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15_REPOS\00_BETAMI\99_Ye_are_welcome\99_xls\"/>
    </mc:Choice>
  </mc:AlternateContent>
  <xr:revisionPtr revIDLastSave="0" documentId="13_ncr:1_{465F8086-002C-48FD-AD55-FBB0C8B6A5E1}" xr6:coauthVersionLast="47" xr6:coauthVersionMax="47" xr10:uidLastSave="{00000000-0000-0000-0000-000000000000}"/>
  <bookViews>
    <workbookView xWindow="-120" yWindow="-120" windowWidth="29040" windowHeight="16440" firstSheet="4" activeTab="5" xr2:uid="{00000000-000D-0000-FFFF-FFFF00000000}"/>
  </bookViews>
  <sheets>
    <sheet name="01" sheetId="22" state="hidden" r:id="rId1"/>
    <sheet name="02" sheetId="23" state="hidden" r:id="rId2"/>
    <sheet name="03.04" sheetId="29" state="hidden" r:id="rId3"/>
    <sheet name="03_MVT" sheetId="30" state="hidden" r:id="rId4"/>
    <sheet name="___________________" sheetId="36" r:id="rId5"/>
    <sheet name="____IN_____" sheetId="28" r:id="rId6"/>
    <sheet name="Sheet1" sheetId="69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">#REF!</definedName>
    <definedName name="ai">#REF!</definedName>
    <definedName name="aq">#REF!</definedName>
    <definedName name="AV">#REF!</definedName>
    <definedName name="baa">'[1]06'!#REF!</definedName>
    <definedName name="Coord">#REF!</definedName>
    <definedName name="CS">[2]IN!#REF!</definedName>
    <definedName name="CZ">[2]IN!#REF!</definedName>
    <definedName name="DG">[2]IN!#REF!</definedName>
    <definedName name="earlier">[2]IN!#REF!</definedName>
    <definedName name="EG">#REF!</definedName>
    <definedName name="EI">#REF!</definedName>
    <definedName name="HLinst">[3]B!$X$29</definedName>
    <definedName name="HP">[2]IN!#REF!</definedName>
    <definedName name="i">#REF!</definedName>
    <definedName name="JA">[2]IN!#REF!</definedName>
    <definedName name="Mean_A">#REF!</definedName>
    <definedName name="mean_X">#REF!</definedName>
    <definedName name="mean_X.">#REF!</definedName>
    <definedName name="mean_Y">#REF!</definedName>
    <definedName name="mean_Y.">#REF!</definedName>
    <definedName name="mu">#REF!</definedName>
    <definedName name="mu_A">#REF!</definedName>
    <definedName name="mu_B">#REF!</definedName>
    <definedName name="P1_A">#REF!</definedName>
    <definedName name="P2_A">#REF!</definedName>
    <definedName name="P3_A">#REF!</definedName>
    <definedName name="P4_A">#REF!</definedName>
    <definedName name="P5_A">#REF!</definedName>
    <definedName name="Rot">#REF!</definedName>
    <definedName name="SD_A">#REF!</definedName>
    <definedName name="SD_X">#REF!</definedName>
    <definedName name="SD_Y">#REF!</definedName>
    <definedName name="sigma">#REF!</definedName>
    <definedName name="sigma_AB">#REF!</definedName>
    <definedName name="sigma2_A">#REF!</definedName>
    <definedName name="sigma2_B">#REF!</definedName>
    <definedName name="Tab.43">#REF!</definedName>
    <definedName name="Tab.44">#REF!</definedName>
    <definedName name="Target_P">[2]IN!#REF!</definedName>
    <definedName name="Total_Mass">[3]B!$R$21</definedName>
    <definedName name="Variance_A">#REF!</definedName>
    <definedName name="X">#REF!</definedName>
    <definedName name="x_A">#REF!</definedName>
    <definedName name="x_B">#REF!</definedName>
    <definedName name="Xo">#REF!</definedName>
    <definedName name="Yo.1">[3]B!$O$13</definedName>
    <definedName name="Yo.2">[3]B!$O$14</definedName>
    <definedName name="yt">[2]IN!#REF!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6" l="1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62" i="36"/>
  <c r="I163" i="36"/>
  <c r="I164" i="36"/>
  <c r="I165" i="36"/>
  <c r="I166" i="36"/>
  <c r="I167" i="36"/>
  <c r="I168" i="36"/>
  <c r="I169" i="36"/>
  <c r="I170" i="36"/>
  <c r="I171" i="36"/>
  <c r="I172" i="36"/>
  <c r="I173" i="36"/>
  <c r="I174" i="36"/>
  <c r="I175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02" i="36"/>
  <c r="I203" i="36"/>
  <c r="I204" i="36"/>
  <c r="I205" i="36"/>
  <c r="I206" i="36"/>
  <c r="I207" i="36"/>
  <c r="I208" i="36"/>
  <c r="I209" i="36"/>
  <c r="I210" i="36"/>
  <c r="I211" i="36"/>
  <c r="I212" i="36"/>
  <c r="I213" i="36"/>
  <c r="I214" i="36"/>
  <c r="I215" i="36"/>
  <c r="I216" i="36"/>
  <c r="I217" i="36"/>
  <c r="I218" i="36"/>
  <c r="I219" i="36"/>
  <c r="I220" i="36"/>
  <c r="I221" i="36"/>
  <c r="I222" i="36"/>
  <c r="I223" i="36"/>
  <c r="I224" i="36"/>
  <c r="I225" i="36"/>
  <c r="I226" i="36"/>
  <c r="I227" i="36"/>
  <c r="I228" i="36"/>
  <c r="I229" i="36"/>
  <c r="I230" i="36"/>
  <c r="I231" i="36"/>
  <c r="I232" i="36"/>
  <c r="I233" i="36"/>
  <c r="I234" i="36"/>
  <c r="I235" i="36"/>
  <c r="I236" i="36"/>
  <c r="I237" i="36"/>
  <c r="I238" i="36"/>
  <c r="I239" i="36"/>
  <c r="I240" i="36"/>
  <c r="I241" i="36"/>
  <c r="I242" i="36"/>
  <c r="I243" i="36"/>
  <c r="I244" i="36"/>
  <c r="I245" i="36"/>
  <c r="I246" i="36"/>
  <c r="I247" i="36"/>
  <c r="I248" i="36"/>
  <c r="I249" i="36"/>
  <c r="I250" i="36"/>
  <c r="I251" i="36"/>
  <c r="I252" i="36"/>
  <c r="I253" i="36"/>
  <c r="I254" i="36"/>
  <c r="I255" i="36"/>
  <c r="I256" i="36"/>
  <c r="I257" i="36"/>
  <c r="I258" i="36"/>
  <c r="I259" i="36"/>
  <c r="I260" i="36"/>
  <c r="I261" i="36"/>
  <c r="I262" i="36"/>
  <c r="I263" i="36"/>
  <c r="D18" i="36"/>
  <c r="C18" i="36"/>
  <c r="D19" i="36"/>
  <c r="C19" i="36"/>
  <c r="D20" i="36"/>
  <c r="C20" i="36"/>
  <c r="D21" i="36"/>
  <c r="C21" i="36"/>
  <c r="D22" i="36"/>
  <c r="C22" i="36"/>
  <c r="D23" i="36"/>
  <c r="C23" i="36"/>
  <c r="D24" i="36"/>
  <c r="C24" i="36"/>
  <c r="D25" i="36"/>
  <c r="C25" i="36"/>
  <c r="D26" i="36"/>
  <c r="C26" i="36"/>
  <c r="D27" i="36"/>
  <c r="C27" i="36"/>
  <c r="D28" i="36"/>
  <c r="C28" i="36"/>
  <c r="D29" i="36"/>
  <c r="C29" i="36"/>
  <c r="D30" i="36"/>
  <c r="C30" i="36"/>
  <c r="D31" i="36"/>
  <c r="C31" i="36"/>
  <c r="D32" i="36"/>
  <c r="C32" i="36"/>
  <c r="D33" i="36"/>
  <c r="C33" i="36"/>
  <c r="D34" i="36"/>
  <c r="C34" i="36"/>
  <c r="D35" i="36"/>
  <c r="C35" i="36"/>
  <c r="D36" i="36"/>
  <c r="C36" i="36"/>
  <c r="D37" i="36"/>
  <c r="C37" i="36"/>
  <c r="D38" i="36"/>
  <c r="C38" i="36"/>
  <c r="D39" i="36"/>
  <c r="C39" i="36"/>
  <c r="D40" i="36"/>
  <c r="C40" i="36"/>
  <c r="D41" i="36"/>
  <c r="C41" i="36"/>
  <c r="D42" i="36"/>
  <c r="C42" i="36"/>
  <c r="D43" i="36"/>
  <c r="C43" i="36"/>
  <c r="D44" i="36"/>
  <c r="C44" i="36"/>
  <c r="D45" i="36"/>
  <c r="C45" i="36"/>
  <c r="D46" i="36"/>
  <c r="C46" i="36"/>
  <c r="D47" i="36"/>
  <c r="C47" i="36"/>
  <c r="D48" i="36"/>
  <c r="C48" i="36"/>
  <c r="D49" i="36"/>
  <c r="C49" i="36"/>
  <c r="D50" i="36"/>
  <c r="C50" i="36"/>
  <c r="D51" i="36"/>
  <c r="C51" i="36"/>
  <c r="D52" i="36"/>
  <c r="C52" i="36"/>
  <c r="D53" i="36"/>
  <c r="C53" i="36"/>
  <c r="D54" i="36"/>
  <c r="C54" i="36"/>
  <c r="D55" i="36"/>
  <c r="C55" i="36"/>
  <c r="D56" i="36"/>
  <c r="C56" i="36"/>
  <c r="D57" i="36"/>
  <c r="C57" i="36"/>
  <c r="D58" i="36"/>
  <c r="C58" i="36"/>
  <c r="D59" i="36"/>
  <c r="C59" i="36"/>
  <c r="D60" i="36"/>
  <c r="C60" i="36"/>
  <c r="D61" i="36"/>
  <c r="C61" i="36"/>
  <c r="D62" i="36"/>
  <c r="C62" i="36"/>
  <c r="D63" i="36"/>
  <c r="C63" i="36"/>
  <c r="D64" i="36"/>
  <c r="C64" i="36"/>
  <c r="D65" i="36"/>
  <c r="C65" i="36"/>
  <c r="D66" i="36"/>
  <c r="C66" i="36"/>
  <c r="D67" i="36"/>
  <c r="C67" i="36"/>
  <c r="D68" i="36"/>
  <c r="C68" i="36"/>
  <c r="D69" i="36"/>
  <c r="C69" i="36"/>
  <c r="D70" i="36"/>
  <c r="C70" i="36"/>
  <c r="D71" i="36"/>
  <c r="C71" i="36"/>
  <c r="D72" i="36"/>
  <c r="C72" i="36"/>
  <c r="D73" i="36"/>
  <c r="C73" i="36"/>
  <c r="D74" i="36"/>
  <c r="C74" i="36"/>
  <c r="D75" i="36"/>
  <c r="C75" i="36"/>
  <c r="D76" i="36"/>
  <c r="C76" i="36"/>
  <c r="D77" i="36"/>
  <c r="C77" i="36"/>
  <c r="D78" i="36"/>
  <c r="C78" i="36"/>
  <c r="D79" i="36"/>
  <c r="C79" i="36"/>
  <c r="D80" i="36"/>
  <c r="C80" i="36"/>
  <c r="D81" i="36"/>
  <c r="C81" i="36"/>
  <c r="D82" i="36"/>
  <c r="C82" i="36"/>
  <c r="D83" i="36"/>
  <c r="C83" i="36"/>
  <c r="D84" i="36"/>
  <c r="C84" i="36"/>
  <c r="D85" i="36"/>
  <c r="C85" i="36"/>
  <c r="D86" i="36"/>
  <c r="C86" i="36"/>
  <c r="D87" i="36"/>
  <c r="C87" i="36"/>
  <c r="D88" i="36"/>
  <c r="C88" i="36"/>
  <c r="D89" i="36"/>
  <c r="C89" i="36"/>
  <c r="D90" i="36"/>
  <c r="C90" i="36"/>
  <c r="D91" i="36"/>
  <c r="C91" i="36"/>
  <c r="D92" i="36"/>
  <c r="C92" i="36"/>
  <c r="D93" i="36"/>
  <c r="C93" i="36"/>
  <c r="D94" i="36"/>
  <c r="C94" i="36"/>
  <c r="D95" i="36"/>
  <c r="C95" i="36"/>
  <c r="D96" i="36"/>
  <c r="C96" i="36"/>
  <c r="D97" i="36"/>
  <c r="C97" i="36"/>
  <c r="D98" i="36"/>
  <c r="C98" i="36"/>
  <c r="D99" i="36"/>
  <c r="C99" i="36"/>
  <c r="D100" i="36"/>
  <c r="C100" i="36"/>
  <c r="D101" i="36"/>
  <c r="C101" i="36"/>
  <c r="D102" i="36"/>
  <c r="C102" i="36"/>
  <c r="D103" i="36"/>
  <c r="C103" i="36"/>
  <c r="D104" i="36"/>
  <c r="C104" i="36"/>
  <c r="D105" i="36"/>
  <c r="C105" i="36"/>
  <c r="D106" i="36"/>
  <c r="C106" i="36"/>
  <c r="D107" i="36"/>
  <c r="C107" i="36"/>
  <c r="D108" i="36"/>
  <c r="C108" i="36"/>
  <c r="D109" i="36"/>
  <c r="C109" i="36"/>
  <c r="D110" i="36"/>
  <c r="C110" i="36"/>
  <c r="D111" i="36"/>
  <c r="C111" i="36"/>
  <c r="D112" i="36"/>
  <c r="C112" i="36"/>
  <c r="D113" i="36"/>
  <c r="C113" i="36"/>
  <c r="D114" i="36"/>
  <c r="C114" i="36"/>
  <c r="D115" i="36"/>
  <c r="C115" i="36"/>
  <c r="D116" i="36"/>
  <c r="C116" i="36"/>
  <c r="D117" i="36"/>
  <c r="C117" i="36"/>
  <c r="D118" i="36"/>
  <c r="C118" i="36"/>
  <c r="D119" i="36"/>
  <c r="C119" i="36"/>
  <c r="D120" i="36"/>
  <c r="C120" i="36"/>
  <c r="D121" i="36"/>
  <c r="C121" i="36"/>
  <c r="D122" i="36"/>
  <c r="C122" i="36"/>
  <c r="D123" i="36"/>
  <c r="C123" i="36"/>
  <c r="D124" i="36"/>
  <c r="C124" i="36"/>
  <c r="D125" i="36"/>
  <c r="C125" i="36"/>
  <c r="D126" i="36"/>
  <c r="C126" i="36"/>
  <c r="D127" i="36"/>
  <c r="C127" i="36"/>
  <c r="D128" i="36"/>
  <c r="C128" i="36"/>
  <c r="D129" i="36"/>
  <c r="C129" i="36"/>
  <c r="D130" i="36"/>
  <c r="C130" i="36"/>
  <c r="D131" i="36"/>
  <c r="C131" i="36"/>
  <c r="D132" i="36"/>
  <c r="C132" i="36"/>
  <c r="D133" i="36"/>
  <c r="C133" i="36"/>
  <c r="D134" i="36"/>
  <c r="C134" i="36"/>
  <c r="D135" i="36"/>
  <c r="C135" i="36"/>
  <c r="D136" i="36"/>
  <c r="C136" i="36"/>
  <c r="D137" i="36"/>
  <c r="C137" i="36"/>
  <c r="D138" i="36"/>
  <c r="C138" i="36"/>
  <c r="D139" i="36"/>
  <c r="C139" i="36"/>
  <c r="D140" i="36"/>
  <c r="C140" i="36"/>
  <c r="D141" i="36"/>
  <c r="C141" i="36"/>
  <c r="D142" i="36"/>
  <c r="C142" i="36"/>
  <c r="D143" i="36"/>
  <c r="C143" i="36"/>
  <c r="D144" i="36"/>
  <c r="C144" i="36"/>
  <c r="D145" i="36"/>
  <c r="C145" i="36"/>
  <c r="D146" i="36"/>
  <c r="C146" i="36"/>
  <c r="D147" i="36"/>
  <c r="C147" i="36"/>
  <c r="D148" i="36"/>
  <c r="C148" i="36"/>
  <c r="D149" i="36"/>
  <c r="C149" i="36"/>
  <c r="D150" i="36"/>
  <c r="C150" i="36"/>
  <c r="D151" i="36"/>
  <c r="C151" i="36"/>
  <c r="D152" i="36"/>
  <c r="C152" i="36"/>
  <c r="D153" i="36"/>
  <c r="C153" i="36"/>
  <c r="D154" i="36"/>
  <c r="C154" i="36"/>
  <c r="D155" i="36"/>
  <c r="C155" i="36"/>
  <c r="D156" i="36"/>
  <c r="C156" i="36"/>
  <c r="D157" i="36"/>
  <c r="C157" i="36"/>
  <c r="D158" i="36"/>
  <c r="C158" i="36"/>
  <c r="D159" i="36"/>
  <c r="C159" i="36"/>
  <c r="D160" i="36"/>
  <c r="C160" i="36"/>
  <c r="D161" i="36"/>
  <c r="C161" i="36"/>
  <c r="D162" i="36"/>
  <c r="C162" i="36"/>
  <c r="D163" i="36"/>
  <c r="C163" i="36"/>
  <c r="D164" i="36"/>
  <c r="C164" i="36"/>
  <c r="D165" i="36"/>
  <c r="C165" i="36"/>
  <c r="D166" i="36"/>
  <c r="C166" i="36"/>
  <c r="D167" i="36"/>
  <c r="C167" i="36"/>
  <c r="D168" i="36"/>
  <c r="C168" i="36"/>
  <c r="D169" i="36"/>
  <c r="C169" i="36"/>
  <c r="D170" i="36"/>
  <c r="C170" i="36"/>
  <c r="D171" i="36"/>
  <c r="C171" i="36"/>
  <c r="D172" i="36"/>
  <c r="C172" i="36"/>
  <c r="D173" i="36"/>
  <c r="C173" i="36"/>
  <c r="D174" i="36"/>
  <c r="C174" i="36"/>
  <c r="D175" i="36"/>
  <c r="C175" i="36"/>
  <c r="D176" i="36"/>
  <c r="C176" i="36"/>
  <c r="D177" i="36"/>
  <c r="C177" i="36"/>
  <c r="D178" i="36"/>
  <c r="C178" i="36"/>
  <c r="D179" i="36"/>
  <c r="C179" i="36"/>
  <c r="D180" i="36"/>
  <c r="C180" i="36"/>
  <c r="D181" i="36"/>
  <c r="C181" i="36"/>
  <c r="D182" i="36"/>
  <c r="C182" i="36"/>
  <c r="D183" i="36"/>
  <c r="C183" i="36"/>
  <c r="D184" i="36"/>
  <c r="C184" i="36"/>
  <c r="D185" i="36"/>
  <c r="C185" i="36"/>
  <c r="D186" i="36"/>
  <c r="C186" i="36"/>
  <c r="D187" i="36"/>
  <c r="C187" i="36"/>
  <c r="D188" i="36"/>
  <c r="C188" i="36"/>
  <c r="D189" i="36"/>
  <c r="C189" i="36"/>
  <c r="D190" i="36"/>
  <c r="C190" i="36"/>
  <c r="D191" i="36"/>
  <c r="C191" i="36"/>
  <c r="D192" i="36"/>
  <c r="C192" i="36"/>
  <c r="D193" i="36"/>
  <c r="C193" i="36"/>
  <c r="D194" i="36"/>
  <c r="C194" i="36"/>
  <c r="D195" i="36"/>
  <c r="C195" i="36"/>
  <c r="D196" i="36"/>
  <c r="C196" i="36"/>
  <c r="D197" i="36"/>
  <c r="C197" i="36"/>
  <c r="D198" i="36"/>
  <c r="C198" i="36"/>
  <c r="D199" i="36"/>
  <c r="C199" i="36"/>
  <c r="D200" i="36"/>
  <c r="C200" i="36"/>
  <c r="D201" i="36"/>
  <c r="C201" i="36"/>
  <c r="D202" i="36"/>
  <c r="C202" i="36"/>
  <c r="D203" i="36"/>
  <c r="C203" i="36"/>
  <c r="D204" i="36"/>
  <c r="C204" i="36"/>
  <c r="D205" i="36"/>
  <c r="C205" i="36"/>
  <c r="D206" i="36"/>
  <c r="C206" i="36"/>
  <c r="D207" i="36"/>
  <c r="C207" i="36"/>
  <c r="D208" i="36"/>
  <c r="C208" i="36"/>
  <c r="D209" i="36"/>
  <c r="C209" i="36"/>
  <c r="D210" i="36"/>
  <c r="C210" i="36"/>
  <c r="D211" i="36"/>
  <c r="C211" i="36"/>
  <c r="D212" i="36"/>
  <c r="C212" i="36"/>
  <c r="D213" i="36"/>
  <c r="C213" i="36"/>
  <c r="D214" i="36"/>
  <c r="C214" i="36"/>
  <c r="D215" i="36"/>
  <c r="C215" i="36"/>
  <c r="D216" i="36"/>
  <c r="C216" i="36"/>
  <c r="D217" i="36"/>
  <c r="C217" i="36"/>
  <c r="D218" i="36"/>
  <c r="C218" i="36"/>
  <c r="D219" i="36"/>
  <c r="C219" i="36"/>
  <c r="D220" i="36"/>
  <c r="C220" i="36"/>
  <c r="D221" i="36"/>
  <c r="C221" i="36"/>
  <c r="D222" i="36"/>
  <c r="C222" i="36"/>
  <c r="D223" i="36"/>
  <c r="C223" i="36"/>
  <c r="D224" i="36"/>
  <c r="C224" i="36"/>
  <c r="D225" i="36"/>
  <c r="C225" i="36"/>
  <c r="D226" i="36"/>
  <c r="C226" i="36"/>
  <c r="D227" i="36"/>
  <c r="C227" i="36"/>
  <c r="D228" i="36"/>
  <c r="C228" i="36"/>
  <c r="D229" i="36"/>
  <c r="C229" i="36"/>
  <c r="D230" i="36"/>
  <c r="C230" i="36"/>
  <c r="D231" i="36"/>
  <c r="C231" i="36"/>
  <c r="D232" i="36"/>
  <c r="C232" i="36"/>
  <c r="D233" i="36"/>
  <c r="C233" i="36"/>
  <c r="D234" i="36"/>
  <c r="C234" i="36"/>
  <c r="D235" i="36"/>
  <c r="C235" i="36"/>
  <c r="D236" i="36"/>
  <c r="C236" i="36"/>
  <c r="D237" i="36"/>
  <c r="C237" i="36"/>
  <c r="D238" i="36"/>
  <c r="C238" i="36"/>
  <c r="D239" i="36"/>
  <c r="C239" i="36"/>
  <c r="D240" i="36"/>
  <c r="C240" i="36"/>
  <c r="D241" i="36"/>
  <c r="C241" i="36"/>
  <c r="D242" i="36"/>
  <c r="C242" i="36"/>
  <c r="D243" i="36"/>
  <c r="C243" i="36"/>
  <c r="D244" i="36"/>
  <c r="C244" i="36"/>
  <c r="D245" i="36"/>
  <c r="C245" i="36"/>
  <c r="D246" i="36"/>
  <c r="C246" i="36"/>
  <c r="D247" i="36"/>
  <c r="C247" i="36"/>
  <c r="D248" i="36"/>
  <c r="C248" i="36"/>
  <c r="D249" i="36"/>
  <c r="C249" i="36"/>
  <c r="D250" i="36"/>
  <c r="B250" i="36"/>
  <c r="C250" i="36"/>
  <c r="D251" i="36"/>
  <c r="C251" i="36"/>
  <c r="D252" i="36"/>
  <c r="C252" i="36"/>
  <c r="D253" i="36"/>
  <c r="B253" i="36"/>
  <c r="C253" i="36"/>
  <c r="D254" i="36"/>
  <c r="B254" i="36"/>
  <c r="C254" i="36"/>
  <c r="D255" i="36"/>
  <c r="C255" i="36"/>
  <c r="D256" i="36"/>
  <c r="C256" i="36"/>
  <c r="D257" i="36"/>
  <c r="C257" i="36"/>
  <c r="D258" i="36"/>
  <c r="B258" i="36"/>
  <c r="C258" i="36"/>
  <c r="D259" i="36"/>
  <c r="C259" i="36"/>
  <c r="D260" i="36"/>
  <c r="C260" i="36"/>
  <c r="D261" i="36"/>
  <c r="B261" i="36"/>
  <c r="C261" i="36"/>
  <c r="D262" i="36"/>
  <c r="B262" i="36"/>
  <c r="C262" i="36"/>
  <c r="D263" i="36"/>
  <c r="C263" i="36"/>
  <c r="D264" i="36"/>
  <c r="C264" i="36"/>
  <c r="D265" i="36"/>
  <c r="B265" i="36"/>
  <c r="C265" i="36"/>
  <c r="D266" i="36"/>
  <c r="B266" i="36"/>
  <c r="C266" i="36"/>
  <c r="D267" i="36"/>
  <c r="C267" i="36"/>
  <c r="D268" i="36"/>
  <c r="C268" i="36"/>
  <c r="D269" i="36"/>
  <c r="C269" i="36"/>
  <c r="D270" i="36"/>
  <c r="B270" i="36"/>
  <c r="C270" i="36"/>
  <c r="D271" i="36"/>
  <c r="C271" i="36"/>
  <c r="D272" i="36"/>
  <c r="C272" i="36"/>
  <c r="D273" i="36"/>
  <c r="B273" i="36"/>
  <c r="C273" i="36"/>
  <c r="D274" i="36"/>
  <c r="B274" i="36"/>
  <c r="C274" i="36"/>
  <c r="D275" i="36"/>
  <c r="C275" i="36"/>
  <c r="D276" i="36"/>
  <c r="C276" i="36"/>
  <c r="D277" i="36"/>
  <c r="B277" i="36"/>
  <c r="C277" i="36"/>
  <c r="D278" i="36"/>
  <c r="B278" i="36"/>
  <c r="C278" i="36"/>
  <c r="D279" i="36"/>
  <c r="C279" i="36"/>
  <c r="D280" i="36"/>
  <c r="C280" i="36"/>
  <c r="D281" i="36"/>
  <c r="C281" i="36"/>
  <c r="D282" i="36"/>
  <c r="C282" i="36"/>
  <c r="D283" i="36"/>
  <c r="C283" i="36"/>
  <c r="D284" i="36"/>
  <c r="C284" i="36"/>
  <c r="D285" i="36"/>
  <c r="C285" i="36"/>
  <c r="D286" i="36"/>
  <c r="C286" i="36"/>
  <c r="D287" i="36"/>
  <c r="C287" i="36"/>
  <c r="D288" i="36"/>
  <c r="C288" i="36"/>
  <c r="D289" i="36"/>
  <c r="C289" i="36"/>
  <c r="D290" i="36"/>
  <c r="B290" i="36"/>
  <c r="C290" i="36"/>
  <c r="D291" i="36"/>
  <c r="B291" i="36"/>
  <c r="C291" i="36"/>
  <c r="D292" i="36"/>
  <c r="B292" i="36"/>
  <c r="C292" i="36"/>
  <c r="D293" i="36"/>
  <c r="B293" i="36"/>
  <c r="C293" i="36"/>
  <c r="D294" i="36"/>
  <c r="B294" i="36"/>
  <c r="C294" i="36"/>
  <c r="D295" i="36"/>
  <c r="B295" i="36"/>
  <c r="C295" i="36"/>
  <c r="D296" i="36"/>
  <c r="B296" i="36"/>
  <c r="C296" i="36"/>
  <c r="D297" i="36"/>
  <c r="B297" i="36"/>
  <c r="C297" i="36"/>
  <c r="D298" i="36"/>
  <c r="B298" i="36"/>
  <c r="C298" i="36"/>
  <c r="D299" i="36"/>
  <c r="B299" i="36"/>
  <c r="C299" i="36"/>
  <c r="D300" i="36"/>
  <c r="B300" i="36"/>
  <c r="C300" i="36"/>
  <c r="D301" i="36"/>
  <c r="B301" i="36"/>
  <c r="C301" i="36"/>
  <c r="D302" i="36"/>
  <c r="B302" i="36"/>
  <c r="C302" i="36"/>
  <c r="D303" i="36"/>
  <c r="B303" i="36"/>
  <c r="C303" i="36"/>
  <c r="D304" i="36"/>
  <c r="B304" i="36"/>
  <c r="C304" i="36"/>
  <c r="D305" i="36"/>
  <c r="B305" i="36"/>
  <c r="C305" i="36"/>
  <c r="D306" i="36"/>
  <c r="B306" i="36"/>
  <c r="C306" i="36"/>
  <c r="D307" i="36"/>
  <c r="B307" i="36"/>
  <c r="C307" i="36"/>
  <c r="D308" i="36"/>
  <c r="B308" i="36"/>
  <c r="C308" i="36"/>
  <c r="D309" i="36"/>
  <c r="B309" i="36"/>
  <c r="C309" i="36"/>
  <c r="D310" i="36"/>
  <c r="B310" i="36"/>
  <c r="C310" i="36"/>
  <c r="D311" i="36"/>
  <c r="B311" i="36"/>
  <c r="C311" i="36"/>
  <c r="D312" i="36"/>
  <c r="B312" i="36"/>
  <c r="C312" i="36"/>
  <c r="D313" i="36"/>
  <c r="B313" i="36"/>
  <c r="C313" i="36"/>
  <c r="D314" i="36"/>
  <c r="B314" i="36"/>
  <c r="C314" i="36"/>
  <c r="D315" i="36"/>
  <c r="B315" i="36"/>
  <c r="C315" i="36"/>
  <c r="D316" i="36"/>
  <c r="B316" i="36"/>
  <c r="C316" i="36"/>
  <c r="D317" i="36"/>
  <c r="B317" i="36"/>
  <c r="C317" i="36"/>
  <c r="D318" i="36"/>
  <c r="B318" i="36"/>
  <c r="C318" i="36"/>
  <c r="D319" i="36"/>
  <c r="B319" i="36"/>
  <c r="C319" i="36"/>
  <c r="D320" i="36"/>
  <c r="B320" i="36"/>
  <c r="C320" i="36"/>
  <c r="D321" i="36"/>
  <c r="B321" i="36"/>
  <c r="C321" i="36"/>
  <c r="D322" i="36"/>
  <c r="B322" i="36"/>
  <c r="C322" i="36"/>
  <c r="D323" i="36"/>
  <c r="B323" i="36"/>
  <c r="C323" i="36"/>
  <c r="D324" i="36"/>
  <c r="B324" i="36"/>
  <c r="C324" i="36"/>
  <c r="D325" i="36"/>
  <c r="B325" i="36"/>
  <c r="C325" i="36"/>
  <c r="D326" i="36"/>
  <c r="B326" i="36"/>
  <c r="C326" i="36"/>
  <c r="D327" i="36"/>
  <c r="B327" i="36"/>
  <c r="C327" i="36"/>
  <c r="D328" i="36"/>
  <c r="B328" i="36"/>
  <c r="C328" i="36"/>
  <c r="D329" i="36"/>
  <c r="B329" i="36"/>
  <c r="C329" i="36"/>
  <c r="D330" i="36"/>
  <c r="B330" i="36"/>
  <c r="C330" i="36"/>
  <c r="D331" i="36"/>
  <c r="B331" i="36"/>
  <c r="C331" i="36"/>
  <c r="D332" i="36"/>
  <c r="B332" i="36"/>
  <c r="C332" i="36"/>
  <c r="D333" i="36"/>
  <c r="B333" i="36"/>
  <c r="C333" i="36"/>
  <c r="D334" i="36"/>
  <c r="B334" i="36"/>
  <c r="C334" i="36"/>
  <c r="D335" i="36"/>
  <c r="B335" i="36"/>
  <c r="C335" i="36"/>
  <c r="D336" i="36"/>
  <c r="B336" i="36"/>
  <c r="C336" i="36"/>
  <c r="D337" i="36"/>
  <c r="B337" i="36"/>
  <c r="C337" i="36"/>
  <c r="D338" i="36"/>
  <c r="B338" i="36"/>
  <c r="C338" i="36"/>
  <c r="D339" i="36"/>
  <c r="B339" i="36"/>
  <c r="C339" i="36"/>
  <c r="D340" i="36"/>
  <c r="B340" i="36"/>
  <c r="C340" i="36"/>
  <c r="D341" i="36"/>
  <c r="B341" i="36"/>
  <c r="C341" i="36"/>
  <c r="D342" i="36"/>
  <c r="B342" i="36"/>
  <c r="C342" i="36"/>
  <c r="D343" i="36"/>
  <c r="B343" i="36"/>
  <c r="C343" i="36"/>
  <c r="D344" i="36"/>
  <c r="B344" i="36"/>
  <c r="C344" i="36"/>
  <c r="D345" i="36"/>
  <c r="B345" i="36"/>
  <c r="C345" i="36"/>
  <c r="D346" i="36"/>
  <c r="B346" i="36"/>
  <c r="C346" i="36"/>
  <c r="D347" i="36"/>
  <c r="B347" i="36"/>
  <c r="C347" i="36"/>
  <c r="D348" i="36"/>
  <c r="B348" i="36"/>
  <c r="C348" i="36"/>
  <c r="D349" i="36"/>
  <c r="B349" i="36"/>
  <c r="C349" i="36"/>
  <c r="D350" i="36"/>
  <c r="B350" i="36"/>
  <c r="C350" i="36"/>
  <c r="D351" i="36"/>
  <c r="B351" i="36"/>
  <c r="C351" i="36"/>
  <c r="D352" i="36"/>
  <c r="B352" i="36"/>
  <c r="C352" i="36"/>
  <c r="D353" i="36"/>
  <c r="B353" i="36"/>
  <c r="C353" i="36"/>
  <c r="D354" i="36"/>
  <c r="B354" i="36"/>
  <c r="C354" i="36"/>
  <c r="D355" i="36"/>
  <c r="B355" i="36"/>
  <c r="C355" i="36"/>
  <c r="D356" i="36"/>
  <c r="B356" i="36"/>
  <c r="C356" i="36"/>
  <c r="D357" i="36"/>
  <c r="B357" i="36"/>
  <c r="C357" i="36"/>
  <c r="D358" i="36"/>
  <c r="B358" i="36"/>
  <c r="C358" i="36"/>
  <c r="B261" i="28"/>
  <c r="B262" i="28"/>
  <c r="B251" i="36" s="1"/>
  <c r="B263" i="28"/>
  <c r="B252" i="36" s="1"/>
  <c r="B264" i="28"/>
  <c r="B265" i="28"/>
  <c r="B266" i="28"/>
  <c r="B255" i="36" s="1"/>
  <c r="B267" i="28"/>
  <c r="B256" i="36" s="1"/>
  <c r="B268" i="28"/>
  <c r="B257" i="36" s="1"/>
  <c r="B269" i="28"/>
  <c r="B270" i="28"/>
  <c r="B259" i="36" s="1"/>
  <c r="B271" i="28"/>
  <c r="B260" i="36" s="1"/>
  <c r="B272" i="28"/>
  <c r="B273" i="28"/>
  <c r="B274" i="28"/>
  <c r="B263" i="36" s="1"/>
  <c r="B275" i="28"/>
  <c r="B264" i="36" s="1"/>
  <c r="B276" i="28"/>
  <c r="B277" i="28"/>
  <c r="B278" i="28"/>
  <c r="B267" i="36" s="1"/>
  <c r="B279" i="28"/>
  <c r="B268" i="36" s="1"/>
  <c r="B280" i="28"/>
  <c r="B269" i="36" s="1"/>
  <c r="B281" i="28"/>
  <c r="B282" i="28"/>
  <c r="B271" i="36" s="1"/>
  <c r="B283" i="28"/>
  <c r="B272" i="36" s="1"/>
  <c r="B284" i="28"/>
  <c r="B285" i="28"/>
  <c r="B286" i="28"/>
  <c r="B275" i="36" s="1"/>
  <c r="B287" i="28"/>
  <c r="B276" i="36" s="1"/>
  <c r="B288" i="28"/>
  <c r="B289" i="28"/>
  <c r="B290" i="28"/>
  <c r="B279" i="36" s="1"/>
  <c r="B291" i="28"/>
  <c r="B280" i="36" s="1"/>
  <c r="B292" i="28"/>
  <c r="B281" i="36" s="1"/>
  <c r="B293" i="28"/>
  <c r="B282" i="36" s="1"/>
  <c r="B294" i="28"/>
  <c r="B283" i="36" s="1"/>
  <c r="B295" i="28"/>
  <c r="B284" i="36" s="1"/>
  <c r="B296" i="28"/>
  <c r="B285" i="36" s="1"/>
  <c r="B297" i="28"/>
  <c r="B286" i="36" s="1"/>
  <c r="B298" i="28"/>
  <c r="B287" i="36" s="1"/>
  <c r="B299" i="28"/>
  <c r="B288" i="36" s="1"/>
  <c r="B300" i="28"/>
  <c r="B289" i="36" s="1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HF4" i="28"/>
  <c r="HY313" i="28"/>
  <c r="HX313" i="28"/>
  <c r="HY312" i="28"/>
  <c r="HX312" i="28"/>
  <c r="HY311" i="28"/>
  <c r="HX311" i="28"/>
  <c r="HY310" i="28"/>
  <c r="HX310" i="28"/>
  <c r="HY309" i="28"/>
  <c r="HX309" i="28"/>
  <c r="HY308" i="28"/>
  <c r="HX308" i="28"/>
  <c r="HY307" i="28"/>
  <c r="HX307" i="28"/>
  <c r="HY306" i="28"/>
  <c r="HX306" i="28"/>
  <c r="HY305" i="28"/>
  <c r="HX305" i="28"/>
  <c r="HY304" i="28"/>
  <c r="HX304" i="28"/>
  <c r="HY303" i="28"/>
  <c r="HX303" i="28"/>
  <c r="HY302" i="28"/>
  <c r="HX302" i="28"/>
  <c r="HY301" i="28"/>
  <c r="HX301" i="28"/>
  <c r="HY300" i="28"/>
  <c r="HX300" i="28"/>
  <c r="HY299" i="28"/>
  <c r="HX299" i="28"/>
  <c r="HY298" i="28"/>
  <c r="HX298" i="28"/>
  <c r="HY297" i="28"/>
  <c r="HX297" i="28"/>
  <c r="HY296" i="28"/>
  <c r="HX296" i="28"/>
  <c r="HY295" i="28"/>
  <c r="HX295" i="28"/>
  <c r="HY294" i="28"/>
  <c r="HX294" i="28"/>
  <c r="HY293" i="28"/>
  <c r="HX293" i="28"/>
  <c r="HY292" i="28"/>
  <c r="HX292" i="28"/>
  <c r="HY291" i="28"/>
  <c r="HX291" i="28"/>
  <c r="HY290" i="28"/>
  <c r="HX290" i="28"/>
  <c r="HY289" i="28"/>
  <c r="HX289" i="28"/>
  <c r="HY288" i="28"/>
  <c r="HX288" i="28"/>
  <c r="HY287" i="28"/>
  <c r="HX287" i="28"/>
  <c r="HY286" i="28"/>
  <c r="HX286" i="28"/>
  <c r="HY285" i="28"/>
  <c r="HX285" i="28"/>
  <c r="HY284" i="28"/>
  <c r="HX284" i="28"/>
  <c r="HY283" i="28"/>
  <c r="HX283" i="28"/>
  <c r="HY282" i="28"/>
  <c r="HX282" i="28"/>
  <c r="HY281" i="28"/>
  <c r="HX281" i="28"/>
  <c r="HY280" i="28"/>
  <c r="HX280" i="28"/>
  <c r="HY279" i="28"/>
  <c r="HX279" i="28"/>
  <c r="HY278" i="28"/>
  <c r="HX278" i="28"/>
  <c r="HY277" i="28"/>
  <c r="HX277" i="28"/>
  <c r="HY276" i="28"/>
  <c r="HX276" i="28"/>
  <c r="HY275" i="28"/>
  <c r="HX275" i="28"/>
  <c r="HY274" i="28"/>
  <c r="HX274" i="28"/>
  <c r="HY273" i="28"/>
  <c r="HX273" i="28"/>
  <c r="HY272" i="28"/>
  <c r="HX272" i="28"/>
  <c r="HY271" i="28"/>
  <c r="HX271" i="28"/>
  <c r="HY270" i="28"/>
  <c r="HX270" i="28"/>
  <c r="HY269" i="28"/>
  <c r="HX269" i="28"/>
  <c r="HY268" i="28"/>
  <c r="HX268" i="28"/>
  <c r="HY267" i="28"/>
  <c r="HX267" i="28"/>
  <c r="HY266" i="28"/>
  <c r="HX266" i="28"/>
  <c r="HY265" i="28"/>
  <c r="HX265" i="28"/>
  <c r="HY264" i="28"/>
  <c r="HX264" i="28"/>
  <c r="HY263" i="28"/>
  <c r="HX263" i="28"/>
  <c r="HY262" i="28"/>
  <c r="HX262" i="28"/>
  <c r="HY261" i="28"/>
  <c r="HX261" i="28"/>
  <c r="HY260" i="28"/>
  <c r="HX260" i="28"/>
  <c r="HY259" i="28"/>
  <c r="HX259" i="28"/>
  <c r="HY258" i="28"/>
  <c r="HX258" i="28"/>
  <c r="HY257" i="28"/>
  <c r="HX257" i="28"/>
  <c r="HY256" i="28"/>
  <c r="HX256" i="28"/>
  <c r="HY255" i="28"/>
  <c r="HX255" i="28"/>
  <c r="HY254" i="28"/>
  <c r="HX254" i="28"/>
  <c r="HY253" i="28"/>
  <c r="HX253" i="28"/>
  <c r="HY252" i="28"/>
  <c r="HX252" i="28"/>
  <c r="HY251" i="28"/>
  <c r="HX251" i="28"/>
  <c r="HY250" i="28"/>
  <c r="HX250" i="28"/>
  <c r="HY249" i="28"/>
  <c r="HX249" i="28"/>
  <c r="HY248" i="28"/>
  <c r="HX248" i="28"/>
  <c r="HY247" i="28"/>
  <c r="HX247" i="28"/>
  <c r="HY246" i="28"/>
  <c r="HX246" i="28"/>
  <c r="HY245" i="28"/>
  <c r="HX245" i="28"/>
  <c r="HY244" i="28"/>
  <c r="HX244" i="28"/>
  <c r="HY243" i="28"/>
  <c r="HX243" i="28"/>
  <c r="HY242" i="28"/>
  <c r="HX242" i="28"/>
  <c r="HY241" i="28"/>
  <c r="HX241" i="28"/>
  <c r="HY240" i="28"/>
  <c r="HX240" i="28"/>
  <c r="HY239" i="28"/>
  <c r="HX239" i="28"/>
  <c r="HY238" i="28"/>
  <c r="HX238" i="28"/>
  <c r="HY237" i="28"/>
  <c r="HX237" i="28"/>
  <c r="HY236" i="28"/>
  <c r="HX236" i="28"/>
  <c r="HY235" i="28"/>
  <c r="HX235" i="28"/>
  <c r="HY234" i="28"/>
  <c r="HX234" i="28"/>
  <c r="HY233" i="28"/>
  <c r="HX233" i="28"/>
  <c r="HY232" i="28"/>
  <c r="HX232" i="28"/>
  <c r="HY231" i="28"/>
  <c r="HX231" i="28"/>
  <c r="HY230" i="28"/>
  <c r="HX230" i="28"/>
  <c r="HY229" i="28"/>
  <c r="HX229" i="28"/>
  <c r="HY228" i="28"/>
  <c r="HX228" i="28"/>
  <c r="HY227" i="28"/>
  <c r="HX227" i="28"/>
  <c r="HY226" i="28"/>
  <c r="HX226" i="28"/>
  <c r="HY225" i="28"/>
  <c r="HX225" i="28"/>
  <c r="HY224" i="28"/>
  <c r="HX224" i="28"/>
  <c r="HY223" i="28"/>
  <c r="HX223" i="28"/>
  <c r="HY222" i="28"/>
  <c r="HX222" i="28"/>
  <c r="HY221" i="28"/>
  <c r="HX221" i="28"/>
  <c r="HY220" i="28"/>
  <c r="HX220" i="28"/>
  <c r="HY219" i="28"/>
  <c r="HX219" i="28"/>
  <c r="HY218" i="28"/>
  <c r="HX218" i="28"/>
  <c r="HY217" i="28"/>
  <c r="HX217" i="28"/>
  <c r="HY216" i="28"/>
  <c r="HX216" i="28"/>
  <c r="HY215" i="28"/>
  <c r="HX215" i="28"/>
  <c r="HY214" i="28"/>
  <c r="HX214" i="28"/>
  <c r="HY213" i="28"/>
  <c r="HX213" i="28"/>
  <c r="HY212" i="28"/>
  <c r="HX212" i="28"/>
  <c r="HY211" i="28"/>
  <c r="HX211" i="28"/>
  <c r="HY210" i="28"/>
  <c r="HX210" i="28"/>
  <c r="HY209" i="28"/>
  <c r="HX209" i="28"/>
  <c r="HY208" i="28"/>
  <c r="HX208" i="28"/>
  <c r="HY207" i="28"/>
  <c r="HX207" i="28"/>
  <c r="HY206" i="28"/>
  <c r="HX206" i="28"/>
  <c r="HY205" i="28"/>
  <c r="HX205" i="28"/>
  <c r="HY204" i="28"/>
  <c r="HX204" i="28"/>
  <c r="HY203" i="28"/>
  <c r="HX203" i="28"/>
  <c r="HY202" i="28"/>
  <c r="HX202" i="28"/>
  <c r="HY201" i="28"/>
  <c r="HX201" i="28"/>
  <c r="HY200" i="28"/>
  <c r="HX200" i="28"/>
  <c r="HY199" i="28"/>
  <c r="HX199" i="28"/>
  <c r="HY198" i="28"/>
  <c r="HX198" i="28"/>
  <c r="HY197" i="28"/>
  <c r="HX197" i="28"/>
  <c r="HY196" i="28"/>
  <c r="HX196" i="28"/>
  <c r="HY195" i="28"/>
  <c r="HX195" i="28"/>
  <c r="HY194" i="28"/>
  <c r="HX194" i="28"/>
  <c r="HY193" i="28"/>
  <c r="HX193" i="28"/>
  <c r="HY192" i="28"/>
  <c r="HX192" i="28"/>
  <c r="HY191" i="28"/>
  <c r="HX191" i="28"/>
  <c r="HY190" i="28"/>
  <c r="HX190" i="28"/>
  <c r="HY189" i="28"/>
  <c r="HX189" i="28"/>
  <c r="HY188" i="28"/>
  <c r="HX188" i="28"/>
  <c r="HY187" i="28"/>
  <c r="HX187" i="28"/>
  <c r="HY186" i="28"/>
  <c r="HX186" i="28"/>
  <c r="HY185" i="28"/>
  <c r="HX185" i="28"/>
  <c r="HY184" i="28"/>
  <c r="HX184" i="28"/>
  <c r="HY183" i="28"/>
  <c r="HX183" i="28"/>
  <c r="HY182" i="28"/>
  <c r="HX182" i="28"/>
  <c r="HY181" i="28"/>
  <c r="HX181" i="28"/>
  <c r="HY180" i="28"/>
  <c r="HX180" i="28"/>
  <c r="HY179" i="28"/>
  <c r="HX179" i="28"/>
  <c r="HY178" i="28"/>
  <c r="HX178" i="28"/>
  <c r="HY177" i="28"/>
  <c r="HX177" i="28"/>
  <c r="HY176" i="28"/>
  <c r="HX176" i="28"/>
  <c r="HY175" i="28"/>
  <c r="HX175" i="28"/>
  <c r="HY174" i="28"/>
  <c r="HX174" i="28"/>
  <c r="HY173" i="28"/>
  <c r="HX173" i="28"/>
  <c r="HY172" i="28"/>
  <c r="HX172" i="28"/>
  <c r="HY171" i="28"/>
  <c r="HX171" i="28"/>
  <c r="HY170" i="28"/>
  <c r="HX170" i="28"/>
  <c r="HY169" i="28"/>
  <c r="HX169" i="28"/>
  <c r="HY168" i="28"/>
  <c r="HX168" i="28"/>
  <c r="HY167" i="28"/>
  <c r="HX167" i="28"/>
  <c r="HY166" i="28"/>
  <c r="HX166" i="28"/>
  <c r="HY165" i="28"/>
  <c r="HX165" i="28"/>
  <c r="HY164" i="28"/>
  <c r="HX164" i="28"/>
  <c r="HY163" i="28"/>
  <c r="HX163" i="28"/>
  <c r="HY162" i="28"/>
  <c r="HX162" i="28"/>
  <c r="HY161" i="28"/>
  <c r="HX161" i="28"/>
  <c r="HY160" i="28"/>
  <c r="HX160" i="28"/>
  <c r="HY159" i="28"/>
  <c r="HX159" i="28"/>
  <c r="HY158" i="28"/>
  <c r="HX158" i="28"/>
  <c r="HY157" i="28"/>
  <c r="HX157" i="28"/>
  <c r="HY156" i="28"/>
  <c r="HX156" i="28"/>
  <c r="HY155" i="28"/>
  <c r="HX155" i="28"/>
  <c r="HY154" i="28"/>
  <c r="HX154" i="28"/>
  <c r="HY153" i="28"/>
  <c r="HX153" i="28"/>
  <c r="HY152" i="28"/>
  <c r="HX152" i="28"/>
  <c r="HY151" i="28"/>
  <c r="HX151" i="28"/>
  <c r="HY150" i="28"/>
  <c r="HX150" i="28"/>
  <c r="HY149" i="28"/>
  <c r="HX149" i="28"/>
  <c r="HY148" i="28"/>
  <c r="HX148" i="28"/>
  <c r="HY147" i="28"/>
  <c r="HX147" i="28"/>
  <c r="HY146" i="28"/>
  <c r="HX146" i="28"/>
  <c r="HY145" i="28"/>
  <c r="HX145" i="28"/>
  <c r="HY144" i="28"/>
  <c r="HX144" i="28"/>
  <c r="HY143" i="28"/>
  <c r="HX143" i="28"/>
  <c r="HY142" i="28"/>
  <c r="HX142" i="28"/>
  <c r="HY141" i="28"/>
  <c r="HX141" i="28"/>
  <c r="HY140" i="28"/>
  <c r="HX140" i="28"/>
  <c r="HY139" i="28"/>
  <c r="HX139" i="28"/>
  <c r="HY138" i="28"/>
  <c r="HX138" i="28"/>
  <c r="HY137" i="28"/>
  <c r="HX137" i="28"/>
  <c r="HY136" i="28"/>
  <c r="HX136" i="28"/>
  <c r="HY135" i="28"/>
  <c r="HX135" i="28"/>
  <c r="HY134" i="28"/>
  <c r="HX134" i="28"/>
  <c r="HY133" i="28"/>
  <c r="HX133" i="28"/>
  <c r="HY132" i="28"/>
  <c r="HX132" i="28"/>
  <c r="HY131" i="28"/>
  <c r="HX131" i="28"/>
  <c r="HY130" i="28"/>
  <c r="HX130" i="28"/>
  <c r="HY129" i="28"/>
  <c r="HX129" i="28"/>
  <c r="HY128" i="28"/>
  <c r="HX128" i="28"/>
  <c r="HY127" i="28"/>
  <c r="HX127" i="28"/>
  <c r="HY126" i="28"/>
  <c r="HX126" i="28"/>
  <c r="HY125" i="28"/>
  <c r="HX125" i="28"/>
  <c r="HY124" i="28"/>
  <c r="HX124" i="28"/>
  <c r="HY123" i="28"/>
  <c r="HX123" i="28"/>
  <c r="HY122" i="28"/>
  <c r="HX122" i="28"/>
  <c r="HY121" i="28"/>
  <c r="HX121" i="28"/>
  <c r="HY120" i="28"/>
  <c r="HX120" i="28"/>
  <c r="HY119" i="28"/>
  <c r="HX119" i="28"/>
  <c r="HY118" i="28"/>
  <c r="HX118" i="28"/>
  <c r="HY117" i="28"/>
  <c r="HX117" i="28"/>
  <c r="HY116" i="28"/>
  <c r="HX116" i="28"/>
  <c r="HY115" i="28"/>
  <c r="HX115" i="28"/>
  <c r="HY114" i="28"/>
  <c r="HX114" i="28"/>
  <c r="HY113" i="28"/>
  <c r="HX113" i="28"/>
  <c r="HY112" i="28"/>
  <c r="HX112" i="28"/>
  <c r="HY111" i="28"/>
  <c r="HX111" i="28"/>
  <c r="HY110" i="28"/>
  <c r="HX110" i="28"/>
  <c r="HY109" i="28"/>
  <c r="HX109" i="28"/>
  <c r="HY108" i="28"/>
  <c r="HX108" i="28"/>
  <c r="HY107" i="28"/>
  <c r="HX107" i="28"/>
  <c r="HY106" i="28"/>
  <c r="HX106" i="28"/>
  <c r="HY105" i="28"/>
  <c r="HX105" i="28"/>
  <c r="HY104" i="28"/>
  <c r="HX104" i="28"/>
  <c r="HY103" i="28"/>
  <c r="HX103" i="28"/>
  <c r="HY102" i="28"/>
  <c r="HX102" i="28"/>
  <c r="HY101" i="28"/>
  <c r="HX101" i="28"/>
  <c r="HY100" i="28"/>
  <c r="HX100" i="28"/>
  <c r="HY99" i="28"/>
  <c r="HX99" i="28"/>
  <c r="HY98" i="28"/>
  <c r="HX98" i="28"/>
  <c r="HY97" i="28"/>
  <c r="HX97" i="28"/>
  <c r="HY96" i="28"/>
  <c r="HX96" i="28"/>
  <c r="HY95" i="28"/>
  <c r="HX95" i="28"/>
  <c r="HY94" i="28"/>
  <c r="HX94" i="28"/>
  <c r="HY93" i="28"/>
  <c r="HX93" i="28"/>
  <c r="HY92" i="28"/>
  <c r="HX92" i="28"/>
  <c r="HY91" i="28"/>
  <c r="HX91" i="28"/>
  <c r="HY90" i="28"/>
  <c r="HX90" i="28"/>
  <c r="HY89" i="28"/>
  <c r="HX89" i="28"/>
  <c r="HY88" i="28"/>
  <c r="HX88" i="28"/>
  <c r="HY87" i="28"/>
  <c r="HX87" i="28"/>
  <c r="HY86" i="28"/>
  <c r="HX86" i="28"/>
  <c r="HY85" i="28"/>
  <c r="HX85" i="28"/>
  <c r="HY84" i="28"/>
  <c r="HX84" i="28"/>
  <c r="HY83" i="28"/>
  <c r="HX83" i="28"/>
  <c r="HY82" i="28"/>
  <c r="HX82" i="28"/>
  <c r="HY81" i="28"/>
  <c r="HX81" i="28"/>
  <c r="HY80" i="28"/>
  <c r="HX80" i="28"/>
  <c r="HY79" i="28"/>
  <c r="HX79" i="28"/>
  <c r="HY78" i="28"/>
  <c r="HX78" i="28"/>
  <c r="HY77" i="28"/>
  <c r="HX77" i="28"/>
  <c r="HY76" i="28"/>
  <c r="HX76" i="28"/>
  <c r="HY75" i="28"/>
  <c r="HX75" i="28"/>
  <c r="HY74" i="28"/>
  <c r="HX74" i="28"/>
  <c r="HY73" i="28"/>
  <c r="HX73" i="28"/>
  <c r="HY72" i="28"/>
  <c r="HX72" i="28"/>
  <c r="HY71" i="28"/>
  <c r="HX71" i="28"/>
  <c r="HY70" i="28"/>
  <c r="HX70" i="28"/>
  <c r="HY69" i="28"/>
  <c r="HX69" i="28"/>
  <c r="HY68" i="28"/>
  <c r="HX68" i="28"/>
  <c r="HY67" i="28"/>
  <c r="HX67" i="28"/>
  <c r="HY66" i="28"/>
  <c r="HX66" i="28"/>
  <c r="HY65" i="28"/>
  <c r="HX65" i="28"/>
  <c r="HY64" i="28"/>
  <c r="HX64" i="28"/>
  <c r="HY63" i="28"/>
  <c r="HX63" i="28"/>
  <c r="HY62" i="28"/>
  <c r="HX62" i="28"/>
  <c r="HY61" i="28"/>
  <c r="HX61" i="28"/>
  <c r="HY60" i="28"/>
  <c r="HX60" i="28"/>
  <c r="HY59" i="28"/>
  <c r="HX59" i="28"/>
  <c r="HY58" i="28"/>
  <c r="HX58" i="28"/>
  <c r="HY57" i="28"/>
  <c r="HX57" i="28"/>
  <c r="HY56" i="28"/>
  <c r="HX56" i="28"/>
  <c r="HY55" i="28"/>
  <c r="HX55" i="28"/>
  <c r="HY54" i="28"/>
  <c r="HX54" i="28"/>
  <c r="HY53" i="28"/>
  <c r="HX53" i="28"/>
  <c r="HY52" i="28"/>
  <c r="HX52" i="28"/>
  <c r="HY51" i="28"/>
  <c r="HX51" i="28"/>
  <c r="HY50" i="28"/>
  <c r="HX50" i="28"/>
  <c r="HY49" i="28"/>
  <c r="HX49" i="28"/>
  <c r="HY48" i="28"/>
  <c r="HX48" i="28"/>
  <c r="HY47" i="28"/>
  <c r="HX47" i="28"/>
  <c r="HY46" i="28"/>
  <c r="HX46" i="28"/>
  <c r="HY45" i="28"/>
  <c r="HX45" i="28"/>
  <c r="HY44" i="28"/>
  <c r="HX44" i="28"/>
  <c r="HY43" i="28"/>
  <c r="HX43" i="28"/>
  <c r="HY42" i="28"/>
  <c r="HX42" i="28"/>
  <c r="HY41" i="28"/>
  <c r="HX41" i="28"/>
  <c r="HY40" i="28"/>
  <c r="HX40" i="28"/>
  <c r="HY39" i="28"/>
  <c r="HX39" i="28"/>
  <c r="HY38" i="28"/>
  <c r="HX38" i="28"/>
  <c r="HY37" i="28"/>
  <c r="HX37" i="28"/>
  <c r="HY36" i="28"/>
  <c r="HX36" i="28"/>
  <c r="HY35" i="28"/>
  <c r="HX35" i="28"/>
  <c r="HY34" i="28"/>
  <c r="HX34" i="28"/>
  <c r="HY33" i="28"/>
  <c r="HX33" i="28"/>
  <c r="HY32" i="28"/>
  <c r="HX32" i="28"/>
  <c r="HY31" i="28"/>
  <c r="HX31" i="28"/>
  <c r="HY30" i="28"/>
  <c r="HX30" i="28"/>
  <c r="HY29" i="28"/>
  <c r="HX29" i="28"/>
  <c r="HY28" i="28"/>
  <c r="HX28" i="28"/>
  <c r="HY27" i="28"/>
  <c r="HX27" i="28"/>
  <c r="HY26" i="28"/>
  <c r="HX26" i="28"/>
  <c r="HY25" i="28"/>
  <c r="HX25" i="28"/>
  <c r="HY24" i="28"/>
  <c r="HX24" i="28"/>
  <c r="HY23" i="28"/>
  <c r="HX23" i="28"/>
  <c r="HY22" i="28"/>
  <c r="HX22" i="28"/>
  <c r="HY21" i="28"/>
  <c r="HX21" i="28"/>
  <c r="HY20" i="28"/>
  <c r="HX20" i="28"/>
  <c r="HY19" i="28"/>
  <c r="HX19" i="28"/>
  <c r="HY18" i="28"/>
  <c r="HX18" i="28"/>
  <c r="HY17" i="28"/>
  <c r="HX17" i="28"/>
  <c r="HY16" i="28"/>
  <c r="HX16" i="28"/>
  <c r="HY15" i="28"/>
  <c r="HX15" i="28"/>
  <c r="HY10" i="28"/>
  <c r="HS15" i="28"/>
  <c r="HT15" i="28"/>
  <c r="HU15" i="28"/>
  <c r="HV15" i="28"/>
  <c r="HW15" i="28"/>
  <c r="HS16" i="28"/>
  <c r="HT16" i="28"/>
  <c r="HU16" i="28"/>
  <c r="HV16" i="28"/>
  <c r="HW16" i="28"/>
  <c r="HS17" i="28"/>
  <c r="HT17" i="28"/>
  <c r="HU17" i="28"/>
  <c r="HV17" i="28"/>
  <c r="HW17" i="28"/>
  <c r="HS18" i="28"/>
  <c r="HT18" i="28"/>
  <c r="HU18" i="28"/>
  <c r="HV18" i="28"/>
  <c r="HW18" i="28"/>
  <c r="HS19" i="28"/>
  <c r="HT19" i="28"/>
  <c r="HU19" i="28"/>
  <c r="HV19" i="28"/>
  <c r="HW19" i="28"/>
  <c r="HS20" i="28"/>
  <c r="HT20" i="28"/>
  <c r="HU20" i="28"/>
  <c r="HV20" i="28"/>
  <c r="HW20" i="28"/>
  <c r="HS21" i="28"/>
  <c r="HT21" i="28"/>
  <c r="HU21" i="28"/>
  <c r="HV21" i="28"/>
  <c r="HW21" i="28"/>
  <c r="HS22" i="28"/>
  <c r="HT22" i="28"/>
  <c r="HU22" i="28"/>
  <c r="HV22" i="28"/>
  <c r="HW22" i="28"/>
  <c r="HS23" i="28"/>
  <c r="HT23" i="28"/>
  <c r="HU23" i="28"/>
  <c r="HV23" i="28"/>
  <c r="HW23" i="28"/>
  <c r="HS24" i="28"/>
  <c r="HT24" i="28"/>
  <c r="HU24" i="28"/>
  <c r="HV24" i="28"/>
  <c r="HW24" i="28"/>
  <c r="HS25" i="28"/>
  <c r="HT25" i="28"/>
  <c r="HU25" i="28"/>
  <c r="HV25" i="28"/>
  <c r="HW25" i="28"/>
  <c r="HS26" i="28"/>
  <c r="HT26" i="28"/>
  <c r="HU26" i="28"/>
  <c r="HV26" i="28"/>
  <c r="HW26" i="28"/>
  <c r="HS27" i="28"/>
  <c r="HT27" i="28"/>
  <c r="HU27" i="28"/>
  <c r="HV27" i="28"/>
  <c r="HW27" i="28"/>
  <c r="HS28" i="28"/>
  <c r="HT28" i="28"/>
  <c r="HU28" i="28"/>
  <c r="HV28" i="28"/>
  <c r="HW28" i="28"/>
  <c r="HS29" i="28"/>
  <c r="HT29" i="28"/>
  <c r="HU29" i="28"/>
  <c r="HV29" i="28"/>
  <c r="HW29" i="28"/>
  <c r="HS30" i="28"/>
  <c r="HT30" i="28"/>
  <c r="HU30" i="28"/>
  <c r="HV30" i="28"/>
  <c r="HW30" i="28"/>
  <c r="HS31" i="28"/>
  <c r="HT31" i="28"/>
  <c r="HU31" i="28"/>
  <c r="HV31" i="28"/>
  <c r="HW31" i="28"/>
  <c r="HS32" i="28"/>
  <c r="HT32" i="28"/>
  <c r="HU32" i="28"/>
  <c r="HV32" i="28"/>
  <c r="HW32" i="28"/>
  <c r="HS33" i="28"/>
  <c r="HT33" i="28"/>
  <c r="HU33" i="28"/>
  <c r="HV33" i="28"/>
  <c r="HW33" i="28"/>
  <c r="HS34" i="28"/>
  <c r="HT34" i="28"/>
  <c r="HU34" i="28"/>
  <c r="HV34" i="28"/>
  <c r="HW34" i="28"/>
  <c r="HS35" i="28"/>
  <c r="HT35" i="28"/>
  <c r="HU35" i="28"/>
  <c r="HV35" i="28"/>
  <c r="HW35" i="28"/>
  <c r="HS36" i="28"/>
  <c r="HT36" i="28"/>
  <c r="HU36" i="28"/>
  <c r="HV36" i="28"/>
  <c r="HW36" i="28"/>
  <c r="HU37" i="28"/>
  <c r="HV37" i="28"/>
  <c r="HW37" i="28"/>
  <c r="HU38" i="28"/>
  <c r="HV38" i="28"/>
  <c r="HW38" i="28"/>
  <c r="HU39" i="28"/>
  <c r="HV39" i="28"/>
  <c r="HW39" i="28"/>
  <c r="HU40" i="28"/>
  <c r="HV40" i="28"/>
  <c r="HW40" i="28"/>
  <c r="HU41" i="28"/>
  <c r="HV41" i="28"/>
  <c r="HW41" i="28"/>
  <c r="HU42" i="28"/>
  <c r="HV42" i="28"/>
  <c r="HW42" i="28"/>
  <c r="HU43" i="28"/>
  <c r="HV43" i="28"/>
  <c r="HW43" i="28"/>
  <c r="HU44" i="28"/>
  <c r="HV44" i="28"/>
  <c r="HW44" i="28"/>
  <c r="HU45" i="28"/>
  <c r="HV45" i="28"/>
  <c r="HW45" i="28"/>
  <c r="HU46" i="28"/>
  <c r="HV46" i="28"/>
  <c r="HW46" i="28"/>
  <c r="HU47" i="28"/>
  <c r="HV47" i="28"/>
  <c r="HW47" i="28"/>
  <c r="HU48" i="28"/>
  <c r="HV48" i="28"/>
  <c r="HW48" i="28"/>
  <c r="HT49" i="28"/>
  <c r="HU49" i="28"/>
  <c r="HV49" i="28"/>
  <c r="HW49" i="28"/>
  <c r="HT50" i="28"/>
  <c r="HU50" i="28"/>
  <c r="HV50" i="28"/>
  <c r="HW50" i="28"/>
  <c r="HT51" i="28"/>
  <c r="HU51" i="28"/>
  <c r="HV51" i="28"/>
  <c r="HW51" i="28"/>
  <c r="HT52" i="28"/>
  <c r="HU52" i="28"/>
  <c r="HV52" i="28"/>
  <c r="HW52" i="28"/>
  <c r="HT53" i="28"/>
  <c r="HU53" i="28"/>
  <c r="HV53" i="28"/>
  <c r="HW53" i="28"/>
  <c r="HT54" i="28"/>
  <c r="HU54" i="28"/>
  <c r="HV54" i="28"/>
  <c r="HW54" i="28"/>
  <c r="HS55" i="28"/>
  <c r="HT55" i="28"/>
  <c r="HU55" i="28"/>
  <c r="HV55" i="28"/>
  <c r="HW55" i="28"/>
  <c r="HS56" i="28"/>
  <c r="HT56" i="28"/>
  <c r="HU56" i="28"/>
  <c r="HV56" i="28"/>
  <c r="HW56" i="28"/>
  <c r="HS57" i="28"/>
  <c r="HT57" i="28"/>
  <c r="HU57" i="28"/>
  <c r="HV57" i="28"/>
  <c r="HW57" i="28"/>
  <c r="HS58" i="28"/>
  <c r="HT58" i="28"/>
  <c r="HU58" i="28"/>
  <c r="HV58" i="28"/>
  <c r="HW58" i="28"/>
  <c r="HS59" i="28"/>
  <c r="HT59" i="28"/>
  <c r="HU59" i="28"/>
  <c r="HV59" i="28"/>
  <c r="HW59" i="28"/>
  <c r="HS60" i="28"/>
  <c r="HT60" i="28"/>
  <c r="HU60" i="28"/>
  <c r="HV60" i="28"/>
  <c r="HW60" i="28"/>
  <c r="HS61" i="28"/>
  <c r="HT61" i="28"/>
  <c r="HU61" i="28"/>
  <c r="HV61" i="28"/>
  <c r="HW61" i="28"/>
  <c r="HS62" i="28"/>
  <c r="HT62" i="28"/>
  <c r="HU62" i="28"/>
  <c r="HV62" i="28"/>
  <c r="HW62" i="28"/>
  <c r="HS63" i="28"/>
  <c r="HT63" i="28"/>
  <c r="HU63" i="28"/>
  <c r="HV63" i="28"/>
  <c r="HW63" i="28"/>
  <c r="HS64" i="28"/>
  <c r="HT64" i="28"/>
  <c r="HU64" i="28"/>
  <c r="HV64" i="28"/>
  <c r="HW64" i="28"/>
  <c r="HS65" i="28"/>
  <c r="HT65" i="28"/>
  <c r="HU65" i="28"/>
  <c r="HV65" i="28"/>
  <c r="HW65" i="28"/>
  <c r="HS66" i="28"/>
  <c r="HT66" i="28"/>
  <c r="HU66" i="28"/>
  <c r="HV66" i="28"/>
  <c r="HW66" i="28"/>
  <c r="HS67" i="28"/>
  <c r="HT67" i="28"/>
  <c r="HU67" i="28"/>
  <c r="HV67" i="28"/>
  <c r="HW67" i="28"/>
  <c r="HS68" i="28"/>
  <c r="HT68" i="28"/>
  <c r="HU68" i="28"/>
  <c r="HV68" i="28"/>
  <c r="HW68" i="28"/>
  <c r="HS69" i="28"/>
  <c r="HT69" i="28"/>
  <c r="HU69" i="28"/>
  <c r="HV69" i="28"/>
  <c r="HW69" i="28"/>
  <c r="HS70" i="28"/>
  <c r="HT70" i="28"/>
  <c r="HU70" i="28"/>
  <c r="HV70" i="28"/>
  <c r="HW70" i="28"/>
  <c r="HS71" i="28"/>
  <c r="HT71" i="28"/>
  <c r="HU71" i="28"/>
  <c r="HV71" i="28"/>
  <c r="HW71" i="28"/>
  <c r="HS72" i="28"/>
  <c r="HT72" i="28"/>
  <c r="HU72" i="28"/>
  <c r="HV72" i="28"/>
  <c r="HW72" i="28"/>
  <c r="HS73" i="28"/>
  <c r="HT73" i="28"/>
  <c r="HU73" i="28"/>
  <c r="HV73" i="28"/>
  <c r="HW73" i="28"/>
  <c r="HS74" i="28"/>
  <c r="HT74" i="28"/>
  <c r="HU74" i="28"/>
  <c r="HV74" i="28"/>
  <c r="HW74" i="28"/>
  <c r="HS75" i="28"/>
  <c r="HT75" i="28"/>
  <c r="HU75" i="28"/>
  <c r="HV75" i="28"/>
  <c r="HW75" i="28"/>
  <c r="HS76" i="28"/>
  <c r="HT76" i="28"/>
  <c r="HU76" i="28"/>
  <c r="HV76" i="28"/>
  <c r="HW76" i="28"/>
  <c r="HS77" i="28"/>
  <c r="HT77" i="28"/>
  <c r="HU77" i="28"/>
  <c r="HV77" i="28"/>
  <c r="HW77" i="28"/>
  <c r="HS78" i="28"/>
  <c r="HT78" i="28"/>
  <c r="HU78" i="28"/>
  <c r="HV78" i="28"/>
  <c r="HW78" i="28"/>
  <c r="HS79" i="28"/>
  <c r="HT79" i="28"/>
  <c r="HU79" i="28"/>
  <c r="HV79" i="28"/>
  <c r="HW79" i="28"/>
  <c r="HS80" i="28"/>
  <c r="HT80" i="28"/>
  <c r="HU80" i="28"/>
  <c r="HV80" i="28"/>
  <c r="HW80" i="28"/>
  <c r="HS81" i="28"/>
  <c r="HT81" i="28"/>
  <c r="HU81" i="28"/>
  <c r="HV81" i="28"/>
  <c r="HW81" i="28"/>
  <c r="HS82" i="28"/>
  <c r="HT82" i="28"/>
  <c r="HU82" i="28"/>
  <c r="HV82" i="28"/>
  <c r="HW82" i="28"/>
  <c r="HS83" i="28"/>
  <c r="HT83" i="28"/>
  <c r="HU83" i="28"/>
  <c r="HV83" i="28"/>
  <c r="HW83" i="28"/>
  <c r="HS84" i="28"/>
  <c r="HT84" i="28"/>
  <c r="HU84" i="28"/>
  <c r="HV84" i="28"/>
  <c r="HW84" i="28"/>
  <c r="HS85" i="28"/>
  <c r="HT85" i="28"/>
  <c r="HU85" i="28"/>
  <c r="HV85" i="28"/>
  <c r="HW85" i="28"/>
  <c r="HS86" i="28"/>
  <c r="HT86" i="28"/>
  <c r="HU86" i="28"/>
  <c r="HV86" i="28"/>
  <c r="HW86" i="28"/>
  <c r="HS87" i="28"/>
  <c r="HT87" i="28"/>
  <c r="HU87" i="28"/>
  <c r="HV87" i="28"/>
  <c r="HW87" i="28"/>
  <c r="HS88" i="28"/>
  <c r="HT88" i="28"/>
  <c r="HU88" i="28"/>
  <c r="HV88" i="28"/>
  <c r="HW88" i="28"/>
  <c r="HS89" i="28"/>
  <c r="HT89" i="28"/>
  <c r="HU89" i="28"/>
  <c r="HV89" i="28"/>
  <c r="HW89" i="28"/>
  <c r="HS90" i="28"/>
  <c r="HT90" i="28"/>
  <c r="HU90" i="28"/>
  <c r="HV90" i="28"/>
  <c r="HW90" i="28"/>
  <c r="HS91" i="28"/>
  <c r="HT91" i="28"/>
  <c r="HU91" i="28"/>
  <c r="HV91" i="28"/>
  <c r="HW91" i="28"/>
  <c r="HS92" i="28"/>
  <c r="HT92" i="28"/>
  <c r="HU92" i="28"/>
  <c r="HV92" i="28"/>
  <c r="HW92" i="28"/>
  <c r="HS93" i="28"/>
  <c r="HT93" i="28"/>
  <c r="HU93" i="28"/>
  <c r="HV93" i="28"/>
  <c r="HW93" i="28"/>
  <c r="HS94" i="28"/>
  <c r="HT94" i="28"/>
  <c r="HU94" i="28"/>
  <c r="HV94" i="28"/>
  <c r="HW94" i="28"/>
  <c r="HS95" i="28"/>
  <c r="HT95" i="28"/>
  <c r="HU95" i="28"/>
  <c r="HV95" i="28"/>
  <c r="HW95" i="28"/>
  <c r="HS96" i="28"/>
  <c r="HT96" i="28"/>
  <c r="HU96" i="28"/>
  <c r="HV96" i="28"/>
  <c r="HW96" i="28"/>
  <c r="HS97" i="28"/>
  <c r="HT97" i="28"/>
  <c r="HU97" i="28"/>
  <c r="HV97" i="28"/>
  <c r="HW97" i="28"/>
  <c r="HS98" i="28"/>
  <c r="HT98" i="28"/>
  <c r="HU98" i="28"/>
  <c r="HV98" i="28"/>
  <c r="HW98" i="28"/>
  <c r="HS99" i="28"/>
  <c r="HT99" i="28"/>
  <c r="HU99" i="28"/>
  <c r="HV99" i="28"/>
  <c r="HW99" i="28"/>
  <c r="HS100" i="28"/>
  <c r="HT100" i="28"/>
  <c r="HU100" i="28"/>
  <c r="HV100" i="28"/>
  <c r="HW100" i="28"/>
  <c r="HS101" i="28"/>
  <c r="HT101" i="28"/>
  <c r="HU101" i="28"/>
  <c r="HV101" i="28"/>
  <c r="HW101" i="28"/>
  <c r="HS102" i="28"/>
  <c r="HT102" i="28"/>
  <c r="HU102" i="28"/>
  <c r="HV102" i="28"/>
  <c r="HW102" i="28"/>
  <c r="HS103" i="28"/>
  <c r="HT103" i="28"/>
  <c r="HU103" i="28"/>
  <c r="HV103" i="28"/>
  <c r="HW103" i="28"/>
  <c r="HS104" i="28"/>
  <c r="HT104" i="28"/>
  <c r="HU104" i="28"/>
  <c r="HV104" i="28"/>
  <c r="HW104" i="28"/>
  <c r="HS105" i="28"/>
  <c r="HT105" i="28"/>
  <c r="HU105" i="28"/>
  <c r="HV105" i="28"/>
  <c r="HW105" i="28"/>
  <c r="HS106" i="28"/>
  <c r="HT106" i="28"/>
  <c r="HU106" i="28"/>
  <c r="HV106" i="28"/>
  <c r="HW106" i="28"/>
  <c r="HS107" i="28"/>
  <c r="HT107" i="28"/>
  <c r="HU107" i="28"/>
  <c r="HV107" i="28"/>
  <c r="HW107" i="28"/>
  <c r="HS108" i="28"/>
  <c r="HT108" i="28"/>
  <c r="HU108" i="28"/>
  <c r="HV108" i="28"/>
  <c r="HW108" i="28"/>
  <c r="HS109" i="28"/>
  <c r="HT109" i="28"/>
  <c r="HU109" i="28"/>
  <c r="HV109" i="28"/>
  <c r="HW109" i="28"/>
  <c r="HS110" i="28"/>
  <c r="HT110" i="28"/>
  <c r="HU110" i="28"/>
  <c r="HV110" i="28"/>
  <c r="HW110" i="28"/>
  <c r="HS111" i="28"/>
  <c r="HT111" i="28"/>
  <c r="HU111" i="28"/>
  <c r="HV111" i="28"/>
  <c r="HW111" i="28"/>
  <c r="HS112" i="28"/>
  <c r="HT112" i="28"/>
  <c r="HU112" i="28"/>
  <c r="HV112" i="28"/>
  <c r="HW112" i="28"/>
  <c r="HS113" i="28"/>
  <c r="HT113" i="28"/>
  <c r="HU113" i="28"/>
  <c r="HV113" i="28"/>
  <c r="HW113" i="28"/>
  <c r="HS114" i="28"/>
  <c r="HT114" i="28"/>
  <c r="HU114" i="28"/>
  <c r="HV114" i="28"/>
  <c r="HW114" i="28"/>
  <c r="HS115" i="28"/>
  <c r="HT115" i="28"/>
  <c r="HU115" i="28"/>
  <c r="HV115" i="28"/>
  <c r="HW115" i="28"/>
  <c r="HS116" i="28"/>
  <c r="HT116" i="28"/>
  <c r="HU116" i="28"/>
  <c r="HV116" i="28"/>
  <c r="HW116" i="28"/>
  <c r="HS117" i="28"/>
  <c r="HT117" i="28"/>
  <c r="HU117" i="28"/>
  <c r="HV117" i="28"/>
  <c r="HW117" i="28"/>
  <c r="HS118" i="28"/>
  <c r="HT118" i="28"/>
  <c r="HU118" i="28"/>
  <c r="HV118" i="28"/>
  <c r="HW118" i="28"/>
  <c r="HS119" i="28"/>
  <c r="HT119" i="28"/>
  <c r="HU119" i="28"/>
  <c r="HV119" i="28"/>
  <c r="HW119" i="28"/>
  <c r="HS120" i="28"/>
  <c r="HT120" i="28"/>
  <c r="HU120" i="28"/>
  <c r="HV120" i="28"/>
  <c r="HW120" i="28"/>
  <c r="HS121" i="28"/>
  <c r="HT121" i="28"/>
  <c r="HU121" i="28"/>
  <c r="HV121" i="28"/>
  <c r="HW121" i="28"/>
  <c r="HS122" i="28"/>
  <c r="HT122" i="28"/>
  <c r="HU122" i="28"/>
  <c r="HV122" i="28"/>
  <c r="HW122" i="28"/>
  <c r="HS123" i="28"/>
  <c r="HT123" i="28"/>
  <c r="HU123" i="28"/>
  <c r="HV123" i="28"/>
  <c r="HW123" i="28"/>
  <c r="HS124" i="28"/>
  <c r="HT124" i="28"/>
  <c r="HU124" i="28"/>
  <c r="HV124" i="28"/>
  <c r="HW124" i="28"/>
  <c r="HS125" i="28"/>
  <c r="HT125" i="28"/>
  <c r="HU125" i="28"/>
  <c r="HV125" i="28"/>
  <c r="HW125" i="28"/>
  <c r="HS126" i="28"/>
  <c r="HT126" i="28"/>
  <c r="HU126" i="28"/>
  <c r="HV126" i="28"/>
  <c r="HW126" i="28"/>
  <c r="HS127" i="28"/>
  <c r="HT127" i="28"/>
  <c r="HU127" i="28"/>
  <c r="HV127" i="28"/>
  <c r="HW127" i="28"/>
  <c r="HS128" i="28"/>
  <c r="HT128" i="28"/>
  <c r="HU128" i="28"/>
  <c r="HV128" i="28"/>
  <c r="HW128" i="28"/>
  <c r="HS129" i="28"/>
  <c r="HT129" i="28"/>
  <c r="HU129" i="28"/>
  <c r="HV129" i="28"/>
  <c r="HW129" i="28"/>
  <c r="HS130" i="28"/>
  <c r="HT130" i="28"/>
  <c r="HU130" i="28"/>
  <c r="HV130" i="28"/>
  <c r="HW130" i="28"/>
  <c r="HS131" i="28"/>
  <c r="HT131" i="28"/>
  <c r="HU131" i="28"/>
  <c r="HV131" i="28"/>
  <c r="HW131" i="28"/>
  <c r="HS132" i="28"/>
  <c r="HT132" i="28"/>
  <c r="HU132" i="28"/>
  <c r="HV132" i="28"/>
  <c r="HW132" i="28"/>
  <c r="HS133" i="28"/>
  <c r="HT133" i="28"/>
  <c r="HU133" i="28"/>
  <c r="HV133" i="28"/>
  <c r="HW133" i="28"/>
  <c r="HS134" i="28"/>
  <c r="HT134" i="28"/>
  <c r="HU134" i="28"/>
  <c r="HV134" i="28"/>
  <c r="HW134" i="28"/>
  <c r="HS135" i="28"/>
  <c r="HT135" i="28"/>
  <c r="HU135" i="28"/>
  <c r="HV135" i="28"/>
  <c r="HW135" i="28"/>
  <c r="HS136" i="28"/>
  <c r="HT136" i="28"/>
  <c r="HU136" i="28"/>
  <c r="HV136" i="28"/>
  <c r="HW136" i="28"/>
  <c r="HS137" i="28"/>
  <c r="HT137" i="28"/>
  <c r="HU137" i="28"/>
  <c r="HV137" i="28"/>
  <c r="HW137" i="28"/>
  <c r="HS138" i="28"/>
  <c r="HT138" i="28"/>
  <c r="HU138" i="28"/>
  <c r="HV138" i="28"/>
  <c r="HW138" i="28"/>
  <c r="HS139" i="28"/>
  <c r="HT139" i="28"/>
  <c r="HU139" i="28"/>
  <c r="HV139" i="28"/>
  <c r="HW139" i="28"/>
  <c r="HS140" i="28"/>
  <c r="HT140" i="28"/>
  <c r="HU140" i="28"/>
  <c r="HV140" i="28"/>
  <c r="HW140" i="28"/>
  <c r="HS141" i="28"/>
  <c r="HT141" i="28"/>
  <c r="HU141" i="28"/>
  <c r="HV141" i="28"/>
  <c r="HW141" i="28"/>
  <c r="HS142" i="28"/>
  <c r="HT142" i="28"/>
  <c r="HU142" i="28"/>
  <c r="HV142" i="28"/>
  <c r="HW142" i="28"/>
  <c r="HS143" i="28"/>
  <c r="HT143" i="28"/>
  <c r="HU143" i="28"/>
  <c r="HV143" i="28"/>
  <c r="HW143" i="28"/>
  <c r="HS144" i="28"/>
  <c r="HT144" i="28"/>
  <c r="HU144" i="28"/>
  <c r="HV144" i="28"/>
  <c r="HW144" i="28"/>
  <c r="HS145" i="28"/>
  <c r="HT145" i="28"/>
  <c r="HU145" i="28"/>
  <c r="HV145" i="28"/>
  <c r="HW145" i="28"/>
  <c r="HS146" i="28"/>
  <c r="HT146" i="28"/>
  <c r="HU146" i="28"/>
  <c r="HV146" i="28"/>
  <c r="HW146" i="28"/>
  <c r="HS147" i="28"/>
  <c r="HT147" i="28"/>
  <c r="HU147" i="28"/>
  <c r="HV147" i="28"/>
  <c r="HW147" i="28"/>
  <c r="HS148" i="28"/>
  <c r="HT148" i="28"/>
  <c r="HU148" i="28"/>
  <c r="HV148" i="28"/>
  <c r="HW148" i="28"/>
  <c r="HS149" i="28"/>
  <c r="HT149" i="28"/>
  <c r="HU149" i="28"/>
  <c r="HV149" i="28"/>
  <c r="HW149" i="28"/>
  <c r="HS150" i="28"/>
  <c r="HT150" i="28"/>
  <c r="HU150" i="28"/>
  <c r="HV150" i="28"/>
  <c r="HW150" i="28"/>
  <c r="HS151" i="28"/>
  <c r="HT151" i="28"/>
  <c r="HU151" i="28"/>
  <c r="HV151" i="28"/>
  <c r="HW151" i="28"/>
  <c r="HS152" i="28"/>
  <c r="HT152" i="28"/>
  <c r="HU152" i="28"/>
  <c r="HV152" i="28"/>
  <c r="HW152" i="28"/>
  <c r="HS153" i="28"/>
  <c r="HT153" i="28"/>
  <c r="HU153" i="28"/>
  <c r="HV153" i="28"/>
  <c r="HW153" i="28"/>
  <c r="HS154" i="28"/>
  <c r="HT154" i="28"/>
  <c r="HU154" i="28"/>
  <c r="HV154" i="28"/>
  <c r="HW154" i="28"/>
  <c r="HS155" i="28"/>
  <c r="HT155" i="28"/>
  <c r="HU155" i="28"/>
  <c r="HV155" i="28"/>
  <c r="HW155" i="28"/>
  <c r="HS156" i="28"/>
  <c r="HT156" i="28"/>
  <c r="HU156" i="28"/>
  <c r="HV156" i="28"/>
  <c r="HW156" i="28"/>
  <c r="HS157" i="28"/>
  <c r="HT157" i="28"/>
  <c r="HU157" i="28"/>
  <c r="HV157" i="28"/>
  <c r="HW157" i="28"/>
  <c r="HS158" i="28"/>
  <c r="HT158" i="28"/>
  <c r="HU158" i="28"/>
  <c r="HV158" i="28"/>
  <c r="HW158" i="28"/>
  <c r="HS159" i="28"/>
  <c r="HT159" i="28"/>
  <c r="HU159" i="28"/>
  <c r="HV159" i="28"/>
  <c r="HW159" i="28"/>
  <c r="HS160" i="28"/>
  <c r="HT160" i="28"/>
  <c r="HU160" i="28"/>
  <c r="HV160" i="28"/>
  <c r="HW160" i="28"/>
  <c r="HS161" i="28"/>
  <c r="HT161" i="28"/>
  <c r="HU161" i="28"/>
  <c r="HV161" i="28"/>
  <c r="HW161" i="28"/>
  <c r="HS162" i="28"/>
  <c r="HT162" i="28"/>
  <c r="HU162" i="28"/>
  <c r="HV162" i="28"/>
  <c r="HW162" i="28"/>
  <c r="HS163" i="28"/>
  <c r="HT163" i="28"/>
  <c r="HU163" i="28"/>
  <c r="HV163" i="28"/>
  <c r="HW163" i="28"/>
  <c r="HS164" i="28"/>
  <c r="HT164" i="28"/>
  <c r="HU164" i="28"/>
  <c r="HV164" i="28"/>
  <c r="HW164" i="28"/>
  <c r="HS165" i="28"/>
  <c r="HT165" i="28"/>
  <c r="HU165" i="28"/>
  <c r="HV165" i="28"/>
  <c r="HW165" i="28"/>
  <c r="HS166" i="28"/>
  <c r="HT166" i="28"/>
  <c r="HU166" i="28"/>
  <c r="HV166" i="28"/>
  <c r="HW166" i="28"/>
  <c r="HS167" i="28"/>
  <c r="HT167" i="28"/>
  <c r="HU167" i="28"/>
  <c r="HV167" i="28"/>
  <c r="HW167" i="28"/>
  <c r="HS168" i="28"/>
  <c r="HT168" i="28"/>
  <c r="HU168" i="28"/>
  <c r="HV168" i="28"/>
  <c r="HW168" i="28"/>
  <c r="HS169" i="28"/>
  <c r="HT169" i="28"/>
  <c r="HU169" i="28"/>
  <c r="HV169" i="28"/>
  <c r="HW169" i="28"/>
  <c r="HS170" i="28"/>
  <c r="HT170" i="28"/>
  <c r="HU170" i="28"/>
  <c r="HV170" i="28"/>
  <c r="HW170" i="28"/>
  <c r="HS171" i="28"/>
  <c r="HT171" i="28"/>
  <c r="HU171" i="28"/>
  <c r="HV171" i="28"/>
  <c r="HW171" i="28"/>
  <c r="HS172" i="28"/>
  <c r="HT172" i="28"/>
  <c r="HU172" i="28"/>
  <c r="HV172" i="28"/>
  <c r="HW172" i="28"/>
  <c r="HS173" i="28"/>
  <c r="HT173" i="28"/>
  <c r="HU173" i="28"/>
  <c r="HV173" i="28"/>
  <c r="HW173" i="28"/>
  <c r="HS174" i="28"/>
  <c r="HT174" i="28"/>
  <c r="HU174" i="28"/>
  <c r="HV174" i="28"/>
  <c r="HW174" i="28"/>
  <c r="HS175" i="28"/>
  <c r="HT175" i="28"/>
  <c r="HU175" i="28"/>
  <c r="HV175" i="28"/>
  <c r="HW175" i="28"/>
  <c r="HS176" i="28"/>
  <c r="HT176" i="28"/>
  <c r="HU176" i="28"/>
  <c r="HV176" i="28"/>
  <c r="HW176" i="28"/>
  <c r="HS177" i="28"/>
  <c r="HT177" i="28"/>
  <c r="HU177" i="28"/>
  <c r="HV177" i="28"/>
  <c r="HW177" i="28"/>
  <c r="HS178" i="28"/>
  <c r="HT178" i="28"/>
  <c r="HU178" i="28"/>
  <c r="HV178" i="28"/>
  <c r="HW178" i="28"/>
  <c r="HS179" i="28"/>
  <c r="HT179" i="28"/>
  <c r="HU179" i="28"/>
  <c r="HV179" i="28"/>
  <c r="HW179" i="28"/>
  <c r="HS180" i="28"/>
  <c r="HT180" i="28"/>
  <c r="HU180" i="28"/>
  <c r="HV180" i="28"/>
  <c r="HW180" i="28"/>
  <c r="HS181" i="28"/>
  <c r="HT181" i="28"/>
  <c r="HU181" i="28"/>
  <c r="HV181" i="28"/>
  <c r="HW181" i="28"/>
  <c r="HS182" i="28"/>
  <c r="HT182" i="28"/>
  <c r="HU182" i="28"/>
  <c r="HV182" i="28"/>
  <c r="HW182" i="28"/>
  <c r="HS183" i="28"/>
  <c r="HT183" i="28"/>
  <c r="HU183" i="28"/>
  <c r="HV183" i="28"/>
  <c r="HW183" i="28"/>
  <c r="HS184" i="28"/>
  <c r="HT184" i="28"/>
  <c r="HU184" i="28"/>
  <c r="HV184" i="28"/>
  <c r="HW184" i="28"/>
  <c r="HS185" i="28"/>
  <c r="HT185" i="28"/>
  <c r="HU185" i="28"/>
  <c r="HV185" i="28"/>
  <c r="HW185" i="28"/>
  <c r="HS186" i="28"/>
  <c r="HT186" i="28"/>
  <c r="HU186" i="28"/>
  <c r="HV186" i="28"/>
  <c r="HW186" i="28"/>
  <c r="HS187" i="28"/>
  <c r="HT187" i="28"/>
  <c r="HU187" i="28"/>
  <c r="HV187" i="28"/>
  <c r="HW187" i="28"/>
  <c r="HS188" i="28"/>
  <c r="HT188" i="28"/>
  <c r="HU188" i="28"/>
  <c r="HV188" i="28"/>
  <c r="HW188" i="28"/>
  <c r="HS189" i="28"/>
  <c r="HT189" i="28"/>
  <c r="HU189" i="28"/>
  <c r="HV189" i="28"/>
  <c r="HW189" i="28"/>
  <c r="HS190" i="28"/>
  <c r="HT190" i="28"/>
  <c r="HU190" i="28"/>
  <c r="HV190" i="28"/>
  <c r="HW190" i="28"/>
  <c r="HS191" i="28"/>
  <c r="HT191" i="28"/>
  <c r="HU191" i="28"/>
  <c r="HV191" i="28"/>
  <c r="HW191" i="28"/>
  <c r="HS192" i="28"/>
  <c r="HT192" i="28"/>
  <c r="HU192" i="28"/>
  <c r="HV192" i="28"/>
  <c r="HW192" i="28"/>
  <c r="HS193" i="28"/>
  <c r="HT193" i="28"/>
  <c r="HU193" i="28"/>
  <c r="HV193" i="28"/>
  <c r="HW193" i="28"/>
  <c r="HS194" i="28"/>
  <c r="HT194" i="28"/>
  <c r="HU194" i="28"/>
  <c r="HV194" i="28"/>
  <c r="HW194" i="28"/>
  <c r="HS195" i="28"/>
  <c r="HT195" i="28"/>
  <c r="HU195" i="28"/>
  <c r="HV195" i="28"/>
  <c r="HW195" i="28"/>
  <c r="HS196" i="28"/>
  <c r="HT196" i="28"/>
  <c r="HU196" i="28"/>
  <c r="HV196" i="28"/>
  <c r="HW196" i="28"/>
  <c r="HS197" i="28"/>
  <c r="HT197" i="28"/>
  <c r="HU197" i="28"/>
  <c r="HV197" i="28"/>
  <c r="HW197" i="28"/>
  <c r="HS198" i="28"/>
  <c r="HT198" i="28"/>
  <c r="HU198" i="28"/>
  <c r="HV198" i="28"/>
  <c r="HW198" i="28"/>
  <c r="HS199" i="28"/>
  <c r="HT199" i="28"/>
  <c r="HU199" i="28"/>
  <c r="HV199" i="28"/>
  <c r="HW199" i="28"/>
  <c r="HS200" i="28"/>
  <c r="HT200" i="28"/>
  <c r="HU200" i="28"/>
  <c r="HV200" i="28"/>
  <c r="HW200" i="28"/>
  <c r="HS201" i="28"/>
  <c r="HT201" i="28"/>
  <c r="HU201" i="28"/>
  <c r="HV201" i="28"/>
  <c r="HW201" i="28"/>
  <c r="HS202" i="28"/>
  <c r="HT202" i="28"/>
  <c r="HU202" i="28"/>
  <c r="HV202" i="28"/>
  <c r="HW202" i="28"/>
  <c r="HS203" i="28"/>
  <c r="HT203" i="28"/>
  <c r="HU203" i="28"/>
  <c r="HV203" i="28"/>
  <c r="HW203" i="28"/>
  <c r="HS204" i="28"/>
  <c r="HT204" i="28"/>
  <c r="HU204" i="28"/>
  <c r="HV204" i="28"/>
  <c r="HW204" i="28"/>
  <c r="HS205" i="28"/>
  <c r="HT205" i="28"/>
  <c r="HU205" i="28"/>
  <c r="HV205" i="28"/>
  <c r="HW205" i="28"/>
  <c r="HS206" i="28"/>
  <c r="HT206" i="28"/>
  <c r="HU206" i="28"/>
  <c r="HV206" i="28"/>
  <c r="HW206" i="28"/>
  <c r="HS207" i="28"/>
  <c r="HT207" i="28"/>
  <c r="HU207" i="28"/>
  <c r="HV207" i="28"/>
  <c r="HW207" i="28"/>
  <c r="HS208" i="28"/>
  <c r="HT208" i="28"/>
  <c r="HU208" i="28"/>
  <c r="HV208" i="28"/>
  <c r="HW208" i="28"/>
  <c r="HS209" i="28"/>
  <c r="HT209" i="28"/>
  <c r="HU209" i="28"/>
  <c r="HV209" i="28"/>
  <c r="HW209" i="28"/>
  <c r="HS210" i="28"/>
  <c r="HT210" i="28"/>
  <c r="HU210" i="28"/>
  <c r="HV210" i="28"/>
  <c r="HW210" i="28"/>
  <c r="HS211" i="28"/>
  <c r="HT211" i="28"/>
  <c r="HU211" i="28"/>
  <c r="HV211" i="28"/>
  <c r="HW211" i="28"/>
  <c r="HS212" i="28"/>
  <c r="HT212" i="28"/>
  <c r="HU212" i="28"/>
  <c r="HV212" i="28"/>
  <c r="HW212" i="28"/>
  <c r="HS213" i="28"/>
  <c r="HT213" i="28"/>
  <c r="HU213" i="28"/>
  <c r="HV213" i="28"/>
  <c r="HW213" i="28"/>
  <c r="HS214" i="28"/>
  <c r="HT214" i="28"/>
  <c r="HU214" i="28"/>
  <c r="HV214" i="28"/>
  <c r="HW214" i="28"/>
  <c r="HS215" i="28"/>
  <c r="HT215" i="28"/>
  <c r="HU215" i="28"/>
  <c r="HV215" i="28"/>
  <c r="HW215" i="28"/>
  <c r="HS216" i="28"/>
  <c r="HT216" i="28"/>
  <c r="HU216" i="28"/>
  <c r="HV216" i="28"/>
  <c r="HW216" i="28"/>
  <c r="HS217" i="28"/>
  <c r="HT217" i="28"/>
  <c r="HU217" i="28"/>
  <c r="HV217" i="28"/>
  <c r="HW217" i="28"/>
  <c r="HS218" i="28"/>
  <c r="HT218" i="28"/>
  <c r="HU218" i="28"/>
  <c r="HV218" i="28"/>
  <c r="HW218" i="28"/>
  <c r="HS219" i="28"/>
  <c r="HT219" i="28"/>
  <c r="HU219" i="28"/>
  <c r="HV219" i="28"/>
  <c r="HW219" i="28"/>
  <c r="HS220" i="28"/>
  <c r="HT220" i="28"/>
  <c r="HU220" i="28"/>
  <c r="HV220" i="28"/>
  <c r="HW220" i="28"/>
  <c r="HS221" i="28"/>
  <c r="HT221" i="28"/>
  <c r="HU221" i="28"/>
  <c r="HV221" i="28"/>
  <c r="HW221" i="28"/>
  <c r="HS222" i="28"/>
  <c r="HT222" i="28"/>
  <c r="HU222" i="28"/>
  <c r="HV222" i="28"/>
  <c r="HW222" i="28"/>
  <c r="HS223" i="28"/>
  <c r="HT223" i="28"/>
  <c r="HU223" i="28"/>
  <c r="HV223" i="28"/>
  <c r="HW223" i="28"/>
  <c r="HS224" i="28"/>
  <c r="HT224" i="28"/>
  <c r="HU224" i="28"/>
  <c r="HV224" i="28"/>
  <c r="HW224" i="28"/>
  <c r="HS225" i="28"/>
  <c r="HT225" i="28"/>
  <c r="HU225" i="28"/>
  <c r="HV225" i="28"/>
  <c r="HW225" i="28"/>
  <c r="HS226" i="28"/>
  <c r="HT226" i="28"/>
  <c r="HU226" i="28"/>
  <c r="HV226" i="28"/>
  <c r="HW226" i="28"/>
  <c r="HS227" i="28"/>
  <c r="HT227" i="28"/>
  <c r="HU227" i="28"/>
  <c r="HV227" i="28"/>
  <c r="HW227" i="28"/>
  <c r="HS228" i="28"/>
  <c r="HT228" i="28"/>
  <c r="HU228" i="28"/>
  <c r="HV228" i="28"/>
  <c r="HW228" i="28"/>
  <c r="HS229" i="28"/>
  <c r="HT229" i="28"/>
  <c r="HU229" i="28"/>
  <c r="HV229" i="28"/>
  <c r="HW229" i="28"/>
  <c r="HS230" i="28"/>
  <c r="HT230" i="28"/>
  <c r="HU230" i="28"/>
  <c r="HV230" i="28"/>
  <c r="HW230" i="28"/>
  <c r="HS231" i="28"/>
  <c r="HT231" i="28"/>
  <c r="HU231" i="28"/>
  <c r="HV231" i="28"/>
  <c r="HW231" i="28"/>
  <c r="HS232" i="28"/>
  <c r="HT232" i="28"/>
  <c r="HU232" i="28"/>
  <c r="HV232" i="28"/>
  <c r="HW232" i="28"/>
  <c r="HS233" i="28"/>
  <c r="HT233" i="28"/>
  <c r="HU233" i="28"/>
  <c r="HV233" i="28"/>
  <c r="HW233" i="28"/>
  <c r="HS234" i="28"/>
  <c r="HT234" i="28"/>
  <c r="HU234" i="28"/>
  <c r="HV234" i="28"/>
  <c r="HW234" i="28"/>
  <c r="HS235" i="28"/>
  <c r="HT235" i="28"/>
  <c r="HU235" i="28"/>
  <c r="HV235" i="28"/>
  <c r="HW235" i="28"/>
  <c r="HS236" i="28"/>
  <c r="HT236" i="28"/>
  <c r="HU236" i="28"/>
  <c r="HV236" i="28"/>
  <c r="HW236" i="28"/>
  <c r="HS237" i="28"/>
  <c r="HT237" i="28"/>
  <c r="HU237" i="28"/>
  <c r="HV237" i="28"/>
  <c r="HW237" i="28"/>
  <c r="HS238" i="28"/>
  <c r="HT238" i="28"/>
  <c r="HU238" i="28"/>
  <c r="HV238" i="28"/>
  <c r="HW238" i="28"/>
  <c r="HS239" i="28"/>
  <c r="HT239" i="28"/>
  <c r="HU239" i="28"/>
  <c r="HV239" i="28"/>
  <c r="HW239" i="28"/>
  <c r="HS240" i="28"/>
  <c r="HT240" i="28"/>
  <c r="HU240" i="28"/>
  <c r="HV240" i="28"/>
  <c r="HW240" i="28"/>
  <c r="HS241" i="28"/>
  <c r="HT241" i="28"/>
  <c r="HU241" i="28"/>
  <c r="HV241" i="28"/>
  <c r="HW241" i="28"/>
  <c r="HS242" i="28"/>
  <c r="HT242" i="28"/>
  <c r="HU242" i="28"/>
  <c r="HV242" i="28"/>
  <c r="HW242" i="28"/>
  <c r="HS243" i="28"/>
  <c r="HT243" i="28"/>
  <c r="HU243" i="28"/>
  <c r="HV243" i="28"/>
  <c r="HW243" i="28"/>
  <c r="HS244" i="28"/>
  <c r="HT244" i="28"/>
  <c r="HU244" i="28"/>
  <c r="HV244" i="28"/>
  <c r="HW244" i="28"/>
  <c r="HS245" i="28"/>
  <c r="HT245" i="28"/>
  <c r="HU245" i="28"/>
  <c r="HV245" i="28"/>
  <c r="HW245" i="28"/>
  <c r="HS246" i="28"/>
  <c r="HT246" i="28"/>
  <c r="HU246" i="28"/>
  <c r="HV246" i="28"/>
  <c r="HW246" i="28"/>
  <c r="HS247" i="28"/>
  <c r="HT247" i="28"/>
  <c r="HU247" i="28"/>
  <c r="HV247" i="28"/>
  <c r="HW247" i="28"/>
  <c r="HS248" i="28"/>
  <c r="HT248" i="28"/>
  <c r="HU248" i="28"/>
  <c r="HV248" i="28"/>
  <c r="HW248" i="28"/>
  <c r="HS249" i="28"/>
  <c r="HT249" i="28"/>
  <c r="HU249" i="28"/>
  <c r="HV249" i="28"/>
  <c r="HW249" i="28"/>
  <c r="HS250" i="28"/>
  <c r="HT250" i="28"/>
  <c r="HU250" i="28"/>
  <c r="HV250" i="28"/>
  <c r="HW250" i="28"/>
  <c r="HS251" i="28"/>
  <c r="HT251" i="28"/>
  <c r="HU251" i="28"/>
  <c r="HV251" i="28"/>
  <c r="HW251" i="28"/>
  <c r="HS252" i="28"/>
  <c r="HT252" i="28"/>
  <c r="HU252" i="28"/>
  <c r="HV252" i="28"/>
  <c r="HW252" i="28"/>
  <c r="HS253" i="28"/>
  <c r="HT253" i="28"/>
  <c r="HU253" i="28"/>
  <c r="HV253" i="28"/>
  <c r="HW253" i="28"/>
  <c r="HS254" i="28"/>
  <c r="HT254" i="28"/>
  <c r="HU254" i="28"/>
  <c r="HV254" i="28"/>
  <c r="HW254" i="28"/>
  <c r="HS255" i="28"/>
  <c r="HT255" i="28"/>
  <c r="HU255" i="28"/>
  <c r="HV255" i="28"/>
  <c r="HW255" i="28"/>
  <c r="HS256" i="28"/>
  <c r="HT256" i="28"/>
  <c r="HU256" i="28"/>
  <c r="HV256" i="28"/>
  <c r="HW256" i="28"/>
  <c r="HS257" i="28"/>
  <c r="HT257" i="28"/>
  <c r="HU257" i="28"/>
  <c r="HV257" i="28"/>
  <c r="HW257" i="28"/>
  <c r="HS258" i="28"/>
  <c r="HT258" i="28"/>
  <c r="HU258" i="28"/>
  <c r="HV258" i="28"/>
  <c r="HW258" i="28"/>
  <c r="HS259" i="28"/>
  <c r="HT259" i="28"/>
  <c r="HU259" i="28"/>
  <c r="HV259" i="28"/>
  <c r="HW259" i="28"/>
  <c r="HS260" i="28"/>
  <c r="HT260" i="28"/>
  <c r="HU260" i="28"/>
  <c r="HV260" i="28"/>
  <c r="HW260" i="28"/>
  <c r="HS261" i="28"/>
  <c r="HT261" i="28"/>
  <c r="HU261" i="28"/>
  <c r="HV261" i="28"/>
  <c r="HW261" i="28"/>
  <c r="HS262" i="28"/>
  <c r="HT262" i="28"/>
  <c r="HU262" i="28"/>
  <c r="HV262" i="28"/>
  <c r="HW262" i="28"/>
  <c r="HS263" i="28"/>
  <c r="HT263" i="28"/>
  <c r="HU263" i="28"/>
  <c r="HV263" i="28"/>
  <c r="HW263" i="28"/>
  <c r="HS264" i="28"/>
  <c r="HT264" i="28"/>
  <c r="HU264" i="28"/>
  <c r="HV264" i="28"/>
  <c r="HW264" i="28"/>
  <c r="HS265" i="28"/>
  <c r="HT265" i="28"/>
  <c r="HU265" i="28"/>
  <c r="HV265" i="28"/>
  <c r="HW265" i="28"/>
  <c r="HS266" i="28"/>
  <c r="HT266" i="28"/>
  <c r="HU266" i="28"/>
  <c r="HV266" i="28"/>
  <c r="HW266" i="28"/>
  <c r="HS267" i="28"/>
  <c r="HT267" i="28"/>
  <c r="HU267" i="28"/>
  <c r="HV267" i="28"/>
  <c r="HW267" i="28"/>
  <c r="HS268" i="28"/>
  <c r="HT268" i="28"/>
  <c r="HU268" i="28"/>
  <c r="HV268" i="28"/>
  <c r="HW268" i="28"/>
  <c r="HS269" i="28"/>
  <c r="HT269" i="28"/>
  <c r="HU269" i="28"/>
  <c r="HV269" i="28"/>
  <c r="HW269" i="28"/>
  <c r="HS270" i="28"/>
  <c r="HT270" i="28"/>
  <c r="HU270" i="28"/>
  <c r="HV270" i="28"/>
  <c r="HW270" i="28"/>
  <c r="HS271" i="28"/>
  <c r="HT271" i="28"/>
  <c r="HU271" i="28"/>
  <c r="HV271" i="28"/>
  <c r="HW271" i="28"/>
  <c r="HS272" i="28"/>
  <c r="HT272" i="28"/>
  <c r="HU272" i="28"/>
  <c r="HV272" i="28"/>
  <c r="HW272" i="28"/>
  <c r="HS273" i="28"/>
  <c r="HT273" i="28"/>
  <c r="HU273" i="28"/>
  <c r="HV273" i="28"/>
  <c r="HW273" i="28"/>
  <c r="HS274" i="28"/>
  <c r="HT274" i="28"/>
  <c r="HU274" i="28"/>
  <c r="HV274" i="28"/>
  <c r="HW274" i="28"/>
  <c r="HS275" i="28"/>
  <c r="HT275" i="28"/>
  <c r="HU275" i="28"/>
  <c r="HV275" i="28"/>
  <c r="HW275" i="28"/>
  <c r="HS276" i="28"/>
  <c r="HT276" i="28"/>
  <c r="HU276" i="28"/>
  <c r="HV276" i="28"/>
  <c r="HW276" i="28"/>
  <c r="HS277" i="28"/>
  <c r="HT277" i="28"/>
  <c r="HU277" i="28"/>
  <c r="HV277" i="28"/>
  <c r="HW277" i="28"/>
  <c r="HS278" i="28"/>
  <c r="HT278" i="28"/>
  <c r="HU278" i="28"/>
  <c r="HV278" i="28"/>
  <c r="HW278" i="28"/>
  <c r="HS279" i="28"/>
  <c r="HT279" i="28"/>
  <c r="HU279" i="28"/>
  <c r="HV279" i="28"/>
  <c r="HW279" i="28"/>
  <c r="HS280" i="28"/>
  <c r="HT280" i="28"/>
  <c r="HU280" i="28"/>
  <c r="HV280" i="28"/>
  <c r="HW280" i="28"/>
  <c r="HS281" i="28"/>
  <c r="HT281" i="28"/>
  <c r="HU281" i="28"/>
  <c r="HV281" i="28"/>
  <c r="HW281" i="28"/>
  <c r="HS282" i="28"/>
  <c r="HT282" i="28"/>
  <c r="HU282" i="28"/>
  <c r="HV282" i="28"/>
  <c r="HW282" i="28"/>
  <c r="HS283" i="28"/>
  <c r="HT283" i="28"/>
  <c r="HU283" i="28"/>
  <c r="HV283" i="28"/>
  <c r="HW283" i="28"/>
  <c r="HS284" i="28"/>
  <c r="HT284" i="28"/>
  <c r="HU284" i="28"/>
  <c r="HV284" i="28"/>
  <c r="HW284" i="28"/>
  <c r="HS285" i="28"/>
  <c r="HT285" i="28"/>
  <c r="HU285" i="28"/>
  <c r="HV285" i="28"/>
  <c r="HW285" i="28"/>
  <c r="HS286" i="28"/>
  <c r="HT286" i="28"/>
  <c r="HU286" i="28"/>
  <c r="HV286" i="28"/>
  <c r="HW286" i="28"/>
  <c r="HS287" i="28"/>
  <c r="HT287" i="28"/>
  <c r="HU287" i="28"/>
  <c r="HV287" i="28"/>
  <c r="HW287" i="28"/>
  <c r="HS288" i="28"/>
  <c r="HT288" i="28"/>
  <c r="HU288" i="28"/>
  <c r="HV288" i="28"/>
  <c r="HW288" i="28"/>
  <c r="HS289" i="28"/>
  <c r="HT289" i="28"/>
  <c r="HU289" i="28"/>
  <c r="HV289" i="28"/>
  <c r="HW289" i="28"/>
  <c r="HS290" i="28"/>
  <c r="HT290" i="28"/>
  <c r="HU290" i="28"/>
  <c r="HV290" i="28"/>
  <c r="HW290" i="28"/>
  <c r="HS291" i="28"/>
  <c r="HT291" i="28"/>
  <c r="HU291" i="28"/>
  <c r="HV291" i="28"/>
  <c r="HW291" i="28"/>
  <c r="HS292" i="28"/>
  <c r="HT292" i="28"/>
  <c r="HU292" i="28"/>
  <c r="HV292" i="28"/>
  <c r="HW292" i="28"/>
  <c r="HS293" i="28"/>
  <c r="HT293" i="28"/>
  <c r="HU293" i="28"/>
  <c r="HV293" i="28"/>
  <c r="HW293" i="28"/>
  <c r="HS294" i="28"/>
  <c r="HT294" i="28"/>
  <c r="HU294" i="28"/>
  <c r="HV294" i="28"/>
  <c r="HW294" i="28"/>
  <c r="HS295" i="28"/>
  <c r="HT295" i="28"/>
  <c r="HU295" i="28"/>
  <c r="HV295" i="28"/>
  <c r="HW295" i="28"/>
  <c r="HS296" i="28"/>
  <c r="HT296" i="28"/>
  <c r="HU296" i="28"/>
  <c r="HV296" i="28"/>
  <c r="HW296" i="28"/>
  <c r="HS297" i="28"/>
  <c r="HT297" i="28"/>
  <c r="HU297" i="28"/>
  <c r="HV297" i="28"/>
  <c r="HW297" i="28"/>
  <c r="HS298" i="28"/>
  <c r="HT298" i="28"/>
  <c r="HU298" i="28"/>
  <c r="HV298" i="28"/>
  <c r="HW298" i="28"/>
  <c r="HS299" i="28"/>
  <c r="HT299" i="28"/>
  <c r="HU299" i="28"/>
  <c r="HV299" i="28"/>
  <c r="HW299" i="28"/>
  <c r="HS300" i="28"/>
  <c r="HT300" i="28"/>
  <c r="HU300" i="28"/>
  <c r="HV300" i="28"/>
  <c r="HW300" i="28"/>
  <c r="HS301" i="28"/>
  <c r="HT301" i="28"/>
  <c r="HU301" i="28"/>
  <c r="HV301" i="28"/>
  <c r="HW301" i="28"/>
  <c r="HS302" i="28"/>
  <c r="HT302" i="28"/>
  <c r="HU302" i="28"/>
  <c r="HV302" i="28"/>
  <c r="HW302" i="28"/>
  <c r="HS303" i="28"/>
  <c r="HT303" i="28"/>
  <c r="HU303" i="28"/>
  <c r="HV303" i="28"/>
  <c r="HW303" i="28"/>
  <c r="HS304" i="28"/>
  <c r="HT304" i="28"/>
  <c r="HU304" i="28"/>
  <c r="HV304" i="28"/>
  <c r="HW304" i="28"/>
  <c r="HS305" i="28"/>
  <c r="HT305" i="28"/>
  <c r="HU305" i="28"/>
  <c r="HV305" i="28"/>
  <c r="HW305" i="28"/>
  <c r="HS306" i="28"/>
  <c r="HT306" i="28"/>
  <c r="HU306" i="28"/>
  <c r="HV306" i="28"/>
  <c r="HW306" i="28"/>
  <c r="HS307" i="28"/>
  <c r="HT307" i="28"/>
  <c r="HU307" i="28"/>
  <c r="HV307" i="28"/>
  <c r="HW307" i="28"/>
  <c r="HS308" i="28"/>
  <c r="HT308" i="28"/>
  <c r="HU308" i="28"/>
  <c r="HV308" i="28"/>
  <c r="HW308" i="28"/>
  <c r="HS309" i="28"/>
  <c r="HT309" i="28"/>
  <c r="HU309" i="28"/>
  <c r="HV309" i="28"/>
  <c r="HW309" i="28"/>
  <c r="HS310" i="28"/>
  <c r="HT310" i="28"/>
  <c r="HU310" i="28"/>
  <c r="HV310" i="28"/>
  <c r="HW310" i="28"/>
  <c r="HS311" i="28"/>
  <c r="HT311" i="28"/>
  <c r="HU311" i="28"/>
  <c r="HV311" i="28"/>
  <c r="HW311" i="28"/>
  <c r="HS312" i="28"/>
  <c r="HT312" i="28"/>
  <c r="HU312" i="28"/>
  <c r="HV312" i="28"/>
  <c r="HW312" i="28"/>
  <c r="HS313" i="28"/>
  <c r="HT313" i="28"/>
  <c r="HU313" i="28"/>
  <c r="HV313" i="28"/>
  <c r="HW313" i="28"/>
  <c r="HR313" i="28"/>
  <c r="HQ313" i="28"/>
  <c r="HP313" i="28"/>
  <c r="HO313" i="28"/>
  <c r="HN313" i="28"/>
  <c r="HR312" i="28"/>
  <c r="HQ312" i="28"/>
  <c r="HP312" i="28"/>
  <c r="HO312" i="28"/>
  <c r="HN312" i="28"/>
  <c r="HR311" i="28"/>
  <c r="HQ311" i="28"/>
  <c r="HP311" i="28"/>
  <c r="HO311" i="28"/>
  <c r="HN311" i="28"/>
  <c r="HR310" i="28"/>
  <c r="HQ310" i="28"/>
  <c r="HP310" i="28"/>
  <c r="HO310" i="28"/>
  <c r="HN310" i="28"/>
  <c r="HR309" i="28"/>
  <c r="HQ309" i="28"/>
  <c r="HP309" i="28"/>
  <c r="HO309" i="28"/>
  <c r="HN309" i="28"/>
  <c r="HR308" i="28"/>
  <c r="HQ308" i="28"/>
  <c r="HP308" i="28"/>
  <c r="HO308" i="28"/>
  <c r="HN308" i="28"/>
  <c r="HR307" i="28"/>
  <c r="HQ307" i="28"/>
  <c r="HP307" i="28"/>
  <c r="HO307" i="28"/>
  <c r="HN307" i="28"/>
  <c r="HR306" i="28"/>
  <c r="HQ306" i="28"/>
  <c r="HP306" i="28"/>
  <c r="HO306" i="28"/>
  <c r="HN306" i="28"/>
  <c r="HR305" i="28"/>
  <c r="HQ305" i="28"/>
  <c r="HP305" i="28"/>
  <c r="HO305" i="28"/>
  <c r="HN305" i="28"/>
  <c r="HR304" i="28"/>
  <c r="HQ304" i="28"/>
  <c r="HP304" i="28"/>
  <c r="HO304" i="28"/>
  <c r="HN304" i="28"/>
  <c r="HR303" i="28"/>
  <c r="HQ303" i="28"/>
  <c r="HP303" i="28"/>
  <c r="HO303" i="28"/>
  <c r="HN303" i="28"/>
  <c r="HR302" i="28"/>
  <c r="HQ302" i="28"/>
  <c r="HP302" i="28"/>
  <c r="HO302" i="28"/>
  <c r="HN302" i="28"/>
  <c r="HR301" i="28"/>
  <c r="HQ301" i="28"/>
  <c r="HP301" i="28"/>
  <c r="HO301" i="28"/>
  <c r="HN301" i="28"/>
  <c r="HR300" i="28"/>
  <c r="HQ300" i="28"/>
  <c r="HP300" i="28"/>
  <c r="HO300" i="28"/>
  <c r="HN300" i="28"/>
  <c r="HR299" i="28"/>
  <c r="HQ299" i="28"/>
  <c r="HP299" i="28"/>
  <c r="HO299" i="28"/>
  <c r="HN299" i="28"/>
  <c r="HR298" i="28"/>
  <c r="HQ298" i="28"/>
  <c r="HP298" i="28"/>
  <c r="HO298" i="28"/>
  <c r="HN298" i="28"/>
  <c r="HR297" i="28"/>
  <c r="HQ297" i="28"/>
  <c r="HP297" i="28"/>
  <c r="HO297" i="28"/>
  <c r="HN297" i="28"/>
  <c r="HR296" i="28"/>
  <c r="HQ296" i="28"/>
  <c r="HP296" i="28"/>
  <c r="HO296" i="28"/>
  <c r="HN296" i="28"/>
  <c r="HR295" i="28"/>
  <c r="HQ295" i="28"/>
  <c r="HP295" i="28"/>
  <c r="HO295" i="28"/>
  <c r="HN295" i="28"/>
  <c r="HR294" i="28"/>
  <c r="HQ294" i="28"/>
  <c r="HP294" i="28"/>
  <c r="HO294" i="28"/>
  <c r="HN294" i="28"/>
  <c r="HR293" i="28"/>
  <c r="HQ293" i="28"/>
  <c r="HP293" i="28"/>
  <c r="HO293" i="28"/>
  <c r="HN293" i="28"/>
  <c r="HR292" i="28"/>
  <c r="HQ292" i="28"/>
  <c r="HP292" i="28"/>
  <c r="HO292" i="28"/>
  <c r="HN292" i="28"/>
  <c r="HR291" i="28"/>
  <c r="HQ291" i="28"/>
  <c r="HP291" i="28"/>
  <c r="HO291" i="28"/>
  <c r="HN291" i="28"/>
  <c r="HR290" i="28"/>
  <c r="HQ290" i="28"/>
  <c r="HP290" i="28"/>
  <c r="HO290" i="28"/>
  <c r="HN290" i="28"/>
  <c r="HR289" i="28"/>
  <c r="HQ289" i="28"/>
  <c r="HP289" i="28"/>
  <c r="HO289" i="28"/>
  <c r="HN289" i="28"/>
  <c r="HR288" i="28"/>
  <c r="HQ288" i="28"/>
  <c r="HP288" i="28"/>
  <c r="HO288" i="28"/>
  <c r="HN288" i="28"/>
  <c r="HR287" i="28"/>
  <c r="HQ287" i="28"/>
  <c r="HP287" i="28"/>
  <c r="HO287" i="28"/>
  <c r="HN287" i="28"/>
  <c r="HR286" i="28"/>
  <c r="HQ286" i="28"/>
  <c r="HP286" i="28"/>
  <c r="HO286" i="28"/>
  <c r="HN286" i="28"/>
  <c r="HR285" i="28"/>
  <c r="HQ285" i="28"/>
  <c r="HP285" i="28"/>
  <c r="HO285" i="28"/>
  <c r="HN285" i="28"/>
  <c r="HR284" i="28"/>
  <c r="HQ284" i="28"/>
  <c r="HP284" i="28"/>
  <c r="HO284" i="28"/>
  <c r="HN284" i="28"/>
  <c r="HR283" i="28"/>
  <c r="HQ283" i="28"/>
  <c r="HP283" i="28"/>
  <c r="HO283" i="28"/>
  <c r="HN283" i="28"/>
  <c r="HR282" i="28"/>
  <c r="HQ282" i="28"/>
  <c r="HP282" i="28"/>
  <c r="HO282" i="28"/>
  <c r="HN282" i="28"/>
  <c r="HR281" i="28"/>
  <c r="HQ281" i="28"/>
  <c r="HP281" i="28"/>
  <c r="HO281" i="28"/>
  <c r="HN281" i="28"/>
  <c r="HR280" i="28"/>
  <c r="HQ280" i="28"/>
  <c r="HP280" i="28"/>
  <c r="HO280" i="28"/>
  <c r="HN280" i="28"/>
  <c r="HR279" i="28"/>
  <c r="HQ279" i="28"/>
  <c r="HP279" i="28"/>
  <c r="HO279" i="28"/>
  <c r="HN279" i="28"/>
  <c r="HR278" i="28"/>
  <c r="HQ278" i="28"/>
  <c r="HP278" i="28"/>
  <c r="HO278" i="28"/>
  <c r="HN278" i="28"/>
  <c r="HR277" i="28"/>
  <c r="HQ277" i="28"/>
  <c r="HP277" i="28"/>
  <c r="HO277" i="28"/>
  <c r="HN277" i="28"/>
  <c r="HR276" i="28"/>
  <c r="HQ276" i="28"/>
  <c r="HP276" i="28"/>
  <c r="HO276" i="28"/>
  <c r="HN276" i="28"/>
  <c r="HR275" i="28"/>
  <c r="HQ275" i="28"/>
  <c r="HP275" i="28"/>
  <c r="HO275" i="28"/>
  <c r="HN275" i="28"/>
  <c r="HR274" i="28"/>
  <c r="HQ274" i="28"/>
  <c r="HP274" i="28"/>
  <c r="HO274" i="28"/>
  <c r="HN274" i="28"/>
  <c r="HR273" i="28"/>
  <c r="HQ273" i="28"/>
  <c r="HP273" i="28"/>
  <c r="HO273" i="28"/>
  <c r="HN273" i="28"/>
  <c r="HR272" i="28"/>
  <c r="HQ272" i="28"/>
  <c r="HP272" i="28"/>
  <c r="HO272" i="28"/>
  <c r="HN272" i="28"/>
  <c r="HR271" i="28"/>
  <c r="HQ271" i="28"/>
  <c r="HP271" i="28"/>
  <c r="HO271" i="28"/>
  <c r="HN271" i="28"/>
  <c r="HR270" i="28"/>
  <c r="HQ270" i="28"/>
  <c r="HP270" i="28"/>
  <c r="HO270" i="28"/>
  <c r="HN270" i="28"/>
  <c r="HR269" i="28"/>
  <c r="HQ269" i="28"/>
  <c r="HP269" i="28"/>
  <c r="HO269" i="28"/>
  <c r="HN269" i="28"/>
  <c r="HR268" i="28"/>
  <c r="HQ268" i="28"/>
  <c r="HP268" i="28"/>
  <c r="HO268" i="28"/>
  <c r="HN268" i="28"/>
  <c r="HR267" i="28"/>
  <c r="HQ267" i="28"/>
  <c r="HP267" i="28"/>
  <c r="HO267" i="28"/>
  <c r="HN267" i="28"/>
  <c r="HR266" i="28"/>
  <c r="HQ266" i="28"/>
  <c r="HP266" i="28"/>
  <c r="HO266" i="28"/>
  <c r="HN266" i="28"/>
  <c r="HR265" i="28"/>
  <c r="HQ265" i="28"/>
  <c r="HP265" i="28"/>
  <c r="HO265" i="28"/>
  <c r="HN265" i="28"/>
  <c r="HR264" i="28"/>
  <c r="HQ264" i="28"/>
  <c r="HP264" i="28"/>
  <c r="HO264" i="28"/>
  <c r="HN264" i="28"/>
  <c r="HR263" i="28"/>
  <c r="HQ263" i="28"/>
  <c r="HP263" i="28"/>
  <c r="HO263" i="28"/>
  <c r="HN263" i="28"/>
  <c r="HR262" i="28"/>
  <c r="HQ262" i="28"/>
  <c r="HP262" i="28"/>
  <c r="HO262" i="28"/>
  <c r="HN262" i="28"/>
  <c r="HR261" i="28"/>
  <c r="HQ261" i="28"/>
  <c r="HP261" i="28"/>
  <c r="HO261" i="28"/>
  <c r="HN261" i="28"/>
  <c r="HR260" i="28"/>
  <c r="HQ260" i="28"/>
  <c r="HP260" i="28"/>
  <c r="HO260" i="28"/>
  <c r="HN260" i="28"/>
  <c r="HR259" i="28"/>
  <c r="HQ259" i="28"/>
  <c r="HP259" i="28"/>
  <c r="HO259" i="28"/>
  <c r="HN259" i="28"/>
  <c r="HR258" i="28"/>
  <c r="HQ258" i="28"/>
  <c r="HP258" i="28"/>
  <c r="HO258" i="28"/>
  <c r="HN258" i="28"/>
  <c r="HR257" i="28"/>
  <c r="HQ257" i="28"/>
  <c r="HP257" i="28"/>
  <c r="HO257" i="28"/>
  <c r="HN257" i="28"/>
  <c r="HR256" i="28"/>
  <c r="HQ256" i="28"/>
  <c r="HP256" i="28"/>
  <c r="HO256" i="28"/>
  <c r="HN256" i="28"/>
  <c r="HR255" i="28"/>
  <c r="HQ255" i="28"/>
  <c r="HP255" i="28"/>
  <c r="HO255" i="28"/>
  <c r="HN255" i="28"/>
  <c r="HR254" i="28"/>
  <c r="HQ254" i="28"/>
  <c r="HP254" i="28"/>
  <c r="HO254" i="28"/>
  <c r="HN254" i="28"/>
  <c r="HR253" i="28"/>
  <c r="HQ253" i="28"/>
  <c r="HP253" i="28"/>
  <c r="HO253" i="28"/>
  <c r="HN253" i="28"/>
  <c r="HR252" i="28"/>
  <c r="HQ252" i="28"/>
  <c r="HP252" i="28"/>
  <c r="HO252" i="28"/>
  <c r="HN252" i="28"/>
  <c r="HR251" i="28"/>
  <c r="HQ251" i="28"/>
  <c r="HP251" i="28"/>
  <c r="HO251" i="28"/>
  <c r="HN251" i="28"/>
  <c r="HR250" i="28"/>
  <c r="HQ250" i="28"/>
  <c r="HP250" i="28"/>
  <c r="HO250" i="28"/>
  <c r="HN250" i="28"/>
  <c r="HR249" i="28"/>
  <c r="HQ249" i="28"/>
  <c r="HP249" i="28"/>
  <c r="HO249" i="28"/>
  <c r="HN249" i="28"/>
  <c r="HR248" i="28"/>
  <c r="HQ248" i="28"/>
  <c r="HP248" i="28"/>
  <c r="HO248" i="28"/>
  <c r="HN248" i="28"/>
  <c r="HR247" i="28"/>
  <c r="HQ247" i="28"/>
  <c r="HP247" i="28"/>
  <c r="HO247" i="28"/>
  <c r="HN247" i="28"/>
  <c r="HR246" i="28"/>
  <c r="HQ246" i="28"/>
  <c r="HP246" i="28"/>
  <c r="HO246" i="28"/>
  <c r="HN246" i="28"/>
  <c r="HR245" i="28"/>
  <c r="HQ245" i="28"/>
  <c r="HP245" i="28"/>
  <c r="HO245" i="28"/>
  <c r="HN245" i="28"/>
  <c r="HR244" i="28"/>
  <c r="HQ244" i="28"/>
  <c r="HP244" i="28"/>
  <c r="HO244" i="28"/>
  <c r="HN244" i="28"/>
  <c r="HR243" i="28"/>
  <c r="HQ243" i="28"/>
  <c r="HP243" i="28"/>
  <c r="HO243" i="28"/>
  <c r="HN243" i="28"/>
  <c r="HR242" i="28"/>
  <c r="HQ242" i="28"/>
  <c r="HP242" i="28"/>
  <c r="HO242" i="28"/>
  <c r="HN242" i="28"/>
  <c r="HR241" i="28"/>
  <c r="HQ241" i="28"/>
  <c r="HP241" i="28"/>
  <c r="HO241" i="28"/>
  <c r="HN241" i="28"/>
  <c r="HR240" i="28"/>
  <c r="HQ240" i="28"/>
  <c r="HP240" i="28"/>
  <c r="HO240" i="28"/>
  <c r="HN240" i="28"/>
  <c r="HR239" i="28"/>
  <c r="HQ239" i="28"/>
  <c r="HP239" i="28"/>
  <c r="HO239" i="28"/>
  <c r="HN239" i="28"/>
  <c r="HR238" i="28"/>
  <c r="HQ238" i="28"/>
  <c r="HP238" i="28"/>
  <c r="HO238" i="28"/>
  <c r="HN238" i="28"/>
  <c r="HR237" i="28"/>
  <c r="HQ237" i="28"/>
  <c r="HP237" i="28"/>
  <c r="HO237" i="28"/>
  <c r="HN237" i="28"/>
  <c r="HR236" i="28"/>
  <c r="HQ236" i="28"/>
  <c r="HP236" i="28"/>
  <c r="HO236" i="28"/>
  <c r="HN236" i="28"/>
  <c r="HR235" i="28"/>
  <c r="HQ235" i="28"/>
  <c r="HP235" i="28"/>
  <c r="HO235" i="28"/>
  <c r="HN235" i="28"/>
  <c r="HR234" i="28"/>
  <c r="HQ234" i="28"/>
  <c r="HP234" i="28"/>
  <c r="HO234" i="28"/>
  <c r="HN234" i="28"/>
  <c r="HR233" i="28"/>
  <c r="HQ233" i="28"/>
  <c r="HP233" i="28"/>
  <c r="HO233" i="28"/>
  <c r="HN233" i="28"/>
  <c r="HR232" i="28"/>
  <c r="HQ232" i="28"/>
  <c r="HP232" i="28"/>
  <c r="HO232" i="28"/>
  <c r="HN232" i="28"/>
  <c r="HR231" i="28"/>
  <c r="HQ231" i="28"/>
  <c r="HP231" i="28"/>
  <c r="HO231" i="28"/>
  <c r="HN231" i="28"/>
  <c r="HR230" i="28"/>
  <c r="HQ230" i="28"/>
  <c r="HP230" i="28"/>
  <c r="HO230" i="28"/>
  <c r="HN230" i="28"/>
  <c r="HR229" i="28"/>
  <c r="HQ229" i="28"/>
  <c r="HP229" i="28"/>
  <c r="HO229" i="28"/>
  <c r="HN229" i="28"/>
  <c r="HR228" i="28"/>
  <c r="HQ228" i="28"/>
  <c r="HP228" i="28"/>
  <c r="HO228" i="28"/>
  <c r="HN228" i="28"/>
  <c r="HR227" i="28"/>
  <c r="HQ227" i="28"/>
  <c r="HP227" i="28"/>
  <c r="HO227" i="28"/>
  <c r="HN227" i="28"/>
  <c r="HR226" i="28"/>
  <c r="HQ226" i="28"/>
  <c r="HP226" i="28"/>
  <c r="HO226" i="28"/>
  <c r="HN226" i="28"/>
  <c r="HR225" i="28"/>
  <c r="HQ225" i="28"/>
  <c r="HP225" i="28"/>
  <c r="HO225" i="28"/>
  <c r="HN225" i="28"/>
  <c r="HR224" i="28"/>
  <c r="HQ224" i="28"/>
  <c r="HP224" i="28"/>
  <c r="HO224" i="28"/>
  <c r="HN224" i="28"/>
  <c r="HR223" i="28"/>
  <c r="HQ223" i="28"/>
  <c r="HP223" i="28"/>
  <c r="HO223" i="28"/>
  <c r="HN223" i="28"/>
  <c r="HR222" i="28"/>
  <c r="HQ222" i="28"/>
  <c r="HP222" i="28"/>
  <c r="HO222" i="28"/>
  <c r="HN222" i="28"/>
  <c r="HR221" i="28"/>
  <c r="HQ221" i="28"/>
  <c r="HP221" i="28"/>
  <c r="HO221" i="28"/>
  <c r="HN221" i="28"/>
  <c r="HR220" i="28"/>
  <c r="HQ220" i="28"/>
  <c r="HP220" i="28"/>
  <c r="HO220" i="28"/>
  <c r="HN220" i="28"/>
  <c r="HR219" i="28"/>
  <c r="HQ219" i="28"/>
  <c r="HP219" i="28"/>
  <c r="HO219" i="28"/>
  <c r="HN219" i="28"/>
  <c r="HR218" i="28"/>
  <c r="HQ218" i="28"/>
  <c r="HP218" i="28"/>
  <c r="HO218" i="28"/>
  <c r="HN218" i="28"/>
  <c r="HR217" i="28"/>
  <c r="HQ217" i="28"/>
  <c r="HP217" i="28"/>
  <c r="HO217" i="28"/>
  <c r="HN217" i="28"/>
  <c r="HR216" i="28"/>
  <c r="HQ216" i="28"/>
  <c r="HP216" i="28"/>
  <c r="HO216" i="28"/>
  <c r="HN216" i="28"/>
  <c r="HR215" i="28"/>
  <c r="HQ215" i="28"/>
  <c r="HP215" i="28"/>
  <c r="HO215" i="28"/>
  <c r="HN215" i="28"/>
  <c r="HR214" i="28"/>
  <c r="HQ214" i="28"/>
  <c r="HP214" i="28"/>
  <c r="HO214" i="28"/>
  <c r="HN214" i="28"/>
  <c r="HR213" i="28"/>
  <c r="HQ213" i="28"/>
  <c r="HP213" i="28"/>
  <c r="HO213" i="28"/>
  <c r="HN213" i="28"/>
  <c r="HR212" i="28"/>
  <c r="HQ212" i="28"/>
  <c r="HP212" i="28"/>
  <c r="HO212" i="28"/>
  <c r="HN212" i="28"/>
  <c r="HR211" i="28"/>
  <c r="HQ211" i="28"/>
  <c r="HP211" i="28"/>
  <c r="HO211" i="28"/>
  <c r="HN211" i="28"/>
  <c r="HR210" i="28"/>
  <c r="HQ210" i="28"/>
  <c r="HP210" i="28"/>
  <c r="HO210" i="28"/>
  <c r="HN210" i="28"/>
  <c r="HR209" i="28"/>
  <c r="HQ209" i="28"/>
  <c r="HP209" i="28"/>
  <c r="HO209" i="28"/>
  <c r="HN209" i="28"/>
  <c r="HR208" i="28"/>
  <c r="HQ208" i="28"/>
  <c r="HP208" i="28"/>
  <c r="HO208" i="28"/>
  <c r="HN208" i="28"/>
  <c r="HR207" i="28"/>
  <c r="HQ207" i="28"/>
  <c r="HP207" i="28"/>
  <c r="HO207" i="28"/>
  <c r="HN207" i="28"/>
  <c r="HR206" i="28"/>
  <c r="HQ206" i="28"/>
  <c r="HP206" i="28"/>
  <c r="HO206" i="28"/>
  <c r="HN206" i="28"/>
  <c r="HR205" i="28"/>
  <c r="HQ205" i="28"/>
  <c r="HP205" i="28"/>
  <c r="HO205" i="28"/>
  <c r="HN205" i="28"/>
  <c r="HR204" i="28"/>
  <c r="HQ204" i="28"/>
  <c r="HP204" i="28"/>
  <c r="HO204" i="28"/>
  <c r="HN204" i="28"/>
  <c r="HR203" i="28"/>
  <c r="HQ203" i="28"/>
  <c r="HP203" i="28"/>
  <c r="HO203" i="28"/>
  <c r="HN203" i="28"/>
  <c r="HR202" i="28"/>
  <c r="HQ202" i="28"/>
  <c r="HP202" i="28"/>
  <c r="HO202" i="28"/>
  <c r="HN202" i="28"/>
  <c r="HR201" i="28"/>
  <c r="HQ201" i="28"/>
  <c r="HP201" i="28"/>
  <c r="HO201" i="28"/>
  <c r="HN201" i="28"/>
  <c r="HR200" i="28"/>
  <c r="HQ200" i="28"/>
  <c r="HP200" i="28"/>
  <c r="HO200" i="28"/>
  <c r="HN200" i="28"/>
  <c r="HR199" i="28"/>
  <c r="HQ199" i="28"/>
  <c r="HP199" i="28"/>
  <c r="HO199" i="28"/>
  <c r="HN199" i="28"/>
  <c r="HR198" i="28"/>
  <c r="HQ198" i="28"/>
  <c r="HP198" i="28"/>
  <c r="HO198" i="28"/>
  <c r="HN198" i="28"/>
  <c r="HR197" i="28"/>
  <c r="HQ197" i="28"/>
  <c r="HP197" i="28"/>
  <c r="HO197" i="28"/>
  <c r="HN197" i="28"/>
  <c r="HR196" i="28"/>
  <c r="HQ196" i="28"/>
  <c r="HP196" i="28"/>
  <c r="HO196" i="28"/>
  <c r="HN196" i="28"/>
  <c r="HR195" i="28"/>
  <c r="HQ195" i="28"/>
  <c r="HP195" i="28"/>
  <c r="HO195" i="28"/>
  <c r="HN195" i="28"/>
  <c r="HR194" i="28"/>
  <c r="HQ194" i="28"/>
  <c r="HP194" i="28"/>
  <c r="HO194" i="28"/>
  <c r="HN194" i="28"/>
  <c r="HR193" i="28"/>
  <c r="HQ193" i="28"/>
  <c r="HP193" i="28"/>
  <c r="HO193" i="28"/>
  <c r="HN193" i="28"/>
  <c r="HR192" i="28"/>
  <c r="HQ192" i="28"/>
  <c r="HP192" i="28"/>
  <c r="HO192" i="28"/>
  <c r="HN192" i="28"/>
  <c r="HR191" i="28"/>
  <c r="HQ191" i="28"/>
  <c r="HP191" i="28"/>
  <c r="HO191" i="28"/>
  <c r="HN191" i="28"/>
  <c r="HR190" i="28"/>
  <c r="HQ190" i="28"/>
  <c r="HP190" i="28"/>
  <c r="HO190" i="28"/>
  <c r="HN190" i="28"/>
  <c r="HR189" i="28"/>
  <c r="HQ189" i="28"/>
  <c r="HP189" i="28"/>
  <c r="HO189" i="28"/>
  <c r="HN189" i="28"/>
  <c r="HR188" i="28"/>
  <c r="HQ188" i="28"/>
  <c r="HP188" i="28"/>
  <c r="HO188" i="28"/>
  <c r="HN188" i="28"/>
  <c r="HR187" i="28"/>
  <c r="HQ187" i="28"/>
  <c r="HP187" i="28"/>
  <c r="HO187" i="28"/>
  <c r="HN187" i="28"/>
  <c r="HR186" i="28"/>
  <c r="HQ186" i="28"/>
  <c r="HP186" i="28"/>
  <c r="HO186" i="28"/>
  <c r="HN186" i="28"/>
  <c r="HR185" i="28"/>
  <c r="HQ185" i="28"/>
  <c r="HP185" i="28"/>
  <c r="HO185" i="28"/>
  <c r="HN185" i="28"/>
  <c r="HR184" i="28"/>
  <c r="HQ184" i="28"/>
  <c r="HP184" i="28"/>
  <c r="HO184" i="28"/>
  <c r="HN184" i="28"/>
  <c r="HR183" i="28"/>
  <c r="HQ183" i="28"/>
  <c r="HP183" i="28"/>
  <c r="HO183" i="28"/>
  <c r="HN183" i="28"/>
  <c r="HR182" i="28"/>
  <c r="HQ182" i="28"/>
  <c r="HP182" i="28"/>
  <c r="HO182" i="28"/>
  <c r="HN182" i="28"/>
  <c r="HR181" i="28"/>
  <c r="HQ181" i="28"/>
  <c r="HP181" i="28"/>
  <c r="HO181" i="28"/>
  <c r="HN181" i="28"/>
  <c r="HR180" i="28"/>
  <c r="HQ180" i="28"/>
  <c r="HP180" i="28"/>
  <c r="HO180" i="28"/>
  <c r="HN180" i="28"/>
  <c r="HR179" i="28"/>
  <c r="HQ179" i="28"/>
  <c r="HP179" i="28"/>
  <c r="HO179" i="28"/>
  <c r="HN179" i="28"/>
  <c r="HR178" i="28"/>
  <c r="HQ178" i="28"/>
  <c r="HP178" i="28"/>
  <c r="HO178" i="28"/>
  <c r="HN178" i="28"/>
  <c r="HR177" i="28"/>
  <c r="HQ177" i="28"/>
  <c r="HP177" i="28"/>
  <c r="HO177" i="28"/>
  <c r="HN177" i="28"/>
  <c r="HR176" i="28"/>
  <c r="HQ176" i="28"/>
  <c r="HP176" i="28"/>
  <c r="HO176" i="28"/>
  <c r="HN176" i="28"/>
  <c r="HR175" i="28"/>
  <c r="HQ175" i="28"/>
  <c r="HP175" i="28"/>
  <c r="HO175" i="28"/>
  <c r="HN175" i="28"/>
  <c r="HR174" i="28"/>
  <c r="HQ174" i="28"/>
  <c r="HP174" i="28"/>
  <c r="HO174" i="28"/>
  <c r="HN174" i="28"/>
  <c r="HR173" i="28"/>
  <c r="HQ173" i="28"/>
  <c r="HP173" i="28"/>
  <c r="HO173" i="28"/>
  <c r="HN173" i="28"/>
  <c r="HR172" i="28"/>
  <c r="HQ172" i="28"/>
  <c r="HP172" i="28"/>
  <c r="HO172" i="28"/>
  <c r="HN172" i="28"/>
  <c r="HR171" i="28"/>
  <c r="HQ171" i="28"/>
  <c r="HP171" i="28"/>
  <c r="HO171" i="28"/>
  <c r="HN171" i="28"/>
  <c r="HR170" i="28"/>
  <c r="HQ170" i="28"/>
  <c r="HP170" i="28"/>
  <c r="HO170" i="28"/>
  <c r="HN170" i="28"/>
  <c r="HR169" i="28"/>
  <c r="HQ169" i="28"/>
  <c r="HP169" i="28"/>
  <c r="HO169" i="28"/>
  <c r="HN169" i="28"/>
  <c r="HR168" i="28"/>
  <c r="HQ168" i="28"/>
  <c r="HP168" i="28"/>
  <c r="HO168" i="28"/>
  <c r="HN168" i="28"/>
  <c r="HR167" i="28"/>
  <c r="HQ167" i="28"/>
  <c r="HP167" i="28"/>
  <c r="HO167" i="28"/>
  <c r="HN167" i="28"/>
  <c r="HR166" i="28"/>
  <c r="HQ166" i="28"/>
  <c r="HP166" i="28"/>
  <c r="HO166" i="28"/>
  <c r="HN166" i="28"/>
  <c r="HR165" i="28"/>
  <c r="HQ165" i="28"/>
  <c r="HP165" i="28"/>
  <c r="HO165" i="28"/>
  <c r="HN165" i="28"/>
  <c r="HR164" i="28"/>
  <c r="HQ164" i="28"/>
  <c r="HP164" i="28"/>
  <c r="HO164" i="28"/>
  <c r="HN164" i="28"/>
  <c r="HR163" i="28"/>
  <c r="HQ163" i="28"/>
  <c r="HP163" i="28"/>
  <c r="HO163" i="28"/>
  <c r="HN163" i="28"/>
  <c r="HR162" i="28"/>
  <c r="HQ162" i="28"/>
  <c r="HP162" i="28"/>
  <c r="HO162" i="28"/>
  <c r="HN162" i="28"/>
  <c r="HR161" i="28"/>
  <c r="HQ161" i="28"/>
  <c r="HP161" i="28"/>
  <c r="HO161" i="28"/>
  <c r="HN161" i="28"/>
  <c r="HR160" i="28"/>
  <c r="HQ160" i="28"/>
  <c r="HP160" i="28"/>
  <c r="HO160" i="28"/>
  <c r="HN160" i="28"/>
  <c r="HR159" i="28"/>
  <c r="HQ159" i="28"/>
  <c r="HP159" i="28"/>
  <c r="HO159" i="28"/>
  <c r="HN159" i="28"/>
  <c r="HR158" i="28"/>
  <c r="HQ158" i="28"/>
  <c r="HP158" i="28"/>
  <c r="HO158" i="28"/>
  <c r="HN158" i="28"/>
  <c r="HR157" i="28"/>
  <c r="HQ157" i="28"/>
  <c r="HP157" i="28"/>
  <c r="HO157" i="28"/>
  <c r="HN157" i="28"/>
  <c r="HR156" i="28"/>
  <c r="HQ156" i="28"/>
  <c r="HP156" i="28"/>
  <c r="HO156" i="28"/>
  <c r="HN156" i="28"/>
  <c r="HR155" i="28"/>
  <c r="HQ155" i="28"/>
  <c r="HP155" i="28"/>
  <c r="HO155" i="28"/>
  <c r="HN155" i="28"/>
  <c r="HR154" i="28"/>
  <c r="HQ154" i="28"/>
  <c r="HP154" i="28"/>
  <c r="HO154" i="28"/>
  <c r="HN154" i="28"/>
  <c r="HR153" i="28"/>
  <c r="HQ153" i="28"/>
  <c r="HP153" i="28"/>
  <c r="HO153" i="28"/>
  <c r="HN153" i="28"/>
  <c r="HR152" i="28"/>
  <c r="HQ152" i="28"/>
  <c r="HP152" i="28"/>
  <c r="HO152" i="28"/>
  <c r="HN152" i="28"/>
  <c r="HR151" i="28"/>
  <c r="HQ151" i="28"/>
  <c r="HP151" i="28"/>
  <c r="HO151" i="28"/>
  <c r="HN151" i="28"/>
  <c r="HR150" i="28"/>
  <c r="HQ150" i="28"/>
  <c r="HP150" i="28"/>
  <c r="HO150" i="28"/>
  <c r="HN150" i="28"/>
  <c r="HR149" i="28"/>
  <c r="HQ149" i="28"/>
  <c r="HP149" i="28"/>
  <c r="HO149" i="28"/>
  <c r="HN149" i="28"/>
  <c r="HR148" i="28"/>
  <c r="HQ148" i="28"/>
  <c r="HP148" i="28"/>
  <c r="HO148" i="28"/>
  <c r="HN148" i="28"/>
  <c r="HR147" i="28"/>
  <c r="HQ147" i="28"/>
  <c r="HP147" i="28"/>
  <c r="HO147" i="28"/>
  <c r="HN147" i="28"/>
  <c r="HR146" i="28"/>
  <c r="HQ146" i="28"/>
  <c r="HP146" i="28"/>
  <c r="HO146" i="28"/>
  <c r="HN146" i="28"/>
  <c r="HR145" i="28"/>
  <c r="HQ145" i="28"/>
  <c r="HP145" i="28"/>
  <c r="HO145" i="28"/>
  <c r="HN145" i="28"/>
  <c r="HR144" i="28"/>
  <c r="HQ144" i="28"/>
  <c r="HP144" i="28"/>
  <c r="HO144" i="28"/>
  <c r="HN144" i="28"/>
  <c r="HR143" i="28"/>
  <c r="HQ143" i="28"/>
  <c r="HP143" i="28"/>
  <c r="HO143" i="28"/>
  <c r="HN143" i="28"/>
  <c r="HR142" i="28"/>
  <c r="HQ142" i="28"/>
  <c r="HP142" i="28"/>
  <c r="HO142" i="28"/>
  <c r="HN142" i="28"/>
  <c r="HR141" i="28"/>
  <c r="HQ141" i="28"/>
  <c r="HP141" i="28"/>
  <c r="HO141" i="28"/>
  <c r="HN141" i="28"/>
  <c r="HR140" i="28"/>
  <c r="HQ140" i="28"/>
  <c r="HP140" i="28"/>
  <c r="HO140" i="28"/>
  <c r="HN140" i="28"/>
  <c r="HR139" i="28"/>
  <c r="HQ139" i="28"/>
  <c r="HP139" i="28"/>
  <c r="HO139" i="28"/>
  <c r="HN139" i="28"/>
  <c r="HR138" i="28"/>
  <c r="HQ138" i="28"/>
  <c r="HP138" i="28"/>
  <c r="HO138" i="28"/>
  <c r="HN138" i="28"/>
  <c r="HR137" i="28"/>
  <c r="HQ137" i="28"/>
  <c r="HP137" i="28"/>
  <c r="HO137" i="28"/>
  <c r="HN137" i="28"/>
  <c r="HR136" i="28"/>
  <c r="HQ136" i="28"/>
  <c r="HP136" i="28"/>
  <c r="HO136" i="28"/>
  <c r="HN136" i="28"/>
  <c r="HR135" i="28"/>
  <c r="HQ135" i="28"/>
  <c r="HP135" i="28"/>
  <c r="HO135" i="28"/>
  <c r="HN135" i="28"/>
  <c r="HR134" i="28"/>
  <c r="HQ134" i="28"/>
  <c r="HP134" i="28"/>
  <c r="HO134" i="28"/>
  <c r="HN134" i="28"/>
  <c r="HR133" i="28"/>
  <c r="HQ133" i="28"/>
  <c r="HP133" i="28"/>
  <c r="HO133" i="28"/>
  <c r="HN133" i="28"/>
  <c r="HR132" i="28"/>
  <c r="HQ132" i="28"/>
  <c r="HP132" i="28"/>
  <c r="HO132" i="28"/>
  <c r="HN132" i="28"/>
  <c r="HR131" i="28"/>
  <c r="HQ131" i="28"/>
  <c r="HP131" i="28"/>
  <c r="HO131" i="28"/>
  <c r="HN131" i="28"/>
  <c r="HR130" i="28"/>
  <c r="HQ130" i="28"/>
  <c r="HP130" i="28"/>
  <c r="HO130" i="28"/>
  <c r="HN130" i="28"/>
  <c r="HR129" i="28"/>
  <c r="HQ129" i="28"/>
  <c r="HP129" i="28"/>
  <c r="HO129" i="28"/>
  <c r="HN129" i="28"/>
  <c r="HR128" i="28"/>
  <c r="HQ128" i="28"/>
  <c r="HP128" i="28"/>
  <c r="HO128" i="28"/>
  <c r="HN128" i="28"/>
  <c r="HR127" i="28"/>
  <c r="HQ127" i="28"/>
  <c r="HP127" i="28"/>
  <c r="HO127" i="28"/>
  <c r="HN127" i="28"/>
  <c r="HR126" i="28"/>
  <c r="HQ126" i="28"/>
  <c r="HP126" i="28"/>
  <c r="HO126" i="28"/>
  <c r="HN126" i="28"/>
  <c r="HR125" i="28"/>
  <c r="HQ125" i="28"/>
  <c r="HP125" i="28"/>
  <c r="HO125" i="28"/>
  <c r="HN125" i="28"/>
  <c r="HR124" i="28"/>
  <c r="HQ124" i="28"/>
  <c r="HP124" i="28"/>
  <c r="HO124" i="28"/>
  <c r="HN124" i="28"/>
  <c r="HR123" i="28"/>
  <c r="HQ123" i="28"/>
  <c r="HP123" i="28"/>
  <c r="HO123" i="28"/>
  <c r="HN123" i="28"/>
  <c r="HR122" i="28"/>
  <c r="HQ122" i="28"/>
  <c r="HP122" i="28"/>
  <c r="HO122" i="28"/>
  <c r="HN122" i="28"/>
  <c r="HR121" i="28"/>
  <c r="HQ121" i="28"/>
  <c r="HP121" i="28"/>
  <c r="HO121" i="28"/>
  <c r="HN121" i="28"/>
  <c r="HR120" i="28"/>
  <c r="HQ120" i="28"/>
  <c r="HP120" i="28"/>
  <c r="HO120" i="28"/>
  <c r="HN120" i="28"/>
  <c r="HR119" i="28"/>
  <c r="HQ119" i="28"/>
  <c r="HP119" i="28"/>
  <c r="HO119" i="28"/>
  <c r="HN119" i="28"/>
  <c r="HR118" i="28"/>
  <c r="HQ118" i="28"/>
  <c r="HP118" i="28"/>
  <c r="HO118" i="28"/>
  <c r="HN118" i="28"/>
  <c r="HR117" i="28"/>
  <c r="HQ117" i="28"/>
  <c r="HP117" i="28"/>
  <c r="HO117" i="28"/>
  <c r="HN117" i="28"/>
  <c r="HR116" i="28"/>
  <c r="HQ116" i="28"/>
  <c r="HP116" i="28"/>
  <c r="HO116" i="28"/>
  <c r="HN116" i="28"/>
  <c r="HR115" i="28"/>
  <c r="HQ115" i="28"/>
  <c r="HP115" i="28"/>
  <c r="HO115" i="28"/>
  <c r="HN115" i="28"/>
  <c r="HR114" i="28"/>
  <c r="HQ114" i="28"/>
  <c r="HP114" i="28"/>
  <c r="HO114" i="28"/>
  <c r="HN114" i="28"/>
  <c r="HR113" i="28"/>
  <c r="HQ113" i="28"/>
  <c r="HP113" i="28"/>
  <c r="HO113" i="28"/>
  <c r="HN113" i="28"/>
  <c r="HR112" i="28"/>
  <c r="HQ112" i="28"/>
  <c r="HP112" i="28"/>
  <c r="HO112" i="28"/>
  <c r="HN112" i="28"/>
  <c r="HR111" i="28"/>
  <c r="HQ111" i="28"/>
  <c r="HP111" i="28"/>
  <c r="HO111" i="28"/>
  <c r="HN111" i="28"/>
  <c r="HR110" i="28"/>
  <c r="HQ110" i="28"/>
  <c r="HP110" i="28"/>
  <c r="HO110" i="28"/>
  <c r="HN110" i="28"/>
  <c r="HR109" i="28"/>
  <c r="HQ109" i="28"/>
  <c r="HP109" i="28"/>
  <c r="HO109" i="28"/>
  <c r="HN109" i="28"/>
  <c r="HR108" i="28"/>
  <c r="HQ108" i="28"/>
  <c r="HP108" i="28"/>
  <c r="HO108" i="28"/>
  <c r="HN108" i="28"/>
  <c r="HR107" i="28"/>
  <c r="HQ107" i="28"/>
  <c r="HP107" i="28"/>
  <c r="HO107" i="28"/>
  <c r="HN107" i="28"/>
  <c r="HR106" i="28"/>
  <c r="HQ106" i="28"/>
  <c r="HP106" i="28"/>
  <c r="HO106" i="28"/>
  <c r="HN106" i="28"/>
  <c r="HR105" i="28"/>
  <c r="HQ105" i="28"/>
  <c r="HP105" i="28"/>
  <c r="HO105" i="28"/>
  <c r="HN105" i="28"/>
  <c r="HR104" i="28"/>
  <c r="HQ104" i="28"/>
  <c r="HP104" i="28"/>
  <c r="HO104" i="28"/>
  <c r="HN104" i="28"/>
  <c r="HR103" i="28"/>
  <c r="HQ103" i="28"/>
  <c r="HP103" i="28"/>
  <c r="HO103" i="28"/>
  <c r="HN103" i="28"/>
  <c r="HR102" i="28"/>
  <c r="HQ102" i="28"/>
  <c r="HP102" i="28"/>
  <c r="HO102" i="28"/>
  <c r="HN102" i="28"/>
  <c r="HR101" i="28"/>
  <c r="HQ101" i="28"/>
  <c r="HP101" i="28"/>
  <c r="HO101" i="28"/>
  <c r="HN101" i="28"/>
  <c r="HR100" i="28"/>
  <c r="HQ100" i="28"/>
  <c r="HP100" i="28"/>
  <c r="HO100" i="28"/>
  <c r="HN100" i="28"/>
  <c r="HR99" i="28"/>
  <c r="HQ99" i="28"/>
  <c r="HP99" i="28"/>
  <c r="HO99" i="28"/>
  <c r="HN99" i="28"/>
  <c r="HR98" i="28"/>
  <c r="HQ98" i="28"/>
  <c r="HP98" i="28"/>
  <c r="HO98" i="28"/>
  <c r="HN98" i="28"/>
  <c r="HR97" i="28"/>
  <c r="HQ97" i="28"/>
  <c r="HP97" i="28"/>
  <c r="HO97" i="28"/>
  <c r="HN97" i="28"/>
  <c r="HR96" i="28"/>
  <c r="HQ96" i="28"/>
  <c r="HP96" i="28"/>
  <c r="HO96" i="28"/>
  <c r="HN96" i="28"/>
  <c r="HR95" i="28"/>
  <c r="HQ95" i="28"/>
  <c r="HP95" i="28"/>
  <c r="HO95" i="28"/>
  <c r="HN95" i="28"/>
  <c r="HR94" i="28"/>
  <c r="HQ94" i="28"/>
  <c r="HP94" i="28"/>
  <c r="HO94" i="28"/>
  <c r="HN94" i="28"/>
  <c r="HR93" i="28"/>
  <c r="HQ93" i="28"/>
  <c r="HP93" i="28"/>
  <c r="HO93" i="28"/>
  <c r="HN93" i="28"/>
  <c r="HR92" i="28"/>
  <c r="HQ92" i="28"/>
  <c r="HP92" i="28"/>
  <c r="HO92" i="28"/>
  <c r="HN92" i="28"/>
  <c r="HR91" i="28"/>
  <c r="HQ91" i="28"/>
  <c r="HP91" i="28"/>
  <c r="HO91" i="28"/>
  <c r="HN91" i="28"/>
  <c r="HR90" i="28"/>
  <c r="HQ90" i="28"/>
  <c r="HP90" i="28"/>
  <c r="HO90" i="28"/>
  <c r="HN90" i="28"/>
  <c r="HR89" i="28"/>
  <c r="HQ89" i="28"/>
  <c r="HP89" i="28"/>
  <c r="HO89" i="28"/>
  <c r="HN89" i="28"/>
  <c r="HR88" i="28"/>
  <c r="HQ88" i="28"/>
  <c r="HP88" i="28"/>
  <c r="HO88" i="28"/>
  <c r="HN88" i="28"/>
  <c r="HR87" i="28"/>
  <c r="HQ87" i="28"/>
  <c r="HP87" i="28"/>
  <c r="HO87" i="28"/>
  <c r="HN87" i="28"/>
  <c r="HR86" i="28"/>
  <c r="HQ86" i="28"/>
  <c r="HP86" i="28"/>
  <c r="HO86" i="28"/>
  <c r="HN86" i="28"/>
  <c r="HR85" i="28"/>
  <c r="HQ85" i="28"/>
  <c r="HP85" i="28"/>
  <c r="HO85" i="28"/>
  <c r="HN85" i="28"/>
  <c r="HR84" i="28"/>
  <c r="HQ84" i="28"/>
  <c r="HP84" i="28"/>
  <c r="HO84" i="28"/>
  <c r="HN84" i="28"/>
  <c r="HR83" i="28"/>
  <c r="HQ83" i="28"/>
  <c r="HP83" i="28"/>
  <c r="HO83" i="28"/>
  <c r="HN83" i="28"/>
  <c r="HR82" i="28"/>
  <c r="HQ82" i="28"/>
  <c r="HP82" i="28"/>
  <c r="HO82" i="28"/>
  <c r="HN82" i="28"/>
  <c r="HR81" i="28"/>
  <c r="HQ81" i="28"/>
  <c r="HP81" i="28"/>
  <c r="HO81" i="28"/>
  <c r="HN81" i="28"/>
  <c r="HR80" i="28"/>
  <c r="HQ80" i="28"/>
  <c r="HP80" i="28"/>
  <c r="HO80" i="28"/>
  <c r="HN80" i="28"/>
  <c r="HR79" i="28"/>
  <c r="HQ79" i="28"/>
  <c r="HP79" i="28"/>
  <c r="HO79" i="28"/>
  <c r="HN79" i="28"/>
  <c r="HR78" i="28"/>
  <c r="HQ78" i="28"/>
  <c r="HP78" i="28"/>
  <c r="HO78" i="28"/>
  <c r="HN78" i="28"/>
  <c r="HR77" i="28"/>
  <c r="HQ77" i="28"/>
  <c r="HP77" i="28"/>
  <c r="HO77" i="28"/>
  <c r="HN77" i="28"/>
  <c r="HR76" i="28"/>
  <c r="HQ76" i="28"/>
  <c r="HP76" i="28"/>
  <c r="HO76" i="28"/>
  <c r="HN76" i="28"/>
  <c r="HR75" i="28"/>
  <c r="HQ75" i="28"/>
  <c r="HP75" i="28"/>
  <c r="HO75" i="28"/>
  <c r="HN75" i="28"/>
  <c r="HR74" i="28"/>
  <c r="HQ74" i="28"/>
  <c r="HP74" i="28"/>
  <c r="HO74" i="28"/>
  <c r="HN74" i="28"/>
  <c r="HR73" i="28"/>
  <c r="HQ73" i="28"/>
  <c r="HP73" i="28"/>
  <c r="HO73" i="28"/>
  <c r="HN73" i="28"/>
  <c r="HR72" i="28"/>
  <c r="HQ72" i="28"/>
  <c r="HP72" i="28"/>
  <c r="HO72" i="28"/>
  <c r="HN72" i="28"/>
  <c r="HR71" i="28"/>
  <c r="HQ71" i="28"/>
  <c r="HP71" i="28"/>
  <c r="HO71" i="28"/>
  <c r="HN71" i="28"/>
  <c r="HR70" i="28"/>
  <c r="HQ70" i="28"/>
  <c r="HP70" i="28"/>
  <c r="HO70" i="28"/>
  <c r="HN70" i="28"/>
  <c r="HR69" i="28"/>
  <c r="HQ69" i="28"/>
  <c r="HP69" i="28"/>
  <c r="HO69" i="28"/>
  <c r="HN69" i="28"/>
  <c r="HR68" i="28"/>
  <c r="HQ68" i="28"/>
  <c r="HP68" i="28"/>
  <c r="HO68" i="28"/>
  <c r="HN68" i="28"/>
  <c r="HR67" i="28"/>
  <c r="HQ67" i="28"/>
  <c r="HP67" i="28"/>
  <c r="HO67" i="28"/>
  <c r="HN67" i="28"/>
  <c r="HR66" i="28"/>
  <c r="HQ66" i="28"/>
  <c r="HP66" i="28"/>
  <c r="HO66" i="28"/>
  <c r="HN66" i="28"/>
  <c r="HR65" i="28"/>
  <c r="HQ65" i="28"/>
  <c r="HP65" i="28"/>
  <c r="HO65" i="28"/>
  <c r="HN65" i="28"/>
  <c r="HR64" i="28"/>
  <c r="HQ64" i="28"/>
  <c r="HP64" i="28"/>
  <c r="HO64" i="28"/>
  <c r="HN64" i="28"/>
  <c r="HR63" i="28"/>
  <c r="HQ63" i="28"/>
  <c r="HP63" i="28"/>
  <c r="HO63" i="28"/>
  <c r="HN63" i="28"/>
  <c r="HR62" i="28"/>
  <c r="HQ62" i="28"/>
  <c r="HP62" i="28"/>
  <c r="HO62" i="28"/>
  <c r="HN62" i="28"/>
  <c r="HR61" i="28"/>
  <c r="HQ61" i="28"/>
  <c r="HP61" i="28"/>
  <c r="HO61" i="28"/>
  <c r="HN61" i="28"/>
  <c r="HR60" i="28"/>
  <c r="HQ60" i="28"/>
  <c r="HP60" i="28"/>
  <c r="HO60" i="28"/>
  <c r="HN60" i="28"/>
  <c r="HR59" i="28"/>
  <c r="HQ59" i="28"/>
  <c r="HP59" i="28"/>
  <c r="HO59" i="28"/>
  <c r="HN59" i="28"/>
  <c r="HR58" i="28"/>
  <c r="HQ58" i="28"/>
  <c r="HP58" i="28"/>
  <c r="HO58" i="28"/>
  <c r="HN58" i="28"/>
  <c r="HR57" i="28"/>
  <c r="HQ57" i="28"/>
  <c r="HP57" i="28"/>
  <c r="HO57" i="28"/>
  <c r="HN57" i="28"/>
  <c r="HR56" i="28"/>
  <c r="HQ56" i="28"/>
  <c r="HP56" i="28"/>
  <c r="HO56" i="28"/>
  <c r="HN56" i="28"/>
  <c r="HR55" i="28"/>
  <c r="HQ55" i="28"/>
  <c r="HO55" i="28"/>
  <c r="HN55" i="28"/>
  <c r="HR54" i="28"/>
  <c r="HO54" i="28"/>
  <c r="HN54" i="28"/>
  <c r="HR36" i="28"/>
  <c r="HN36" i="28"/>
  <c r="HR35" i="28"/>
  <c r="HP34" i="28"/>
  <c r="HP35" i="28" s="1"/>
  <c r="HP32" i="28"/>
  <c r="HP33" i="28" s="1"/>
  <c r="HO22" i="28"/>
  <c r="LD2" i="28"/>
  <c r="LD1" i="28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BG32" i="28"/>
  <c r="CB6" i="28"/>
  <c r="CB9" i="28" s="1"/>
  <c r="CB11" i="28" s="1"/>
  <c r="HP36" i="28" l="1"/>
  <c r="HQ36" i="28"/>
  <c r="HQ27" i="28"/>
  <c r="HU10" i="28"/>
  <c r="HX10" i="28"/>
  <c r="HW10" i="28"/>
  <c r="HV10" i="28"/>
  <c r="HT37" i="28"/>
  <c r="HT38" i="28" s="1"/>
  <c r="HS37" i="28"/>
  <c r="HS38" i="28" s="1"/>
  <c r="CB8" i="28"/>
  <c r="CB10" i="28" s="1"/>
  <c r="CB12" i="28" s="1"/>
  <c r="CB56" i="28" s="1"/>
  <c r="HQ28" i="28" l="1"/>
  <c r="HT39" i="28"/>
  <c r="HS39" i="28"/>
  <c r="HT40" i="28" l="1"/>
  <c r="HS40" i="28"/>
  <c r="HS41" i="28" l="1"/>
  <c r="HS42" i="28" s="1"/>
  <c r="HT41" i="28"/>
  <c r="HT42" i="28" s="1"/>
  <c r="HT43" i="28" l="1"/>
  <c r="HT44" i="28"/>
  <c r="HT45" i="28" s="1"/>
  <c r="HS43" i="28"/>
  <c r="HT46" i="28" l="1"/>
  <c r="HT47" i="28" s="1"/>
  <c r="HS44" i="28"/>
  <c r="HS45" i="28" s="1"/>
  <c r="HS46" i="28" s="1"/>
  <c r="HS47" i="28" s="1"/>
  <c r="HS48" i="28" s="1"/>
  <c r="HT10" i="28" l="1"/>
  <c r="HT48" i="28"/>
  <c r="HS49" i="28"/>
  <c r="HS50" i="28" s="1"/>
  <c r="HS51" i="28" l="1"/>
  <c r="HS52" i="28" l="1"/>
  <c r="HS53" i="28" l="1"/>
  <c r="HS54" i="28" s="1"/>
  <c r="HS10" i="28" l="1"/>
  <c r="I14" i="28" l="1"/>
  <c r="L14" i="28" s="1"/>
  <c r="O14" i="28" s="1"/>
  <c r="R14" i="28" s="1"/>
  <c r="U14" i="28" s="1"/>
  <c r="X14" i="28" s="1"/>
  <c r="AA14" i="28" s="1"/>
  <c r="AD14" i="28" s="1"/>
  <c r="AG14" i="28" s="1"/>
  <c r="AJ14" i="28" s="1"/>
  <c r="AM14" i="28" s="1"/>
  <c r="AP14" i="28" s="1"/>
  <c r="AS14" i="28" s="1"/>
  <c r="AV14" i="28" s="1"/>
  <c r="AY14" i="28" s="1"/>
  <c r="BB14" i="28" s="1"/>
  <c r="BE14" i="28" s="1"/>
  <c r="BH14" i="28" s="1"/>
  <c r="BK14" i="28" s="1"/>
  <c r="BN14" i="28" s="1"/>
  <c r="BQ14" i="28" s="1"/>
  <c r="BT14" i="28" s="1"/>
  <c r="BW14" i="28" s="1"/>
  <c r="BZ14" i="28" s="1"/>
  <c r="CC14" i="28" s="1"/>
  <c r="GI7" i="28"/>
  <c r="CI274" i="28"/>
  <c r="CJ274" i="28"/>
  <c r="EO274" i="28" s="1"/>
  <c r="CK274" i="28"/>
  <c r="CL274" i="28"/>
  <c r="CM274" i="28"/>
  <c r="ER274" i="28" s="1"/>
  <c r="CN274" i="28"/>
  <c r="ES274" i="28" s="1"/>
  <c r="CO274" i="28"/>
  <c r="DP274" i="28" s="1"/>
  <c r="CP274" i="28"/>
  <c r="EU274" i="28" s="1"/>
  <c r="CQ274" i="28"/>
  <c r="EV274" i="28" s="1"/>
  <c r="CR274" i="28"/>
  <c r="DS274" i="28" s="1"/>
  <c r="CS274" i="28"/>
  <c r="CT274" i="28"/>
  <c r="CU274" i="28"/>
  <c r="DV274" i="28" s="1"/>
  <c r="CV274" i="28"/>
  <c r="DW274" i="28" s="1"/>
  <c r="CW274" i="28"/>
  <c r="DX274" i="28" s="1"/>
  <c r="CX274" i="28"/>
  <c r="DY274" i="28" s="1"/>
  <c r="CY274" i="28"/>
  <c r="DZ274" i="28" s="1"/>
  <c r="CZ274" i="28"/>
  <c r="EA274" i="28" s="1"/>
  <c r="DA274" i="28"/>
  <c r="FF274" i="28" s="1"/>
  <c r="DB274" i="28"/>
  <c r="FG274" i="28" s="1"/>
  <c r="DC274" i="28"/>
  <c r="FH274" i="28" s="1"/>
  <c r="DD274" i="28"/>
  <c r="FI274" i="28" s="1"/>
  <c r="DE274" i="28"/>
  <c r="DF274" i="28"/>
  <c r="FK274" i="28" s="1"/>
  <c r="DG274" i="28"/>
  <c r="EH274" i="28" s="1"/>
  <c r="DH274" i="28"/>
  <c r="EI274" i="28" s="1"/>
  <c r="DJ274" i="28"/>
  <c r="DL274" i="28"/>
  <c r="DM274" i="28"/>
  <c r="DO274" i="28"/>
  <c r="DU274" i="28"/>
  <c r="EN274" i="28"/>
  <c r="EP274" i="28"/>
  <c r="EQ274" i="28"/>
  <c r="EY274" i="28"/>
  <c r="CI275" i="28"/>
  <c r="DJ275" i="28" s="1"/>
  <c r="CJ275" i="28"/>
  <c r="DK275" i="28" s="1"/>
  <c r="CK275" i="28"/>
  <c r="DL275" i="28" s="1"/>
  <c r="CL275" i="28"/>
  <c r="CM275" i="28"/>
  <c r="ER275" i="28" s="1"/>
  <c r="CN275" i="28"/>
  <c r="DO275" i="28" s="1"/>
  <c r="CO275" i="28"/>
  <c r="DP275" i="28" s="1"/>
  <c r="CP275" i="28"/>
  <c r="EU275" i="28" s="1"/>
  <c r="CQ275" i="28"/>
  <c r="EV275" i="28" s="1"/>
  <c r="CR275" i="28"/>
  <c r="EW275" i="28" s="1"/>
  <c r="CS275" i="28"/>
  <c r="CT275" i="28"/>
  <c r="DU275" i="28" s="1"/>
  <c r="CU275" i="28"/>
  <c r="EZ275" i="28" s="1"/>
  <c r="CV275" i="28"/>
  <c r="DW275" i="28" s="1"/>
  <c r="CW275" i="28"/>
  <c r="DX275" i="28" s="1"/>
  <c r="CX275" i="28"/>
  <c r="CY275" i="28"/>
  <c r="FD275" i="28" s="1"/>
  <c r="CZ275" i="28"/>
  <c r="EA275" i="28" s="1"/>
  <c r="DA275" i="28"/>
  <c r="EB275" i="28" s="1"/>
  <c r="DB275" i="28"/>
  <c r="EC275" i="28" s="1"/>
  <c r="DC275" i="28"/>
  <c r="FH275" i="28" s="1"/>
  <c r="DD275" i="28"/>
  <c r="EE275" i="28" s="1"/>
  <c r="DE275" i="28"/>
  <c r="DF275" i="28"/>
  <c r="EG275" i="28" s="1"/>
  <c r="DG275" i="28"/>
  <c r="FL275" i="28" s="1"/>
  <c r="DH275" i="28"/>
  <c r="FM275" i="28" s="1"/>
  <c r="CI276" i="28"/>
  <c r="EN276" i="28" s="1"/>
  <c r="CJ276" i="28"/>
  <c r="DK276" i="28" s="1"/>
  <c r="CK276" i="28"/>
  <c r="EP276" i="28" s="1"/>
  <c r="CL276" i="28"/>
  <c r="DM276" i="28" s="1"/>
  <c r="CM276" i="28"/>
  <c r="CN276" i="28"/>
  <c r="ES276" i="28" s="1"/>
  <c r="CO276" i="28"/>
  <c r="ET276" i="28" s="1"/>
  <c r="CP276" i="28"/>
  <c r="DQ276" i="28" s="1"/>
  <c r="CQ276" i="28"/>
  <c r="CR276" i="28"/>
  <c r="EW276" i="28" s="1"/>
  <c r="CS276" i="28"/>
  <c r="EX276" i="28" s="1"/>
  <c r="CT276" i="28"/>
  <c r="EY276" i="28" s="1"/>
  <c r="CU276" i="28"/>
  <c r="DV276" i="28" s="1"/>
  <c r="CV276" i="28"/>
  <c r="FA276" i="28" s="1"/>
  <c r="CW276" i="28"/>
  <c r="DX276" i="28" s="1"/>
  <c r="CX276" i="28"/>
  <c r="FC276" i="28" s="1"/>
  <c r="CY276" i="28"/>
  <c r="CZ276" i="28"/>
  <c r="FE276" i="28" s="1"/>
  <c r="DA276" i="28"/>
  <c r="FF276" i="28" s="1"/>
  <c r="DB276" i="28"/>
  <c r="EC276" i="28" s="1"/>
  <c r="DC276" i="28"/>
  <c r="DD276" i="28"/>
  <c r="EE276" i="28" s="1"/>
  <c r="DE276" i="28"/>
  <c r="FJ276" i="28" s="1"/>
  <c r="DF276" i="28"/>
  <c r="FK276" i="28" s="1"/>
  <c r="DG276" i="28"/>
  <c r="EH276" i="28" s="1"/>
  <c r="DH276" i="28"/>
  <c r="EI276" i="28" s="1"/>
  <c r="CI277" i="28"/>
  <c r="CJ277" i="28"/>
  <c r="CK277" i="28"/>
  <c r="EP277" i="28" s="1"/>
  <c r="CL277" i="28"/>
  <c r="EQ277" i="28" s="1"/>
  <c r="CM277" i="28"/>
  <c r="ER277" i="28" s="1"/>
  <c r="CN277" i="28"/>
  <c r="DO277" i="28" s="1"/>
  <c r="CO277" i="28"/>
  <c r="ET277" i="28" s="1"/>
  <c r="CP277" i="28"/>
  <c r="DQ277" i="28" s="1"/>
  <c r="CQ277" i="28"/>
  <c r="DR277" i="28" s="1"/>
  <c r="CR277" i="28"/>
  <c r="DS277" i="28" s="1"/>
  <c r="CS277" i="28"/>
  <c r="EX277" i="28" s="1"/>
  <c r="CT277" i="28"/>
  <c r="EY277" i="28" s="1"/>
  <c r="CU277" i="28"/>
  <c r="CV277" i="28"/>
  <c r="CW277" i="28"/>
  <c r="FB277" i="28" s="1"/>
  <c r="CX277" i="28"/>
  <c r="FC277" i="28" s="1"/>
  <c r="CY277" i="28"/>
  <c r="DZ277" i="28" s="1"/>
  <c r="CZ277" i="28"/>
  <c r="EA277" i="28" s="1"/>
  <c r="DA277" i="28"/>
  <c r="FF277" i="28" s="1"/>
  <c r="DB277" i="28"/>
  <c r="EC277" i="28" s="1"/>
  <c r="DC277" i="28"/>
  <c r="FH277" i="28" s="1"/>
  <c r="DD277" i="28"/>
  <c r="FI277" i="28" s="1"/>
  <c r="DE277" i="28"/>
  <c r="FJ277" i="28" s="1"/>
  <c r="DF277" i="28"/>
  <c r="FK277" i="28" s="1"/>
  <c r="DG277" i="28"/>
  <c r="EH277" i="28" s="1"/>
  <c r="DH277" i="28"/>
  <c r="CI278" i="28"/>
  <c r="EN278" i="28" s="1"/>
  <c r="CJ278" i="28"/>
  <c r="DK278" i="28" s="1"/>
  <c r="CK278" i="28"/>
  <c r="DL278" i="28" s="1"/>
  <c r="CL278" i="28"/>
  <c r="EQ278" i="28" s="1"/>
  <c r="CM278" i="28"/>
  <c r="ER278" i="28" s="1"/>
  <c r="CN278" i="28"/>
  <c r="DO278" i="28" s="1"/>
  <c r="CO278" i="28"/>
  <c r="CP278" i="28"/>
  <c r="EU278" i="28" s="1"/>
  <c r="CQ278" i="28"/>
  <c r="EV278" i="28" s="1"/>
  <c r="CR278" i="28"/>
  <c r="EW278" i="28" s="1"/>
  <c r="CS278" i="28"/>
  <c r="DT278" i="28" s="1"/>
  <c r="CT278" i="28"/>
  <c r="DU278" i="28" s="1"/>
  <c r="CU278" i="28"/>
  <c r="DV278" i="28" s="1"/>
  <c r="CV278" i="28"/>
  <c r="DW278" i="28" s="1"/>
  <c r="CW278" i="28"/>
  <c r="FB278" i="28" s="1"/>
  <c r="CX278" i="28"/>
  <c r="FC278" i="28" s="1"/>
  <c r="CY278" i="28"/>
  <c r="FD278" i="28" s="1"/>
  <c r="CZ278" i="28"/>
  <c r="EA278" i="28" s="1"/>
  <c r="DA278" i="28"/>
  <c r="DB278" i="28"/>
  <c r="DC278" i="28"/>
  <c r="FH278" i="28" s="1"/>
  <c r="DD278" i="28"/>
  <c r="DE278" i="28"/>
  <c r="EF278" i="28" s="1"/>
  <c r="DF278" i="28"/>
  <c r="EG278" i="28" s="1"/>
  <c r="DG278" i="28"/>
  <c r="EH278" i="28" s="1"/>
  <c r="DH278" i="28"/>
  <c r="EI278" i="28" s="1"/>
  <c r="CI279" i="28"/>
  <c r="DJ279" i="28" s="1"/>
  <c r="CJ279" i="28"/>
  <c r="DK279" i="28" s="1"/>
  <c r="CK279" i="28"/>
  <c r="EP279" i="28" s="1"/>
  <c r="CL279" i="28"/>
  <c r="DM279" i="28" s="1"/>
  <c r="CM279" i="28"/>
  <c r="ER279" i="28" s="1"/>
  <c r="CN279" i="28"/>
  <c r="CO279" i="28"/>
  <c r="DP279" i="28" s="1"/>
  <c r="CP279" i="28"/>
  <c r="DQ279" i="28" s="1"/>
  <c r="CQ279" i="28"/>
  <c r="EV279" i="28" s="1"/>
  <c r="CR279" i="28"/>
  <c r="EW279" i="28" s="1"/>
  <c r="CS279" i="28"/>
  <c r="DT279" i="28" s="1"/>
  <c r="CT279" i="28"/>
  <c r="CU279" i="28"/>
  <c r="EZ279" i="28" s="1"/>
  <c r="CV279" i="28"/>
  <c r="DW279" i="28" s="1"/>
  <c r="CW279" i="28"/>
  <c r="DX279" i="28" s="1"/>
  <c r="CX279" i="28"/>
  <c r="DY279" i="28" s="1"/>
  <c r="CY279" i="28"/>
  <c r="FD279" i="28" s="1"/>
  <c r="CZ279" i="28"/>
  <c r="DA279" i="28"/>
  <c r="EB279" i="28" s="1"/>
  <c r="DB279" i="28"/>
  <c r="EC279" i="28" s="1"/>
  <c r="DC279" i="28"/>
  <c r="FH279" i="28" s="1"/>
  <c r="DD279" i="28"/>
  <c r="FI279" i="28" s="1"/>
  <c r="DE279" i="28"/>
  <c r="EF279" i="28" s="1"/>
  <c r="DF279" i="28"/>
  <c r="DG279" i="28"/>
  <c r="FL279" i="28" s="1"/>
  <c r="DH279" i="28"/>
  <c r="FM279" i="28" s="1"/>
  <c r="DL279" i="28"/>
  <c r="CI280" i="28"/>
  <c r="EN280" i="28" s="1"/>
  <c r="CJ280" i="28"/>
  <c r="EO280" i="28" s="1"/>
  <c r="CK280" i="28"/>
  <c r="CL280" i="28"/>
  <c r="DM280" i="28" s="1"/>
  <c r="CM280" i="28"/>
  <c r="CN280" i="28"/>
  <c r="ES280" i="28" s="1"/>
  <c r="CO280" i="28"/>
  <c r="ET280" i="28" s="1"/>
  <c r="CP280" i="28"/>
  <c r="DQ280" i="28" s="1"/>
  <c r="CQ280" i="28"/>
  <c r="DR280" i="28" s="1"/>
  <c r="CR280" i="28"/>
  <c r="DS280" i="28" s="1"/>
  <c r="CS280" i="28"/>
  <c r="DT280" i="28" s="1"/>
  <c r="CT280" i="28"/>
  <c r="EY280" i="28" s="1"/>
  <c r="CU280" i="28"/>
  <c r="CV280" i="28"/>
  <c r="FA280" i="28" s="1"/>
  <c r="CW280" i="28"/>
  <c r="CX280" i="28"/>
  <c r="DY280" i="28" s="1"/>
  <c r="CY280" i="28"/>
  <c r="CZ280" i="28"/>
  <c r="EA280" i="28" s="1"/>
  <c r="DA280" i="28"/>
  <c r="EB280" i="28" s="1"/>
  <c r="DB280" i="28"/>
  <c r="FG280" i="28" s="1"/>
  <c r="DC280" i="28"/>
  <c r="ED280" i="28" s="1"/>
  <c r="DD280" i="28"/>
  <c r="FI280" i="28" s="1"/>
  <c r="DE280" i="28"/>
  <c r="EF280" i="28" s="1"/>
  <c r="DF280" i="28"/>
  <c r="EG280" i="28" s="1"/>
  <c r="DG280" i="28"/>
  <c r="DH280" i="28"/>
  <c r="FM280" i="28" s="1"/>
  <c r="CI281" i="28"/>
  <c r="EN281" i="28" s="1"/>
  <c r="CJ281" i="28"/>
  <c r="DK281" i="28" s="1"/>
  <c r="CK281" i="28"/>
  <c r="DL281" i="28" s="1"/>
  <c r="CL281" i="28"/>
  <c r="EQ281" i="28" s="1"/>
  <c r="CM281" i="28"/>
  <c r="DN281" i="28" s="1"/>
  <c r="CN281" i="28"/>
  <c r="ES281" i="28" s="1"/>
  <c r="CO281" i="28"/>
  <c r="ET281" i="28" s="1"/>
  <c r="CP281" i="28"/>
  <c r="EU281" i="28" s="1"/>
  <c r="CQ281" i="28"/>
  <c r="DR281" i="28" s="1"/>
  <c r="CR281" i="28"/>
  <c r="CS281" i="28"/>
  <c r="EX281" i="28" s="1"/>
  <c r="CT281" i="28"/>
  <c r="CU281" i="28"/>
  <c r="DV281" i="28" s="1"/>
  <c r="CV281" i="28"/>
  <c r="DW281" i="28" s="1"/>
  <c r="CW281" i="28"/>
  <c r="FB281" i="28" s="1"/>
  <c r="CX281" i="28"/>
  <c r="DY281" i="28" s="1"/>
  <c r="CY281" i="28"/>
  <c r="DZ281" i="28" s="1"/>
  <c r="CZ281" i="28"/>
  <c r="FE281" i="28" s="1"/>
  <c r="DA281" i="28"/>
  <c r="FF281" i="28" s="1"/>
  <c r="DB281" i="28"/>
  <c r="FG281" i="28" s="1"/>
  <c r="DC281" i="28"/>
  <c r="ED281" i="28" s="1"/>
  <c r="DD281" i="28"/>
  <c r="DE281" i="28"/>
  <c r="FJ281" i="28" s="1"/>
  <c r="DF281" i="28"/>
  <c r="EG281" i="28" s="1"/>
  <c r="DG281" i="28"/>
  <c r="EH281" i="28" s="1"/>
  <c r="DH281" i="28"/>
  <c r="EI281" i="28" s="1"/>
  <c r="CI282" i="28"/>
  <c r="EN282" i="28" s="1"/>
  <c r="CJ282" i="28"/>
  <c r="DK282" i="28" s="1"/>
  <c r="CK282" i="28"/>
  <c r="CL282" i="28"/>
  <c r="EQ282" i="28" s="1"/>
  <c r="CM282" i="28"/>
  <c r="DN282" i="28" s="1"/>
  <c r="CN282" i="28"/>
  <c r="DO282" i="28" s="1"/>
  <c r="CO282" i="28"/>
  <c r="DP282" i="28" s="1"/>
  <c r="CP282" i="28"/>
  <c r="DQ282" i="28" s="1"/>
  <c r="CQ282" i="28"/>
  <c r="CR282" i="28"/>
  <c r="DS282" i="28" s="1"/>
  <c r="CS282" i="28"/>
  <c r="EX282" i="28" s="1"/>
  <c r="CT282" i="28"/>
  <c r="EY282" i="28" s="1"/>
  <c r="CU282" i="28"/>
  <c r="EZ282" i="28" s="1"/>
  <c r="CV282" i="28"/>
  <c r="DW282" i="28" s="1"/>
  <c r="CW282" i="28"/>
  <c r="CX282" i="28"/>
  <c r="DY282" i="28" s="1"/>
  <c r="CY282" i="28"/>
  <c r="DZ282" i="28" s="1"/>
  <c r="CZ282" i="28"/>
  <c r="EA282" i="28" s="1"/>
  <c r="DA282" i="28"/>
  <c r="EB282" i="28" s="1"/>
  <c r="DB282" i="28"/>
  <c r="EC282" i="28" s="1"/>
  <c r="DC282" i="28"/>
  <c r="DD282" i="28"/>
  <c r="FI282" i="28" s="1"/>
  <c r="DE282" i="28"/>
  <c r="EF282" i="28" s="1"/>
  <c r="DF282" i="28"/>
  <c r="FK282" i="28" s="1"/>
  <c r="DG282" i="28"/>
  <c r="FL282" i="28" s="1"/>
  <c r="DH282" i="28"/>
  <c r="EI282" i="28" s="1"/>
  <c r="CI283" i="28"/>
  <c r="DJ283" i="28" s="1"/>
  <c r="CJ283" i="28"/>
  <c r="DK283" i="28" s="1"/>
  <c r="CK283" i="28"/>
  <c r="EP283" i="28" s="1"/>
  <c r="CL283" i="28"/>
  <c r="DM283" i="28" s="1"/>
  <c r="CM283" i="28"/>
  <c r="ER283" i="28" s="1"/>
  <c r="CN283" i="28"/>
  <c r="ES283" i="28" s="1"/>
  <c r="CO283" i="28"/>
  <c r="CP283" i="28"/>
  <c r="CQ283" i="28"/>
  <c r="EV283" i="28" s="1"/>
  <c r="CR283" i="28"/>
  <c r="EW283" i="28" s="1"/>
  <c r="CS283" i="28"/>
  <c r="EX283" i="28" s="1"/>
  <c r="CT283" i="28"/>
  <c r="DU283" i="28" s="1"/>
  <c r="CU283" i="28"/>
  <c r="DV283" i="28" s="1"/>
  <c r="CV283" i="28"/>
  <c r="DW283" i="28" s="1"/>
  <c r="CW283" i="28"/>
  <c r="FB283" i="28" s="1"/>
  <c r="CX283" i="28"/>
  <c r="FC283" i="28" s="1"/>
  <c r="CY283" i="28"/>
  <c r="FD283" i="28" s="1"/>
  <c r="CZ283" i="28"/>
  <c r="FE283" i="28" s="1"/>
  <c r="DA283" i="28"/>
  <c r="DB283" i="28"/>
  <c r="DC283" i="28"/>
  <c r="ED283" i="28" s="1"/>
  <c r="DD283" i="28"/>
  <c r="EE283" i="28" s="1"/>
  <c r="DE283" i="28"/>
  <c r="EF283" i="28" s="1"/>
  <c r="DF283" i="28"/>
  <c r="EG283" i="28" s="1"/>
  <c r="DG283" i="28"/>
  <c r="EH283" i="28" s="1"/>
  <c r="DH283" i="28"/>
  <c r="EI283" i="28" s="1"/>
  <c r="DL283" i="28"/>
  <c r="DY283" i="28"/>
  <c r="CI284" i="28"/>
  <c r="CJ284" i="28"/>
  <c r="EO284" i="28" s="1"/>
  <c r="CK284" i="28"/>
  <c r="CL284" i="28"/>
  <c r="EQ284" i="28" s="1"/>
  <c r="CM284" i="28"/>
  <c r="DN284" i="28" s="1"/>
  <c r="CN284" i="28"/>
  <c r="ES284" i="28" s="1"/>
  <c r="CO284" i="28"/>
  <c r="DP284" i="28" s="1"/>
  <c r="CP284" i="28"/>
  <c r="EU284" i="28" s="1"/>
  <c r="CQ284" i="28"/>
  <c r="EV284" i="28" s="1"/>
  <c r="CR284" i="28"/>
  <c r="EW284" i="28" s="1"/>
  <c r="CS284" i="28"/>
  <c r="EX284" i="28" s="1"/>
  <c r="CT284" i="28"/>
  <c r="DU284" i="28" s="1"/>
  <c r="CU284" i="28"/>
  <c r="CV284" i="28"/>
  <c r="DW284" i="28" s="1"/>
  <c r="CW284" i="28"/>
  <c r="CX284" i="28"/>
  <c r="DY284" i="28" s="1"/>
  <c r="CY284" i="28"/>
  <c r="DZ284" i="28" s="1"/>
  <c r="CZ284" i="28"/>
  <c r="EA284" i="28" s="1"/>
  <c r="DA284" i="28"/>
  <c r="EB284" i="28" s="1"/>
  <c r="DB284" i="28"/>
  <c r="EC284" i="28" s="1"/>
  <c r="DC284" i="28"/>
  <c r="FH284" i="28" s="1"/>
  <c r="DD284" i="28"/>
  <c r="FI284" i="28" s="1"/>
  <c r="DE284" i="28"/>
  <c r="FJ284" i="28" s="1"/>
  <c r="DF284" i="28"/>
  <c r="EG284" i="28" s="1"/>
  <c r="DG284" i="28"/>
  <c r="DH284" i="28"/>
  <c r="EI284" i="28" s="1"/>
  <c r="CI285" i="28"/>
  <c r="DJ285" i="28" s="1"/>
  <c r="CJ285" i="28"/>
  <c r="EO285" i="28" s="1"/>
  <c r="CK285" i="28"/>
  <c r="EP285" i="28" s="1"/>
  <c r="CL285" i="28"/>
  <c r="CM285" i="28"/>
  <c r="DN285" i="28" s="1"/>
  <c r="CN285" i="28"/>
  <c r="CO285" i="28"/>
  <c r="ET285" i="28" s="1"/>
  <c r="CP285" i="28"/>
  <c r="EU285" i="28" s="1"/>
  <c r="CQ285" i="28"/>
  <c r="EV285" i="28" s="1"/>
  <c r="CR285" i="28"/>
  <c r="DS285" i="28" s="1"/>
  <c r="CS285" i="28"/>
  <c r="DT285" i="28" s="1"/>
  <c r="CT285" i="28"/>
  <c r="EY285" i="28" s="1"/>
  <c r="CU285" i="28"/>
  <c r="DV285" i="28" s="1"/>
  <c r="CV285" i="28"/>
  <c r="CW285" i="28"/>
  <c r="FB285" i="28" s="1"/>
  <c r="CX285" i="28"/>
  <c r="CY285" i="28"/>
  <c r="DZ285" i="28" s="1"/>
  <c r="CZ285" i="28"/>
  <c r="DA285" i="28"/>
  <c r="FF285" i="28" s="1"/>
  <c r="DB285" i="28"/>
  <c r="EC285" i="28" s="1"/>
  <c r="DC285" i="28"/>
  <c r="ED285" i="28" s="1"/>
  <c r="DD285" i="28"/>
  <c r="EE285" i="28" s="1"/>
  <c r="DE285" i="28"/>
  <c r="EF285" i="28" s="1"/>
  <c r="DF285" i="28"/>
  <c r="EG285" i="28" s="1"/>
  <c r="DG285" i="28"/>
  <c r="EH285" i="28" s="1"/>
  <c r="DH285" i="28"/>
  <c r="DL285" i="28"/>
  <c r="CI286" i="28"/>
  <c r="EN286" i="28" s="1"/>
  <c r="CJ286" i="28"/>
  <c r="DK286" i="28" s="1"/>
  <c r="CK286" i="28"/>
  <c r="DL286" i="28" s="1"/>
  <c r="CL286" i="28"/>
  <c r="DM286" i="28" s="1"/>
  <c r="CM286" i="28"/>
  <c r="DN286" i="28" s="1"/>
  <c r="CN286" i="28"/>
  <c r="DO286" i="28" s="1"/>
  <c r="CO286" i="28"/>
  <c r="ET286" i="28" s="1"/>
  <c r="CP286" i="28"/>
  <c r="EU286" i="28" s="1"/>
  <c r="CQ286" i="28"/>
  <c r="EV286" i="28" s="1"/>
  <c r="CR286" i="28"/>
  <c r="DS286" i="28" s="1"/>
  <c r="CS286" i="28"/>
  <c r="CT286" i="28"/>
  <c r="EY286" i="28" s="1"/>
  <c r="CU286" i="28"/>
  <c r="DV286" i="28" s="1"/>
  <c r="CV286" i="28"/>
  <c r="DW286" i="28" s="1"/>
  <c r="CW286" i="28"/>
  <c r="DX286" i="28" s="1"/>
  <c r="CX286" i="28"/>
  <c r="DY286" i="28" s="1"/>
  <c r="CY286" i="28"/>
  <c r="DZ286" i="28" s="1"/>
  <c r="CZ286" i="28"/>
  <c r="EA286" i="28" s="1"/>
  <c r="DA286" i="28"/>
  <c r="FF286" i="28" s="1"/>
  <c r="DB286" i="28"/>
  <c r="FG286" i="28" s="1"/>
  <c r="DC286" i="28"/>
  <c r="FH286" i="28" s="1"/>
  <c r="DD286" i="28"/>
  <c r="DE286" i="28"/>
  <c r="DF286" i="28"/>
  <c r="DG286" i="28"/>
  <c r="FL286" i="28" s="1"/>
  <c r="DH286" i="28"/>
  <c r="EI286" i="28" s="1"/>
  <c r="CI287" i="28"/>
  <c r="CJ287" i="28"/>
  <c r="EO287" i="28" s="1"/>
  <c r="CK287" i="28"/>
  <c r="DL287" i="28" s="1"/>
  <c r="CL287" i="28"/>
  <c r="CM287" i="28"/>
  <c r="DN287" i="28" s="1"/>
  <c r="CN287" i="28"/>
  <c r="ES287" i="28" s="1"/>
  <c r="CO287" i="28"/>
  <c r="DP287" i="28" s="1"/>
  <c r="CP287" i="28"/>
  <c r="DQ287" i="28" s="1"/>
  <c r="CQ287" i="28"/>
  <c r="DR287" i="28" s="1"/>
  <c r="CR287" i="28"/>
  <c r="DS287" i="28" s="1"/>
  <c r="CS287" i="28"/>
  <c r="DT287" i="28" s="1"/>
  <c r="CT287" i="28"/>
  <c r="DU287" i="28" s="1"/>
  <c r="CU287" i="28"/>
  <c r="EZ287" i="28" s="1"/>
  <c r="CV287" i="28"/>
  <c r="FA287" i="28" s="1"/>
  <c r="CW287" i="28"/>
  <c r="DX287" i="28" s="1"/>
  <c r="CX287" i="28"/>
  <c r="CY287" i="28"/>
  <c r="FD287" i="28" s="1"/>
  <c r="CZ287" i="28"/>
  <c r="FE287" i="28" s="1"/>
  <c r="DA287" i="28"/>
  <c r="EB287" i="28" s="1"/>
  <c r="DB287" i="28"/>
  <c r="EC287" i="28" s="1"/>
  <c r="DC287" i="28"/>
  <c r="ED287" i="28" s="1"/>
  <c r="DD287" i="28"/>
  <c r="EE287" i="28" s="1"/>
  <c r="DE287" i="28"/>
  <c r="EF287" i="28" s="1"/>
  <c r="DF287" i="28"/>
  <c r="EG287" i="28" s="1"/>
  <c r="DG287" i="28"/>
  <c r="FL287" i="28" s="1"/>
  <c r="DH287" i="28"/>
  <c r="FM287" i="28" s="1"/>
  <c r="CI288" i="28"/>
  <c r="DJ288" i="28" s="1"/>
  <c r="CJ288" i="28"/>
  <c r="CK288" i="28"/>
  <c r="EP288" i="28" s="1"/>
  <c r="CL288" i="28"/>
  <c r="DM288" i="28" s="1"/>
  <c r="CM288" i="28"/>
  <c r="DN288" i="28" s="1"/>
  <c r="CN288" i="28"/>
  <c r="ES288" i="28" s="1"/>
  <c r="CO288" i="28"/>
  <c r="ET288" i="28" s="1"/>
  <c r="CP288" i="28"/>
  <c r="DQ288" i="28" s="1"/>
  <c r="CQ288" i="28"/>
  <c r="CR288" i="28"/>
  <c r="EW288" i="28" s="1"/>
  <c r="CS288" i="28"/>
  <c r="DT288" i="28" s="1"/>
  <c r="CT288" i="28"/>
  <c r="CU288" i="28"/>
  <c r="DV288" i="28" s="1"/>
  <c r="CV288" i="28"/>
  <c r="DW288" i="28" s="1"/>
  <c r="CW288" i="28"/>
  <c r="DX288" i="28" s="1"/>
  <c r="CX288" i="28"/>
  <c r="DY288" i="28" s="1"/>
  <c r="CY288" i="28"/>
  <c r="DZ288" i="28" s="1"/>
  <c r="CZ288" i="28"/>
  <c r="FE288" i="28" s="1"/>
  <c r="DA288" i="28"/>
  <c r="FF288" i="28" s="1"/>
  <c r="DB288" i="28"/>
  <c r="EC288" i="28" s="1"/>
  <c r="DC288" i="28"/>
  <c r="DD288" i="28"/>
  <c r="EE288" i="28" s="1"/>
  <c r="DE288" i="28"/>
  <c r="FJ288" i="28" s="1"/>
  <c r="DF288" i="28"/>
  <c r="DG288" i="28"/>
  <c r="EH288" i="28" s="1"/>
  <c r="DH288" i="28"/>
  <c r="DL288" i="28"/>
  <c r="CI289" i="28"/>
  <c r="CJ289" i="28"/>
  <c r="DK289" i="28" s="1"/>
  <c r="CK289" i="28"/>
  <c r="EP289" i="28" s="1"/>
  <c r="CL289" i="28"/>
  <c r="EQ289" i="28" s="1"/>
  <c r="CM289" i="28"/>
  <c r="DN289" i="28" s="1"/>
  <c r="CN289" i="28"/>
  <c r="DO289" i="28" s="1"/>
  <c r="CO289" i="28"/>
  <c r="DP289" i="28" s="1"/>
  <c r="CP289" i="28"/>
  <c r="EU289" i="28" s="1"/>
  <c r="CQ289" i="28"/>
  <c r="EV289" i="28" s="1"/>
  <c r="CR289" i="28"/>
  <c r="EW289" i="28" s="1"/>
  <c r="CS289" i="28"/>
  <c r="EX289" i="28" s="1"/>
  <c r="CT289" i="28"/>
  <c r="EY289" i="28" s="1"/>
  <c r="CU289" i="28"/>
  <c r="CV289" i="28"/>
  <c r="DW289" i="28" s="1"/>
  <c r="CW289" i="28"/>
  <c r="DX289" i="28" s="1"/>
  <c r="CX289" i="28"/>
  <c r="FC289" i="28" s="1"/>
  <c r="CY289" i="28"/>
  <c r="DZ289" i="28" s="1"/>
  <c r="CZ289" i="28"/>
  <c r="EA289" i="28" s="1"/>
  <c r="DA289" i="28"/>
  <c r="EB289" i="28" s="1"/>
  <c r="DB289" i="28"/>
  <c r="EC289" i="28" s="1"/>
  <c r="DC289" i="28"/>
  <c r="ED289" i="28" s="1"/>
  <c r="DD289" i="28"/>
  <c r="EE289" i="28" s="1"/>
  <c r="DE289" i="28"/>
  <c r="FJ289" i="28" s="1"/>
  <c r="DF289" i="28"/>
  <c r="FK289" i="28" s="1"/>
  <c r="DG289" i="28"/>
  <c r="DH289" i="28"/>
  <c r="EI289" i="28" s="1"/>
  <c r="CI290" i="28"/>
  <c r="EN290" i="28" s="1"/>
  <c r="CJ290" i="28"/>
  <c r="EO290" i="28" s="1"/>
  <c r="CK290" i="28"/>
  <c r="EP290" i="28" s="1"/>
  <c r="CL290" i="28"/>
  <c r="CM290" i="28"/>
  <c r="ER290" i="28" s="1"/>
  <c r="CN290" i="28"/>
  <c r="DO290" i="28" s="1"/>
  <c r="CO290" i="28"/>
  <c r="DP290" i="28" s="1"/>
  <c r="CP290" i="28"/>
  <c r="DQ290" i="28" s="1"/>
  <c r="CQ290" i="28"/>
  <c r="DR290" i="28" s="1"/>
  <c r="CR290" i="28"/>
  <c r="DS290" i="28" s="1"/>
  <c r="CS290" i="28"/>
  <c r="CT290" i="28"/>
  <c r="DU290" i="28" s="1"/>
  <c r="CU290" i="28"/>
  <c r="DV290" i="28" s="1"/>
  <c r="CV290" i="28"/>
  <c r="CW290" i="28"/>
  <c r="FB290" i="28" s="1"/>
  <c r="CX290" i="28"/>
  <c r="CY290" i="28"/>
  <c r="FD290" i="28" s="1"/>
  <c r="CZ290" i="28"/>
  <c r="EA290" i="28" s="1"/>
  <c r="DA290" i="28"/>
  <c r="EB290" i="28" s="1"/>
  <c r="DB290" i="28"/>
  <c r="EC290" i="28" s="1"/>
  <c r="DC290" i="28"/>
  <c r="FH290" i="28" s="1"/>
  <c r="DD290" i="28"/>
  <c r="FI290" i="28" s="1"/>
  <c r="DE290" i="28"/>
  <c r="DF290" i="28"/>
  <c r="EG290" i="28" s="1"/>
  <c r="DG290" i="28"/>
  <c r="EH290" i="28" s="1"/>
  <c r="DH290" i="28"/>
  <c r="FM290" i="28" s="1"/>
  <c r="CI291" i="28"/>
  <c r="DJ291" i="28" s="1"/>
  <c r="CJ291" i="28"/>
  <c r="EO291" i="28" s="1"/>
  <c r="CK291" i="28"/>
  <c r="DL291" i="28" s="1"/>
  <c r="CL291" i="28"/>
  <c r="DM291" i="28" s="1"/>
  <c r="CM291" i="28"/>
  <c r="DN291" i="28" s="1"/>
  <c r="CN291" i="28"/>
  <c r="CO291" i="28"/>
  <c r="CP291" i="28"/>
  <c r="EU291" i="28" s="1"/>
  <c r="CQ291" i="28"/>
  <c r="DR291" i="28" s="1"/>
  <c r="CR291" i="28"/>
  <c r="EW291" i="28" s="1"/>
  <c r="CS291" i="28"/>
  <c r="DT291" i="28" s="1"/>
  <c r="CT291" i="28"/>
  <c r="DU291" i="28" s="1"/>
  <c r="CU291" i="28"/>
  <c r="EZ291" i="28" s="1"/>
  <c r="CV291" i="28"/>
  <c r="FA291" i="28" s="1"/>
  <c r="CW291" i="28"/>
  <c r="FB291" i="28" s="1"/>
  <c r="CX291" i="28"/>
  <c r="DY291" i="28" s="1"/>
  <c r="CY291" i="28"/>
  <c r="DZ291" i="28" s="1"/>
  <c r="CZ291" i="28"/>
  <c r="DA291" i="28"/>
  <c r="DB291" i="28"/>
  <c r="EC291" i="28" s="1"/>
  <c r="DC291" i="28"/>
  <c r="FH291" i="28" s="1"/>
  <c r="DD291" i="28"/>
  <c r="EE291" i="28" s="1"/>
  <c r="DE291" i="28"/>
  <c r="EF291" i="28" s="1"/>
  <c r="DF291" i="28"/>
  <c r="FK291" i="28" s="1"/>
  <c r="DG291" i="28"/>
  <c r="EH291" i="28" s="1"/>
  <c r="DH291" i="28"/>
  <c r="FM291" i="28" s="1"/>
  <c r="CI292" i="28"/>
  <c r="EN292" i="28" s="1"/>
  <c r="CJ292" i="28"/>
  <c r="CK292" i="28"/>
  <c r="CL292" i="28"/>
  <c r="DM292" i="28" s="1"/>
  <c r="CM292" i="28"/>
  <c r="ER292" i="28" s="1"/>
  <c r="CN292" i="28"/>
  <c r="ES292" i="28" s="1"/>
  <c r="CO292" i="28"/>
  <c r="DP292" i="28" s="1"/>
  <c r="CP292" i="28"/>
  <c r="DQ292" i="28" s="1"/>
  <c r="CQ292" i="28"/>
  <c r="EV292" i="28" s="1"/>
  <c r="CR292" i="28"/>
  <c r="DS292" i="28" s="1"/>
  <c r="CS292" i="28"/>
  <c r="EX292" i="28" s="1"/>
  <c r="CT292" i="28"/>
  <c r="EY292" i="28" s="1"/>
  <c r="CU292" i="28"/>
  <c r="CV292" i="28"/>
  <c r="CW292" i="28"/>
  <c r="CX292" i="28"/>
  <c r="DY292" i="28" s="1"/>
  <c r="CY292" i="28"/>
  <c r="FD292" i="28" s="1"/>
  <c r="CZ292" i="28"/>
  <c r="EA292" i="28" s="1"/>
  <c r="DA292" i="28"/>
  <c r="EB292" i="28" s="1"/>
  <c r="DB292" i="28"/>
  <c r="FG292" i="28" s="1"/>
  <c r="DC292" i="28"/>
  <c r="FH292" i="28" s="1"/>
  <c r="DD292" i="28"/>
  <c r="FI292" i="28" s="1"/>
  <c r="DE292" i="28"/>
  <c r="FJ292" i="28" s="1"/>
  <c r="DF292" i="28"/>
  <c r="FK292" i="28" s="1"/>
  <c r="DG292" i="28"/>
  <c r="DH292" i="28"/>
  <c r="CI293" i="28"/>
  <c r="CJ293" i="28"/>
  <c r="EO293" i="28" s="1"/>
  <c r="CK293" i="28"/>
  <c r="DL293" i="28" s="1"/>
  <c r="CL293" i="28"/>
  <c r="EQ293" i="28" s="1"/>
  <c r="CM293" i="28"/>
  <c r="ER293" i="28" s="1"/>
  <c r="CN293" i="28"/>
  <c r="DO293" i="28" s="1"/>
  <c r="CO293" i="28"/>
  <c r="CP293" i="28"/>
  <c r="DQ293" i="28" s="1"/>
  <c r="CQ293" i="28"/>
  <c r="DR293" i="28" s="1"/>
  <c r="CR293" i="28"/>
  <c r="EW293" i="28" s="1"/>
  <c r="CS293" i="28"/>
  <c r="CT293" i="28"/>
  <c r="DU293" i="28" s="1"/>
  <c r="CU293" i="28"/>
  <c r="EZ293" i="28" s="1"/>
  <c r="CV293" i="28"/>
  <c r="FA293" i="28" s="1"/>
  <c r="CW293" i="28"/>
  <c r="FB293" i="28" s="1"/>
  <c r="CX293" i="28"/>
  <c r="FC293" i="28" s="1"/>
  <c r="CY293" i="28"/>
  <c r="FD293" i="28" s="1"/>
  <c r="CZ293" i="28"/>
  <c r="FE293" i="28" s="1"/>
  <c r="DA293" i="28"/>
  <c r="DB293" i="28"/>
  <c r="EC293" i="28" s="1"/>
  <c r="DC293" i="28"/>
  <c r="ED293" i="28" s="1"/>
  <c r="DD293" i="28"/>
  <c r="FI293" i="28" s="1"/>
  <c r="DE293" i="28"/>
  <c r="DF293" i="28"/>
  <c r="EG293" i="28" s="1"/>
  <c r="DG293" i="28"/>
  <c r="DH293" i="28"/>
  <c r="FM293" i="28" s="1"/>
  <c r="CI294" i="28"/>
  <c r="EN294" i="28" s="1"/>
  <c r="CJ294" i="28"/>
  <c r="DK294" i="28" s="1"/>
  <c r="CK294" i="28"/>
  <c r="EP294" i="28" s="1"/>
  <c r="CL294" i="28"/>
  <c r="EQ294" i="28" s="1"/>
  <c r="CM294" i="28"/>
  <c r="DN294" i="28" s="1"/>
  <c r="CN294" i="28"/>
  <c r="ES294" i="28" s="1"/>
  <c r="CO294" i="28"/>
  <c r="ET294" i="28" s="1"/>
  <c r="CP294" i="28"/>
  <c r="EU294" i="28" s="1"/>
  <c r="CQ294" i="28"/>
  <c r="EV294" i="28" s="1"/>
  <c r="CR294" i="28"/>
  <c r="CS294" i="28"/>
  <c r="DT294" i="28" s="1"/>
  <c r="CT294" i="28"/>
  <c r="CU294" i="28"/>
  <c r="DV294" i="28" s="1"/>
  <c r="CV294" i="28"/>
  <c r="DW294" i="28" s="1"/>
  <c r="CW294" i="28"/>
  <c r="FB294" i="28" s="1"/>
  <c r="CX294" i="28"/>
  <c r="FC294" i="28" s="1"/>
  <c r="CY294" i="28"/>
  <c r="DZ294" i="28" s="1"/>
  <c r="CZ294" i="28"/>
  <c r="EA294" i="28" s="1"/>
  <c r="DA294" i="28"/>
  <c r="FF294" i="28" s="1"/>
  <c r="DB294" i="28"/>
  <c r="DC294" i="28"/>
  <c r="FH294" i="28" s="1"/>
  <c r="DD294" i="28"/>
  <c r="EE294" i="28" s="1"/>
  <c r="DE294" i="28"/>
  <c r="EF294" i="28" s="1"/>
  <c r="DF294" i="28"/>
  <c r="DG294" i="28"/>
  <c r="EH294" i="28" s="1"/>
  <c r="DH294" i="28"/>
  <c r="EI294" i="28" s="1"/>
  <c r="CI295" i="28"/>
  <c r="DJ295" i="28" s="1"/>
  <c r="CJ295" i="28"/>
  <c r="EO295" i="28" s="1"/>
  <c r="CK295" i="28"/>
  <c r="DL295" i="28" s="1"/>
  <c r="CL295" i="28"/>
  <c r="CM295" i="28"/>
  <c r="CN295" i="28"/>
  <c r="ES295" i="28" s="1"/>
  <c r="CO295" i="28"/>
  <c r="DP295" i="28" s="1"/>
  <c r="CP295" i="28"/>
  <c r="EU295" i="28" s="1"/>
  <c r="CQ295" i="28"/>
  <c r="EV295" i="28" s="1"/>
  <c r="CR295" i="28"/>
  <c r="DS295" i="28" s="1"/>
  <c r="CS295" i="28"/>
  <c r="DT295" i="28" s="1"/>
  <c r="CT295" i="28"/>
  <c r="EY295" i="28" s="1"/>
  <c r="CU295" i="28"/>
  <c r="EZ295" i="28" s="1"/>
  <c r="CV295" i="28"/>
  <c r="FA295" i="28" s="1"/>
  <c r="CW295" i="28"/>
  <c r="FB295" i="28" s="1"/>
  <c r="CX295" i="28"/>
  <c r="DY295" i="28" s="1"/>
  <c r="CY295" i="28"/>
  <c r="CZ295" i="28"/>
  <c r="DA295" i="28"/>
  <c r="EB295" i="28" s="1"/>
  <c r="DB295" i="28"/>
  <c r="EC295" i="28" s="1"/>
  <c r="DC295" i="28"/>
  <c r="FH295" i="28" s="1"/>
  <c r="DD295" i="28"/>
  <c r="EE295" i="28" s="1"/>
  <c r="DE295" i="28"/>
  <c r="FJ295" i="28" s="1"/>
  <c r="DF295" i="28"/>
  <c r="FK295" i="28" s="1"/>
  <c r="DG295" i="28"/>
  <c r="EH295" i="28" s="1"/>
  <c r="DH295" i="28"/>
  <c r="FM295" i="28" s="1"/>
  <c r="CI296" i="28"/>
  <c r="EN296" i="28" s="1"/>
  <c r="CJ296" i="28"/>
  <c r="EO296" i="28" s="1"/>
  <c r="CK296" i="28"/>
  <c r="DL296" i="28" s="1"/>
  <c r="CL296" i="28"/>
  <c r="CM296" i="28"/>
  <c r="ER296" i="28" s="1"/>
  <c r="CN296" i="28"/>
  <c r="DO296" i="28" s="1"/>
  <c r="CO296" i="28"/>
  <c r="ET296" i="28" s="1"/>
  <c r="CP296" i="28"/>
  <c r="EU296" i="28" s="1"/>
  <c r="CQ296" i="28"/>
  <c r="EV296" i="28" s="1"/>
  <c r="CR296" i="28"/>
  <c r="CS296" i="28"/>
  <c r="DT296" i="28" s="1"/>
  <c r="CT296" i="28"/>
  <c r="EY296" i="28" s="1"/>
  <c r="CU296" i="28"/>
  <c r="EZ296" i="28" s="1"/>
  <c r="CV296" i="28"/>
  <c r="DW296" i="28" s="1"/>
  <c r="CW296" i="28"/>
  <c r="DX296" i="28" s="1"/>
  <c r="CX296" i="28"/>
  <c r="FC296" i="28" s="1"/>
  <c r="CY296" i="28"/>
  <c r="FD296" i="28" s="1"/>
  <c r="CZ296" i="28"/>
  <c r="EA296" i="28" s="1"/>
  <c r="DA296" i="28"/>
  <c r="FF296" i="28" s="1"/>
  <c r="DB296" i="28"/>
  <c r="FG296" i="28" s="1"/>
  <c r="DC296" i="28"/>
  <c r="ED296" i="28" s="1"/>
  <c r="DD296" i="28"/>
  <c r="DE296" i="28"/>
  <c r="EF296" i="28" s="1"/>
  <c r="DF296" i="28"/>
  <c r="EG296" i="28" s="1"/>
  <c r="DG296" i="28"/>
  <c r="FL296" i="28" s="1"/>
  <c r="DH296" i="28"/>
  <c r="CI297" i="28"/>
  <c r="EN297" i="28" s="1"/>
  <c r="CJ297" i="28"/>
  <c r="DK297" i="28" s="1"/>
  <c r="CK297" i="28"/>
  <c r="CL297" i="28"/>
  <c r="EQ297" i="28" s="1"/>
  <c r="CM297" i="28"/>
  <c r="DN297" i="28" s="1"/>
  <c r="CN297" i="28"/>
  <c r="ES297" i="28" s="1"/>
  <c r="CO297" i="28"/>
  <c r="ET297" i="28" s="1"/>
  <c r="CP297" i="28"/>
  <c r="DQ297" i="28" s="1"/>
  <c r="CQ297" i="28"/>
  <c r="DR297" i="28" s="1"/>
  <c r="CR297" i="28"/>
  <c r="CS297" i="28"/>
  <c r="DT297" i="28" s="1"/>
  <c r="CT297" i="28"/>
  <c r="EY297" i="28" s="1"/>
  <c r="CU297" i="28"/>
  <c r="EZ297" i="28" s="1"/>
  <c r="CV297" i="28"/>
  <c r="FA297" i="28" s="1"/>
  <c r="CW297" i="28"/>
  <c r="CX297" i="28"/>
  <c r="DY297" i="28" s="1"/>
  <c r="CY297" i="28"/>
  <c r="DZ297" i="28" s="1"/>
  <c r="CZ297" i="28"/>
  <c r="FE297" i="28" s="1"/>
  <c r="DA297" i="28"/>
  <c r="FF297" i="28" s="1"/>
  <c r="DB297" i="28"/>
  <c r="EC297" i="28" s="1"/>
  <c r="DC297" i="28"/>
  <c r="FH297" i="28" s="1"/>
  <c r="DD297" i="28"/>
  <c r="DE297" i="28"/>
  <c r="EF297" i="28" s="1"/>
  <c r="DF297" i="28"/>
  <c r="FK297" i="28" s="1"/>
  <c r="DG297" i="28"/>
  <c r="FL297" i="28" s="1"/>
  <c r="DH297" i="28"/>
  <c r="EI297" i="28" s="1"/>
  <c r="CI298" i="28"/>
  <c r="DJ298" i="28" s="1"/>
  <c r="CJ298" i="28"/>
  <c r="EO298" i="28" s="1"/>
  <c r="CK298" i="28"/>
  <c r="EP298" i="28" s="1"/>
  <c r="CL298" i="28"/>
  <c r="DM298" i="28" s="1"/>
  <c r="CM298" i="28"/>
  <c r="ER298" i="28" s="1"/>
  <c r="CN298" i="28"/>
  <c r="ES298" i="28" s="1"/>
  <c r="CO298" i="28"/>
  <c r="ET298" i="28" s="1"/>
  <c r="CP298" i="28"/>
  <c r="CQ298" i="28"/>
  <c r="DR298" i="28" s="1"/>
  <c r="CR298" i="28"/>
  <c r="CS298" i="28"/>
  <c r="EX298" i="28" s="1"/>
  <c r="CT298" i="28"/>
  <c r="EY298" i="28" s="1"/>
  <c r="CU298" i="28"/>
  <c r="DV298" i="28" s="1"/>
  <c r="CV298" i="28"/>
  <c r="FA298" i="28" s="1"/>
  <c r="CW298" i="28"/>
  <c r="FB298" i="28" s="1"/>
  <c r="CX298" i="28"/>
  <c r="FC298" i="28" s="1"/>
  <c r="CY298" i="28"/>
  <c r="FD298" i="28" s="1"/>
  <c r="CZ298" i="28"/>
  <c r="FE298" i="28" s="1"/>
  <c r="DA298" i="28"/>
  <c r="EB298" i="28" s="1"/>
  <c r="DB298" i="28"/>
  <c r="DC298" i="28"/>
  <c r="ED298" i="28" s="1"/>
  <c r="DD298" i="28"/>
  <c r="EE298" i="28" s="1"/>
  <c r="DE298" i="28"/>
  <c r="FJ298" i="28" s="1"/>
  <c r="DF298" i="28"/>
  <c r="EG298" i="28" s="1"/>
  <c r="DG298" i="28"/>
  <c r="EH298" i="28" s="1"/>
  <c r="DH298" i="28"/>
  <c r="EI298" i="28" s="1"/>
  <c r="CI299" i="28"/>
  <c r="CJ299" i="28"/>
  <c r="DK299" i="28" s="1"/>
  <c r="CK299" i="28"/>
  <c r="DL299" i="28" s="1"/>
  <c r="CL299" i="28"/>
  <c r="EQ299" i="28" s="1"/>
  <c r="CM299" i="28"/>
  <c r="ER299" i="28" s="1"/>
  <c r="CN299" i="28"/>
  <c r="DO299" i="28" s="1"/>
  <c r="CO299" i="28"/>
  <c r="CP299" i="28"/>
  <c r="EU299" i="28" s="1"/>
  <c r="CQ299" i="28"/>
  <c r="DR299" i="28" s="1"/>
  <c r="CR299" i="28"/>
  <c r="EW299" i="28" s="1"/>
  <c r="CS299" i="28"/>
  <c r="EX299" i="28" s="1"/>
  <c r="CT299" i="28"/>
  <c r="DU299" i="28" s="1"/>
  <c r="CU299" i="28"/>
  <c r="CV299" i="28"/>
  <c r="DW299" i="28" s="1"/>
  <c r="CW299" i="28"/>
  <c r="DX299" i="28" s="1"/>
  <c r="CX299" i="28"/>
  <c r="FC299" i="28" s="1"/>
  <c r="CY299" i="28"/>
  <c r="DZ299" i="28" s="1"/>
  <c r="CZ299" i="28"/>
  <c r="EA299" i="28" s="1"/>
  <c r="DA299" i="28"/>
  <c r="DB299" i="28"/>
  <c r="FG299" i="28" s="1"/>
  <c r="DC299" i="28"/>
  <c r="ED299" i="28" s="1"/>
  <c r="DD299" i="28"/>
  <c r="FI299" i="28" s="1"/>
  <c r="DE299" i="28"/>
  <c r="FJ299" i="28" s="1"/>
  <c r="DF299" i="28"/>
  <c r="FK299" i="28" s="1"/>
  <c r="DG299" i="28"/>
  <c r="DH299" i="28"/>
  <c r="EI299" i="28" s="1"/>
  <c r="CI300" i="28"/>
  <c r="EN300" i="28" s="1"/>
  <c r="CJ300" i="28"/>
  <c r="EO300" i="28" s="1"/>
  <c r="CK300" i="28"/>
  <c r="EP300" i="28" s="1"/>
  <c r="CL300" i="28"/>
  <c r="CM300" i="28"/>
  <c r="ER300" i="28" s="1"/>
  <c r="CN300" i="28"/>
  <c r="CO300" i="28"/>
  <c r="DP300" i="28" s="1"/>
  <c r="CP300" i="28"/>
  <c r="DQ300" i="28" s="1"/>
  <c r="CQ300" i="28"/>
  <c r="EV300" i="28" s="1"/>
  <c r="CR300" i="28"/>
  <c r="EW300" i="28" s="1"/>
  <c r="CS300" i="28"/>
  <c r="DT300" i="28" s="1"/>
  <c r="CT300" i="28"/>
  <c r="DU300" i="28" s="1"/>
  <c r="CU300" i="28"/>
  <c r="EZ300" i="28" s="1"/>
  <c r="CV300" i="28"/>
  <c r="DW300" i="28" s="1"/>
  <c r="CW300" i="28"/>
  <c r="FB300" i="28" s="1"/>
  <c r="CX300" i="28"/>
  <c r="CY300" i="28"/>
  <c r="DZ300" i="28" s="1"/>
  <c r="CZ300" i="28"/>
  <c r="DA300" i="28"/>
  <c r="EB300" i="28" s="1"/>
  <c r="DB300" i="28"/>
  <c r="EC300" i="28" s="1"/>
  <c r="DC300" i="28"/>
  <c r="FH300" i="28" s="1"/>
  <c r="DD300" i="28"/>
  <c r="FI300" i="28" s="1"/>
  <c r="DE300" i="28"/>
  <c r="EF300" i="28" s="1"/>
  <c r="DF300" i="28"/>
  <c r="FK300" i="28" s="1"/>
  <c r="DG300" i="28"/>
  <c r="FL300" i="28" s="1"/>
  <c r="DH300" i="28"/>
  <c r="EI300" i="28" s="1"/>
  <c r="CI301" i="28"/>
  <c r="DJ301" i="28" s="1"/>
  <c r="CJ301" i="28"/>
  <c r="EO301" i="28" s="1"/>
  <c r="CK301" i="28"/>
  <c r="CL301" i="28"/>
  <c r="DM301" i="28" s="1"/>
  <c r="CM301" i="28"/>
  <c r="ER301" i="28" s="1"/>
  <c r="CN301" i="28"/>
  <c r="ES301" i="28" s="1"/>
  <c r="CO301" i="28"/>
  <c r="ET301" i="28" s="1"/>
  <c r="CP301" i="28"/>
  <c r="EU301" i="28" s="1"/>
  <c r="CQ301" i="28"/>
  <c r="EV301" i="28" s="1"/>
  <c r="CR301" i="28"/>
  <c r="DS301" i="28" s="1"/>
  <c r="CS301" i="28"/>
  <c r="CT301" i="28"/>
  <c r="EY301" i="28" s="1"/>
  <c r="CU301" i="28"/>
  <c r="DV301" i="28" s="1"/>
  <c r="CV301" i="28"/>
  <c r="FA301" i="28" s="1"/>
  <c r="CW301" i="28"/>
  <c r="CX301" i="28"/>
  <c r="DY301" i="28" s="1"/>
  <c r="CY301" i="28"/>
  <c r="CZ301" i="28"/>
  <c r="FE301" i="28" s="1"/>
  <c r="DA301" i="28"/>
  <c r="EB301" i="28" s="1"/>
  <c r="DB301" i="28"/>
  <c r="FG301" i="28" s="1"/>
  <c r="DC301" i="28"/>
  <c r="FH301" i="28" s="1"/>
  <c r="DD301" i="28"/>
  <c r="FI301" i="28" s="1"/>
  <c r="DE301" i="28"/>
  <c r="DF301" i="28"/>
  <c r="EG301" i="28" s="1"/>
  <c r="DG301" i="28"/>
  <c r="EH301" i="28" s="1"/>
  <c r="DH301" i="28"/>
  <c r="FM301" i="28" s="1"/>
  <c r="CI302" i="28"/>
  <c r="CJ302" i="28"/>
  <c r="EO302" i="28" s="1"/>
  <c r="CK302" i="28"/>
  <c r="CL302" i="28"/>
  <c r="CM302" i="28"/>
  <c r="ER302" i="28" s="1"/>
  <c r="CN302" i="28"/>
  <c r="DO302" i="28" s="1"/>
  <c r="CO302" i="28"/>
  <c r="ET302" i="28" s="1"/>
  <c r="CP302" i="28"/>
  <c r="EU302" i="28" s="1"/>
  <c r="CQ302" i="28"/>
  <c r="DR302" i="28" s="1"/>
  <c r="CR302" i="28"/>
  <c r="DS302" i="28" s="1"/>
  <c r="CS302" i="28"/>
  <c r="EX302" i="28" s="1"/>
  <c r="CT302" i="28"/>
  <c r="DU302" i="28" s="1"/>
  <c r="CU302" i="28"/>
  <c r="CV302" i="28"/>
  <c r="FA302" i="28" s="1"/>
  <c r="CW302" i="28"/>
  <c r="CX302" i="28"/>
  <c r="CY302" i="28"/>
  <c r="DZ302" i="28" s="1"/>
  <c r="CZ302" i="28"/>
  <c r="EA302" i="28" s="1"/>
  <c r="DA302" i="28"/>
  <c r="FF302" i="28" s="1"/>
  <c r="DB302" i="28"/>
  <c r="FG302" i="28" s="1"/>
  <c r="DC302" i="28"/>
  <c r="ED302" i="28" s="1"/>
  <c r="DD302" i="28"/>
  <c r="FI302" i="28" s="1"/>
  <c r="DE302" i="28"/>
  <c r="FJ302" i="28" s="1"/>
  <c r="DF302" i="28"/>
  <c r="EG302" i="28" s="1"/>
  <c r="DG302" i="28"/>
  <c r="DH302" i="28"/>
  <c r="FM302" i="28" s="1"/>
  <c r="CI303" i="28"/>
  <c r="EN303" i="28" s="1"/>
  <c r="CJ303" i="28"/>
  <c r="DK303" i="28" s="1"/>
  <c r="CK303" i="28"/>
  <c r="EP303" i="28" s="1"/>
  <c r="CL303" i="28"/>
  <c r="EQ303" i="28" s="1"/>
  <c r="CM303" i="28"/>
  <c r="DN303" i="28" s="1"/>
  <c r="CN303" i="28"/>
  <c r="CO303" i="28"/>
  <c r="ET303" i="28" s="1"/>
  <c r="CP303" i="28"/>
  <c r="DQ303" i="28" s="1"/>
  <c r="CQ303" i="28"/>
  <c r="CR303" i="28"/>
  <c r="EW303" i="28" s="1"/>
  <c r="CS303" i="28"/>
  <c r="DT303" i="28" s="1"/>
  <c r="CT303" i="28"/>
  <c r="EY303" i="28" s="1"/>
  <c r="CU303" i="28"/>
  <c r="EZ303" i="28" s="1"/>
  <c r="CV303" i="28"/>
  <c r="DW303" i="28" s="1"/>
  <c r="CW303" i="28"/>
  <c r="DX303" i="28" s="1"/>
  <c r="CX303" i="28"/>
  <c r="FC303" i="28" s="1"/>
  <c r="CY303" i="28"/>
  <c r="CZ303" i="28"/>
  <c r="DA303" i="28"/>
  <c r="DB303" i="28"/>
  <c r="EC303" i="28" s="1"/>
  <c r="DC303" i="28"/>
  <c r="DD303" i="28"/>
  <c r="EE303" i="28" s="1"/>
  <c r="DE303" i="28"/>
  <c r="EF303" i="28" s="1"/>
  <c r="DF303" i="28"/>
  <c r="FK303" i="28" s="1"/>
  <c r="DG303" i="28"/>
  <c r="FL303" i="28" s="1"/>
  <c r="DH303" i="28"/>
  <c r="EI303" i="28" s="1"/>
  <c r="CI304" i="28"/>
  <c r="DJ304" i="28" s="1"/>
  <c r="CJ304" i="28"/>
  <c r="CK304" i="28"/>
  <c r="EP304" i="28" s="1"/>
  <c r="CL304" i="28"/>
  <c r="CM304" i="28"/>
  <c r="ER304" i="28" s="1"/>
  <c r="CN304" i="28"/>
  <c r="DO304" i="28" s="1"/>
  <c r="CO304" i="28"/>
  <c r="ET304" i="28" s="1"/>
  <c r="CP304" i="28"/>
  <c r="EU304" i="28" s="1"/>
  <c r="CQ304" i="28"/>
  <c r="EV304" i="28" s="1"/>
  <c r="CR304" i="28"/>
  <c r="DS304" i="28" s="1"/>
  <c r="CS304" i="28"/>
  <c r="DT304" i="28" s="1"/>
  <c r="CT304" i="28"/>
  <c r="EY304" i="28" s="1"/>
  <c r="CU304" i="28"/>
  <c r="DV304" i="28" s="1"/>
  <c r="CV304" i="28"/>
  <c r="CW304" i="28"/>
  <c r="FB304" i="28" s="1"/>
  <c r="CX304" i="28"/>
  <c r="DY304" i="28" s="1"/>
  <c r="CY304" i="28"/>
  <c r="FD304" i="28" s="1"/>
  <c r="CZ304" i="28"/>
  <c r="FE304" i="28" s="1"/>
  <c r="DA304" i="28"/>
  <c r="FF304" i="28" s="1"/>
  <c r="DB304" i="28"/>
  <c r="EC304" i="28" s="1"/>
  <c r="DC304" i="28"/>
  <c r="FH304" i="28" s="1"/>
  <c r="DD304" i="28"/>
  <c r="FI304" i="28" s="1"/>
  <c r="DE304" i="28"/>
  <c r="EF304" i="28" s="1"/>
  <c r="DF304" i="28"/>
  <c r="FK304" i="28" s="1"/>
  <c r="DG304" i="28"/>
  <c r="EH304" i="28" s="1"/>
  <c r="DH304" i="28"/>
  <c r="DL304" i="28"/>
  <c r="CI305" i="28"/>
  <c r="DJ305" i="28" s="1"/>
  <c r="CJ305" i="28"/>
  <c r="EO305" i="28" s="1"/>
  <c r="CK305" i="28"/>
  <c r="EP305" i="28" s="1"/>
  <c r="CL305" i="28"/>
  <c r="DM305" i="28" s="1"/>
  <c r="CM305" i="28"/>
  <c r="ER305" i="28" s="1"/>
  <c r="CN305" i="28"/>
  <c r="ES305" i="28" s="1"/>
  <c r="CO305" i="28"/>
  <c r="ET305" i="28" s="1"/>
  <c r="CP305" i="28"/>
  <c r="DQ305" i="28" s="1"/>
  <c r="CQ305" i="28"/>
  <c r="DR305" i="28" s="1"/>
  <c r="CR305" i="28"/>
  <c r="DS305" i="28" s="1"/>
  <c r="CS305" i="28"/>
  <c r="EX305" i="28" s="1"/>
  <c r="CT305" i="28"/>
  <c r="EY305" i="28" s="1"/>
  <c r="CU305" i="28"/>
  <c r="DV305" i="28" s="1"/>
  <c r="CV305" i="28"/>
  <c r="CW305" i="28"/>
  <c r="FB305" i="28" s="1"/>
  <c r="CX305" i="28"/>
  <c r="DY305" i="28" s="1"/>
  <c r="CY305" i="28"/>
  <c r="FD305" i="28" s="1"/>
  <c r="CZ305" i="28"/>
  <c r="FE305" i="28" s="1"/>
  <c r="DA305" i="28"/>
  <c r="FF305" i="28" s="1"/>
  <c r="DB305" i="28"/>
  <c r="EC305" i="28" s="1"/>
  <c r="DC305" i="28"/>
  <c r="ED305" i="28" s="1"/>
  <c r="DD305" i="28"/>
  <c r="FI305" i="28" s="1"/>
  <c r="DE305" i="28"/>
  <c r="EF305" i="28" s="1"/>
  <c r="DF305" i="28"/>
  <c r="EG305" i="28" s="1"/>
  <c r="DG305" i="28"/>
  <c r="EH305" i="28" s="1"/>
  <c r="DH305" i="28"/>
  <c r="FM305" i="28" s="1"/>
  <c r="CI306" i="28"/>
  <c r="CJ306" i="28"/>
  <c r="DK306" i="28" s="1"/>
  <c r="CK306" i="28"/>
  <c r="EP306" i="28" s="1"/>
  <c r="CL306" i="28"/>
  <c r="DM306" i="28" s="1"/>
  <c r="CM306" i="28"/>
  <c r="CN306" i="28"/>
  <c r="DO306" i="28" s="1"/>
  <c r="CO306" i="28"/>
  <c r="ET306" i="28" s="1"/>
  <c r="CP306" i="28"/>
  <c r="CQ306" i="28"/>
  <c r="DR306" i="28" s="1"/>
  <c r="CR306" i="28"/>
  <c r="DS306" i="28" s="1"/>
  <c r="CS306" i="28"/>
  <c r="EX306" i="28" s="1"/>
  <c r="CT306" i="28"/>
  <c r="DU306" i="28" s="1"/>
  <c r="CU306" i="28"/>
  <c r="DV306" i="28" s="1"/>
  <c r="CV306" i="28"/>
  <c r="FA306" i="28" s="1"/>
  <c r="CW306" i="28"/>
  <c r="DX306" i="28" s="1"/>
  <c r="CX306" i="28"/>
  <c r="DY306" i="28" s="1"/>
  <c r="CY306" i="28"/>
  <c r="DZ306" i="28" s="1"/>
  <c r="CZ306" i="28"/>
  <c r="DA306" i="28"/>
  <c r="EB306" i="28" s="1"/>
  <c r="DB306" i="28"/>
  <c r="FG306" i="28" s="1"/>
  <c r="DC306" i="28"/>
  <c r="FH306" i="28" s="1"/>
  <c r="DD306" i="28"/>
  <c r="EE306" i="28" s="1"/>
  <c r="DE306" i="28"/>
  <c r="EF306" i="28" s="1"/>
  <c r="DF306" i="28"/>
  <c r="EG306" i="28" s="1"/>
  <c r="DG306" i="28"/>
  <c r="EH306" i="28" s="1"/>
  <c r="DH306" i="28"/>
  <c r="EI306" i="28" s="1"/>
  <c r="CI307" i="28"/>
  <c r="CJ307" i="28"/>
  <c r="EO307" i="28" s="1"/>
  <c r="CK307" i="28"/>
  <c r="DL307" i="28" s="1"/>
  <c r="CL307" i="28"/>
  <c r="DM307" i="28" s="1"/>
  <c r="CM307" i="28"/>
  <c r="ER307" i="28" s="1"/>
  <c r="CN307" i="28"/>
  <c r="DO307" i="28" s="1"/>
  <c r="CO307" i="28"/>
  <c r="CP307" i="28"/>
  <c r="DQ307" i="28" s="1"/>
  <c r="CQ307" i="28"/>
  <c r="DR307" i="28" s="1"/>
  <c r="CR307" i="28"/>
  <c r="DS307" i="28" s="1"/>
  <c r="CS307" i="28"/>
  <c r="DT307" i="28" s="1"/>
  <c r="CT307" i="28"/>
  <c r="DU307" i="28" s="1"/>
  <c r="CU307" i="28"/>
  <c r="EZ307" i="28" s="1"/>
  <c r="CV307" i="28"/>
  <c r="DW307" i="28" s="1"/>
  <c r="CW307" i="28"/>
  <c r="DX307" i="28" s="1"/>
  <c r="CX307" i="28"/>
  <c r="DY307" i="28" s="1"/>
  <c r="CY307" i="28"/>
  <c r="DZ307" i="28" s="1"/>
  <c r="CZ307" i="28"/>
  <c r="EA307" i="28" s="1"/>
  <c r="DA307" i="28"/>
  <c r="FF307" i="28" s="1"/>
  <c r="DB307" i="28"/>
  <c r="DC307" i="28"/>
  <c r="ED307" i="28" s="1"/>
  <c r="DD307" i="28"/>
  <c r="EE307" i="28" s="1"/>
  <c r="DE307" i="28"/>
  <c r="EF307" i="28" s="1"/>
  <c r="DF307" i="28"/>
  <c r="DG307" i="28"/>
  <c r="FL307" i="28" s="1"/>
  <c r="DH307" i="28"/>
  <c r="FM307" i="28" s="1"/>
  <c r="CI308" i="28"/>
  <c r="DJ308" i="28" s="1"/>
  <c r="CJ308" i="28"/>
  <c r="DK308" i="28" s="1"/>
  <c r="CK308" i="28"/>
  <c r="EP308" i="28" s="1"/>
  <c r="CL308" i="28"/>
  <c r="EQ308" i="28" s="1"/>
  <c r="CM308" i="28"/>
  <c r="DN308" i="28" s="1"/>
  <c r="CN308" i="28"/>
  <c r="ES308" i="28" s="1"/>
  <c r="CO308" i="28"/>
  <c r="DP308" i="28" s="1"/>
  <c r="CP308" i="28"/>
  <c r="DQ308" i="28" s="1"/>
  <c r="CQ308" i="28"/>
  <c r="DR308" i="28" s="1"/>
  <c r="CR308" i="28"/>
  <c r="EW308" i="28" s="1"/>
  <c r="CS308" i="28"/>
  <c r="DT308" i="28" s="1"/>
  <c r="CT308" i="28"/>
  <c r="DU308" i="28" s="1"/>
  <c r="CU308" i="28"/>
  <c r="DV308" i="28" s="1"/>
  <c r="CV308" i="28"/>
  <c r="DW308" i="28" s="1"/>
  <c r="CW308" i="28"/>
  <c r="DX308" i="28" s="1"/>
  <c r="CX308" i="28"/>
  <c r="FC308" i="28" s="1"/>
  <c r="CY308" i="28"/>
  <c r="DZ308" i="28" s="1"/>
  <c r="CZ308" i="28"/>
  <c r="FE308" i="28" s="1"/>
  <c r="DA308" i="28"/>
  <c r="FF308" i="28" s="1"/>
  <c r="DB308" i="28"/>
  <c r="EC308" i="28" s="1"/>
  <c r="DC308" i="28"/>
  <c r="ED308" i="28" s="1"/>
  <c r="DD308" i="28"/>
  <c r="EE308" i="28" s="1"/>
  <c r="DE308" i="28"/>
  <c r="EF308" i="28" s="1"/>
  <c r="DF308" i="28"/>
  <c r="FK308" i="28" s="1"/>
  <c r="DG308" i="28"/>
  <c r="EH308" i="28" s="1"/>
  <c r="DH308" i="28"/>
  <c r="EI308" i="28" s="1"/>
  <c r="CI309" i="28"/>
  <c r="DJ309" i="28" s="1"/>
  <c r="CJ309" i="28"/>
  <c r="DK309" i="28" s="1"/>
  <c r="CK309" i="28"/>
  <c r="EP309" i="28" s="1"/>
  <c r="CL309" i="28"/>
  <c r="DM309" i="28" s="1"/>
  <c r="CM309" i="28"/>
  <c r="ER309" i="28" s="1"/>
  <c r="CN309" i="28"/>
  <c r="DO309" i="28" s="1"/>
  <c r="CO309" i="28"/>
  <c r="DP309" i="28" s="1"/>
  <c r="CP309" i="28"/>
  <c r="EU309" i="28" s="1"/>
  <c r="CQ309" i="28"/>
  <c r="EV309" i="28" s="1"/>
  <c r="CR309" i="28"/>
  <c r="DS309" i="28" s="1"/>
  <c r="CS309" i="28"/>
  <c r="EX309" i="28" s="1"/>
  <c r="CT309" i="28"/>
  <c r="EY309" i="28" s="1"/>
  <c r="CU309" i="28"/>
  <c r="DV309" i="28" s="1"/>
  <c r="CV309" i="28"/>
  <c r="DW309" i="28" s="1"/>
  <c r="CW309" i="28"/>
  <c r="FB309" i="28" s="1"/>
  <c r="CX309" i="28"/>
  <c r="DY309" i="28" s="1"/>
  <c r="CY309" i="28"/>
  <c r="FD309" i="28" s="1"/>
  <c r="CZ309" i="28"/>
  <c r="EA309" i="28" s="1"/>
  <c r="DA309" i="28"/>
  <c r="EB309" i="28" s="1"/>
  <c r="DB309" i="28"/>
  <c r="FG309" i="28" s="1"/>
  <c r="DC309" i="28"/>
  <c r="ED309" i="28" s="1"/>
  <c r="DD309" i="28"/>
  <c r="EE309" i="28" s="1"/>
  <c r="DE309" i="28"/>
  <c r="FJ309" i="28" s="1"/>
  <c r="DF309" i="28"/>
  <c r="EG309" i="28" s="1"/>
  <c r="DG309" i="28"/>
  <c r="EH309" i="28" s="1"/>
  <c r="DH309" i="28"/>
  <c r="EI309" i="28" s="1"/>
  <c r="DL309" i="28"/>
  <c r="CI310" i="28"/>
  <c r="DJ310" i="28" s="1"/>
  <c r="CJ310" i="28"/>
  <c r="DK310" i="28" s="1"/>
  <c r="CK310" i="28"/>
  <c r="DL310" i="28" s="1"/>
  <c r="CL310" i="28"/>
  <c r="EQ310" i="28" s="1"/>
  <c r="CM310" i="28"/>
  <c r="ER310" i="28" s="1"/>
  <c r="CN310" i="28"/>
  <c r="DO310" i="28" s="1"/>
  <c r="CO310" i="28"/>
  <c r="DP310" i="28" s="1"/>
  <c r="CP310" i="28"/>
  <c r="DQ310" i="28" s="1"/>
  <c r="CQ310" i="28"/>
  <c r="DR310" i="28" s="1"/>
  <c r="CR310" i="28"/>
  <c r="DS310" i="28" s="1"/>
  <c r="CS310" i="28"/>
  <c r="DT310" i="28" s="1"/>
  <c r="CT310" i="28"/>
  <c r="DU310" i="28" s="1"/>
  <c r="CU310" i="28"/>
  <c r="DV310" i="28" s="1"/>
  <c r="CV310" i="28"/>
  <c r="DW310" i="28" s="1"/>
  <c r="CW310" i="28"/>
  <c r="DX310" i="28" s="1"/>
  <c r="CX310" i="28"/>
  <c r="FC310" i="28" s="1"/>
  <c r="CY310" i="28"/>
  <c r="DZ310" i="28" s="1"/>
  <c r="CZ310" i="28"/>
  <c r="EA310" i="28" s="1"/>
  <c r="DA310" i="28"/>
  <c r="EB310" i="28" s="1"/>
  <c r="DB310" i="28"/>
  <c r="FG310" i="28" s="1"/>
  <c r="DC310" i="28"/>
  <c r="ED310" i="28" s="1"/>
  <c r="DD310" i="28"/>
  <c r="FI310" i="28" s="1"/>
  <c r="DE310" i="28"/>
  <c r="EF310" i="28" s="1"/>
  <c r="DF310" i="28"/>
  <c r="EG310" i="28" s="1"/>
  <c r="DG310" i="28"/>
  <c r="EH310" i="28" s="1"/>
  <c r="DH310" i="28"/>
  <c r="EI310" i="28" s="1"/>
  <c r="CI311" i="28"/>
  <c r="DJ311" i="28" s="1"/>
  <c r="CJ311" i="28"/>
  <c r="DK311" i="28" s="1"/>
  <c r="CK311" i="28"/>
  <c r="DL311" i="28" s="1"/>
  <c r="CL311" i="28"/>
  <c r="DM311" i="28" s="1"/>
  <c r="CM311" i="28"/>
  <c r="DN311" i="28" s="1"/>
  <c r="CN311" i="28"/>
  <c r="ES311" i="28" s="1"/>
  <c r="CO311" i="28"/>
  <c r="DP311" i="28" s="1"/>
  <c r="CP311" i="28"/>
  <c r="DQ311" i="28" s="1"/>
  <c r="CQ311" i="28"/>
  <c r="EV311" i="28" s="1"/>
  <c r="CR311" i="28"/>
  <c r="DS311" i="28" s="1"/>
  <c r="CS311" i="28"/>
  <c r="DT311" i="28" s="1"/>
  <c r="CT311" i="28"/>
  <c r="DU311" i="28" s="1"/>
  <c r="CU311" i="28"/>
  <c r="DV311" i="28" s="1"/>
  <c r="CV311" i="28"/>
  <c r="DW311" i="28" s="1"/>
  <c r="CW311" i="28"/>
  <c r="FB311" i="28" s="1"/>
  <c r="CX311" i="28"/>
  <c r="DY311" i="28" s="1"/>
  <c r="CY311" i="28"/>
  <c r="DZ311" i="28" s="1"/>
  <c r="CZ311" i="28"/>
  <c r="EA311" i="28" s="1"/>
  <c r="DA311" i="28"/>
  <c r="EB311" i="28" s="1"/>
  <c r="DB311" i="28"/>
  <c r="EC311" i="28" s="1"/>
  <c r="DC311" i="28"/>
  <c r="FH311" i="28" s="1"/>
  <c r="DD311" i="28"/>
  <c r="FI311" i="28" s="1"/>
  <c r="DE311" i="28"/>
  <c r="EF311" i="28" s="1"/>
  <c r="DF311" i="28"/>
  <c r="EG311" i="28" s="1"/>
  <c r="DG311" i="28"/>
  <c r="EH311" i="28" s="1"/>
  <c r="DH311" i="28"/>
  <c r="EI311" i="28" s="1"/>
  <c r="CI312" i="28"/>
  <c r="DJ312" i="28" s="1"/>
  <c r="CJ312" i="28"/>
  <c r="EO312" i="28" s="1"/>
  <c r="CK312" i="28"/>
  <c r="EP312" i="28" s="1"/>
  <c r="CL312" i="28"/>
  <c r="DM312" i="28" s="1"/>
  <c r="CM312" i="28"/>
  <c r="DN312" i="28" s="1"/>
  <c r="CN312" i="28"/>
  <c r="ES312" i="28" s="1"/>
  <c r="CO312" i="28"/>
  <c r="DP312" i="28" s="1"/>
  <c r="CP312" i="28"/>
  <c r="EU312" i="28" s="1"/>
  <c r="CQ312" i="28"/>
  <c r="DR312" i="28" s="1"/>
  <c r="CR312" i="28"/>
  <c r="DS312" i="28" s="1"/>
  <c r="CS312" i="28"/>
  <c r="DT312" i="28" s="1"/>
  <c r="CT312" i="28"/>
  <c r="EY312" i="28" s="1"/>
  <c r="CU312" i="28"/>
  <c r="DV312" i="28" s="1"/>
  <c r="CV312" i="28"/>
  <c r="FA312" i="28" s="1"/>
  <c r="CW312" i="28"/>
  <c r="DX312" i="28" s="1"/>
  <c r="CX312" i="28"/>
  <c r="DY312" i="28" s="1"/>
  <c r="CY312" i="28"/>
  <c r="DZ312" i="28" s="1"/>
  <c r="CZ312" i="28"/>
  <c r="EA312" i="28" s="1"/>
  <c r="DA312" i="28"/>
  <c r="EB312" i="28" s="1"/>
  <c r="DB312" i="28"/>
  <c r="FG312" i="28" s="1"/>
  <c r="DC312" i="28"/>
  <c r="ED312" i="28" s="1"/>
  <c r="DD312" i="28"/>
  <c r="EE312" i="28" s="1"/>
  <c r="DE312" i="28"/>
  <c r="EF312" i="28" s="1"/>
  <c r="DF312" i="28"/>
  <c r="EG312" i="28" s="1"/>
  <c r="DG312" i="28"/>
  <c r="EH312" i="28" s="1"/>
  <c r="DH312" i="28"/>
  <c r="FM312" i="28" s="1"/>
  <c r="DH313" i="28"/>
  <c r="FM313" i="28" s="1"/>
  <c r="DG313" i="28"/>
  <c r="FL313" i="28" s="1"/>
  <c r="DF313" i="28"/>
  <c r="FK313" i="28" s="1"/>
  <c r="DE313" i="28"/>
  <c r="FJ313" i="28" s="1"/>
  <c r="DD313" i="28"/>
  <c r="FI313" i="28" s="1"/>
  <c r="DC313" i="28"/>
  <c r="DB313" i="28"/>
  <c r="DA313" i="28"/>
  <c r="FF313" i="28" s="1"/>
  <c r="CZ313" i="28"/>
  <c r="FE313" i="28" s="1"/>
  <c r="CY313" i="28"/>
  <c r="DZ313" i="28" s="1"/>
  <c r="CX313" i="28"/>
  <c r="DY313" i="28" s="1"/>
  <c r="CW313" i="28"/>
  <c r="FB313" i="28" s="1"/>
  <c r="CV313" i="28"/>
  <c r="FA313" i="28" s="1"/>
  <c r="CU313" i="28"/>
  <c r="EZ313" i="28" s="1"/>
  <c r="CT313" i="28"/>
  <c r="EY313" i="28" s="1"/>
  <c r="CS313" i="28"/>
  <c r="EX313" i="28" s="1"/>
  <c r="CR313" i="28"/>
  <c r="EW313" i="28" s="1"/>
  <c r="CQ313" i="28"/>
  <c r="CP313" i="28"/>
  <c r="CO313" i="28"/>
  <c r="ET313" i="28" s="1"/>
  <c r="CN313" i="28"/>
  <c r="ES313" i="28" s="1"/>
  <c r="CM313" i="28"/>
  <c r="DN313" i="28" s="1"/>
  <c r="CL313" i="28"/>
  <c r="DM313" i="28" s="1"/>
  <c r="CK313" i="28"/>
  <c r="EP313" i="28" s="1"/>
  <c r="CJ313" i="28"/>
  <c r="EO313" i="28" s="1"/>
  <c r="CI313" i="28"/>
  <c r="EN313" i="28" s="1"/>
  <c r="DH273" i="28"/>
  <c r="EI273" i="28" s="1"/>
  <c r="DG273" i="28"/>
  <c r="FL273" i="28" s="1"/>
  <c r="DF273" i="28"/>
  <c r="FK273" i="28" s="1"/>
  <c r="DE273" i="28"/>
  <c r="FJ273" i="28" s="1"/>
  <c r="DD273" i="28"/>
  <c r="FI273" i="28" s="1"/>
  <c r="DC273" i="28"/>
  <c r="FH273" i="28" s="1"/>
  <c r="DB273" i="28"/>
  <c r="EC273" i="28" s="1"/>
  <c r="DA273" i="28"/>
  <c r="CZ273" i="28"/>
  <c r="CY273" i="28"/>
  <c r="FD273" i="28" s="1"/>
  <c r="CX273" i="28"/>
  <c r="FC273" i="28" s="1"/>
  <c r="CW273" i="28"/>
  <c r="DX273" i="28" s="1"/>
  <c r="CV273" i="28"/>
  <c r="FA273" i="28" s="1"/>
  <c r="CU273" i="28"/>
  <c r="EZ273" i="28" s="1"/>
  <c r="CT273" i="28"/>
  <c r="EY273" i="28" s="1"/>
  <c r="CS273" i="28"/>
  <c r="EX273" i="28" s="1"/>
  <c r="CR273" i="28"/>
  <c r="EW273" i="28" s="1"/>
  <c r="CQ273" i="28"/>
  <c r="EV273" i="28" s="1"/>
  <c r="CP273" i="28"/>
  <c r="DQ273" i="28" s="1"/>
  <c r="CO273" i="28"/>
  <c r="CN273" i="28"/>
  <c r="CM273" i="28"/>
  <c r="DN273" i="28" s="1"/>
  <c r="CL273" i="28"/>
  <c r="EQ273" i="28" s="1"/>
  <c r="CK273" i="28"/>
  <c r="DL273" i="28" s="1"/>
  <c r="CJ273" i="28"/>
  <c r="DK273" i="28" s="1"/>
  <c r="CI273" i="28"/>
  <c r="EN273" i="28" s="1"/>
  <c r="DH272" i="28"/>
  <c r="DG272" i="28"/>
  <c r="DF272" i="28"/>
  <c r="EG272" i="28" s="1"/>
  <c r="DE272" i="28"/>
  <c r="FJ272" i="28" s="1"/>
  <c r="DD272" i="28"/>
  <c r="EE272" i="28" s="1"/>
  <c r="DC272" i="28"/>
  <c r="FH272" i="28" s="1"/>
  <c r="DB272" i="28"/>
  <c r="FG272" i="28" s="1"/>
  <c r="DA272" i="28"/>
  <c r="FF272" i="28" s="1"/>
  <c r="CZ272" i="28"/>
  <c r="FE272" i="28" s="1"/>
  <c r="CY272" i="28"/>
  <c r="FD272" i="28" s="1"/>
  <c r="CX272" i="28"/>
  <c r="FC272" i="28" s="1"/>
  <c r="CW272" i="28"/>
  <c r="DX272" i="28" s="1"/>
  <c r="CV272" i="28"/>
  <c r="CU272" i="28"/>
  <c r="CT272" i="28"/>
  <c r="EY272" i="28" s="1"/>
  <c r="CS272" i="28"/>
  <c r="EX272" i="28" s="1"/>
  <c r="CR272" i="28"/>
  <c r="DS272" i="28" s="1"/>
  <c r="CQ272" i="28"/>
  <c r="DR272" i="28" s="1"/>
  <c r="CP272" i="28"/>
  <c r="EU272" i="28" s="1"/>
  <c r="CO272" i="28"/>
  <c r="ET272" i="28" s="1"/>
  <c r="CN272" i="28"/>
  <c r="ES272" i="28" s="1"/>
  <c r="CM272" i="28"/>
  <c r="ER272" i="28" s="1"/>
  <c r="CL272" i="28"/>
  <c r="EQ272" i="28" s="1"/>
  <c r="CK272" i="28"/>
  <c r="EP272" i="28" s="1"/>
  <c r="CJ272" i="28"/>
  <c r="CI272" i="28"/>
  <c r="DH271" i="28"/>
  <c r="FM271" i="28" s="1"/>
  <c r="DG271" i="28"/>
  <c r="FL271" i="28" s="1"/>
  <c r="DF271" i="28"/>
  <c r="FK271" i="28" s="1"/>
  <c r="DE271" i="28"/>
  <c r="FJ271" i="28" s="1"/>
  <c r="DD271" i="28"/>
  <c r="EE271" i="28" s="1"/>
  <c r="DC271" i="28"/>
  <c r="DB271" i="28"/>
  <c r="DA271" i="28"/>
  <c r="EB271" i="28" s="1"/>
  <c r="CZ271" i="28"/>
  <c r="FE271" i="28" s="1"/>
  <c r="CY271" i="28"/>
  <c r="DZ271" i="28" s="1"/>
  <c r="CX271" i="28"/>
  <c r="DY271" i="28" s="1"/>
  <c r="CW271" i="28"/>
  <c r="FB271" i="28" s="1"/>
  <c r="CV271" i="28"/>
  <c r="FA271" i="28" s="1"/>
  <c r="CU271" i="28"/>
  <c r="EZ271" i="28" s="1"/>
  <c r="CT271" i="28"/>
  <c r="EY271" i="28" s="1"/>
  <c r="CS271" i="28"/>
  <c r="EX271" i="28" s="1"/>
  <c r="CR271" i="28"/>
  <c r="DS271" i="28" s="1"/>
  <c r="CQ271" i="28"/>
  <c r="CP271" i="28"/>
  <c r="CO271" i="28"/>
  <c r="DP271" i="28" s="1"/>
  <c r="CN271" i="28"/>
  <c r="ES271" i="28" s="1"/>
  <c r="CM271" i="28"/>
  <c r="DN271" i="28" s="1"/>
  <c r="CL271" i="28"/>
  <c r="DM271" i="28" s="1"/>
  <c r="CK271" i="28"/>
  <c r="EP271" i="28" s="1"/>
  <c r="CJ271" i="28"/>
  <c r="EO271" i="28" s="1"/>
  <c r="CI271" i="28"/>
  <c r="EN271" i="28" s="1"/>
  <c r="DH270" i="28"/>
  <c r="FM270" i="28" s="1"/>
  <c r="DG270" i="28"/>
  <c r="FL270" i="28" s="1"/>
  <c r="DF270" i="28"/>
  <c r="EG270" i="28" s="1"/>
  <c r="DE270" i="28"/>
  <c r="FJ270" i="28" s="1"/>
  <c r="DD270" i="28"/>
  <c r="FI270" i="28" s="1"/>
  <c r="DC270" i="28"/>
  <c r="FH270" i="28" s="1"/>
  <c r="DB270" i="28"/>
  <c r="FG270" i="28" s="1"/>
  <c r="DA270" i="28"/>
  <c r="FF270" i="28" s="1"/>
  <c r="CZ270" i="28"/>
  <c r="FE270" i="28" s="1"/>
  <c r="CY270" i="28"/>
  <c r="DZ270" i="28" s="1"/>
  <c r="CX270" i="28"/>
  <c r="CW270" i="28"/>
  <c r="CV270" i="28"/>
  <c r="DW270" i="28" s="1"/>
  <c r="CU270" i="28"/>
  <c r="EZ270" i="28" s="1"/>
  <c r="CT270" i="28"/>
  <c r="DU270" i="28" s="1"/>
  <c r="CS270" i="28"/>
  <c r="DT270" i="28" s="1"/>
  <c r="CR270" i="28"/>
  <c r="EW270" i="28" s="1"/>
  <c r="CQ270" i="28"/>
  <c r="EV270" i="28" s="1"/>
  <c r="CP270" i="28"/>
  <c r="EU270" i="28" s="1"/>
  <c r="CO270" i="28"/>
  <c r="ET270" i="28" s="1"/>
  <c r="CN270" i="28"/>
  <c r="ES270" i="28" s="1"/>
  <c r="CM270" i="28"/>
  <c r="DN270" i="28" s="1"/>
  <c r="CL270" i="28"/>
  <c r="CK270" i="28"/>
  <c r="CJ270" i="28"/>
  <c r="DK270" i="28" s="1"/>
  <c r="CI270" i="28"/>
  <c r="EN270" i="28" s="1"/>
  <c r="DH269" i="28"/>
  <c r="FM269" i="28" s="1"/>
  <c r="DG269" i="28"/>
  <c r="DF269" i="28"/>
  <c r="EG269" i="28" s="1"/>
  <c r="DE269" i="28"/>
  <c r="DD269" i="28"/>
  <c r="DC269" i="28"/>
  <c r="FH269" i="28" s="1"/>
  <c r="DB269" i="28"/>
  <c r="FG269" i="28" s="1"/>
  <c r="DA269" i="28"/>
  <c r="EB269" i="28" s="1"/>
  <c r="CZ269" i="28"/>
  <c r="FE269" i="28" s="1"/>
  <c r="CY269" i="28"/>
  <c r="FD269" i="28" s="1"/>
  <c r="CX269" i="28"/>
  <c r="FC269" i="28" s="1"/>
  <c r="CW269" i="28"/>
  <c r="FB269" i="28" s="1"/>
  <c r="CV269" i="28"/>
  <c r="FA269" i="28" s="1"/>
  <c r="CU269" i="28"/>
  <c r="CT269" i="28"/>
  <c r="DU269" i="28" s="1"/>
  <c r="CS269" i="28"/>
  <c r="CR269" i="28"/>
  <c r="CQ269" i="28"/>
  <c r="DR269" i="28" s="1"/>
  <c r="CP269" i="28"/>
  <c r="EU269" i="28" s="1"/>
  <c r="CO269" i="28"/>
  <c r="DP269" i="28" s="1"/>
  <c r="CN269" i="28"/>
  <c r="DO269" i="28" s="1"/>
  <c r="CM269" i="28"/>
  <c r="ER269" i="28" s="1"/>
  <c r="CL269" i="28"/>
  <c r="CK269" i="28"/>
  <c r="EP269" i="28" s="1"/>
  <c r="CJ269" i="28"/>
  <c r="EO269" i="28" s="1"/>
  <c r="CI269" i="28"/>
  <c r="DH268" i="28"/>
  <c r="EI268" i="28" s="1"/>
  <c r="DG268" i="28"/>
  <c r="EH268" i="28" s="1"/>
  <c r="DF268" i="28"/>
  <c r="EG268" i="28" s="1"/>
  <c r="DE268" i="28"/>
  <c r="DD268" i="28"/>
  <c r="FI268" i="28" s="1"/>
  <c r="DC268" i="28"/>
  <c r="FH268" i="28" s="1"/>
  <c r="DB268" i="28"/>
  <c r="DA268" i="28"/>
  <c r="EB268" i="28" s="1"/>
  <c r="CZ268" i="28"/>
  <c r="FE268" i="28" s="1"/>
  <c r="CY268" i="28"/>
  <c r="DZ268" i="28" s="1"/>
  <c r="CX268" i="28"/>
  <c r="DY268" i="28" s="1"/>
  <c r="CW268" i="28"/>
  <c r="FB268" i="28" s="1"/>
  <c r="CV268" i="28"/>
  <c r="DW268" i="28" s="1"/>
  <c r="CU268" i="28"/>
  <c r="DV268" i="28" s="1"/>
  <c r="CT268" i="28"/>
  <c r="EY268" i="28" s="1"/>
  <c r="CS268" i="28"/>
  <c r="CR268" i="28"/>
  <c r="EW268" i="28" s="1"/>
  <c r="CQ268" i="28"/>
  <c r="EV268" i="28" s="1"/>
  <c r="CP268" i="28"/>
  <c r="CO268" i="28"/>
  <c r="ET268" i="28" s="1"/>
  <c r="CN268" i="28"/>
  <c r="ES268" i="28" s="1"/>
  <c r="CM268" i="28"/>
  <c r="DN268" i="28" s="1"/>
  <c r="CL268" i="28"/>
  <c r="EQ268" i="28" s="1"/>
  <c r="CK268" i="28"/>
  <c r="EP268" i="28" s="1"/>
  <c r="CJ268" i="28"/>
  <c r="DK268" i="28" s="1"/>
  <c r="CI268" i="28"/>
  <c r="DJ268" i="28" s="1"/>
  <c r="D6" i="36"/>
  <c r="C6" i="36"/>
  <c r="D7" i="36"/>
  <c r="C7" i="36"/>
  <c r="D8" i="36"/>
  <c r="C8" i="36"/>
  <c r="D9" i="36"/>
  <c r="C9" i="36"/>
  <c r="D10" i="36"/>
  <c r="C10" i="36"/>
  <c r="D11" i="36"/>
  <c r="C11" i="36"/>
  <c r="D12" i="36"/>
  <c r="C12" i="36"/>
  <c r="D13" i="36"/>
  <c r="C13" i="36"/>
  <c r="D14" i="36"/>
  <c r="C14" i="36"/>
  <c r="D15" i="36"/>
  <c r="C15" i="36"/>
  <c r="D16" i="36"/>
  <c r="C16" i="36"/>
  <c r="D17" i="36"/>
  <c r="C17" i="36"/>
  <c r="H6" i="69"/>
  <c r="DH267" i="28"/>
  <c r="FM267" i="28" s="1"/>
  <c r="DG267" i="28"/>
  <c r="EH267" i="28" s="1"/>
  <c r="DF267" i="28"/>
  <c r="FK267" i="28" s="1"/>
  <c r="DE267" i="28"/>
  <c r="FJ267" i="28" s="1"/>
  <c r="DD267" i="28"/>
  <c r="FI267" i="28" s="1"/>
  <c r="DC267" i="28"/>
  <c r="FH267" i="28" s="1"/>
  <c r="DB267" i="28"/>
  <c r="DA267" i="28"/>
  <c r="EB267" i="28" s="1"/>
  <c r="CZ267" i="28"/>
  <c r="FE267" i="28" s="1"/>
  <c r="CY267" i="28"/>
  <c r="FD267" i="28" s="1"/>
  <c r="CX267" i="28"/>
  <c r="FC267" i="28" s="1"/>
  <c r="CW267" i="28"/>
  <c r="FB267" i="28" s="1"/>
  <c r="CV267" i="28"/>
  <c r="DW267" i="28" s="1"/>
  <c r="CU267" i="28"/>
  <c r="EZ267" i="28" s="1"/>
  <c r="CT267" i="28"/>
  <c r="EY267" i="28" s="1"/>
  <c r="CS267" i="28"/>
  <c r="EX267" i="28" s="1"/>
  <c r="CR267" i="28"/>
  <c r="EW267" i="28" s="1"/>
  <c r="CQ267" i="28"/>
  <c r="EV267" i="28" s="1"/>
  <c r="CP267" i="28"/>
  <c r="CO267" i="28"/>
  <c r="ET267" i="28" s="1"/>
  <c r="CN267" i="28"/>
  <c r="ES267" i="28" s="1"/>
  <c r="CM267" i="28"/>
  <c r="CL267" i="28"/>
  <c r="EQ267" i="28" s="1"/>
  <c r="CK267" i="28"/>
  <c r="DL267" i="28" s="1"/>
  <c r="CJ267" i="28"/>
  <c r="EO267" i="28" s="1"/>
  <c r="CI267" i="28"/>
  <c r="EN267" i="28" s="1"/>
  <c r="DH266" i="28"/>
  <c r="EI266" i="28" s="1"/>
  <c r="DG266" i="28"/>
  <c r="FL266" i="28" s="1"/>
  <c r="DF266" i="28"/>
  <c r="DE266" i="28"/>
  <c r="FJ266" i="28" s="1"/>
  <c r="DD266" i="28"/>
  <c r="FI266" i="28" s="1"/>
  <c r="DC266" i="28"/>
  <c r="FH266" i="28" s="1"/>
  <c r="DB266" i="28"/>
  <c r="FG266" i="28" s="1"/>
  <c r="DA266" i="28"/>
  <c r="FF266" i="28" s="1"/>
  <c r="CZ266" i="28"/>
  <c r="FE266" i="28" s="1"/>
  <c r="CY266" i="28"/>
  <c r="FD266" i="28" s="1"/>
  <c r="CX266" i="28"/>
  <c r="DY266" i="28" s="1"/>
  <c r="CW266" i="28"/>
  <c r="FB266" i="28" s="1"/>
  <c r="CV266" i="28"/>
  <c r="DW266" i="28" s="1"/>
  <c r="CU266" i="28"/>
  <c r="DV266" i="28" s="1"/>
  <c r="CT266" i="28"/>
  <c r="CS266" i="28"/>
  <c r="EX266" i="28" s="1"/>
  <c r="CR266" i="28"/>
  <c r="EW266" i="28" s="1"/>
  <c r="CQ266" i="28"/>
  <c r="DR266" i="28" s="1"/>
  <c r="CP266" i="28"/>
  <c r="CO266" i="28"/>
  <c r="ET266" i="28" s="1"/>
  <c r="CN266" i="28"/>
  <c r="DO266" i="28" s="1"/>
  <c r="CM266" i="28"/>
  <c r="ER266" i="28" s="1"/>
  <c r="CL266" i="28"/>
  <c r="EQ266" i="28" s="1"/>
  <c r="CK266" i="28"/>
  <c r="DL266" i="28" s="1"/>
  <c r="CJ266" i="28"/>
  <c r="DK266" i="28" s="1"/>
  <c r="CI266" i="28"/>
  <c r="DJ266" i="28" s="1"/>
  <c r="DH265" i="28"/>
  <c r="FM265" i="28" s="1"/>
  <c r="DG265" i="28"/>
  <c r="DF265" i="28"/>
  <c r="FK265" i="28" s="1"/>
  <c r="DE265" i="28"/>
  <c r="FJ265" i="28" s="1"/>
  <c r="DD265" i="28"/>
  <c r="FI265" i="28" s="1"/>
  <c r="DC265" i="28"/>
  <c r="FH265" i="28" s="1"/>
  <c r="DB265" i="28"/>
  <c r="FG265" i="28" s="1"/>
  <c r="DA265" i="28"/>
  <c r="FF265" i="28" s="1"/>
  <c r="CZ265" i="28"/>
  <c r="EA265" i="28" s="1"/>
  <c r="CY265" i="28"/>
  <c r="DZ265" i="28" s="1"/>
  <c r="CX265" i="28"/>
  <c r="DY265" i="28" s="1"/>
  <c r="CW265" i="28"/>
  <c r="DX265" i="28" s="1"/>
  <c r="CV265" i="28"/>
  <c r="FA265" i="28" s="1"/>
  <c r="CU265" i="28"/>
  <c r="DV265" i="28" s="1"/>
  <c r="CT265" i="28"/>
  <c r="EY265" i="28" s="1"/>
  <c r="CS265" i="28"/>
  <c r="EX265" i="28" s="1"/>
  <c r="CR265" i="28"/>
  <c r="CQ265" i="28"/>
  <c r="EV265" i="28" s="1"/>
  <c r="CP265" i="28"/>
  <c r="EU265" i="28" s="1"/>
  <c r="CO265" i="28"/>
  <c r="DP265" i="28" s="1"/>
  <c r="CN265" i="28"/>
  <c r="DO265" i="28" s="1"/>
  <c r="CM265" i="28"/>
  <c r="CL265" i="28"/>
  <c r="DM265" i="28" s="1"/>
  <c r="CK265" i="28"/>
  <c r="DL265" i="28" s="1"/>
  <c r="CJ265" i="28"/>
  <c r="EO265" i="28" s="1"/>
  <c r="CI265" i="28"/>
  <c r="DJ265" i="28" s="1"/>
  <c r="DH264" i="28"/>
  <c r="DG264" i="28"/>
  <c r="FL264" i="28" s="1"/>
  <c r="DF264" i="28"/>
  <c r="FK264" i="28" s="1"/>
  <c r="DE264" i="28"/>
  <c r="FJ264" i="28" s="1"/>
  <c r="DD264" i="28"/>
  <c r="EE264" i="28" s="1"/>
  <c r="DC264" i="28"/>
  <c r="FH264" i="28" s="1"/>
  <c r="DB264" i="28"/>
  <c r="DA264" i="28"/>
  <c r="EB264" i="28" s="1"/>
  <c r="CZ264" i="28"/>
  <c r="EA264" i="28" s="1"/>
  <c r="CY264" i="28"/>
  <c r="FD264" i="28" s="1"/>
  <c r="CX264" i="28"/>
  <c r="DY264" i="28" s="1"/>
  <c r="CW264" i="28"/>
  <c r="FB264" i="28" s="1"/>
  <c r="CV264" i="28"/>
  <c r="CU264" i="28"/>
  <c r="DV264" i="28" s="1"/>
  <c r="CT264" i="28"/>
  <c r="EY264" i="28" s="1"/>
  <c r="CS264" i="28"/>
  <c r="DT264" i="28" s="1"/>
  <c r="CR264" i="28"/>
  <c r="DS264" i="28" s="1"/>
  <c r="CQ264" i="28"/>
  <c r="CP264" i="28"/>
  <c r="DQ264" i="28" s="1"/>
  <c r="CO264" i="28"/>
  <c r="ET264" i="28" s="1"/>
  <c r="CN264" i="28"/>
  <c r="ES264" i="28" s="1"/>
  <c r="CM264" i="28"/>
  <c r="DN264" i="28" s="1"/>
  <c r="CL264" i="28"/>
  <c r="DM264" i="28" s="1"/>
  <c r="CK264" i="28"/>
  <c r="EP264" i="28" s="1"/>
  <c r="CJ264" i="28"/>
  <c r="CI264" i="28"/>
  <c r="DJ264" i="28" s="1"/>
  <c r="DH263" i="28"/>
  <c r="FM263" i="28" s="1"/>
  <c r="DG263" i="28"/>
  <c r="FL263" i="28" s="1"/>
  <c r="DF263" i="28"/>
  <c r="FK263" i="28" s="1"/>
  <c r="DE263" i="28"/>
  <c r="FJ263" i="28" s="1"/>
  <c r="DD263" i="28"/>
  <c r="FI263" i="28" s="1"/>
  <c r="DC263" i="28"/>
  <c r="FH263" i="28" s="1"/>
  <c r="DB263" i="28"/>
  <c r="EC263" i="28" s="1"/>
  <c r="DA263" i="28"/>
  <c r="FF263" i="28" s="1"/>
  <c r="CZ263" i="28"/>
  <c r="EA263" i="28" s="1"/>
  <c r="CY263" i="28"/>
  <c r="FD263" i="28" s="1"/>
  <c r="CX263" i="28"/>
  <c r="FC263" i="28" s="1"/>
  <c r="CW263" i="28"/>
  <c r="FB263" i="28" s="1"/>
  <c r="CV263" i="28"/>
  <c r="CU263" i="28"/>
  <c r="DV263" i="28" s="1"/>
  <c r="CT263" i="28"/>
  <c r="EY263" i="28" s="1"/>
  <c r="CS263" i="28"/>
  <c r="DT263" i="28" s="1"/>
  <c r="CR263" i="28"/>
  <c r="DS263" i="28" s="1"/>
  <c r="CQ263" i="28"/>
  <c r="EV263" i="28" s="1"/>
  <c r="CP263" i="28"/>
  <c r="EU263" i="28" s="1"/>
  <c r="CO263" i="28"/>
  <c r="ET263" i="28" s="1"/>
  <c r="CN263" i="28"/>
  <c r="ES263" i="28" s="1"/>
  <c r="CM263" i="28"/>
  <c r="DN263" i="28" s="1"/>
  <c r="CL263" i="28"/>
  <c r="DM263" i="28" s="1"/>
  <c r="CK263" i="28"/>
  <c r="DL263" i="28" s="1"/>
  <c r="CJ263" i="28"/>
  <c r="CI263" i="28"/>
  <c r="DJ263" i="28" s="1"/>
  <c r="DH262" i="28"/>
  <c r="FM262" i="28" s="1"/>
  <c r="DG262" i="28"/>
  <c r="FL262" i="28" s="1"/>
  <c r="DF262" i="28"/>
  <c r="FK262" i="28" s="1"/>
  <c r="DE262" i="28"/>
  <c r="FJ262" i="28" s="1"/>
  <c r="DD262" i="28"/>
  <c r="FI262" i="28" s="1"/>
  <c r="DC262" i="28"/>
  <c r="FH262" i="28" s="1"/>
  <c r="DB262" i="28"/>
  <c r="FG262" i="28" s="1"/>
  <c r="DA262" i="28"/>
  <c r="FF262" i="28" s="1"/>
  <c r="CZ262" i="28"/>
  <c r="FE262" i="28" s="1"/>
  <c r="CY262" i="28"/>
  <c r="FD262" i="28" s="1"/>
  <c r="CX262" i="28"/>
  <c r="DY262" i="28" s="1"/>
  <c r="CW262" i="28"/>
  <c r="DX262" i="28" s="1"/>
  <c r="CV262" i="28"/>
  <c r="DW262" i="28" s="1"/>
  <c r="CU262" i="28"/>
  <c r="DV262" i="28" s="1"/>
  <c r="CT262" i="28"/>
  <c r="EY262" i="28" s="1"/>
  <c r="CS262" i="28"/>
  <c r="DT262" i="28" s="1"/>
  <c r="CR262" i="28"/>
  <c r="DS262" i="28" s="1"/>
  <c r="CQ262" i="28"/>
  <c r="EV262" i="28" s="1"/>
  <c r="CP262" i="28"/>
  <c r="DQ262" i="28" s="1"/>
  <c r="CO262" i="28"/>
  <c r="DP262" i="28" s="1"/>
  <c r="CN262" i="28"/>
  <c r="DO262" i="28" s="1"/>
  <c r="CM262" i="28"/>
  <c r="DN262" i="28" s="1"/>
  <c r="CL262" i="28"/>
  <c r="DM262" i="28" s="1"/>
  <c r="CK262" i="28"/>
  <c r="EP262" i="28" s="1"/>
  <c r="CJ262" i="28"/>
  <c r="DK262" i="28" s="1"/>
  <c r="CI262" i="28"/>
  <c r="DJ262" i="28" s="1"/>
  <c r="DH261" i="28"/>
  <c r="FM261" i="28" s="1"/>
  <c r="DG261" i="28"/>
  <c r="FL261" i="28" s="1"/>
  <c r="DF261" i="28"/>
  <c r="FK261" i="28" s="1"/>
  <c r="DE261" i="28"/>
  <c r="EF261" i="28" s="1"/>
  <c r="DD261" i="28"/>
  <c r="EE261" i="28" s="1"/>
  <c r="DC261" i="28"/>
  <c r="FH261" i="28" s="1"/>
  <c r="DB261" i="28"/>
  <c r="FG261" i="28" s="1"/>
  <c r="DA261" i="28"/>
  <c r="FF261" i="28" s="1"/>
  <c r="CZ261" i="28"/>
  <c r="FE261" i="28" s="1"/>
  <c r="CY261" i="28"/>
  <c r="DZ261" i="28" s="1"/>
  <c r="CX261" i="28"/>
  <c r="DY261" i="28" s="1"/>
  <c r="CW261" i="28"/>
  <c r="FB261" i="28" s="1"/>
  <c r="CV261" i="28"/>
  <c r="DW261" i="28" s="1"/>
  <c r="CU261" i="28"/>
  <c r="EZ261" i="28" s="1"/>
  <c r="CT261" i="28"/>
  <c r="DU261" i="28" s="1"/>
  <c r="CS261" i="28"/>
  <c r="DT261" i="28" s="1"/>
  <c r="CR261" i="28"/>
  <c r="DS261" i="28" s="1"/>
  <c r="CQ261" i="28"/>
  <c r="DR261" i="28" s="1"/>
  <c r="CP261" i="28"/>
  <c r="EU261" i="28" s="1"/>
  <c r="CO261" i="28"/>
  <c r="ET261" i="28" s="1"/>
  <c r="CN261" i="28"/>
  <c r="DO261" i="28" s="1"/>
  <c r="CM261" i="28"/>
  <c r="ER261" i="28" s="1"/>
  <c r="CL261" i="28"/>
  <c r="EQ261" i="28" s="1"/>
  <c r="CK261" i="28"/>
  <c r="DL261" i="28" s="1"/>
  <c r="CJ261" i="28"/>
  <c r="DK261" i="28" s="1"/>
  <c r="CI261" i="28"/>
  <c r="EN261" i="28" s="1"/>
  <c r="DH260" i="28"/>
  <c r="FM260" i="28" s="1"/>
  <c r="DG260" i="28"/>
  <c r="FL260" i="28" s="1"/>
  <c r="DF260" i="28"/>
  <c r="FK260" i="28" s="1"/>
  <c r="DE260" i="28"/>
  <c r="FJ260" i="28" s="1"/>
  <c r="DD260" i="28"/>
  <c r="FI260" i="28" s="1"/>
  <c r="DC260" i="28"/>
  <c r="ED260" i="28" s="1"/>
  <c r="DB260" i="28"/>
  <c r="FG260" i="28" s="1"/>
  <c r="DA260" i="28"/>
  <c r="EB260" i="28" s="1"/>
  <c r="CZ260" i="28"/>
  <c r="FE260" i="28" s="1"/>
  <c r="CY260" i="28"/>
  <c r="FD260" i="28" s="1"/>
  <c r="CX260" i="28"/>
  <c r="DY260" i="28" s="1"/>
  <c r="CW260" i="28"/>
  <c r="FB260" i="28" s="1"/>
  <c r="CV260" i="28"/>
  <c r="DW260" i="28" s="1"/>
  <c r="CU260" i="28"/>
  <c r="DV260" i="28" s="1"/>
  <c r="CT260" i="28"/>
  <c r="DU260" i="28" s="1"/>
  <c r="CS260" i="28"/>
  <c r="EX260" i="28" s="1"/>
  <c r="CR260" i="28"/>
  <c r="DS260" i="28" s="1"/>
  <c r="CQ260" i="28"/>
  <c r="DR260" i="28" s="1"/>
  <c r="CP260" i="28"/>
  <c r="EU260" i="28" s="1"/>
  <c r="CO260" i="28"/>
  <c r="DP260" i="28" s="1"/>
  <c r="CN260" i="28"/>
  <c r="DO260" i="28" s="1"/>
  <c r="CM260" i="28"/>
  <c r="ER260" i="28" s="1"/>
  <c r="CL260" i="28"/>
  <c r="EQ260" i="28" s="1"/>
  <c r="CK260" i="28"/>
  <c r="DL260" i="28" s="1"/>
  <c r="CJ260" i="28"/>
  <c r="DK260" i="28" s="1"/>
  <c r="CI260" i="28"/>
  <c r="DJ260" i="28" s="1"/>
  <c r="DH259" i="28"/>
  <c r="EI259" i="28" s="1"/>
  <c r="DG259" i="28"/>
  <c r="EH259" i="28" s="1"/>
  <c r="DF259" i="28"/>
  <c r="EG259" i="28" s="1"/>
  <c r="DE259" i="28"/>
  <c r="EF259" i="28" s="1"/>
  <c r="DD259" i="28"/>
  <c r="EE259" i="28" s="1"/>
  <c r="DC259" i="28"/>
  <c r="ED259" i="28" s="1"/>
  <c r="DB259" i="28"/>
  <c r="EC259" i="28" s="1"/>
  <c r="DA259" i="28"/>
  <c r="EB259" i="28" s="1"/>
  <c r="CZ259" i="28"/>
  <c r="EA259" i="28" s="1"/>
  <c r="CY259" i="28"/>
  <c r="FD259" i="28" s="1"/>
  <c r="CX259" i="28"/>
  <c r="FC259" i="28" s="1"/>
  <c r="CW259" i="28"/>
  <c r="DX259" i="28" s="1"/>
  <c r="CV259" i="28"/>
  <c r="FA259" i="28" s="1"/>
  <c r="CU259" i="28"/>
  <c r="DV259" i="28" s="1"/>
  <c r="CT259" i="28"/>
  <c r="EY259" i="28" s="1"/>
  <c r="CS259" i="28"/>
  <c r="EX259" i="28" s="1"/>
  <c r="CR259" i="28"/>
  <c r="EW259" i="28" s="1"/>
  <c r="CQ259" i="28"/>
  <c r="EV259" i="28" s="1"/>
  <c r="CP259" i="28"/>
  <c r="EU259" i="28" s="1"/>
  <c r="CO259" i="28"/>
  <c r="ET259" i="28" s="1"/>
  <c r="CN259" i="28"/>
  <c r="ES259" i="28" s="1"/>
  <c r="CM259" i="28"/>
  <c r="ER259" i="28" s="1"/>
  <c r="CL259" i="28"/>
  <c r="EQ259" i="28" s="1"/>
  <c r="CK259" i="28"/>
  <c r="EP259" i="28" s="1"/>
  <c r="CJ259" i="28"/>
  <c r="EO259" i="28" s="1"/>
  <c r="CI259" i="28"/>
  <c r="EN259" i="28" s="1"/>
  <c r="DH258" i="28"/>
  <c r="FM258" i="28" s="1"/>
  <c r="DG258" i="28"/>
  <c r="FL258" i="28" s="1"/>
  <c r="DF258" i="28"/>
  <c r="FK258" i="28" s="1"/>
  <c r="DE258" i="28"/>
  <c r="FJ258" i="28" s="1"/>
  <c r="DD258" i="28"/>
  <c r="EE258" i="28" s="1"/>
  <c r="DC258" i="28"/>
  <c r="FH258" i="28" s="1"/>
  <c r="DB258" i="28"/>
  <c r="FG258" i="28" s="1"/>
  <c r="DA258" i="28"/>
  <c r="FF258" i="28" s="1"/>
  <c r="CZ258" i="28"/>
  <c r="FE258" i="28" s="1"/>
  <c r="CY258" i="28"/>
  <c r="FD258" i="28" s="1"/>
  <c r="CX258" i="28"/>
  <c r="DY258" i="28" s="1"/>
  <c r="CW258" i="28"/>
  <c r="FB258" i="28" s="1"/>
  <c r="CV258" i="28"/>
  <c r="DW258" i="28" s="1"/>
  <c r="CU258" i="28"/>
  <c r="EZ258" i="28" s="1"/>
  <c r="CT258" i="28"/>
  <c r="EY258" i="28" s="1"/>
  <c r="CS258" i="28"/>
  <c r="DT258" i="28" s="1"/>
  <c r="CR258" i="28"/>
  <c r="DS258" i="28" s="1"/>
  <c r="CQ258" i="28"/>
  <c r="DR258" i="28" s="1"/>
  <c r="CP258" i="28"/>
  <c r="DQ258" i="28" s="1"/>
  <c r="CO258" i="28"/>
  <c r="ET258" i="28" s="1"/>
  <c r="CN258" i="28"/>
  <c r="DO258" i="28" s="1"/>
  <c r="CM258" i="28"/>
  <c r="DN258" i="28" s="1"/>
  <c r="CL258" i="28"/>
  <c r="EQ258" i="28" s="1"/>
  <c r="CK258" i="28"/>
  <c r="DL258" i="28" s="1"/>
  <c r="CJ258" i="28"/>
  <c r="DK258" i="28" s="1"/>
  <c r="CI258" i="28"/>
  <c r="EN258" i="28" s="1"/>
  <c r="DH257" i="28"/>
  <c r="FM257" i="28" s="1"/>
  <c r="DG257" i="28"/>
  <c r="FL257" i="28" s="1"/>
  <c r="DF257" i="28"/>
  <c r="FK257" i="28" s="1"/>
  <c r="DE257" i="28"/>
  <c r="DD257" i="28"/>
  <c r="FI257" i="28" s="1"/>
  <c r="DC257" i="28"/>
  <c r="FH257" i="28" s="1"/>
  <c r="DB257" i="28"/>
  <c r="FG257" i="28" s="1"/>
  <c r="DA257" i="28"/>
  <c r="EB257" i="28" s="1"/>
  <c r="CZ257" i="28"/>
  <c r="FE257" i="28" s="1"/>
  <c r="CY257" i="28"/>
  <c r="DZ257" i="28" s="1"/>
  <c r="CX257" i="28"/>
  <c r="DY257" i="28" s="1"/>
  <c r="CW257" i="28"/>
  <c r="FB257" i="28" s="1"/>
  <c r="CV257" i="28"/>
  <c r="DW257" i="28" s="1"/>
  <c r="CU257" i="28"/>
  <c r="DV257" i="28" s="1"/>
  <c r="CT257" i="28"/>
  <c r="DU257" i="28" s="1"/>
  <c r="CS257" i="28"/>
  <c r="EX257" i="28" s="1"/>
  <c r="CR257" i="28"/>
  <c r="DS257" i="28" s="1"/>
  <c r="CQ257" i="28"/>
  <c r="DR257" i="28" s="1"/>
  <c r="CP257" i="28"/>
  <c r="EU257" i="28" s="1"/>
  <c r="CO257" i="28"/>
  <c r="DP257" i="28" s="1"/>
  <c r="CN257" i="28"/>
  <c r="DO257" i="28" s="1"/>
  <c r="CM257" i="28"/>
  <c r="ER257" i="28" s="1"/>
  <c r="CL257" i="28"/>
  <c r="EQ257" i="28" s="1"/>
  <c r="CK257" i="28"/>
  <c r="DL257" i="28" s="1"/>
  <c r="CJ257" i="28"/>
  <c r="DK257" i="28" s="1"/>
  <c r="CI257" i="28"/>
  <c r="DJ257" i="28" s="1"/>
  <c r="DH256" i="28"/>
  <c r="FM256" i="28" s="1"/>
  <c r="DG256" i="28"/>
  <c r="FL256" i="28" s="1"/>
  <c r="DF256" i="28"/>
  <c r="FK256" i="28" s="1"/>
  <c r="DE256" i="28"/>
  <c r="FJ256" i="28" s="1"/>
  <c r="DD256" i="28"/>
  <c r="FI256" i="28" s="1"/>
  <c r="DC256" i="28"/>
  <c r="FH256" i="28" s="1"/>
  <c r="DB256" i="28"/>
  <c r="FG256" i="28" s="1"/>
  <c r="DA256" i="28"/>
  <c r="FF256" i="28" s="1"/>
  <c r="CZ256" i="28"/>
  <c r="FE256" i="28" s="1"/>
  <c r="CY256" i="28"/>
  <c r="FD256" i="28" s="1"/>
  <c r="CX256" i="28"/>
  <c r="DY256" i="28" s="1"/>
  <c r="CW256" i="28"/>
  <c r="DX256" i="28" s="1"/>
  <c r="CV256" i="28"/>
  <c r="DW256" i="28" s="1"/>
  <c r="CU256" i="28"/>
  <c r="DV256" i="28" s="1"/>
  <c r="CT256" i="28"/>
  <c r="EY256" i="28" s="1"/>
  <c r="CS256" i="28"/>
  <c r="DT256" i="28" s="1"/>
  <c r="CR256" i="28"/>
  <c r="DS256" i="28" s="1"/>
  <c r="CQ256" i="28"/>
  <c r="DR256" i="28" s="1"/>
  <c r="CP256" i="28"/>
  <c r="DQ256" i="28" s="1"/>
  <c r="CO256" i="28"/>
  <c r="DP256" i="28" s="1"/>
  <c r="CN256" i="28"/>
  <c r="DO256" i="28" s="1"/>
  <c r="CM256" i="28"/>
  <c r="DN256" i="28" s="1"/>
  <c r="CL256" i="28"/>
  <c r="DM256" i="28" s="1"/>
  <c r="CK256" i="28"/>
  <c r="EP256" i="28" s="1"/>
  <c r="CJ256" i="28"/>
  <c r="DK256" i="28" s="1"/>
  <c r="CI256" i="28"/>
  <c r="DJ256" i="28" s="1"/>
  <c r="DH255" i="28"/>
  <c r="EI255" i="28" s="1"/>
  <c r="DG255" i="28"/>
  <c r="EH255" i="28" s="1"/>
  <c r="DF255" i="28"/>
  <c r="EG255" i="28" s="1"/>
  <c r="DE255" i="28"/>
  <c r="EF255" i="28" s="1"/>
  <c r="DD255" i="28"/>
  <c r="EE255" i="28" s="1"/>
  <c r="DC255" i="28"/>
  <c r="ED255" i="28" s="1"/>
  <c r="DB255" i="28"/>
  <c r="EC255" i="28" s="1"/>
  <c r="DA255" i="28"/>
  <c r="EB255" i="28" s="1"/>
  <c r="CZ255" i="28"/>
  <c r="EA255" i="28" s="1"/>
  <c r="CY255" i="28"/>
  <c r="FD255" i="28" s="1"/>
  <c r="CX255" i="28"/>
  <c r="FC255" i="28" s="1"/>
  <c r="CW255" i="28"/>
  <c r="DX255" i="28" s="1"/>
  <c r="CV255" i="28"/>
  <c r="FA255" i="28" s="1"/>
  <c r="CU255" i="28"/>
  <c r="EZ255" i="28" s="1"/>
  <c r="CT255" i="28"/>
  <c r="DU255" i="28" s="1"/>
  <c r="CS255" i="28"/>
  <c r="EX255" i="28" s="1"/>
  <c r="CR255" i="28"/>
  <c r="EW255" i="28" s="1"/>
  <c r="CQ255" i="28"/>
  <c r="EV255" i="28" s="1"/>
  <c r="CP255" i="28"/>
  <c r="DQ255" i="28" s="1"/>
  <c r="CO255" i="28"/>
  <c r="CN255" i="28"/>
  <c r="ES255" i="28" s="1"/>
  <c r="CM255" i="28"/>
  <c r="ER255" i="28" s="1"/>
  <c r="CL255" i="28"/>
  <c r="EQ255" i="28" s="1"/>
  <c r="CK255" i="28"/>
  <c r="EP255" i="28" s="1"/>
  <c r="CJ255" i="28"/>
  <c r="EO255" i="28" s="1"/>
  <c r="CI255" i="28"/>
  <c r="EN255" i="28" s="1"/>
  <c r="DH254" i="28"/>
  <c r="EI254" i="28" s="1"/>
  <c r="DG254" i="28"/>
  <c r="DF254" i="28"/>
  <c r="FK254" i="28" s="1"/>
  <c r="DE254" i="28"/>
  <c r="EF254" i="28" s="1"/>
  <c r="DD254" i="28"/>
  <c r="FI254" i="28" s="1"/>
  <c r="DC254" i="28"/>
  <c r="FH254" i="28" s="1"/>
  <c r="DB254" i="28"/>
  <c r="FG254" i="28" s="1"/>
  <c r="DA254" i="28"/>
  <c r="FF254" i="28" s="1"/>
  <c r="CZ254" i="28"/>
  <c r="EA254" i="28" s="1"/>
  <c r="CY254" i="28"/>
  <c r="FD254" i="28" s="1"/>
  <c r="CX254" i="28"/>
  <c r="FC254" i="28" s="1"/>
  <c r="CW254" i="28"/>
  <c r="FB254" i="28" s="1"/>
  <c r="CV254" i="28"/>
  <c r="FA254" i="28" s="1"/>
  <c r="CU254" i="28"/>
  <c r="DV254" i="28" s="1"/>
  <c r="CT254" i="28"/>
  <c r="DU254" i="28" s="1"/>
  <c r="CS254" i="28"/>
  <c r="EX254" i="28" s="1"/>
  <c r="CR254" i="28"/>
  <c r="EW254" i="28" s="1"/>
  <c r="CQ254" i="28"/>
  <c r="DR254" i="28" s="1"/>
  <c r="CP254" i="28"/>
  <c r="CO254" i="28"/>
  <c r="ET254" i="28" s="1"/>
  <c r="CN254" i="28"/>
  <c r="ES254" i="28" s="1"/>
  <c r="CM254" i="28"/>
  <c r="DN254" i="28" s="1"/>
  <c r="CL254" i="28"/>
  <c r="DM254" i="28" s="1"/>
  <c r="CK254" i="28"/>
  <c r="EP254" i="28" s="1"/>
  <c r="CJ254" i="28"/>
  <c r="DK254" i="28" s="1"/>
  <c r="CI254" i="28"/>
  <c r="DJ254" i="28" s="1"/>
  <c r="DH253" i="28"/>
  <c r="EI253" i="28" s="1"/>
  <c r="DG253" i="28"/>
  <c r="EH253" i="28" s="1"/>
  <c r="DF253" i="28"/>
  <c r="FK253" i="28" s="1"/>
  <c r="DE253" i="28"/>
  <c r="FJ253" i="28" s="1"/>
  <c r="DD253" i="28"/>
  <c r="FI253" i="28" s="1"/>
  <c r="DC253" i="28"/>
  <c r="DB253" i="28"/>
  <c r="FG253" i="28" s="1"/>
  <c r="DA253" i="28"/>
  <c r="FF253" i="28" s="1"/>
  <c r="CZ253" i="28"/>
  <c r="EA253" i="28" s="1"/>
  <c r="CY253" i="28"/>
  <c r="FD253" i="28" s="1"/>
  <c r="CX253" i="28"/>
  <c r="DY253" i="28" s="1"/>
  <c r="CW253" i="28"/>
  <c r="DX253" i="28" s="1"/>
  <c r="CV253" i="28"/>
  <c r="FA253" i="28" s="1"/>
  <c r="CU253" i="28"/>
  <c r="EZ253" i="28" s="1"/>
  <c r="CT253" i="28"/>
  <c r="DU253" i="28" s="1"/>
  <c r="CS253" i="28"/>
  <c r="CR253" i="28"/>
  <c r="EW253" i="28" s="1"/>
  <c r="CQ253" i="28"/>
  <c r="CP253" i="28"/>
  <c r="DQ253" i="28" s="1"/>
  <c r="CO253" i="28"/>
  <c r="DP253" i="28" s="1"/>
  <c r="CN253" i="28"/>
  <c r="DO253" i="28" s="1"/>
  <c r="CM253" i="28"/>
  <c r="DN253" i="28" s="1"/>
  <c r="CL253" i="28"/>
  <c r="DM253" i="28" s="1"/>
  <c r="CK253" i="28"/>
  <c r="DL253" i="28" s="1"/>
  <c r="CJ253" i="28"/>
  <c r="EO253" i="28" s="1"/>
  <c r="CI253" i="28"/>
  <c r="EN253" i="28" s="1"/>
  <c r="DH252" i="28"/>
  <c r="FM252" i="28" s="1"/>
  <c r="DG252" i="28"/>
  <c r="FL252" i="28" s="1"/>
  <c r="DF252" i="28"/>
  <c r="FK252" i="28" s="1"/>
  <c r="DE252" i="28"/>
  <c r="FJ252" i="28" s="1"/>
  <c r="DD252" i="28"/>
  <c r="FI252" i="28" s="1"/>
  <c r="DC252" i="28"/>
  <c r="FH252" i="28" s="1"/>
  <c r="DB252" i="28"/>
  <c r="FG252" i="28" s="1"/>
  <c r="DA252" i="28"/>
  <c r="FF252" i="28" s="1"/>
  <c r="CZ252" i="28"/>
  <c r="FE252" i="28" s="1"/>
  <c r="CY252" i="28"/>
  <c r="FD252" i="28" s="1"/>
  <c r="CX252" i="28"/>
  <c r="FC252" i="28" s="1"/>
  <c r="CW252" i="28"/>
  <c r="FB252" i="28" s="1"/>
  <c r="CV252" i="28"/>
  <c r="DW252" i="28" s="1"/>
  <c r="CU252" i="28"/>
  <c r="DV252" i="28" s="1"/>
  <c r="CT252" i="28"/>
  <c r="EY252" i="28" s="1"/>
  <c r="CS252" i="28"/>
  <c r="EX252" i="28" s="1"/>
  <c r="CR252" i="28"/>
  <c r="CQ252" i="28"/>
  <c r="EV252" i="28" s="1"/>
  <c r="CP252" i="28"/>
  <c r="EU252" i="28" s="1"/>
  <c r="CO252" i="28"/>
  <c r="ET252" i="28" s="1"/>
  <c r="CN252" i="28"/>
  <c r="ES252" i="28" s="1"/>
  <c r="CM252" i="28"/>
  <c r="ER252" i="28" s="1"/>
  <c r="CL252" i="28"/>
  <c r="EQ252" i="28" s="1"/>
  <c r="CK252" i="28"/>
  <c r="EP252" i="28" s="1"/>
  <c r="CJ252" i="28"/>
  <c r="EO252" i="28" s="1"/>
  <c r="CI252" i="28"/>
  <c r="DJ252" i="28" s="1"/>
  <c r="DH251" i="28"/>
  <c r="EI251" i="28" s="1"/>
  <c r="DG251" i="28"/>
  <c r="EH251" i="28" s="1"/>
  <c r="DF251" i="28"/>
  <c r="EG251" i="28" s="1"/>
  <c r="DE251" i="28"/>
  <c r="DD251" i="28"/>
  <c r="FI251" i="28" s="1"/>
  <c r="DC251" i="28"/>
  <c r="ED251" i="28" s="1"/>
  <c r="DB251" i="28"/>
  <c r="FG251" i="28" s="1"/>
  <c r="DA251" i="28"/>
  <c r="FF251" i="28" s="1"/>
  <c r="CZ251" i="28"/>
  <c r="EA251" i="28" s="1"/>
  <c r="CY251" i="28"/>
  <c r="FD251" i="28" s="1"/>
  <c r="CX251" i="28"/>
  <c r="FC251" i="28" s="1"/>
  <c r="CW251" i="28"/>
  <c r="DX251" i="28" s="1"/>
  <c r="CV251" i="28"/>
  <c r="DW251" i="28" s="1"/>
  <c r="CU251" i="28"/>
  <c r="DV251" i="28" s="1"/>
  <c r="CT251" i="28"/>
  <c r="DU251" i="28" s="1"/>
  <c r="CS251" i="28"/>
  <c r="DT251" i="28" s="1"/>
  <c r="CR251" i="28"/>
  <c r="DS251" i="28" s="1"/>
  <c r="CQ251" i="28"/>
  <c r="DR251" i="28" s="1"/>
  <c r="CP251" i="28"/>
  <c r="DQ251" i="28" s="1"/>
  <c r="CO251" i="28"/>
  <c r="ET251" i="28" s="1"/>
  <c r="CN251" i="28"/>
  <c r="DO251" i="28" s="1"/>
  <c r="CM251" i="28"/>
  <c r="DN251" i="28" s="1"/>
  <c r="CL251" i="28"/>
  <c r="EQ251" i="28" s="1"/>
  <c r="CK251" i="28"/>
  <c r="DL251" i="28" s="1"/>
  <c r="CJ251" i="28"/>
  <c r="DK251" i="28" s="1"/>
  <c r="CI251" i="28"/>
  <c r="DJ251" i="28" s="1"/>
  <c r="DH250" i="28"/>
  <c r="FM250" i="28" s="1"/>
  <c r="DG250" i="28"/>
  <c r="EH250" i="28" s="1"/>
  <c r="DF250" i="28"/>
  <c r="FK250" i="28" s="1"/>
  <c r="DE250" i="28"/>
  <c r="FJ250" i="28" s="1"/>
  <c r="DD250" i="28"/>
  <c r="DC250" i="28"/>
  <c r="FH250" i="28" s="1"/>
  <c r="DB250" i="28"/>
  <c r="EC250" i="28" s="1"/>
  <c r="DA250" i="28"/>
  <c r="FF250" i="28" s="1"/>
  <c r="CZ250" i="28"/>
  <c r="EA250" i="28" s="1"/>
  <c r="CY250" i="28"/>
  <c r="FD250" i="28" s="1"/>
  <c r="CX250" i="28"/>
  <c r="DY250" i="28" s="1"/>
  <c r="CW250" i="28"/>
  <c r="FB250" i="28" s="1"/>
  <c r="CV250" i="28"/>
  <c r="CU250" i="28"/>
  <c r="DV250" i="28" s="1"/>
  <c r="CT250" i="28"/>
  <c r="EY250" i="28" s="1"/>
  <c r="CS250" i="28"/>
  <c r="EX250" i="28" s="1"/>
  <c r="CR250" i="28"/>
  <c r="EW250" i="28" s="1"/>
  <c r="CQ250" i="28"/>
  <c r="EV250" i="28" s="1"/>
  <c r="CP250" i="28"/>
  <c r="EU250" i="28" s="1"/>
  <c r="CO250" i="28"/>
  <c r="ET250" i="28" s="1"/>
  <c r="CN250" i="28"/>
  <c r="ES250" i="28" s="1"/>
  <c r="CM250" i="28"/>
  <c r="ER250" i="28" s="1"/>
  <c r="CL250" i="28"/>
  <c r="DM250" i="28" s="1"/>
  <c r="CK250" i="28"/>
  <c r="EP250" i="28" s="1"/>
  <c r="CJ250" i="28"/>
  <c r="CI250" i="28"/>
  <c r="EN250" i="28" s="1"/>
  <c r="DH249" i="28"/>
  <c r="FM249" i="28" s="1"/>
  <c r="DG249" i="28"/>
  <c r="FL249" i="28" s="1"/>
  <c r="DF249" i="28"/>
  <c r="FK249" i="28" s="1"/>
  <c r="DE249" i="28"/>
  <c r="FJ249" i="28" s="1"/>
  <c r="DD249" i="28"/>
  <c r="FI249" i="28" s="1"/>
  <c r="DC249" i="28"/>
  <c r="FH249" i="28" s="1"/>
  <c r="DB249" i="28"/>
  <c r="FG249" i="28" s="1"/>
  <c r="DA249" i="28"/>
  <c r="FF249" i="28" s="1"/>
  <c r="CZ249" i="28"/>
  <c r="EA249" i="28" s="1"/>
  <c r="CY249" i="28"/>
  <c r="DZ249" i="28" s="1"/>
  <c r="CX249" i="28"/>
  <c r="FC249" i="28" s="1"/>
  <c r="CW249" i="28"/>
  <c r="FB249" i="28" s="1"/>
  <c r="CV249" i="28"/>
  <c r="DW249" i="28" s="1"/>
  <c r="CU249" i="28"/>
  <c r="CT249" i="28"/>
  <c r="DU249" i="28" s="1"/>
  <c r="CS249" i="28"/>
  <c r="EX249" i="28" s="1"/>
  <c r="CR249" i="28"/>
  <c r="EW249" i="28" s="1"/>
  <c r="CQ249" i="28"/>
  <c r="DR249" i="28" s="1"/>
  <c r="CP249" i="28"/>
  <c r="CO249" i="28"/>
  <c r="ET249" i="28" s="1"/>
  <c r="CN249" i="28"/>
  <c r="CM249" i="28"/>
  <c r="DN249" i="28" s="1"/>
  <c r="CL249" i="28"/>
  <c r="DM249" i="28" s="1"/>
  <c r="CK249" i="28"/>
  <c r="CJ249" i="28"/>
  <c r="DK249" i="28" s="1"/>
  <c r="CI249" i="28"/>
  <c r="DH248" i="28"/>
  <c r="FM248" i="28" s="1"/>
  <c r="DG248" i="28"/>
  <c r="FL248" i="28" s="1"/>
  <c r="DF248" i="28"/>
  <c r="FK248" i="28" s="1"/>
  <c r="DE248" i="28"/>
  <c r="FJ248" i="28" s="1"/>
  <c r="DD248" i="28"/>
  <c r="FI248" i="28" s="1"/>
  <c r="DC248" i="28"/>
  <c r="FH248" i="28" s="1"/>
  <c r="DB248" i="28"/>
  <c r="FG248" i="28" s="1"/>
  <c r="DA248" i="28"/>
  <c r="FF248" i="28" s="1"/>
  <c r="CZ248" i="28"/>
  <c r="FE248" i="28" s="1"/>
  <c r="CY248" i="28"/>
  <c r="FD248" i="28" s="1"/>
  <c r="CX248" i="28"/>
  <c r="DY248" i="28" s="1"/>
  <c r="CW248" i="28"/>
  <c r="DX248" i="28" s="1"/>
  <c r="CV248" i="28"/>
  <c r="FA248" i="28" s="1"/>
  <c r="CU248" i="28"/>
  <c r="DV248" i="28" s="1"/>
  <c r="CT248" i="28"/>
  <c r="EY248" i="28" s="1"/>
  <c r="CS248" i="28"/>
  <c r="EX248" i="28" s="1"/>
  <c r="CR248" i="28"/>
  <c r="CQ248" i="28"/>
  <c r="DR248" i="28" s="1"/>
  <c r="CP248" i="28"/>
  <c r="EU248" i="28" s="1"/>
  <c r="CO248" i="28"/>
  <c r="CN248" i="28"/>
  <c r="DO248" i="28" s="1"/>
  <c r="CM248" i="28"/>
  <c r="DN248" i="28" s="1"/>
  <c r="CL248" i="28"/>
  <c r="DM248" i="28" s="1"/>
  <c r="CK248" i="28"/>
  <c r="CJ248" i="28"/>
  <c r="EO248" i="28" s="1"/>
  <c r="CI248" i="28"/>
  <c r="DJ248" i="28" s="1"/>
  <c r="DH247" i="28"/>
  <c r="FM247" i="28" s="1"/>
  <c r="DG247" i="28"/>
  <c r="FL247" i="28" s="1"/>
  <c r="DF247" i="28"/>
  <c r="EG247" i="28" s="1"/>
  <c r="DE247" i="28"/>
  <c r="EF247" i="28" s="1"/>
  <c r="DD247" i="28"/>
  <c r="FI247" i="28" s="1"/>
  <c r="DC247" i="28"/>
  <c r="DB247" i="28"/>
  <c r="EC247" i="28" s="1"/>
  <c r="DA247" i="28"/>
  <c r="EB247" i="28" s="1"/>
  <c r="CZ247" i="28"/>
  <c r="FE247" i="28" s="1"/>
  <c r="CY247" i="28"/>
  <c r="FD247" i="28" s="1"/>
  <c r="CX247" i="28"/>
  <c r="FC247" i="28" s="1"/>
  <c r="CW247" i="28"/>
  <c r="FB247" i="28" s="1"/>
  <c r="CV247" i="28"/>
  <c r="FA247" i="28" s="1"/>
  <c r="CU247" i="28"/>
  <c r="CT247" i="28"/>
  <c r="DU247" i="28" s="1"/>
  <c r="CS247" i="28"/>
  <c r="EX247" i="28" s="1"/>
  <c r="CR247" i="28"/>
  <c r="EW247" i="28" s="1"/>
  <c r="CQ247" i="28"/>
  <c r="DR247" i="28" s="1"/>
  <c r="CP247" i="28"/>
  <c r="EU247" i="28" s="1"/>
  <c r="CO247" i="28"/>
  <c r="ET247" i="28" s="1"/>
  <c r="CN247" i="28"/>
  <c r="DO247" i="28" s="1"/>
  <c r="CM247" i="28"/>
  <c r="CL247" i="28"/>
  <c r="DM247" i="28" s="1"/>
  <c r="CK247" i="28"/>
  <c r="EP247" i="28" s="1"/>
  <c r="CJ247" i="28"/>
  <c r="EO247" i="28" s="1"/>
  <c r="CI247" i="28"/>
  <c r="DH246" i="28"/>
  <c r="FM246" i="28" s="1"/>
  <c r="DG246" i="28"/>
  <c r="FL246" i="28" s="1"/>
  <c r="DF246" i="28"/>
  <c r="DE246" i="28"/>
  <c r="FJ246" i="28" s="1"/>
  <c r="DD246" i="28"/>
  <c r="FI246" i="28" s="1"/>
  <c r="DC246" i="28"/>
  <c r="DB246" i="28"/>
  <c r="FG246" i="28" s="1"/>
  <c r="DA246" i="28"/>
  <c r="CZ246" i="28"/>
  <c r="FE246" i="28" s="1"/>
  <c r="CY246" i="28"/>
  <c r="FD246" i="28" s="1"/>
  <c r="CX246" i="28"/>
  <c r="DY246" i="28" s="1"/>
  <c r="CW246" i="28"/>
  <c r="FB246" i="28" s="1"/>
  <c r="CV246" i="28"/>
  <c r="FA246" i="28" s="1"/>
  <c r="CU246" i="28"/>
  <c r="EZ246" i="28" s="1"/>
  <c r="CT246" i="28"/>
  <c r="DU246" i="28" s="1"/>
  <c r="CS246" i="28"/>
  <c r="EX246" i="28" s="1"/>
  <c r="CR246" i="28"/>
  <c r="EW246" i="28" s="1"/>
  <c r="CQ246" i="28"/>
  <c r="CP246" i="28"/>
  <c r="CO246" i="28"/>
  <c r="DP246" i="28" s="1"/>
  <c r="CN246" i="28"/>
  <c r="DO246" i="28" s="1"/>
  <c r="CM246" i="28"/>
  <c r="CL246" i="28"/>
  <c r="CK246" i="28"/>
  <c r="DL246" i="28" s="1"/>
  <c r="CJ246" i="28"/>
  <c r="DK246" i="28" s="1"/>
  <c r="CI246" i="28"/>
  <c r="EN246" i="28" s="1"/>
  <c r="DH245" i="28"/>
  <c r="FM245" i="28" s="1"/>
  <c r="DG245" i="28"/>
  <c r="DF245" i="28"/>
  <c r="EG245" i="28" s="1"/>
  <c r="DE245" i="28"/>
  <c r="EF245" i="28" s="1"/>
  <c r="DD245" i="28"/>
  <c r="DC245" i="28"/>
  <c r="ED245" i="28" s="1"/>
  <c r="DB245" i="28"/>
  <c r="EC245" i="28" s="1"/>
  <c r="DA245" i="28"/>
  <c r="FF245" i="28" s="1"/>
  <c r="CZ245" i="28"/>
  <c r="CY245" i="28"/>
  <c r="FD245" i="28" s="1"/>
  <c r="CX245" i="28"/>
  <c r="DY245" i="28" s="1"/>
  <c r="CW245" i="28"/>
  <c r="FB245" i="28" s="1"/>
  <c r="CV245" i="28"/>
  <c r="DW245" i="28" s="1"/>
  <c r="CU245" i="28"/>
  <c r="DV245" i="28" s="1"/>
  <c r="CT245" i="28"/>
  <c r="EY245" i="28" s="1"/>
  <c r="CS245" i="28"/>
  <c r="EX245" i="28" s="1"/>
  <c r="CR245" i="28"/>
  <c r="DS245" i="28" s="1"/>
  <c r="CQ245" i="28"/>
  <c r="DR245" i="28" s="1"/>
  <c r="CP245" i="28"/>
  <c r="EU245" i="28" s="1"/>
  <c r="CO245" i="28"/>
  <c r="CN245" i="28"/>
  <c r="DO245" i="28" s="1"/>
  <c r="CM245" i="28"/>
  <c r="CL245" i="28"/>
  <c r="EQ245" i="28" s="1"/>
  <c r="CK245" i="28"/>
  <c r="CJ245" i="28"/>
  <c r="EO245" i="28" s="1"/>
  <c r="CI245" i="28"/>
  <c r="EN245" i="28" s="1"/>
  <c r="DH244" i="28"/>
  <c r="FM244" i="28" s="1"/>
  <c r="DG244" i="28"/>
  <c r="FL244" i="28" s="1"/>
  <c r="DF244" i="28"/>
  <c r="EG244" i="28" s="1"/>
  <c r="DE244" i="28"/>
  <c r="EF244" i="28" s="1"/>
  <c r="DD244" i="28"/>
  <c r="FI244" i="28" s="1"/>
  <c r="DC244" i="28"/>
  <c r="FH244" i="28" s="1"/>
  <c r="DB244" i="28"/>
  <c r="EC244" i="28" s="1"/>
  <c r="DA244" i="28"/>
  <c r="EB244" i="28" s="1"/>
  <c r="CZ244" i="28"/>
  <c r="EA244" i="28" s="1"/>
  <c r="CY244" i="28"/>
  <c r="FD244" i="28" s="1"/>
  <c r="CX244" i="28"/>
  <c r="FC244" i="28" s="1"/>
  <c r="CW244" i="28"/>
  <c r="FB244" i="28" s="1"/>
  <c r="CV244" i="28"/>
  <c r="DW244" i="28" s="1"/>
  <c r="CU244" i="28"/>
  <c r="EZ244" i="28" s="1"/>
  <c r="CT244" i="28"/>
  <c r="DU244" i="28" s="1"/>
  <c r="CS244" i="28"/>
  <c r="DT244" i="28" s="1"/>
  <c r="CR244" i="28"/>
  <c r="EW244" i="28" s="1"/>
  <c r="CQ244" i="28"/>
  <c r="DR244" i="28" s="1"/>
  <c r="CP244" i="28"/>
  <c r="EU244" i="28" s="1"/>
  <c r="CO244" i="28"/>
  <c r="DP244" i="28" s="1"/>
  <c r="CN244" i="28"/>
  <c r="ES244" i="28" s="1"/>
  <c r="CM244" i="28"/>
  <c r="DN244" i="28" s="1"/>
  <c r="CL244" i="28"/>
  <c r="EQ244" i="28" s="1"/>
  <c r="CK244" i="28"/>
  <c r="EP244" i="28" s="1"/>
  <c r="CJ244" i="28"/>
  <c r="DK244" i="28" s="1"/>
  <c r="CI244" i="28"/>
  <c r="EN244" i="28" s="1"/>
  <c r="DH243" i="28"/>
  <c r="EI243" i="28" s="1"/>
  <c r="DG243" i="28"/>
  <c r="EH243" i="28" s="1"/>
  <c r="DF243" i="28"/>
  <c r="EG243" i="28" s="1"/>
  <c r="DE243" i="28"/>
  <c r="EF243" i="28" s="1"/>
  <c r="DD243" i="28"/>
  <c r="EE243" i="28" s="1"/>
  <c r="DC243" i="28"/>
  <c r="FH243" i="28" s="1"/>
  <c r="DB243" i="28"/>
  <c r="EC243" i="28" s="1"/>
  <c r="DA243" i="28"/>
  <c r="EB243" i="28" s="1"/>
  <c r="CZ243" i="28"/>
  <c r="FE243" i="28" s="1"/>
  <c r="CY243" i="28"/>
  <c r="DZ243" i="28" s="1"/>
  <c r="CX243" i="28"/>
  <c r="FC243" i="28" s="1"/>
  <c r="CW243" i="28"/>
  <c r="FB243" i="28" s="1"/>
  <c r="CV243" i="28"/>
  <c r="DW243" i="28" s="1"/>
  <c r="CU243" i="28"/>
  <c r="EZ243" i="28" s="1"/>
  <c r="CT243" i="28"/>
  <c r="DU243" i="28" s="1"/>
  <c r="CS243" i="28"/>
  <c r="DT243" i="28" s="1"/>
  <c r="CR243" i="28"/>
  <c r="DS243" i="28" s="1"/>
  <c r="CQ243" i="28"/>
  <c r="EV243" i="28" s="1"/>
  <c r="CP243" i="28"/>
  <c r="DQ243" i="28" s="1"/>
  <c r="CO243" i="28"/>
  <c r="DP243" i="28" s="1"/>
  <c r="CN243" i="28"/>
  <c r="DO243" i="28" s="1"/>
  <c r="CM243" i="28"/>
  <c r="ER243" i="28" s="1"/>
  <c r="CL243" i="28"/>
  <c r="DM243" i="28" s="1"/>
  <c r="CK243" i="28"/>
  <c r="EP243" i="28" s="1"/>
  <c r="CJ243" i="28"/>
  <c r="DK243" i="28" s="1"/>
  <c r="CI243" i="28"/>
  <c r="DJ243" i="28" s="1"/>
  <c r="DH242" i="28"/>
  <c r="FM242" i="28" s="1"/>
  <c r="DG242" i="28"/>
  <c r="FL242" i="28" s="1"/>
  <c r="DF242" i="28"/>
  <c r="EG242" i="28" s="1"/>
  <c r="DE242" i="28"/>
  <c r="FJ242" i="28" s="1"/>
  <c r="DD242" i="28"/>
  <c r="EE242" i="28" s="1"/>
  <c r="DC242" i="28"/>
  <c r="FH242" i="28" s="1"/>
  <c r="DB242" i="28"/>
  <c r="FG242" i="28" s="1"/>
  <c r="DA242" i="28"/>
  <c r="EB242" i="28" s="1"/>
  <c r="CZ242" i="28"/>
  <c r="FE242" i="28" s="1"/>
  <c r="CY242" i="28"/>
  <c r="DZ242" i="28" s="1"/>
  <c r="CX242" i="28"/>
  <c r="DY242" i="28" s="1"/>
  <c r="CW242" i="28"/>
  <c r="DX242" i="28" s="1"/>
  <c r="CV242" i="28"/>
  <c r="DW242" i="28" s="1"/>
  <c r="CU242" i="28"/>
  <c r="DV242" i="28" s="1"/>
  <c r="CT242" i="28"/>
  <c r="EY242" i="28" s="1"/>
  <c r="CS242" i="28"/>
  <c r="DT242" i="28" s="1"/>
  <c r="CR242" i="28"/>
  <c r="DS242" i="28" s="1"/>
  <c r="CQ242" i="28"/>
  <c r="DR242" i="28" s="1"/>
  <c r="CP242" i="28"/>
  <c r="DQ242" i="28" s="1"/>
  <c r="CO242" i="28"/>
  <c r="ET242" i="28" s="1"/>
  <c r="CN242" i="28"/>
  <c r="ES242" i="28" s="1"/>
  <c r="CM242" i="28"/>
  <c r="DN242" i="28" s="1"/>
  <c r="CL242" i="28"/>
  <c r="DM242" i="28" s="1"/>
  <c r="CK242" i="28"/>
  <c r="EP242" i="28" s="1"/>
  <c r="CJ242" i="28"/>
  <c r="DK242" i="28" s="1"/>
  <c r="CI242" i="28"/>
  <c r="DJ242" i="28" s="1"/>
  <c r="DH241" i="28"/>
  <c r="EI241" i="28" s="1"/>
  <c r="DG241" i="28"/>
  <c r="DF241" i="28"/>
  <c r="EG241" i="28" s="1"/>
  <c r="DE241" i="28"/>
  <c r="FJ241" i="28" s="1"/>
  <c r="DD241" i="28"/>
  <c r="EE241" i="28" s="1"/>
  <c r="DC241" i="28"/>
  <c r="ED241" i="28" s="1"/>
  <c r="DB241" i="28"/>
  <c r="EC241" i="28" s="1"/>
  <c r="DA241" i="28"/>
  <c r="EB241" i="28" s="1"/>
  <c r="CZ241" i="28"/>
  <c r="EA241" i="28" s="1"/>
  <c r="CY241" i="28"/>
  <c r="FD241" i="28" s="1"/>
  <c r="CX241" i="28"/>
  <c r="FC241" i="28" s="1"/>
  <c r="CW241" i="28"/>
  <c r="DX241" i="28" s="1"/>
  <c r="CV241" i="28"/>
  <c r="FA241" i="28" s="1"/>
  <c r="CU241" i="28"/>
  <c r="EZ241" i="28" s="1"/>
  <c r="CT241" i="28"/>
  <c r="EY241" i="28" s="1"/>
  <c r="CS241" i="28"/>
  <c r="EX241" i="28" s="1"/>
  <c r="CR241" i="28"/>
  <c r="EW241" i="28" s="1"/>
  <c r="CQ241" i="28"/>
  <c r="EV241" i="28" s="1"/>
  <c r="CP241" i="28"/>
  <c r="EU241" i="28" s="1"/>
  <c r="CO241" i="28"/>
  <c r="ET241" i="28" s="1"/>
  <c r="CN241" i="28"/>
  <c r="ES241" i="28" s="1"/>
  <c r="CM241" i="28"/>
  <c r="ER241" i="28" s="1"/>
  <c r="CL241" i="28"/>
  <c r="EQ241" i="28" s="1"/>
  <c r="CK241" i="28"/>
  <c r="EP241" i="28" s="1"/>
  <c r="CJ241" i="28"/>
  <c r="EO241" i="28" s="1"/>
  <c r="CI241" i="28"/>
  <c r="EN241" i="28" s="1"/>
  <c r="DH240" i="28"/>
  <c r="FM240" i="28" s="1"/>
  <c r="DG240" i="28"/>
  <c r="EH240" i="28" s="1"/>
  <c r="DF240" i="28"/>
  <c r="FK240" i="28" s="1"/>
  <c r="DE240" i="28"/>
  <c r="EF240" i="28" s="1"/>
  <c r="DD240" i="28"/>
  <c r="EE240" i="28" s="1"/>
  <c r="DC240" i="28"/>
  <c r="ED240" i="28" s="1"/>
  <c r="DB240" i="28"/>
  <c r="DA240" i="28"/>
  <c r="EB240" i="28" s="1"/>
  <c r="CZ240" i="28"/>
  <c r="EA240" i="28" s="1"/>
  <c r="CY240" i="28"/>
  <c r="FD240" i="28" s="1"/>
  <c r="CX240" i="28"/>
  <c r="FC240" i="28" s="1"/>
  <c r="CW240" i="28"/>
  <c r="FB240" i="28" s="1"/>
  <c r="CV240" i="28"/>
  <c r="DW240" i="28" s="1"/>
  <c r="CU240" i="28"/>
  <c r="DV240" i="28" s="1"/>
  <c r="CT240" i="28"/>
  <c r="EY240" i="28" s="1"/>
  <c r="CS240" i="28"/>
  <c r="EX240" i="28" s="1"/>
  <c r="CR240" i="28"/>
  <c r="DS240" i="28" s="1"/>
  <c r="CQ240" i="28"/>
  <c r="DR240" i="28" s="1"/>
  <c r="CP240" i="28"/>
  <c r="EU240" i="28" s="1"/>
  <c r="CO240" i="28"/>
  <c r="DP240" i="28" s="1"/>
  <c r="CN240" i="28"/>
  <c r="DO240" i="28" s="1"/>
  <c r="CM240" i="28"/>
  <c r="CL240" i="28"/>
  <c r="DM240" i="28" s="1"/>
  <c r="CK240" i="28"/>
  <c r="DL240" i="28" s="1"/>
  <c r="CJ240" i="28"/>
  <c r="DK240" i="28" s="1"/>
  <c r="CI240" i="28"/>
  <c r="DJ240" i="28" s="1"/>
  <c r="DH239" i="28"/>
  <c r="FM239" i="28" s="1"/>
  <c r="DG239" i="28"/>
  <c r="FL239" i="28" s="1"/>
  <c r="DF239" i="28"/>
  <c r="FK239" i="28" s="1"/>
  <c r="DE239" i="28"/>
  <c r="FJ239" i="28" s="1"/>
  <c r="DD239" i="28"/>
  <c r="FI239" i="28" s="1"/>
  <c r="DC239" i="28"/>
  <c r="FH239" i="28" s="1"/>
  <c r="DB239" i="28"/>
  <c r="FG239" i="28" s="1"/>
  <c r="DA239" i="28"/>
  <c r="FF239" i="28" s="1"/>
  <c r="CZ239" i="28"/>
  <c r="FE239" i="28" s="1"/>
  <c r="CY239" i="28"/>
  <c r="FD239" i="28" s="1"/>
  <c r="CX239" i="28"/>
  <c r="FC239" i="28" s="1"/>
  <c r="CW239" i="28"/>
  <c r="FB239" i="28" s="1"/>
  <c r="CV239" i="28"/>
  <c r="FA239" i="28" s="1"/>
  <c r="CU239" i="28"/>
  <c r="EZ239" i="28" s="1"/>
  <c r="CT239" i="28"/>
  <c r="CS239" i="28"/>
  <c r="EX239" i="28" s="1"/>
  <c r="CR239" i="28"/>
  <c r="EW239" i="28" s="1"/>
  <c r="CQ239" i="28"/>
  <c r="EV239" i="28" s="1"/>
  <c r="CP239" i="28"/>
  <c r="EU239" i="28" s="1"/>
  <c r="CO239" i="28"/>
  <c r="ET239" i="28" s="1"/>
  <c r="CN239" i="28"/>
  <c r="ES239" i="28" s="1"/>
  <c r="CM239" i="28"/>
  <c r="ER239" i="28" s="1"/>
  <c r="CL239" i="28"/>
  <c r="EQ239" i="28" s="1"/>
  <c r="CK239" i="28"/>
  <c r="EP239" i="28" s="1"/>
  <c r="CJ239" i="28"/>
  <c r="EO239" i="28" s="1"/>
  <c r="CI239" i="28"/>
  <c r="EN239" i="28" s="1"/>
  <c r="DH238" i="28"/>
  <c r="EI238" i="28" s="1"/>
  <c r="DG238" i="28"/>
  <c r="EH238" i="28" s="1"/>
  <c r="DF238" i="28"/>
  <c r="EG238" i="28" s="1"/>
  <c r="DE238" i="28"/>
  <c r="EF238" i="28" s="1"/>
  <c r="DD238" i="28"/>
  <c r="EE238" i="28" s="1"/>
  <c r="DC238" i="28"/>
  <c r="ED238" i="28" s="1"/>
  <c r="DB238" i="28"/>
  <c r="FG238" i="28" s="1"/>
  <c r="DA238" i="28"/>
  <c r="EB238" i="28" s="1"/>
  <c r="CZ238" i="28"/>
  <c r="EA238" i="28" s="1"/>
  <c r="CY238" i="28"/>
  <c r="FD238" i="28" s="1"/>
  <c r="CX238" i="28"/>
  <c r="CW238" i="28"/>
  <c r="FB238" i="28" s="1"/>
  <c r="CV238" i="28"/>
  <c r="FA238" i="28" s="1"/>
  <c r="CU238" i="28"/>
  <c r="EZ238" i="28" s="1"/>
  <c r="CT238" i="28"/>
  <c r="EY238" i="28" s="1"/>
  <c r="CS238" i="28"/>
  <c r="EX238" i="28" s="1"/>
  <c r="CR238" i="28"/>
  <c r="EW238" i="28" s="1"/>
  <c r="CQ238" i="28"/>
  <c r="EV238" i="28" s="1"/>
  <c r="CP238" i="28"/>
  <c r="EU238" i="28" s="1"/>
  <c r="CO238" i="28"/>
  <c r="CN238" i="28"/>
  <c r="ES238" i="28" s="1"/>
  <c r="CM238" i="28"/>
  <c r="ER238" i="28" s="1"/>
  <c r="CL238" i="28"/>
  <c r="EQ238" i="28" s="1"/>
  <c r="CK238" i="28"/>
  <c r="DL238" i="28" s="1"/>
  <c r="CJ238" i="28"/>
  <c r="EO238" i="28" s="1"/>
  <c r="CI238" i="28"/>
  <c r="EN238" i="28" s="1"/>
  <c r="DH237" i="28"/>
  <c r="EI237" i="28" s="1"/>
  <c r="DG237" i="28"/>
  <c r="EH237" i="28" s="1"/>
  <c r="DF237" i="28"/>
  <c r="EG237" i="28" s="1"/>
  <c r="DE237" i="28"/>
  <c r="FJ237" i="28" s="1"/>
  <c r="DD237" i="28"/>
  <c r="EE237" i="28" s="1"/>
  <c r="DC237" i="28"/>
  <c r="ED237" i="28" s="1"/>
  <c r="DB237" i="28"/>
  <c r="EC237" i="28" s="1"/>
  <c r="DA237" i="28"/>
  <c r="EB237" i="28" s="1"/>
  <c r="CZ237" i="28"/>
  <c r="EA237" i="28" s="1"/>
  <c r="CY237" i="28"/>
  <c r="FD237" i="28" s="1"/>
  <c r="CX237" i="28"/>
  <c r="FC237" i="28" s="1"/>
  <c r="CW237" i="28"/>
  <c r="DX237" i="28" s="1"/>
  <c r="CV237" i="28"/>
  <c r="DW237" i="28" s="1"/>
  <c r="CU237" i="28"/>
  <c r="DV237" i="28" s="1"/>
  <c r="CT237" i="28"/>
  <c r="DU237" i="28" s="1"/>
  <c r="CS237" i="28"/>
  <c r="DT237" i="28" s="1"/>
  <c r="CR237" i="28"/>
  <c r="DS237" i="28" s="1"/>
  <c r="CQ237" i="28"/>
  <c r="DR237" i="28" s="1"/>
  <c r="CP237" i="28"/>
  <c r="EU237" i="28" s="1"/>
  <c r="CO237" i="28"/>
  <c r="DP237" i="28" s="1"/>
  <c r="CN237" i="28"/>
  <c r="DO237" i="28" s="1"/>
  <c r="CM237" i="28"/>
  <c r="DN237" i="28" s="1"/>
  <c r="CL237" i="28"/>
  <c r="DM237" i="28" s="1"/>
  <c r="CK237" i="28"/>
  <c r="DL237" i="28" s="1"/>
  <c r="CJ237" i="28"/>
  <c r="EO237" i="28" s="1"/>
  <c r="CI237" i="28"/>
  <c r="DJ237" i="28" s="1"/>
  <c r="DH236" i="28"/>
  <c r="FM236" i="28" s="1"/>
  <c r="DG236" i="28"/>
  <c r="FL236" i="28" s="1"/>
  <c r="DF236" i="28"/>
  <c r="DE236" i="28"/>
  <c r="FJ236" i="28" s="1"/>
  <c r="DD236" i="28"/>
  <c r="FI236" i="28" s="1"/>
  <c r="DC236" i="28"/>
  <c r="FH236" i="28" s="1"/>
  <c r="DB236" i="28"/>
  <c r="FG236" i="28" s="1"/>
  <c r="DA236" i="28"/>
  <c r="FF236" i="28" s="1"/>
  <c r="CZ236" i="28"/>
  <c r="FE236" i="28" s="1"/>
  <c r="CY236" i="28"/>
  <c r="DZ236" i="28" s="1"/>
  <c r="CX236" i="28"/>
  <c r="DY236" i="28" s="1"/>
  <c r="CW236" i="28"/>
  <c r="FB236" i="28" s="1"/>
  <c r="CV236" i="28"/>
  <c r="DW236" i="28" s="1"/>
  <c r="CU236" i="28"/>
  <c r="DV236" i="28" s="1"/>
  <c r="CT236" i="28"/>
  <c r="EY236" i="28" s="1"/>
  <c r="CS236" i="28"/>
  <c r="EX236" i="28" s="1"/>
  <c r="CR236" i="28"/>
  <c r="DS236" i="28" s="1"/>
  <c r="CQ236" i="28"/>
  <c r="DR236" i="28" s="1"/>
  <c r="CP236" i="28"/>
  <c r="EU236" i="28" s="1"/>
  <c r="CO236" i="28"/>
  <c r="DP236" i="28" s="1"/>
  <c r="CN236" i="28"/>
  <c r="DO236" i="28" s="1"/>
  <c r="CM236" i="28"/>
  <c r="ER236" i="28" s="1"/>
  <c r="CL236" i="28"/>
  <c r="DM236" i="28" s="1"/>
  <c r="CK236" i="28"/>
  <c r="CJ236" i="28"/>
  <c r="DK236" i="28" s="1"/>
  <c r="CI236" i="28"/>
  <c r="DJ236" i="28" s="1"/>
  <c r="DH235" i="28"/>
  <c r="EI235" i="28" s="1"/>
  <c r="DG235" i="28"/>
  <c r="EH235" i="28" s="1"/>
  <c r="DF235" i="28"/>
  <c r="EG235" i="28" s="1"/>
  <c r="DE235" i="28"/>
  <c r="EF235" i="28" s="1"/>
  <c r="DD235" i="28"/>
  <c r="EE235" i="28" s="1"/>
  <c r="DC235" i="28"/>
  <c r="ED235" i="28" s="1"/>
  <c r="DB235" i="28"/>
  <c r="EC235" i="28" s="1"/>
  <c r="DA235" i="28"/>
  <c r="EB235" i="28" s="1"/>
  <c r="CZ235" i="28"/>
  <c r="EA235" i="28" s="1"/>
  <c r="CY235" i="28"/>
  <c r="FD235" i="28" s="1"/>
  <c r="CX235" i="28"/>
  <c r="FC235" i="28" s="1"/>
  <c r="CW235" i="28"/>
  <c r="FB235" i="28" s="1"/>
  <c r="CV235" i="28"/>
  <c r="DW235" i="28" s="1"/>
  <c r="CU235" i="28"/>
  <c r="EZ235" i="28" s="1"/>
  <c r="CT235" i="28"/>
  <c r="DU235" i="28" s="1"/>
  <c r="CS235" i="28"/>
  <c r="DT235" i="28" s="1"/>
  <c r="CR235" i="28"/>
  <c r="DS235" i="28" s="1"/>
  <c r="CQ235" i="28"/>
  <c r="DR235" i="28" s="1"/>
  <c r="CP235" i="28"/>
  <c r="DQ235" i="28" s="1"/>
  <c r="CO235" i="28"/>
  <c r="DP235" i="28" s="1"/>
  <c r="CN235" i="28"/>
  <c r="DO235" i="28" s="1"/>
  <c r="CM235" i="28"/>
  <c r="CL235" i="28"/>
  <c r="DM235" i="28" s="1"/>
  <c r="CK235" i="28"/>
  <c r="DL235" i="28" s="1"/>
  <c r="CJ235" i="28"/>
  <c r="EO235" i="28" s="1"/>
  <c r="CI235" i="28"/>
  <c r="EN235" i="28" s="1"/>
  <c r="DH234" i="28"/>
  <c r="EI234" i="28" s="1"/>
  <c r="DG234" i="28"/>
  <c r="EH234" i="28" s="1"/>
  <c r="DF234" i="28"/>
  <c r="FK234" i="28" s="1"/>
  <c r="DE234" i="28"/>
  <c r="EF234" i="28" s="1"/>
  <c r="DD234" i="28"/>
  <c r="EE234" i="28" s="1"/>
  <c r="DC234" i="28"/>
  <c r="FH234" i="28" s="1"/>
  <c r="DB234" i="28"/>
  <c r="EC234" i="28" s="1"/>
  <c r="DA234" i="28"/>
  <c r="FF234" i="28" s="1"/>
  <c r="CZ234" i="28"/>
  <c r="FE234" i="28" s="1"/>
  <c r="CY234" i="28"/>
  <c r="FD234" i="28" s="1"/>
  <c r="CX234" i="28"/>
  <c r="FC234" i="28" s="1"/>
  <c r="CW234" i="28"/>
  <c r="FB234" i="28" s="1"/>
  <c r="CV234" i="28"/>
  <c r="DW234" i="28" s="1"/>
  <c r="CU234" i="28"/>
  <c r="DV234" i="28" s="1"/>
  <c r="CT234" i="28"/>
  <c r="EY234" i="28" s="1"/>
  <c r="CS234" i="28"/>
  <c r="DT234" i="28" s="1"/>
  <c r="CR234" i="28"/>
  <c r="DS234" i="28" s="1"/>
  <c r="CQ234" i="28"/>
  <c r="DR234" i="28" s="1"/>
  <c r="CP234" i="28"/>
  <c r="DQ234" i="28" s="1"/>
  <c r="CO234" i="28"/>
  <c r="DP234" i="28" s="1"/>
  <c r="CN234" i="28"/>
  <c r="DO234" i="28" s="1"/>
  <c r="CM234" i="28"/>
  <c r="CL234" i="28"/>
  <c r="EQ234" i="28" s="1"/>
  <c r="CK234" i="28"/>
  <c r="EP234" i="28" s="1"/>
  <c r="CJ234" i="28"/>
  <c r="DK234" i="28" s="1"/>
  <c r="CI234" i="28"/>
  <c r="DJ234" i="28" s="1"/>
  <c r="DH233" i="28"/>
  <c r="EI233" i="28" s="1"/>
  <c r="DG233" i="28"/>
  <c r="EH233" i="28" s="1"/>
  <c r="DF233" i="28"/>
  <c r="EG233" i="28" s="1"/>
  <c r="DE233" i="28"/>
  <c r="EF233" i="28" s="1"/>
  <c r="DD233" i="28"/>
  <c r="EE233" i="28" s="1"/>
  <c r="DC233" i="28"/>
  <c r="ED233" i="28" s="1"/>
  <c r="DB233" i="28"/>
  <c r="FG233" i="28" s="1"/>
  <c r="DA233" i="28"/>
  <c r="EB233" i="28" s="1"/>
  <c r="CZ233" i="28"/>
  <c r="EA233" i="28" s="1"/>
  <c r="CY233" i="28"/>
  <c r="FD233" i="28" s="1"/>
  <c r="CX233" i="28"/>
  <c r="FC233" i="28" s="1"/>
  <c r="CW233" i="28"/>
  <c r="FB233" i="28" s="1"/>
  <c r="CV233" i="28"/>
  <c r="CU233" i="28"/>
  <c r="DV233" i="28" s="1"/>
  <c r="CT233" i="28"/>
  <c r="DU233" i="28" s="1"/>
  <c r="CS233" i="28"/>
  <c r="DT233" i="28" s="1"/>
  <c r="CR233" i="28"/>
  <c r="DS233" i="28" s="1"/>
  <c r="CQ233" i="28"/>
  <c r="DR233" i="28" s="1"/>
  <c r="CP233" i="28"/>
  <c r="DQ233" i="28" s="1"/>
  <c r="CO233" i="28"/>
  <c r="CN233" i="28"/>
  <c r="ES233" i="28" s="1"/>
  <c r="CM233" i="28"/>
  <c r="ER233" i="28" s="1"/>
  <c r="CL233" i="28"/>
  <c r="DM233" i="28" s="1"/>
  <c r="CK233" i="28"/>
  <c r="DL233" i="28" s="1"/>
  <c r="CJ233" i="28"/>
  <c r="CI233" i="28"/>
  <c r="DJ233" i="28" s="1"/>
  <c r="DH232" i="28"/>
  <c r="EI232" i="28" s="1"/>
  <c r="DG232" i="28"/>
  <c r="EH232" i="28" s="1"/>
  <c r="DF232" i="28"/>
  <c r="EG232" i="28" s="1"/>
  <c r="DE232" i="28"/>
  <c r="EF232" i="28" s="1"/>
  <c r="DD232" i="28"/>
  <c r="FI232" i="28" s="1"/>
  <c r="DC232" i="28"/>
  <c r="ED232" i="28" s="1"/>
  <c r="DB232" i="28"/>
  <c r="EC232" i="28" s="1"/>
  <c r="DA232" i="28"/>
  <c r="EB232" i="28" s="1"/>
  <c r="CZ232" i="28"/>
  <c r="EA232" i="28" s="1"/>
  <c r="CY232" i="28"/>
  <c r="FD232" i="28" s="1"/>
  <c r="CX232" i="28"/>
  <c r="FC232" i="28" s="1"/>
  <c r="CW232" i="28"/>
  <c r="FB232" i="28" s="1"/>
  <c r="CV232" i="28"/>
  <c r="FA232" i="28" s="1"/>
  <c r="CU232" i="28"/>
  <c r="EZ232" i="28" s="1"/>
  <c r="CT232" i="28"/>
  <c r="EY232" i="28" s="1"/>
  <c r="CS232" i="28"/>
  <c r="EX232" i="28" s="1"/>
  <c r="CR232" i="28"/>
  <c r="EW232" i="28" s="1"/>
  <c r="CQ232" i="28"/>
  <c r="EV232" i="28" s="1"/>
  <c r="CP232" i="28"/>
  <c r="EU232" i="28" s="1"/>
  <c r="CO232" i="28"/>
  <c r="ET232" i="28" s="1"/>
  <c r="CN232" i="28"/>
  <c r="ES232" i="28" s="1"/>
  <c r="CM232" i="28"/>
  <c r="CL232" i="28"/>
  <c r="EQ232" i="28" s="1"/>
  <c r="CK232" i="28"/>
  <c r="EP232" i="28" s="1"/>
  <c r="CJ232" i="28"/>
  <c r="EO232" i="28" s="1"/>
  <c r="CI232" i="28"/>
  <c r="EN232" i="28" s="1"/>
  <c r="DH231" i="28"/>
  <c r="FM231" i="28" s="1"/>
  <c r="DG231" i="28"/>
  <c r="FL231" i="28" s="1"/>
  <c r="DF231" i="28"/>
  <c r="FK231" i="28" s="1"/>
  <c r="DE231" i="28"/>
  <c r="FJ231" i="28" s="1"/>
  <c r="DD231" i="28"/>
  <c r="FI231" i="28" s="1"/>
  <c r="DC231" i="28"/>
  <c r="FH231" i="28" s="1"/>
  <c r="DB231" i="28"/>
  <c r="FG231" i="28" s="1"/>
  <c r="DA231" i="28"/>
  <c r="FF231" i="28" s="1"/>
  <c r="CZ231" i="28"/>
  <c r="FE231" i="28" s="1"/>
  <c r="CY231" i="28"/>
  <c r="FD231" i="28" s="1"/>
  <c r="CX231" i="28"/>
  <c r="FC231" i="28" s="1"/>
  <c r="CW231" i="28"/>
  <c r="CV231" i="28"/>
  <c r="FA231" i="28" s="1"/>
  <c r="CU231" i="28"/>
  <c r="EZ231" i="28" s="1"/>
  <c r="CT231" i="28"/>
  <c r="EY231" i="28" s="1"/>
  <c r="CS231" i="28"/>
  <c r="EX231" i="28" s="1"/>
  <c r="CR231" i="28"/>
  <c r="EW231" i="28" s="1"/>
  <c r="CQ231" i="28"/>
  <c r="DR231" i="28" s="1"/>
  <c r="CP231" i="28"/>
  <c r="EU231" i="28" s="1"/>
  <c r="CO231" i="28"/>
  <c r="ET231" i="28" s="1"/>
  <c r="CN231" i="28"/>
  <c r="CM231" i="28"/>
  <c r="ER231" i="28" s="1"/>
  <c r="CL231" i="28"/>
  <c r="EQ231" i="28" s="1"/>
  <c r="CK231" i="28"/>
  <c r="CJ231" i="28"/>
  <c r="EO231" i="28" s="1"/>
  <c r="CI231" i="28"/>
  <c r="DJ231" i="28" s="1"/>
  <c r="DH230" i="28"/>
  <c r="EI230" i="28" s="1"/>
  <c r="DG230" i="28"/>
  <c r="EH230" i="28" s="1"/>
  <c r="DF230" i="28"/>
  <c r="EG230" i="28" s="1"/>
  <c r="DE230" i="28"/>
  <c r="EF230" i="28" s="1"/>
  <c r="DD230" i="28"/>
  <c r="EE230" i="28" s="1"/>
  <c r="DC230" i="28"/>
  <c r="ED230" i="28" s="1"/>
  <c r="DB230" i="28"/>
  <c r="EC230" i="28" s="1"/>
  <c r="DA230" i="28"/>
  <c r="EB230" i="28" s="1"/>
  <c r="CZ230" i="28"/>
  <c r="EA230" i="28" s="1"/>
  <c r="CY230" i="28"/>
  <c r="FD230" i="28" s="1"/>
  <c r="CX230" i="28"/>
  <c r="FC230" i="28" s="1"/>
  <c r="CW230" i="28"/>
  <c r="FB230" i="28" s="1"/>
  <c r="CV230" i="28"/>
  <c r="FA230" i="28" s="1"/>
  <c r="CU230" i="28"/>
  <c r="DV230" i="28" s="1"/>
  <c r="CT230" i="28"/>
  <c r="DU230" i="28" s="1"/>
  <c r="CS230" i="28"/>
  <c r="DT230" i="28" s="1"/>
  <c r="CR230" i="28"/>
  <c r="DS230" i="28" s="1"/>
  <c r="CQ230" i="28"/>
  <c r="DR230" i="28" s="1"/>
  <c r="CP230" i="28"/>
  <c r="EU230" i="28" s="1"/>
  <c r="CO230" i="28"/>
  <c r="DP230" i="28" s="1"/>
  <c r="CN230" i="28"/>
  <c r="DO230" i="28" s="1"/>
  <c r="CM230" i="28"/>
  <c r="CL230" i="28"/>
  <c r="DM230" i="28" s="1"/>
  <c r="CK230" i="28"/>
  <c r="DL230" i="28" s="1"/>
  <c r="CJ230" i="28"/>
  <c r="EO230" i="28" s="1"/>
  <c r="CI230" i="28"/>
  <c r="DJ230" i="28" s="1"/>
  <c r="DH229" i="28"/>
  <c r="EI229" i="28" s="1"/>
  <c r="DG229" i="28"/>
  <c r="EH229" i="28" s="1"/>
  <c r="DF229" i="28"/>
  <c r="DE229" i="28"/>
  <c r="EF229" i="28" s="1"/>
  <c r="DD229" i="28"/>
  <c r="DC229" i="28"/>
  <c r="ED229" i="28" s="1"/>
  <c r="DB229" i="28"/>
  <c r="EC229" i="28" s="1"/>
  <c r="DA229" i="28"/>
  <c r="CZ229" i="28"/>
  <c r="EA229" i="28" s="1"/>
  <c r="CY229" i="28"/>
  <c r="FD229" i="28" s="1"/>
  <c r="CX229" i="28"/>
  <c r="FC229" i="28" s="1"/>
  <c r="CW229" i="28"/>
  <c r="FB229" i="28" s="1"/>
  <c r="CV229" i="28"/>
  <c r="DW229" i="28" s="1"/>
  <c r="CU229" i="28"/>
  <c r="DV229" i="28" s="1"/>
  <c r="CT229" i="28"/>
  <c r="CS229" i="28"/>
  <c r="DT229" i="28" s="1"/>
  <c r="CR229" i="28"/>
  <c r="CQ229" i="28"/>
  <c r="CP229" i="28"/>
  <c r="DQ229" i="28" s="1"/>
  <c r="CO229" i="28"/>
  <c r="CN229" i="28"/>
  <c r="DO229" i="28" s="1"/>
  <c r="CM229" i="28"/>
  <c r="DN229" i="28" s="1"/>
  <c r="CL229" i="28"/>
  <c r="CK229" i="28"/>
  <c r="CJ229" i="28"/>
  <c r="CI229" i="28"/>
  <c r="DJ229" i="28" s="1"/>
  <c r="DH228" i="28"/>
  <c r="FM228" i="28" s="1"/>
  <c r="DG228" i="28"/>
  <c r="DF228" i="28"/>
  <c r="FK228" i="28" s="1"/>
  <c r="DE228" i="28"/>
  <c r="EF228" i="28" s="1"/>
  <c r="DD228" i="28"/>
  <c r="FI228" i="28" s="1"/>
  <c r="DC228" i="28"/>
  <c r="FH228" i="28" s="1"/>
  <c r="DB228" i="28"/>
  <c r="EC228" i="28" s="1"/>
  <c r="DA228" i="28"/>
  <c r="CZ228" i="28"/>
  <c r="EA228" i="28" s="1"/>
  <c r="CY228" i="28"/>
  <c r="FD228" i="28" s="1"/>
  <c r="CX228" i="28"/>
  <c r="FC228" i="28" s="1"/>
  <c r="CW228" i="28"/>
  <c r="FB228" i="28" s="1"/>
  <c r="CV228" i="28"/>
  <c r="CU228" i="28"/>
  <c r="CT228" i="28"/>
  <c r="DU228" i="28" s="1"/>
  <c r="CS228" i="28"/>
  <c r="EX228" i="28" s="1"/>
  <c r="CR228" i="28"/>
  <c r="DS228" i="28" s="1"/>
  <c r="CQ228" i="28"/>
  <c r="CP228" i="28"/>
  <c r="DQ228" i="28" s="1"/>
  <c r="CO228" i="28"/>
  <c r="ET228" i="28" s="1"/>
  <c r="CN228" i="28"/>
  <c r="CM228" i="28"/>
  <c r="ER228" i="28" s="1"/>
  <c r="CL228" i="28"/>
  <c r="DM228" i="28" s="1"/>
  <c r="CK228" i="28"/>
  <c r="EP228" i="28" s="1"/>
  <c r="CJ228" i="28"/>
  <c r="CI228" i="28"/>
  <c r="DH227" i="28"/>
  <c r="FM227" i="28" s="1"/>
  <c r="DG227" i="28"/>
  <c r="FL227" i="28" s="1"/>
  <c r="DF227" i="28"/>
  <c r="FK227" i="28" s="1"/>
  <c r="DE227" i="28"/>
  <c r="FJ227" i="28" s="1"/>
  <c r="DD227" i="28"/>
  <c r="EE227" i="28" s="1"/>
  <c r="DC227" i="28"/>
  <c r="DB227" i="28"/>
  <c r="DA227" i="28"/>
  <c r="EB227" i="28" s="1"/>
  <c r="CZ227" i="28"/>
  <c r="EA227" i="28" s="1"/>
  <c r="CY227" i="28"/>
  <c r="FD227" i="28" s="1"/>
  <c r="CX227" i="28"/>
  <c r="CW227" i="28"/>
  <c r="DX227" i="28" s="1"/>
  <c r="CV227" i="28"/>
  <c r="FA227" i="28" s="1"/>
  <c r="CU227" i="28"/>
  <c r="CT227" i="28"/>
  <c r="DU227" i="28" s="1"/>
  <c r="CS227" i="28"/>
  <c r="EX227" i="28" s="1"/>
  <c r="CR227" i="28"/>
  <c r="CQ227" i="28"/>
  <c r="EV227" i="28" s="1"/>
  <c r="CP227" i="28"/>
  <c r="EU227" i="28" s="1"/>
  <c r="CO227" i="28"/>
  <c r="ET227" i="28" s="1"/>
  <c r="CN227" i="28"/>
  <c r="CM227" i="28"/>
  <c r="ER227" i="28" s="1"/>
  <c r="CL227" i="28"/>
  <c r="EQ227" i="28" s="1"/>
  <c r="CK227" i="28"/>
  <c r="CJ227" i="28"/>
  <c r="DK227" i="28" s="1"/>
  <c r="CI227" i="28"/>
  <c r="DH226" i="28"/>
  <c r="EI226" i="28" s="1"/>
  <c r="DG226" i="28"/>
  <c r="EH226" i="28" s="1"/>
  <c r="DF226" i="28"/>
  <c r="EG226" i="28" s="1"/>
  <c r="DE226" i="28"/>
  <c r="EF226" i="28" s="1"/>
  <c r="DD226" i="28"/>
  <c r="DC226" i="28"/>
  <c r="ED226" i="28" s="1"/>
  <c r="DB226" i="28"/>
  <c r="EC226" i="28" s="1"/>
  <c r="DA226" i="28"/>
  <c r="EB226" i="28" s="1"/>
  <c r="CZ226" i="28"/>
  <c r="FE226" i="28" s="1"/>
  <c r="CY226" i="28"/>
  <c r="FD226" i="28" s="1"/>
  <c r="CX226" i="28"/>
  <c r="FC226" i="28" s="1"/>
  <c r="CW226" i="28"/>
  <c r="FB226" i="28" s="1"/>
  <c r="CV226" i="28"/>
  <c r="DW226" i="28" s="1"/>
  <c r="CU226" i="28"/>
  <c r="EZ226" i="28" s="1"/>
  <c r="CT226" i="28"/>
  <c r="DU226" i="28" s="1"/>
  <c r="CS226" i="28"/>
  <c r="DT226" i="28" s="1"/>
  <c r="CR226" i="28"/>
  <c r="CQ226" i="28"/>
  <c r="DR226" i="28" s="1"/>
  <c r="CP226" i="28"/>
  <c r="DQ226" i="28" s="1"/>
  <c r="CO226" i="28"/>
  <c r="DP226" i="28" s="1"/>
  <c r="CN226" i="28"/>
  <c r="DO226" i="28" s="1"/>
  <c r="CM226" i="28"/>
  <c r="DN226" i="28" s="1"/>
  <c r="CL226" i="28"/>
  <c r="DM226" i="28" s="1"/>
  <c r="CK226" i="28"/>
  <c r="DL226" i="28" s="1"/>
  <c r="CJ226" i="28"/>
  <c r="DK226" i="28" s="1"/>
  <c r="CI226" i="28"/>
  <c r="EN226" i="28" s="1"/>
  <c r="DH225" i="28"/>
  <c r="EI225" i="28" s="1"/>
  <c r="DG225" i="28"/>
  <c r="FL225" i="28" s="1"/>
  <c r="DF225" i="28"/>
  <c r="DE225" i="28"/>
  <c r="EF225" i="28" s="1"/>
  <c r="DD225" i="28"/>
  <c r="EE225" i="28" s="1"/>
  <c r="DC225" i="28"/>
  <c r="ED225" i="28" s="1"/>
  <c r="DB225" i="28"/>
  <c r="EC225" i="28" s="1"/>
  <c r="DA225" i="28"/>
  <c r="EB225" i="28" s="1"/>
  <c r="CZ225" i="28"/>
  <c r="FE225" i="28" s="1"/>
  <c r="CY225" i="28"/>
  <c r="FD225" i="28" s="1"/>
  <c r="CX225" i="28"/>
  <c r="FC225" i="28" s="1"/>
  <c r="CW225" i="28"/>
  <c r="DX225" i="28" s="1"/>
  <c r="CV225" i="28"/>
  <c r="DW225" i="28" s="1"/>
  <c r="CU225" i="28"/>
  <c r="EZ225" i="28" s="1"/>
  <c r="CT225" i="28"/>
  <c r="EY225" i="28" s="1"/>
  <c r="CS225" i="28"/>
  <c r="EX225" i="28" s="1"/>
  <c r="CR225" i="28"/>
  <c r="DS225" i="28" s="1"/>
  <c r="CQ225" i="28"/>
  <c r="EV225" i="28" s="1"/>
  <c r="CP225" i="28"/>
  <c r="DQ225" i="28" s="1"/>
  <c r="CO225" i="28"/>
  <c r="DP225" i="28" s="1"/>
  <c r="CN225" i="28"/>
  <c r="DO225" i="28" s="1"/>
  <c r="CM225" i="28"/>
  <c r="DN225" i="28" s="1"/>
  <c r="CL225" i="28"/>
  <c r="EQ225" i="28" s="1"/>
  <c r="CK225" i="28"/>
  <c r="EP225" i="28" s="1"/>
  <c r="CJ225" i="28"/>
  <c r="DK225" i="28" s="1"/>
  <c r="CI225" i="28"/>
  <c r="DJ225" i="28" s="1"/>
  <c r="DH224" i="28"/>
  <c r="FM224" i="28" s="1"/>
  <c r="DG224" i="28"/>
  <c r="EH224" i="28" s="1"/>
  <c r="DF224" i="28"/>
  <c r="EG224" i="28" s="1"/>
  <c r="DE224" i="28"/>
  <c r="FJ224" i="28" s="1"/>
  <c r="DD224" i="28"/>
  <c r="EE224" i="28" s="1"/>
  <c r="DC224" i="28"/>
  <c r="ED224" i="28" s="1"/>
  <c r="DB224" i="28"/>
  <c r="FG224" i="28" s="1"/>
  <c r="DA224" i="28"/>
  <c r="EB224" i="28" s="1"/>
  <c r="CZ224" i="28"/>
  <c r="FE224" i="28" s="1"/>
  <c r="CY224" i="28"/>
  <c r="FD224" i="28" s="1"/>
  <c r="CX224" i="28"/>
  <c r="FC224" i="28" s="1"/>
  <c r="CW224" i="28"/>
  <c r="FB224" i="28" s="1"/>
  <c r="CV224" i="28"/>
  <c r="FA224" i="28" s="1"/>
  <c r="CU224" i="28"/>
  <c r="DV224" i="28" s="1"/>
  <c r="CT224" i="28"/>
  <c r="DU224" i="28" s="1"/>
  <c r="CS224" i="28"/>
  <c r="EX224" i="28" s="1"/>
  <c r="CR224" i="28"/>
  <c r="DS224" i="28" s="1"/>
  <c r="CQ224" i="28"/>
  <c r="EV224" i="28" s="1"/>
  <c r="CP224" i="28"/>
  <c r="DQ224" i="28" s="1"/>
  <c r="CO224" i="28"/>
  <c r="ET224" i="28" s="1"/>
  <c r="CN224" i="28"/>
  <c r="DO224" i="28" s="1"/>
  <c r="CM224" i="28"/>
  <c r="ER224" i="28" s="1"/>
  <c r="CL224" i="28"/>
  <c r="DM224" i="28" s="1"/>
  <c r="CK224" i="28"/>
  <c r="DL224" i="28" s="1"/>
  <c r="CJ224" i="28"/>
  <c r="EO224" i="28" s="1"/>
  <c r="CI224" i="28"/>
  <c r="DJ224" i="28" s="1"/>
  <c r="DH223" i="28"/>
  <c r="FM223" i="28" s="1"/>
  <c r="DG223" i="28"/>
  <c r="FL223" i="28" s="1"/>
  <c r="DF223" i="28"/>
  <c r="FK223" i="28" s="1"/>
  <c r="DE223" i="28"/>
  <c r="FJ223" i="28" s="1"/>
  <c r="DD223" i="28"/>
  <c r="FI223" i="28" s="1"/>
  <c r="DC223" i="28"/>
  <c r="FH223" i="28" s="1"/>
  <c r="DB223" i="28"/>
  <c r="FG223" i="28" s="1"/>
  <c r="DA223" i="28"/>
  <c r="FF223" i="28" s="1"/>
  <c r="CZ223" i="28"/>
  <c r="FE223" i="28" s="1"/>
  <c r="CY223" i="28"/>
  <c r="FD223" i="28" s="1"/>
  <c r="CX223" i="28"/>
  <c r="FC223" i="28" s="1"/>
  <c r="CW223" i="28"/>
  <c r="CV223" i="28"/>
  <c r="FA223" i="28" s="1"/>
  <c r="CU223" i="28"/>
  <c r="CT223" i="28"/>
  <c r="EY223" i="28" s="1"/>
  <c r="CS223" i="28"/>
  <c r="EX223" i="28" s="1"/>
  <c r="CR223" i="28"/>
  <c r="EW223" i="28" s="1"/>
  <c r="CQ223" i="28"/>
  <c r="EV223" i="28" s="1"/>
  <c r="CP223" i="28"/>
  <c r="EU223" i="28" s="1"/>
  <c r="CO223" i="28"/>
  <c r="ET223" i="28" s="1"/>
  <c r="CN223" i="28"/>
  <c r="DO223" i="28" s="1"/>
  <c r="CM223" i="28"/>
  <c r="ER223" i="28" s="1"/>
  <c r="CL223" i="28"/>
  <c r="EQ223" i="28" s="1"/>
  <c r="CK223" i="28"/>
  <c r="EP223" i="28" s="1"/>
  <c r="CJ223" i="28"/>
  <c r="EO223" i="28" s="1"/>
  <c r="CI223" i="28"/>
  <c r="EN223" i="28" s="1"/>
  <c r="DH222" i="28"/>
  <c r="EI222" i="28" s="1"/>
  <c r="DG222" i="28"/>
  <c r="EH222" i="28" s="1"/>
  <c r="DF222" i="28"/>
  <c r="FK222" i="28" s="1"/>
  <c r="DE222" i="28"/>
  <c r="EF222" i="28" s="1"/>
  <c r="DD222" i="28"/>
  <c r="EE222" i="28" s="1"/>
  <c r="DC222" i="28"/>
  <c r="ED222" i="28" s="1"/>
  <c r="DB222" i="28"/>
  <c r="FG222" i="28" s="1"/>
  <c r="DA222" i="28"/>
  <c r="FF222" i="28" s="1"/>
  <c r="CZ222" i="28"/>
  <c r="EA222" i="28" s="1"/>
  <c r="CY222" i="28"/>
  <c r="FD222" i="28" s="1"/>
  <c r="CX222" i="28"/>
  <c r="FC222" i="28" s="1"/>
  <c r="CW222" i="28"/>
  <c r="FB222" i="28" s="1"/>
  <c r="CV222" i="28"/>
  <c r="FA222" i="28" s="1"/>
  <c r="CU222" i="28"/>
  <c r="DV222" i="28" s="1"/>
  <c r="CT222" i="28"/>
  <c r="EY222" i="28" s="1"/>
  <c r="CS222" i="28"/>
  <c r="DT222" i="28" s="1"/>
  <c r="CR222" i="28"/>
  <c r="DS222" i="28" s="1"/>
  <c r="CQ222" i="28"/>
  <c r="DR222" i="28" s="1"/>
  <c r="CP222" i="28"/>
  <c r="EU222" i="28" s="1"/>
  <c r="CO222" i="28"/>
  <c r="DP222" i="28" s="1"/>
  <c r="CN222" i="28"/>
  <c r="DO222" i="28" s="1"/>
  <c r="CM222" i="28"/>
  <c r="DN222" i="28" s="1"/>
  <c r="CL222" i="28"/>
  <c r="DM222" i="28" s="1"/>
  <c r="CK222" i="28"/>
  <c r="DL222" i="28" s="1"/>
  <c r="CJ222" i="28"/>
  <c r="EO222" i="28" s="1"/>
  <c r="CI222" i="28"/>
  <c r="DJ222" i="28" s="1"/>
  <c r="DH221" i="28"/>
  <c r="EI221" i="28" s="1"/>
  <c r="DG221" i="28"/>
  <c r="FL221" i="28" s="1"/>
  <c r="DF221" i="28"/>
  <c r="EG221" i="28" s="1"/>
  <c r="DE221" i="28"/>
  <c r="EF221" i="28" s="1"/>
  <c r="DD221" i="28"/>
  <c r="EE221" i="28" s="1"/>
  <c r="DC221" i="28"/>
  <c r="FH221" i="28" s="1"/>
  <c r="DB221" i="28"/>
  <c r="EC221" i="28" s="1"/>
  <c r="DA221" i="28"/>
  <c r="FF221" i="28" s="1"/>
  <c r="CZ221" i="28"/>
  <c r="FE221" i="28" s="1"/>
  <c r="CY221" i="28"/>
  <c r="FD221" i="28" s="1"/>
  <c r="CX221" i="28"/>
  <c r="FC221" i="28" s="1"/>
  <c r="CW221" i="28"/>
  <c r="DX221" i="28" s="1"/>
  <c r="CV221" i="28"/>
  <c r="FA221" i="28" s="1"/>
  <c r="CU221" i="28"/>
  <c r="EZ221" i="28" s="1"/>
  <c r="CT221" i="28"/>
  <c r="DU221" i="28" s="1"/>
  <c r="CS221" i="28"/>
  <c r="DT221" i="28" s="1"/>
  <c r="CR221" i="28"/>
  <c r="EW221" i="28" s="1"/>
  <c r="CQ221" i="28"/>
  <c r="DR221" i="28" s="1"/>
  <c r="CP221" i="28"/>
  <c r="DQ221" i="28" s="1"/>
  <c r="CO221" i="28"/>
  <c r="DP221" i="28" s="1"/>
  <c r="CN221" i="28"/>
  <c r="DO221" i="28" s="1"/>
  <c r="CM221" i="28"/>
  <c r="DN221" i="28" s="1"/>
  <c r="CL221" i="28"/>
  <c r="EQ221" i="28" s="1"/>
  <c r="CK221" i="28"/>
  <c r="DL221" i="28" s="1"/>
  <c r="CJ221" i="28"/>
  <c r="DK221" i="28" s="1"/>
  <c r="CI221" i="28"/>
  <c r="DJ221" i="28" s="1"/>
  <c r="DH220" i="28"/>
  <c r="EI220" i="28" s="1"/>
  <c r="DG220" i="28"/>
  <c r="DF220" i="28"/>
  <c r="EG220" i="28" s="1"/>
  <c r="DE220" i="28"/>
  <c r="DD220" i="28"/>
  <c r="EE220" i="28" s="1"/>
  <c r="DC220" i="28"/>
  <c r="FH220" i="28" s="1"/>
  <c r="DB220" i="28"/>
  <c r="EC220" i="28" s="1"/>
  <c r="DA220" i="28"/>
  <c r="EB220" i="28" s="1"/>
  <c r="CZ220" i="28"/>
  <c r="EA220" i="28" s="1"/>
  <c r="CY220" i="28"/>
  <c r="FD220" i="28" s="1"/>
  <c r="CX220" i="28"/>
  <c r="FC220" i="28" s="1"/>
  <c r="CW220" i="28"/>
  <c r="FB220" i="28" s="1"/>
  <c r="CV220" i="28"/>
  <c r="DW220" i="28" s="1"/>
  <c r="CU220" i="28"/>
  <c r="DV220" i="28" s="1"/>
  <c r="CT220" i="28"/>
  <c r="DU220" i="28" s="1"/>
  <c r="CS220" i="28"/>
  <c r="DT220" i="28" s="1"/>
  <c r="CR220" i="28"/>
  <c r="DS220" i="28" s="1"/>
  <c r="CQ220" i="28"/>
  <c r="DR220" i="28" s="1"/>
  <c r="CP220" i="28"/>
  <c r="DQ220" i="28" s="1"/>
  <c r="CO220" i="28"/>
  <c r="DP220" i="28" s="1"/>
  <c r="CN220" i="28"/>
  <c r="ES220" i="28" s="1"/>
  <c r="CM220" i="28"/>
  <c r="DN220" i="28" s="1"/>
  <c r="CL220" i="28"/>
  <c r="EQ220" i="28" s="1"/>
  <c r="CK220" i="28"/>
  <c r="DL220" i="28" s="1"/>
  <c r="CJ220" i="28"/>
  <c r="DK220" i="28" s="1"/>
  <c r="CI220" i="28"/>
  <c r="DJ220" i="28" s="1"/>
  <c r="DH219" i="28"/>
  <c r="FM219" i="28" s="1"/>
  <c r="DG219" i="28"/>
  <c r="FL219" i="28" s="1"/>
  <c r="DF219" i="28"/>
  <c r="FK219" i="28" s="1"/>
  <c r="DE219" i="28"/>
  <c r="FJ219" i="28" s="1"/>
  <c r="DD219" i="28"/>
  <c r="FI219" i="28" s="1"/>
  <c r="DC219" i="28"/>
  <c r="FH219" i="28" s="1"/>
  <c r="DB219" i="28"/>
  <c r="FG219" i="28" s="1"/>
  <c r="DA219" i="28"/>
  <c r="FF219" i="28" s="1"/>
  <c r="CZ219" i="28"/>
  <c r="FE219" i="28" s="1"/>
  <c r="CY219" i="28"/>
  <c r="FD219" i="28" s="1"/>
  <c r="CX219" i="28"/>
  <c r="DY219" i="28" s="1"/>
  <c r="CW219" i="28"/>
  <c r="CV219" i="28"/>
  <c r="FA219" i="28" s="1"/>
  <c r="CU219" i="28"/>
  <c r="EZ219" i="28" s="1"/>
  <c r="CT219" i="28"/>
  <c r="DU219" i="28" s="1"/>
  <c r="CS219" i="28"/>
  <c r="EX219" i="28" s="1"/>
  <c r="CR219" i="28"/>
  <c r="EW219" i="28" s="1"/>
  <c r="CQ219" i="28"/>
  <c r="EV219" i="28" s="1"/>
  <c r="CP219" i="28"/>
  <c r="EU219" i="28" s="1"/>
  <c r="CO219" i="28"/>
  <c r="ET219" i="28" s="1"/>
  <c r="CN219" i="28"/>
  <c r="ES219" i="28" s="1"/>
  <c r="CM219" i="28"/>
  <c r="ER219" i="28" s="1"/>
  <c r="CL219" i="28"/>
  <c r="DM219" i="28" s="1"/>
  <c r="CK219" i="28"/>
  <c r="EP219" i="28" s="1"/>
  <c r="CJ219" i="28"/>
  <c r="EO219" i="28" s="1"/>
  <c r="CI219" i="28"/>
  <c r="EN219" i="28" s="1"/>
  <c r="DH218" i="28"/>
  <c r="FM218" i="28" s="1"/>
  <c r="DG218" i="28"/>
  <c r="EH218" i="28" s="1"/>
  <c r="DF218" i="28"/>
  <c r="EG218" i="28" s="1"/>
  <c r="DE218" i="28"/>
  <c r="EF218" i="28" s="1"/>
  <c r="DD218" i="28"/>
  <c r="FI218" i="28" s="1"/>
  <c r="DC218" i="28"/>
  <c r="FH218" i="28" s="1"/>
  <c r="DB218" i="28"/>
  <c r="EC218" i="28" s="1"/>
  <c r="DA218" i="28"/>
  <c r="EB218" i="28" s="1"/>
  <c r="CZ218" i="28"/>
  <c r="CY218" i="28"/>
  <c r="FD218" i="28" s="1"/>
  <c r="CX218" i="28"/>
  <c r="FC218" i="28" s="1"/>
  <c r="CW218" i="28"/>
  <c r="DX218" i="28" s="1"/>
  <c r="CV218" i="28"/>
  <c r="FA218" i="28" s="1"/>
  <c r="CU218" i="28"/>
  <c r="EZ218" i="28" s="1"/>
  <c r="CT218" i="28"/>
  <c r="EY218" i="28" s="1"/>
  <c r="CS218" i="28"/>
  <c r="DT218" i="28" s="1"/>
  <c r="CR218" i="28"/>
  <c r="DS218" i="28" s="1"/>
  <c r="CQ218" i="28"/>
  <c r="DR218" i="28" s="1"/>
  <c r="CP218" i="28"/>
  <c r="DQ218" i="28" s="1"/>
  <c r="CO218" i="28"/>
  <c r="DP218" i="28" s="1"/>
  <c r="CN218" i="28"/>
  <c r="DO218" i="28" s="1"/>
  <c r="CM218" i="28"/>
  <c r="DN218" i="28" s="1"/>
  <c r="CL218" i="28"/>
  <c r="DM218" i="28" s="1"/>
  <c r="CK218" i="28"/>
  <c r="DL218" i="28" s="1"/>
  <c r="CJ218" i="28"/>
  <c r="DK218" i="28" s="1"/>
  <c r="CI218" i="28"/>
  <c r="DJ218" i="28" s="1"/>
  <c r="DH217" i="28"/>
  <c r="FM217" i="28" s="1"/>
  <c r="DG217" i="28"/>
  <c r="EH217" i="28" s="1"/>
  <c r="DF217" i="28"/>
  <c r="EG217" i="28" s="1"/>
  <c r="DE217" i="28"/>
  <c r="FJ217" i="28" s="1"/>
  <c r="DD217" i="28"/>
  <c r="FI217" i="28" s="1"/>
  <c r="DC217" i="28"/>
  <c r="ED217" i="28" s="1"/>
  <c r="DB217" i="28"/>
  <c r="DA217" i="28"/>
  <c r="FF217" i="28" s="1"/>
  <c r="CZ217" i="28"/>
  <c r="FE217" i="28" s="1"/>
  <c r="CY217" i="28"/>
  <c r="DZ217" i="28" s="1"/>
  <c r="CX217" i="28"/>
  <c r="FC217" i="28" s="1"/>
  <c r="CW217" i="28"/>
  <c r="DX217" i="28" s="1"/>
  <c r="CV217" i="28"/>
  <c r="DW217" i="28" s="1"/>
  <c r="CU217" i="28"/>
  <c r="EZ217" i="28" s="1"/>
  <c r="CT217" i="28"/>
  <c r="DU217" i="28" s="1"/>
  <c r="CS217" i="28"/>
  <c r="DT217" i="28" s="1"/>
  <c r="CR217" i="28"/>
  <c r="DS217" i="28" s="1"/>
  <c r="CQ217" i="28"/>
  <c r="CP217" i="28"/>
  <c r="DQ217" i="28" s="1"/>
  <c r="CO217" i="28"/>
  <c r="DP217" i="28" s="1"/>
  <c r="CN217" i="28"/>
  <c r="DO217" i="28" s="1"/>
  <c r="CM217" i="28"/>
  <c r="DN217" i="28" s="1"/>
  <c r="CL217" i="28"/>
  <c r="EQ217" i="28" s="1"/>
  <c r="CK217" i="28"/>
  <c r="EP217" i="28" s="1"/>
  <c r="CJ217" i="28"/>
  <c r="DK217" i="28" s="1"/>
  <c r="CI217" i="28"/>
  <c r="DJ217" i="28" s="1"/>
  <c r="DH216" i="28"/>
  <c r="FM216" i="28" s="1"/>
  <c r="DG216" i="28"/>
  <c r="FL216" i="28" s="1"/>
  <c r="DF216" i="28"/>
  <c r="EG216" i="28" s="1"/>
  <c r="DE216" i="28"/>
  <c r="EF216" i="28" s="1"/>
  <c r="DD216" i="28"/>
  <c r="FI216" i="28" s="1"/>
  <c r="DC216" i="28"/>
  <c r="FH216" i="28" s="1"/>
  <c r="DB216" i="28"/>
  <c r="DA216" i="28"/>
  <c r="EB216" i="28" s="1"/>
  <c r="CZ216" i="28"/>
  <c r="FE216" i="28" s="1"/>
  <c r="CY216" i="28"/>
  <c r="FD216" i="28" s="1"/>
  <c r="CX216" i="28"/>
  <c r="DY216" i="28" s="1"/>
  <c r="CW216" i="28"/>
  <c r="DX216" i="28" s="1"/>
  <c r="CV216" i="28"/>
  <c r="DW216" i="28" s="1"/>
  <c r="CU216" i="28"/>
  <c r="DV216" i="28" s="1"/>
  <c r="CT216" i="28"/>
  <c r="EY216" i="28" s="1"/>
  <c r="CS216" i="28"/>
  <c r="DT216" i="28" s="1"/>
  <c r="CR216" i="28"/>
  <c r="DS216" i="28" s="1"/>
  <c r="CQ216" i="28"/>
  <c r="DR216" i="28" s="1"/>
  <c r="CP216" i="28"/>
  <c r="CO216" i="28"/>
  <c r="CN216" i="28"/>
  <c r="ES216" i="28" s="1"/>
  <c r="CM216" i="28"/>
  <c r="DN216" i="28" s="1"/>
  <c r="CL216" i="28"/>
  <c r="DM216" i="28" s="1"/>
  <c r="CK216" i="28"/>
  <c r="EP216" i="28" s="1"/>
  <c r="CJ216" i="28"/>
  <c r="DK216" i="28" s="1"/>
  <c r="CI216" i="28"/>
  <c r="DJ216" i="28" s="1"/>
  <c r="DH215" i="28"/>
  <c r="EI215" i="28" s="1"/>
  <c r="DG215" i="28"/>
  <c r="FL215" i="28" s="1"/>
  <c r="DF215" i="28"/>
  <c r="FK215" i="28" s="1"/>
  <c r="DE215" i="28"/>
  <c r="EF215" i="28" s="1"/>
  <c r="DD215" i="28"/>
  <c r="EE215" i="28" s="1"/>
  <c r="DC215" i="28"/>
  <c r="FH215" i="28" s="1"/>
  <c r="DB215" i="28"/>
  <c r="FG215" i="28" s="1"/>
  <c r="DA215" i="28"/>
  <c r="CZ215" i="28"/>
  <c r="EA215" i="28" s="1"/>
  <c r="CY215" i="28"/>
  <c r="FD215" i="28" s="1"/>
  <c r="CX215" i="28"/>
  <c r="DY215" i="28" s="1"/>
  <c r="CW215" i="28"/>
  <c r="CV215" i="28"/>
  <c r="DW215" i="28" s="1"/>
  <c r="CU215" i="28"/>
  <c r="DV215" i="28" s="1"/>
  <c r="CT215" i="28"/>
  <c r="DU215" i="28" s="1"/>
  <c r="CS215" i="28"/>
  <c r="EX215" i="28" s="1"/>
  <c r="CR215" i="28"/>
  <c r="EW215" i="28" s="1"/>
  <c r="CQ215" i="28"/>
  <c r="EV215" i="28" s="1"/>
  <c r="CP215" i="28"/>
  <c r="DQ215" i="28" s="1"/>
  <c r="CO215" i="28"/>
  <c r="CN215" i="28"/>
  <c r="CM215" i="28"/>
  <c r="DN215" i="28" s="1"/>
  <c r="CL215" i="28"/>
  <c r="DM215" i="28" s="1"/>
  <c r="CK215" i="28"/>
  <c r="DL215" i="28" s="1"/>
  <c r="CJ215" i="28"/>
  <c r="DK215" i="28" s="1"/>
  <c r="CI215" i="28"/>
  <c r="DJ215" i="28" s="1"/>
  <c r="DH214" i="28"/>
  <c r="FM214" i="28" s="1"/>
  <c r="DG214" i="28"/>
  <c r="EH214" i="28" s="1"/>
  <c r="DF214" i="28"/>
  <c r="EG214" i="28" s="1"/>
  <c r="DE214" i="28"/>
  <c r="EF214" i="28" s="1"/>
  <c r="DD214" i="28"/>
  <c r="EE214" i="28" s="1"/>
  <c r="DC214" i="28"/>
  <c r="ED214" i="28" s="1"/>
  <c r="DB214" i="28"/>
  <c r="FG214" i="28" s="1"/>
  <c r="DA214" i="28"/>
  <c r="EB214" i="28" s="1"/>
  <c r="CZ214" i="28"/>
  <c r="EA214" i="28" s="1"/>
  <c r="CY214" i="28"/>
  <c r="FD214" i="28" s="1"/>
  <c r="CX214" i="28"/>
  <c r="FC214" i="28" s="1"/>
  <c r="CW214" i="28"/>
  <c r="FB214" i="28" s="1"/>
  <c r="CV214" i="28"/>
  <c r="DW214" i="28" s="1"/>
  <c r="CU214" i="28"/>
  <c r="DV214" i="28" s="1"/>
  <c r="CT214" i="28"/>
  <c r="EY214" i="28" s="1"/>
  <c r="CS214" i="28"/>
  <c r="EX214" i="28" s="1"/>
  <c r="CR214" i="28"/>
  <c r="DS214" i="28" s="1"/>
  <c r="CQ214" i="28"/>
  <c r="EV214" i="28" s="1"/>
  <c r="CP214" i="28"/>
  <c r="DQ214" i="28" s="1"/>
  <c r="CO214" i="28"/>
  <c r="DP214" i="28" s="1"/>
  <c r="CN214" i="28"/>
  <c r="CM214" i="28"/>
  <c r="CL214" i="28"/>
  <c r="DM214" i="28" s="1"/>
  <c r="CK214" i="28"/>
  <c r="DL214" i="28" s="1"/>
  <c r="CJ214" i="28"/>
  <c r="DK214" i="28" s="1"/>
  <c r="CI214" i="28"/>
  <c r="EN214" i="28" s="1"/>
  <c r="DH213" i="28"/>
  <c r="EI213" i="28" s="1"/>
  <c r="DG213" i="28"/>
  <c r="EH213" i="28" s="1"/>
  <c r="DF213" i="28"/>
  <c r="EG213" i="28" s="1"/>
  <c r="DE213" i="28"/>
  <c r="EF213" i="28" s="1"/>
  <c r="DD213" i="28"/>
  <c r="FI213" i="28" s="1"/>
  <c r="DC213" i="28"/>
  <c r="ED213" i="28" s="1"/>
  <c r="DB213" i="28"/>
  <c r="EC213" i="28" s="1"/>
  <c r="DA213" i="28"/>
  <c r="EB213" i="28" s="1"/>
  <c r="CZ213" i="28"/>
  <c r="FE213" i="28" s="1"/>
  <c r="CY213" i="28"/>
  <c r="FD213" i="28" s="1"/>
  <c r="CX213" i="28"/>
  <c r="FC213" i="28" s="1"/>
  <c r="CW213" i="28"/>
  <c r="DX213" i="28" s="1"/>
  <c r="CV213" i="28"/>
  <c r="CU213" i="28"/>
  <c r="EZ213" i="28" s="1"/>
  <c r="CT213" i="28"/>
  <c r="DU213" i="28" s="1"/>
  <c r="CS213" i="28"/>
  <c r="DT213" i="28" s="1"/>
  <c r="CR213" i="28"/>
  <c r="DS213" i="28" s="1"/>
  <c r="CQ213" i="28"/>
  <c r="DR213" i="28" s="1"/>
  <c r="CP213" i="28"/>
  <c r="DQ213" i="28" s="1"/>
  <c r="CO213" i="28"/>
  <c r="ET213" i="28" s="1"/>
  <c r="CN213" i="28"/>
  <c r="DO213" i="28" s="1"/>
  <c r="CM213" i="28"/>
  <c r="DN213" i="28" s="1"/>
  <c r="CL213" i="28"/>
  <c r="CK213" i="28"/>
  <c r="EP213" i="28" s="1"/>
  <c r="CJ213" i="28"/>
  <c r="EO213" i="28" s="1"/>
  <c r="CI213" i="28"/>
  <c r="EN213" i="28" s="1"/>
  <c r="DH212" i="28"/>
  <c r="EI212" i="28" s="1"/>
  <c r="DG212" i="28"/>
  <c r="EH212" i="28" s="1"/>
  <c r="DF212" i="28"/>
  <c r="FK212" i="28" s="1"/>
  <c r="DE212" i="28"/>
  <c r="EF212" i="28" s="1"/>
  <c r="DD212" i="28"/>
  <c r="EE212" i="28" s="1"/>
  <c r="DC212" i="28"/>
  <c r="FH212" i="28" s="1"/>
  <c r="DB212" i="28"/>
  <c r="FG212" i="28" s="1"/>
  <c r="DA212" i="28"/>
  <c r="CZ212" i="28"/>
  <c r="FE212" i="28" s="1"/>
  <c r="CY212" i="28"/>
  <c r="FD212" i="28" s="1"/>
  <c r="CX212" i="28"/>
  <c r="FC212" i="28" s="1"/>
  <c r="CW212" i="28"/>
  <c r="FB212" i="28" s="1"/>
  <c r="CV212" i="28"/>
  <c r="DW212" i="28" s="1"/>
  <c r="CU212" i="28"/>
  <c r="CT212" i="28"/>
  <c r="DU212" i="28" s="1"/>
  <c r="CS212" i="28"/>
  <c r="DT212" i="28" s="1"/>
  <c r="CR212" i="28"/>
  <c r="DS212" i="28" s="1"/>
  <c r="CQ212" i="28"/>
  <c r="EV212" i="28" s="1"/>
  <c r="CP212" i="28"/>
  <c r="DQ212" i="28" s="1"/>
  <c r="CO212" i="28"/>
  <c r="CN212" i="28"/>
  <c r="DO212" i="28" s="1"/>
  <c r="CM212" i="28"/>
  <c r="DN212" i="28" s="1"/>
  <c r="CL212" i="28"/>
  <c r="EQ212" i="28" s="1"/>
  <c r="CK212" i="28"/>
  <c r="CJ212" i="28"/>
  <c r="DK212" i="28" s="1"/>
  <c r="CI212" i="28"/>
  <c r="DH211" i="28"/>
  <c r="FM211" i="28" s="1"/>
  <c r="DG211" i="28"/>
  <c r="FL211" i="28" s="1"/>
  <c r="DF211" i="28"/>
  <c r="FK211" i="28" s="1"/>
  <c r="DE211" i="28"/>
  <c r="FJ211" i="28" s="1"/>
  <c r="DD211" i="28"/>
  <c r="FI211" i="28" s="1"/>
  <c r="DC211" i="28"/>
  <c r="FH211" i="28" s="1"/>
  <c r="DB211" i="28"/>
  <c r="FG211" i="28" s="1"/>
  <c r="DA211" i="28"/>
  <c r="EB211" i="28" s="1"/>
  <c r="CZ211" i="28"/>
  <c r="FE211" i="28" s="1"/>
  <c r="CY211" i="28"/>
  <c r="FD211" i="28" s="1"/>
  <c r="CX211" i="28"/>
  <c r="FC211" i="28" s="1"/>
  <c r="CW211" i="28"/>
  <c r="CV211" i="28"/>
  <c r="FA211" i="28" s="1"/>
  <c r="CU211" i="28"/>
  <c r="EZ211" i="28" s="1"/>
  <c r="CT211" i="28"/>
  <c r="EY211" i="28" s="1"/>
  <c r="CS211" i="28"/>
  <c r="CR211" i="28"/>
  <c r="EW211" i="28" s="1"/>
  <c r="CQ211" i="28"/>
  <c r="CP211" i="28"/>
  <c r="CO211" i="28"/>
  <c r="CN211" i="28"/>
  <c r="ES211" i="28" s="1"/>
  <c r="CM211" i="28"/>
  <c r="DN211" i="28" s="1"/>
  <c r="CL211" i="28"/>
  <c r="DM211" i="28" s="1"/>
  <c r="CK211" i="28"/>
  <c r="EP211" i="28" s="1"/>
  <c r="CJ211" i="28"/>
  <c r="EO211" i="28" s="1"/>
  <c r="CI211" i="28"/>
  <c r="EN211" i="28" s="1"/>
  <c r="DH210" i="28"/>
  <c r="EI210" i="28" s="1"/>
  <c r="DG210" i="28"/>
  <c r="FL210" i="28" s="1"/>
  <c r="DF210" i="28"/>
  <c r="DE210" i="28"/>
  <c r="EF210" i="28" s="1"/>
  <c r="DD210" i="28"/>
  <c r="EE210" i="28" s="1"/>
  <c r="DC210" i="28"/>
  <c r="DB210" i="28"/>
  <c r="DA210" i="28"/>
  <c r="EB210" i="28" s="1"/>
  <c r="CZ210" i="28"/>
  <c r="FE210" i="28" s="1"/>
  <c r="CY210" i="28"/>
  <c r="DZ210" i="28" s="1"/>
  <c r="CX210" i="28"/>
  <c r="FC210" i="28" s="1"/>
  <c r="CW210" i="28"/>
  <c r="FB210" i="28" s="1"/>
  <c r="CV210" i="28"/>
  <c r="DW210" i="28" s="1"/>
  <c r="CU210" i="28"/>
  <c r="CT210" i="28"/>
  <c r="DU210" i="28" s="1"/>
  <c r="CS210" i="28"/>
  <c r="EX210" i="28" s="1"/>
  <c r="CR210" i="28"/>
  <c r="EW210" i="28" s="1"/>
  <c r="CQ210" i="28"/>
  <c r="CP210" i="28"/>
  <c r="DQ210" i="28" s="1"/>
  <c r="CO210" i="28"/>
  <c r="CN210" i="28"/>
  <c r="ES210" i="28" s="1"/>
  <c r="CM210" i="28"/>
  <c r="CL210" i="28"/>
  <c r="DM210" i="28" s="1"/>
  <c r="CK210" i="28"/>
  <c r="DL210" i="28" s="1"/>
  <c r="CJ210" i="28"/>
  <c r="DK210" i="28" s="1"/>
  <c r="CI210" i="28"/>
  <c r="DH209" i="28"/>
  <c r="DG209" i="28"/>
  <c r="DF209" i="28"/>
  <c r="FK209" i="28" s="1"/>
  <c r="DE209" i="28"/>
  <c r="FJ209" i="28" s="1"/>
  <c r="DD209" i="28"/>
  <c r="DC209" i="28"/>
  <c r="ED209" i="28" s="1"/>
  <c r="DB209" i="28"/>
  <c r="EC209" i="28" s="1"/>
  <c r="DA209" i="28"/>
  <c r="FF209" i="28" s="1"/>
  <c r="CZ209" i="28"/>
  <c r="EA209" i="28" s="1"/>
  <c r="CY209" i="28"/>
  <c r="FD209" i="28" s="1"/>
  <c r="CX209" i="28"/>
  <c r="FC209" i="28" s="1"/>
  <c r="CW209" i="28"/>
  <c r="FB209" i="28" s="1"/>
  <c r="CV209" i="28"/>
  <c r="FA209" i="28" s="1"/>
  <c r="CU209" i="28"/>
  <c r="DV209" i="28" s="1"/>
  <c r="CT209" i="28"/>
  <c r="EY209" i="28" s="1"/>
  <c r="CS209" i="28"/>
  <c r="CR209" i="28"/>
  <c r="DS209" i="28" s="1"/>
  <c r="CQ209" i="28"/>
  <c r="DR209" i="28" s="1"/>
  <c r="CP209" i="28"/>
  <c r="EU209" i="28" s="1"/>
  <c r="CO209" i="28"/>
  <c r="CN209" i="28"/>
  <c r="ES209" i="28" s="1"/>
  <c r="CM209" i="28"/>
  <c r="CL209" i="28"/>
  <c r="EQ209" i="28" s="1"/>
  <c r="CK209" i="28"/>
  <c r="DL209" i="28" s="1"/>
  <c r="CJ209" i="28"/>
  <c r="EO209" i="28" s="1"/>
  <c r="CI209" i="28"/>
  <c r="DH208" i="28"/>
  <c r="EI208" i="28" s="1"/>
  <c r="DG208" i="28"/>
  <c r="FL208" i="28" s="1"/>
  <c r="DF208" i="28"/>
  <c r="EG208" i="28" s="1"/>
  <c r="DE208" i="28"/>
  <c r="FJ208" i="28" s="1"/>
  <c r="DD208" i="28"/>
  <c r="EE208" i="28" s="1"/>
  <c r="DC208" i="28"/>
  <c r="FH208" i="28" s="1"/>
  <c r="DB208" i="28"/>
  <c r="EC208" i="28" s="1"/>
  <c r="DA208" i="28"/>
  <c r="FF208" i="28" s="1"/>
  <c r="CZ208" i="28"/>
  <c r="CY208" i="28"/>
  <c r="FD208" i="28" s="1"/>
  <c r="CX208" i="28"/>
  <c r="FC208" i="28" s="1"/>
  <c r="CW208" i="28"/>
  <c r="FB208" i="28" s="1"/>
  <c r="CV208" i="28"/>
  <c r="FA208" i="28" s="1"/>
  <c r="CU208" i="28"/>
  <c r="DV208" i="28" s="1"/>
  <c r="CT208" i="28"/>
  <c r="EY208" i="28" s="1"/>
  <c r="CS208" i="28"/>
  <c r="EX208" i="28" s="1"/>
  <c r="CR208" i="28"/>
  <c r="EW208" i="28" s="1"/>
  <c r="CQ208" i="28"/>
  <c r="DR208" i="28" s="1"/>
  <c r="CP208" i="28"/>
  <c r="EU208" i="28" s="1"/>
  <c r="CO208" i="28"/>
  <c r="ET208" i="28" s="1"/>
  <c r="CN208" i="28"/>
  <c r="ES208" i="28" s="1"/>
  <c r="CM208" i="28"/>
  <c r="DN208" i="28" s="1"/>
  <c r="CL208" i="28"/>
  <c r="DM208" i="28" s="1"/>
  <c r="CK208" i="28"/>
  <c r="DL208" i="28" s="1"/>
  <c r="CJ208" i="28"/>
  <c r="EO208" i="28" s="1"/>
  <c r="CI208" i="28"/>
  <c r="DJ208" i="28" s="1"/>
  <c r="DH207" i="28"/>
  <c r="EI207" i="28" s="1"/>
  <c r="DG207" i="28"/>
  <c r="EH207" i="28" s="1"/>
  <c r="DF207" i="28"/>
  <c r="DE207" i="28"/>
  <c r="DD207" i="28"/>
  <c r="EE207" i="28" s="1"/>
  <c r="DC207" i="28"/>
  <c r="ED207" i="28" s="1"/>
  <c r="DB207" i="28"/>
  <c r="DA207" i="28"/>
  <c r="FF207" i="28" s="1"/>
  <c r="CZ207" i="28"/>
  <c r="EA207" i="28" s="1"/>
  <c r="CY207" i="28"/>
  <c r="FD207" i="28" s="1"/>
  <c r="CX207" i="28"/>
  <c r="DY207" i="28" s="1"/>
  <c r="CW207" i="28"/>
  <c r="CV207" i="28"/>
  <c r="DW207" i="28" s="1"/>
  <c r="CU207" i="28"/>
  <c r="DV207" i="28" s="1"/>
  <c r="CT207" i="28"/>
  <c r="CS207" i="28"/>
  <c r="DT207" i="28" s="1"/>
  <c r="CR207" i="28"/>
  <c r="DS207" i="28" s="1"/>
  <c r="CQ207" i="28"/>
  <c r="EV207" i="28" s="1"/>
  <c r="CP207" i="28"/>
  <c r="CO207" i="28"/>
  <c r="ET207" i="28" s="1"/>
  <c r="CN207" i="28"/>
  <c r="DO207" i="28" s="1"/>
  <c r="CM207" i="28"/>
  <c r="ER207" i="28" s="1"/>
  <c r="CL207" i="28"/>
  <c r="DM207" i="28" s="1"/>
  <c r="CK207" i="28"/>
  <c r="DL207" i="28" s="1"/>
  <c r="CJ207" i="28"/>
  <c r="DK207" i="28" s="1"/>
  <c r="CI207" i="28"/>
  <c r="DJ207" i="28" s="1"/>
  <c r="DH206" i="28"/>
  <c r="EI206" i="28" s="1"/>
  <c r="DG206" i="28"/>
  <c r="EH206" i="28" s="1"/>
  <c r="DF206" i="28"/>
  <c r="FK206" i="28" s="1"/>
  <c r="DE206" i="28"/>
  <c r="EF206" i="28" s="1"/>
  <c r="DD206" i="28"/>
  <c r="DC206" i="28"/>
  <c r="ED206" i="28" s="1"/>
  <c r="DB206" i="28"/>
  <c r="EC206" i="28" s="1"/>
  <c r="DA206" i="28"/>
  <c r="EB206" i="28" s="1"/>
  <c r="CZ206" i="28"/>
  <c r="EA206" i="28" s="1"/>
  <c r="CY206" i="28"/>
  <c r="FD206" i="28" s="1"/>
  <c r="CX206" i="28"/>
  <c r="FC206" i="28" s="1"/>
  <c r="CW206" i="28"/>
  <c r="FB206" i="28" s="1"/>
  <c r="CV206" i="28"/>
  <c r="FA206" i="28" s="1"/>
  <c r="CU206" i="28"/>
  <c r="DV206" i="28" s="1"/>
  <c r="CT206" i="28"/>
  <c r="DU206" i="28" s="1"/>
  <c r="CS206" i="28"/>
  <c r="DT206" i="28" s="1"/>
  <c r="CR206" i="28"/>
  <c r="CQ206" i="28"/>
  <c r="EV206" i="28" s="1"/>
  <c r="CP206" i="28"/>
  <c r="DQ206" i="28" s="1"/>
  <c r="CO206" i="28"/>
  <c r="ET206" i="28" s="1"/>
  <c r="CN206" i="28"/>
  <c r="CM206" i="28"/>
  <c r="DN206" i="28" s="1"/>
  <c r="CL206" i="28"/>
  <c r="DM206" i="28" s="1"/>
  <c r="CK206" i="28"/>
  <c r="DL206" i="28" s="1"/>
  <c r="CJ206" i="28"/>
  <c r="EO206" i="28" s="1"/>
  <c r="CI206" i="28"/>
  <c r="DJ206" i="28" s="1"/>
  <c r="DH205" i="28"/>
  <c r="DG205" i="28"/>
  <c r="EH205" i="28" s="1"/>
  <c r="DF205" i="28"/>
  <c r="DE205" i="28"/>
  <c r="EF205" i="28" s="1"/>
  <c r="DD205" i="28"/>
  <c r="EE205" i="28" s="1"/>
  <c r="DC205" i="28"/>
  <c r="ED205" i="28" s="1"/>
  <c r="DB205" i="28"/>
  <c r="EC205" i="28" s="1"/>
  <c r="DA205" i="28"/>
  <c r="EB205" i="28" s="1"/>
  <c r="CZ205" i="28"/>
  <c r="EA205" i="28" s="1"/>
  <c r="CY205" i="28"/>
  <c r="FD205" i="28" s="1"/>
  <c r="CX205" i="28"/>
  <c r="FC205" i="28" s="1"/>
  <c r="CW205" i="28"/>
  <c r="FB205" i="28" s="1"/>
  <c r="CV205" i="28"/>
  <c r="DW205" i="28" s="1"/>
  <c r="CU205" i="28"/>
  <c r="DV205" i="28" s="1"/>
  <c r="CT205" i="28"/>
  <c r="DU205" i="28" s="1"/>
  <c r="CS205" i="28"/>
  <c r="CR205" i="28"/>
  <c r="DS205" i="28" s="1"/>
  <c r="CQ205" i="28"/>
  <c r="EV205" i="28" s="1"/>
  <c r="CP205" i="28"/>
  <c r="DQ205" i="28" s="1"/>
  <c r="CO205" i="28"/>
  <c r="DP205" i="28" s="1"/>
  <c r="CN205" i="28"/>
  <c r="DO205" i="28" s="1"/>
  <c r="CM205" i="28"/>
  <c r="DN205" i="28" s="1"/>
  <c r="CL205" i="28"/>
  <c r="EQ205" i="28" s="1"/>
  <c r="CK205" i="28"/>
  <c r="DL205" i="28" s="1"/>
  <c r="CJ205" i="28"/>
  <c r="DK205" i="28" s="1"/>
  <c r="CI205" i="28"/>
  <c r="DJ205" i="28" s="1"/>
  <c r="DH204" i="28"/>
  <c r="FM204" i="28" s="1"/>
  <c r="DG204" i="28"/>
  <c r="EH204" i="28" s="1"/>
  <c r="DF204" i="28"/>
  <c r="EG204" i="28" s="1"/>
  <c r="DE204" i="28"/>
  <c r="EF204" i="28" s="1"/>
  <c r="DD204" i="28"/>
  <c r="DC204" i="28"/>
  <c r="FH204" i="28" s="1"/>
  <c r="DB204" i="28"/>
  <c r="EC204" i="28" s="1"/>
  <c r="DA204" i="28"/>
  <c r="EB204" i="28" s="1"/>
  <c r="CZ204" i="28"/>
  <c r="FE204" i="28" s="1"/>
  <c r="CY204" i="28"/>
  <c r="FD204" i="28" s="1"/>
  <c r="CX204" i="28"/>
  <c r="FC204" i="28" s="1"/>
  <c r="CW204" i="28"/>
  <c r="FB204" i="28" s="1"/>
  <c r="CV204" i="28"/>
  <c r="CU204" i="28"/>
  <c r="EZ204" i="28" s="1"/>
  <c r="CT204" i="28"/>
  <c r="DU204" i="28" s="1"/>
  <c r="CS204" i="28"/>
  <c r="EX204" i="28" s="1"/>
  <c r="CR204" i="28"/>
  <c r="CQ204" i="28"/>
  <c r="DR204" i="28" s="1"/>
  <c r="CP204" i="28"/>
  <c r="DQ204" i="28" s="1"/>
  <c r="CO204" i="28"/>
  <c r="DP204" i="28" s="1"/>
  <c r="CN204" i="28"/>
  <c r="DO204" i="28" s="1"/>
  <c r="CM204" i="28"/>
  <c r="DN204" i="28" s="1"/>
  <c r="CL204" i="28"/>
  <c r="DM204" i="28" s="1"/>
  <c r="CK204" i="28"/>
  <c r="DL204" i="28" s="1"/>
  <c r="CJ204" i="28"/>
  <c r="DK204" i="28" s="1"/>
  <c r="CI204" i="28"/>
  <c r="EN204" i="28" s="1"/>
  <c r="DH203" i="28"/>
  <c r="FM203" i="28" s="1"/>
  <c r="DG203" i="28"/>
  <c r="FL203" i="28" s="1"/>
  <c r="DF203" i="28"/>
  <c r="EG203" i="28" s="1"/>
  <c r="DE203" i="28"/>
  <c r="DD203" i="28"/>
  <c r="FI203" i="28" s="1"/>
  <c r="DC203" i="28"/>
  <c r="FH203" i="28" s="1"/>
  <c r="DB203" i="28"/>
  <c r="FG203" i="28" s="1"/>
  <c r="DA203" i="28"/>
  <c r="FF203" i="28" s="1"/>
  <c r="CZ203" i="28"/>
  <c r="FE203" i="28" s="1"/>
  <c r="CY203" i="28"/>
  <c r="FD203" i="28" s="1"/>
  <c r="CX203" i="28"/>
  <c r="CW203" i="28"/>
  <c r="CV203" i="28"/>
  <c r="FA203" i="28" s="1"/>
  <c r="CU203" i="28"/>
  <c r="EZ203" i="28" s="1"/>
  <c r="CT203" i="28"/>
  <c r="EY203" i="28" s="1"/>
  <c r="CS203" i="28"/>
  <c r="CR203" i="28"/>
  <c r="DS203" i="28" s="1"/>
  <c r="CQ203" i="28"/>
  <c r="EV203" i="28" s="1"/>
  <c r="CP203" i="28"/>
  <c r="EU203" i="28" s="1"/>
  <c r="CO203" i="28"/>
  <c r="ET203" i="28" s="1"/>
  <c r="CN203" i="28"/>
  <c r="ES203" i="28" s="1"/>
  <c r="CM203" i="28"/>
  <c r="CL203" i="28"/>
  <c r="EQ203" i="28" s="1"/>
  <c r="CK203" i="28"/>
  <c r="DL203" i="28" s="1"/>
  <c r="CJ203" i="28"/>
  <c r="EO203" i="28" s="1"/>
  <c r="CI203" i="28"/>
  <c r="EN203" i="28" s="1"/>
  <c r="DH202" i="28"/>
  <c r="EI202" i="28" s="1"/>
  <c r="DG202" i="28"/>
  <c r="DF202" i="28"/>
  <c r="EG202" i="28" s="1"/>
  <c r="DE202" i="28"/>
  <c r="DD202" i="28"/>
  <c r="EE202" i="28" s="1"/>
  <c r="DC202" i="28"/>
  <c r="ED202" i="28" s="1"/>
  <c r="DB202" i="28"/>
  <c r="EC202" i="28" s="1"/>
  <c r="DA202" i="28"/>
  <c r="EB202" i="28" s="1"/>
  <c r="CZ202" i="28"/>
  <c r="EA202" i="28" s="1"/>
  <c r="CY202" i="28"/>
  <c r="DZ202" i="28" s="1"/>
  <c r="CX202" i="28"/>
  <c r="FC202" i="28" s="1"/>
  <c r="CW202" i="28"/>
  <c r="FB202" i="28" s="1"/>
  <c r="CV202" i="28"/>
  <c r="CU202" i="28"/>
  <c r="DV202" i="28" s="1"/>
  <c r="CT202" i="28"/>
  <c r="DU202" i="28" s="1"/>
  <c r="CS202" i="28"/>
  <c r="DT202" i="28" s="1"/>
  <c r="CR202" i="28"/>
  <c r="DS202" i="28" s="1"/>
  <c r="CQ202" i="28"/>
  <c r="DR202" i="28" s="1"/>
  <c r="CP202" i="28"/>
  <c r="EU202" i="28" s="1"/>
  <c r="CO202" i="28"/>
  <c r="CN202" i="28"/>
  <c r="ES202" i="28" s="1"/>
  <c r="CM202" i="28"/>
  <c r="ER202" i="28" s="1"/>
  <c r="CL202" i="28"/>
  <c r="DM202" i="28" s="1"/>
  <c r="CK202" i="28"/>
  <c r="DL202" i="28" s="1"/>
  <c r="CJ202" i="28"/>
  <c r="CI202" i="28"/>
  <c r="DJ202" i="28" s="1"/>
  <c r="DH201" i="28"/>
  <c r="EI201" i="28" s="1"/>
  <c r="DG201" i="28"/>
  <c r="FL201" i="28" s="1"/>
  <c r="DF201" i="28"/>
  <c r="EG201" i="28" s="1"/>
  <c r="DE201" i="28"/>
  <c r="FJ201" i="28" s="1"/>
  <c r="DD201" i="28"/>
  <c r="EE201" i="28" s="1"/>
  <c r="DC201" i="28"/>
  <c r="ED201" i="28" s="1"/>
  <c r="DB201" i="28"/>
  <c r="EC201" i="28" s="1"/>
  <c r="DA201" i="28"/>
  <c r="CZ201" i="28"/>
  <c r="CY201" i="28"/>
  <c r="FD201" i="28" s="1"/>
  <c r="CX201" i="28"/>
  <c r="FC201" i="28" s="1"/>
  <c r="CW201" i="28"/>
  <c r="FB201" i="28" s="1"/>
  <c r="CV201" i="28"/>
  <c r="DW201" i="28" s="1"/>
  <c r="CU201" i="28"/>
  <c r="DV201" i="28" s="1"/>
  <c r="CT201" i="28"/>
  <c r="DU201" i="28" s="1"/>
  <c r="CS201" i="28"/>
  <c r="EX201" i="28" s="1"/>
  <c r="CR201" i="28"/>
  <c r="CQ201" i="28"/>
  <c r="CP201" i="28"/>
  <c r="EU201" i="28" s="1"/>
  <c r="CO201" i="28"/>
  <c r="CN201" i="28"/>
  <c r="DO201" i="28" s="1"/>
  <c r="CM201" i="28"/>
  <c r="DN201" i="28" s="1"/>
  <c r="CL201" i="28"/>
  <c r="DM201" i="28" s="1"/>
  <c r="CK201" i="28"/>
  <c r="DL201" i="28" s="1"/>
  <c r="CJ201" i="28"/>
  <c r="DK201" i="28" s="1"/>
  <c r="CI201" i="28"/>
  <c r="DJ201" i="28" s="1"/>
  <c r="DH200" i="28"/>
  <c r="EI200" i="28" s="1"/>
  <c r="DG200" i="28"/>
  <c r="DF200" i="28"/>
  <c r="EG200" i="28" s="1"/>
  <c r="DE200" i="28"/>
  <c r="EF200" i="28" s="1"/>
  <c r="DD200" i="28"/>
  <c r="EE200" i="28" s="1"/>
  <c r="DC200" i="28"/>
  <c r="FH200" i="28" s="1"/>
  <c r="DB200" i="28"/>
  <c r="FG200" i="28" s="1"/>
  <c r="DA200" i="28"/>
  <c r="EB200" i="28" s="1"/>
  <c r="CZ200" i="28"/>
  <c r="EA200" i="28" s="1"/>
  <c r="CY200" i="28"/>
  <c r="FD200" i="28" s="1"/>
  <c r="CX200" i="28"/>
  <c r="FC200" i="28" s="1"/>
  <c r="CW200" i="28"/>
  <c r="FB200" i="28" s="1"/>
  <c r="CV200" i="28"/>
  <c r="DW200" i="28" s="1"/>
  <c r="CU200" i="28"/>
  <c r="CT200" i="28"/>
  <c r="EY200" i="28" s="1"/>
  <c r="CS200" i="28"/>
  <c r="DT200" i="28" s="1"/>
  <c r="CR200" i="28"/>
  <c r="EW200" i="28" s="1"/>
  <c r="CQ200" i="28"/>
  <c r="DR200" i="28" s="1"/>
  <c r="CP200" i="28"/>
  <c r="DQ200" i="28" s="1"/>
  <c r="CO200" i="28"/>
  <c r="DP200" i="28" s="1"/>
  <c r="CN200" i="28"/>
  <c r="DO200" i="28" s="1"/>
  <c r="CM200" i="28"/>
  <c r="DN200" i="28" s="1"/>
  <c r="CL200" i="28"/>
  <c r="DM200" i="28" s="1"/>
  <c r="CK200" i="28"/>
  <c r="DL200" i="28" s="1"/>
  <c r="CJ200" i="28"/>
  <c r="DK200" i="28" s="1"/>
  <c r="CI200" i="28"/>
  <c r="EN200" i="28" s="1"/>
  <c r="DH199" i="28"/>
  <c r="FM199" i="28" s="1"/>
  <c r="DG199" i="28"/>
  <c r="FL199" i="28" s="1"/>
  <c r="DF199" i="28"/>
  <c r="FK199" i="28" s="1"/>
  <c r="DE199" i="28"/>
  <c r="FJ199" i="28" s="1"/>
  <c r="DD199" i="28"/>
  <c r="FI199" i="28" s="1"/>
  <c r="DC199" i="28"/>
  <c r="FH199" i="28" s="1"/>
  <c r="DB199" i="28"/>
  <c r="FG199" i="28" s="1"/>
  <c r="DA199" i="28"/>
  <c r="FF199" i="28" s="1"/>
  <c r="CZ199" i="28"/>
  <c r="FE199" i="28" s="1"/>
  <c r="CY199" i="28"/>
  <c r="FD199" i="28" s="1"/>
  <c r="CX199" i="28"/>
  <c r="FC199" i="28" s="1"/>
  <c r="CW199" i="28"/>
  <c r="CV199" i="28"/>
  <c r="FA199" i="28" s="1"/>
  <c r="CU199" i="28"/>
  <c r="EZ199" i="28" s="1"/>
  <c r="CT199" i="28"/>
  <c r="EY199" i="28" s="1"/>
  <c r="CS199" i="28"/>
  <c r="EX199" i="28" s="1"/>
  <c r="CR199" i="28"/>
  <c r="EW199" i="28" s="1"/>
  <c r="CQ199" i="28"/>
  <c r="EV199" i="28" s="1"/>
  <c r="CP199" i="28"/>
  <c r="EU199" i="28" s="1"/>
  <c r="CO199" i="28"/>
  <c r="ET199" i="28" s="1"/>
  <c r="CN199" i="28"/>
  <c r="ES199" i="28" s="1"/>
  <c r="CM199" i="28"/>
  <c r="ER199" i="28" s="1"/>
  <c r="CL199" i="28"/>
  <c r="EQ199" i="28" s="1"/>
  <c r="CK199" i="28"/>
  <c r="EP199" i="28" s="1"/>
  <c r="CJ199" i="28"/>
  <c r="EO199" i="28" s="1"/>
  <c r="CI199" i="28"/>
  <c r="EN199" i="28" s="1"/>
  <c r="DH198" i="28"/>
  <c r="FM198" i="28" s="1"/>
  <c r="DG198" i="28"/>
  <c r="EH198" i="28" s="1"/>
  <c r="DF198" i="28"/>
  <c r="EG198" i="28" s="1"/>
  <c r="DE198" i="28"/>
  <c r="DD198" i="28"/>
  <c r="DC198" i="28"/>
  <c r="FH198" i="28" s="1"/>
  <c r="DB198" i="28"/>
  <c r="EC198" i="28" s="1"/>
  <c r="DA198" i="28"/>
  <c r="FF198" i="28" s="1"/>
  <c r="CZ198" i="28"/>
  <c r="EA198" i="28" s="1"/>
  <c r="CY198" i="28"/>
  <c r="FD198" i="28" s="1"/>
  <c r="CX198" i="28"/>
  <c r="FC198" i="28" s="1"/>
  <c r="CW198" i="28"/>
  <c r="FB198" i="28" s="1"/>
  <c r="CV198" i="28"/>
  <c r="DW198" i="28" s="1"/>
  <c r="CU198" i="28"/>
  <c r="DV198" i="28" s="1"/>
  <c r="CT198" i="28"/>
  <c r="DU198" i="28" s="1"/>
  <c r="CS198" i="28"/>
  <c r="CR198" i="28"/>
  <c r="DS198" i="28" s="1"/>
  <c r="CQ198" i="28"/>
  <c r="DR198" i="28" s="1"/>
  <c r="CP198" i="28"/>
  <c r="DQ198" i="28" s="1"/>
  <c r="CO198" i="28"/>
  <c r="ET198" i="28" s="1"/>
  <c r="CN198" i="28"/>
  <c r="ES198" i="28" s="1"/>
  <c r="CM198" i="28"/>
  <c r="DN198" i="28" s="1"/>
  <c r="CL198" i="28"/>
  <c r="EQ198" i="28" s="1"/>
  <c r="CK198" i="28"/>
  <c r="DL198" i="28" s="1"/>
  <c r="CJ198" i="28"/>
  <c r="DK198" i="28" s="1"/>
  <c r="CI198" i="28"/>
  <c r="DJ198" i="28" s="1"/>
  <c r="DH197" i="28"/>
  <c r="EI197" i="28" s="1"/>
  <c r="DG197" i="28"/>
  <c r="FL197" i="28" s="1"/>
  <c r="DF197" i="28"/>
  <c r="EG197" i="28" s="1"/>
  <c r="DE197" i="28"/>
  <c r="DD197" i="28"/>
  <c r="EE197" i="28" s="1"/>
  <c r="DC197" i="28"/>
  <c r="FH197" i="28" s="1"/>
  <c r="DB197" i="28"/>
  <c r="EC197" i="28" s="1"/>
  <c r="DA197" i="28"/>
  <c r="EB197" i="28" s="1"/>
  <c r="CZ197" i="28"/>
  <c r="EA197" i="28" s="1"/>
  <c r="CY197" i="28"/>
  <c r="FD197" i="28" s="1"/>
  <c r="CX197" i="28"/>
  <c r="FC197" i="28" s="1"/>
  <c r="CW197" i="28"/>
  <c r="FB197" i="28" s="1"/>
  <c r="CV197" i="28"/>
  <c r="DW197" i="28" s="1"/>
  <c r="CU197" i="28"/>
  <c r="DV197" i="28" s="1"/>
  <c r="CT197" i="28"/>
  <c r="DU197" i="28" s="1"/>
  <c r="CS197" i="28"/>
  <c r="DT197" i="28" s="1"/>
  <c r="CR197" i="28"/>
  <c r="DS197" i="28" s="1"/>
  <c r="CQ197" i="28"/>
  <c r="DR197" i="28" s="1"/>
  <c r="CP197" i="28"/>
  <c r="EU197" i="28" s="1"/>
  <c r="CO197" i="28"/>
  <c r="DP197" i="28" s="1"/>
  <c r="CN197" i="28"/>
  <c r="ES197" i="28" s="1"/>
  <c r="CM197" i="28"/>
  <c r="DN197" i="28" s="1"/>
  <c r="CL197" i="28"/>
  <c r="DM197" i="28" s="1"/>
  <c r="CK197" i="28"/>
  <c r="DL197" i="28" s="1"/>
  <c r="CJ197" i="28"/>
  <c r="DK197" i="28" s="1"/>
  <c r="CI197" i="28"/>
  <c r="DJ197" i="28" s="1"/>
  <c r="DH196" i="28"/>
  <c r="FM196" i="28" s="1"/>
  <c r="DG196" i="28"/>
  <c r="FL196" i="28" s="1"/>
  <c r="DF196" i="28"/>
  <c r="EG196" i="28" s="1"/>
  <c r="DE196" i="28"/>
  <c r="EF196" i="28" s="1"/>
  <c r="DD196" i="28"/>
  <c r="EE196" i="28" s="1"/>
  <c r="DC196" i="28"/>
  <c r="ED196" i="28" s="1"/>
  <c r="DB196" i="28"/>
  <c r="EC196" i="28" s="1"/>
  <c r="DA196" i="28"/>
  <c r="FF196" i="28" s="1"/>
  <c r="CZ196" i="28"/>
  <c r="FE196" i="28" s="1"/>
  <c r="CY196" i="28"/>
  <c r="FD196" i="28" s="1"/>
  <c r="CX196" i="28"/>
  <c r="FC196" i="28" s="1"/>
  <c r="CW196" i="28"/>
  <c r="FB196" i="28" s="1"/>
  <c r="CV196" i="28"/>
  <c r="DW196" i="28" s="1"/>
  <c r="CU196" i="28"/>
  <c r="DV196" i="28" s="1"/>
  <c r="CT196" i="28"/>
  <c r="DU196" i="28" s="1"/>
  <c r="CS196" i="28"/>
  <c r="EX196" i="28" s="1"/>
  <c r="CR196" i="28"/>
  <c r="EW196" i="28" s="1"/>
  <c r="CQ196" i="28"/>
  <c r="DR196" i="28" s="1"/>
  <c r="CP196" i="28"/>
  <c r="EU196" i="28" s="1"/>
  <c r="CO196" i="28"/>
  <c r="DP196" i="28" s="1"/>
  <c r="CN196" i="28"/>
  <c r="DO196" i="28" s="1"/>
  <c r="CM196" i="28"/>
  <c r="DN196" i="28" s="1"/>
  <c r="CL196" i="28"/>
  <c r="DM196" i="28" s="1"/>
  <c r="CK196" i="28"/>
  <c r="DL196" i="28" s="1"/>
  <c r="CJ196" i="28"/>
  <c r="DK196" i="28" s="1"/>
  <c r="CI196" i="28"/>
  <c r="DJ196" i="28" s="1"/>
  <c r="DH195" i="28"/>
  <c r="FM195" i="28" s="1"/>
  <c r="DG195" i="28"/>
  <c r="FL195" i="28" s="1"/>
  <c r="DF195" i="28"/>
  <c r="FK195" i="28" s="1"/>
  <c r="DE195" i="28"/>
  <c r="FJ195" i="28" s="1"/>
  <c r="DD195" i="28"/>
  <c r="FI195" i="28" s="1"/>
  <c r="DC195" i="28"/>
  <c r="FH195" i="28" s="1"/>
  <c r="DB195" i="28"/>
  <c r="FG195" i="28" s="1"/>
  <c r="DA195" i="28"/>
  <c r="FF195" i="28" s="1"/>
  <c r="CZ195" i="28"/>
  <c r="FE195" i="28" s="1"/>
  <c r="CY195" i="28"/>
  <c r="FD195" i="28" s="1"/>
  <c r="CX195" i="28"/>
  <c r="FC195" i="28" s="1"/>
  <c r="CW195" i="28"/>
  <c r="CV195" i="28"/>
  <c r="FA195" i="28" s="1"/>
  <c r="CU195" i="28"/>
  <c r="EZ195" i="28" s="1"/>
  <c r="CT195" i="28"/>
  <c r="EY195" i="28" s="1"/>
  <c r="CS195" i="28"/>
  <c r="DT195" i="28" s="1"/>
  <c r="CR195" i="28"/>
  <c r="EW195" i="28" s="1"/>
  <c r="CQ195" i="28"/>
  <c r="EV195" i="28" s="1"/>
  <c r="CP195" i="28"/>
  <c r="EU195" i="28" s="1"/>
  <c r="CO195" i="28"/>
  <c r="DP195" i="28" s="1"/>
  <c r="CN195" i="28"/>
  <c r="ES195" i="28" s="1"/>
  <c r="CM195" i="28"/>
  <c r="ER195" i="28" s="1"/>
  <c r="CL195" i="28"/>
  <c r="EQ195" i="28" s="1"/>
  <c r="CK195" i="28"/>
  <c r="DL195" i="28" s="1"/>
  <c r="CJ195" i="28"/>
  <c r="DK195" i="28" s="1"/>
  <c r="CI195" i="28"/>
  <c r="EN195" i="28" s="1"/>
  <c r="DH194" i="28"/>
  <c r="EI194" i="28" s="1"/>
  <c r="DG194" i="28"/>
  <c r="EH194" i="28" s="1"/>
  <c r="DF194" i="28"/>
  <c r="EG194" i="28" s="1"/>
  <c r="DE194" i="28"/>
  <c r="EF194" i="28" s="1"/>
  <c r="DD194" i="28"/>
  <c r="EE194" i="28" s="1"/>
  <c r="DC194" i="28"/>
  <c r="ED194" i="28" s="1"/>
  <c r="DB194" i="28"/>
  <c r="EC194" i="28" s="1"/>
  <c r="DA194" i="28"/>
  <c r="CZ194" i="28"/>
  <c r="EA194" i="28" s="1"/>
  <c r="CY194" i="28"/>
  <c r="DZ194" i="28" s="1"/>
  <c r="CX194" i="28"/>
  <c r="FC194" i="28" s="1"/>
  <c r="CW194" i="28"/>
  <c r="FB194" i="28" s="1"/>
  <c r="CV194" i="28"/>
  <c r="FA194" i="28" s="1"/>
  <c r="CU194" i="28"/>
  <c r="DV194" i="28" s="1"/>
  <c r="CT194" i="28"/>
  <c r="DU194" i="28" s="1"/>
  <c r="CS194" i="28"/>
  <c r="DT194" i="28" s="1"/>
  <c r="CR194" i="28"/>
  <c r="DS194" i="28" s="1"/>
  <c r="CQ194" i="28"/>
  <c r="EV194" i="28" s="1"/>
  <c r="CP194" i="28"/>
  <c r="DQ194" i="28" s="1"/>
  <c r="CO194" i="28"/>
  <c r="DP194" i="28" s="1"/>
  <c r="CN194" i="28"/>
  <c r="DO194" i="28" s="1"/>
  <c r="CM194" i="28"/>
  <c r="DN194" i="28" s="1"/>
  <c r="CL194" i="28"/>
  <c r="EQ194" i="28" s="1"/>
  <c r="CK194" i="28"/>
  <c r="DL194" i="28" s="1"/>
  <c r="CJ194" i="28"/>
  <c r="EO194" i="28" s="1"/>
  <c r="CI194" i="28"/>
  <c r="DJ194" i="28" s="1"/>
  <c r="DH193" i="28"/>
  <c r="EI193" i="28" s="1"/>
  <c r="DG193" i="28"/>
  <c r="EH193" i="28" s="1"/>
  <c r="DF193" i="28"/>
  <c r="EG193" i="28" s="1"/>
  <c r="DE193" i="28"/>
  <c r="EF193" i="28" s="1"/>
  <c r="DD193" i="28"/>
  <c r="EE193" i="28" s="1"/>
  <c r="DC193" i="28"/>
  <c r="FH193" i="28" s="1"/>
  <c r="DB193" i="28"/>
  <c r="EC193" i="28" s="1"/>
  <c r="DA193" i="28"/>
  <c r="CZ193" i="28"/>
  <c r="EA193" i="28" s="1"/>
  <c r="CY193" i="28"/>
  <c r="FD193" i="28" s="1"/>
  <c r="CX193" i="28"/>
  <c r="FC193" i="28" s="1"/>
  <c r="CW193" i="28"/>
  <c r="FB193" i="28" s="1"/>
  <c r="CV193" i="28"/>
  <c r="DW193" i="28" s="1"/>
  <c r="CU193" i="28"/>
  <c r="DV193" i="28" s="1"/>
  <c r="CT193" i="28"/>
  <c r="DU193" i="28" s="1"/>
  <c r="CS193" i="28"/>
  <c r="EX193" i="28" s="1"/>
  <c r="CR193" i="28"/>
  <c r="DS193" i="28" s="1"/>
  <c r="CQ193" i="28"/>
  <c r="DR193" i="28" s="1"/>
  <c r="CP193" i="28"/>
  <c r="DQ193" i="28" s="1"/>
  <c r="CO193" i="28"/>
  <c r="ET193" i="28" s="1"/>
  <c r="CN193" i="28"/>
  <c r="CM193" i="28"/>
  <c r="DN193" i="28" s="1"/>
  <c r="CL193" i="28"/>
  <c r="EQ193" i="28" s="1"/>
  <c r="CK193" i="28"/>
  <c r="DL193" i="28" s="1"/>
  <c r="CJ193" i="28"/>
  <c r="DK193" i="28" s="1"/>
  <c r="CI193" i="28"/>
  <c r="DJ193" i="28" s="1"/>
  <c r="DH192" i="28"/>
  <c r="EI192" i="28" s="1"/>
  <c r="DG192" i="28"/>
  <c r="FL192" i="28" s="1"/>
  <c r="DF192" i="28"/>
  <c r="FK192" i="28" s="1"/>
  <c r="DE192" i="28"/>
  <c r="FJ192" i="28" s="1"/>
  <c r="DD192" i="28"/>
  <c r="EE192" i="28" s="1"/>
  <c r="DC192" i="28"/>
  <c r="FH192" i="28" s="1"/>
  <c r="DB192" i="28"/>
  <c r="EC192" i="28" s="1"/>
  <c r="DA192" i="28"/>
  <c r="EB192" i="28" s="1"/>
  <c r="CZ192" i="28"/>
  <c r="EA192" i="28" s="1"/>
  <c r="CY192" i="28"/>
  <c r="FD192" i="28" s="1"/>
  <c r="CX192" i="28"/>
  <c r="FC192" i="28" s="1"/>
  <c r="CW192" i="28"/>
  <c r="FB192" i="28" s="1"/>
  <c r="CV192" i="28"/>
  <c r="DW192" i="28" s="1"/>
  <c r="CU192" i="28"/>
  <c r="DV192" i="28" s="1"/>
  <c r="CT192" i="28"/>
  <c r="DU192" i="28" s="1"/>
  <c r="CS192" i="28"/>
  <c r="DT192" i="28" s="1"/>
  <c r="CR192" i="28"/>
  <c r="DS192" i="28" s="1"/>
  <c r="CQ192" i="28"/>
  <c r="DR192" i="28" s="1"/>
  <c r="CP192" i="28"/>
  <c r="EU192" i="28" s="1"/>
  <c r="CO192" i="28"/>
  <c r="DP192" i="28" s="1"/>
  <c r="CN192" i="28"/>
  <c r="ES192" i="28" s="1"/>
  <c r="CM192" i="28"/>
  <c r="DN192" i="28" s="1"/>
  <c r="CL192" i="28"/>
  <c r="DM192" i="28" s="1"/>
  <c r="CK192" i="28"/>
  <c r="CJ192" i="28"/>
  <c r="DK192" i="28" s="1"/>
  <c r="CI192" i="28"/>
  <c r="DJ192" i="28" s="1"/>
  <c r="DH191" i="28"/>
  <c r="FM191" i="28" s="1"/>
  <c r="DG191" i="28"/>
  <c r="DF191" i="28"/>
  <c r="FK191" i="28" s="1"/>
  <c r="DE191" i="28"/>
  <c r="FJ191" i="28" s="1"/>
  <c r="DD191" i="28"/>
  <c r="FI191" i="28" s="1"/>
  <c r="DC191" i="28"/>
  <c r="FH191" i="28" s="1"/>
  <c r="DB191" i="28"/>
  <c r="FG191" i="28" s="1"/>
  <c r="DA191" i="28"/>
  <c r="EB191" i="28" s="1"/>
  <c r="CZ191" i="28"/>
  <c r="CY191" i="28"/>
  <c r="DZ191" i="28" s="1"/>
  <c r="CX191" i="28"/>
  <c r="DY191" i="28" s="1"/>
  <c r="CW191" i="28"/>
  <c r="CV191" i="28"/>
  <c r="DW191" i="28" s="1"/>
  <c r="CU191" i="28"/>
  <c r="CT191" i="28"/>
  <c r="EY191" i="28" s="1"/>
  <c r="CS191" i="28"/>
  <c r="EX191" i="28" s="1"/>
  <c r="CR191" i="28"/>
  <c r="DS191" i="28" s="1"/>
  <c r="CQ191" i="28"/>
  <c r="EV191" i="28" s="1"/>
  <c r="CP191" i="28"/>
  <c r="DQ191" i="28" s="1"/>
  <c r="CO191" i="28"/>
  <c r="DP191" i="28" s="1"/>
  <c r="CN191" i="28"/>
  <c r="CM191" i="28"/>
  <c r="DN191" i="28" s="1"/>
  <c r="CL191" i="28"/>
  <c r="EQ191" i="28" s="1"/>
  <c r="CK191" i="28"/>
  <c r="DL191" i="28" s="1"/>
  <c r="CJ191" i="28"/>
  <c r="DK191" i="28" s="1"/>
  <c r="CI191" i="28"/>
  <c r="DH190" i="28"/>
  <c r="DG190" i="28"/>
  <c r="FL190" i="28" s="1"/>
  <c r="DF190" i="28"/>
  <c r="FK190" i="28" s="1"/>
  <c r="DE190" i="28"/>
  <c r="FJ190" i="28" s="1"/>
  <c r="DD190" i="28"/>
  <c r="EE190" i="28" s="1"/>
  <c r="DC190" i="28"/>
  <c r="FH190" i="28" s="1"/>
  <c r="DB190" i="28"/>
  <c r="DA190" i="28"/>
  <c r="FF190" i="28" s="1"/>
  <c r="CZ190" i="28"/>
  <c r="EA190" i="28" s="1"/>
  <c r="CY190" i="28"/>
  <c r="FD190" i="28" s="1"/>
  <c r="CX190" i="28"/>
  <c r="FC190" i="28" s="1"/>
  <c r="CW190" i="28"/>
  <c r="FB190" i="28" s="1"/>
  <c r="CV190" i="28"/>
  <c r="CU190" i="28"/>
  <c r="CT190" i="28"/>
  <c r="DU190" i="28" s="1"/>
  <c r="CS190" i="28"/>
  <c r="EX190" i="28" s="1"/>
  <c r="CR190" i="28"/>
  <c r="DS190" i="28" s="1"/>
  <c r="CQ190" i="28"/>
  <c r="DR190" i="28" s="1"/>
  <c r="CP190" i="28"/>
  <c r="CO190" i="28"/>
  <c r="DP190" i="28" s="1"/>
  <c r="CN190" i="28"/>
  <c r="ES190" i="28" s="1"/>
  <c r="CM190" i="28"/>
  <c r="DN190" i="28" s="1"/>
  <c r="CL190" i="28"/>
  <c r="CK190" i="28"/>
  <c r="DL190" i="28" s="1"/>
  <c r="CJ190" i="28"/>
  <c r="EO190" i="28" s="1"/>
  <c r="CI190" i="28"/>
  <c r="DH189" i="28"/>
  <c r="FM189" i="28" s="1"/>
  <c r="DG189" i="28"/>
  <c r="FL189" i="28" s="1"/>
  <c r="DF189" i="28"/>
  <c r="FK189" i="28" s="1"/>
  <c r="DE189" i="28"/>
  <c r="FJ189" i="28" s="1"/>
  <c r="DD189" i="28"/>
  <c r="FI189" i="28" s="1"/>
  <c r="DC189" i="28"/>
  <c r="FH189" i="28" s="1"/>
  <c r="DB189" i="28"/>
  <c r="FG189" i="28" s="1"/>
  <c r="DA189" i="28"/>
  <c r="EB189" i="28" s="1"/>
  <c r="CZ189" i="28"/>
  <c r="EA189" i="28" s="1"/>
  <c r="CY189" i="28"/>
  <c r="DZ189" i="28" s="1"/>
  <c r="CX189" i="28"/>
  <c r="CW189" i="28"/>
  <c r="FB189" i="28" s="1"/>
  <c r="CV189" i="28"/>
  <c r="FA189" i="28" s="1"/>
  <c r="CU189" i="28"/>
  <c r="EZ189" i="28" s="1"/>
  <c r="CT189" i="28"/>
  <c r="EY189" i="28" s="1"/>
  <c r="CS189" i="28"/>
  <c r="CR189" i="28"/>
  <c r="EW189" i="28" s="1"/>
  <c r="CQ189" i="28"/>
  <c r="DR189" i="28" s="1"/>
  <c r="CP189" i="28"/>
  <c r="EU189" i="28" s="1"/>
  <c r="CO189" i="28"/>
  <c r="CN189" i="28"/>
  <c r="CM189" i="28"/>
  <c r="CL189" i="28"/>
  <c r="DM189" i="28" s="1"/>
  <c r="CK189" i="28"/>
  <c r="EP189" i="28" s="1"/>
  <c r="CJ189" i="28"/>
  <c r="EO189" i="28" s="1"/>
  <c r="CI189" i="28"/>
  <c r="DJ189" i="28" s="1"/>
  <c r="DH188" i="28"/>
  <c r="FM188" i="28" s="1"/>
  <c r="DG188" i="28"/>
  <c r="FL188" i="28" s="1"/>
  <c r="DF188" i="28"/>
  <c r="FK188" i="28" s="1"/>
  <c r="DE188" i="28"/>
  <c r="DD188" i="28"/>
  <c r="EE188" i="28" s="1"/>
  <c r="DC188" i="28"/>
  <c r="ED188" i="28" s="1"/>
  <c r="DB188" i="28"/>
  <c r="FG188" i="28" s="1"/>
  <c r="DA188" i="28"/>
  <c r="EB188" i="28" s="1"/>
  <c r="CZ188" i="28"/>
  <c r="FE188" i="28" s="1"/>
  <c r="CY188" i="28"/>
  <c r="FD188" i="28" s="1"/>
  <c r="CX188" i="28"/>
  <c r="FC188" i="28" s="1"/>
  <c r="CW188" i="28"/>
  <c r="FB188" i="28" s="1"/>
  <c r="CV188" i="28"/>
  <c r="FA188" i="28" s="1"/>
  <c r="CU188" i="28"/>
  <c r="EZ188" i="28" s="1"/>
  <c r="CT188" i="28"/>
  <c r="CS188" i="28"/>
  <c r="DT188" i="28" s="1"/>
  <c r="CR188" i="28"/>
  <c r="EW188" i="28" s="1"/>
  <c r="CQ188" i="28"/>
  <c r="EV188" i="28" s="1"/>
  <c r="CP188" i="28"/>
  <c r="CO188" i="28"/>
  <c r="DP188" i="28" s="1"/>
  <c r="CN188" i="28"/>
  <c r="ES188" i="28" s="1"/>
  <c r="CM188" i="28"/>
  <c r="ER188" i="28" s="1"/>
  <c r="CL188" i="28"/>
  <c r="DM188" i="28" s="1"/>
  <c r="CK188" i="28"/>
  <c r="DL188" i="28" s="1"/>
  <c r="CJ188" i="28"/>
  <c r="DK188" i="28" s="1"/>
  <c r="CI188" i="28"/>
  <c r="EN188" i="28" s="1"/>
  <c r="DH187" i="28"/>
  <c r="EI187" i="28" s="1"/>
  <c r="DG187" i="28"/>
  <c r="FL187" i="28" s="1"/>
  <c r="DF187" i="28"/>
  <c r="EG187" i="28" s="1"/>
  <c r="DE187" i="28"/>
  <c r="EF187" i="28" s="1"/>
  <c r="DD187" i="28"/>
  <c r="EE187" i="28" s="1"/>
  <c r="DC187" i="28"/>
  <c r="FH187" i="28" s="1"/>
  <c r="DB187" i="28"/>
  <c r="EC187" i="28" s="1"/>
  <c r="DA187" i="28"/>
  <c r="FF187" i="28" s="1"/>
  <c r="CZ187" i="28"/>
  <c r="FE187" i="28" s="1"/>
  <c r="CY187" i="28"/>
  <c r="FD187" i="28" s="1"/>
  <c r="CX187" i="28"/>
  <c r="FC187" i="28" s="1"/>
  <c r="CW187" i="28"/>
  <c r="FB187" i="28" s="1"/>
  <c r="CV187" i="28"/>
  <c r="FA187" i="28" s="1"/>
  <c r="CU187" i="28"/>
  <c r="DV187" i="28" s="1"/>
  <c r="CT187" i="28"/>
  <c r="DU187" i="28" s="1"/>
  <c r="CS187" i="28"/>
  <c r="DT187" i="28" s="1"/>
  <c r="CR187" i="28"/>
  <c r="EW187" i="28" s="1"/>
  <c r="CQ187" i="28"/>
  <c r="DR187" i="28" s="1"/>
  <c r="CP187" i="28"/>
  <c r="EU187" i="28" s="1"/>
  <c r="CO187" i="28"/>
  <c r="DP187" i="28" s="1"/>
  <c r="CN187" i="28"/>
  <c r="ES187" i="28" s="1"/>
  <c r="CM187" i="28"/>
  <c r="DN187" i="28" s="1"/>
  <c r="CL187" i="28"/>
  <c r="DM187" i="28" s="1"/>
  <c r="CK187" i="28"/>
  <c r="CJ187" i="28"/>
  <c r="EO187" i="28" s="1"/>
  <c r="CI187" i="28"/>
  <c r="DJ187" i="28" s="1"/>
  <c r="DH186" i="28"/>
  <c r="FM186" i="28" s="1"/>
  <c r="DG186" i="28"/>
  <c r="FL186" i="28" s="1"/>
  <c r="DF186" i="28"/>
  <c r="EG186" i="28" s="1"/>
  <c r="DE186" i="28"/>
  <c r="FJ186" i="28" s="1"/>
  <c r="DD186" i="28"/>
  <c r="FI186" i="28" s="1"/>
  <c r="DC186" i="28"/>
  <c r="FH186" i="28" s="1"/>
  <c r="DB186" i="28"/>
  <c r="DA186" i="28"/>
  <c r="FF186" i="28" s="1"/>
  <c r="CZ186" i="28"/>
  <c r="FE186" i="28" s="1"/>
  <c r="CY186" i="28"/>
  <c r="DZ186" i="28" s="1"/>
  <c r="CX186" i="28"/>
  <c r="DY186" i="28" s="1"/>
  <c r="CW186" i="28"/>
  <c r="CV186" i="28"/>
  <c r="DW186" i="28" s="1"/>
  <c r="CU186" i="28"/>
  <c r="DV186" i="28" s="1"/>
  <c r="CT186" i="28"/>
  <c r="DU186" i="28" s="1"/>
  <c r="CS186" i="28"/>
  <c r="DT186" i="28" s="1"/>
  <c r="CR186" i="28"/>
  <c r="DS186" i="28" s="1"/>
  <c r="CQ186" i="28"/>
  <c r="CP186" i="28"/>
  <c r="CO186" i="28"/>
  <c r="ET186" i="28" s="1"/>
  <c r="CN186" i="28"/>
  <c r="DO186" i="28" s="1"/>
  <c r="CM186" i="28"/>
  <c r="DN186" i="28" s="1"/>
  <c r="CL186" i="28"/>
  <c r="DM186" i="28" s="1"/>
  <c r="CK186" i="28"/>
  <c r="DL186" i="28" s="1"/>
  <c r="CJ186" i="28"/>
  <c r="DK186" i="28" s="1"/>
  <c r="CI186" i="28"/>
  <c r="DJ186" i="28" s="1"/>
  <c r="DH185" i="28"/>
  <c r="EI185" i="28" s="1"/>
  <c r="DG185" i="28"/>
  <c r="FL185" i="28" s="1"/>
  <c r="DF185" i="28"/>
  <c r="FK185" i="28" s="1"/>
  <c r="DE185" i="28"/>
  <c r="FJ185" i="28" s="1"/>
  <c r="DD185" i="28"/>
  <c r="EE185" i="28" s="1"/>
  <c r="DC185" i="28"/>
  <c r="FH185" i="28" s="1"/>
  <c r="DB185" i="28"/>
  <c r="FG185" i="28" s="1"/>
  <c r="DA185" i="28"/>
  <c r="FF185" i="28" s="1"/>
  <c r="CZ185" i="28"/>
  <c r="EA185" i="28" s="1"/>
  <c r="CY185" i="28"/>
  <c r="DZ185" i="28" s="1"/>
  <c r="CX185" i="28"/>
  <c r="DY185" i="28" s="1"/>
  <c r="CW185" i="28"/>
  <c r="CV185" i="28"/>
  <c r="FA185" i="28" s="1"/>
  <c r="CU185" i="28"/>
  <c r="DV185" i="28" s="1"/>
  <c r="CT185" i="28"/>
  <c r="DU185" i="28" s="1"/>
  <c r="CS185" i="28"/>
  <c r="EX185" i="28" s="1"/>
  <c r="CR185" i="28"/>
  <c r="EW185" i="28" s="1"/>
  <c r="CQ185" i="28"/>
  <c r="EV185" i="28" s="1"/>
  <c r="CP185" i="28"/>
  <c r="DQ185" i="28" s="1"/>
  <c r="CO185" i="28"/>
  <c r="DP185" i="28" s="1"/>
  <c r="CN185" i="28"/>
  <c r="DO185" i="28" s="1"/>
  <c r="CM185" i="28"/>
  <c r="DN185" i="28" s="1"/>
  <c r="CL185" i="28"/>
  <c r="DM185" i="28" s="1"/>
  <c r="CK185" i="28"/>
  <c r="DL185" i="28" s="1"/>
  <c r="CJ185" i="28"/>
  <c r="DK185" i="28" s="1"/>
  <c r="CI185" i="28"/>
  <c r="DJ185" i="28" s="1"/>
  <c r="DH184" i="28"/>
  <c r="FM184" i="28" s="1"/>
  <c r="DG184" i="28"/>
  <c r="FL184" i="28" s="1"/>
  <c r="DF184" i="28"/>
  <c r="EG184" i="28" s="1"/>
  <c r="DE184" i="28"/>
  <c r="EF184" i="28" s="1"/>
  <c r="DD184" i="28"/>
  <c r="FI184" i="28" s="1"/>
  <c r="DC184" i="28"/>
  <c r="FH184" i="28" s="1"/>
  <c r="DB184" i="28"/>
  <c r="EC184" i="28" s="1"/>
  <c r="DA184" i="28"/>
  <c r="EB184" i="28" s="1"/>
  <c r="CZ184" i="28"/>
  <c r="FE184" i="28" s="1"/>
  <c r="CY184" i="28"/>
  <c r="FD184" i="28" s="1"/>
  <c r="CX184" i="28"/>
  <c r="DY184" i="28" s="1"/>
  <c r="CW184" i="28"/>
  <c r="CV184" i="28"/>
  <c r="DW184" i="28" s="1"/>
  <c r="CU184" i="28"/>
  <c r="EZ184" i="28" s="1"/>
  <c r="CT184" i="28"/>
  <c r="DU184" i="28" s="1"/>
  <c r="CS184" i="28"/>
  <c r="EX184" i="28" s="1"/>
  <c r="CR184" i="28"/>
  <c r="DS184" i="28" s="1"/>
  <c r="CQ184" i="28"/>
  <c r="DR184" i="28" s="1"/>
  <c r="CP184" i="28"/>
  <c r="DQ184" i="28" s="1"/>
  <c r="CO184" i="28"/>
  <c r="DP184" i="28" s="1"/>
  <c r="CN184" i="28"/>
  <c r="DO184" i="28" s="1"/>
  <c r="CM184" i="28"/>
  <c r="DN184" i="28" s="1"/>
  <c r="CL184" i="28"/>
  <c r="CK184" i="28"/>
  <c r="DL184" i="28" s="1"/>
  <c r="CJ184" i="28"/>
  <c r="DK184" i="28" s="1"/>
  <c r="CI184" i="28"/>
  <c r="EN184" i="28" s="1"/>
  <c r="DH183" i="28"/>
  <c r="EI183" i="28" s="1"/>
  <c r="DG183" i="28"/>
  <c r="FL183" i="28" s="1"/>
  <c r="DF183" i="28"/>
  <c r="FK183" i="28" s="1"/>
  <c r="DE183" i="28"/>
  <c r="EF183" i="28" s="1"/>
  <c r="DD183" i="28"/>
  <c r="EE183" i="28" s="1"/>
  <c r="DC183" i="28"/>
  <c r="ED183" i="28" s="1"/>
  <c r="DB183" i="28"/>
  <c r="FG183" i="28" s="1"/>
  <c r="DA183" i="28"/>
  <c r="EB183" i="28" s="1"/>
  <c r="CZ183" i="28"/>
  <c r="EA183" i="28" s="1"/>
  <c r="CY183" i="28"/>
  <c r="FD183" i="28" s="1"/>
  <c r="CX183" i="28"/>
  <c r="FC183" i="28" s="1"/>
  <c r="CW183" i="28"/>
  <c r="FB183" i="28" s="1"/>
  <c r="CV183" i="28"/>
  <c r="FA183" i="28" s="1"/>
  <c r="CU183" i="28"/>
  <c r="DV183" i="28" s="1"/>
  <c r="CT183" i="28"/>
  <c r="EY183" i="28" s="1"/>
  <c r="CS183" i="28"/>
  <c r="DT183" i="28" s="1"/>
  <c r="CR183" i="28"/>
  <c r="DS183" i="28" s="1"/>
  <c r="CQ183" i="28"/>
  <c r="EV183" i="28" s="1"/>
  <c r="CP183" i="28"/>
  <c r="DQ183" i="28" s="1"/>
  <c r="CO183" i="28"/>
  <c r="DP183" i="28" s="1"/>
  <c r="CN183" i="28"/>
  <c r="DO183" i="28" s="1"/>
  <c r="CM183" i="28"/>
  <c r="CL183" i="28"/>
  <c r="DM183" i="28" s="1"/>
  <c r="CK183" i="28"/>
  <c r="DL183" i="28" s="1"/>
  <c r="CJ183" i="28"/>
  <c r="DK183" i="28" s="1"/>
  <c r="CI183" i="28"/>
  <c r="EN183" i="28" s="1"/>
  <c r="DH182" i="28"/>
  <c r="EI182" i="28" s="1"/>
  <c r="DG182" i="28"/>
  <c r="EH182" i="28" s="1"/>
  <c r="DF182" i="28"/>
  <c r="EG182" i="28" s="1"/>
  <c r="DE182" i="28"/>
  <c r="DD182" i="28"/>
  <c r="EE182" i="28" s="1"/>
  <c r="DC182" i="28"/>
  <c r="ED182" i="28" s="1"/>
  <c r="DB182" i="28"/>
  <c r="EC182" i="28" s="1"/>
  <c r="DA182" i="28"/>
  <c r="EB182" i="28" s="1"/>
  <c r="CZ182" i="28"/>
  <c r="EA182" i="28" s="1"/>
  <c r="CY182" i="28"/>
  <c r="FD182" i="28" s="1"/>
  <c r="CX182" i="28"/>
  <c r="FC182" i="28" s="1"/>
  <c r="CW182" i="28"/>
  <c r="DX182" i="28" s="1"/>
  <c r="CV182" i="28"/>
  <c r="DW182" i="28" s="1"/>
  <c r="CU182" i="28"/>
  <c r="EZ182" i="28" s="1"/>
  <c r="CT182" i="28"/>
  <c r="EY182" i="28" s="1"/>
  <c r="CS182" i="28"/>
  <c r="CR182" i="28"/>
  <c r="EW182" i="28" s="1"/>
  <c r="CQ182" i="28"/>
  <c r="EV182" i="28" s="1"/>
  <c r="CP182" i="28"/>
  <c r="EU182" i="28" s="1"/>
  <c r="CO182" i="28"/>
  <c r="ET182" i="28" s="1"/>
  <c r="CN182" i="28"/>
  <c r="ES182" i="28" s="1"/>
  <c r="CM182" i="28"/>
  <c r="ER182" i="28" s="1"/>
  <c r="CL182" i="28"/>
  <c r="EQ182" i="28" s="1"/>
  <c r="CK182" i="28"/>
  <c r="EP182" i="28" s="1"/>
  <c r="CJ182" i="28"/>
  <c r="EO182" i="28" s="1"/>
  <c r="CI182" i="28"/>
  <c r="EN182" i="28" s="1"/>
  <c r="DH181" i="28"/>
  <c r="FM181" i="28" s="1"/>
  <c r="DG181" i="28"/>
  <c r="FL181" i="28" s="1"/>
  <c r="DF181" i="28"/>
  <c r="EG181" i="28" s="1"/>
  <c r="DE181" i="28"/>
  <c r="FJ181" i="28" s="1"/>
  <c r="DD181" i="28"/>
  <c r="FI181" i="28" s="1"/>
  <c r="DC181" i="28"/>
  <c r="FH181" i="28" s="1"/>
  <c r="DB181" i="28"/>
  <c r="FG181" i="28" s="1"/>
  <c r="DA181" i="28"/>
  <c r="EB181" i="28" s="1"/>
  <c r="CZ181" i="28"/>
  <c r="FE181" i="28" s="1"/>
  <c r="CY181" i="28"/>
  <c r="FD181" i="28" s="1"/>
  <c r="CX181" i="28"/>
  <c r="FC181" i="28" s="1"/>
  <c r="CW181" i="28"/>
  <c r="FB181" i="28" s="1"/>
  <c r="CV181" i="28"/>
  <c r="FA181" i="28" s="1"/>
  <c r="CU181" i="28"/>
  <c r="EZ181" i="28" s="1"/>
  <c r="CT181" i="28"/>
  <c r="EY181" i="28" s="1"/>
  <c r="CS181" i="28"/>
  <c r="EX181" i="28" s="1"/>
  <c r="CR181" i="28"/>
  <c r="EW181" i="28" s="1"/>
  <c r="CQ181" i="28"/>
  <c r="EV181" i="28" s="1"/>
  <c r="CP181" i="28"/>
  <c r="EU181" i="28" s="1"/>
  <c r="CO181" i="28"/>
  <c r="CN181" i="28"/>
  <c r="ES181" i="28" s="1"/>
  <c r="CM181" i="28"/>
  <c r="DN181" i="28" s="1"/>
  <c r="CL181" i="28"/>
  <c r="EQ181" i="28" s="1"/>
  <c r="CK181" i="28"/>
  <c r="EP181" i="28" s="1"/>
  <c r="CJ181" i="28"/>
  <c r="EO181" i="28" s="1"/>
  <c r="CI181" i="28"/>
  <c r="EN181" i="28" s="1"/>
  <c r="DH180" i="28"/>
  <c r="EI180" i="28" s="1"/>
  <c r="DG180" i="28"/>
  <c r="EH180" i="28" s="1"/>
  <c r="DF180" i="28"/>
  <c r="EG180" i="28" s="1"/>
  <c r="DE180" i="28"/>
  <c r="EF180" i="28" s="1"/>
  <c r="DD180" i="28"/>
  <c r="FI180" i="28" s="1"/>
  <c r="DC180" i="28"/>
  <c r="ED180" i="28" s="1"/>
  <c r="DB180" i="28"/>
  <c r="EC180" i="28" s="1"/>
  <c r="DA180" i="28"/>
  <c r="EB180" i="28" s="1"/>
  <c r="CZ180" i="28"/>
  <c r="EA180" i="28" s="1"/>
  <c r="CY180" i="28"/>
  <c r="FD180" i="28" s="1"/>
  <c r="CX180" i="28"/>
  <c r="FC180" i="28" s="1"/>
  <c r="CW180" i="28"/>
  <c r="DX180" i="28" s="1"/>
  <c r="CV180" i="28"/>
  <c r="FA180" i="28" s="1"/>
  <c r="CU180" i="28"/>
  <c r="EZ180" i="28" s="1"/>
  <c r="CT180" i="28"/>
  <c r="EY180" i="28" s="1"/>
  <c r="CS180" i="28"/>
  <c r="EX180" i="28" s="1"/>
  <c r="CR180" i="28"/>
  <c r="EW180" i="28" s="1"/>
  <c r="CQ180" i="28"/>
  <c r="EV180" i="28" s="1"/>
  <c r="CP180" i="28"/>
  <c r="DQ180" i="28" s="1"/>
  <c r="CO180" i="28"/>
  <c r="ET180" i="28" s="1"/>
  <c r="CN180" i="28"/>
  <c r="ES180" i="28" s="1"/>
  <c r="CM180" i="28"/>
  <c r="DN180" i="28" s="1"/>
  <c r="CL180" i="28"/>
  <c r="EQ180" i="28" s="1"/>
  <c r="CK180" i="28"/>
  <c r="EP180" i="28" s="1"/>
  <c r="CJ180" i="28"/>
  <c r="EO180" i="28" s="1"/>
  <c r="CI180" i="28"/>
  <c r="DJ180" i="28" s="1"/>
  <c r="DH179" i="28"/>
  <c r="EI179" i="28" s="1"/>
  <c r="DG179" i="28"/>
  <c r="EH179" i="28" s="1"/>
  <c r="DF179" i="28"/>
  <c r="FK179" i="28" s="1"/>
  <c r="DE179" i="28"/>
  <c r="EF179" i="28" s="1"/>
  <c r="DD179" i="28"/>
  <c r="EE179" i="28" s="1"/>
  <c r="DC179" i="28"/>
  <c r="ED179" i="28" s="1"/>
  <c r="DB179" i="28"/>
  <c r="EC179" i="28" s="1"/>
  <c r="DA179" i="28"/>
  <c r="EB179" i="28" s="1"/>
  <c r="CZ179" i="28"/>
  <c r="EA179" i="28" s="1"/>
  <c r="CY179" i="28"/>
  <c r="FD179" i="28" s="1"/>
  <c r="CX179" i="28"/>
  <c r="FC179" i="28" s="1"/>
  <c r="CW179" i="28"/>
  <c r="FB179" i="28" s="1"/>
  <c r="CV179" i="28"/>
  <c r="FA179" i="28" s="1"/>
  <c r="CU179" i="28"/>
  <c r="EZ179" i="28" s="1"/>
  <c r="CT179" i="28"/>
  <c r="EY179" i="28" s="1"/>
  <c r="CS179" i="28"/>
  <c r="DT179" i="28" s="1"/>
  <c r="CR179" i="28"/>
  <c r="EW179" i="28" s="1"/>
  <c r="CQ179" i="28"/>
  <c r="EV179" i="28" s="1"/>
  <c r="CP179" i="28"/>
  <c r="EU179" i="28" s="1"/>
  <c r="CO179" i="28"/>
  <c r="CN179" i="28"/>
  <c r="ES179" i="28" s="1"/>
  <c r="CM179" i="28"/>
  <c r="ER179" i="28" s="1"/>
  <c r="CL179" i="28"/>
  <c r="EQ179" i="28" s="1"/>
  <c r="CK179" i="28"/>
  <c r="EP179" i="28" s="1"/>
  <c r="CJ179" i="28"/>
  <c r="EO179" i="28" s="1"/>
  <c r="CI179" i="28"/>
  <c r="EN179" i="28" s="1"/>
  <c r="DH178" i="28"/>
  <c r="FM178" i="28" s="1"/>
  <c r="DG178" i="28"/>
  <c r="EH178" i="28" s="1"/>
  <c r="DF178" i="28"/>
  <c r="DE178" i="28"/>
  <c r="EF178" i="28" s="1"/>
  <c r="DD178" i="28"/>
  <c r="EE178" i="28" s="1"/>
  <c r="DC178" i="28"/>
  <c r="ED178" i="28" s="1"/>
  <c r="DB178" i="28"/>
  <c r="EC178" i="28" s="1"/>
  <c r="DA178" i="28"/>
  <c r="EB178" i="28" s="1"/>
  <c r="CZ178" i="28"/>
  <c r="EA178" i="28" s="1"/>
  <c r="CY178" i="28"/>
  <c r="FD178" i="28" s="1"/>
  <c r="CX178" i="28"/>
  <c r="FC178" i="28" s="1"/>
  <c r="CW178" i="28"/>
  <c r="DX178" i="28" s="1"/>
  <c r="CV178" i="28"/>
  <c r="FA178" i="28" s="1"/>
  <c r="CU178" i="28"/>
  <c r="EZ178" i="28" s="1"/>
  <c r="CT178" i="28"/>
  <c r="CS178" i="28"/>
  <c r="EX178" i="28" s="1"/>
  <c r="CR178" i="28"/>
  <c r="EW178" i="28" s="1"/>
  <c r="CQ178" i="28"/>
  <c r="EV178" i="28" s="1"/>
  <c r="CP178" i="28"/>
  <c r="EU178" i="28" s="1"/>
  <c r="CO178" i="28"/>
  <c r="ET178" i="28" s="1"/>
  <c r="CN178" i="28"/>
  <c r="ES178" i="28" s="1"/>
  <c r="CM178" i="28"/>
  <c r="ER178" i="28" s="1"/>
  <c r="CL178" i="28"/>
  <c r="EQ178" i="28" s="1"/>
  <c r="CK178" i="28"/>
  <c r="EP178" i="28" s="1"/>
  <c r="CJ178" i="28"/>
  <c r="EO178" i="28" s="1"/>
  <c r="CI178" i="28"/>
  <c r="DH177" i="28"/>
  <c r="EI177" i="28" s="1"/>
  <c r="DG177" i="28"/>
  <c r="EH177" i="28" s="1"/>
  <c r="DF177" i="28"/>
  <c r="EG177" i="28" s="1"/>
  <c r="DE177" i="28"/>
  <c r="EF177" i="28" s="1"/>
  <c r="DD177" i="28"/>
  <c r="EE177" i="28" s="1"/>
  <c r="DC177" i="28"/>
  <c r="ED177" i="28" s="1"/>
  <c r="DB177" i="28"/>
  <c r="EC177" i="28" s="1"/>
  <c r="DA177" i="28"/>
  <c r="EB177" i="28" s="1"/>
  <c r="CZ177" i="28"/>
  <c r="EA177" i="28" s="1"/>
  <c r="CY177" i="28"/>
  <c r="FD177" i="28" s="1"/>
  <c r="CX177" i="28"/>
  <c r="FC177" i="28" s="1"/>
  <c r="CW177" i="28"/>
  <c r="FB177" i="28" s="1"/>
  <c r="CV177" i="28"/>
  <c r="FA177" i="28" s="1"/>
  <c r="CU177" i="28"/>
  <c r="EZ177" i="28" s="1"/>
  <c r="CT177" i="28"/>
  <c r="EY177" i="28" s="1"/>
  <c r="CS177" i="28"/>
  <c r="EX177" i="28" s="1"/>
  <c r="CR177" i="28"/>
  <c r="EW177" i="28" s="1"/>
  <c r="CQ177" i="28"/>
  <c r="EV177" i="28" s="1"/>
  <c r="CP177" i="28"/>
  <c r="EU177" i="28" s="1"/>
  <c r="CO177" i="28"/>
  <c r="ET177" i="28" s="1"/>
  <c r="CN177" i="28"/>
  <c r="ES177" i="28" s="1"/>
  <c r="CM177" i="28"/>
  <c r="ER177" i="28" s="1"/>
  <c r="CL177" i="28"/>
  <c r="EQ177" i="28" s="1"/>
  <c r="CK177" i="28"/>
  <c r="DL177" i="28" s="1"/>
  <c r="CJ177" i="28"/>
  <c r="DK177" i="28" s="1"/>
  <c r="CI177" i="28"/>
  <c r="EN177" i="28" s="1"/>
  <c r="DH176" i="28"/>
  <c r="FM176" i="28" s="1"/>
  <c r="DG176" i="28"/>
  <c r="FL176" i="28" s="1"/>
  <c r="DF176" i="28"/>
  <c r="FK176" i="28" s="1"/>
  <c r="DE176" i="28"/>
  <c r="FJ176" i="28" s="1"/>
  <c r="DD176" i="28"/>
  <c r="FI176" i="28" s="1"/>
  <c r="DC176" i="28"/>
  <c r="FH176" i="28" s="1"/>
  <c r="DB176" i="28"/>
  <c r="FG176" i="28" s="1"/>
  <c r="DA176" i="28"/>
  <c r="FF176" i="28" s="1"/>
  <c r="CZ176" i="28"/>
  <c r="FE176" i="28" s="1"/>
  <c r="CY176" i="28"/>
  <c r="FD176" i="28" s="1"/>
  <c r="CX176" i="28"/>
  <c r="FC176" i="28" s="1"/>
  <c r="CW176" i="28"/>
  <c r="FB176" i="28" s="1"/>
  <c r="CV176" i="28"/>
  <c r="CU176" i="28"/>
  <c r="EZ176" i="28" s="1"/>
  <c r="CT176" i="28"/>
  <c r="EY176" i="28" s="1"/>
  <c r="CS176" i="28"/>
  <c r="EX176" i="28" s="1"/>
  <c r="CR176" i="28"/>
  <c r="DS176" i="28" s="1"/>
  <c r="CQ176" i="28"/>
  <c r="EV176" i="28" s="1"/>
  <c r="CP176" i="28"/>
  <c r="EU176" i="28" s="1"/>
  <c r="CO176" i="28"/>
  <c r="ET176" i="28" s="1"/>
  <c r="CN176" i="28"/>
  <c r="ES176" i="28" s="1"/>
  <c r="CM176" i="28"/>
  <c r="DN176" i="28" s="1"/>
  <c r="CL176" i="28"/>
  <c r="EQ176" i="28" s="1"/>
  <c r="CK176" i="28"/>
  <c r="EP176" i="28" s="1"/>
  <c r="CJ176" i="28"/>
  <c r="CI176" i="28"/>
  <c r="EN176" i="28" s="1"/>
  <c r="DH175" i="28"/>
  <c r="FM175" i="28" s="1"/>
  <c r="DG175" i="28"/>
  <c r="FL175" i="28" s="1"/>
  <c r="DF175" i="28"/>
  <c r="FK175" i="28" s="1"/>
  <c r="DE175" i="28"/>
  <c r="FJ175" i="28" s="1"/>
  <c r="DD175" i="28"/>
  <c r="FI175" i="28" s="1"/>
  <c r="DC175" i="28"/>
  <c r="FH175" i="28" s="1"/>
  <c r="DB175" i="28"/>
  <c r="FG175" i="28" s="1"/>
  <c r="DA175" i="28"/>
  <c r="FF175" i="28" s="1"/>
  <c r="CZ175" i="28"/>
  <c r="FE175" i="28" s="1"/>
  <c r="CY175" i="28"/>
  <c r="FD175" i="28" s="1"/>
  <c r="CX175" i="28"/>
  <c r="FC175" i="28" s="1"/>
  <c r="CW175" i="28"/>
  <c r="FB175" i="28" s="1"/>
  <c r="CV175" i="28"/>
  <c r="DW175" i="28" s="1"/>
  <c r="CU175" i="28"/>
  <c r="CT175" i="28"/>
  <c r="EY175" i="28" s="1"/>
  <c r="CS175" i="28"/>
  <c r="EX175" i="28" s="1"/>
  <c r="CR175" i="28"/>
  <c r="EW175" i="28" s="1"/>
  <c r="CQ175" i="28"/>
  <c r="EV175" i="28" s="1"/>
  <c r="CP175" i="28"/>
  <c r="DQ175" i="28" s="1"/>
  <c r="CO175" i="28"/>
  <c r="ET175" i="28" s="1"/>
  <c r="CN175" i="28"/>
  <c r="ES175" i="28" s="1"/>
  <c r="CM175" i="28"/>
  <c r="DN175" i="28" s="1"/>
  <c r="CL175" i="28"/>
  <c r="EQ175" i="28" s="1"/>
  <c r="CK175" i="28"/>
  <c r="EP175" i="28" s="1"/>
  <c r="CJ175" i="28"/>
  <c r="EO175" i="28" s="1"/>
  <c r="CI175" i="28"/>
  <c r="DH174" i="28"/>
  <c r="EI174" i="28" s="1"/>
  <c r="DG174" i="28"/>
  <c r="EH174" i="28" s="1"/>
  <c r="DF174" i="28"/>
  <c r="FK174" i="28" s="1"/>
  <c r="DE174" i="28"/>
  <c r="EF174" i="28" s="1"/>
  <c r="DD174" i="28"/>
  <c r="EE174" i="28" s="1"/>
  <c r="DC174" i="28"/>
  <c r="FH174" i="28" s="1"/>
  <c r="DB174" i="28"/>
  <c r="EC174" i="28" s="1"/>
  <c r="DA174" i="28"/>
  <c r="EB174" i="28" s="1"/>
  <c r="CZ174" i="28"/>
  <c r="EA174" i="28" s="1"/>
  <c r="CY174" i="28"/>
  <c r="FD174" i="28" s="1"/>
  <c r="CX174" i="28"/>
  <c r="FC174" i="28" s="1"/>
  <c r="CW174" i="28"/>
  <c r="FB174" i="28" s="1"/>
  <c r="CV174" i="28"/>
  <c r="DW174" i="28" s="1"/>
  <c r="CU174" i="28"/>
  <c r="DV174" i="28" s="1"/>
  <c r="CT174" i="28"/>
  <c r="DU174" i="28" s="1"/>
  <c r="CS174" i="28"/>
  <c r="DT174" i="28" s="1"/>
  <c r="CR174" i="28"/>
  <c r="EW174" i="28" s="1"/>
  <c r="CQ174" i="28"/>
  <c r="EV174" i="28" s="1"/>
  <c r="CP174" i="28"/>
  <c r="DQ174" i="28" s="1"/>
  <c r="CO174" i="28"/>
  <c r="CN174" i="28"/>
  <c r="DO174" i="28" s="1"/>
  <c r="CM174" i="28"/>
  <c r="DN174" i="28" s="1"/>
  <c r="CL174" i="28"/>
  <c r="DM174" i="28" s="1"/>
  <c r="CK174" i="28"/>
  <c r="DL174" i="28" s="1"/>
  <c r="CJ174" i="28"/>
  <c r="DK174" i="28" s="1"/>
  <c r="CI174" i="28"/>
  <c r="DJ174" i="28" s="1"/>
  <c r="DH173" i="28"/>
  <c r="FM173" i="28" s="1"/>
  <c r="DG173" i="28"/>
  <c r="FL173" i="28" s="1"/>
  <c r="DF173" i="28"/>
  <c r="FK173" i="28" s="1"/>
  <c r="DE173" i="28"/>
  <c r="FJ173" i="28" s="1"/>
  <c r="DD173" i="28"/>
  <c r="FI173" i="28" s="1"/>
  <c r="DC173" i="28"/>
  <c r="FH173" i="28" s="1"/>
  <c r="DB173" i="28"/>
  <c r="FG173" i="28" s="1"/>
  <c r="DA173" i="28"/>
  <c r="FF173" i="28" s="1"/>
  <c r="CZ173" i="28"/>
  <c r="FE173" i="28" s="1"/>
  <c r="CY173" i="28"/>
  <c r="FD173" i="28" s="1"/>
  <c r="CX173" i="28"/>
  <c r="FC173" i="28" s="1"/>
  <c r="CW173" i="28"/>
  <c r="CV173" i="28"/>
  <c r="FA173" i="28" s="1"/>
  <c r="CU173" i="28"/>
  <c r="DV173" i="28" s="1"/>
  <c r="CT173" i="28"/>
  <c r="DU173" i="28" s="1"/>
  <c r="CS173" i="28"/>
  <c r="EX173" i="28" s="1"/>
  <c r="CR173" i="28"/>
  <c r="EW173" i="28" s="1"/>
  <c r="CQ173" i="28"/>
  <c r="DR173" i="28" s="1"/>
  <c r="CP173" i="28"/>
  <c r="EU173" i="28" s="1"/>
  <c r="CO173" i="28"/>
  <c r="ET173" i="28" s="1"/>
  <c r="CN173" i="28"/>
  <c r="ES173" i="28" s="1"/>
  <c r="CM173" i="28"/>
  <c r="CL173" i="28"/>
  <c r="EQ173" i="28" s="1"/>
  <c r="CK173" i="28"/>
  <c r="EP173" i="28" s="1"/>
  <c r="CJ173" i="28"/>
  <c r="EO173" i="28" s="1"/>
  <c r="CI173" i="28"/>
  <c r="EN173" i="28" s="1"/>
  <c r="DH172" i="28"/>
  <c r="DG172" i="28"/>
  <c r="EH172" i="28" s="1"/>
  <c r="DF172" i="28"/>
  <c r="EG172" i="28" s="1"/>
  <c r="DE172" i="28"/>
  <c r="EF172" i="28" s="1"/>
  <c r="DD172" i="28"/>
  <c r="EE172" i="28" s="1"/>
  <c r="DC172" i="28"/>
  <c r="ED172" i="28" s="1"/>
  <c r="DB172" i="28"/>
  <c r="EC172" i="28" s="1"/>
  <c r="DA172" i="28"/>
  <c r="EB172" i="28" s="1"/>
  <c r="CZ172" i="28"/>
  <c r="EA172" i="28" s="1"/>
  <c r="CY172" i="28"/>
  <c r="FD172" i="28" s="1"/>
  <c r="CX172" i="28"/>
  <c r="FC172" i="28" s="1"/>
  <c r="CW172" i="28"/>
  <c r="DX172" i="28" s="1"/>
  <c r="CV172" i="28"/>
  <c r="CU172" i="28"/>
  <c r="EZ172" i="28" s="1"/>
  <c r="CT172" i="28"/>
  <c r="EY172" i="28" s="1"/>
  <c r="CS172" i="28"/>
  <c r="EX172" i="28" s="1"/>
  <c r="CR172" i="28"/>
  <c r="EW172" i="28" s="1"/>
  <c r="CQ172" i="28"/>
  <c r="EV172" i="28" s="1"/>
  <c r="CP172" i="28"/>
  <c r="EU172" i="28" s="1"/>
  <c r="CO172" i="28"/>
  <c r="DP172" i="28" s="1"/>
  <c r="CN172" i="28"/>
  <c r="ES172" i="28" s="1"/>
  <c r="CM172" i="28"/>
  <c r="ER172" i="28" s="1"/>
  <c r="CL172" i="28"/>
  <c r="EQ172" i="28" s="1"/>
  <c r="CK172" i="28"/>
  <c r="EP172" i="28" s="1"/>
  <c r="CJ172" i="28"/>
  <c r="CI172" i="28"/>
  <c r="EN172" i="28" s="1"/>
  <c r="DH171" i="28"/>
  <c r="EI171" i="28" s="1"/>
  <c r="DG171" i="28"/>
  <c r="DF171" i="28"/>
  <c r="FK171" i="28" s="1"/>
  <c r="DE171" i="28"/>
  <c r="FJ171" i="28" s="1"/>
  <c r="DD171" i="28"/>
  <c r="DC171" i="28"/>
  <c r="ED171" i="28" s="1"/>
  <c r="DB171" i="28"/>
  <c r="FG171" i="28" s="1"/>
  <c r="DA171" i="28"/>
  <c r="FF171" i="28" s="1"/>
  <c r="CZ171" i="28"/>
  <c r="CY171" i="28"/>
  <c r="FD171" i="28" s="1"/>
  <c r="CX171" i="28"/>
  <c r="FC171" i="28" s="1"/>
  <c r="CW171" i="28"/>
  <c r="FB171" i="28" s="1"/>
  <c r="CV171" i="28"/>
  <c r="DW171" i="28" s="1"/>
  <c r="CU171" i="28"/>
  <c r="CT171" i="28"/>
  <c r="EY171" i="28" s="1"/>
  <c r="CS171" i="28"/>
  <c r="DT171" i="28" s="1"/>
  <c r="CR171" i="28"/>
  <c r="CQ171" i="28"/>
  <c r="DR171" i="28" s="1"/>
  <c r="CP171" i="28"/>
  <c r="DQ171" i="28" s="1"/>
  <c r="CO171" i="28"/>
  <c r="DP171" i="28" s="1"/>
  <c r="CN171" i="28"/>
  <c r="CM171" i="28"/>
  <c r="DN171" i="28" s="1"/>
  <c r="CL171" i="28"/>
  <c r="EQ171" i="28" s="1"/>
  <c r="CK171" i="28"/>
  <c r="EP171" i="28" s="1"/>
  <c r="CJ171" i="28"/>
  <c r="DK171" i="28" s="1"/>
  <c r="CI171" i="28"/>
  <c r="DJ171" i="28" s="1"/>
  <c r="DH170" i="28"/>
  <c r="DG170" i="28"/>
  <c r="FL170" i="28" s="1"/>
  <c r="DF170" i="28"/>
  <c r="FK170" i="28" s="1"/>
  <c r="DE170" i="28"/>
  <c r="FJ170" i="28" s="1"/>
  <c r="DD170" i="28"/>
  <c r="FI170" i="28" s="1"/>
  <c r="DC170" i="28"/>
  <c r="FH170" i="28" s="1"/>
  <c r="DB170" i="28"/>
  <c r="FG170" i="28" s="1"/>
  <c r="DA170" i="28"/>
  <c r="FF170" i="28" s="1"/>
  <c r="CZ170" i="28"/>
  <c r="FE170" i="28" s="1"/>
  <c r="CY170" i="28"/>
  <c r="FD170" i="28" s="1"/>
  <c r="CX170" i="28"/>
  <c r="FC170" i="28" s="1"/>
  <c r="CW170" i="28"/>
  <c r="FB170" i="28" s="1"/>
  <c r="CV170" i="28"/>
  <c r="CU170" i="28"/>
  <c r="DV170" i="28" s="1"/>
  <c r="CT170" i="28"/>
  <c r="EY170" i="28" s="1"/>
  <c r="CS170" i="28"/>
  <c r="EX170" i="28" s="1"/>
  <c r="CR170" i="28"/>
  <c r="EW170" i="28" s="1"/>
  <c r="CQ170" i="28"/>
  <c r="EV170" i="28" s="1"/>
  <c r="CP170" i="28"/>
  <c r="EU170" i="28" s="1"/>
  <c r="CO170" i="28"/>
  <c r="ET170" i="28" s="1"/>
  <c r="CN170" i="28"/>
  <c r="ES170" i="28" s="1"/>
  <c r="CM170" i="28"/>
  <c r="ER170" i="28" s="1"/>
  <c r="CL170" i="28"/>
  <c r="CK170" i="28"/>
  <c r="CJ170" i="28"/>
  <c r="DK170" i="28" s="1"/>
  <c r="CI170" i="28"/>
  <c r="EN170" i="28" s="1"/>
  <c r="DH169" i="28"/>
  <c r="DG169" i="28"/>
  <c r="DF169" i="28"/>
  <c r="EG169" i="28" s="1"/>
  <c r="DE169" i="28"/>
  <c r="EF169" i="28" s="1"/>
  <c r="DD169" i="28"/>
  <c r="FI169" i="28" s="1"/>
  <c r="DC169" i="28"/>
  <c r="DB169" i="28"/>
  <c r="FG169" i="28" s="1"/>
  <c r="DA169" i="28"/>
  <c r="FF169" i="28" s="1"/>
  <c r="CZ169" i="28"/>
  <c r="CY169" i="28"/>
  <c r="DZ169" i="28" s="1"/>
  <c r="CX169" i="28"/>
  <c r="FC169" i="28" s="1"/>
  <c r="CW169" i="28"/>
  <c r="FB169" i="28" s="1"/>
  <c r="CV169" i="28"/>
  <c r="DW169" i="28" s="1"/>
  <c r="CU169" i="28"/>
  <c r="CT169" i="28"/>
  <c r="DU169" i="28" s="1"/>
  <c r="CS169" i="28"/>
  <c r="CR169" i="28"/>
  <c r="DS169" i="28" s="1"/>
  <c r="CQ169" i="28"/>
  <c r="EV169" i="28" s="1"/>
  <c r="CP169" i="28"/>
  <c r="DQ169" i="28" s="1"/>
  <c r="CO169" i="28"/>
  <c r="ET169" i="28" s="1"/>
  <c r="CN169" i="28"/>
  <c r="CM169" i="28"/>
  <c r="DN169" i="28" s="1"/>
  <c r="CL169" i="28"/>
  <c r="DM169" i="28" s="1"/>
  <c r="CK169" i="28"/>
  <c r="CJ169" i="28"/>
  <c r="DK169" i="28" s="1"/>
  <c r="CI169" i="28"/>
  <c r="DH168" i="28"/>
  <c r="EI168" i="28" s="1"/>
  <c r="DG168" i="28"/>
  <c r="FL168" i="28" s="1"/>
  <c r="DF168" i="28"/>
  <c r="DE168" i="28"/>
  <c r="FJ168" i="28" s="1"/>
  <c r="DD168" i="28"/>
  <c r="DC168" i="28"/>
  <c r="ED168" i="28" s="1"/>
  <c r="DB168" i="28"/>
  <c r="EC168" i="28" s="1"/>
  <c r="DA168" i="28"/>
  <c r="CZ168" i="28"/>
  <c r="EA168" i="28" s="1"/>
  <c r="CY168" i="28"/>
  <c r="FD168" i="28" s="1"/>
  <c r="CX168" i="28"/>
  <c r="FC168" i="28" s="1"/>
  <c r="CW168" i="28"/>
  <c r="DX168" i="28" s="1"/>
  <c r="CV168" i="28"/>
  <c r="DW168" i="28" s="1"/>
  <c r="CU168" i="28"/>
  <c r="DV168" i="28" s="1"/>
  <c r="CT168" i="28"/>
  <c r="CS168" i="28"/>
  <c r="DT168" i="28" s="1"/>
  <c r="CR168" i="28"/>
  <c r="EW168" i="28" s="1"/>
  <c r="CQ168" i="28"/>
  <c r="EV168" i="28" s="1"/>
  <c r="CP168" i="28"/>
  <c r="EU168" i="28" s="1"/>
  <c r="CO168" i="28"/>
  <c r="CN168" i="28"/>
  <c r="DO168" i="28" s="1"/>
  <c r="CM168" i="28"/>
  <c r="DN168" i="28" s="1"/>
  <c r="CL168" i="28"/>
  <c r="CK168" i="28"/>
  <c r="DL168" i="28" s="1"/>
  <c r="CJ168" i="28"/>
  <c r="EO168" i="28" s="1"/>
  <c r="CI168" i="28"/>
  <c r="DJ168" i="28" s="1"/>
  <c r="DH167" i="28"/>
  <c r="FM167" i="28" s="1"/>
  <c r="DG167" i="28"/>
  <c r="FL167" i="28" s="1"/>
  <c r="DF167" i="28"/>
  <c r="FK167" i="28" s="1"/>
  <c r="DE167" i="28"/>
  <c r="EF167" i="28" s="1"/>
  <c r="DD167" i="28"/>
  <c r="EE167" i="28" s="1"/>
  <c r="DC167" i="28"/>
  <c r="FH167" i="28" s="1"/>
  <c r="DB167" i="28"/>
  <c r="FG167" i="28" s="1"/>
  <c r="DA167" i="28"/>
  <c r="EB167" i="28" s="1"/>
  <c r="CZ167" i="28"/>
  <c r="FE167" i="28" s="1"/>
  <c r="CY167" i="28"/>
  <c r="FD167" i="28" s="1"/>
  <c r="CX167" i="28"/>
  <c r="FC167" i="28" s="1"/>
  <c r="CW167" i="28"/>
  <c r="DX167" i="28" s="1"/>
  <c r="CV167" i="28"/>
  <c r="FA167" i="28" s="1"/>
  <c r="CU167" i="28"/>
  <c r="EZ167" i="28" s="1"/>
  <c r="CT167" i="28"/>
  <c r="DU167" i="28" s="1"/>
  <c r="CS167" i="28"/>
  <c r="DT167" i="28" s="1"/>
  <c r="CR167" i="28"/>
  <c r="EW167" i="28" s="1"/>
  <c r="CQ167" i="28"/>
  <c r="EV167" i="28" s="1"/>
  <c r="CP167" i="28"/>
  <c r="DQ167" i="28" s="1"/>
  <c r="CO167" i="28"/>
  <c r="ET167" i="28" s="1"/>
  <c r="CN167" i="28"/>
  <c r="CM167" i="28"/>
  <c r="ER167" i="28" s="1"/>
  <c r="CL167" i="28"/>
  <c r="DM167" i="28" s="1"/>
  <c r="CK167" i="28"/>
  <c r="EP167" i="28" s="1"/>
  <c r="CJ167" i="28"/>
  <c r="DK167" i="28" s="1"/>
  <c r="CI167" i="28"/>
  <c r="EN167" i="28" s="1"/>
  <c r="DH166" i="28"/>
  <c r="FM166" i="28" s="1"/>
  <c r="DG166" i="28"/>
  <c r="FL166" i="28" s="1"/>
  <c r="DF166" i="28"/>
  <c r="EG166" i="28" s="1"/>
  <c r="DE166" i="28"/>
  <c r="EF166" i="28" s="1"/>
  <c r="DD166" i="28"/>
  <c r="FI166" i="28" s="1"/>
  <c r="DC166" i="28"/>
  <c r="FH166" i="28" s="1"/>
  <c r="DB166" i="28"/>
  <c r="EC166" i="28" s="1"/>
  <c r="DA166" i="28"/>
  <c r="EB166" i="28" s="1"/>
  <c r="CZ166" i="28"/>
  <c r="EA166" i="28" s="1"/>
  <c r="CY166" i="28"/>
  <c r="FD166" i="28" s="1"/>
  <c r="CX166" i="28"/>
  <c r="FC166" i="28" s="1"/>
  <c r="CW166" i="28"/>
  <c r="FB166" i="28" s="1"/>
  <c r="CV166" i="28"/>
  <c r="DW166" i="28" s="1"/>
  <c r="CU166" i="28"/>
  <c r="DV166" i="28" s="1"/>
  <c r="CT166" i="28"/>
  <c r="DU166" i="28" s="1"/>
  <c r="CS166" i="28"/>
  <c r="DT166" i="28" s="1"/>
  <c r="CR166" i="28"/>
  <c r="CQ166" i="28"/>
  <c r="EV166" i="28" s="1"/>
  <c r="CP166" i="28"/>
  <c r="DQ166" i="28" s="1"/>
  <c r="CO166" i="28"/>
  <c r="DP166" i="28" s="1"/>
  <c r="CN166" i="28"/>
  <c r="CM166" i="28"/>
  <c r="DN166" i="28" s="1"/>
  <c r="CL166" i="28"/>
  <c r="DM166" i="28" s="1"/>
  <c r="CK166" i="28"/>
  <c r="DL166" i="28" s="1"/>
  <c r="CJ166" i="28"/>
  <c r="DK166" i="28" s="1"/>
  <c r="CI166" i="28"/>
  <c r="DJ166" i="28" s="1"/>
  <c r="DH165" i="28"/>
  <c r="EI165" i="28" s="1"/>
  <c r="DG165" i="28"/>
  <c r="FL165" i="28" s="1"/>
  <c r="DF165" i="28"/>
  <c r="EG165" i="28" s="1"/>
  <c r="DE165" i="28"/>
  <c r="EF165" i="28" s="1"/>
  <c r="DD165" i="28"/>
  <c r="FI165" i="28" s="1"/>
  <c r="DC165" i="28"/>
  <c r="ED165" i="28" s="1"/>
  <c r="DB165" i="28"/>
  <c r="FG165" i="28" s="1"/>
  <c r="DA165" i="28"/>
  <c r="EB165" i="28" s="1"/>
  <c r="CZ165" i="28"/>
  <c r="FE165" i="28" s="1"/>
  <c r="CY165" i="28"/>
  <c r="FD165" i="28" s="1"/>
  <c r="CX165" i="28"/>
  <c r="FC165" i="28" s="1"/>
  <c r="CW165" i="28"/>
  <c r="CV165" i="28"/>
  <c r="DW165" i="28" s="1"/>
  <c r="CU165" i="28"/>
  <c r="DV165" i="28" s="1"/>
  <c r="CT165" i="28"/>
  <c r="EY165" i="28" s="1"/>
  <c r="CS165" i="28"/>
  <c r="DT165" i="28" s="1"/>
  <c r="CR165" i="28"/>
  <c r="DS165" i="28" s="1"/>
  <c r="CQ165" i="28"/>
  <c r="CP165" i="28"/>
  <c r="CO165" i="28"/>
  <c r="DP165" i="28" s="1"/>
  <c r="CN165" i="28"/>
  <c r="ES165" i="28" s="1"/>
  <c r="CM165" i="28"/>
  <c r="DN165" i="28" s="1"/>
  <c r="CL165" i="28"/>
  <c r="EQ165" i="28" s="1"/>
  <c r="CK165" i="28"/>
  <c r="DL165" i="28" s="1"/>
  <c r="CJ165" i="28"/>
  <c r="DK165" i="28" s="1"/>
  <c r="CI165" i="28"/>
  <c r="DJ165" i="28" s="1"/>
  <c r="DH164" i="28"/>
  <c r="FM164" i="28" s="1"/>
  <c r="DG164" i="28"/>
  <c r="FL164" i="28" s="1"/>
  <c r="DF164" i="28"/>
  <c r="FK164" i="28" s="1"/>
  <c r="DE164" i="28"/>
  <c r="FJ164" i="28" s="1"/>
  <c r="DD164" i="28"/>
  <c r="FI164" i="28" s="1"/>
  <c r="DC164" i="28"/>
  <c r="FH164" i="28" s="1"/>
  <c r="DB164" i="28"/>
  <c r="FG164" i="28" s="1"/>
  <c r="DA164" i="28"/>
  <c r="FF164" i="28" s="1"/>
  <c r="CZ164" i="28"/>
  <c r="FE164" i="28" s="1"/>
  <c r="CY164" i="28"/>
  <c r="FD164" i="28" s="1"/>
  <c r="CX164" i="28"/>
  <c r="DY164" i="28" s="1"/>
  <c r="CW164" i="28"/>
  <c r="DX164" i="28" s="1"/>
  <c r="CV164" i="28"/>
  <c r="FA164" i="28" s="1"/>
  <c r="CU164" i="28"/>
  <c r="EZ164" i="28" s="1"/>
  <c r="CT164" i="28"/>
  <c r="DU164" i="28" s="1"/>
  <c r="CS164" i="28"/>
  <c r="EX164" i="28" s="1"/>
  <c r="CR164" i="28"/>
  <c r="EW164" i="28" s="1"/>
  <c r="CQ164" i="28"/>
  <c r="EV164" i="28" s="1"/>
  <c r="CP164" i="28"/>
  <c r="EU164" i="28" s="1"/>
  <c r="CO164" i="28"/>
  <c r="ET164" i="28" s="1"/>
  <c r="CN164" i="28"/>
  <c r="ES164" i="28" s="1"/>
  <c r="CM164" i="28"/>
  <c r="ER164" i="28" s="1"/>
  <c r="CL164" i="28"/>
  <c r="EQ164" i="28" s="1"/>
  <c r="CK164" i="28"/>
  <c r="EP164" i="28" s="1"/>
  <c r="CJ164" i="28"/>
  <c r="EO164" i="28" s="1"/>
  <c r="CI164" i="28"/>
  <c r="EN164" i="28" s="1"/>
  <c r="DH163" i="28"/>
  <c r="FM163" i="28" s="1"/>
  <c r="DG163" i="28"/>
  <c r="FL163" i="28" s="1"/>
  <c r="DF163" i="28"/>
  <c r="FK163" i="28" s="1"/>
  <c r="DE163" i="28"/>
  <c r="FJ163" i="28" s="1"/>
  <c r="DD163" i="28"/>
  <c r="FI163" i="28" s="1"/>
  <c r="DC163" i="28"/>
  <c r="FH163" i="28" s="1"/>
  <c r="DB163" i="28"/>
  <c r="FG163" i="28" s="1"/>
  <c r="DA163" i="28"/>
  <c r="FF163" i="28" s="1"/>
  <c r="CZ163" i="28"/>
  <c r="FE163" i="28" s="1"/>
  <c r="CY163" i="28"/>
  <c r="FD163" i="28" s="1"/>
  <c r="CX163" i="28"/>
  <c r="FC163" i="28" s="1"/>
  <c r="CW163" i="28"/>
  <c r="DX163" i="28" s="1"/>
  <c r="CV163" i="28"/>
  <c r="DW163" i="28" s="1"/>
  <c r="CU163" i="28"/>
  <c r="EZ163" i="28" s="1"/>
  <c r="CT163" i="28"/>
  <c r="EY163" i="28" s="1"/>
  <c r="CS163" i="28"/>
  <c r="DT163" i="28" s="1"/>
  <c r="CR163" i="28"/>
  <c r="EW163" i="28" s="1"/>
  <c r="CQ163" i="28"/>
  <c r="EV163" i="28" s="1"/>
  <c r="CP163" i="28"/>
  <c r="EU163" i="28" s="1"/>
  <c r="CO163" i="28"/>
  <c r="DP163" i="28" s="1"/>
  <c r="CN163" i="28"/>
  <c r="ES163" i="28" s="1"/>
  <c r="CM163" i="28"/>
  <c r="ER163" i="28" s="1"/>
  <c r="CL163" i="28"/>
  <c r="EQ163" i="28" s="1"/>
  <c r="CK163" i="28"/>
  <c r="EP163" i="28" s="1"/>
  <c r="CJ163" i="28"/>
  <c r="EO163" i="28" s="1"/>
  <c r="CI163" i="28"/>
  <c r="EN163" i="28" s="1"/>
  <c r="DH162" i="28"/>
  <c r="FM162" i="28" s="1"/>
  <c r="DG162" i="28"/>
  <c r="EH162" i="28" s="1"/>
  <c r="DF162" i="28"/>
  <c r="EG162" i="28" s="1"/>
  <c r="DE162" i="28"/>
  <c r="EF162" i="28" s="1"/>
  <c r="DD162" i="28"/>
  <c r="EE162" i="28" s="1"/>
  <c r="DC162" i="28"/>
  <c r="ED162" i="28" s="1"/>
  <c r="DB162" i="28"/>
  <c r="EC162" i="28" s="1"/>
  <c r="DA162" i="28"/>
  <c r="EB162" i="28" s="1"/>
  <c r="CZ162" i="28"/>
  <c r="EA162" i="28" s="1"/>
  <c r="CY162" i="28"/>
  <c r="FD162" i="28" s="1"/>
  <c r="CX162" i="28"/>
  <c r="FC162" i="28" s="1"/>
  <c r="CW162" i="28"/>
  <c r="DX162" i="28" s="1"/>
  <c r="CV162" i="28"/>
  <c r="FA162" i="28" s="1"/>
  <c r="CU162" i="28"/>
  <c r="EZ162" i="28" s="1"/>
  <c r="CT162" i="28"/>
  <c r="EY162" i="28" s="1"/>
  <c r="CS162" i="28"/>
  <c r="EX162" i="28" s="1"/>
  <c r="CR162" i="28"/>
  <c r="EW162" i="28" s="1"/>
  <c r="CQ162" i="28"/>
  <c r="DR162" i="28" s="1"/>
  <c r="CP162" i="28"/>
  <c r="DQ162" i="28" s="1"/>
  <c r="CO162" i="28"/>
  <c r="ET162" i="28" s="1"/>
  <c r="CN162" i="28"/>
  <c r="ES162" i="28" s="1"/>
  <c r="CM162" i="28"/>
  <c r="DN162" i="28" s="1"/>
  <c r="CL162" i="28"/>
  <c r="EQ162" i="28" s="1"/>
  <c r="CK162" i="28"/>
  <c r="EP162" i="28" s="1"/>
  <c r="CJ162" i="28"/>
  <c r="EO162" i="28" s="1"/>
  <c r="CI162" i="28"/>
  <c r="EN162" i="28" s="1"/>
  <c r="DH161" i="28"/>
  <c r="EI161" i="28" s="1"/>
  <c r="DG161" i="28"/>
  <c r="EH161" i="28" s="1"/>
  <c r="DF161" i="28"/>
  <c r="EG161" i="28" s="1"/>
  <c r="DE161" i="28"/>
  <c r="EF161" i="28" s="1"/>
  <c r="DD161" i="28"/>
  <c r="EE161" i="28" s="1"/>
  <c r="DC161" i="28"/>
  <c r="ED161" i="28" s="1"/>
  <c r="DB161" i="28"/>
  <c r="EC161" i="28" s="1"/>
  <c r="DA161" i="28"/>
  <c r="EB161" i="28" s="1"/>
  <c r="CZ161" i="28"/>
  <c r="EA161" i="28" s="1"/>
  <c r="CY161" i="28"/>
  <c r="FD161" i="28" s="1"/>
  <c r="CX161" i="28"/>
  <c r="FC161" i="28" s="1"/>
  <c r="CW161" i="28"/>
  <c r="FB161" i="28" s="1"/>
  <c r="CV161" i="28"/>
  <c r="FA161" i="28" s="1"/>
  <c r="CU161" i="28"/>
  <c r="EZ161" i="28" s="1"/>
  <c r="CT161" i="28"/>
  <c r="EY161" i="28" s="1"/>
  <c r="CS161" i="28"/>
  <c r="EX161" i="28" s="1"/>
  <c r="CR161" i="28"/>
  <c r="EW161" i="28" s="1"/>
  <c r="CQ161" i="28"/>
  <c r="EV161" i="28" s="1"/>
  <c r="CP161" i="28"/>
  <c r="EU161" i="28" s="1"/>
  <c r="CO161" i="28"/>
  <c r="ET161" i="28" s="1"/>
  <c r="CN161" i="28"/>
  <c r="DO161" i="28" s="1"/>
  <c r="CM161" i="28"/>
  <c r="ER161" i="28" s="1"/>
  <c r="CL161" i="28"/>
  <c r="EQ161" i="28" s="1"/>
  <c r="CK161" i="28"/>
  <c r="DL161" i="28" s="1"/>
  <c r="CJ161" i="28"/>
  <c r="EO161" i="28" s="1"/>
  <c r="CI161" i="28"/>
  <c r="EN161" i="28" s="1"/>
  <c r="DH160" i="28"/>
  <c r="EI160" i="28" s="1"/>
  <c r="DG160" i="28"/>
  <c r="EH160" i="28" s="1"/>
  <c r="DF160" i="28"/>
  <c r="EG160" i="28" s="1"/>
  <c r="DE160" i="28"/>
  <c r="EF160" i="28" s="1"/>
  <c r="DD160" i="28"/>
  <c r="EE160" i="28" s="1"/>
  <c r="DC160" i="28"/>
  <c r="ED160" i="28" s="1"/>
  <c r="DB160" i="28"/>
  <c r="EC160" i="28" s="1"/>
  <c r="DA160" i="28"/>
  <c r="EB160" i="28" s="1"/>
  <c r="CZ160" i="28"/>
  <c r="FE160" i="28" s="1"/>
  <c r="CY160" i="28"/>
  <c r="FD160" i="28" s="1"/>
  <c r="CX160" i="28"/>
  <c r="FC160" i="28" s="1"/>
  <c r="CW160" i="28"/>
  <c r="DX160" i="28" s="1"/>
  <c r="CV160" i="28"/>
  <c r="FA160" i="28" s="1"/>
  <c r="CU160" i="28"/>
  <c r="EZ160" i="28" s="1"/>
  <c r="CT160" i="28"/>
  <c r="DU160" i="28" s="1"/>
  <c r="CS160" i="28"/>
  <c r="EX160" i="28" s="1"/>
  <c r="CR160" i="28"/>
  <c r="EW160" i="28" s="1"/>
  <c r="CQ160" i="28"/>
  <c r="DR160" i="28" s="1"/>
  <c r="CP160" i="28"/>
  <c r="DQ160" i="28" s="1"/>
  <c r="CO160" i="28"/>
  <c r="ET160" i="28" s="1"/>
  <c r="CN160" i="28"/>
  <c r="ES160" i="28" s="1"/>
  <c r="CM160" i="28"/>
  <c r="ER160" i="28" s="1"/>
  <c r="CL160" i="28"/>
  <c r="EQ160" i="28" s="1"/>
  <c r="CK160" i="28"/>
  <c r="EP160" i="28" s="1"/>
  <c r="CJ160" i="28"/>
  <c r="EO160" i="28" s="1"/>
  <c r="CI160" i="28"/>
  <c r="EN160" i="28" s="1"/>
  <c r="DH159" i="28"/>
  <c r="FM159" i="28" s="1"/>
  <c r="DG159" i="28"/>
  <c r="FL159" i="28" s="1"/>
  <c r="DF159" i="28"/>
  <c r="FK159" i="28" s="1"/>
  <c r="DE159" i="28"/>
  <c r="FJ159" i="28" s="1"/>
  <c r="DD159" i="28"/>
  <c r="FI159" i="28" s="1"/>
  <c r="DC159" i="28"/>
  <c r="FH159" i="28" s="1"/>
  <c r="DB159" i="28"/>
  <c r="FG159" i="28" s="1"/>
  <c r="DA159" i="28"/>
  <c r="FF159" i="28" s="1"/>
  <c r="CZ159" i="28"/>
  <c r="FE159" i="28" s="1"/>
  <c r="CY159" i="28"/>
  <c r="FD159" i="28" s="1"/>
  <c r="CX159" i="28"/>
  <c r="DY159" i="28" s="1"/>
  <c r="CW159" i="28"/>
  <c r="FB159" i="28" s="1"/>
  <c r="CV159" i="28"/>
  <c r="FA159" i="28" s="1"/>
  <c r="CU159" i="28"/>
  <c r="EZ159" i="28" s="1"/>
  <c r="CT159" i="28"/>
  <c r="DU159" i="28" s="1"/>
  <c r="CS159" i="28"/>
  <c r="EX159" i="28" s="1"/>
  <c r="CR159" i="28"/>
  <c r="EW159" i="28" s="1"/>
  <c r="CQ159" i="28"/>
  <c r="EV159" i="28" s="1"/>
  <c r="CP159" i="28"/>
  <c r="EU159" i="28" s="1"/>
  <c r="CO159" i="28"/>
  <c r="ET159" i="28" s="1"/>
  <c r="CN159" i="28"/>
  <c r="ES159" i="28" s="1"/>
  <c r="CM159" i="28"/>
  <c r="ER159" i="28" s="1"/>
  <c r="CL159" i="28"/>
  <c r="EQ159" i="28" s="1"/>
  <c r="CK159" i="28"/>
  <c r="EP159" i="28" s="1"/>
  <c r="CJ159" i="28"/>
  <c r="EO159" i="28" s="1"/>
  <c r="CI159" i="28"/>
  <c r="EN159" i="28" s="1"/>
  <c r="DH158" i="28"/>
  <c r="FM158" i="28" s="1"/>
  <c r="DG158" i="28"/>
  <c r="FL158" i="28" s="1"/>
  <c r="DF158" i="28"/>
  <c r="FK158" i="28" s="1"/>
  <c r="DE158" i="28"/>
  <c r="FJ158" i="28" s="1"/>
  <c r="DD158" i="28"/>
  <c r="EE158" i="28" s="1"/>
  <c r="DC158" i="28"/>
  <c r="FH158" i="28" s="1"/>
  <c r="DB158" i="28"/>
  <c r="EC158" i="28" s="1"/>
  <c r="DA158" i="28"/>
  <c r="FF158" i="28" s="1"/>
  <c r="CZ158" i="28"/>
  <c r="FE158" i="28" s="1"/>
  <c r="CY158" i="28"/>
  <c r="FD158" i="28" s="1"/>
  <c r="CX158" i="28"/>
  <c r="DY158" i="28" s="1"/>
  <c r="CW158" i="28"/>
  <c r="CV158" i="28"/>
  <c r="DW158" i="28" s="1"/>
  <c r="CU158" i="28"/>
  <c r="EZ158" i="28" s="1"/>
  <c r="CT158" i="28"/>
  <c r="DU158" i="28" s="1"/>
  <c r="CS158" i="28"/>
  <c r="DT158" i="28" s="1"/>
  <c r="CR158" i="28"/>
  <c r="DS158" i="28" s="1"/>
  <c r="CQ158" i="28"/>
  <c r="EV158" i="28" s="1"/>
  <c r="CP158" i="28"/>
  <c r="DQ158" i="28" s="1"/>
  <c r="CO158" i="28"/>
  <c r="DP158" i="28" s="1"/>
  <c r="CN158" i="28"/>
  <c r="DO158" i="28" s="1"/>
  <c r="CM158" i="28"/>
  <c r="ER158" i="28" s="1"/>
  <c r="CL158" i="28"/>
  <c r="DM158" i="28" s="1"/>
  <c r="CK158" i="28"/>
  <c r="DL158" i="28" s="1"/>
  <c r="CJ158" i="28"/>
  <c r="DK158" i="28" s="1"/>
  <c r="CI158" i="28"/>
  <c r="EN158" i="28" s="1"/>
  <c r="DH157" i="28"/>
  <c r="FM157" i="28" s="1"/>
  <c r="DG157" i="28"/>
  <c r="FL157" i="28" s="1"/>
  <c r="DF157" i="28"/>
  <c r="FK157" i="28" s="1"/>
  <c r="DE157" i="28"/>
  <c r="FJ157" i="28" s="1"/>
  <c r="DD157" i="28"/>
  <c r="FI157" i="28" s="1"/>
  <c r="DC157" i="28"/>
  <c r="FH157" i="28" s="1"/>
  <c r="DB157" i="28"/>
  <c r="FG157" i="28" s="1"/>
  <c r="DA157" i="28"/>
  <c r="FF157" i="28" s="1"/>
  <c r="CZ157" i="28"/>
  <c r="FE157" i="28" s="1"/>
  <c r="CY157" i="28"/>
  <c r="DZ157" i="28" s="1"/>
  <c r="CX157" i="28"/>
  <c r="DY157" i="28" s="1"/>
  <c r="CW157" i="28"/>
  <c r="CV157" i="28"/>
  <c r="DW157" i="28" s="1"/>
  <c r="CU157" i="28"/>
  <c r="DV157" i="28" s="1"/>
  <c r="CT157" i="28"/>
  <c r="DU157" i="28" s="1"/>
  <c r="CS157" i="28"/>
  <c r="EX157" i="28" s="1"/>
  <c r="CR157" i="28"/>
  <c r="DS157" i="28" s="1"/>
  <c r="CQ157" i="28"/>
  <c r="DR157" i="28" s="1"/>
  <c r="CP157" i="28"/>
  <c r="DQ157" i="28" s="1"/>
  <c r="CO157" i="28"/>
  <c r="ET157" i="28" s="1"/>
  <c r="CN157" i="28"/>
  <c r="DO157" i="28" s="1"/>
  <c r="CM157" i="28"/>
  <c r="DN157" i="28" s="1"/>
  <c r="CL157" i="28"/>
  <c r="DM157" i="28" s="1"/>
  <c r="CK157" i="28"/>
  <c r="EP157" i="28" s="1"/>
  <c r="CJ157" i="28"/>
  <c r="DK157" i="28" s="1"/>
  <c r="CI157" i="28"/>
  <c r="DJ157" i="28" s="1"/>
  <c r="DH156" i="28"/>
  <c r="DG156" i="28"/>
  <c r="FL156" i="28" s="1"/>
  <c r="DF156" i="28"/>
  <c r="FK156" i="28" s="1"/>
  <c r="DE156" i="28"/>
  <c r="FJ156" i="28" s="1"/>
  <c r="DD156" i="28"/>
  <c r="EE156" i="28" s="1"/>
  <c r="DC156" i="28"/>
  <c r="ED156" i="28" s="1"/>
  <c r="DB156" i="28"/>
  <c r="FG156" i="28" s="1"/>
  <c r="DA156" i="28"/>
  <c r="FF156" i="28" s="1"/>
  <c r="CZ156" i="28"/>
  <c r="EA156" i="28" s="1"/>
  <c r="CY156" i="28"/>
  <c r="DZ156" i="28" s="1"/>
  <c r="CX156" i="28"/>
  <c r="DY156" i="28" s="1"/>
  <c r="CW156" i="28"/>
  <c r="CV156" i="28"/>
  <c r="CU156" i="28"/>
  <c r="EZ156" i="28" s="1"/>
  <c r="CT156" i="28"/>
  <c r="DU156" i="28" s="1"/>
  <c r="CS156" i="28"/>
  <c r="DT156" i="28" s="1"/>
  <c r="CR156" i="28"/>
  <c r="DS156" i="28" s="1"/>
  <c r="CQ156" i="28"/>
  <c r="EV156" i="28" s="1"/>
  <c r="CP156" i="28"/>
  <c r="DQ156" i="28" s="1"/>
  <c r="CO156" i="28"/>
  <c r="DP156" i="28" s="1"/>
  <c r="CN156" i="28"/>
  <c r="ES156" i="28" s="1"/>
  <c r="CM156" i="28"/>
  <c r="ER156" i="28" s="1"/>
  <c r="CL156" i="28"/>
  <c r="DM156" i="28" s="1"/>
  <c r="CK156" i="28"/>
  <c r="CJ156" i="28"/>
  <c r="EO156" i="28" s="1"/>
  <c r="CI156" i="28"/>
  <c r="EN156" i="28" s="1"/>
  <c r="DH155" i="28"/>
  <c r="EI155" i="28" s="1"/>
  <c r="DG155" i="28"/>
  <c r="EH155" i="28" s="1"/>
  <c r="DF155" i="28"/>
  <c r="EG155" i="28" s="1"/>
  <c r="DE155" i="28"/>
  <c r="EF155" i="28" s="1"/>
  <c r="DD155" i="28"/>
  <c r="EE155" i="28" s="1"/>
  <c r="DC155" i="28"/>
  <c r="ED155" i="28" s="1"/>
  <c r="DB155" i="28"/>
  <c r="DA155" i="28"/>
  <c r="EB155" i="28" s="1"/>
  <c r="CZ155" i="28"/>
  <c r="EA155" i="28" s="1"/>
  <c r="CY155" i="28"/>
  <c r="FD155" i="28" s="1"/>
  <c r="CX155" i="28"/>
  <c r="FC155" i="28" s="1"/>
  <c r="CW155" i="28"/>
  <c r="DX155" i="28" s="1"/>
  <c r="CV155" i="28"/>
  <c r="FA155" i="28" s="1"/>
  <c r="CU155" i="28"/>
  <c r="EZ155" i="28" s="1"/>
  <c r="CT155" i="28"/>
  <c r="DU155" i="28" s="1"/>
  <c r="CS155" i="28"/>
  <c r="EX155" i="28" s="1"/>
  <c r="CR155" i="28"/>
  <c r="EW155" i="28" s="1"/>
  <c r="CQ155" i="28"/>
  <c r="EV155" i="28" s="1"/>
  <c r="CP155" i="28"/>
  <c r="EU155" i="28" s="1"/>
  <c r="CO155" i="28"/>
  <c r="CN155" i="28"/>
  <c r="ES155" i="28" s="1"/>
  <c r="CM155" i="28"/>
  <c r="ER155" i="28" s="1"/>
  <c r="CL155" i="28"/>
  <c r="DM155" i="28" s="1"/>
  <c r="CK155" i="28"/>
  <c r="EP155" i="28" s="1"/>
  <c r="CJ155" i="28"/>
  <c r="EO155" i="28" s="1"/>
  <c r="CI155" i="28"/>
  <c r="EN155" i="28" s="1"/>
  <c r="DH154" i="28"/>
  <c r="DG154" i="28"/>
  <c r="EH154" i="28" s="1"/>
  <c r="DF154" i="28"/>
  <c r="EG154" i="28" s="1"/>
  <c r="DE154" i="28"/>
  <c r="EF154" i="28" s="1"/>
  <c r="DD154" i="28"/>
  <c r="EE154" i="28" s="1"/>
  <c r="DC154" i="28"/>
  <c r="ED154" i="28" s="1"/>
  <c r="DB154" i="28"/>
  <c r="EC154" i="28" s="1"/>
  <c r="DA154" i="28"/>
  <c r="FF154" i="28" s="1"/>
  <c r="CZ154" i="28"/>
  <c r="EA154" i="28" s="1"/>
  <c r="CY154" i="28"/>
  <c r="FD154" i="28" s="1"/>
  <c r="CX154" i="28"/>
  <c r="FC154" i="28" s="1"/>
  <c r="CW154" i="28"/>
  <c r="DX154" i="28" s="1"/>
  <c r="CV154" i="28"/>
  <c r="CU154" i="28"/>
  <c r="EZ154" i="28" s="1"/>
  <c r="CT154" i="28"/>
  <c r="EY154" i="28" s="1"/>
  <c r="CS154" i="28"/>
  <c r="EX154" i="28" s="1"/>
  <c r="CR154" i="28"/>
  <c r="DS154" i="28" s="1"/>
  <c r="CQ154" i="28"/>
  <c r="DR154" i="28" s="1"/>
  <c r="CP154" i="28"/>
  <c r="EU154" i="28" s="1"/>
  <c r="CO154" i="28"/>
  <c r="ET154" i="28" s="1"/>
  <c r="CN154" i="28"/>
  <c r="ES154" i="28" s="1"/>
  <c r="CM154" i="28"/>
  <c r="ER154" i="28" s="1"/>
  <c r="CL154" i="28"/>
  <c r="EQ154" i="28" s="1"/>
  <c r="CK154" i="28"/>
  <c r="EP154" i="28" s="1"/>
  <c r="CJ154" i="28"/>
  <c r="CI154" i="28"/>
  <c r="EN154" i="28" s="1"/>
  <c r="DH153" i="28"/>
  <c r="EI153" i="28" s="1"/>
  <c r="DG153" i="28"/>
  <c r="EH153" i="28" s="1"/>
  <c r="DF153" i="28"/>
  <c r="EG153" i="28" s="1"/>
  <c r="DE153" i="28"/>
  <c r="EF153" i="28" s="1"/>
  <c r="DD153" i="28"/>
  <c r="EE153" i="28" s="1"/>
  <c r="DC153" i="28"/>
  <c r="FH153" i="28" s="1"/>
  <c r="DB153" i="28"/>
  <c r="EC153" i="28" s="1"/>
  <c r="DA153" i="28"/>
  <c r="EB153" i="28" s="1"/>
  <c r="CZ153" i="28"/>
  <c r="CY153" i="28"/>
  <c r="FD153" i="28" s="1"/>
  <c r="CX153" i="28"/>
  <c r="FC153" i="28" s="1"/>
  <c r="CW153" i="28"/>
  <c r="FB153" i="28" s="1"/>
  <c r="CV153" i="28"/>
  <c r="FA153" i="28" s="1"/>
  <c r="CU153" i="28"/>
  <c r="EZ153" i="28" s="1"/>
  <c r="CT153" i="28"/>
  <c r="EY153" i="28" s="1"/>
  <c r="CS153" i="28"/>
  <c r="EX153" i="28" s="1"/>
  <c r="CR153" i="28"/>
  <c r="EW153" i="28" s="1"/>
  <c r="CQ153" i="28"/>
  <c r="EV153" i="28" s="1"/>
  <c r="CP153" i="28"/>
  <c r="DQ153" i="28" s="1"/>
  <c r="CO153" i="28"/>
  <c r="ET153" i="28" s="1"/>
  <c r="CN153" i="28"/>
  <c r="ES153" i="28" s="1"/>
  <c r="CM153" i="28"/>
  <c r="ER153" i="28" s="1"/>
  <c r="CL153" i="28"/>
  <c r="DM153" i="28" s="1"/>
  <c r="CK153" i="28"/>
  <c r="EP153" i="28" s="1"/>
  <c r="CJ153" i="28"/>
  <c r="EO153" i="28" s="1"/>
  <c r="CI153" i="28"/>
  <c r="EN153" i="28" s="1"/>
  <c r="DH152" i="28"/>
  <c r="FM152" i="28" s="1"/>
  <c r="DG152" i="28"/>
  <c r="FL152" i="28" s="1"/>
  <c r="DF152" i="28"/>
  <c r="FK152" i="28" s="1"/>
  <c r="DE152" i="28"/>
  <c r="FJ152" i="28" s="1"/>
  <c r="DD152" i="28"/>
  <c r="FI152" i="28" s="1"/>
  <c r="DC152" i="28"/>
  <c r="FH152" i="28" s="1"/>
  <c r="DB152" i="28"/>
  <c r="FG152" i="28" s="1"/>
  <c r="DA152" i="28"/>
  <c r="FF152" i="28" s="1"/>
  <c r="CZ152" i="28"/>
  <c r="FE152" i="28" s="1"/>
  <c r="CY152" i="28"/>
  <c r="FD152" i="28" s="1"/>
  <c r="CX152" i="28"/>
  <c r="FC152" i="28" s="1"/>
  <c r="CW152" i="28"/>
  <c r="FB152" i="28" s="1"/>
  <c r="CV152" i="28"/>
  <c r="FA152" i="28" s="1"/>
  <c r="CU152" i="28"/>
  <c r="EZ152" i="28" s="1"/>
  <c r="CT152" i="28"/>
  <c r="EY152" i="28" s="1"/>
  <c r="CS152" i="28"/>
  <c r="CR152" i="28"/>
  <c r="EW152" i="28" s="1"/>
  <c r="CQ152" i="28"/>
  <c r="EV152" i="28" s="1"/>
  <c r="CP152" i="28"/>
  <c r="EU152" i="28" s="1"/>
  <c r="CO152" i="28"/>
  <c r="DP152" i="28" s="1"/>
  <c r="CN152" i="28"/>
  <c r="ES152" i="28" s="1"/>
  <c r="CM152" i="28"/>
  <c r="ER152" i="28" s="1"/>
  <c r="CL152" i="28"/>
  <c r="EQ152" i="28" s="1"/>
  <c r="CK152" i="28"/>
  <c r="EP152" i="28" s="1"/>
  <c r="CJ152" i="28"/>
  <c r="DK152" i="28" s="1"/>
  <c r="CI152" i="28"/>
  <c r="EN152" i="28" s="1"/>
  <c r="DH151" i="28"/>
  <c r="FM151" i="28" s="1"/>
  <c r="DG151" i="28"/>
  <c r="FL151" i="28" s="1"/>
  <c r="DF151" i="28"/>
  <c r="FK151" i="28" s="1"/>
  <c r="DE151" i="28"/>
  <c r="FJ151" i="28" s="1"/>
  <c r="DD151" i="28"/>
  <c r="FI151" i="28" s="1"/>
  <c r="DC151" i="28"/>
  <c r="FH151" i="28" s="1"/>
  <c r="DB151" i="28"/>
  <c r="FG151" i="28" s="1"/>
  <c r="DA151" i="28"/>
  <c r="FF151" i="28" s="1"/>
  <c r="CZ151" i="28"/>
  <c r="FE151" i="28" s="1"/>
  <c r="CY151" i="28"/>
  <c r="DZ151" i="28" s="1"/>
  <c r="CX151" i="28"/>
  <c r="FC151" i="28" s="1"/>
  <c r="CW151" i="28"/>
  <c r="DX151" i="28" s="1"/>
  <c r="CV151" i="28"/>
  <c r="CU151" i="28"/>
  <c r="EZ151" i="28" s="1"/>
  <c r="CT151" i="28"/>
  <c r="EY151" i="28" s="1"/>
  <c r="CS151" i="28"/>
  <c r="EX151" i="28" s="1"/>
  <c r="CR151" i="28"/>
  <c r="DS151" i="28" s="1"/>
  <c r="CQ151" i="28"/>
  <c r="EV151" i="28" s="1"/>
  <c r="CP151" i="28"/>
  <c r="EU151" i="28" s="1"/>
  <c r="CO151" i="28"/>
  <c r="ET151" i="28" s="1"/>
  <c r="CN151" i="28"/>
  <c r="DO151" i="28" s="1"/>
  <c r="CM151" i="28"/>
  <c r="ER151" i="28" s="1"/>
  <c r="CL151" i="28"/>
  <c r="EQ151" i="28" s="1"/>
  <c r="CK151" i="28"/>
  <c r="EP151" i="28" s="1"/>
  <c r="CJ151" i="28"/>
  <c r="CI151" i="28"/>
  <c r="EN151" i="28" s="1"/>
  <c r="DH150" i="28"/>
  <c r="FM150" i="28" s="1"/>
  <c r="DG150" i="28"/>
  <c r="FL150" i="28" s="1"/>
  <c r="DF150" i="28"/>
  <c r="FK150" i="28" s="1"/>
  <c r="DE150" i="28"/>
  <c r="FJ150" i="28" s="1"/>
  <c r="DD150" i="28"/>
  <c r="FI150" i="28" s="1"/>
  <c r="DC150" i="28"/>
  <c r="FH150" i="28" s="1"/>
  <c r="DB150" i="28"/>
  <c r="FG150" i="28" s="1"/>
  <c r="DA150" i="28"/>
  <c r="FF150" i="28" s="1"/>
  <c r="CZ150" i="28"/>
  <c r="FE150" i="28" s="1"/>
  <c r="CY150" i="28"/>
  <c r="FD150" i="28" s="1"/>
  <c r="CX150" i="28"/>
  <c r="FC150" i="28" s="1"/>
  <c r="CW150" i="28"/>
  <c r="FB150" i="28" s="1"/>
  <c r="CV150" i="28"/>
  <c r="FA150" i="28" s="1"/>
  <c r="CU150" i="28"/>
  <c r="EZ150" i="28" s="1"/>
  <c r="CT150" i="28"/>
  <c r="CS150" i="28"/>
  <c r="EX150" i="28" s="1"/>
  <c r="CR150" i="28"/>
  <c r="EW150" i="28" s="1"/>
  <c r="CQ150" i="28"/>
  <c r="EV150" i="28" s="1"/>
  <c r="CP150" i="28"/>
  <c r="CO150" i="28"/>
  <c r="ET150" i="28" s="1"/>
  <c r="CN150" i="28"/>
  <c r="ES150" i="28" s="1"/>
  <c r="CM150" i="28"/>
  <c r="ER150" i="28" s="1"/>
  <c r="CL150" i="28"/>
  <c r="EQ150" i="28" s="1"/>
  <c r="CK150" i="28"/>
  <c r="EP150" i="28" s="1"/>
  <c r="CJ150" i="28"/>
  <c r="EO150" i="28" s="1"/>
  <c r="CI150" i="28"/>
  <c r="EN150" i="28" s="1"/>
  <c r="DH149" i="28"/>
  <c r="DG149" i="28"/>
  <c r="FL149" i="28" s="1"/>
  <c r="DF149" i="28"/>
  <c r="FK149" i="28" s="1"/>
  <c r="DE149" i="28"/>
  <c r="FJ149" i="28" s="1"/>
  <c r="DD149" i="28"/>
  <c r="FI149" i="28" s="1"/>
  <c r="DC149" i="28"/>
  <c r="FH149" i="28" s="1"/>
  <c r="DB149" i="28"/>
  <c r="FG149" i="28" s="1"/>
  <c r="DA149" i="28"/>
  <c r="FF149" i="28" s="1"/>
  <c r="CZ149" i="28"/>
  <c r="FE149" i="28" s="1"/>
  <c r="CY149" i="28"/>
  <c r="FD149" i="28" s="1"/>
  <c r="CX149" i="28"/>
  <c r="DY149" i="28" s="1"/>
  <c r="CW149" i="28"/>
  <c r="FB149" i="28" s="1"/>
  <c r="CV149" i="28"/>
  <c r="CU149" i="28"/>
  <c r="EZ149" i="28" s="1"/>
  <c r="CT149" i="28"/>
  <c r="DU149" i="28" s="1"/>
  <c r="CS149" i="28"/>
  <c r="EX149" i="28" s="1"/>
  <c r="CR149" i="28"/>
  <c r="CQ149" i="28"/>
  <c r="EV149" i="28" s="1"/>
  <c r="CP149" i="28"/>
  <c r="EU149" i="28" s="1"/>
  <c r="CO149" i="28"/>
  <c r="ET149" i="28" s="1"/>
  <c r="CN149" i="28"/>
  <c r="ES149" i="28" s="1"/>
  <c r="CM149" i="28"/>
  <c r="CL149" i="28"/>
  <c r="EQ149" i="28" s="1"/>
  <c r="CK149" i="28"/>
  <c r="EP149" i="28" s="1"/>
  <c r="CJ149" i="28"/>
  <c r="CI149" i="28"/>
  <c r="EN149" i="28" s="1"/>
  <c r="DH148" i="28"/>
  <c r="DG148" i="28"/>
  <c r="FL148" i="28" s="1"/>
  <c r="DF148" i="28"/>
  <c r="FK148" i="28" s="1"/>
  <c r="DE148" i="28"/>
  <c r="DD148" i="28"/>
  <c r="DC148" i="28"/>
  <c r="FH148" i="28" s="1"/>
  <c r="DB148" i="28"/>
  <c r="EC148" i="28" s="1"/>
  <c r="DA148" i="28"/>
  <c r="CZ148" i="28"/>
  <c r="CY148" i="28"/>
  <c r="FD148" i="28" s="1"/>
  <c r="CX148" i="28"/>
  <c r="FC148" i="28" s="1"/>
  <c r="CW148" i="28"/>
  <c r="FB148" i="28" s="1"/>
  <c r="CV148" i="28"/>
  <c r="DW148" i="28" s="1"/>
  <c r="CU148" i="28"/>
  <c r="EZ148" i="28" s="1"/>
  <c r="CT148" i="28"/>
  <c r="EY148" i="28" s="1"/>
  <c r="CS148" i="28"/>
  <c r="CR148" i="28"/>
  <c r="CQ148" i="28"/>
  <c r="EV148" i="28" s="1"/>
  <c r="CP148" i="28"/>
  <c r="CO148" i="28"/>
  <c r="DP148" i="28" s="1"/>
  <c r="CN148" i="28"/>
  <c r="ES148" i="28" s="1"/>
  <c r="CM148" i="28"/>
  <c r="DN148" i="28" s="1"/>
  <c r="CL148" i="28"/>
  <c r="EQ148" i="28" s="1"/>
  <c r="CK148" i="28"/>
  <c r="CJ148" i="28"/>
  <c r="DK148" i="28" s="1"/>
  <c r="CI148" i="28"/>
  <c r="DJ148" i="28" s="1"/>
  <c r="DH147" i="28"/>
  <c r="EI147" i="28" s="1"/>
  <c r="DG147" i="28"/>
  <c r="FL147" i="28" s="1"/>
  <c r="DF147" i="28"/>
  <c r="DE147" i="28"/>
  <c r="EF147" i="28" s="1"/>
  <c r="DD147" i="28"/>
  <c r="EE147" i="28" s="1"/>
  <c r="DC147" i="28"/>
  <c r="DB147" i="28"/>
  <c r="FG147" i="28" s="1"/>
  <c r="DA147" i="28"/>
  <c r="CZ147" i="28"/>
  <c r="FE147" i="28" s="1"/>
  <c r="CY147" i="28"/>
  <c r="FD147" i="28" s="1"/>
  <c r="CX147" i="28"/>
  <c r="FC147" i="28" s="1"/>
  <c r="CW147" i="28"/>
  <c r="DX147" i="28" s="1"/>
  <c r="CV147" i="28"/>
  <c r="FA147" i="28" s="1"/>
  <c r="CU147" i="28"/>
  <c r="EZ147" i="28" s="1"/>
  <c r="CT147" i="28"/>
  <c r="CS147" i="28"/>
  <c r="DT147" i="28" s="1"/>
  <c r="CR147" i="28"/>
  <c r="EW147" i="28" s="1"/>
  <c r="CQ147" i="28"/>
  <c r="CP147" i="28"/>
  <c r="DQ147" i="28" s="1"/>
  <c r="CO147" i="28"/>
  <c r="ET147" i="28" s="1"/>
  <c r="CN147" i="28"/>
  <c r="ES147" i="28" s="1"/>
  <c r="CM147" i="28"/>
  <c r="CL147" i="28"/>
  <c r="CK147" i="28"/>
  <c r="DL147" i="28" s="1"/>
  <c r="CJ147" i="28"/>
  <c r="DK147" i="28" s="1"/>
  <c r="CI147" i="28"/>
  <c r="EN147" i="28" s="1"/>
  <c r="DH146" i="28"/>
  <c r="FM146" i="28" s="1"/>
  <c r="DG146" i="28"/>
  <c r="FL146" i="28" s="1"/>
  <c r="DF146" i="28"/>
  <c r="EG146" i="28" s="1"/>
  <c r="DE146" i="28"/>
  <c r="DD146" i="28"/>
  <c r="FI146" i="28" s="1"/>
  <c r="DC146" i="28"/>
  <c r="FH146" i="28" s="1"/>
  <c r="DB146" i="28"/>
  <c r="FG146" i="28" s="1"/>
  <c r="DA146" i="28"/>
  <c r="EB146" i="28" s="1"/>
  <c r="CZ146" i="28"/>
  <c r="EA146" i="28" s="1"/>
  <c r="CY146" i="28"/>
  <c r="FD146" i="28" s="1"/>
  <c r="CX146" i="28"/>
  <c r="FC146" i="28" s="1"/>
  <c r="CW146" i="28"/>
  <c r="CV146" i="28"/>
  <c r="FA146" i="28" s="1"/>
  <c r="CU146" i="28"/>
  <c r="CT146" i="28"/>
  <c r="CS146" i="28"/>
  <c r="CR146" i="28"/>
  <c r="EW146" i="28" s="1"/>
  <c r="CQ146" i="28"/>
  <c r="DR146" i="28" s="1"/>
  <c r="CP146" i="28"/>
  <c r="EU146" i="28" s="1"/>
  <c r="CO146" i="28"/>
  <c r="CN146" i="28"/>
  <c r="CM146" i="28"/>
  <c r="ER146" i="28" s="1"/>
  <c r="CL146" i="28"/>
  <c r="DM146" i="28" s="1"/>
  <c r="CK146" i="28"/>
  <c r="EP146" i="28" s="1"/>
  <c r="CJ146" i="28"/>
  <c r="EO146" i="28" s="1"/>
  <c r="CI146" i="28"/>
  <c r="DJ146" i="28" s="1"/>
  <c r="DH145" i="28"/>
  <c r="EI145" i="28" s="1"/>
  <c r="DG145" i="28"/>
  <c r="EH145" i="28" s="1"/>
  <c r="DF145" i="28"/>
  <c r="DE145" i="28"/>
  <c r="EF145" i="28" s="1"/>
  <c r="DD145" i="28"/>
  <c r="EE145" i="28" s="1"/>
  <c r="DC145" i="28"/>
  <c r="ED145" i="28" s="1"/>
  <c r="DB145" i="28"/>
  <c r="FG145" i="28" s="1"/>
  <c r="DA145" i="28"/>
  <c r="EB145" i="28" s="1"/>
  <c r="CZ145" i="28"/>
  <c r="EA145" i="28" s="1"/>
  <c r="CY145" i="28"/>
  <c r="FD145" i="28" s="1"/>
  <c r="CX145" i="28"/>
  <c r="DY145" i="28" s="1"/>
  <c r="CW145" i="28"/>
  <c r="DX145" i="28" s="1"/>
  <c r="CV145" i="28"/>
  <c r="DW145" i="28" s="1"/>
  <c r="CU145" i="28"/>
  <c r="CT145" i="28"/>
  <c r="DU145" i="28" s="1"/>
  <c r="CS145" i="28"/>
  <c r="DT145" i="28" s="1"/>
  <c r="CR145" i="28"/>
  <c r="EW145" i="28" s="1"/>
  <c r="CQ145" i="28"/>
  <c r="DR145" i="28" s="1"/>
  <c r="CP145" i="28"/>
  <c r="EU145" i="28" s="1"/>
  <c r="CO145" i="28"/>
  <c r="DP145" i="28" s="1"/>
  <c r="CN145" i="28"/>
  <c r="DO145" i="28" s="1"/>
  <c r="CM145" i="28"/>
  <c r="ER145" i="28" s="1"/>
  <c r="CL145" i="28"/>
  <c r="DM145" i="28" s="1"/>
  <c r="CK145" i="28"/>
  <c r="EP145" i="28" s="1"/>
  <c r="CJ145" i="28"/>
  <c r="EO145" i="28" s="1"/>
  <c r="CI145" i="28"/>
  <c r="DH144" i="28"/>
  <c r="FM144" i="28" s="1"/>
  <c r="DG144" i="28"/>
  <c r="FL144" i="28" s="1"/>
  <c r="DF144" i="28"/>
  <c r="FK144" i="28" s="1"/>
  <c r="DE144" i="28"/>
  <c r="FJ144" i="28" s="1"/>
  <c r="DD144" i="28"/>
  <c r="FI144" i="28" s="1"/>
  <c r="DC144" i="28"/>
  <c r="FH144" i="28" s="1"/>
  <c r="DB144" i="28"/>
  <c r="FG144" i="28" s="1"/>
  <c r="DA144" i="28"/>
  <c r="CZ144" i="28"/>
  <c r="FE144" i="28" s="1"/>
  <c r="CY144" i="28"/>
  <c r="FD144" i="28" s="1"/>
  <c r="CX144" i="28"/>
  <c r="FC144" i="28" s="1"/>
  <c r="CW144" i="28"/>
  <c r="FB144" i="28" s="1"/>
  <c r="CV144" i="28"/>
  <c r="DW144" i="28" s="1"/>
  <c r="CU144" i="28"/>
  <c r="DV144" i="28" s="1"/>
  <c r="CT144" i="28"/>
  <c r="DU144" i="28" s="1"/>
  <c r="CS144" i="28"/>
  <c r="DT144" i="28" s="1"/>
  <c r="CR144" i="28"/>
  <c r="EW144" i="28" s="1"/>
  <c r="CQ144" i="28"/>
  <c r="DR144" i="28" s="1"/>
  <c r="CP144" i="28"/>
  <c r="DQ144" i="28" s="1"/>
  <c r="CO144" i="28"/>
  <c r="ET144" i="28" s="1"/>
  <c r="CN144" i="28"/>
  <c r="DO144" i="28" s="1"/>
  <c r="CM144" i="28"/>
  <c r="CL144" i="28"/>
  <c r="CK144" i="28"/>
  <c r="DL144" i="28" s="1"/>
  <c r="CJ144" i="28"/>
  <c r="DK144" i="28" s="1"/>
  <c r="CI144" i="28"/>
  <c r="DJ144" i="28" s="1"/>
  <c r="DH143" i="28"/>
  <c r="FM143" i="28" s="1"/>
  <c r="DG143" i="28"/>
  <c r="FL143" i="28" s="1"/>
  <c r="DF143" i="28"/>
  <c r="FK143" i="28" s="1"/>
  <c r="DE143" i="28"/>
  <c r="FJ143" i="28" s="1"/>
  <c r="DD143" i="28"/>
  <c r="EE143" i="28" s="1"/>
  <c r="DC143" i="28"/>
  <c r="ED143" i="28" s="1"/>
  <c r="DB143" i="28"/>
  <c r="FG143" i="28" s="1"/>
  <c r="DA143" i="28"/>
  <c r="EB143" i="28" s="1"/>
  <c r="CZ143" i="28"/>
  <c r="FE143" i="28" s="1"/>
  <c r="CY143" i="28"/>
  <c r="DZ143" i="28" s="1"/>
  <c r="CX143" i="28"/>
  <c r="FC143" i="28" s="1"/>
  <c r="CW143" i="28"/>
  <c r="FB143" i="28" s="1"/>
  <c r="CV143" i="28"/>
  <c r="DW143" i="28" s="1"/>
  <c r="CU143" i="28"/>
  <c r="DV143" i="28" s="1"/>
  <c r="CT143" i="28"/>
  <c r="CS143" i="28"/>
  <c r="DT143" i="28" s="1"/>
  <c r="CR143" i="28"/>
  <c r="DS143" i="28" s="1"/>
  <c r="CQ143" i="28"/>
  <c r="EV143" i="28" s="1"/>
  <c r="CP143" i="28"/>
  <c r="DQ143" i="28" s="1"/>
  <c r="CO143" i="28"/>
  <c r="DP143" i="28" s="1"/>
  <c r="CN143" i="28"/>
  <c r="ES143" i="28" s="1"/>
  <c r="CM143" i="28"/>
  <c r="DN143" i="28" s="1"/>
  <c r="CL143" i="28"/>
  <c r="DM143" i="28" s="1"/>
  <c r="CK143" i="28"/>
  <c r="DL143" i="28" s="1"/>
  <c r="CJ143" i="28"/>
  <c r="DK143" i="28" s="1"/>
  <c r="CI143" i="28"/>
  <c r="DH142" i="28"/>
  <c r="EI142" i="28" s="1"/>
  <c r="DG142" i="28"/>
  <c r="FL142" i="28" s="1"/>
  <c r="DF142" i="28"/>
  <c r="DE142" i="28"/>
  <c r="EF142" i="28" s="1"/>
  <c r="DD142" i="28"/>
  <c r="FI142" i="28" s="1"/>
  <c r="DC142" i="28"/>
  <c r="ED142" i="28" s="1"/>
  <c r="DB142" i="28"/>
  <c r="DA142" i="28"/>
  <c r="CZ142" i="28"/>
  <c r="FE142" i="28" s="1"/>
  <c r="CY142" i="28"/>
  <c r="FD142" i="28" s="1"/>
  <c r="CX142" i="28"/>
  <c r="FC142" i="28" s="1"/>
  <c r="CW142" i="28"/>
  <c r="FB142" i="28" s="1"/>
  <c r="CV142" i="28"/>
  <c r="DW142" i="28" s="1"/>
  <c r="CU142" i="28"/>
  <c r="EZ142" i="28" s="1"/>
  <c r="CT142" i="28"/>
  <c r="DU142" i="28" s="1"/>
  <c r="CS142" i="28"/>
  <c r="DT142" i="28" s="1"/>
  <c r="CR142" i="28"/>
  <c r="EW142" i="28" s="1"/>
  <c r="CQ142" i="28"/>
  <c r="DR142" i="28" s="1"/>
  <c r="CP142" i="28"/>
  <c r="CO142" i="28"/>
  <c r="CN142" i="28"/>
  <c r="CM142" i="28"/>
  <c r="DN142" i="28" s="1"/>
  <c r="CL142" i="28"/>
  <c r="DM142" i="28" s="1"/>
  <c r="CK142" i="28"/>
  <c r="DL142" i="28" s="1"/>
  <c r="CJ142" i="28"/>
  <c r="DK142" i="28" s="1"/>
  <c r="CI142" i="28"/>
  <c r="EN142" i="28" s="1"/>
  <c r="DH141" i="28"/>
  <c r="FM141" i="28" s="1"/>
  <c r="DG141" i="28"/>
  <c r="EH141" i="28" s="1"/>
  <c r="DF141" i="28"/>
  <c r="FK141" i="28" s="1"/>
  <c r="DE141" i="28"/>
  <c r="DD141" i="28"/>
  <c r="EE141" i="28" s="1"/>
  <c r="DC141" i="28"/>
  <c r="FH141" i="28" s="1"/>
  <c r="DB141" i="28"/>
  <c r="EC141" i="28" s="1"/>
  <c r="DA141" i="28"/>
  <c r="FF141" i="28" s="1"/>
  <c r="CZ141" i="28"/>
  <c r="EA141" i="28" s="1"/>
  <c r="CY141" i="28"/>
  <c r="FD141" i="28" s="1"/>
  <c r="CX141" i="28"/>
  <c r="FC141" i="28" s="1"/>
  <c r="CW141" i="28"/>
  <c r="FB141" i="28" s="1"/>
  <c r="CV141" i="28"/>
  <c r="CU141" i="28"/>
  <c r="EZ141" i="28" s="1"/>
  <c r="CT141" i="28"/>
  <c r="DU141" i="28" s="1"/>
  <c r="CS141" i="28"/>
  <c r="EX141" i="28" s="1"/>
  <c r="CR141" i="28"/>
  <c r="DS141" i="28" s="1"/>
  <c r="CQ141" i="28"/>
  <c r="EV141" i="28" s="1"/>
  <c r="CP141" i="28"/>
  <c r="EU141" i="28" s="1"/>
  <c r="CO141" i="28"/>
  <c r="DP141" i="28" s="1"/>
  <c r="CN141" i="28"/>
  <c r="DO141" i="28" s="1"/>
  <c r="CM141" i="28"/>
  <c r="CL141" i="28"/>
  <c r="DM141" i="28" s="1"/>
  <c r="CK141" i="28"/>
  <c r="CJ141" i="28"/>
  <c r="EO141" i="28" s="1"/>
  <c r="CI141" i="28"/>
  <c r="DJ141" i="28" s="1"/>
  <c r="DH140" i="28"/>
  <c r="EI140" i="28" s="1"/>
  <c r="DG140" i="28"/>
  <c r="EH140" i="28" s="1"/>
  <c r="DF140" i="28"/>
  <c r="DE140" i="28"/>
  <c r="EF140" i="28" s="1"/>
  <c r="DD140" i="28"/>
  <c r="FI140" i="28" s="1"/>
  <c r="DC140" i="28"/>
  <c r="DB140" i="28"/>
  <c r="FG140" i="28" s="1"/>
  <c r="DA140" i="28"/>
  <c r="EB140" i="28" s="1"/>
  <c r="CZ140" i="28"/>
  <c r="EA140" i="28" s="1"/>
  <c r="CY140" i="28"/>
  <c r="FD140" i="28" s="1"/>
  <c r="CX140" i="28"/>
  <c r="FC140" i="28" s="1"/>
  <c r="CW140" i="28"/>
  <c r="FB140" i="28" s="1"/>
  <c r="CV140" i="28"/>
  <c r="DW140" i="28" s="1"/>
  <c r="CU140" i="28"/>
  <c r="CT140" i="28"/>
  <c r="EY140" i="28" s="1"/>
  <c r="CS140" i="28"/>
  <c r="DT140" i="28" s="1"/>
  <c r="CR140" i="28"/>
  <c r="EW140" i="28" s="1"/>
  <c r="CQ140" i="28"/>
  <c r="CP140" i="28"/>
  <c r="DQ140" i="28" s="1"/>
  <c r="CO140" i="28"/>
  <c r="DP140" i="28" s="1"/>
  <c r="CN140" i="28"/>
  <c r="DO140" i="28" s="1"/>
  <c r="CM140" i="28"/>
  <c r="DN140" i="28" s="1"/>
  <c r="CL140" i="28"/>
  <c r="CK140" i="28"/>
  <c r="EP140" i="28" s="1"/>
  <c r="CJ140" i="28"/>
  <c r="DK140" i="28" s="1"/>
  <c r="CI140" i="28"/>
  <c r="DJ140" i="28" s="1"/>
  <c r="DH139" i="28"/>
  <c r="FM139" i="28" s="1"/>
  <c r="DG139" i="28"/>
  <c r="FL139" i="28" s="1"/>
  <c r="DF139" i="28"/>
  <c r="FK139" i="28" s="1"/>
  <c r="DE139" i="28"/>
  <c r="FJ139" i="28" s="1"/>
  <c r="DD139" i="28"/>
  <c r="FI139" i="28" s="1"/>
  <c r="DC139" i="28"/>
  <c r="FH139" i="28" s="1"/>
  <c r="DB139" i="28"/>
  <c r="FG139" i="28" s="1"/>
  <c r="DA139" i="28"/>
  <c r="FF139" i="28" s="1"/>
  <c r="CZ139" i="28"/>
  <c r="FE139" i="28" s="1"/>
  <c r="CY139" i="28"/>
  <c r="DZ139" i="28" s="1"/>
  <c r="CX139" i="28"/>
  <c r="FC139" i="28" s="1"/>
  <c r="CW139" i="28"/>
  <c r="FB139" i="28" s="1"/>
  <c r="CV139" i="28"/>
  <c r="FA139" i="28" s="1"/>
  <c r="CU139" i="28"/>
  <c r="EZ139" i="28" s="1"/>
  <c r="CT139" i="28"/>
  <c r="DU139" i="28" s="1"/>
  <c r="CS139" i="28"/>
  <c r="EX139" i="28" s="1"/>
  <c r="CR139" i="28"/>
  <c r="EW139" i="28" s="1"/>
  <c r="CQ139" i="28"/>
  <c r="EV139" i="28" s="1"/>
  <c r="CP139" i="28"/>
  <c r="EU139" i="28" s="1"/>
  <c r="CO139" i="28"/>
  <c r="ET139" i="28" s="1"/>
  <c r="CN139" i="28"/>
  <c r="ES139" i="28" s="1"/>
  <c r="CM139" i="28"/>
  <c r="ER139" i="28" s="1"/>
  <c r="CL139" i="28"/>
  <c r="CK139" i="28"/>
  <c r="EP139" i="28" s="1"/>
  <c r="CJ139" i="28"/>
  <c r="EO139" i="28" s="1"/>
  <c r="CI139" i="28"/>
  <c r="DJ139" i="28" s="1"/>
  <c r="DH138" i="28"/>
  <c r="EI138" i="28" s="1"/>
  <c r="DG138" i="28"/>
  <c r="EH138" i="28" s="1"/>
  <c r="DF138" i="28"/>
  <c r="EG138" i="28" s="1"/>
  <c r="DE138" i="28"/>
  <c r="EF138" i="28" s="1"/>
  <c r="DD138" i="28"/>
  <c r="FI138" i="28" s="1"/>
  <c r="DC138" i="28"/>
  <c r="ED138" i="28" s="1"/>
  <c r="DB138" i="28"/>
  <c r="EC138" i="28" s="1"/>
  <c r="DA138" i="28"/>
  <c r="FF138" i="28" s="1"/>
  <c r="CZ138" i="28"/>
  <c r="EA138" i="28" s="1"/>
  <c r="CY138" i="28"/>
  <c r="FD138" i="28" s="1"/>
  <c r="CX138" i="28"/>
  <c r="FC138" i="28" s="1"/>
  <c r="CW138" i="28"/>
  <c r="DX138" i="28" s="1"/>
  <c r="CV138" i="28"/>
  <c r="FA138" i="28" s="1"/>
  <c r="CU138" i="28"/>
  <c r="EZ138" i="28" s="1"/>
  <c r="CT138" i="28"/>
  <c r="EY138" i="28" s="1"/>
  <c r="CS138" i="28"/>
  <c r="DT138" i="28" s="1"/>
  <c r="CR138" i="28"/>
  <c r="CQ138" i="28"/>
  <c r="DR138" i="28" s="1"/>
  <c r="CP138" i="28"/>
  <c r="CO138" i="28"/>
  <c r="CN138" i="28"/>
  <c r="DO138" i="28" s="1"/>
  <c r="CM138" i="28"/>
  <c r="ER138" i="28" s="1"/>
  <c r="CL138" i="28"/>
  <c r="EQ138" i="28" s="1"/>
  <c r="CK138" i="28"/>
  <c r="DL138" i="28" s="1"/>
  <c r="CJ138" i="28"/>
  <c r="EO138" i="28" s="1"/>
  <c r="CI138" i="28"/>
  <c r="DH137" i="28"/>
  <c r="EI137" i="28" s="1"/>
  <c r="DG137" i="28"/>
  <c r="DF137" i="28"/>
  <c r="EG137" i="28" s="1"/>
  <c r="DE137" i="28"/>
  <c r="EF137" i="28" s="1"/>
  <c r="DD137" i="28"/>
  <c r="EE137" i="28" s="1"/>
  <c r="DC137" i="28"/>
  <c r="ED137" i="28" s="1"/>
  <c r="DB137" i="28"/>
  <c r="FG137" i="28" s="1"/>
  <c r="DA137" i="28"/>
  <c r="EB137" i="28" s="1"/>
  <c r="CZ137" i="28"/>
  <c r="FE137" i="28" s="1"/>
  <c r="CY137" i="28"/>
  <c r="FD137" i="28" s="1"/>
  <c r="CX137" i="28"/>
  <c r="FC137" i="28" s="1"/>
  <c r="CW137" i="28"/>
  <c r="DX137" i="28" s="1"/>
  <c r="CV137" i="28"/>
  <c r="FA137" i="28" s="1"/>
  <c r="CU137" i="28"/>
  <c r="CT137" i="28"/>
  <c r="DU137" i="28" s="1"/>
  <c r="CS137" i="28"/>
  <c r="DT137" i="28" s="1"/>
  <c r="CR137" i="28"/>
  <c r="DS137" i="28" s="1"/>
  <c r="CQ137" i="28"/>
  <c r="DR137" i="28" s="1"/>
  <c r="CP137" i="28"/>
  <c r="EU137" i="28" s="1"/>
  <c r="CO137" i="28"/>
  <c r="DP137" i="28" s="1"/>
  <c r="CN137" i="28"/>
  <c r="DO137" i="28" s="1"/>
  <c r="CM137" i="28"/>
  <c r="ER137" i="28" s="1"/>
  <c r="CL137" i="28"/>
  <c r="DM137" i="28" s="1"/>
  <c r="CK137" i="28"/>
  <c r="EP137" i="28" s="1"/>
  <c r="CJ137" i="28"/>
  <c r="EO137" i="28" s="1"/>
  <c r="CI137" i="28"/>
  <c r="DH136" i="28"/>
  <c r="EI136" i="28" s="1"/>
  <c r="DG136" i="28"/>
  <c r="DF136" i="28"/>
  <c r="EG136" i="28" s="1"/>
  <c r="DE136" i="28"/>
  <c r="EF136" i="28" s="1"/>
  <c r="DD136" i="28"/>
  <c r="EE136" i="28" s="1"/>
  <c r="DC136" i="28"/>
  <c r="FH136" i="28" s="1"/>
  <c r="DB136" i="28"/>
  <c r="DA136" i="28"/>
  <c r="EB136" i="28" s="1"/>
  <c r="CZ136" i="28"/>
  <c r="EA136" i="28" s="1"/>
  <c r="CY136" i="28"/>
  <c r="FD136" i="28" s="1"/>
  <c r="CX136" i="28"/>
  <c r="FC136" i="28" s="1"/>
  <c r="CW136" i="28"/>
  <c r="FB136" i="28" s="1"/>
  <c r="CV136" i="28"/>
  <c r="FA136" i="28" s="1"/>
  <c r="CU136" i="28"/>
  <c r="EZ136" i="28" s="1"/>
  <c r="CT136" i="28"/>
  <c r="EY136" i="28" s="1"/>
  <c r="CS136" i="28"/>
  <c r="EX136" i="28" s="1"/>
  <c r="CR136" i="28"/>
  <c r="CQ136" i="28"/>
  <c r="EV136" i="28" s="1"/>
  <c r="CP136" i="28"/>
  <c r="DQ136" i="28" s="1"/>
  <c r="CO136" i="28"/>
  <c r="ET136" i="28" s="1"/>
  <c r="CN136" i="28"/>
  <c r="ES136" i="28" s="1"/>
  <c r="CM136" i="28"/>
  <c r="DN136" i="28" s="1"/>
  <c r="CL136" i="28"/>
  <c r="EQ136" i="28" s="1"/>
  <c r="CK136" i="28"/>
  <c r="DL136" i="28" s="1"/>
  <c r="CJ136" i="28"/>
  <c r="EO136" i="28" s="1"/>
  <c r="CI136" i="28"/>
  <c r="EN136" i="28" s="1"/>
  <c r="DH135" i="28"/>
  <c r="EI135" i="28" s="1"/>
  <c r="DG135" i="28"/>
  <c r="EH135" i="28" s="1"/>
  <c r="DF135" i="28"/>
  <c r="EG135" i="28" s="1"/>
  <c r="DE135" i="28"/>
  <c r="FJ135" i="28" s="1"/>
  <c r="DD135" i="28"/>
  <c r="EE135" i="28" s="1"/>
  <c r="DC135" i="28"/>
  <c r="DB135" i="28"/>
  <c r="EC135" i="28" s="1"/>
  <c r="DA135" i="28"/>
  <c r="EB135" i="28" s="1"/>
  <c r="CZ135" i="28"/>
  <c r="EA135" i="28" s="1"/>
  <c r="CY135" i="28"/>
  <c r="FD135" i="28" s="1"/>
  <c r="CX135" i="28"/>
  <c r="FC135" i="28" s="1"/>
  <c r="CW135" i="28"/>
  <c r="DX135" i="28" s="1"/>
  <c r="CV135" i="28"/>
  <c r="FA135" i="28" s="1"/>
  <c r="CU135" i="28"/>
  <c r="EZ135" i="28" s="1"/>
  <c r="CT135" i="28"/>
  <c r="DU135" i="28" s="1"/>
  <c r="CS135" i="28"/>
  <c r="EX135" i="28" s="1"/>
  <c r="CR135" i="28"/>
  <c r="EW135" i="28" s="1"/>
  <c r="CQ135" i="28"/>
  <c r="EV135" i="28" s="1"/>
  <c r="CP135" i="28"/>
  <c r="EU135" i="28" s="1"/>
  <c r="CO135" i="28"/>
  <c r="ET135" i="28" s="1"/>
  <c r="CN135" i="28"/>
  <c r="DO135" i="28" s="1"/>
  <c r="CM135" i="28"/>
  <c r="ER135" i="28" s="1"/>
  <c r="CL135" i="28"/>
  <c r="EQ135" i="28" s="1"/>
  <c r="CK135" i="28"/>
  <c r="EP135" i="28" s="1"/>
  <c r="CJ135" i="28"/>
  <c r="EO135" i="28" s="1"/>
  <c r="CI135" i="28"/>
  <c r="EN135" i="28" s="1"/>
  <c r="DH134" i="28"/>
  <c r="EI134" i="28" s="1"/>
  <c r="DG134" i="28"/>
  <c r="FL134" i="28" s="1"/>
  <c r="DF134" i="28"/>
  <c r="EG134" i="28" s="1"/>
  <c r="DE134" i="28"/>
  <c r="DD134" i="28"/>
  <c r="EE134" i="28" s="1"/>
  <c r="DC134" i="28"/>
  <c r="ED134" i="28" s="1"/>
  <c r="DB134" i="28"/>
  <c r="EC134" i="28" s="1"/>
  <c r="DA134" i="28"/>
  <c r="EB134" i="28" s="1"/>
  <c r="CZ134" i="28"/>
  <c r="EA134" i="28" s="1"/>
  <c r="CY134" i="28"/>
  <c r="FD134" i="28" s="1"/>
  <c r="CX134" i="28"/>
  <c r="FC134" i="28" s="1"/>
  <c r="CW134" i="28"/>
  <c r="DX134" i="28" s="1"/>
  <c r="CV134" i="28"/>
  <c r="DW134" i="28" s="1"/>
  <c r="CU134" i="28"/>
  <c r="EZ134" i="28" s="1"/>
  <c r="CT134" i="28"/>
  <c r="DU134" i="28" s="1"/>
  <c r="CS134" i="28"/>
  <c r="EX134" i="28" s="1"/>
  <c r="CR134" i="28"/>
  <c r="EW134" i="28" s="1"/>
  <c r="CQ134" i="28"/>
  <c r="DR134" i="28" s="1"/>
  <c r="CP134" i="28"/>
  <c r="DQ134" i="28" s="1"/>
  <c r="CO134" i="28"/>
  <c r="DP134" i="28" s="1"/>
  <c r="CN134" i="28"/>
  <c r="ES134" i="28" s="1"/>
  <c r="CM134" i="28"/>
  <c r="ER134" i="28" s="1"/>
  <c r="CL134" i="28"/>
  <c r="EQ134" i="28" s="1"/>
  <c r="CK134" i="28"/>
  <c r="EP134" i="28" s="1"/>
  <c r="CJ134" i="28"/>
  <c r="EO134" i="28" s="1"/>
  <c r="CI134" i="28"/>
  <c r="EN134" i="28" s="1"/>
  <c r="DH133" i="28"/>
  <c r="FM133" i="28" s="1"/>
  <c r="DG133" i="28"/>
  <c r="EH133" i="28" s="1"/>
  <c r="DF133" i="28"/>
  <c r="FK133" i="28" s="1"/>
  <c r="DE133" i="28"/>
  <c r="FJ133" i="28" s="1"/>
  <c r="DD133" i="28"/>
  <c r="FI133" i="28" s="1"/>
  <c r="DC133" i="28"/>
  <c r="ED133" i="28" s="1"/>
  <c r="DB133" i="28"/>
  <c r="FG133" i="28" s="1"/>
  <c r="DA133" i="28"/>
  <c r="FF133" i="28" s="1"/>
  <c r="CZ133" i="28"/>
  <c r="FE133" i="28" s="1"/>
  <c r="CY133" i="28"/>
  <c r="DZ133" i="28" s="1"/>
  <c r="CX133" i="28"/>
  <c r="DY133" i="28" s="1"/>
  <c r="CW133" i="28"/>
  <c r="DX133" i="28" s="1"/>
  <c r="CV133" i="28"/>
  <c r="FA133" i="28" s="1"/>
  <c r="CU133" i="28"/>
  <c r="EZ133" i="28" s="1"/>
  <c r="CT133" i="28"/>
  <c r="DU133" i="28" s="1"/>
  <c r="CS133" i="28"/>
  <c r="DT133" i="28" s="1"/>
  <c r="CR133" i="28"/>
  <c r="EW133" i="28" s="1"/>
  <c r="CQ133" i="28"/>
  <c r="EV133" i="28" s="1"/>
  <c r="CP133" i="28"/>
  <c r="DQ133" i="28" s="1"/>
  <c r="CO133" i="28"/>
  <c r="DP133" i="28" s="1"/>
  <c r="CN133" i="28"/>
  <c r="DO133" i="28" s="1"/>
  <c r="CM133" i="28"/>
  <c r="CL133" i="28"/>
  <c r="EQ133" i="28" s="1"/>
  <c r="CK133" i="28"/>
  <c r="DL133" i="28" s="1"/>
  <c r="CJ133" i="28"/>
  <c r="DK133" i="28" s="1"/>
  <c r="CI133" i="28"/>
  <c r="EN133" i="28" s="1"/>
  <c r="DH132" i="28"/>
  <c r="FM132" i="28" s="1"/>
  <c r="DG132" i="28"/>
  <c r="FL132" i="28" s="1"/>
  <c r="DF132" i="28"/>
  <c r="FK132" i="28" s="1"/>
  <c r="DE132" i="28"/>
  <c r="DD132" i="28"/>
  <c r="FI132" i="28" s="1"/>
  <c r="DC132" i="28"/>
  <c r="ED132" i="28" s="1"/>
  <c r="DB132" i="28"/>
  <c r="FG132" i="28" s="1"/>
  <c r="DA132" i="28"/>
  <c r="EB132" i="28" s="1"/>
  <c r="CZ132" i="28"/>
  <c r="FE132" i="28" s="1"/>
  <c r="CY132" i="28"/>
  <c r="DZ132" i="28" s="1"/>
  <c r="CX132" i="28"/>
  <c r="DY132" i="28" s="1"/>
  <c r="CW132" i="28"/>
  <c r="CV132" i="28"/>
  <c r="DW132" i="28" s="1"/>
  <c r="CU132" i="28"/>
  <c r="DV132" i="28" s="1"/>
  <c r="CT132" i="28"/>
  <c r="CS132" i="28"/>
  <c r="CR132" i="28"/>
  <c r="DS132" i="28" s="1"/>
  <c r="CQ132" i="28"/>
  <c r="CP132" i="28"/>
  <c r="DQ132" i="28" s="1"/>
  <c r="CO132" i="28"/>
  <c r="DP132" i="28" s="1"/>
  <c r="CN132" i="28"/>
  <c r="ES132" i="28" s="1"/>
  <c r="CM132" i="28"/>
  <c r="DN132" i="28" s="1"/>
  <c r="CL132" i="28"/>
  <c r="DM132" i="28" s="1"/>
  <c r="CK132" i="28"/>
  <c r="EP132" i="28" s="1"/>
  <c r="CJ132" i="28"/>
  <c r="DK132" i="28" s="1"/>
  <c r="CI132" i="28"/>
  <c r="DJ132" i="28" s="1"/>
  <c r="DH131" i="28"/>
  <c r="EI131" i="28" s="1"/>
  <c r="DG131" i="28"/>
  <c r="EH131" i="28" s="1"/>
  <c r="DF131" i="28"/>
  <c r="EG131" i="28" s="1"/>
  <c r="DE131" i="28"/>
  <c r="DD131" i="28"/>
  <c r="FI131" i="28" s="1"/>
  <c r="DC131" i="28"/>
  <c r="ED131" i="28" s="1"/>
  <c r="DB131" i="28"/>
  <c r="FG131" i="28" s="1"/>
  <c r="DA131" i="28"/>
  <c r="FF131" i="28" s="1"/>
  <c r="CZ131" i="28"/>
  <c r="EA131" i="28" s="1"/>
  <c r="CY131" i="28"/>
  <c r="FD131" i="28" s="1"/>
  <c r="CX131" i="28"/>
  <c r="FC131" i="28" s="1"/>
  <c r="CW131" i="28"/>
  <c r="FB131" i="28" s="1"/>
  <c r="CV131" i="28"/>
  <c r="DW131" i="28" s="1"/>
  <c r="CU131" i="28"/>
  <c r="EZ131" i="28" s="1"/>
  <c r="CT131" i="28"/>
  <c r="DU131" i="28" s="1"/>
  <c r="CS131" i="28"/>
  <c r="DT131" i="28" s="1"/>
  <c r="CR131" i="28"/>
  <c r="CQ131" i="28"/>
  <c r="DR131" i="28" s="1"/>
  <c r="CP131" i="28"/>
  <c r="DQ131" i="28" s="1"/>
  <c r="CO131" i="28"/>
  <c r="ET131" i="28" s="1"/>
  <c r="CN131" i="28"/>
  <c r="DO131" i="28" s="1"/>
  <c r="CM131" i="28"/>
  <c r="DN131" i="28" s="1"/>
  <c r="CL131" i="28"/>
  <c r="EQ131" i="28" s="1"/>
  <c r="CK131" i="28"/>
  <c r="DL131" i="28" s="1"/>
  <c r="CJ131" i="28"/>
  <c r="EO131" i="28" s="1"/>
  <c r="CI131" i="28"/>
  <c r="EN131" i="28" s="1"/>
  <c r="DH130" i="28"/>
  <c r="EI130" i="28" s="1"/>
  <c r="DG130" i="28"/>
  <c r="DF130" i="28"/>
  <c r="EG130" i="28" s="1"/>
  <c r="DE130" i="28"/>
  <c r="FJ130" i="28" s="1"/>
  <c r="DD130" i="28"/>
  <c r="EE130" i="28" s="1"/>
  <c r="DC130" i="28"/>
  <c r="FH130" i="28" s="1"/>
  <c r="DB130" i="28"/>
  <c r="FG130" i="28" s="1"/>
  <c r="DA130" i="28"/>
  <c r="EB130" i="28" s="1"/>
  <c r="CZ130" i="28"/>
  <c r="EA130" i="28" s="1"/>
  <c r="CY130" i="28"/>
  <c r="DZ130" i="28" s="1"/>
  <c r="CX130" i="28"/>
  <c r="FC130" i="28" s="1"/>
  <c r="CW130" i="28"/>
  <c r="FB130" i="28" s="1"/>
  <c r="CV130" i="28"/>
  <c r="FA130" i="28" s="1"/>
  <c r="CU130" i="28"/>
  <c r="DV130" i="28" s="1"/>
  <c r="CT130" i="28"/>
  <c r="DU130" i="28" s="1"/>
  <c r="CS130" i="28"/>
  <c r="CR130" i="28"/>
  <c r="CQ130" i="28"/>
  <c r="DR130" i="28" s="1"/>
  <c r="CP130" i="28"/>
  <c r="EU130" i="28" s="1"/>
  <c r="CO130" i="28"/>
  <c r="DP130" i="28" s="1"/>
  <c r="CN130" i="28"/>
  <c r="DO130" i="28" s="1"/>
  <c r="CM130" i="28"/>
  <c r="ER130" i="28" s="1"/>
  <c r="CL130" i="28"/>
  <c r="CK130" i="28"/>
  <c r="EP130" i="28" s="1"/>
  <c r="CJ130" i="28"/>
  <c r="EO130" i="28" s="1"/>
  <c r="CI130" i="28"/>
  <c r="DJ130" i="28" s="1"/>
  <c r="DH129" i="28"/>
  <c r="FM129" i="28" s="1"/>
  <c r="DG129" i="28"/>
  <c r="EH129" i="28" s="1"/>
  <c r="DF129" i="28"/>
  <c r="EG129" i="28" s="1"/>
  <c r="DE129" i="28"/>
  <c r="DD129" i="28"/>
  <c r="FI129" i="28" s="1"/>
  <c r="DC129" i="28"/>
  <c r="FH129" i="28" s="1"/>
  <c r="DB129" i="28"/>
  <c r="EC129" i="28" s="1"/>
  <c r="DA129" i="28"/>
  <c r="FF129" i="28" s="1"/>
  <c r="CZ129" i="28"/>
  <c r="FE129" i="28" s="1"/>
  <c r="CY129" i="28"/>
  <c r="FD129" i="28" s="1"/>
  <c r="CX129" i="28"/>
  <c r="FC129" i="28" s="1"/>
  <c r="CW129" i="28"/>
  <c r="DX129" i="28" s="1"/>
  <c r="CV129" i="28"/>
  <c r="DW129" i="28" s="1"/>
  <c r="CU129" i="28"/>
  <c r="DV129" i="28" s="1"/>
  <c r="CT129" i="28"/>
  <c r="DU129" i="28" s="1"/>
  <c r="CS129" i="28"/>
  <c r="CR129" i="28"/>
  <c r="CQ129" i="28"/>
  <c r="CP129" i="28"/>
  <c r="DQ129" i="28" s="1"/>
  <c r="CO129" i="28"/>
  <c r="DP129" i="28" s="1"/>
  <c r="CN129" i="28"/>
  <c r="ES129" i="28" s="1"/>
  <c r="CM129" i="28"/>
  <c r="CL129" i="28"/>
  <c r="EQ129" i="28" s="1"/>
  <c r="CK129" i="28"/>
  <c r="EP129" i="28" s="1"/>
  <c r="CJ129" i="28"/>
  <c r="DK129" i="28" s="1"/>
  <c r="CI129" i="28"/>
  <c r="DH128" i="28"/>
  <c r="EI128" i="28" s="1"/>
  <c r="DG128" i="28"/>
  <c r="EH128" i="28" s="1"/>
  <c r="DF128" i="28"/>
  <c r="DE128" i="28"/>
  <c r="FJ128" i="28" s="1"/>
  <c r="DD128" i="28"/>
  <c r="FI128" i="28" s="1"/>
  <c r="DC128" i="28"/>
  <c r="ED128" i="28" s="1"/>
  <c r="DB128" i="28"/>
  <c r="EC128" i="28" s="1"/>
  <c r="DA128" i="28"/>
  <c r="FF128" i="28" s="1"/>
  <c r="CZ128" i="28"/>
  <c r="CY128" i="28"/>
  <c r="FD128" i="28" s="1"/>
  <c r="CX128" i="28"/>
  <c r="FC128" i="28" s="1"/>
  <c r="CW128" i="28"/>
  <c r="FB128" i="28" s="1"/>
  <c r="CV128" i="28"/>
  <c r="CU128" i="28"/>
  <c r="DV128" i="28" s="1"/>
  <c r="CT128" i="28"/>
  <c r="EY128" i="28" s="1"/>
  <c r="CS128" i="28"/>
  <c r="DT128" i="28" s="1"/>
  <c r="CR128" i="28"/>
  <c r="EW128" i="28" s="1"/>
  <c r="CQ128" i="28"/>
  <c r="DR128" i="28" s="1"/>
  <c r="CP128" i="28"/>
  <c r="EU128" i="28" s="1"/>
  <c r="CO128" i="28"/>
  <c r="CN128" i="28"/>
  <c r="DO128" i="28" s="1"/>
  <c r="CM128" i="28"/>
  <c r="ER128" i="28" s="1"/>
  <c r="CL128" i="28"/>
  <c r="EQ128" i="28" s="1"/>
  <c r="CK128" i="28"/>
  <c r="DL128" i="28" s="1"/>
  <c r="CJ128" i="28"/>
  <c r="CI128" i="28"/>
  <c r="DH127" i="28"/>
  <c r="DG127" i="28"/>
  <c r="EH127" i="28" s="1"/>
  <c r="DF127" i="28"/>
  <c r="DE127" i="28"/>
  <c r="FJ127" i="28" s="1"/>
  <c r="DD127" i="28"/>
  <c r="DC127" i="28"/>
  <c r="FH127" i="28" s="1"/>
  <c r="DB127" i="28"/>
  <c r="FG127" i="28" s="1"/>
  <c r="DA127" i="28"/>
  <c r="FF127" i="28" s="1"/>
  <c r="CZ127" i="28"/>
  <c r="CY127" i="28"/>
  <c r="FD127" i="28" s="1"/>
  <c r="CX127" i="28"/>
  <c r="FC127" i="28" s="1"/>
  <c r="CW127" i="28"/>
  <c r="FB127" i="28" s="1"/>
  <c r="CV127" i="28"/>
  <c r="FA127" i="28" s="1"/>
  <c r="CU127" i="28"/>
  <c r="DV127" i="28" s="1"/>
  <c r="CT127" i="28"/>
  <c r="EY127" i="28" s="1"/>
  <c r="CS127" i="28"/>
  <c r="CR127" i="28"/>
  <c r="CQ127" i="28"/>
  <c r="CP127" i="28"/>
  <c r="DQ127" i="28" s="1"/>
  <c r="CO127" i="28"/>
  <c r="DP127" i="28" s="1"/>
  <c r="CN127" i="28"/>
  <c r="DO127" i="28" s="1"/>
  <c r="CM127" i="28"/>
  <c r="DN127" i="28" s="1"/>
  <c r="CL127" i="28"/>
  <c r="EQ127" i="28" s="1"/>
  <c r="CK127" i="28"/>
  <c r="DL127" i="28" s="1"/>
  <c r="CJ127" i="28"/>
  <c r="EO127" i="28" s="1"/>
  <c r="CI127" i="28"/>
  <c r="DJ127" i="28" s="1"/>
  <c r="DH126" i="28"/>
  <c r="EI126" i="28" s="1"/>
  <c r="DG126" i="28"/>
  <c r="FL126" i="28" s="1"/>
  <c r="DF126" i="28"/>
  <c r="EG126" i="28" s="1"/>
  <c r="DE126" i="28"/>
  <c r="FJ126" i="28" s="1"/>
  <c r="DD126" i="28"/>
  <c r="EE126" i="28" s="1"/>
  <c r="DC126" i="28"/>
  <c r="FH126" i="28" s="1"/>
  <c r="DB126" i="28"/>
  <c r="FG126" i="28" s="1"/>
  <c r="DA126" i="28"/>
  <c r="EB126" i="28" s="1"/>
  <c r="CZ126" i="28"/>
  <c r="FE126" i="28" s="1"/>
  <c r="CY126" i="28"/>
  <c r="FD126" i="28" s="1"/>
  <c r="CX126" i="28"/>
  <c r="FC126" i="28" s="1"/>
  <c r="CW126" i="28"/>
  <c r="DX126" i="28" s="1"/>
  <c r="CV126" i="28"/>
  <c r="DW126" i="28" s="1"/>
  <c r="CU126" i="28"/>
  <c r="EZ126" i="28" s="1"/>
  <c r="CT126" i="28"/>
  <c r="EY126" i="28" s="1"/>
  <c r="CS126" i="28"/>
  <c r="DT126" i="28" s="1"/>
  <c r="CR126" i="28"/>
  <c r="EW126" i="28" s="1"/>
  <c r="CQ126" i="28"/>
  <c r="DR126" i="28" s="1"/>
  <c r="CP126" i="28"/>
  <c r="DQ126" i="28" s="1"/>
  <c r="CO126" i="28"/>
  <c r="DP126" i="28" s="1"/>
  <c r="CN126" i="28"/>
  <c r="ES126" i="28" s="1"/>
  <c r="CM126" i="28"/>
  <c r="ER126" i="28" s="1"/>
  <c r="CL126" i="28"/>
  <c r="DM126" i="28" s="1"/>
  <c r="CK126" i="28"/>
  <c r="EP126" i="28" s="1"/>
  <c r="CJ126" i="28"/>
  <c r="DK126" i="28" s="1"/>
  <c r="CI126" i="28"/>
  <c r="DH125" i="28"/>
  <c r="FM125" i="28" s="1"/>
  <c r="DG125" i="28"/>
  <c r="FL125" i="28" s="1"/>
  <c r="DF125" i="28"/>
  <c r="EG125" i="28" s="1"/>
  <c r="DE125" i="28"/>
  <c r="FJ125" i="28" s="1"/>
  <c r="DD125" i="28"/>
  <c r="FI125" i="28" s="1"/>
  <c r="DC125" i="28"/>
  <c r="FH125" i="28" s="1"/>
  <c r="DB125" i="28"/>
  <c r="EC125" i="28" s="1"/>
  <c r="DA125" i="28"/>
  <c r="CZ125" i="28"/>
  <c r="CY125" i="28"/>
  <c r="FD125" i="28" s="1"/>
  <c r="CX125" i="28"/>
  <c r="FC125" i="28" s="1"/>
  <c r="CW125" i="28"/>
  <c r="FB125" i="28" s="1"/>
  <c r="CV125" i="28"/>
  <c r="FA125" i="28" s="1"/>
  <c r="CU125" i="28"/>
  <c r="DV125" i="28" s="1"/>
  <c r="CT125" i="28"/>
  <c r="DU125" i="28" s="1"/>
  <c r="CS125" i="28"/>
  <c r="EX125" i="28" s="1"/>
  <c r="CR125" i="28"/>
  <c r="DS125" i="28" s="1"/>
  <c r="CQ125" i="28"/>
  <c r="EV125" i="28" s="1"/>
  <c r="CP125" i="28"/>
  <c r="DQ125" i="28" s="1"/>
  <c r="CO125" i="28"/>
  <c r="CN125" i="28"/>
  <c r="CM125" i="28"/>
  <c r="DN125" i="28" s="1"/>
  <c r="CL125" i="28"/>
  <c r="DM125" i="28" s="1"/>
  <c r="CK125" i="28"/>
  <c r="EP125" i="28" s="1"/>
  <c r="CJ125" i="28"/>
  <c r="EO125" i="28" s="1"/>
  <c r="CI125" i="28"/>
  <c r="EN125" i="28" s="1"/>
  <c r="DH124" i="28"/>
  <c r="EI124" i="28" s="1"/>
  <c r="DG124" i="28"/>
  <c r="DF124" i="28"/>
  <c r="DE124" i="28"/>
  <c r="EF124" i="28" s="1"/>
  <c r="DD124" i="28"/>
  <c r="EE124" i="28" s="1"/>
  <c r="DC124" i="28"/>
  <c r="ED124" i="28" s="1"/>
  <c r="DB124" i="28"/>
  <c r="EC124" i="28" s="1"/>
  <c r="DA124" i="28"/>
  <c r="EB124" i="28" s="1"/>
  <c r="CZ124" i="28"/>
  <c r="FE124" i="28" s="1"/>
  <c r="CY124" i="28"/>
  <c r="FD124" i="28" s="1"/>
  <c r="CX124" i="28"/>
  <c r="FC124" i="28" s="1"/>
  <c r="CW124" i="28"/>
  <c r="FB124" i="28" s="1"/>
  <c r="CV124" i="28"/>
  <c r="CU124" i="28"/>
  <c r="DV124" i="28" s="1"/>
  <c r="CT124" i="28"/>
  <c r="CS124" i="28"/>
  <c r="DT124" i="28" s="1"/>
  <c r="CR124" i="28"/>
  <c r="DS124" i="28" s="1"/>
  <c r="CQ124" i="28"/>
  <c r="EV124" i="28" s="1"/>
  <c r="CP124" i="28"/>
  <c r="DQ124" i="28" s="1"/>
  <c r="CO124" i="28"/>
  <c r="DP124" i="28" s="1"/>
  <c r="CN124" i="28"/>
  <c r="DO124" i="28" s="1"/>
  <c r="CM124" i="28"/>
  <c r="DN124" i="28" s="1"/>
  <c r="CL124" i="28"/>
  <c r="DM124" i="28" s="1"/>
  <c r="CK124" i="28"/>
  <c r="DL124" i="28" s="1"/>
  <c r="CJ124" i="28"/>
  <c r="EO124" i="28" s="1"/>
  <c r="CI124" i="28"/>
  <c r="DJ124" i="28" s="1"/>
  <c r="DH123" i="28"/>
  <c r="EI123" i="28" s="1"/>
  <c r="DG123" i="28"/>
  <c r="FL123" i="28" s="1"/>
  <c r="DF123" i="28"/>
  <c r="EG123" i="28" s="1"/>
  <c r="DE123" i="28"/>
  <c r="EF123" i="28" s="1"/>
  <c r="DD123" i="28"/>
  <c r="EE123" i="28" s="1"/>
  <c r="DC123" i="28"/>
  <c r="DB123" i="28"/>
  <c r="FG123" i="28" s="1"/>
  <c r="DA123" i="28"/>
  <c r="FF123" i="28" s="1"/>
  <c r="CZ123" i="28"/>
  <c r="FE123" i="28" s="1"/>
  <c r="CY123" i="28"/>
  <c r="FD123" i="28" s="1"/>
  <c r="CX123" i="28"/>
  <c r="FC123" i="28" s="1"/>
  <c r="CW123" i="28"/>
  <c r="FB123" i="28" s="1"/>
  <c r="CV123" i="28"/>
  <c r="DW123" i="28" s="1"/>
  <c r="CU123" i="28"/>
  <c r="DV123" i="28" s="1"/>
  <c r="CT123" i="28"/>
  <c r="DU123" i="28" s="1"/>
  <c r="CS123" i="28"/>
  <c r="DT123" i="28" s="1"/>
  <c r="CR123" i="28"/>
  <c r="EW123" i="28" s="1"/>
  <c r="CQ123" i="28"/>
  <c r="DR123" i="28" s="1"/>
  <c r="CP123" i="28"/>
  <c r="CO123" i="28"/>
  <c r="DP123" i="28" s="1"/>
  <c r="CN123" i="28"/>
  <c r="DO123" i="28" s="1"/>
  <c r="CM123" i="28"/>
  <c r="DN123" i="28" s="1"/>
  <c r="CL123" i="28"/>
  <c r="DM123" i="28" s="1"/>
  <c r="CK123" i="28"/>
  <c r="EP123" i="28" s="1"/>
  <c r="CJ123" i="28"/>
  <c r="DK123" i="28" s="1"/>
  <c r="CI123" i="28"/>
  <c r="EN123" i="28" s="1"/>
  <c r="DH122" i="28"/>
  <c r="FM122" i="28" s="1"/>
  <c r="DG122" i="28"/>
  <c r="FL122" i="28" s="1"/>
  <c r="DF122" i="28"/>
  <c r="FK122" i="28" s="1"/>
  <c r="DE122" i="28"/>
  <c r="FJ122" i="28" s="1"/>
  <c r="DD122" i="28"/>
  <c r="FI122" i="28" s="1"/>
  <c r="DC122" i="28"/>
  <c r="FH122" i="28" s="1"/>
  <c r="DB122" i="28"/>
  <c r="FG122" i="28" s="1"/>
  <c r="DA122" i="28"/>
  <c r="FF122" i="28" s="1"/>
  <c r="CZ122" i="28"/>
  <c r="FE122" i="28" s="1"/>
  <c r="CY122" i="28"/>
  <c r="FD122" i="28" s="1"/>
  <c r="CX122" i="28"/>
  <c r="FC122" i="28" s="1"/>
  <c r="CW122" i="28"/>
  <c r="CV122" i="28"/>
  <c r="FA122" i="28" s="1"/>
  <c r="CU122" i="28"/>
  <c r="DV122" i="28" s="1"/>
  <c r="CT122" i="28"/>
  <c r="EY122" i="28" s="1"/>
  <c r="CS122" i="28"/>
  <c r="DT122" i="28" s="1"/>
  <c r="CR122" i="28"/>
  <c r="EW122" i="28" s="1"/>
  <c r="CQ122" i="28"/>
  <c r="EV122" i="28" s="1"/>
  <c r="CP122" i="28"/>
  <c r="EU122" i="28" s="1"/>
  <c r="CO122" i="28"/>
  <c r="ET122" i="28" s="1"/>
  <c r="CN122" i="28"/>
  <c r="CM122" i="28"/>
  <c r="ER122" i="28" s="1"/>
  <c r="CL122" i="28"/>
  <c r="DM122" i="28" s="1"/>
  <c r="CK122" i="28"/>
  <c r="EP122" i="28" s="1"/>
  <c r="CJ122" i="28"/>
  <c r="EO122" i="28" s="1"/>
  <c r="CI122" i="28"/>
  <c r="EN122" i="28" s="1"/>
  <c r="DH121" i="28"/>
  <c r="FM121" i="28" s="1"/>
  <c r="DG121" i="28"/>
  <c r="FL121" i="28" s="1"/>
  <c r="DF121" i="28"/>
  <c r="FK121" i="28" s="1"/>
  <c r="DE121" i="28"/>
  <c r="FJ121" i="28" s="1"/>
  <c r="DD121" i="28"/>
  <c r="FI121" i="28" s="1"/>
  <c r="DC121" i="28"/>
  <c r="FH121" i="28" s="1"/>
  <c r="DB121" i="28"/>
  <c r="FG121" i="28" s="1"/>
  <c r="DA121" i="28"/>
  <c r="FF121" i="28" s="1"/>
  <c r="CZ121" i="28"/>
  <c r="FE121" i="28" s="1"/>
  <c r="CY121" i="28"/>
  <c r="FD121" i="28" s="1"/>
  <c r="CX121" i="28"/>
  <c r="FC121" i="28" s="1"/>
  <c r="CW121" i="28"/>
  <c r="CV121" i="28"/>
  <c r="DW121" i="28" s="1"/>
  <c r="CU121" i="28"/>
  <c r="EZ121" i="28" s="1"/>
  <c r="CT121" i="28"/>
  <c r="EY121" i="28" s="1"/>
  <c r="CS121" i="28"/>
  <c r="EX121" i="28" s="1"/>
  <c r="CR121" i="28"/>
  <c r="EW121" i="28" s="1"/>
  <c r="CQ121" i="28"/>
  <c r="EV121" i="28" s="1"/>
  <c r="CP121" i="28"/>
  <c r="EU121" i="28" s="1"/>
  <c r="CO121" i="28"/>
  <c r="CN121" i="28"/>
  <c r="ES121" i="28" s="1"/>
  <c r="CM121" i="28"/>
  <c r="ER121" i="28" s="1"/>
  <c r="CL121" i="28"/>
  <c r="DM121" i="28" s="1"/>
  <c r="CK121" i="28"/>
  <c r="DL121" i="28" s="1"/>
  <c r="CJ121" i="28"/>
  <c r="CI121" i="28"/>
  <c r="EN121" i="28" s="1"/>
  <c r="DH120" i="28"/>
  <c r="FM120" i="28" s="1"/>
  <c r="DG120" i="28"/>
  <c r="FL120" i="28" s="1"/>
  <c r="DF120" i="28"/>
  <c r="FK120" i="28" s="1"/>
  <c r="DE120" i="28"/>
  <c r="FJ120" i="28" s="1"/>
  <c r="DD120" i="28"/>
  <c r="FI120" i="28" s="1"/>
  <c r="DC120" i="28"/>
  <c r="FH120" i="28" s="1"/>
  <c r="DB120" i="28"/>
  <c r="FG120" i="28" s="1"/>
  <c r="DA120" i="28"/>
  <c r="FF120" i="28" s="1"/>
  <c r="CZ120" i="28"/>
  <c r="FE120" i="28" s="1"/>
  <c r="CY120" i="28"/>
  <c r="FD120" i="28" s="1"/>
  <c r="CX120" i="28"/>
  <c r="FC120" i="28" s="1"/>
  <c r="CW120" i="28"/>
  <c r="CV120" i="28"/>
  <c r="FA120" i="28" s="1"/>
  <c r="CU120" i="28"/>
  <c r="EZ120" i="28" s="1"/>
  <c r="CT120" i="28"/>
  <c r="DU120" i="28" s="1"/>
  <c r="CS120" i="28"/>
  <c r="EX120" i="28" s="1"/>
  <c r="CR120" i="28"/>
  <c r="DS120" i="28" s="1"/>
  <c r="CQ120" i="28"/>
  <c r="EV120" i="28" s="1"/>
  <c r="CP120" i="28"/>
  <c r="EU120" i="28" s="1"/>
  <c r="CO120" i="28"/>
  <c r="ET120" i="28" s="1"/>
  <c r="CN120" i="28"/>
  <c r="ES120" i="28" s="1"/>
  <c r="CM120" i="28"/>
  <c r="CL120" i="28"/>
  <c r="EQ120" i="28" s="1"/>
  <c r="CK120" i="28"/>
  <c r="EP120" i="28" s="1"/>
  <c r="CJ120" i="28"/>
  <c r="EO120" i="28" s="1"/>
  <c r="CI120" i="28"/>
  <c r="EN120" i="28" s="1"/>
  <c r="DH119" i="28"/>
  <c r="FM119" i="28" s="1"/>
  <c r="DG119" i="28"/>
  <c r="FL119" i="28" s="1"/>
  <c r="DF119" i="28"/>
  <c r="FK119" i="28" s="1"/>
  <c r="DE119" i="28"/>
  <c r="FJ119" i="28" s="1"/>
  <c r="DD119" i="28"/>
  <c r="FI119" i="28" s="1"/>
  <c r="DC119" i="28"/>
  <c r="FH119" i="28" s="1"/>
  <c r="DB119" i="28"/>
  <c r="FG119" i="28" s="1"/>
  <c r="DA119" i="28"/>
  <c r="FF119" i="28" s="1"/>
  <c r="CZ119" i="28"/>
  <c r="FE119" i="28" s="1"/>
  <c r="CY119" i="28"/>
  <c r="FD119" i="28" s="1"/>
  <c r="CX119" i="28"/>
  <c r="DY119" i="28" s="1"/>
  <c r="CW119" i="28"/>
  <c r="CV119" i="28"/>
  <c r="CU119" i="28"/>
  <c r="DV119" i="28" s="1"/>
  <c r="CT119" i="28"/>
  <c r="EY119" i="28" s="1"/>
  <c r="CS119" i="28"/>
  <c r="DT119" i="28" s="1"/>
  <c r="CR119" i="28"/>
  <c r="DS119" i="28" s="1"/>
  <c r="CQ119" i="28"/>
  <c r="EV119" i="28" s="1"/>
  <c r="CP119" i="28"/>
  <c r="CO119" i="28"/>
  <c r="ET119" i="28" s="1"/>
  <c r="CN119" i="28"/>
  <c r="DO119" i="28" s="1"/>
  <c r="CM119" i="28"/>
  <c r="DN119" i="28" s="1"/>
  <c r="CL119" i="28"/>
  <c r="DM119" i="28" s="1"/>
  <c r="CK119" i="28"/>
  <c r="CJ119" i="28"/>
  <c r="CI119" i="28"/>
  <c r="DJ119" i="28" s="1"/>
  <c r="DH118" i="28"/>
  <c r="EI118" i="28" s="1"/>
  <c r="DG118" i="28"/>
  <c r="FL118" i="28" s="1"/>
  <c r="DF118" i="28"/>
  <c r="EG118" i="28" s="1"/>
  <c r="DE118" i="28"/>
  <c r="EF118" i="28" s="1"/>
  <c r="DD118" i="28"/>
  <c r="FI118" i="28" s="1"/>
  <c r="DC118" i="28"/>
  <c r="ED118" i="28" s="1"/>
  <c r="DB118" i="28"/>
  <c r="EC118" i="28" s="1"/>
  <c r="DA118" i="28"/>
  <c r="CZ118" i="28"/>
  <c r="FE118" i="28" s="1"/>
  <c r="CY118" i="28"/>
  <c r="DZ118" i="28" s="1"/>
  <c r="CX118" i="28"/>
  <c r="FC118" i="28" s="1"/>
  <c r="CW118" i="28"/>
  <c r="FB118" i="28" s="1"/>
  <c r="CV118" i="28"/>
  <c r="FA118" i="28" s="1"/>
  <c r="CU118" i="28"/>
  <c r="EZ118" i="28" s="1"/>
  <c r="CT118" i="28"/>
  <c r="EY118" i="28" s="1"/>
  <c r="CS118" i="28"/>
  <c r="EX118" i="28" s="1"/>
  <c r="CR118" i="28"/>
  <c r="CQ118" i="28"/>
  <c r="EV118" i="28" s="1"/>
  <c r="CP118" i="28"/>
  <c r="EU118" i="28" s="1"/>
  <c r="CO118" i="28"/>
  <c r="ET118" i="28" s="1"/>
  <c r="CN118" i="28"/>
  <c r="CM118" i="28"/>
  <c r="ER118" i="28" s="1"/>
  <c r="CL118" i="28"/>
  <c r="DM118" i="28" s="1"/>
  <c r="CK118" i="28"/>
  <c r="EP118" i="28" s="1"/>
  <c r="CJ118" i="28"/>
  <c r="EO118" i="28" s="1"/>
  <c r="CI118" i="28"/>
  <c r="EN118" i="28" s="1"/>
  <c r="DH117" i="28"/>
  <c r="FM117" i="28" s="1"/>
  <c r="DG117" i="28"/>
  <c r="FL117" i="28" s="1"/>
  <c r="DF117" i="28"/>
  <c r="FK117" i="28" s="1"/>
  <c r="DE117" i="28"/>
  <c r="FJ117" i="28" s="1"/>
  <c r="DD117" i="28"/>
  <c r="FI117" i="28" s="1"/>
  <c r="DC117" i="28"/>
  <c r="FH117" i="28" s="1"/>
  <c r="DB117" i="28"/>
  <c r="FG117" i="28" s="1"/>
  <c r="DA117" i="28"/>
  <c r="FF117" i="28" s="1"/>
  <c r="CZ117" i="28"/>
  <c r="FE117" i="28" s="1"/>
  <c r="CY117" i="28"/>
  <c r="FD117" i="28" s="1"/>
  <c r="CX117" i="28"/>
  <c r="FC117" i="28" s="1"/>
  <c r="CW117" i="28"/>
  <c r="FB117" i="28" s="1"/>
  <c r="CV117" i="28"/>
  <c r="CU117" i="28"/>
  <c r="EZ117" i="28" s="1"/>
  <c r="CT117" i="28"/>
  <c r="EY117" i="28" s="1"/>
  <c r="CS117" i="28"/>
  <c r="EX117" i="28" s="1"/>
  <c r="CR117" i="28"/>
  <c r="EW117" i="28" s="1"/>
  <c r="CQ117" i="28"/>
  <c r="DR117" i="28" s="1"/>
  <c r="CP117" i="28"/>
  <c r="EU117" i="28" s="1"/>
  <c r="CO117" i="28"/>
  <c r="CN117" i="28"/>
  <c r="ES117" i="28" s="1"/>
  <c r="CM117" i="28"/>
  <c r="ER117" i="28" s="1"/>
  <c r="CL117" i="28"/>
  <c r="EQ117" i="28" s="1"/>
  <c r="CK117" i="28"/>
  <c r="EP117" i="28" s="1"/>
  <c r="CJ117" i="28"/>
  <c r="DK117" i="28" s="1"/>
  <c r="CI117" i="28"/>
  <c r="EN117" i="28" s="1"/>
  <c r="DH116" i="28"/>
  <c r="FM116" i="28" s="1"/>
  <c r="DG116" i="28"/>
  <c r="FL116" i="28" s="1"/>
  <c r="DF116" i="28"/>
  <c r="FK116" i="28" s="1"/>
  <c r="DE116" i="28"/>
  <c r="FJ116" i="28" s="1"/>
  <c r="DD116" i="28"/>
  <c r="FI116" i="28" s="1"/>
  <c r="DC116" i="28"/>
  <c r="FH116" i="28" s="1"/>
  <c r="DB116" i="28"/>
  <c r="FG116" i="28" s="1"/>
  <c r="DA116" i="28"/>
  <c r="FF116" i="28" s="1"/>
  <c r="CZ116" i="28"/>
  <c r="FE116" i="28" s="1"/>
  <c r="CY116" i="28"/>
  <c r="FD116" i="28" s="1"/>
  <c r="CX116" i="28"/>
  <c r="FC116" i="28" s="1"/>
  <c r="CW116" i="28"/>
  <c r="CV116" i="28"/>
  <c r="FA116" i="28" s="1"/>
  <c r="CU116" i="28"/>
  <c r="EZ116" i="28" s="1"/>
  <c r="CT116" i="28"/>
  <c r="EY116" i="28" s="1"/>
  <c r="CS116" i="28"/>
  <c r="EX116" i="28" s="1"/>
  <c r="CR116" i="28"/>
  <c r="EW116" i="28" s="1"/>
  <c r="CQ116" i="28"/>
  <c r="EV116" i="28" s="1"/>
  <c r="CP116" i="28"/>
  <c r="EU116" i="28" s="1"/>
  <c r="CO116" i="28"/>
  <c r="ET116" i="28" s="1"/>
  <c r="CN116" i="28"/>
  <c r="ES116" i="28" s="1"/>
  <c r="CM116" i="28"/>
  <c r="CL116" i="28"/>
  <c r="DM116" i="28" s="1"/>
  <c r="CK116" i="28"/>
  <c r="EP116" i="28" s="1"/>
  <c r="CJ116" i="28"/>
  <c r="EO116" i="28" s="1"/>
  <c r="CI116" i="28"/>
  <c r="EN116" i="28" s="1"/>
  <c r="DH115" i="28"/>
  <c r="FM115" i="28" s="1"/>
  <c r="DG115" i="28"/>
  <c r="DF115" i="28"/>
  <c r="DE115" i="28"/>
  <c r="FJ115" i="28" s="1"/>
  <c r="DD115" i="28"/>
  <c r="FI115" i="28" s="1"/>
  <c r="DC115" i="28"/>
  <c r="FH115" i="28" s="1"/>
  <c r="DB115" i="28"/>
  <c r="FG115" i="28" s="1"/>
  <c r="DA115" i="28"/>
  <c r="EB115" i="28" s="1"/>
  <c r="CZ115" i="28"/>
  <c r="FE115" i="28" s="1"/>
  <c r="CY115" i="28"/>
  <c r="DZ115" i="28" s="1"/>
  <c r="CX115" i="28"/>
  <c r="FC115" i="28" s="1"/>
  <c r="CW115" i="28"/>
  <c r="DX115" i="28" s="1"/>
  <c r="CV115" i="28"/>
  <c r="FA115" i="28" s="1"/>
  <c r="CU115" i="28"/>
  <c r="CT115" i="28"/>
  <c r="EY115" i="28" s="1"/>
  <c r="CS115" i="28"/>
  <c r="EX115" i="28" s="1"/>
  <c r="CR115" i="28"/>
  <c r="DS115" i="28" s="1"/>
  <c r="CQ115" i="28"/>
  <c r="DR115" i="28" s="1"/>
  <c r="CP115" i="28"/>
  <c r="DQ115" i="28" s="1"/>
  <c r="CO115" i="28"/>
  <c r="ET115" i="28" s="1"/>
  <c r="CN115" i="28"/>
  <c r="ES115" i="28" s="1"/>
  <c r="CM115" i="28"/>
  <c r="CL115" i="28"/>
  <c r="DM115" i="28" s="1"/>
  <c r="CK115" i="28"/>
  <c r="DL115" i="28" s="1"/>
  <c r="CJ115" i="28"/>
  <c r="EO115" i="28" s="1"/>
  <c r="CI115" i="28"/>
  <c r="DH114" i="28"/>
  <c r="EI114" i="28" s="1"/>
  <c r="DG114" i="28"/>
  <c r="FL114" i="28" s="1"/>
  <c r="DF114" i="28"/>
  <c r="EG114" i="28" s="1"/>
  <c r="DE114" i="28"/>
  <c r="FJ114" i="28" s="1"/>
  <c r="DD114" i="28"/>
  <c r="FI114" i="28" s="1"/>
  <c r="DC114" i="28"/>
  <c r="ED114" i="28" s="1"/>
  <c r="DB114" i="28"/>
  <c r="FG114" i="28" s="1"/>
  <c r="DA114" i="28"/>
  <c r="FF114" i="28" s="1"/>
  <c r="CZ114" i="28"/>
  <c r="FE114" i="28" s="1"/>
  <c r="CY114" i="28"/>
  <c r="FD114" i="28" s="1"/>
  <c r="CX114" i="28"/>
  <c r="FC114" i="28" s="1"/>
  <c r="CW114" i="28"/>
  <c r="DX114" i="28" s="1"/>
  <c r="CV114" i="28"/>
  <c r="DW114" i="28" s="1"/>
  <c r="CU114" i="28"/>
  <c r="CT114" i="28"/>
  <c r="DU114" i="28" s="1"/>
  <c r="CS114" i="28"/>
  <c r="DT114" i="28" s="1"/>
  <c r="CR114" i="28"/>
  <c r="DS114" i="28" s="1"/>
  <c r="CQ114" i="28"/>
  <c r="DR114" i="28" s="1"/>
  <c r="CP114" i="28"/>
  <c r="EU114" i="28" s="1"/>
  <c r="CO114" i="28"/>
  <c r="DP114" i="28" s="1"/>
  <c r="CN114" i="28"/>
  <c r="DO114" i="28" s="1"/>
  <c r="CM114" i="28"/>
  <c r="CL114" i="28"/>
  <c r="EQ114" i="28" s="1"/>
  <c r="CK114" i="28"/>
  <c r="CJ114" i="28"/>
  <c r="DK114" i="28" s="1"/>
  <c r="CI114" i="28"/>
  <c r="EN114" i="28" s="1"/>
  <c r="DH113" i="28"/>
  <c r="FM113" i="28" s="1"/>
  <c r="DG113" i="28"/>
  <c r="FL113" i="28" s="1"/>
  <c r="DF113" i="28"/>
  <c r="FK113" i="28" s="1"/>
  <c r="DE113" i="28"/>
  <c r="FJ113" i="28" s="1"/>
  <c r="DD113" i="28"/>
  <c r="FI113" i="28" s="1"/>
  <c r="DC113" i="28"/>
  <c r="FH113" i="28" s="1"/>
  <c r="DB113" i="28"/>
  <c r="FG113" i="28" s="1"/>
  <c r="DA113" i="28"/>
  <c r="FF113" i="28" s="1"/>
  <c r="CZ113" i="28"/>
  <c r="CY113" i="28"/>
  <c r="FD113" i="28" s="1"/>
  <c r="CX113" i="28"/>
  <c r="FC113" i="28" s="1"/>
  <c r="CW113" i="28"/>
  <c r="FB113" i="28" s="1"/>
  <c r="CV113" i="28"/>
  <c r="FA113" i="28" s="1"/>
  <c r="CU113" i="28"/>
  <c r="EZ113" i="28" s="1"/>
  <c r="CT113" i="28"/>
  <c r="EY113" i="28" s="1"/>
  <c r="CS113" i="28"/>
  <c r="EX113" i="28" s="1"/>
  <c r="CR113" i="28"/>
  <c r="EW113" i="28" s="1"/>
  <c r="CQ113" i="28"/>
  <c r="EV113" i="28" s="1"/>
  <c r="CP113" i="28"/>
  <c r="EU113" i="28" s="1"/>
  <c r="CO113" i="28"/>
  <c r="CN113" i="28"/>
  <c r="CM113" i="28"/>
  <c r="DN113" i="28" s="1"/>
  <c r="CL113" i="28"/>
  <c r="EQ113" i="28" s="1"/>
  <c r="CK113" i="28"/>
  <c r="EP113" i="28" s="1"/>
  <c r="CJ113" i="28"/>
  <c r="EO113" i="28" s="1"/>
  <c r="CI113" i="28"/>
  <c r="EN113" i="28" s="1"/>
  <c r="DH112" i="28"/>
  <c r="FM112" i="28" s="1"/>
  <c r="DG112" i="28"/>
  <c r="FL112" i="28" s="1"/>
  <c r="DF112" i="28"/>
  <c r="FK112" i="28" s="1"/>
  <c r="DE112" i="28"/>
  <c r="FJ112" i="28" s="1"/>
  <c r="DD112" i="28"/>
  <c r="FI112" i="28" s="1"/>
  <c r="DC112" i="28"/>
  <c r="FH112" i="28" s="1"/>
  <c r="DB112" i="28"/>
  <c r="FG112" i="28" s="1"/>
  <c r="DA112" i="28"/>
  <c r="FF112" i="28" s="1"/>
  <c r="CZ112" i="28"/>
  <c r="FE112" i="28" s="1"/>
  <c r="CY112" i="28"/>
  <c r="FD112" i="28" s="1"/>
  <c r="CX112" i="28"/>
  <c r="CW112" i="28"/>
  <c r="FB112" i="28" s="1"/>
  <c r="CV112" i="28"/>
  <c r="FA112" i="28" s="1"/>
  <c r="CU112" i="28"/>
  <c r="EZ112" i="28" s="1"/>
  <c r="CT112" i="28"/>
  <c r="EY112" i="28" s="1"/>
  <c r="CS112" i="28"/>
  <c r="EX112" i="28" s="1"/>
  <c r="CR112" i="28"/>
  <c r="DS112" i="28" s="1"/>
  <c r="CQ112" i="28"/>
  <c r="CP112" i="28"/>
  <c r="CO112" i="28"/>
  <c r="ET112" i="28" s="1"/>
  <c r="CN112" i="28"/>
  <c r="ES112" i="28" s="1"/>
  <c r="CM112" i="28"/>
  <c r="ER112" i="28" s="1"/>
  <c r="CL112" i="28"/>
  <c r="CK112" i="28"/>
  <c r="DL112" i="28" s="1"/>
  <c r="CJ112" i="28"/>
  <c r="EO112" i="28" s="1"/>
  <c r="CI112" i="28"/>
  <c r="EN112" i="28" s="1"/>
  <c r="DH111" i="28"/>
  <c r="EI111" i="28" s="1"/>
  <c r="DG111" i="28"/>
  <c r="EH111" i="28" s="1"/>
  <c r="DF111" i="28"/>
  <c r="EG111" i="28" s="1"/>
  <c r="DE111" i="28"/>
  <c r="FJ111" i="28" s="1"/>
  <c r="DD111" i="28"/>
  <c r="DC111" i="28"/>
  <c r="FH111" i="28" s="1"/>
  <c r="DB111" i="28"/>
  <c r="EC111" i="28" s="1"/>
  <c r="DA111" i="28"/>
  <c r="FF111" i="28" s="1"/>
  <c r="CZ111" i="28"/>
  <c r="FE111" i="28" s="1"/>
  <c r="CY111" i="28"/>
  <c r="FD111" i="28" s="1"/>
  <c r="CX111" i="28"/>
  <c r="FC111" i="28" s="1"/>
  <c r="CW111" i="28"/>
  <c r="FB111" i="28" s="1"/>
  <c r="CV111" i="28"/>
  <c r="DW111" i="28" s="1"/>
  <c r="CU111" i="28"/>
  <c r="CT111" i="28"/>
  <c r="DU111" i="28" s="1"/>
  <c r="CS111" i="28"/>
  <c r="EX111" i="28" s="1"/>
  <c r="CR111" i="28"/>
  <c r="CQ111" i="28"/>
  <c r="DR111" i="28" s="1"/>
  <c r="CP111" i="28"/>
  <c r="CO111" i="28"/>
  <c r="CN111" i="28"/>
  <c r="CM111" i="28"/>
  <c r="DN111" i="28" s="1"/>
  <c r="CL111" i="28"/>
  <c r="DM111" i="28" s="1"/>
  <c r="CK111" i="28"/>
  <c r="EP111" i="28" s="1"/>
  <c r="CJ111" i="28"/>
  <c r="DK111" i="28" s="1"/>
  <c r="CI111" i="28"/>
  <c r="DH110" i="28"/>
  <c r="DG110" i="28"/>
  <c r="EH110" i="28" s="1"/>
  <c r="DF110" i="28"/>
  <c r="FK110" i="28" s="1"/>
  <c r="DE110" i="28"/>
  <c r="DD110" i="28"/>
  <c r="EE110" i="28" s="1"/>
  <c r="DC110" i="28"/>
  <c r="ED110" i="28" s="1"/>
  <c r="DB110" i="28"/>
  <c r="EC110" i="28" s="1"/>
  <c r="DA110" i="28"/>
  <c r="FF110" i="28" s="1"/>
  <c r="CZ110" i="28"/>
  <c r="EA110" i="28" s="1"/>
  <c r="CY110" i="28"/>
  <c r="FD110" i="28" s="1"/>
  <c r="CX110" i="28"/>
  <c r="FC110" i="28" s="1"/>
  <c r="CW110" i="28"/>
  <c r="FB110" i="28" s="1"/>
  <c r="CV110" i="28"/>
  <c r="FA110" i="28" s="1"/>
  <c r="CU110" i="28"/>
  <c r="DV110" i="28" s="1"/>
  <c r="CT110" i="28"/>
  <c r="EY110" i="28" s="1"/>
  <c r="CS110" i="28"/>
  <c r="CR110" i="28"/>
  <c r="DS110" i="28" s="1"/>
  <c r="CQ110" i="28"/>
  <c r="EV110" i="28" s="1"/>
  <c r="CP110" i="28"/>
  <c r="DQ110" i="28" s="1"/>
  <c r="CO110" i="28"/>
  <c r="CN110" i="28"/>
  <c r="DO110" i="28" s="1"/>
  <c r="CM110" i="28"/>
  <c r="ER110" i="28" s="1"/>
  <c r="CL110" i="28"/>
  <c r="EQ110" i="28" s="1"/>
  <c r="CK110" i="28"/>
  <c r="DL110" i="28" s="1"/>
  <c r="CJ110" i="28"/>
  <c r="EO110" i="28" s="1"/>
  <c r="CI110" i="28"/>
  <c r="DJ110" i="28" s="1"/>
  <c r="DH109" i="28"/>
  <c r="EI109" i="28" s="1"/>
  <c r="DG109" i="28"/>
  <c r="DF109" i="28"/>
  <c r="DE109" i="28"/>
  <c r="DD109" i="28"/>
  <c r="FI109" i="28" s="1"/>
  <c r="DC109" i="28"/>
  <c r="ED109" i="28" s="1"/>
  <c r="DB109" i="28"/>
  <c r="DA109" i="28"/>
  <c r="EB109" i="28" s="1"/>
  <c r="CZ109" i="28"/>
  <c r="CY109" i="28"/>
  <c r="FD109" i="28" s="1"/>
  <c r="CX109" i="28"/>
  <c r="DY109" i="28" s="1"/>
  <c r="CW109" i="28"/>
  <c r="CV109" i="28"/>
  <c r="FA109" i="28" s="1"/>
  <c r="CU109" i="28"/>
  <c r="EZ109" i="28" s="1"/>
  <c r="CT109" i="28"/>
  <c r="CS109" i="28"/>
  <c r="EX109" i="28" s="1"/>
  <c r="CR109" i="28"/>
  <c r="DS109" i="28" s="1"/>
  <c r="CQ109" i="28"/>
  <c r="DR109" i="28" s="1"/>
  <c r="CP109" i="28"/>
  <c r="DQ109" i="28" s="1"/>
  <c r="CO109" i="28"/>
  <c r="DP109" i="28" s="1"/>
  <c r="CN109" i="28"/>
  <c r="ES109" i="28" s="1"/>
  <c r="CM109" i="28"/>
  <c r="DN109" i="28" s="1"/>
  <c r="CL109" i="28"/>
  <c r="EQ109" i="28" s="1"/>
  <c r="CK109" i="28"/>
  <c r="DL109" i="28" s="1"/>
  <c r="CJ109" i="28"/>
  <c r="EO109" i="28" s="1"/>
  <c r="CI109" i="28"/>
  <c r="EN109" i="28" s="1"/>
  <c r="DH108" i="28"/>
  <c r="EI108" i="28" s="1"/>
  <c r="DG108" i="28"/>
  <c r="EH108" i="28" s="1"/>
  <c r="DF108" i="28"/>
  <c r="FK108" i="28" s="1"/>
  <c r="DE108" i="28"/>
  <c r="EF108" i="28" s="1"/>
  <c r="DD108" i="28"/>
  <c r="FI108" i="28" s="1"/>
  <c r="DC108" i="28"/>
  <c r="ED108" i="28" s="1"/>
  <c r="DB108" i="28"/>
  <c r="DA108" i="28"/>
  <c r="EB108" i="28" s="1"/>
  <c r="CZ108" i="28"/>
  <c r="FE108" i="28" s="1"/>
  <c r="CY108" i="28"/>
  <c r="FD108" i="28" s="1"/>
  <c r="CX108" i="28"/>
  <c r="FC108" i="28" s="1"/>
  <c r="CW108" i="28"/>
  <c r="DX108" i="28" s="1"/>
  <c r="CV108" i="28"/>
  <c r="FA108" i="28" s="1"/>
  <c r="CU108" i="28"/>
  <c r="DV108" i="28" s="1"/>
  <c r="CT108" i="28"/>
  <c r="EY108" i="28" s="1"/>
  <c r="CS108" i="28"/>
  <c r="DT108" i="28" s="1"/>
  <c r="CR108" i="28"/>
  <c r="DS108" i="28" s="1"/>
  <c r="CQ108" i="28"/>
  <c r="EV108" i="28" s="1"/>
  <c r="CP108" i="28"/>
  <c r="CO108" i="28"/>
  <c r="ET108" i="28" s="1"/>
  <c r="CN108" i="28"/>
  <c r="DO108" i="28" s="1"/>
  <c r="CM108" i="28"/>
  <c r="DN108" i="28" s="1"/>
  <c r="CL108" i="28"/>
  <c r="DM108" i="28" s="1"/>
  <c r="CK108" i="28"/>
  <c r="DL108" i="28" s="1"/>
  <c r="CJ108" i="28"/>
  <c r="EO108" i="28" s="1"/>
  <c r="CI108" i="28"/>
  <c r="DJ108" i="28" s="1"/>
  <c r="DH107" i="28"/>
  <c r="FM107" i="28" s="1"/>
  <c r="DG107" i="28"/>
  <c r="FL107" i="28" s="1"/>
  <c r="DF107" i="28"/>
  <c r="EG107" i="28" s="1"/>
  <c r="DE107" i="28"/>
  <c r="EF107" i="28" s="1"/>
  <c r="DD107" i="28"/>
  <c r="EE107" i="28" s="1"/>
  <c r="DC107" i="28"/>
  <c r="FH107" i="28" s="1"/>
  <c r="DB107" i="28"/>
  <c r="FG107" i="28" s="1"/>
  <c r="DA107" i="28"/>
  <c r="FF107" i="28" s="1"/>
  <c r="CZ107" i="28"/>
  <c r="CY107" i="28"/>
  <c r="FD107" i="28" s="1"/>
  <c r="CX107" i="28"/>
  <c r="CW107" i="28"/>
  <c r="FB107" i="28" s="1"/>
  <c r="CV107" i="28"/>
  <c r="DW107" i="28" s="1"/>
  <c r="CU107" i="28"/>
  <c r="DV107" i="28" s="1"/>
  <c r="CT107" i="28"/>
  <c r="DU107" i="28" s="1"/>
  <c r="CS107" i="28"/>
  <c r="DT107" i="28" s="1"/>
  <c r="CR107" i="28"/>
  <c r="CQ107" i="28"/>
  <c r="EV107" i="28" s="1"/>
  <c r="CP107" i="28"/>
  <c r="DQ107" i="28" s="1"/>
  <c r="CO107" i="28"/>
  <c r="DP107" i="28" s="1"/>
  <c r="CN107" i="28"/>
  <c r="CM107" i="28"/>
  <c r="ER107" i="28" s="1"/>
  <c r="CL107" i="28"/>
  <c r="EQ107" i="28" s="1"/>
  <c r="CK107" i="28"/>
  <c r="CJ107" i="28"/>
  <c r="EO107" i="28" s="1"/>
  <c r="CI107" i="28"/>
  <c r="EN107" i="28" s="1"/>
  <c r="DH106" i="28"/>
  <c r="DG106" i="28"/>
  <c r="FL106" i="28" s="1"/>
  <c r="DF106" i="28"/>
  <c r="FK106" i="28" s="1"/>
  <c r="DE106" i="28"/>
  <c r="FJ106" i="28" s="1"/>
  <c r="DD106" i="28"/>
  <c r="EE106" i="28" s="1"/>
  <c r="DC106" i="28"/>
  <c r="DB106" i="28"/>
  <c r="FG106" i="28" s="1"/>
  <c r="DA106" i="28"/>
  <c r="EB106" i="28" s="1"/>
  <c r="CZ106" i="28"/>
  <c r="FE106" i="28" s="1"/>
  <c r="CY106" i="28"/>
  <c r="FD106" i="28" s="1"/>
  <c r="CX106" i="28"/>
  <c r="FC106" i="28" s="1"/>
  <c r="CW106" i="28"/>
  <c r="CV106" i="28"/>
  <c r="CU106" i="28"/>
  <c r="DV106" i="28" s="1"/>
  <c r="CT106" i="28"/>
  <c r="CS106" i="28"/>
  <c r="EX106" i="28" s="1"/>
  <c r="CR106" i="28"/>
  <c r="EW106" i="28" s="1"/>
  <c r="CQ106" i="28"/>
  <c r="CP106" i="28"/>
  <c r="EU106" i="28" s="1"/>
  <c r="CO106" i="28"/>
  <c r="DP106" i="28" s="1"/>
  <c r="CN106" i="28"/>
  <c r="DO106" i="28" s="1"/>
  <c r="CM106" i="28"/>
  <c r="CL106" i="28"/>
  <c r="DM106" i="28" s="1"/>
  <c r="CK106" i="28"/>
  <c r="DL106" i="28" s="1"/>
  <c r="CJ106" i="28"/>
  <c r="EO106" i="28" s="1"/>
  <c r="CI106" i="28"/>
  <c r="DJ106" i="28" s="1"/>
  <c r="DH105" i="28"/>
  <c r="EI105" i="28" s="1"/>
  <c r="DG105" i="28"/>
  <c r="EH105" i="28" s="1"/>
  <c r="DF105" i="28"/>
  <c r="EG105" i="28" s="1"/>
  <c r="DE105" i="28"/>
  <c r="FJ105" i="28" s="1"/>
  <c r="DD105" i="28"/>
  <c r="FI105" i="28" s="1"/>
  <c r="DC105" i="28"/>
  <c r="ED105" i="28" s="1"/>
  <c r="DB105" i="28"/>
  <c r="EC105" i="28" s="1"/>
  <c r="DA105" i="28"/>
  <c r="EB105" i="28" s="1"/>
  <c r="CZ105" i="28"/>
  <c r="EA105" i="28" s="1"/>
  <c r="CY105" i="28"/>
  <c r="FD105" i="28" s="1"/>
  <c r="CX105" i="28"/>
  <c r="FC105" i="28" s="1"/>
  <c r="CW105" i="28"/>
  <c r="CV105" i="28"/>
  <c r="FA105" i="28" s="1"/>
  <c r="CU105" i="28"/>
  <c r="EZ105" i="28" s="1"/>
  <c r="CT105" i="28"/>
  <c r="EY105" i="28" s="1"/>
  <c r="CS105" i="28"/>
  <c r="CR105" i="28"/>
  <c r="EW105" i="28" s="1"/>
  <c r="CQ105" i="28"/>
  <c r="DR105" i="28" s="1"/>
  <c r="CP105" i="28"/>
  <c r="EU105" i="28" s="1"/>
  <c r="CO105" i="28"/>
  <c r="ET105" i="28" s="1"/>
  <c r="CN105" i="28"/>
  <c r="ES105" i="28" s="1"/>
  <c r="CM105" i="28"/>
  <c r="ER105" i="28" s="1"/>
  <c r="CL105" i="28"/>
  <c r="CK105" i="28"/>
  <c r="EP105" i="28" s="1"/>
  <c r="CJ105" i="28"/>
  <c r="EO105" i="28" s="1"/>
  <c r="CI105" i="28"/>
  <c r="EN105" i="28" s="1"/>
  <c r="DH104" i="28"/>
  <c r="EI104" i="28" s="1"/>
  <c r="DG104" i="28"/>
  <c r="EH104" i="28" s="1"/>
  <c r="DF104" i="28"/>
  <c r="DE104" i="28"/>
  <c r="FJ104" i="28" s="1"/>
  <c r="DD104" i="28"/>
  <c r="FI104" i="28" s="1"/>
  <c r="DC104" i="28"/>
  <c r="ED104" i="28" s="1"/>
  <c r="DB104" i="28"/>
  <c r="FG104" i="28" s="1"/>
  <c r="DA104" i="28"/>
  <c r="FF104" i="28" s="1"/>
  <c r="CZ104" i="28"/>
  <c r="FE104" i="28" s="1"/>
  <c r="CY104" i="28"/>
  <c r="DZ104" i="28" s="1"/>
  <c r="CX104" i="28"/>
  <c r="DY104" i="28" s="1"/>
  <c r="CW104" i="28"/>
  <c r="CV104" i="28"/>
  <c r="FA104" i="28" s="1"/>
  <c r="CU104" i="28"/>
  <c r="DV104" i="28" s="1"/>
  <c r="CT104" i="28"/>
  <c r="CS104" i="28"/>
  <c r="DT104" i="28" s="1"/>
  <c r="CR104" i="28"/>
  <c r="EW104" i="28" s="1"/>
  <c r="CQ104" i="28"/>
  <c r="DR104" i="28" s="1"/>
  <c r="CP104" i="28"/>
  <c r="DQ104" i="28" s="1"/>
  <c r="CO104" i="28"/>
  <c r="ET104" i="28" s="1"/>
  <c r="CN104" i="28"/>
  <c r="ES104" i="28" s="1"/>
  <c r="CM104" i="28"/>
  <c r="ER104" i="28" s="1"/>
  <c r="CL104" i="28"/>
  <c r="DM104" i="28" s="1"/>
  <c r="CK104" i="28"/>
  <c r="CJ104" i="28"/>
  <c r="EO104" i="28" s="1"/>
  <c r="CI104" i="28"/>
  <c r="EN104" i="28" s="1"/>
  <c r="DH103" i="28"/>
  <c r="FM103" i="28" s="1"/>
  <c r="DG103" i="28"/>
  <c r="EH103" i="28" s="1"/>
  <c r="DF103" i="28"/>
  <c r="FK103" i="28" s="1"/>
  <c r="DE103" i="28"/>
  <c r="FJ103" i="28" s="1"/>
  <c r="DD103" i="28"/>
  <c r="FI103" i="28" s="1"/>
  <c r="DC103" i="28"/>
  <c r="ED103" i="28" s="1"/>
  <c r="DB103" i="28"/>
  <c r="EC103" i="28" s="1"/>
  <c r="DA103" i="28"/>
  <c r="FF103" i="28" s="1"/>
  <c r="CZ103" i="28"/>
  <c r="EA103" i="28" s="1"/>
  <c r="CY103" i="28"/>
  <c r="DZ103" i="28" s="1"/>
  <c r="CX103" i="28"/>
  <c r="FC103" i="28" s="1"/>
  <c r="CW103" i="28"/>
  <c r="CV103" i="28"/>
  <c r="FA103" i="28" s="1"/>
  <c r="CU103" i="28"/>
  <c r="EZ103" i="28" s="1"/>
  <c r="CT103" i="28"/>
  <c r="EY103" i="28" s="1"/>
  <c r="CS103" i="28"/>
  <c r="EX103" i="28" s="1"/>
  <c r="CR103" i="28"/>
  <c r="EW103" i="28" s="1"/>
  <c r="CQ103" i="28"/>
  <c r="EV103" i="28" s="1"/>
  <c r="CP103" i="28"/>
  <c r="EU103" i="28" s="1"/>
  <c r="CO103" i="28"/>
  <c r="CN103" i="28"/>
  <c r="ES103" i="28" s="1"/>
  <c r="CM103" i="28"/>
  <c r="ER103" i="28" s="1"/>
  <c r="CL103" i="28"/>
  <c r="EQ103" i="28" s="1"/>
  <c r="CK103" i="28"/>
  <c r="DL103" i="28" s="1"/>
  <c r="CJ103" i="28"/>
  <c r="EO103" i="28" s="1"/>
  <c r="CI103" i="28"/>
  <c r="EN103" i="28" s="1"/>
  <c r="DH102" i="28"/>
  <c r="FM102" i="28" s="1"/>
  <c r="DG102" i="28"/>
  <c r="FL102" i="28" s="1"/>
  <c r="DF102" i="28"/>
  <c r="FK102" i="28" s="1"/>
  <c r="DE102" i="28"/>
  <c r="FJ102" i="28" s="1"/>
  <c r="DD102" i="28"/>
  <c r="FI102" i="28" s="1"/>
  <c r="DC102" i="28"/>
  <c r="FH102" i="28" s="1"/>
  <c r="DB102" i="28"/>
  <c r="FG102" i="28" s="1"/>
  <c r="DA102" i="28"/>
  <c r="FF102" i="28" s="1"/>
  <c r="CZ102" i="28"/>
  <c r="FE102" i="28" s="1"/>
  <c r="CY102" i="28"/>
  <c r="FD102" i="28" s="1"/>
  <c r="CX102" i="28"/>
  <c r="DY102" i="28" s="1"/>
  <c r="CW102" i="28"/>
  <c r="CV102" i="28"/>
  <c r="FA102" i="28" s="1"/>
  <c r="CU102" i="28"/>
  <c r="EZ102" i="28" s="1"/>
  <c r="CT102" i="28"/>
  <c r="EY102" i="28" s="1"/>
  <c r="CS102" i="28"/>
  <c r="DT102" i="28" s="1"/>
  <c r="CR102" i="28"/>
  <c r="CQ102" i="28"/>
  <c r="EV102" i="28" s="1"/>
  <c r="CP102" i="28"/>
  <c r="EU102" i="28" s="1"/>
  <c r="CO102" i="28"/>
  <c r="DP102" i="28" s="1"/>
  <c r="CN102" i="28"/>
  <c r="CM102" i="28"/>
  <c r="ER102" i="28" s="1"/>
  <c r="CL102" i="28"/>
  <c r="EQ102" i="28" s="1"/>
  <c r="CK102" i="28"/>
  <c r="DL102" i="28" s="1"/>
  <c r="CJ102" i="28"/>
  <c r="EO102" i="28" s="1"/>
  <c r="CI102" i="28"/>
  <c r="EN102" i="28" s="1"/>
  <c r="DH101" i="28"/>
  <c r="FM101" i="28" s="1"/>
  <c r="DG101" i="28"/>
  <c r="FL101" i="28" s="1"/>
  <c r="DF101" i="28"/>
  <c r="FK101" i="28" s="1"/>
  <c r="DE101" i="28"/>
  <c r="FJ101" i="28" s="1"/>
  <c r="DD101" i="28"/>
  <c r="FI101" i="28" s="1"/>
  <c r="DC101" i="28"/>
  <c r="FH101" i="28" s="1"/>
  <c r="DB101" i="28"/>
  <c r="FG101" i="28" s="1"/>
  <c r="DA101" i="28"/>
  <c r="FF101" i="28" s="1"/>
  <c r="CZ101" i="28"/>
  <c r="FE101" i="28" s="1"/>
  <c r="CY101" i="28"/>
  <c r="FD101" i="28" s="1"/>
  <c r="CX101" i="28"/>
  <c r="FC101" i="28" s="1"/>
  <c r="CW101" i="28"/>
  <c r="FB101" i="28" s="1"/>
  <c r="CV101" i="28"/>
  <c r="FA101" i="28" s="1"/>
  <c r="CU101" i="28"/>
  <c r="CT101" i="28"/>
  <c r="EY101" i="28" s="1"/>
  <c r="CS101" i="28"/>
  <c r="EX101" i="28" s="1"/>
  <c r="CR101" i="28"/>
  <c r="DS101" i="28" s="1"/>
  <c r="CQ101" i="28"/>
  <c r="DR101" i="28" s="1"/>
  <c r="CP101" i="28"/>
  <c r="EU101" i="28" s="1"/>
  <c r="CO101" i="28"/>
  <c r="ET101" i="28" s="1"/>
  <c r="CN101" i="28"/>
  <c r="DO101" i="28" s="1"/>
  <c r="CM101" i="28"/>
  <c r="ER101" i="28" s="1"/>
  <c r="CL101" i="28"/>
  <c r="EQ101" i="28" s="1"/>
  <c r="CK101" i="28"/>
  <c r="EP101" i="28" s="1"/>
  <c r="CJ101" i="28"/>
  <c r="DK101" i="28" s="1"/>
  <c r="CI101" i="28"/>
  <c r="DH100" i="28"/>
  <c r="FM100" i="28" s="1"/>
  <c r="DG100" i="28"/>
  <c r="FL100" i="28" s="1"/>
  <c r="DF100" i="28"/>
  <c r="FK100" i="28" s="1"/>
  <c r="DE100" i="28"/>
  <c r="FJ100" i="28" s="1"/>
  <c r="DD100" i="28"/>
  <c r="FI100" i="28" s="1"/>
  <c r="DC100" i="28"/>
  <c r="FH100" i="28" s="1"/>
  <c r="DB100" i="28"/>
  <c r="FG100" i="28" s="1"/>
  <c r="DA100" i="28"/>
  <c r="FF100" i="28" s="1"/>
  <c r="CZ100" i="28"/>
  <c r="FE100" i="28" s="1"/>
  <c r="CY100" i="28"/>
  <c r="FD100" i="28" s="1"/>
  <c r="CX100" i="28"/>
  <c r="CW100" i="28"/>
  <c r="DX100" i="28" s="1"/>
  <c r="CV100" i="28"/>
  <c r="DW100" i="28" s="1"/>
  <c r="CU100" i="28"/>
  <c r="DV100" i="28" s="1"/>
  <c r="CT100" i="28"/>
  <c r="CS100" i="28"/>
  <c r="EX100" i="28" s="1"/>
  <c r="CR100" i="28"/>
  <c r="EW100" i="28" s="1"/>
  <c r="CQ100" i="28"/>
  <c r="EV100" i="28" s="1"/>
  <c r="CP100" i="28"/>
  <c r="EU100" i="28" s="1"/>
  <c r="CO100" i="28"/>
  <c r="ET100" i="28" s="1"/>
  <c r="CN100" i="28"/>
  <c r="ES100" i="28" s="1"/>
  <c r="CM100" i="28"/>
  <c r="DN100" i="28" s="1"/>
  <c r="CL100" i="28"/>
  <c r="CK100" i="28"/>
  <c r="EP100" i="28" s="1"/>
  <c r="CJ100" i="28"/>
  <c r="DK100" i="28" s="1"/>
  <c r="CI100" i="28"/>
  <c r="EN100" i="28" s="1"/>
  <c r="DH99" i="28"/>
  <c r="EI99" i="28" s="1"/>
  <c r="DG99" i="28"/>
  <c r="FL99" i="28" s="1"/>
  <c r="DF99" i="28"/>
  <c r="EG99" i="28" s="1"/>
  <c r="DE99" i="28"/>
  <c r="EF99" i="28" s="1"/>
  <c r="DD99" i="28"/>
  <c r="FI99" i="28" s="1"/>
  <c r="DC99" i="28"/>
  <c r="FH99" i="28" s="1"/>
  <c r="DB99" i="28"/>
  <c r="EC99" i="28" s="1"/>
  <c r="DA99" i="28"/>
  <c r="EB99" i="28" s="1"/>
  <c r="CZ99" i="28"/>
  <c r="EA99" i="28" s="1"/>
  <c r="CY99" i="28"/>
  <c r="FD99" i="28" s="1"/>
  <c r="CX99" i="28"/>
  <c r="FC99" i="28" s="1"/>
  <c r="CW99" i="28"/>
  <c r="DX99" i="28" s="1"/>
  <c r="CV99" i="28"/>
  <c r="DW99" i="28" s="1"/>
  <c r="CU99" i="28"/>
  <c r="EZ99" i="28" s="1"/>
  <c r="CT99" i="28"/>
  <c r="DU99" i="28" s="1"/>
  <c r="CS99" i="28"/>
  <c r="CR99" i="28"/>
  <c r="EW99" i="28" s="1"/>
  <c r="CQ99" i="28"/>
  <c r="DR99" i="28" s="1"/>
  <c r="CP99" i="28"/>
  <c r="CO99" i="28"/>
  <c r="DP99" i="28" s="1"/>
  <c r="CN99" i="28"/>
  <c r="DO99" i="28" s="1"/>
  <c r="CM99" i="28"/>
  <c r="CL99" i="28"/>
  <c r="DM99" i="28" s="1"/>
  <c r="CK99" i="28"/>
  <c r="EP99" i="28" s="1"/>
  <c r="CJ99" i="28"/>
  <c r="CI99" i="28"/>
  <c r="EN99" i="28" s="1"/>
  <c r="DH98" i="28"/>
  <c r="FM98" i="28" s="1"/>
  <c r="DG98" i="28"/>
  <c r="EH98" i="28" s="1"/>
  <c r="DF98" i="28"/>
  <c r="EG98" i="28" s="1"/>
  <c r="DE98" i="28"/>
  <c r="EF98" i="28" s="1"/>
  <c r="DD98" i="28"/>
  <c r="FI98" i="28" s="1"/>
  <c r="DC98" i="28"/>
  <c r="DB98" i="28"/>
  <c r="DA98" i="28"/>
  <c r="CZ98" i="28"/>
  <c r="EA98" i="28" s="1"/>
  <c r="CY98" i="28"/>
  <c r="FD98" i="28" s="1"/>
  <c r="CX98" i="28"/>
  <c r="FC98" i="28" s="1"/>
  <c r="CW98" i="28"/>
  <c r="FB98" i="28" s="1"/>
  <c r="CV98" i="28"/>
  <c r="FA98" i="28" s="1"/>
  <c r="CU98" i="28"/>
  <c r="DV98" i="28" s="1"/>
  <c r="CT98" i="28"/>
  <c r="EY98" i="28" s="1"/>
  <c r="CS98" i="28"/>
  <c r="DT98" i="28" s="1"/>
  <c r="CR98" i="28"/>
  <c r="DS98" i="28" s="1"/>
  <c r="CQ98" i="28"/>
  <c r="CP98" i="28"/>
  <c r="CO98" i="28"/>
  <c r="DP98" i="28" s="1"/>
  <c r="CN98" i="28"/>
  <c r="CM98" i="28"/>
  <c r="DN98" i="28" s="1"/>
  <c r="CL98" i="28"/>
  <c r="EQ98" i="28" s="1"/>
  <c r="CK98" i="28"/>
  <c r="DL98" i="28" s="1"/>
  <c r="CJ98" i="28"/>
  <c r="EO98" i="28" s="1"/>
  <c r="CI98" i="28"/>
  <c r="DJ98" i="28" s="1"/>
  <c r="DH97" i="28"/>
  <c r="EI97" i="28" s="1"/>
  <c r="DG97" i="28"/>
  <c r="EH97" i="28" s="1"/>
  <c r="DF97" i="28"/>
  <c r="FK97" i="28" s="1"/>
  <c r="DE97" i="28"/>
  <c r="FJ97" i="28" s="1"/>
  <c r="DD97" i="28"/>
  <c r="DC97" i="28"/>
  <c r="ED97" i="28" s="1"/>
  <c r="DB97" i="28"/>
  <c r="FG97" i="28" s="1"/>
  <c r="DA97" i="28"/>
  <c r="EB97" i="28" s="1"/>
  <c r="CZ97" i="28"/>
  <c r="FE97" i="28" s="1"/>
  <c r="CY97" i="28"/>
  <c r="FD97" i="28" s="1"/>
  <c r="CX97" i="28"/>
  <c r="FC97" i="28" s="1"/>
  <c r="CW97" i="28"/>
  <c r="FB97" i="28" s="1"/>
  <c r="CV97" i="28"/>
  <c r="DW97" i="28" s="1"/>
  <c r="CU97" i="28"/>
  <c r="EZ97" i="28" s="1"/>
  <c r="CT97" i="28"/>
  <c r="EY97" i="28" s="1"/>
  <c r="CS97" i="28"/>
  <c r="DT97" i="28" s="1"/>
  <c r="CR97" i="28"/>
  <c r="CQ97" i="28"/>
  <c r="DR97" i="28" s="1"/>
  <c r="CP97" i="28"/>
  <c r="EU97" i="28" s="1"/>
  <c r="CO97" i="28"/>
  <c r="CN97" i="28"/>
  <c r="DO97" i="28" s="1"/>
  <c r="CM97" i="28"/>
  <c r="ER97" i="28" s="1"/>
  <c r="CL97" i="28"/>
  <c r="EQ97" i="28" s="1"/>
  <c r="CK97" i="28"/>
  <c r="EP97" i="28" s="1"/>
  <c r="CJ97" i="28"/>
  <c r="DK97" i="28" s="1"/>
  <c r="CI97" i="28"/>
  <c r="DJ97" i="28" s="1"/>
  <c r="DH96" i="28"/>
  <c r="DG96" i="28"/>
  <c r="EH96" i="28" s="1"/>
  <c r="DF96" i="28"/>
  <c r="FK96" i="28" s="1"/>
  <c r="DE96" i="28"/>
  <c r="DD96" i="28"/>
  <c r="EE96" i="28" s="1"/>
  <c r="DC96" i="28"/>
  <c r="ED96" i="28" s="1"/>
  <c r="DB96" i="28"/>
  <c r="EC96" i="28" s="1"/>
  <c r="DA96" i="28"/>
  <c r="FF96" i="28" s="1"/>
  <c r="CZ96" i="28"/>
  <c r="CY96" i="28"/>
  <c r="FD96" i="28" s="1"/>
  <c r="CX96" i="28"/>
  <c r="FC96" i="28" s="1"/>
  <c r="CW96" i="28"/>
  <c r="FB96" i="28" s="1"/>
  <c r="CV96" i="28"/>
  <c r="CU96" i="28"/>
  <c r="EZ96" i="28" s="1"/>
  <c r="CT96" i="28"/>
  <c r="DU96" i="28" s="1"/>
  <c r="CS96" i="28"/>
  <c r="CR96" i="28"/>
  <c r="DS96" i="28" s="1"/>
  <c r="CQ96" i="28"/>
  <c r="DR96" i="28" s="1"/>
  <c r="CP96" i="28"/>
  <c r="CO96" i="28"/>
  <c r="DP96" i="28" s="1"/>
  <c r="CN96" i="28"/>
  <c r="ES96" i="28" s="1"/>
  <c r="CM96" i="28"/>
  <c r="DN96" i="28" s="1"/>
  <c r="CL96" i="28"/>
  <c r="EQ96" i="28" s="1"/>
  <c r="CK96" i="28"/>
  <c r="DL96" i="28" s="1"/>
  <c r="CJ96" i="28"/>
  <c r="CI96" i="28"/>
  <c r="EN96" i="28" s="1"/>
  <c r="JR95" i="28"/>
  <c r="DH95" i="28"/>
  <c r="DG95" i="28"/>
  <c r="DF95" i="28"/>
  <c r="DE95" i="28"/>
  <c r="FJ95" i="28" s="1"/>
  <c r="DD95" i="28"/>
  <c r="EE95" i="28" s="1"/>
  <c r="DC95" i="28"/>
  <c r="FH95" i="28" s="1"/>
  <c r="DB95" i="28"/>
  <c r="FG95" i="28" s="1"/>
  <c r="DA95" i="28"/>
  <c r="EB95" i="28" s="1"/>
  <c r="CZ95" i="28"/>
  <c r="EA95" i="28" s="1"/>
  <c r="CY95" i="28"/>
  <c r="DZ95" i="28" s="1"/>
  <c r="CX95" i="28"/>
  <c r="DY95" i="28" s="1"/>
  <c r="CW95" i="28"/>
  <c r="CV95" i="28"/>
  <c r="CU95" i="28"/>
  <c r="CT95" i="28"/>
  <c r="CS95" i="28"/>
  <c r="DT95" i="28" s="1"/>
  <c r="CR95" i="28"/>
  <c r="EW95" i="28" s="1"/>
  <c r="CQ95" i="28"/>
  <c r="DR95" i="28" s="1"/>
  <c r="CP95" i="28"/>
  <c r="DQ95" i="28" s="1"/>
  <c r="CO95" i="28"/>
  <c r="DP95" i="28" s="1"/>
  <c r="CN95" i="28"/>
  <c r="DO95" i="28" s="1"/>
  <c r="CM95" i="28"/>
  <c r="CL95" i="28"/>
  <c r="DM95" i="28" s="1"/>
  <c r="CK95" i="28"/>
  <c r="DL95" i="28" s="1"/>
  <c r="CJ95" i="28"/>
  <c r="CI95" i="28"/>
  <c r="JR94" i="28"/>
  <c r="JU94" i="28" s="1"/>
  <c r="DH94" i="28"/>
  <c r="EI94" i="28" s="1"/>
  <c r="DG94" i="28"/>
  <c r="DF94" i="28"/>
  <c r="DE94" i="28"/>
  <c r="FJ94" i="28" s="1"/>
  <c r="DD94" i="28"/>
  <c r="DC94" i="28"/>
  <c r="ED94" i="28" s="1"/>
  <c r="DB94" i="28"/>
  <c r="EC94" i="28" s="1"/>
  <c r="DA94" i="28"/>
  <c r="EB94" i="28" s="1"/>
  <c r="CZ94" i="28"/>
  <c r="FE94" i="28" s="1"/>
  <c r="CY94" i="28"/>
  <c r="FD94" i="28" s="1"/>
  <c r="CX94" i="28"/>
  <c r="FC94" i="28" s="1"/>
  <c r="CW94" i="28"/>
  <c r="FB94" i="28" s="1"/>
  <c r="CV94" i="28"/>
  <c r="DW94" i="28" s="1"/>
  <c r="CU94" i="28"/>
  <c r="CT94" i="28"/>
  <c r="CS94" i="28"/>
  <c r="DT94" i="28" s="1"/>
  <c r="CR94" i="28"/>
  <c r="CQ94" i="28"/>
  <c r="DR94" i="28" s="1"/>
  <c r="CP94" i="28"/>
  <c r="EU94" i="28" s="1"/>
  <c r="CO94" i="28"/>
  <c r="CN94" i="28"/>
  <c r="DO94" i="28" s="1"/>
  <c r="CM94" i="28"/>
  <c r="ER94" i="28" s="1"/>
  <c r="CL94" i="28"/>
  <c r="DM94" i="28" s="1"/>
  <c r="CK94" i="28"/>
  <c r="EP94" i="28" s="1"/>
  <c r="CJ94" i="28"/>
  <c r="CI94" i="28"/>
  <c r="JR93" i="28"/>
  <c r="JT93" i="28" s="1"/>
  <c r="DH93" i="28"/>
  <c r="DG93" i="28"/>
  <c r="FL93" i="28" s="1"/>
  <c r="DF93" i="28"/>
  <c r="DE93" i="28"/>
  <c r="DD93" i="28"/>
  <c r="EE93" i="28" s="1"/>
  <c r="DC93" i="28"/>
  <c r="ED93" i="28" s="1"/>
  <c r="DB93" i="28"/>
  <c r="FG93" i="28" s="1"/>
  <c r="DA93" i="28"/>
  <c r="EB93" i="28" s="1"/>
  <c r="CZ93" i="28"/>
  <c r="EA93" i="28" s="1"/>
  <c r="CY93" i="28"/>
  <c r="FD93" i="28" s="1"/>
  <c r="CX93" i="28"/>
  <c r="CW93" i="28"/>
  <c r="FB93" i="28" s="1"/>
  <c r="CV93" i="28"/>
  <c r="CU93" i="28"/>
  <c r="CT93" i="28"/>
  <c r="EY93" i="28" s="1"/>
  <c r="CS93" i="28"/>
  <c r="CR93" i="28"/>
  <c r="EW93" i="28" s="1"/>
  <c r="CQ93" i="28"/>
  <c r="DR93" i="28" s="1"/>
  <c r="CP93" i="28"/>
  <c r="CO93" i="28"/>
  <c r="ET93" i="28" s="1"/>
  <c r="CN93" i="28"/>
  <c r="DO93" i="28" s="1"/>
  <c r="CM93" i="28"/>
  <c r="ER93" i="28" s="1"/>
  <c r="CL93" i="28"/>
  <c r="CK93" i="28"/>
  <c r="EP93" i="28" s="1"/>
  <c r="CJ93" i="28"/>
  <c r="CI93" i="28"/>
  <c r="JR92" i="28"/>
  <c r="DH92" i="28"/>
  <c r="FM92" i="28" s="1"/>
  <c r="DG92" i="28"/>
  <c r="FL92" i="28" s="1"/>
  <c r="DF92" i="28"/>
  <c r="FK92" i="28" s="1"/>
  <c r="DE92" i="28"/>
  <c r="FJ92" i="28" s="1"/>
  <c r="DD92" i="28"/>
  <c r="FI92" i="28" s="1"/>
  <c r="DC92" i="28"/>
  <c r="FH92" i="28" s="1"/>
  <c r="DB92" i="28"/>
  <c r="EC92" i="28" s="1"/>
  <c r="DA92" i="28"/>
  <c r="FF92" i="28" s="1"/>
  <c r="CZ92" i="28"/>
  <c r="FE92" i="28" s="1"/>
  <c r="CY92" i="28"/>
  <c r="FD92" i="28" s="1"/>
  <c r="CX92" i="28"/>
  <c r="FC92" i="28" s="1"/>
  <c r="CW92" i="28"/>
  <c r="FB92" i="28" s="1"/>
  <c r="CV92" i="28"/>
  <c r="FA92" i="28" s="1"/>
  <c r="CU92" i="28"/>
  <c r="EZ92" i="28" s="1"/>
  <c r="CT92" i="28"/>
  <c r="EY92" i="28" s="1"/>
  <c r="CS92" i="28"/>
  <c r="CR92" i="28"/>
  <c r="EW92" i="28" s="1"/>
  <c r="CQ92" i="28"/>
  <c r="EV92" i="28" s="1"/>
  <c r="CP92" i="28"/>
  <c r="CO92" i="28"/>
  <c r="ET92" i="28" s="1"/>
  <c r="CN92" i="28"/>
  <c r="DO92" i="28" s="1"/>
  <c r="CM92" i="28"/>
  <c r="ER92" i="28" s="1"/>
  <c r="CL92" i="28"/>
  <c r="EQ92" i="28" s="1"/>
  <c r="CK92" i="28"/>
  <c r="CJ92" i="28"/>
  <c r="EO92" i="28" s="1"/>
  <c r="CI92" i="28"/>
  <c r="DJ92" i="28" s="1"/>
  <c r="JR91" i="28"/>
  <c r="DH91" i="28"/>
  <c r="DG91" i="28"/>
  <c r="EH91" i="28" s="1"/>
  <c r="DF91" i="28"/>
  <c r="FK91" i="28" s="1"/>
  <c r="DE91" i="28"/>
  <c r="DD91" i="28"/>
  <c r="EE91" i="28" s="1"/>
  <c r="DC91" i="28"/>
  <c r="FH91" i="28" s="1"/>
  <c r="DB91" i="28"/>
  <c r="DA91" i="28"/>
  <c r="EB91" i="28" s="1"/>
  <c r="CZ91" i="28"/>
  <c r="FE91" i="28" s="1"/>
  <c r="CY91" i="28"/>
  <c r="FD91" i="28" s="1"/>
  <c r="CX91" i="28"/>
  <c r="FC91" i="28" s="1"/>
  <c r="CW91" i="28"/>
  <c r="FB91" i="28" s="1"/>
  <c r="CV91" i="28"/>
  <c r="DW91" i="28" s="1"/>
  <c r="CU91" i="28"/>
  <c r="CT91" i="28"/>
  <c r="DU91" i="28" s="1"/>
  <c r="CS91" i="28"/>
  <c r="EX91" i="28" s="1"/>
  <c r="CR91" i="28"/>
  <c r="DS91" i="28" s="1"/>
  <c r="CQ91" i="28"/>
  <c r="EV91" i="28" s="1"/>
  <c r="CP91" i="28"/>
  <c r="CO91" i="28"/>
  <c r="DP91" i="28" s="1"/>
  <c r="CN91" i="28"/>
  <c r="ES91" i="28" s="1"/>
  <c r="CM91" i="28"/>
  <c r="DN91" i="28" s="1"/>
  <c r="CL91" i="28"/>
  <c r="CK91" i="28"/>
  <c r="CJ91" i="28"/>
  <c r="EO91" i="28" s="1"/>
  <c r="CI91" i="28"/>
  <c r="JR90" i="28"/>
  <c r="DH90" i="28"/>
  <c r="DG90" i="28"/>
  <c r="FL90" i="28" s="1"/>
  <c r="DF90" i="28"/>
  <c r="FK90" i="28" s="1"/>
  <c r="DE90" i="28"/>
  <c r="FJ90" i="28" s="1"/>
  <c r="DD90" i="28"/>
  <c r="DC90" i="28"/>
  <c r="FH90" i="28" s="1"/>
  <c r="DB90" i="28"/>
  <c r="DA90" i="28"/>
  <c r="FF90" i="28" s="1"/>
  <c r="CZ90" i="28"/>
  <c r="EA90" i="28" s="1"/>
  <c r="CY90" i="28"/>
  <c r="FD90" i="28" s="1"/>
  <c r="CX90" i="28"/>
  <c r="DY90" i="28" s="1"/>
  <c r="CW90" i="28"/>
  <c r="CV90" i="28"/>
  <c r="CU90" i="28"/>
  <c r="DV90" i="28" s="1"/>
  <c r="CT90" i="28"/>
  <c r="EY90" i="28" s="1"/>
  <c r="CS90" i="28"/>
  <c r="CR90" i="28"/>
  <c r="CQ90" i="28"/>
  <c r="CP90" i="28"/>
  <c r="DQ90" i="28" s="1"/>
  <c r="CO90" i="28"/>
  <c r="CN90" i="28"/>
  <c r="DO90" i="28" s="1"/>
  <c r="CM90" i="28"/>
  <c r="DN90" i="28" s="1"/>
  <c r="CL90" i="28"/>
  <c r="EQ90" i="28" s="1"/>
  <c r="CK90" i="28"/>
  <c r="EP90" i="28" s="1"/>
  <c r="CJ90" i="28"/>
  <c r="CI90" i="28"/>
  <c r="DJ90" i="28" s="1"/>
  <c r="JR89" i="28"/>
  <c r="DH89" i="28"/>
  <c r="EI89" i="28" s="1"/>
  <c r="DG89" i="28"/>
  <c r="EH89" i="28" s="1"/>
  <c r="DF89" i="28"/>
  <c r="FK89" i="28" s="1"/>
  <c r="DE89" i="28"/>
  <c r="FJ89" i="28" s="1"/>
  <c r="DD89" i="28"/>
  <c r="DC89" i="28"/>
  <c r="DB89" i="28"/>
  <c r="FG89" i="28" s="1"/>
  <c r="DA89" i="28"/>
  <c r="CZ89" i="28"/>
  <c r="CY89" i="28"/>
  <c r="FD89" i="28" s="1"/>
  <c r="CX89" i="28"/>
  <c r="FC89" i="28" s="1"/>
  <c r="CW89" i="28"/>
  <c r="FB89" i="28" s="1"/>
  <c r="CV89" i="28"/>
  <c r="DW89" i="28" s="1"/>
  <c r="CU89" i="28"/>
  <c r="CT89" i="28"/>
  <c r="EY89" i="28" s="1"/>
  <c r="CS89" i="28"/>
  <c r="DT89" i="28" s="1"/>
  <c r="CR89" i="28"/>
  <c r="EW89" i="28" s="1"/>
  <c r="CQ89" i="28"/>
  <c r="DR89" i="28" s="1"/>
  <c r="CP89" i="28"/>
  <c r="EU89" i="28" s="1"/>
  <c r="CO89" i="28"/>
  <c r="CN89" i="28"/>
  <c r="CM89" i="28"/>
  <c r="ER89" i="28" s="1"/>
  <c r="CL89" i="28"/>
  <c r="CK89" i="28"/>
  <c r="DL89" i="28" s="1"/>
  <c r="CJ89" i="28"/>
  <c r="EO89" i="28" s="1"/>
  <c r="CI89" i="28"/>
  <c r="JR88" i="28"/>
  <c r="JS88" i="28" s="1"/>
  <c r="DH88" i="28"/>
  <c r="FM88" i="28" s="1"/>
  <c r="DG88" i="28"/>
  <c r="FL88" i="28" s="1"/>
  <c r="DF88" i="28"/>
  <c r="DE88" i="28"/>
  <c r="EF88" i="28" s="1"/>
  <c r="DD88" i="28"/>
  <c r="EE88" i="28" s="1"/>
  <c r="DC88" i="28"/>
  <c r="DB88" i="28"/>
  <c r="DA88" i="28"/>
  <c r="FF88" i="28" s="1"/>
  <c r="CZ88" i="28"/>
  <c r="CY88" i="28"/>
  <c r="FD88" i="28" s="1"/>
  <c r="CX88" i="28"/>
  <c r="DY88" i="28" s="1"/>
  <c r="CW88" i="28"/>
  <c r="CV88" i="28"/>
  <c r="FA88" i="28" s="1"/>
  <c r="CU88" i="28"/>
  <c r="EZ88" i="28" s="1"/>
  <c r="CT88" i="28"/>
  <c r="DU88" i="28" s="1"/>
  <c r="CS88" i="28"/>
  <c r="DT88" i="28" s="1"/>
  <c r="CR88" i="28"/>
  <c r="EW88" i="28" s="1"/>
  <c r="CQ88" i="28"/>
  <c r="CP88" i="28"/>
  <c r="CO88" i="28"/>
  <c r="ET88" i="28" s="1"/>
  <c r="CN88" i="28"/>
  <c r="ES88" i="28" s="1"/>
  <c r="CM88" i="28"/>
  <c r="DN88" i="28" s="1"/>
  <c r="CL88" i="28"/>
  <c r="DM88" i="28" s="1"/>
  <c r="CK88" i="28"/>
  <c r="DL88" i="28" s="1"/>
  <c r="CJ88" i="28"/>
  <c r="EO88" i="28" s="1"/>
  <c r="CI88" i="28"/>
  <c r="DJ88" i="28" s="1"/>
  <c r="JR87" i="28"/>
  <c r="DH87" i="28"/>
  <c r="FM87" i="28" s="1"/>
  <c r="DG87" i="28"/>
  <c r="EH87" i="28" s="1"/>
  <c r="DF87" i="28"/>
  <c r="EG87" i="28" s="1"/>
  <c r="DE87" i="28"/>
  <c r="EF87" i="28" s="1"/>
  <c r="DD87" i="28"/>
  <c r="DC87" i="28"/>
  <c r="ED87" i="28" s="1"/>
  <c r="DB87" i="28"/>
  <c r="FG87" i="28" s="1"/>
  <c r="DA87" i="28"/>
  <c r="FF87" i="28" s="1"/>
  <c r="CZ87" i="28"/>
  <c r="CY87" i="28"/>
  <c r="FD87" i="28" s="1"/>
  <c r="CX87" i="28"/>
  <c r="DY87" i="28" s="1"/>
  <c r="CW87" i="28"/>
  <c r="CV87" i="28"/>
  <c r="DW87" i="28" s="1"/>
  <c r="CU87" i="28"/>
  <c r="CT87" i="28"/>
  <c r="DU87" i="28" s="1"/>
  <c r="CS87" i="28"/>
  <c r="EX87" i="28" s="1"/>
  <c r="CR87" i="28"/>
  <c r="CQ87" i="28"/>
  <c r="DR87" i="28" s="1"/>
  <c r="CP87" i="28"/>
  <c r="DQ87" i="28" s="1"/>
  <c r="CO87" i="28"/>
  <c r="ET87" i="28" s="1"/>
  <c r="CN87" i="28"/>
  <c r="DO87" i="28" s="1"/>
  <c r="CM87" i="28"/>
  <c r="DN87" i="28" s="1"/>
  <c r="CL87" i="28"/>
  <c r="EQ87" i="28" s="1"/>
  <c r="CK87" i="28"/>
  <c r="DL87" i="28" s="1"/>
  <c r="CJ87" i="28"/>
  <c r="EO87" i="28" s="1"/>
  <c r="CI87" i="28"/>
  <c r="DJ87" i="28" s="1"/>
  <c r="JR86" i="28"/>
  <c r="DH86" i="28"/>
  <c r="FM86" i="28" s="1"/>
  <c r="DG86" i="28"/>
  <c r="DF86" i="28"/>
  <c r="FK86" i="28" s="1"/>
  <c r="DE86" i="28"/>
  <c r="DD86" i="28"/>
  <c r="FI86" i="28" s="1"/>
  <c r="DC86" i="28"/>
  <c r="ED86" i="28" s="1"/>
  <c r="DB86" i="28"/>
  <c r="EC86" i="28" s="1"/>
  <c r="DA86" i="28"/>
  <c r="EB86" i="28" s="1"/>
  <c r="CZ86" i="28"/>
  <c r="EA86" i="28" s="1"/>
  <c r="CY86" i="28"/>
  <c r="FD86" i="28" s="1"/>
  <c r="CX86" i="28"/>
  <c r="FC86" i="28" s="1"/>
  <c r="CW86" i="28"/>
  <c r="FB86" i="28" s="1"/>
  <c r="CV86" i="28"/>
  <c r="DW86" i="28" s="1"/>
  <c r="CU86" i="28"/>
  <c r="CT86" i="28"/>
  <c r="DU86" i="28" s="1"/>
  <c r="CS86" i="28"/>
  <c r="DT86" i="28" s="1"/>
  <c r="CR86" i="28"/>
  <c r="DS86" i="28" s="1"/>
  <c r="CQ86" i="28"/>
  <c r="DR86" i="28" s="1"/>
  <c r="CP86" i="28"/>
  <c r="EU86" i="28" s="1"/>
  <c r="CO86" i="28"/>
  <c r="ET86" i="28" s="1"/>
  <c r="CN86" i="28"/>
  <c r="DO86" i="28" s="1"/>
  <c r="CM86" i="28"/>
  <c r="DN86" i="28" s="1"/>
  <c r="CL86" i="28"/>
  <c r="DM86" i="28" s="1"/>
  <c r="CK86" i="28"/>
  <c r="CJ86" i="28"/>
  <c r="EO86" i="28" s="1"/>
  <c r="CI86" i="28"/>
  <c r="EN86" i="28" s="1"/>
  <c r="JR85" i="28"/>
  <c r="JS85" i="28" s="1"/>
  <c r="DH85" i="28"/>
  <c r="EI85" i="28" s="1"/>
  <c r="DG85" i="28"/>
  <c r="FL85" i="28" s="1"/>
  <c r="DF85" i="28"/>
  <c r="EG85" i="28" s="1"/>
  <c r="DE85" i="28"/>
  <c r="DD85" i="28"/>
  <c r="FI85" i="28" s="1"/>
  <c r="DC85" i="28"/>
  <c r="FH85" i="28" s="1"/>
  <c r="DB85" i="28"/>
  <c r="DA85" i="28"/>
  <c r="FF85" i="28" s="1"/>
  <c r="CZ85" i="28"/>
  <c r="EA85" i="28" s="1"/>
  <c r="CY85" i="28"/>
  <c r="FD85" i="28" s="1"/>
  <c r="CX85" i="28"/>
  <c r="FC85" i="28" s="1"/>
  <c r="CW85" i="28"/>
  <c r="FB85" i="28" s="1"/>
  <c r="CV85" i="28"/>
  <c r="DW85" i="28" s="1"/>
  <c r="CU85" i="28"/>
  <c r="DV85" i="28" s="1"/>
  <c r="CT85" i="28"/>
  <c r="EY85" i="28" s="1"/>
  <c r="CS85" i="28"/>
  <c r="DT85" i="28" s="1"/>
  <c r="CR85" i="28"/>
  <c r="DS85" i="28" s="1"/>
  <c r="CQ85" i="28"/>
  <c r="DR85" i="28" s="1"/>
  <c r="CP85" i="28"/>
  <c r="CO85" i="28"/>
  <c r="ET85" i="28" s="1"/>
  <c r="CN85" i="28"/>
  <c r="ES85" i="28" s="1"/>
  <c r="CM85" i="28"/>
  <c r="CL85" i="28"/>
  <c r="DM85" i="28" s="1"/>
  <c r="CK85" i="28"/>
  <c r="DL85" i="28" s="1"/>
  <c r="CJ85" i="28"/>
  <c r="DK85" i="28" s="1"/>
  <c r="CI85" i="28"/>
  <c r="EN85" i="28" s="1"/>
  <c r="JR84" i="28"/>
  <c r="DH84" i="28"/>
  <c r="FM84" i="28" s="1"/>
  <c r="DG84" i="28"/>
  <c r="DF84" i="28"/>
  <c r="FK84" i="28" s="1"/>
  <c r="DE84" i="28"/>
  <c r="EF84" i="28" s="1"/>
  <c r="DD84" i="28"/>
  <c r="EE84" i="28" s="1"/>
  <c r="DC84" i="28"/>
  <c r="ED84" i="28" s="1"/>
  <c r="DB84" i="28"/>
  <c r="DA84" i="28"/>
  <c r="EB84" i="28" s="1"/>
  <c r="CZ84" i="28"/>
  <c r="FE84" i="28" s="1"/>
  <c r="CY84" i="28"/>
  <c r="FD84" i="28" s="1"/>
  <c r="CX84" i="28"/>
  <c r="FC84" i="28" s="1"/>
  <c r="CW84" i="28"/>
  <c r="FB84" i="28" s="1"/>
  <c r="CV84" i="28"/>
  <c r="DW84" i="28" s="1"/>
  <c r="CU84" i="28"/>
  <c r="CT84" i="28"/>
  <c r="EY84" i="28" s="1"/>
  <c r="CS84" i="28"/>
  <c r="EX84" i="28" s="1"/>
  <c r="CR84" i="28"/>
  <c r="DS84" i="28" s="1"/>
  <c r="CQ84" i="28"/>
  <c r="DR84" i="28" s="1"/>
  <c r="CP84" i="28"/>
  <c r="DQ84" i="28" s="1"/>
  <c r="CO84" i="28"/>
  <c r="DP84" i="28" s="1"/>
  <c r="CN84" i="28"/>
  <c r="DO84" i="28" s="1"/>
  <c r="CM84" i="28"/>
  <c r="CL84" i="28"/>
  <c r="DM84" i="28" s="1"/>
  <c r="CK84" i="28"/>
  <c r="DL84" i="28" s="1"/>
  <c r="CJ84" i="28"/>
  <c r="DK84" i="28" s="1"/>
  <c r="CI84" i="28"/>
  <c r="JR83" i="28"/>
  <c r="JU83" i="28" s="1"/>
  <c r="DH83" i="28"/>
  <c r="FM83" i="28" s="1"/>
  <c r="DG83" i="28"/>
  <c r="FL83" i="28" s="1"/>
  <c r="DF83" i="28"/>
  <c r="FK83" i="28" s="1"/>
  <c r="DE83" i="28"/>
  <c r="FJ83" i="28" s="1"/>
  <c r="DD83" i="28"/>
  <c r="FI83" i="28" s="1"/>
  <c r="DC83" i="28"/>
  <c r="FH83" i="28" s="1"/>
  <c r="DB83" i="28"/>
  <c r="DA83" i="28"/>
  <c r="FF83" i="28" s="1"/>
  <c r="CZ83" i="28"/>
  <c r="FE83" i="28" s="1"/>
  <c r="CY83" i="28"/>
  <c r="DZ83" i="28" s="1"/>
  <c r="CX83" i="28"/>
  <c r="FC83" i="28" s="1"/>
  <c r="CW83" i="28"/>
  <c r="DX83" i="28" s="1"/>
  <c r="CV83" i="28"/>
  <c r="FA83" i="28" s="1"/>
  <c r="CU83" i="28"/>
  <c r="CT83" i="28"/>
  <c r="DU83" i="28" s="1"/>
  <c r="CS83" i="28"/>
  <c r="EX83" i="28" s="1"/>
  <c r="CR83" i="28"/>
  <c r="EW83" i="28" s="1"/>
  <c r="CQ83" i="28"/>
  <c r="EV83" i="28" s="1"/>
  <c r="CP83" i="28"/>
  <c r="CO83" i="28"/>
  <c r="ET83" i="28" s="1"/>
  <c r="CN83" i="28"/>
  <c r="ES83" i="28" s="1"/>
  <c r="CM83" i="28"/>
  <c r="ER83" i="28" s="1"/>
  <c r="CL83" i="28"/>
  <c r="EQ83" i="28" s="1"/>
  <c r="CK83" i="28"/>
  <c r="EP83" i="28" s="1"/>
  <c r="CJ83" i="28"/>
  <c r="EO83" i="28" s="1"/>
  <c r="CI83" i="28"/>
  <c r="EN83" i="28" s="1"/>
  <c r="JR82" i="28"/>
  <c r="DH82" i="28"/>
  <c r="DG82" i="28"/>
  <c r="DF82" i="28"/>
  <c r="FK82" i="28" s="1"/>
  <c r="DE82" i="28"/>
  <c r="EF82" i="28" s="1"/>
  <c r="DD82" i="28"/>
  <c r="FI82" i="28" s="1"/>
  <c r="DC82" i="28"/>
  <c r="ED82" i="28" s="1"/>
  <c r="DB82" i="28"/>
  <c r="EC82" i="28" s="1"/>
  <c r="DA82" i="28"/>
  <c r="EB82" i="28" s="1"/>
  <c r="CZ82" i="28"/>
  <c r="FE82" i="28" s="1"/>
  <c r="CY82" i="28"/>
  <c r="FD82" i="28" s="1"/>
  <c r="CX82" i="28"/>
  <c r="FC82" i="28" s="1"/>
  <c r="CW82" i="28"/>
  <c r="FB82" i="28" s="1"/>
  <c r="CV82" i="28"/>
  <c r="DW82" i="28" s="1"/>
  <c r="CU82" i="28"/>
  <c r="CT82" i="28"/>
  <c r="EY82" i="28" s="1"/>
  <c r="CS82" i="28"/>
  <c r="EX82" i="28" s="1"/>
  <c r="CR82" i="28"/>
  <c r="DS82" i="28" s="1"/>
  <c r="CQ82" i="28"/>
  <c r="DR82" i="28" s="1"/>
  <c r="CP82" i="28"/>
  <c r="DQ82" i="28" s="1"/>
  <c r="CO82" i="28"/>
  <c r="DP82" i="28" s="1"/>
  <c r="CN82" i="28"/>
  <c r="ES82" i="28" s="1"/>
  <c r="CM82" i="28"/>
  <c r="ER82" i="28" s="1"/>
  <c r="CL82" i="28"/>
  <c r="DM82" i="28" s="1"/>
  <c r="CK82" i="28"/>
  <c r="DL82" i="28" s="1"/>
  <c r="CJ82" i="28"/>
  <c r="DK82" i="28" s="1"/>
  <c r="CI82" i="28"/>
  <c r="JR81" i="28"/>
  <c r="JU81" i="28" s="1"/>
  <c r="DH81" i="28"/>
  <c r="EI81" i="28" s="1"/>
  <c r="DG81" i="28"/>
  <c r="EH81" i="28" s="1"/>
  <c r="DF81" i="28"/>
  <c r="DE81" i="28"/>
  <c r="EF81" i="28" s="1"/>
  <c r="DD81" i="28"/>
  <c r="EE81" i="28" s="1"/>
  <c r="DC81" i="28"/>
  <c r="ED81" i="28" s="1"/>
  <c r="DB81" i="28"/>
  <c r="EC81" i="28" s="1"/>
  <c r="DA81" i="28"/>
  <c r="FF81" i="28" s="1"/>
  <c r="CZ81" i="28"/>
  <c r="EA81" i="28" s="1"/>
  <c r="CY81" i="28"/>
  <c r="FD81" i="28" s="1"/>
  <c r="CX81" i="28"/>
  <c r="FC81" i="28" s="1"/>
  <c r="CW81" i="28"/>
  <c r="DX81" i="28" s="1"/>
  <c r="CV81" i="28"/>
  <c r="FA81" i="28" s="1"/>
  <c r="CU81" i="28"/>
  <c r="EZ81" i="28" s="1"/>
  <c r="CT81" i="28"/>
  <c r="EY81" i="28" s="1"/>
  <c r="CS81" i="28"/>
  <c r="DT81" i="28" s="1"/>
  <c r="CR81" i="28"/>
  <c r="CQ81" i="28"/>
  <c r="EV81" i="28" s="1"/>
  <c r="CP81" i="28"/>
  <c r="CO81" i="28"/>
  <c r="CN81" i="28"/>
  <c r="DO81" i="28" s="1"/>
  <c r="CM81" i="28"/>
  <c r="DN81" i="28" s="1"/>
  <c r="CL81" i="28"/>
  <c r="CK81" i="28"/>
  <c r="CJ81" i="28"/>
  <c r="EO81" i="28" s="1"/>
  <c r="CI81" i="28"/>
  <c r="EN81" i="28" s="1"/>
  <c r="JR80" i="28"/>
  <c r="JU80" i="28" s="1"/>
  <c r="DH80" i="28"/>
  <c r="EI80" i="28" s="1"/>
  <c r="DG80" i="28"/>
  <c r="DF80" i="28"/>
  <c r="DE80" i="28"/>
  <c r="FJ80" i="28" s="1"/>
  <c r="DD80" i="28"/>
  <c r="EE80" i="28" s="1"/>
  <c r="DC80" i="28"/>
  <c r="ED80" i="28" s="1"/>
  <c r="DB80" i="28"/>
  <c r="FG80" i="28" s="1"/>
  <c r="DA80" i="28"/>
  <c r="FF80" i="28" s="1"/>
  <c r="CZ80" i="28"/>
  <c r="EA80" i="28" s="1"/>
  <c r="CY80" i="28"/>
  <c r="FD80" i="28" s="1"/>
  <c r="CX80" i="28"/>
  <c r="FC80" i="28" s="1"/>
  <c r="CW80" i="28"/>
  <c r="FB80" i="28" s="1"/>
  <c r="CV80" i="28"/>
  <c r="DW80" i="28" s="1"/>
  <c r="CU80" i="28"/>
  <c r="DV80" i="28" s="1"/>
  <c r="CT80" i="28"/>
  <c r="CS80" i="28"/>
  <c r="EX80" i="28" s="1"/>
  <c r="CR80" i="28"/>
  <c r="EW80" i="28" s="1"/>
  <c r="CQ80" i="28"/>
  <c r="DR80" i="28" s="1"/>
  <c r="CP80" i="28"/>
  <c r="DQ80" i="28" s="1"/>
  <c r="CO80" i="28"/>
  <c r="DP80" i="28" s="1"/>
  <c r="CN80" i="28"/>
  <c r="DO80" i="28" s="1"/>
  <c r="CM80" i="28"/>
  <c r="ER80" i="28" s="1"/>
  <c r="CL80" i="28"/>
  <c r="CK80" i="28"/>
  <c r="DL80" i="28" s="1"/>
  <c r="CJ80" i="28"/>
  <c r="DK80" i="28" s="1"/>
  <c r="CI80" i="28"/>
  <c r="DJ80" i="28" s="1"/>
  <c r="JR79" i="28"/>
  <c r="JU79" i="28" s="1"/>
  <c r="DH79" i="28"/>
  <c r="EI79" i="28" s="1"/>
  <c r="DG79" i="28"/>
  <c r="EH79" i="28" s="1"/>
  <c r="DF79" i="28"/>
  <c r="FK79" i="28" s="1"/>
  <c r="DE79" i="28"/>
  <c r="EF79" i="28" s="1"/>
  <c r="DD79" i="28"/>
  <c r="FI79" i="28" s="1"/>
  <c r="DC79" i="28"/>
  <c r="FH79" i="28" s="1"/>
  <c r="DB79" i="28"/>
  <c r="FG79" i="28" s="1"/>
  <c r="DA79" i="28"/>
  <c r="EB79" i="28" s="1"/>
  <c r="CZ79" i="28"/>
  <c r="CY79" i="28"/>
  <c r="FD79" i="28" s="1"/>
  <c r="CX79" i="28"/>
  <c r="FC79" i="28" s="1"/>
  <c r="CW79" i="28"/>
  <c r="FB79" i="28" s="1"/>
  <c r="CV79" i="28"/>
  <c r="FA79" i="28" s="1"/>
  <c r="CU79" i="28"/>
  <c r="DV79" i="28" s="1"/>
  <c r="CT79" i="28"/>
  <c r="DU79" i="28" s="1"/>
  <c r="CS79" i="28"/>
  <c r="DT79" i="28" s="1"/>
  <c r="CR79" i="28"/>
  <c r="EW79" i="28" s="1"/>
  <c r="CQ79" i="28"/>
  <c r="DR79" i="28" s="1"/>
  <c r="CP79" i="28"/>
  <c r="DQ79" i="28" s="1"/>
  <c r="CO79" i="28"/>
  <c r="DP79" i="28" s="1"/>
  <c r="CN79" i="28"/>
  <c r="CM79" i="28"/>
  <c r="ER79" i="28" s="1"/>
  <c r="CL79" i="28"/>
  <c r="EQ79" i="28" s="1"/>
  <c r="CK79" i="28"/>
  <c r="DL79" i="28" s="1"/>
  <c r="CJ79" i="28"/>
  <c r="EO79" i="28" s="1"/>
  <c r="CI79" i="28"/>
  <c r="DJ79" i="28" s="1"/>
  <c r="JR78" i="28"/>
  <c r="JU78" i="28" s="1"/>
  <c r="DH78" i="28"/>
  <c r="FM78" i="28" s="1"/>
  <c r="DG78" i="28"/>
  <c r="FL78" i="28" s="1"/>
  <c r="DF78" i="28"/>
  <c r="FK78" i="28" s="1"/>
  <c r="DE78" i="28"/>
  <c r="FJ78" i="28" s="1"/>
  <c r="DD78" i="28"/>
  <c r="FI78" i="28" s="1"/>
  <c r="DC78" i="28"/>
  <c r="FH78" i="28" s="1"/>
  <c r="DB78" i="28"/>
  <c r="FG78" i="28" s="1"/>
  <c r="DA78" i="28"/>
  <c r="FF78" i="28" s="1"/>
  <c r="CZ78" i="28"/>
  <c r="FE78" i="28" s="1"/>
  <c r="CY78" i="28"/>
  <c r="FD78" i="28" s="1"/>
  <c r="CX78" i="28"/>
  <c r="FC78" i="28" s="1"/>
  <c r="CW78" i="28"/>
  <c r="DX78" i="28" s="1"/>
  <c r="CV78" i="28"/>
  <c r="FA78" i="28" s="1"/>
  <c r="CU78" i="28"/>
  <c r="CT78" i="28"/>
  <c r="DU78" i="28" s="1"/>
  <c r="CS78" i="28"/>
  <c r="EX78" i="28" s="1"/>
  <c r="CR78" i="28"/>
  <c r="EW78" i="28" s="1"/>
  <c r="CQ78" i="28"/>
  <c r="EV78" i="28" s="1"/>
  <c r="CP78" i="28"/>
  <c r="EU78" i="28" s="1"/>
  <c r="CO78" i="28"/>
  <c r="ET78" i="28" s="1"/>
  <c r="CN78" i="28"/>
  <c r="DO78" i="28" s="1"/>
  <c r="CM78" i="28"/>
  <c r="CL78" i="28"/>
  <c r="EQ78" i="28" s="1"/>
  <c r="CK78" i="28"/>
  <c r="EP78" i="28" s="1"/>
  <c r="CJ78" i="28"/>
  <c r="EO78" i="28" s="1"/>
  <c r="CI78" i="28"/>
  <c r="JR77" i="28"/>
  <c r="JU77" i="28" s="1"/>
  <c r="DH77" i="28"/>
  <c r="FM77" i="28" s="1"/>
  <c r="DG77" i="28"/>
  <c r="FL77" i="28" s="1"/>
  <c r="DF77" i="28"/>
  <c r="FK77" i="28" s="1"/>
  <c r="DE77" i="28"/>
  <c r="FJ77" i="28" s="1"/>
  <c r="DD77" i="28"/>
  <c r="FI77" i="28" s="1"/>
  <c r="DC77" i="28"/>
  <c r="FH77" i="28" s="1"/>
  <c r="DB77" i="28"/>
  <c r="DA77" i="28"/>
  <c r="FF77" i="28" s="1"/>
  <c r="CZ77" i="28"/>
  <c r="FE77" i="28" s="1"/>
  <c r="CY77" i="28"/>
  <c r="DZ77" i="28" s="1"/>
  <c r="CX77" i="28"/>
  <c r="FC77" i="28" s="1"/>
  <c r="CW77" i="28"/>
  <c r="DX77" i="28" s="1"/>
  <c r="CV77" i="28"/>
  <c r="FA77" i="28" s="1"/>
  <c r="CU77" i="28"/>
  <c r="DV77" i="28" s="1"/>
  <c r="CT77" i="28"/>
  <c r="EY77" i="28" s="1"/>
  <c r="CS77" i="28"/>
  <c r="EX77" i="28" s="1"/>
  <c r="CR77" i="28"/>
  <c r="EW77" i="28" s="1"/>
  <c r="CQ77" i="28"/>
  <c r="EV77" i="28" s="1"/>
  <c r="CP77" i="28"/>
  <c r="CO77" i="28"/>
  <c r="DP77" i="28" s="1"/>
  <c r="CN77" i="28"/>
  <c r="DO77" i="28" s="1"/>
  <c r="CM77" i="28"/>
  <c r="ER77" i="28" s="1"/>
  <c r="CL77" i="28"/>
  <c r="DM77" i="28" s="1"/>
  <c r="CK77" i="28"/>
  <c r="EP77" i="28" s="1"/>
  <c r="CJ77" i="28"/>
  <c r="EO77" i="28" s="1"/>
  <c r="CI77" i="28"/>
  <c r="EN77" i="28" s="1"/>
  <c r="JR76" i="28"/>
  <c r="DH76" i="28"/>
  <c r="FM76" i="28" s="1"/>
  <c r="DG76" i="28"/>
  <c r="EH76" i="28" s="1"/>
  <c r="DF76" i="28"/>
  <c r="FK76" i="28" s="1"/>
  <c r="DE76" i="28"/>
  <c r="FJ76" i="28" s="1"/>
  <c r="DD76" i="28"/>
  <c r="FI76" i="28" s="1"/>
  <c r="DC76" i="28"/>
  <c r="FH76" i="28" s="1"/>
  <c r="DB76" i="28"/>
  <c r="FG76" i="28" s="1"/>
  <c r="DA76" i="28"/>
  <c r="CZ76" i="28"/>
  <c r="FE76" i="28" s="1"/>
  <c r="CY76" i="28"/>
  <c r="FD76" i="28" s="1"/>
  <c r="CX76" i="28"/>
  <c r="CW76" i="28"/>
  <c r="DX76" i="28" s="1"/>
  <c r="CV76" i="28"/>
  <c r="DW76" i="28" s="1"/>
  <c r="CU76" i="28"/>
  <c r="DV76" i="28" s="1"/>
  <c r="CT76" i="28"/>
  <c r="EY76" i="28" s="1"/>
  <c r="CS76" i="28"/>
  <c r="EX76" i="28" s="1"/>
  <c r="CR76" i="28"/>
  <c r="EW76" i="28" s="1"/>
  <c r="CQ76" i="28"/>
  <c r="DR76" i="28" s="1"/>
  <c r="CP76" i="28"/>
  <c r="EU76" i="28" s="1"/>
  <c r="CO76" i="28"/>
  <c r="ET76" i="28" s="1"/>
  <c r="CN76" i="28"/>
  <c r="ES76" i="28" s="1"/>
  <c r="CM76" i="28"/>
  <c r="ER76" i="28" s="1"/>
  <c r="CL76" i="28"/>
  <c r="CK76" i="28"/>
  <c r="DL76" i="28" s="1"/>
  <c r="CJ76" i="28"/>
  <c r="DK76" i="28" s="1"/>
  <c r="CI76" i="28"/>
  <c r="DJ76" i="28" s="1"/>
  <c r="N76" i="28"/>
  <c r="JR75" i="28"/>
  <c r="JT75" i="28" s="1"/>
  <c r="DH75" i="28"/>
  <c r="FM75" i="28" s="1"/>
  <c r="DG75" i="28"/>
  <c r="EH75" i="28" s="1"/>
  <c r="DF75" i="28"/>
  <c r="EG75" i="28" s="1"/>
  <c r="DE75" i="28"/>
  <c r="DD75" i="28"/>
  <c r="FI75" i="28" s="1"/>
  <c r="DC75" i="28"/>
  <c r="FH75" i="28" s="1"/>
  <c r="DB75" i="28"/>
  <c r="EC75" i="28" s="1"/>
  <c r="DA75" i="28"/>
  <c r="CZ75" i="28"/>
  <c r="FE75" i="28" s="1"/>
  <c r="CY75" i="28"/>
  <c r="FD75" i="28" s="1"/>
  <c r="CX75" i="28"/>
  <c r="DY75" i="28" s="1"/>
  <c r="CW75" i="28"/>
  <c r="CV75" i="28"/>
  <c r="FA75" i="28" s="1"/>
  <c r="CU75" i="28"/>
  <c r="EZ75" i="28" s="1"/>
  <c r="CT75" i="28"/>
  <c r="DU75" i="28" s="1"/>
  <c r="CS75" i="28"/>
  <c r="CR75" i="28"/>
  <c r="DS75" i="28" s="1"/>
  <c r="CQ75" i="28"/>
  <c r="EV75" i="28" s="1"/>
  <c r="CP75" i="28"/>
  <c r="CO75" i="28"/>
  <c r="DP75" i="28" s="1"/>
  <c r="CN75" i="28"/>
  <c r="DO75" i="28" s="1"/>
  <c r="CM75" i="28"/>
  <c r="DN75" i="28" s="1"/>
  <c r="CL75" i="28"/>
  <c r="DM75" i="28" s="1"/>
  <c r="CK75" i="28"/>
  <c r="EP75" i="28" s="1"/>
  <c r="CJ75" i="28"/>
  <c r="CI75" i="28"/>
  <c r="JR74" i="28"/>
  <c r="JT74" i="28" s="1"/>
  <c r="DH74" i="28"/>
  <c r="FM74" i="28" s="1"/>
  <c r="DG74" i="28"/>
  <c r="FL74" i="28" s="1"/>
  <c r="DF74" i="28"/>
  <c r="FK74" i="28" s="1"/>
  <c r="DE74" i="28"/>
  <c r="FJ74" i="28" s="1"/>
  <c r="DD74" i="28"/>
  <c r="FI74" i="28" s="1"/>
  <c r="DC74" i="28"/>
  <c r="FH74" i="28" s="1"/>
  <c r="DB74" i="28"/>
  <c r="FG74" i="28" s="1"/>
  <c r="DA74" i="28"/>
  <c r="FF74" i="28" s="1"/>
  <c r="CZ74" i="28"/>
  <c r="FE74" i="28" s="1"/>
  <c r="CY74" i="28"/>
  <c r="FD74" i="28" s="1"/>
  <c r="CX74" i="28"/>
  <c r="FC74" i="28" s="1"/>
  <c r="CW74" i="28"/>
  <c r="DX74" i="28" s="1"/>
  <c r="CV74" i="28"/>
  <c r="FA74" i="28" s="1"/>
  <c r="CU74" i="28"/>
  <c r="EZ74" i="28" s="1"/>
  <c r="CT74" i="28"/>
  <c r="EY74" i="28" s="1"/>
  <c r="CS74" i="28"/>
  <c r="CR74" i="28"/>
  <c r="DS74" i="28" s="1"/>
  <c r="CQ74" i="28"/>
  <c r="DR74" i="28" s="1"/>
  <c r="CP74" i="28"/>
  <c r="EU74" i="28" s="1"/>
  <c r="CO74" i="28"/>
  <c r="ET74" i="28" s="1"/>
  <c r="CN74" i="28"/>
  <c r="CM74" i="28"/>
  <c r="ER74" i="28" s="1"/>
  <c r="CL74" i="28"/>
  <c r="EQ74" i="28" s="1"/>
  <c r="CK74" i="28"/>
  <c r="EP74" i="28" s="1"/>
  <c r="CJ74" i="28"/>
  <c r="EO74" i="28" s="1"/>
  <c r="CI74" i="28"/>
  <c r="EN74" i="28" s="1"/>
  <c r="JR73" i="28"/>
  <c r="JS73" i="28" s="1"/>
  <c r="DH73" i="28"/>
  <c r="FM73" i="28" s="1"/>
  <c r="DG73" i="28"/>
  <c r="EH73" i="28" s="1"/>
  <c r="DF73" i="28"/>
  <c r="FK73" i="28" s="1"/>
  <c r="DE73" i="28"/>
  <c r="FJ73" i="28" s="1"/>
  <c r="DD73" i="28"/>
  <c r="FI73" i="28" s="1"/>
  <c r="DC73" i="28"/>
  <c r="FH73" i="28" s="1"/>
  <c r="DB73" i="28"/>
  <c r="FG73" i="28" s="1"/>
  <c r="DA73" i="28"/>
  <c r="FF73" i="28" s="1"/>
  <c r="CZ73" i="28"/>
  <c r="FE73" i="28" s="1"/>
  <c r="CY73" i="28"/>
  <c r="DZ73" i="28" s="1"/>
  <c r="CX73" i="28"/>
  <c r="DY73" i="28" s="1"/>
  <c r="CW73" i="28"/>
  <c r="DX73" i="28" s="1"/>
  <c r="CV73" i="28"/>
  <c r="FA73" i="28" s="1"/>
  <c r="CU73" i="28"/>
  <c r="CT73" i="28"/>
  <c r="EY73" i="28" s="1"/>
  <c r="CS73" i="28"/>
  <c r="EX73" i="28" s="1"/>
  <c r="CR73" i="28"/>
  <c r="EW73" i="28" s="1"/>
  <c r="CQ73" i="28"/>
  <c r="EV73" i="28" s="1"/>
  <c r="CP73" i="28"/>
  <c r="CO73" i="28"/>
  <c r="ET73" i="28" s="1"/>
  <c r="CN73" i="28"/>
  <c r="ES73" i="28" s="1"/>
  <c r="CM73" i="28"/>
  <c r="ER73" i="28" s="1"/>
  <c r="CL73" i="28"/>
  <c r="EQ73" i="28" s="1"/>
  <c r="CK73" i="28"/>
  <c r="EP73" i="28" s="1"/>
  <c r="CJ73" i="28"/>
  <c r="EO73" i="28" s="1"/>
  <c r="CI73" i="28"/>
  <c r="JR72" i="28"/>
  <c r="DH72" i="28"/>
  <c r="DG72" i="28"/>
  <c r="FL72" i="28" s="1"/>
  <c r="DF72" i="28"/>
  <c r="EG72" i="28" s="1"/>
  <c r="DE72" i="28"/>
  <c r="FJ72" i="28" s="1"/>
  <c r="DD72" i="28"/>
  <c r="FI72" i="28" s="1"/>
  <c r="DC72" i="28"/>
  <c r="ED72" i="28" s="1"/>
  <c r="DB72" i="28"/>
  <c r="EC72" i="28" s="1"/>
  <c r="DA72" i="28"/>
  <c r="CZ72" i="28"/>
  <c r="EA72" i="28" s="1"/>
  <c r="CY72" i="28"/>
  <c r="FD72" i="28" s="1"/>
  <c r="CX72" i="28"/>
  <c r="DY72" i="28" s="1"/>
  <c r="CW72" i="28"/>
  <c r="DX72" i="28" s="1"/>
  <c r="CV72" i="28"/>
  <c r="CU72" i="28"/>
  <c r="CT72" i="28"/>
  <c r="DU72" i="28" s="1"/>
  <c r="CS72" i="28"/>
  <c r="EX72" i="28" s="1"/>
  <c r="CR72" i="28"/>
  <c r="DS72" i="28" s="1"/>
  <c r="CQ72" i="28"/>
  <c r="EV72" i="28" s="1"/>
  <c r="CP72" i="28"/>
  <c r="CO72" i="28"/>
  <c r="DP72" i="28" s="1"/>
  <c r="CN72" i="28"/>
  <c r="DO72" i="28" s="1"/>
  <c r="CM72" i="28"/>
  <c r="ER72" i="28" s="1"/>
  <c r="CL72" i="28"/>
  <c r="DM72" i="28" s="1"/>
  <c r="CK72" i="28"/>
  <c r="DL72" i="28" s="1"/>
  <c r="CJ72" i="28"/>
  <c r="CI72" i="28"/>
  <c r="JR71" i="28"/>
  <c r="DH71" i="28"/>
  <c r="EI71" i="28" s="1"/>
  <c r="DG71" i="28"/>
  <c r="FL71" i="28" s="1"/>
  <c r="DF71" i="28"/>
  <c r="EG71" i="28" s="1"/>
  <c r="DE71" i="28"/>
  <c r="EF71" i="28" s="1"/>
  <c r="DD71" i="28"/>
  <c r="EE71" i="28" s="1"/>
  <c r="DC71" i="28"/>
  <c r="DB71" i="28"/>
  <c r="FG71" i="28" s="1"/>
  <c r="DA71" i="28"/>
  <c r="EB71" i="28" s="1"/>
  <c r="CZ71" i="28"/>
  <c r="EA71" i="28" s="1"/>
  <c r="CY71" i="28"/>
  <c r="FD71" i="28" s="1"/>
  <c r="CX71" i="28"/>
  <c r="FC71" i="28" s="1"/>
  <c r="CW71" i="28"/>
  <c r="FB71" i="28" s="1"/>
  <c r="CV71" i="28"/>
  <c r="CU71" i="28"/>
  <c r="CT71" i="28"/>
  <c r="DU71" i="28" s="1"/>
  <c r="CS71" i="28"/>
  <c r="DT71" i="28" s="1"/>
  <c r="CR71" i="28"/>
  <c r="EW71" i="28" s="1"/>
  <c r="CQ71" i="28"/>
  <c r="EV71" i="28" s="1"/>
  <c r="CP71" i="28"/>
  <c r="CO71" i="28"/>
  <c r="ET71" i="28" s="1"/>
  <c r="CN71" i="28"/>
  <c r="DO71" i="28" s="1"/>
  <c r="CM71" i="28"/>
  <c r="DN71" i="28" s="1"/>
  <c r="CL71" i="28"/>
  <c r="DM71" i="28" s="1"/>
  <c r="CK71" i="28"/>
  <c r="DL71" i="28" s="1"/>
  <c r="CJ71" i="28"/>
  <c r="CI71" i="28"/>
  <c r="JR70" i="28"/>
  <c r="DH70" i="28"/>
  <c r="FM70" i="28" s="1"/>
  <c r="DG70" i="28"/>
  <c r="DF70" i="28"/>
  <c r="EG70" i="28" s="1"/>
  <c r="DE70" i="28"/>
  <c r="FJ70" i="28" s="1"/>
  <c r="DD70" i="28"/>
  <c r="EE70" i="28" s="1"/>
  <c r="DC70" i="28"/>
  <c r="ED70" i="28" s="1"/>
  <c r="DB70" i="28"/>
  <c r="FG70" i="28" s="1"/>
  <c r="DA70" i="28"/>
  <c r="FF70" i="28" s="1"/>
  <c r="CZ70" i="28"/>
  <c r="CY70" i="28"/>
  <c r="FD70" i="28" s="1"/>
  <c r="CX70" i="28"/>
  <c r="FC70" i="28" s="1"/>
  <c r="CW70" i="28"/>
  <c r="FB70" i="28" s="1"/>
  <c r="CV70" i="28"/>
  <c r="DW70" i="28" s="1"/>
  <c r="CU70" i="28"/>
  <c r="CT70" i="28"/>
  <c r="DU70" i="28" s="1"/>
  <c r="CS70" i="28"/>
  <c r="EX70" i="28" s="1"/>
  <c r="CR70" i="28"/>
  <c r="EW70" i="28" s="1"/>
  <c r="CQ70" i="28"/>
  <c r="EV70" i="28" s="1"/>
  <c r="CP70" i="28"/>
  <c r="DQ70" i="28" s="1"/>
  <c r="CO70" i="28"/>
  <c r="CN70" i="28"/>
  <c r="CM70" i="28"/>
  <c r="CL70" i="28"/>
  <c r="EQ70" i="28" s="1"/>
  <c r="CK70" i="28"/>
  <c r="DL70" i="28" s="1"/>
  <c r="CJ70" i="28"/>
  <c r="DK70" i="28" s="1"/>
  <c r="CI70" i="28"/>
  <c r="JR69" i="28"/>
  <c r="JS69" i="28" s="1"/>
  <c r="DH69" i="28"/>
  <c r="EI69" i="28" s="1"/>
  <c r="DG69" i="28"/>
  <c r="FL69" i="28" s="1"/>
  <c r="DF69" i="28"/>
  <c r="FK69" i="28" s="1"/>
  <c r="DE69" i="28"/>
  <c r="EF69" i="28" s="1"/>
  <c r="DD69" i="28"/>
  <c r="EE69" i="28" s="1"/>
  <c r="DC69" i="28"/>
  <c r="ED69" i="28" s="1"/>
  <c r="DB69" i="28"/>
  <c r="EC69" i="28" s="1"/>
  <c r="DA69" i="28"/>
  <c r="EB69" i="28" s="1"/>
  <c r="CZ69" i="28"/>
  <c r="CY69" i="28"/>
  <c r="FD69" i="28" s="1"/>
  <c r="CX69" i="28"/>
  <c r="FC69" i="28" s="1"/>
  <c r="CW69" i="28"/>
  <c r="FB69" i="28" s="1"/>
  <c r="CV69" i="28"/>
  <c r="DW69" i="28" s="1"/>
  <c r="CU69" i="28"/>
  <c r="CT69" i="28"/>
  <c r="CS69" i="28"/>
  <c r="EX69" i="28" s="1"/>
  <c r="CR69" i="28"/>
  <c r="EW69" i="28" s="1"/>
  <c r="CQ69" i="28"/>
  <c r="EV69" i="28" s="1"/>
  <c r="CP69" i="28"/>
  <c r="EU69" i="28" s="1"/>
  <c r="CO69" i="28"/>
  <c r="CN69" i="28"/>
  <c r="CM69" i="28"/>
  <c r="CL69" i="28"/>
  <c r="EQ69" i="28" s="1"/>
  <c r="CK69" i="28"/>
  <c r="DL69" i="28" s="1"/>
  <c r="CJ69" i="28"/>
  <c r="DK69" i="28" s="1"/>
  <c r="CI69" i="28"/>
  <c r="JR68" i="28"/>
  <c r="JU68" i="28" s="1"/>
  <c r="DH68" i="28"/>
  <c r="EI68" i="28" s="1"/>
  <c r="DG68" i="28"/>
  <c r="EH68" i="28" s="1"/>
  <c r="DF68" i="28"/>
  <c r="FK68" i="28" s="1"/>
  <c r="DE68" i="28"/>
  <c r="DD68" i="28"/>
  <c r="FI68" i="28" s="1"/>
  <c r="DC68" i="28"/>
  <c r="ED68" i="28" s="1"/>
  <c r="DB68" i="28"/>
  <c r="FG68" i="28" s="1"/>
  <c r="DA68" i="28"/>
  <c r="EB68" i="28" s="1"/>
  <c r="CZ68" i="28"/>
  <c r="FE68" i="28" s="1"/>
  <c r="CY68" i="28"/>
  <c r="DZ68" i="28" s="1"/>
  <c r="CX68" i="28"/>
  <c r="FC68" i="28" s="1"/>
  <c r="CW68" i="28"/>
  <c r="FB68" i="28" s="1"/>
  <c r="CV68" i="28"/>
  <c r="DW68" i="28" s="1"/>
  <c r="CU68" i="28"/>
  <c r="DV68" i="28" s="1"/>
  <c r="CT68" i="28"/>
  <c r="CS68" i="28"/>
  <c r="DT68" i="28" s="1"/>
  <c r="CR68" i="28"/>
  <c r="DS68" i="28" s="1"/>
  <c r="CQ68" i="28"/>
  <c r="EV68" i="28" s="1"/>
  <c r="CP68" i="28"/>
  <c r="DQ68" i="28" s="1"/>
  <c r="CO68" i="28"/>
  <c r="ET68" i="28" s="1"/>
  <c r="CN68" i="28"/>
  <c r="CM68" i="28"/>
  <c r="DN68" i="28" s="1"/>
  <c r="CL68" i="28"/>
  <c r="EQ68" i="28" s="1"/>
  <c r="CK68" i="28"/>
  <c r="EP68" i="28" s="1"/>
  <c r="CJ68" i="28"/>
  <c r="DK68" i="28" s="1"/>
  <c r="CI68" i="28"/>
  <c r="DJ68" i="28" s="1"/>
  <c r="JR67" i="28"/>
  <c r="JU67" i="28" s="1"/>
  <c r="DH67" i="28"/>
  <c r="EI67" i="28" s="1"/>
  <c r="DG67" i="28"/>
  <c r="FL67" i="28" s="1"/>
  <c r="DF67" i="28"/>
  <c r="FK67" i="28" s="1"/>
  <c r="DE67" i="28"/>
  <c r="EF67" i="28" s="1"/>
  <c r="DD67" i="28"/>
  <c r="FI67" i="28" s="1"/>
  <c r="DC67" i="28"/>
  <c r="DB67" i="28"/>
  <c r="DA67" i="28"/>
  <c r="FF67" i="28" s="1"/>
  <c r="CZ67" i="28"/>
  <c r="EA67" i="28" s="1"/>
  <c r="CY67" i="28"/>
  <c r="FD67" i="28" s="1"/>
  <c r="CX67" i="28"/>
  <c r="FC67" i="28" s="1"/>
  <c r="CW67" i="28"/>
  <c r="FB67" i="28" s="1"/>
  <c r="CV67" i="28"/>
  <c r="DW67" i="28" s="1"/>
  <c r="CU67" i="28"/>
  <c r="EZ67" i="28" s="1"/>
  <c r="CT67" i="28"/>
  <c r="DU67" i="28" s="1"/>
  <c r="CS67" i="28"/>
  <c r="EX67" i="28" s="1"/>
  <c r="CR67" i="28"/>
  <c r="CQ67" i="28"/>
  <c r="DR67" i="28" s="1"/>
  <c r="CP67" i="28"/>
  <c r="CO67" i="28"/>
  <c r="ET67" i="28" s="1"/>
  <c r="CN67" i="28"/>
  <c r="DO67" i="28" s="1"/>
  <c r="CM67" i="28"/>
  <c r="DN67" i="28" s="1"/>
  <c r="CL67" i="28"/>
  <c r="CK67" i="28"/>
  <c r="DL67" i="28" s="1"/>
  <c r="CJ67" i="28"/>
  <c r="EO67" i="28" s="1"/>
  <c r="CI67" i="28"/>
  <c r="EN67" i="28" s="1"/>
  <c r="JR66" i="28"/>
  <c r="DH66" i="28"/>
  <c r="FM66" i="28" s="1"/>
  <c r="DG66" i="28"/>
  <c r="DF66" i="28"/>
  <c r="EG66" i="28" s="1"/>
  <c r="DE66" i="28"/>
  <c r="FJ66" i="28" s="1"/>
  <c r="DD66" i="28"/>
  <c r="EE66" i="28" s="1"/>
  <c r="DC66" i="28"/>
  <c r="ED66" i="28" s="1"/>
  <c r="DB66" i="28"/>
  <c r="DA66" i="28"/>
  <c r="CZ66" i="28"/>
  <c r="FE66" i="28" s="1"/>
  <c r="CY66" i="28"/>
  <c r="DZ66" i="28" s="1"/>
  <c r="CX66" i="28"/>
  <c r="FC66" i="28" s="1"/>
  <c r="CW66" i="28"/>
  <c r="DX66" i="28" s="1"/>
  <c r="CV66" i="28"/>
  <c r="CU66" i="28"/>
  <c r="DV66" i="28" s="1"/>
  <c r="CT66" i="28"/>
  <c r="EY66" i="28" s="1"/>
  <c r="CS66" i="28"/>
  <c r="EX66" i="28" s="1"/>
  <c r="CR66" i="28"/>
  <c r="DS66" i="28" s="1"/>
  <c r="CQ66" i="28"/>
  <c r="DR66" i="28" s="1"/>
  <c r="CP66" i="28"/>
  <c r="CO66" i="28"/>
  <c r="DP66" i="28" s="1"/>
  <c r="CN66" i="28"/>
  <c r="DO66" i="28" s="1"/>
  <c r="CM66" i="28"/>
  <c r="ER66" i="28" s="1"/>
  <c r="CL66" i="28"/>
  <c r="DM66" i="28" s="1"/>
  <c r="CK66" i="28"/>
  <c r="EP66" i="28" s="1"/>
  <c r="CJ66" i="28"/>
  <c r="CI66" i="28"/>
  <c r="DJ66" i="28" s="1"/>
  <c r="AC66" i="28"/>
  <c r="JR65" i="28"/>
  <c r="JS65" i="28" s="1"/>
  <c r="DH65" i="28"/>
  <c r="EI65" i="28" s="1"/>
  <c r="DG65" i="28"/>
  <c r="DF65" i="28"/>
  <c r="FK65" i="28" s="1"/>
  <c r="DE65" i="28"/>
  <c r="EF65" i="28" s="1"/>
  <c r="DD65" i="28"/>
  <c r="EE65" i="28" s="1"/>
  <c r="DC65" i="28"/>
  <c r="ED65" i="28" s="1"/>
  <c r="DB65" i="28"/>
  <c r="EC65" i="28" s="1"/>
  <c r="DA65" i="28"/>
  <c r="EB65" i="28" s="1"/>
  <c r="CZ65" i="28"/>
  <c r="FE65" i="28" s="1"/>
  <c r="CY65" i="28"/>
  <c r="FD65" i="28" s="1"/>
  <c r="CX65" i="28"/>
  <c r="FC65" i="28" s="1"/>
  <c r="CW65" i="28"/>
  <c r="FB65" i="28" s="1"/>
  <c r="CV65" i="28"/>
  <c r="FA65" i="28" s="1"/>
  <c r="CU65" i="28"/>
  <c r="CT65" i="28"/>
  <c r="CS65" i="28"/>
  <c r="EX65" i="28" s="1"/>
  <c r="CR65" i="28"/>
  <c r="EW65" i="28" s="1"/>
  <c r="CQ65" i="28"/>
  <c r="EV65" i="28" s="1"/>
  <c r="CP65" i="28"/>
  <c r="EU65" i="28" s="1"/>
  <c r="CO65" i="28"/>
  <c r="CN65" i="28"/>
  <c r="CM65" i="28"/>
  <c r="ER65" i="28" s="1"/>
  <c r="CL65" i="28"/>
  <c r="EQ65" i="28" s="1"/>
  <c r="CK65" i="28"/>
  <c r="EP65" i="28" s="1"/>
  <c r="CJ65" i="28"/>
  <c r="EO65" i="28" s="1"/>
  <c r="CI65" i="28"/>
  <c r="AC65" i="28"/>
  <c r="JR64" i="28"/>
  <c r="DH64" i="28"/>
  <c r="DG64" i="28"/>
  <c r="FL64" i="28" s="1"/>
  <c r="DF64" i="28"/>
  <c r="EG64" i="28" s="1"/>
  <c r="DE64" i="28"/>
  <c r="FJ64" i="28" s="1"/>
  <c r="DD64" i="28"/>
  <c r="FI64" i="28" s="1"/>
  <c r="DC64" i="28"/>
  <c r="FH64" i="28" s="1"/>
  <c r="DB64" i="28"/>
  <c r="DA64" i="28"/>
  <c r="FF64" i="28" s="1"/>
  <c r="CZ64" i="28"/>
  <c r="EA64" i="28" s="1"/>
  <c r="CY64" i="28"/>
  <c r="FD64" i="28" s="1"/>
  <c r="CX64" i="28"/>
  <c r="FC64" i="28" s="1"/>
  <c r="CW64" i="28"/>
  <c r="FB64" i="28" s="1"/>
  <c r="CV64" i="28"/>
  <c r="DW64" i="28" s="1"/>
  <c r="CU64" i="28"/>
  <c r="DV64" i="28" s="1"/>
  <c r="CT64" i="28"/>
  <c r="CS64" i="28"/>
  <c r="CR64" i="28"/>
  <c r="EW64" i="28" s="1"/>
  <c r="CQ64" i="28"/>
  <c r="CP64" i="28"/>
  <c r="DQ64" i="28" s="1"/>
  <c r="CO64" i="28"/>
  <c r="ET64" i="28" s="1"/>
  <c r="CN64" i="28"/>
  <c r="ES64" i="28" s="1"/>
  <c r="CM64" i="28"/>
  <c r="DN64" i="28" s="1"/>
  <c r="CL64" i="28"/>
  <c r="DM64" i="28" s="1"/>
  <c r="CK64" i="28"/>
  <c r="CJ64" i="28"/>
  <c r="DK64" i="28" s="1"/>
  <c r="CI64" i="28"/>
  <c r="DJ64" i="28" s="1"/>
  <c r="AC64" i="28"/>
  <c r="JR63" i="28"/>
  <c r="JS63" i="28" s="1"/>
  <c r="DH63" i="28"/>
  <c r="EI63" i="28" s="1"/>
  <c r="DG63" i="28"/>
  <c r="FL63" i="28" s="1"/>
  <c r="DF63" i="28"/>
  <c r="DE63" i="28"/>
  <c r="DD63" i="28"/>
  <c r="FI63" i="28" s="1"/>
  <c r="DC63" i="28"/>
  <c r="FH63" i="28" s="1"/>
  <c r="DB63" i="28"/>
  <c r="FG63" i="28" s="1"/>
  <c r="DA63" i="28"/>
  <c r="FF63" i="28" s="1"/>
  <c r="CZ63" i="28"/>
  <c r="CY63" i="28"/>
  <c r="DZ63" i="28" s="1"/>
  <c r="CX63" i="28"/>
  <c r="DY63" i="28" s="1"/>
  <c r="CW63" i="28"/>
  <c r="DX63" i="28" s="1"/>
  <c r="CV63" i="28"/>
  <c r="FA63" i="28" s="1"/>
  <c r="CU63" i="28"/>
  <c r="CT63" i="28"/>
  <c r="DU63" i="28" s="1"/>
  <c r="CS63" i="28"/>
  <c r="CR63" i="28"/>
  <c r="CQ63" i="28"/>
  <c r="DR63" i="28" s="1"/>
  <c r="CP63" i="28"/>
  <c r="DQ63" i="28" s="1"/>
  <c r="CO63" i="28"/>
  <c r="CN63" i="28"/>
  <c r="DO63" i="28" s="1"/>
  <c r="CM63" i="28"/>
  <c r="DN63" i="28" s="1"/>
  <c r="CL63" i="28"/>
  <c r="EQ63" i="28" s="1"/>
  <c r="CK63" i="28"/>
  <c r="DL63" i="28" s="1"/>
  <c r="CJ63" i="28"/>
  <c r="EO63" i="28" s="1"/>
  <c r="CI63" i="28"/>
  <c r="AC63" i="28"/>
  <c r="JR62" i="28"/>
  <c r="DH62" i="28"/>
  <c r="FM62" i="28" s="1"/>
  <c r="DG62" i="28"/>
  <c r="EH62" i="28" s="1"/>
  <c r="DF62" i="28"/>
  <c r="EG62" i="28" s="1"/>
  <c r="DE62" i="28"/>
  <c r="EF62" i="28" s="1"/>
  <c r="DD62" i="28"/>
  <c r="EE62" i="28" s="1"/>
  <c r="DC62" i="28"/>
  <c r="FH62" i="28" s="1"/>
  <c r="DB62" i="28"/>
  <c r="FG62" i="28" s="1"/>
  <c r="DA62" i="28"/>
  <c r="EB62" i="28" s="1"/>
  <c r="CZ62" i="28"/>
  <c r="EA62" i="28" s="1"/>
  <c r="CY62" i="28"/>
  <c r="FD62" i="28" s="1"/>
  <c r="CX62" i="28"/>
  <c r="FC62" i="28" s="1"/>
  <c r="CW62" i="28"/>
  <c r="FB62" i="28" s="1"/>
  <c r="CV62" i="28"/>
  <c r="CU62" i="28"/>
  <c r="EZ62" i="28" s="1"/>
  <c r="CT62" i="28"/>
  <c r="EY62" i="28" s="1"/>
  <c r="CS62" i="28"/>
  <c r="EX62" i="28" s="1"/>
  <c r="CR62" i="28"/>
  <c r="CQ62" i="28"/>
  <c r="CP62" i="28"/>
  <c r="EU62" i="28" s="1"/>
  <c r="CO62" i="28"/>
  <c r="DP62" i="28" s="1"/>
  <c r="CN62" i="28"/>
  <c r="ES62" i="28" s="1"/>
  <c r="CM62" i="28"/>
  <c r="ER62" i="28" s="1"/>
  <c r="CL62" i="28"/>
  <c r="EQ62" i="28" s="1"/>
  <c r="CK62" i="28"/>
  <c r="CJ62" i="28"/>
  <c r="CI62" i="28"/>
  <c r="EN62" i="28" s="1"/>
  <c r="JR61" i="28"/>
  <c r="JU61" i="28" s="1"/>
  <c r="DH61" i="28"/>
  <c r="FM61" i="28" s="1"/>
  <c r="DG61" i="28"/>
  <c r="DF61" i="28"/>
  <c r="FK61" i="28" s="1"/>
  <c r="DE61" i="28"/>
  <c r="FJ61" i="28" s="1"/>
  <c r="DD61" i="28"/>
  <c r="DC61" i="28"/>
  <c r="DB61" i="28"/>
  <c r="FG61" i="28" s="1"/>
  <c r="DA61" i="28"/>
  <c r="FF61" i="28" s="1"/>
  <c r="CZ61" i="28"/>
  <c r="FE61" i="28" s="1"/>
  <c r="CY61" i="28"/>
  <c r="FD61" i="28" s="1"/>
  <c r="CX61" i="28"/>
  <c r="FC61" i="28" s="1"/>
  <c r="CW61" i="28"/>
  <c r="FB61" i="28" s="1"/>
  <c r="CV61" i="28"/>
  <c r="DW61" i="28" s="1"/>
  <c r="CU61" i="28"/>
  <c r="EZ61" i="28" s="1"/>
  <c r="CT61" i="28"/>
  <c r="CS61" i="28"/>
  <c r="CR61" i="28"/>
  <c r="CQ61" i="28"/>
  <c r="DR61" i="28" s="1"/>
  <c r="CP61" i="28"/>
  <c r="DQ61" i="28" s="1"/>
  <c r="CO61" i="28"/>
  <c r="CN61" i="28"/>
  <c r="ES61" i="28" s="1"/>
  <c r="CM61" i="28"/>
  <c r="ER61" i="28" s="1"/>
  <c r="CL61" i="28"/>
  <c r="CK61" i="28"/>
  <c r="DL61" i="28" s="1"/>
  <c r="CJ61" i="28"/>
  <c r="DK61" i="28" s="1"/>
  <c r="CI61" i="28"/>
  <c r="EN61" i="28" s="1"/>
  <c r="JR60" i="28"/>
  <c r="JS60" i="28" s="1"/>
  <c r="DH60" i="28"/>
  <c r="FM60" i="28" s="1"/>
  <c r="DG60" i="28"/>
  <c r="EH60" i="28" s="1"/>
  <c r="DF60" i="28"/>
  <c r="FK60" i="28" s="1"/>
  <c r="DE60" i="28"/>
  <c r="EF60" i="28" s="1"/>
  <c r="DD60" i="28"/>
  <c r="FI60" i="28" s="1"/>
  <c r="DC60" i="28"/>
  <c r="DB60" i="28"/>
  <c r="FG60" i="28" s="1"/>
  <c r="DA60" i="28"/>
  <c r="CZ60" i="28"/>
  <c r="FE60" i="28" s="1"/>
  <c r="CY60" i="28"/>
  <c r="DZ60" i="28" s="1"/>
  <c r="CX60" i="28"/>
  <c r="FC60" i="28" s="1"/>
  <c r="CW60" i="28"/>
  <c r="DX60" i="28" s="1"/>
  <c r="CV60" i="28"/>
  <c r="DW60" i="28" s="1"/>
  <c r="CU60" i="28"/>
  <c r="EZ60" i="28" s="1"/>
  <c r="CT60" i="28"/>
  <c r="DU60" i="28" s="1"/>
  <c r="CS60" i="28"/>
  <c r="EX60" i="28" s="1"/>
  <c r="CR60" i="28"/>
  <c r="DS60" i="28" s="1"/>
  <c r="CQ60" i="28"/>
  <c r="CP60" i="28"/>
  <c r="DQ60" i="28" s="1"/>
  <c r="CO60" i="28"/>
  <c r="ET60" i="28" s="1"/>
  <c r="CN60" i="28"/>
  <c r="CM60" i="28"/>
  <c r="ER60" i="28" s="1"/>
  <c r="CL60" i="28"/>
  <c r="CK60" i="28"/>
  <c r="DL60" i="28" s="1"/>
  <c r="CJ60" i="28"/>
  <c r="EO60" i="28" s="1"/>
  <c r="CI60" i="28"/>
  <c r="EN60" i="28" s="1"/>
  <c r="JR59" i="28"/>
  <c r="JS59" i="28" s="1"/>
  <c r="DH59" i="28"/>
  <c r="DG59" i="28"/>
  <c r="EH59" i="28" s="1"/>
  <c r="DF59" i="28"/>
  <c r="EG59" i="28" s="1"/>
  <c r="DE59" i="28"/>
  <c r="FJ59" i="28" s="1"/>
  <c r="DD59" i="28"/>
  <c r="FI59" i="28" s="1"/>
  <c r="DC59" i="28"/>
  <c r="FH59" i="28" s="1"/>
  <c r="DB59" i="28"/>
  <c r="FG59" i="28" s="1"/>
  <c r="DA59" i="28"/>
  <c r="EB59" i="28" s="1"/>
  <c r="CZ59" i="28"/>
  <c r="EA59" i="28" s="1"/>
  <c r="CY59" i="28"/>
  <c r="FD59" i="28" s="1"/>
  <c r="CX59" i="28"/>
  <c r="CW59" i="28"/>
  <c r="CV59" i="28"/>
  <c r="CU59" i="28"/>
  <c r="CT59" i="28"/>
  <c r="EY59" i="28" s="1"/>
  <c r="CS59" i="28"/>
  <c r="EX59" i="28" s="1"/>
  <c r="CR59" i="28"/>
  <c r="CQ59" i="28"/>
  <c r="DR59" i="28" s="1"/>
  <c r="CP59" i="28"/>
  <c r="DQ59" i="28" s="1"/>
  <c r="CO59" i="28"/>
  <c r="CN59" i="28"/>
  <c r="CM59" i="28"/>
  <c r="DN59" i="28" s="1"/>
  <c r="CL59" i="28"/>
  <c r="EQ59" i="28" s="1"/>
  <c r="CK59" i="28"/>
  <c r="EP59" i="28" s="1"/>
  <c r="CJ59" i="28"/>
  <c r="CI59" i="28"/>
  <c r="JR58" i="28"/>
  <c r="JS58" i="28" s="1"/>
  <c r="DH58" i="28"/>
  <c r="FM58" i="28" s="1"/>
  <c r="DG58" i="28"/>
  <c r="EH58" i="28" s="1"/>
  <c r="DF58" i="28"/>
  <c r="FK58" i="28" s="1"/>
  <c r="DE58" i="28"/>
  <c r="FJ58" i="28" s="1"/>
  <c r="DD58" i="28"/>
  <c r="EE58" i="28" s="1"/>
  <c r="DC58" i="28"/>
  <c r="ED58" i="28" s="1"/>
  <c r="DB58" i="28"/>
  <c r="DA58" i="28"/>
  <c r="EB58" i="28" s="1"/>
  <c r="CZ58" i="28"/>
  <c r="FE58" i="28" s="1"/>
  <c r="CY58" i="28"/>
  <c r="FD58" i="28" s="1"/>
  <c r="CX58" i="28"/>
  <c r="DY58" i="28" s="1"/>
  <c r="CW58" i="28"/>
  <c r="FB58" i="28" s="1"/>
  <c r="CV58" i="28"/>
  <c r="DW58" i="28" s="1"/>
  <c r="CU58" i="28"/>
  <c r="CT58" i="28"/>
  <c r="DU58" i="28" s="1"/>
  <c r="CS58" i="28"/>
  <c r="DT58" i="28" s="1"/>
  <c r="CR58" i="28"/>
  <c r="CQ58" i="28"/>
  <c r="EV58" i="28" s="1"/>
  <c r="CP58" i="28"/>
  <c r="CO58" i="28"/>
  <c r="ET58" i="28" s="1"/>
  <c r="CN58" i="28"/>
  <c r="DO58" i="28" s="1"/>
  <c r="CM58" i="28"/>
  <c r="DN58" i="28" s="1"/>
  <c r="CL58" i="28"/>
  <c r="CK58" i="28"/>
  <c r="DL58" i="28" s="1"/>
  <c r="CJ58" i="28"/>
  <c r="DK58" i="28" s="1"/>
  <c r="CI58" i="28"/>
  <c r="JO57" i="28"/>
  <c r="JR57" i="28" s="1"/>
  <c r="DH57" i="28"/>
  <c r="FM57" i="28" s="1"/>
  <c r="DG57" i="28"/>
  <c r="DF57" i="28"/>
  <c r="EG57" i="28" s="1"/>
  <c r="DE57" i="28"/>
  <c r="EF57" i="28" s="1"/>
  <c r="DD57" i="28"/>
  <c r="EE57" i="28" s="1"/>
  <c r="DC57" i="28"/>
  <c r="ED57" i="28" s="1"/>
  <c r="DB57" i="28"/>
  <c r="EC57" i="28" s="1"/>
  <c r="DA57" i="28"/>
  <c r="EB57" i="28" s="1"/>
  <c r="CZ57" i="28"/>
  <c r="EA57" i="28" s="1"/>
  <c r="CY57" i="28"/>
  <c r="FD57" i="28" s="1"/>
  <c r="CX57" i="28"/>
  <c r="FC57" i="28" s="1"/>
  <c r="CW57" i="28"/>
  <c r="DX57" i="28" s="1"/>
  <c r="CV57" i="28"/>
  <c r="DW57" i="28" s="1"/>
  <c r="CU57" i="28"/>
  <c r="CT57" i="28"/>
  <c r="EY57" i="28" s="1"/>
  <c r="CS57" i="28"/>
  <c r="EX57" i="28" s="1"/>
  <c r="CR57" i="28"/>
  <c r="EW57" i="28" s="1"/>
  <c r="CQ57" i="28"/>
  <c r="DR57" i="28" s="1"/>
  <c r="CP57" i="28"/>
  <c r="DQ57" i="28" s="1"/>
  <c r="CO57" i="28"/>
  <c r="DP57" i="28" s="1"/>
  <c r="CN57" i="28"/>
  <c r="CM57" i="28"/>
  <c r="CL57" i="28"/>
  <c r="DM57" i="28" s="1"/>
  <c r="CK57" i="28"/>
  <c r="DL57" i="28" s="1"/>
  <c r="CJ57" i="28"/>
  <c r="DK57" i="28" s="1"/>
  <c r="CI57" i="28"/>
  <c r="JO56" i="28"/>
  <c r="JR56" i="28" s="1"/>
  <c r="DH56" i="28"/>
  <c r="FM56" i="28" s="1"/>
  <c r="DG56" i="28"/>
  <c r="FL56" i="28" s="1"/>
  <c r="DF56" i="28"/>
  <c r="FK56" i="28" s="1"/>
  <c r="DE56" i="28"/>
  <c r="FJ56" i="28" s="1"/>
  <c r="DD56" i="28"/>
  <c r="FI56" i="28" s="1"/>
  <c r="DC56" i="28"/>
  <c r="FH56" i="28" s="1"/>
  <c r="DB56" i="28"/>
  <c r="FG56" i="28" s="1"/>
  <c r="DA56" i="28"/>
  <c r="CZ56" i="28"/>
  <c r="FE56" i="28" s="1"/>
  <c r="CY56" i="28"/>
  <c r="FD56" i="28" s="1"/>
  <c r="CX56" i="28"/>
  <c r="FC56" i="28" s="1"/>
  <c r="CW56" i="28"/>
  <c r="DX56" i="28" s="1"/>
  <c r="CV56" i="28"/>
  <c r="FA56" i="28" s="1"/>
  <c r="CU56" i="28"/>
  <c r="EZ56" i="28" s="1"/>
  <c r="CT56" i="28"/>
  <c r="EY56" i="28" s="1"/>
  <c r="CS56" i="28"/>
  <c r="EX56" i="28" s="1"/>
  <c r="CR56" i="28"/>
  <c r="EW56" i="28" s="1"/>
  <c r="CQ56" i="28"/>
  <c r="EV56" i="28" s="1"/>
  <c r="CP56" i="28"/>
  <c r="EU56" i="28" s="1"/>
  <c r="CO56" i="28"/>
  <c r="CN56" i="28"/>
  <c r="CM56" i="28"/>
  <c r="DN56" i="28" s="1"/>
  <c r="CL56" i="28"/>
  <c r="DM56" i="28" s="1"/>
  <c r="CK56" i="28"/>
  <c r="EP56" i="28" s="1"/>
  <c r="CJ56" i="28"/>
  <c r="EO56" i="28" s="1"/>
  <c r="CI56" i="28"/>
  <c r="EN56" i="28" s="1"/>
  <c r="JO55" i="28"/>
  <c r="JP55" i="28" s="1"/>
  <c r="DH55" i="28"/>
  <c r="DG55" i="28"/>
  <c r="FL55" i="28" s="1"/>
  <c r="DF55" i="28"/>
  <c r="DE55" i="28"/>
  <c r="EF55" i="28" s="1"/>
  <c r="DD55" i="28"/>
  <c r="EE55" i="28" s="1"/>
  <c r="DC55" i="28"/>
  <c r="ED55" i="28" s="1"/>
  <c r="DB55" i="28"/>
  <c r="EC55" i="28" s="1"/>
  <c r="DA55" i="28"/>
  <c r="EB55" i="28" s="1"/>
  <c r="CZ55" i="28"/>
  <c r="EA55" i="28" s="1"/>
  <c r="CY55" i="28"/>
  <c r="FD55" i="28" s="1"/>
  <c r="CX55" i="28"/>
  <c r="FC55" i="28" s="1"/>
  <c r="CW55" i="28"/>
  <c r="FB55" i="28" s="1"/>
  <c r="CV55" i="28"/>
  <c r="DW55" i="28" s="1"/>
  <c r="CU55" i="28"/>
  <c r="DV55" i="28" s="1"/>
  <c r="CT55" i="28"/>
  <c r="CS55" i="28"/>
  <c r="EX55" i="28" s="1"/>
  <c r="CR55" i="28"/>
  <c r="EW55" i="28" s="1"/>
  <c r="CQ55" i="28"/>
  <c r="EV55" i="28" s="1"/>
  <c r="CP55" i="28"/>
  <c r="DQ55" i="28" s="1"/>
  <c r="CO55" i="28"/>
  <c r="DP55" i="28" s="1"/>
  <c r="CN55" i="28"/>
  <c r="DO55" i="28" s="1"/>
  <c r="CM55" i="28"/>
  <c r="ER55" i="28" s="1"/>
  <c r="CL55" i="28"/>
  <c r="EQ55" i="28" s="1"/>
  <c r="CK55" i="28"/>
  <c r="DL55" i="28" s="1"/>
  <c r="CJ55" i="28"/>
  <c r="DK55" i="28" s="1"/>
  <c r="CI55" i="28"/>
  <c r="DJ55" i="28" s="1"/>
  <c r="JO54" i="28"/>
  <c r="JR54" i="28" s="1"/>
  <c r="GY54" i="28"/>
  <c r="GX54" i="28"/>
  <c r="DH54" i="28"/>
  <c r="FM54" i="28" s="1"/>
  <c r="DG54" i="28"/>
  <c r="FL54" i="28" s="1"/>
  <c r="DF54" i="28"/>
  <c r="FK54" i="28" s="1"/>
  <c r="DE54" i="28"/>
  <c r="FJ54" i="28" s="1"/>
  <c r="DD54" i="28"/>
  <c r="DC54" i="28"/>
  <c r="FH54" i="28" s="1"/>
  <c r="DB54" i="28"/>
  <c r="EC54" i="28" s="1"/>
  <c r="DA54" i="28"/>
  <c r="EB54" i="28" s="1"/>
  <c r="CZ54" i="28"/>
  <c r="CY54" i="28"/>
  <c r="FD54" i="28" s="1"/>
  <c r="CX54" i="28"/>
  <c r="FC54" i="28" s="1"/>
  <c r="CW54" i="28"/>
  <c r="FB54" i="28" s="1"/>
  <c r="CV54" i="28"/>
  <c r="DW54" i="28" s="1"/>
  <c r="CU54" i="28"/>
  <c r="DV54" i="28" s="1"/>
  <c r="CT54" i="28"/>
  <c r="DU54" i="28" s="1"/>
  <c r="CS54" i="28"/>
  <c r="CR54" i="28"/>
  <c r="CQ54" i="28"/>
  <c r="DR54" i="28" s="1"/>
  <c r="CP54" i="28"/>
  <c r="DQ54" i="28" s="1"/>
  <c r="CO54" i="28"/>
  <c r="DP54" i="28" s="1"/>
  <c r="CN54" i="28"/>
  <c r="CM54" i="28"/>
  <c r="ER54" i="28" s="1"/>
  <c r="CL54" i="28"/>
  <c r="DM54" i="28" s="1"/>
  <c r="CK54" i="28"/>
  <c r="DL54" i="28" s="1"/>
  <c r="CJ54" i="28"/>
  <c r="DK54" i="28" s="1"/>
  <c r="CI54" i="28"/>
  <c r="DJ54" i="28" s="1"/>
  <c r="JO53" i="28"/>
  <c r="DH53" i="28"/>
  <c r="FM53" i="28" s="1"/>
  <c r="DG53" i="28"/>
  <c r="EH53" i="28" s="1"/>
  <c r="DF53" i="28"/>
  <c r="FK53" i="28" s="1"/>
  <c r="DE53" i="28"/>
  <c r="FJ53" i="28" s="1"/>
  <c r="DD53" i="28"/>
  <c r="DC53" i="28"/>
  <c r="ED53" i="28" s="1"/>
  <c r="DB53" i="28"/>
  <c r="EC53" i="28" s="1"/>
  <c r="DA53" i="28"/>
  <c r="EB53" i="28" s="1"/>
  <c r="CZ53" i="28"/>
  <c r="FE53" i="28" s="1"/>
  <c r="CY53" i="28"/>
  <c r="FD53" i="28" s="1"/>
  <c r="CX53" i="28"/>
  <c r="FC53" i="28" s="1"/>
  <c r="CW53" i="28"/>
  <c r="FB53" i="28" s="1"/>
  <c r="CV53" i="28"/>
  <c r="FA53" i="28" s="1"/>
  <c r="CU53" i="28"/>
  <c r="DV53" i="28" s="1"/>
  <c r="CT53" i="28"/>
  <c r="DU53" i="28" s="1"/>
  <c r="CS53" i="28"/>
  <c r="DT53" i="28" s="1"/>
  <c r="CR53" i="28"/>
  <c r="CQ53" i="28"/>
  <c r="DR53" i="28" s="1"/>
  <c r="CP53" i="28"/>
  <c r="CO53" i="28"/>
  <c r="DP53" i="28" s="1"/>
  <c r="CN53" i="28"/>
  <c r="DO53" i="28" s="1"/>
  <c r="CM53" i="28"/>
  <c r="DN53" i="28" s="1"/>
  <c r="CL53" i="28"/>
  <c r="DM53" i="28" s="1"/>
  <c r="CK53" i="28"/>
  <c r="CJ53" i="28"/>
  <c r="EO53" i="28" s="1"/>
  <c r="CI53" i="28"/>
  <c r="DJ53" i="28" s="1"/>
  <c r="JO52" i="28"/>
  <c r="JR52" i="28" s="1"/>
  <c r="DH52" i="28"/>
  <c r="FM52" i="28" s="1"/>
  <c r="DG52" i="28"/>
  <c r="FL52" i="28" s="1"/>
  <c r="DF52" i="28"/>
  <c r="FK52" i="28" s="1"/>
  <c r="DE52" i="28"/>
  <c r="EF52" i="28" s="1"/>
  <c r="DD52" i="28"/>
  <c r="FI52" i="28" s="1"/>
  <c r="DC52" i="28"/>
  <c r="FH52" i="28" s="1"/>
  <c r="DB52" i="28"/>
  <c r="FG52" i="28" s="1"/>
  <c r="DA52" i="28"/>
  <c r="EB52" i="28" s="1"/>
  <c r="CZ52" i="28"/>
  <c r="FE52" i="28" s="1"/>
  <c r="CY52" i="28"/>
  <c r="FD52" i="28" s="1"/>
  <c r="CX52" i="28"/>
  <c r="DY52" i="28" s="1"/>
  <c r="CW52" i="28"/>
  <c r="CV52" i="28"/>
  <c r="FA52" i="28" s="1"/>
  <c r="CU52" i="28"/>
  <c r="DV52" i="28" s="1"/>
  <c r="CT52" i="28"/>
  <c r="DU52" i="28" s="1"/>
  <c r="CS52" i="28"/>
  <c r="DT52" i="28" s="1"/>
  <c r="CR52" i="28"/>
  <c r="DS52" i="28" s="1"/>
  <c r="CQ52" i="28"/>
  <c r="DR52" i="28" s="1"/>
  <c r="CP52" i="28"/>
  <c r="EU52" i="28" s="1"/>
  <c r="CO52" i="28"/>
  <c r="CN52" i="28"/>
  <c r="DO52" i="28" s="1"/>
  <c r="CM52" i="28"/>
  <c r="DN52" i="28" s="1"/>
  <c r="CL52" i="28"/>
  <c r="DM52" i="28" s="1"/>
  <c r="CK52" i="28"/>
  <c r="CJ52" i="28"/>
  <c r="EO52" i="28" s="1"/>
  <c r="CI52" i="28"/>
  <c r="EN52" i="28" s="1"/>
  <c r="JO51" i="28"/>
  <c r="JR51" i="28" s="1"/>
  <c r="DH51" i="28"/>
  <c r="FM51" i="28" s="1"/>
  <c r="DG51" i="28"/>
  <c r="FL51" i="28" s="1"/>
  <c r="DF51" i="28"/>
  <c r="FK51" i="28" s="1"/>
  <c r="DE51" i="28"/>
  <c r="FJ51" i="28" s="1"/>
  <c r="DD51" i="28"/>
  <c r="FI51" i="28" s="1"/>
  <c r="DC51" i="28"/>
  <c r="FH51" i="28" s="1"/>
  <c r="DB51" i="28"/>
  <c r="FG51" i="28" s="1"/>
  <c r="DA51" i="28"/>
  <c r="FF51" i="28" s="1"/>
  <c r="CZ51" i="28"/>
  <c r="FE51" i="28" s="1"/>
  <c r="CY51" i="28"/>
  <c r="FD51" i="28" s="1"/>
  <c r="CX51" i="28"/>
  <c r="FC51" i="28" s="1"/>
  <c r="CW51" i="28"/>
  <c r="FB51" i="28" s="1"/>
  <c r="CV51" i="28"/>
  <c r="FA51" i="28" s="1"/>
  <c r="CU51" i="28"/>
  <c r="EZ51" i="28" s="1"/>
  <c r="CT51" i="28"/>
  <c r="EY51" i="28" s="1"/>
  <c r="CS51" i="28"/>
  <c r="EX51" i="28" s="1"/>
  <c r="CR51" i="28"/>
  <c r="EW51" i="28" s="1"/>
  <c r="CQ51" i="28"/>
  <c r="CP51" i="28"/>
  <c r="EU51" i="28" s="1"/>
  <c r="CO51" i="28"/>
  <c r="ET51" i="28" s="1"/>
  <c r="CN51" i="28"/>
  <c r="ES51" i="28" s="1"/>
  <c r="CM51" i="28"/>
  <c r="ER51" i="28" s="1"/>
  <c r="CL51" i="28"/>
  <c r="EQ51" i="28" s="1"/>
  <c r="CK51" i="28"/>
  <c r="CJ51" i="28"/>
  <c r="DK51" i="28" s="1"/>
  <c r="CI51" i="28"/>
  <c r="DJ51" i="28" s="1"/>
  <c r="JO50" i="28"/>
  <c r="JR50" i="28" s="1"/>
  <c r="JS50" i="28" s="1"/>
  <c r="DH50" i="28"/>
  <c r="FM50" i="28" s="1"/>
  <c r="DG50" i="28"/>
  <c r="FL50" i="28" s="1"/>
  <c r="DF50" i="28"/>
  <c r="FK50" i="28" s="1"/>
  <c r="DE50" i="28"/>
  <c r="FJ50" i="28" s="1"/>
  <c r="DD50" i="28"/>
  <c r="FI50" i="28" s="1"/>
  <c r="DC50" i="28"/>
  <c r="FH50" i="28" s="1"/>
  <c r="DB50" i="28"/>
  <c r="FG50" i="28" s="1"/>
  <c r="DA50" i="28"/>
  <c r="FF50" i="28" s="1"/>
  <c r="CZ50" i="28"/>
  <c r="FE50" i="28" s="1"/>
  <c r="CY50" i="28"/>
  <c r="FD50" i="28" s="1"/>
  <c r="CX50" i="28"/>
  <c r="FC50" i="28" s="1"/>
  <c r="CW50" i="28"/>
  <c r="DX50" i="28" s="1"/>
  <c r="CV50" i="28"/>
  <c r="FA50" i="28" s="1"/>
  <c r="CU50" i="28"/>
  <c r="EZ50" i="28" s="1"/>
  <c r="CT50" i="28"/>
  <c r="EY50" i="28" s="1"/>
  <c r="CS50" i="28"/>
  <c r="EX50" i="28" s="1"/>
  <c r="CR50" i="28"/>
  <c r="EW50" i="28" s="1"/>
  <c r="CQ50" i="28"/>
  <c r="EV50" i="28" s="1"/>
  <c r="CP50" i="28"/>
  <c r="EU50" i="28" s="1"/>
  <c r="CO50" i="28"/>
  <c r="ET50" i="28" s="1"/>
  <c r="CN50" i="28"/>
  <c r="ES50" i="28" s="1"/>
  <c r="CM50" i="28"/>
  <c r="ER50" i="28" s="1"/>
  <c r="CL50" i="28"/>
  <c r="EQ50" i="28" s="1"/>
  <c r="CK50" i="28"/>
  <c r="CJ50" i="28"/>
  <c r="EO50" i="28" s="1"/>
  <c r="CI50" i="28"/>
  <c r="EN50" i="28" s="1"/>
  <c r="JO49" i="28"/>
  <c r="JR49" i="28" s="1"/>
  <c r="DH49" i="28"/>
  <c r="FM49" i="28" s="1"/>
  <c r="DG49" i="28"/>
  <c r="FL49" i="28" s="1"/>
  <c r="DF49" i="28"/>
  <c r="FK49" i="28" s="1"/>
  <c r="DE49" i="28"/>
  <c r="FJ49" i="28" s="1"/>
  <c r="DD49" i="28"/>
  <c r="FI49" i="28" s="1"/>
  <c r="DC49" i="28"/>
  <c r="FH49" i="28" s="1"/>
  <c r="DB49" i="28"/>
  <c r="FG49" i="28" s="1"/>
  <c r="DA49" i="28"/>
  <c r="FF49" i="28" s="1"/>
  <c r="CZ49" i="28"/>
  <c r="FE49" i="28" s="1"/>
  <c r="CY49" i="28"/>
  <c r="FD49" i="28" s="1"/>
  <c r="CX49" i="28"/>
  <c r="FC49" i="28" s="1"/>
  <c r="CW49" i="28"/>
  <c r="FB49" i="28" s="1"/>
  <c r="CV49" i="28"/>
  <c r="DW49" i="28" s="1"/>
  <c r="CU49" i="28"/>
  <c r="EZ49" i="28" s="1"/>
  <c r="CT49" i="28"/>
  <c r="EY49" i="28" s="1"/>
  <c r="CS49" i="28"/>
  <c r="EX49" i="28" s="1"/>
  <c r="CR49" i="28"/>
  <c r="CQ49" i="28"/>
  <c r="EV49" i="28" s="1"/>
  <c r="CP49" i="28"/>
  <c r="EU49" i="28" s="1"/>
  <c r="CO49" i="28"/>
  <c r="ET49" i="28" s="1"/>
  <c r="CN49" i="28"/>
  <c r="ES49" i="28" s="1"/>
  <c r="CM49" i="28"/>
  <c r="ER49" i="28" s="1"/>
  <c r="CL49" i="28"/>
  <c r="EQ49" i="28" s="1"/>
  <c r="CK49" i="28"/>
  <c r="EP49" i="28" s="1"/>
  <c r="CJ49" i="28"/>
  <c r="EO49" i="28" s="1"/>
  <c r="CI49" i="28"/>
  <c r="EN49" i="28" s="1"/>
  <c r="AI49" i="28"/>
  <c r="JO48" i="28"/>
  <c r="JR48" i="28" s="1"/>
  <c r="DH48" i="28"/>
  <c r="FM48" i="28" s="1"/>
  <c r="DG48" i="28"/>
  <c r="EH48" i="28" s="1"/>
  <c r="DF48" i="28"/>
  <c r="FK48" i="28" s="1"/>
  <c r="DE48" i="28"/>
  <c r="EF48" i="28" s="1"/>
  <c r="DD48" i="28"/>
  <c r="EE48" i="28" s="1"/>
  <c r="DC48" i="28"/>
  <c r="ED48" i="28" s="1"/>
  <c r="DB48" i="28"/>
  <c r="FG48" i="28" s="1"/>
  <c r="DA48" i="28"/>
  <c r="FF48" i="28" s="1"/>
  <c r="CZ48" i="28"/>
  <c r="FE48" i="28" s="1"/>
  <c r="CY48" i="28"/>
  <c r="FD48" i="28" s="1"/>
  <c r="CX48" i="28"/>
  <c r="FC48" i="28" s="1"/>
  <c r="CW48" i="28"/>
  <c r="FB48" i="28" s="1"/>
  <c r="CV48" i="28"/>
  <c r="FA48" i="28" s="1"/>
  <c r="CU48" i="28"/>
  <c r="DV48" i="28" s="1"/>
  <c r="CT48" i="28"/>
  <c r="CS48" i="28"/>
  <c r="DT48" i="28" s="1"/>
  <c r="CR48" i="28"/>
  <c r="DS48" i="28" s="1"/>
  <c r="CQ48" i="28"/>
  <c r="EV48" i="28" s="1"/>
  <c r="CP48" i="28"/>
  <c r="EU48" i="28" s="1"/>
  <c r="CO48" i="28"/>
  <c r="DP48" i="28" s="1"/>
  <c r="CN48" i="28"/>
  <c r="DO48" i="28" s="1"/>
  <c r="CM48" i="28"/>
  <c r="DN48" i="28" s="1"/>
  <c r="CL48" i="28"/>
  <c r="CK48" i="28"/>
  <c r="DL48" i="28" s="1"/>
  <c r="CJ48" i="28"/>
  <c r="DK48" i="28" s="1"/>
  <c r="CI48" i="28"/>
  <c r="DJ48" i="28" s="1"/>
  <c r="JO47" i="28"/>
  <c r="JR47" i="28" s="1"/>
  <c r="DH47" i="28"/>
  <c r="DG47" i="28"/>
  <c r="EH47" i="28" s="1"/>
  <c r="DF47" i="28"/>
  <c r="EG47" i="28" s="1"/>
  <c r="DE47" i="28"/>
  <c r="EF47" i="28" s="1"/>
  <c r="DD47" i="28"/>
  <c r="FI47" i="28" s="1"/>
  <c r="DC47" i="28"/>
  <c r="ED47" i="28" s="1"/>
  <c r="DB47" i="28"/>
  <c r="EC47" i="28" s="1"/>
  <c r="DA47" i="28"/>
  <c r="EB47" i="28" s="1"/>
  <c r="CZ47" i="28"/>
  <c r="EA47" i="28" s="1"/>
  <c r="CY47" i="28"/>
  <c r="FD47" i="28" s="1"/>
  <c r="CX47" i="28"/>
  <c r="FC47" i="28" s="1"/>
  <c r="CW47" i="28"/>
  <c r="DX47" i="28" s="1"/>
  <c r="CV47" i="28"/>
  <c r="CU47" i="28"/>
  <c r="EZ47" i="28" s="1"/>
  <c r="CT47" i="28"/>
  <c r="EY47" i="28" s="1"/>
  <c r="CS47" i="28"/>
  <c r="EX47" i="28" s="1"/>
  <c r="CR47" i="28"/>
  <c r="CQ47" i="28"/>
  <c r="EV47" i="28" s="1"/>
  <c r="CP47" i="28"/>
  <c r="CO47" i="28"/>
  <c r="ET47" i="28" s="1"/>
  <c r="CN47" i="28"/>
  <c r="ES47" i="28" s="1"/>
  <c r="CM47" i="28"/>
  <c r="ER47" i="28" s="1"/>
  <c r="CL47" i="28"/>
  <c r="EQ47" i="28" s="1"/>
  <c r="CK47" i="28"/>
  <c r="CJ47" i="28"/>
  <c r="EO47" i="28" s="1"/>
  <c r="CI47" i="28"/>
  <c r="EN47" i="28" s="1"/>
  <c r="JO46" i="28"/>
  <c r="JR46" i="28" s="1"/>
  <c r="DH46" i="28"/>
  <c r="FM46" i="28" s="1"/>
  <c r="DG46" i="28"/>
  <c r="FL46" i="28" s="1"/>
  <c r="DF46" i="28"/>
  <c r="FK46" i="28" s="1"/>
  <c r="DE46" i="28"/>
  <c r="FJ46" i="28" s="1"/>
  <c r="DD46" i="28"/>
  <c r="FI46" i="28" s="1"/>
  <c r="DC46" i="28"/>
  <c r="FH46" i="28" s="1"/>
  <c r="DB46" i="28"/>
  <c r="FG46" i="28" s="1"/>
  <c r="DA46" i="28"/>
  <c r="FF46" i="28" s="1"/>
  <c r="CZ46" i="28"/>
  <c r="FE46" i="28" s="1"/>
  <c r="CY46" i="28"/>
  <c r="FD46" i="28" s="1"/>
  <c r="CX46" i="28"/>
  <c r="CW46" i="28"/>
  <c r="CV46" i="28"/>
  <c r="DW46" i="28" s="1"/>
  <c r="CU46" i="28"/>
  <c r="EZ46" i="28" s="1"/>
  <c r="CT46" i="28"/>
  <c r="EY46" i="28" s="1"/>
  <c r="CS46" i="28"/>
  <c r="EX46" i="28" s="1"/>
  <c r="CR46" i="28"/>
  <c r="EW46" i="28" s="1"/>
  <c r="CQ46" i="28"/>
  <c r="DR46" i="28" s="1"/>
  <c r="CP46" i="28"/>
  <c r="DQ46" i="28" s="1"/>
  <c r="CO46" i="28"/>
  <c r="ET46" i="28" s="1"/>
  <c r="CN46" i="28"/>
  <c r="ES46" i="28" s="1"/>
  <c r="CM46" i="28"/>
  <c r="ER46" i="28" s="1"/>
  <c r="CL46" i="28"/>
  <c r="CK46" i="28"/>
  <c r="EP46" i="28" s="1"/>
  <c r="CJ46" i="28"/>
  <c r="EO46" i="28" s="1"/>
  <c r="CI46" i="28"/>
  <c r="EN46" i="28" s="1"/>
  <c r="AL46" i="28"/>
  <c r="JO45" i="28"/>
  <c r="JR45" i="28" s="1"/>
  <c r="DH45" i="28"/>
  <c r="FM45" i="28" s="1"/>
  <c r="DG45" i="28"/>
  <c r="FL45" i="28" s="1"/>
  <c r="DF45" i="28"/>
  <c r="FK45" i="28" s="1"/>
  <c r="DE45" i="28"/>
  <c r="FJ45" i="28" s="1"/>
  <c r="DD45" i="28"/>
  <c r="EE45" i="28" s="1"/>
  <c r="DC45" i="28"/>
  <c r="FH45" i="28" s="1"/>
  <c r="DB45" i="28"/>
  <c r="FG45" i="28" s="1"/>
  <c r="DA45" i="28"/>
  <c r="FF45" i="28" s="1"/>
  <c r="CZ45" i="28"/>
  <c r="FE45" i="28" s="1"/>
  <c r="CY45" i="28"/>
  <c r="FD45" i="28" s="1"/>
  <c r="CX45" i="28"/>
  <c r="FC45" i="28" s="1"/>
  <c r="CW45" i="28"/>
  <c r="CV45" i="28"/>
  <c r="DW45" i="28" s="1"/>
  <c r="CU45" i="28"/>
  <c r="EZ45" i="28" s="1"/>
  <c r="CT45" i="28"/>
  <c r="EY45" i="28" s="1"/>
  <c r="CS45" i="28"/>
  <c r="EX45" i="28" s="1"/>
  <c r="CR45" i="28"/>
  <c r="CQ45" i="28"/>
  <c r="CP45" i="28"/>
  <c r="CO45" i="28"/>
  <c r="ET45" i="28" s="1"/>
  <c r="CN45" i="28"/>
  <c r="ES45" i="28" s="1"/>
  <c r="CM45" i="28"/>
  <c r="ER45" i="28" s="1"/>
  <c r="CL45" i="28"/>
  <c r="EQ45" i="28" s="1"/>
  <c r="CK45" i="28"/>
  <c r="DL45" i="28" s="1"/>
  <c r="CJ45" i="28"/>
  <c r="DK45" i="28" s="1"/>
  <c r="CI45" i="28"/>
  <c r="EN45" i="28" s="1"/>
  <c r="JO44" i="28"/>
  <c r="DH44" i="28"/>
  <c r="DG44" i="28"/>
  <c r="EH44" i="28" s="1"/>
  <c r="DF44" i="28"/>
  <c r="FK44" i="28" s="1"/>
  <c r="DE44" i="28"/>
  <c r="EF44" i="28" s="1"/>
  <c r="DD44" i="28"/>
  <c r="EE44" i="28" s="1"/>
  <c r="DC44" i="28"/>
  <c r="ED44" i="28" s="1"/>
  <c r="DB44" i="28"/>
  <c r="EC44" i="28" s="1"/>
  <c r="DA44" i="28"/>
  <c r="CZ44" i="28"/>
  <c r="CY44" i="28"/>
  <c r="FD44" i="28" s="1"/>
  <c r="CX44" i="28"/>
  <c r="FC44" i="28" s="1"/>
  <c r="CW44" i="28"/>
  <c r="FB44" i="28" s="1"/>
  <c r="CV44" i="28"/>
  <c r="CU44" i="28"/>
  <c r="DV44" i="28" s="1"/>
  <c r="CT44" i="28"/>
  <c r="EY44" i="28" s="1"/>
  <c r="CS44" i="28"/>
  <c r="DT44" i="28" s="1"/>
  <c r="CR44" i="28"/>
  <c r="EW44" i="28" s="1"/>
  <c r="CQ44" i="28"/>
  <c r="DR44" i="28" s="1"/>
  <c r="CP44" i="28"/>
  <c r="DQ44" i="28" s="1"/>
  <c r="CO44" i="28"/>
  <c r="CN44" i="28"/>
  <c r="CM44" i="28"/>
  <c r="DN44" i="28" s="1"/>
  <c r="CL44" i="28"/>
  <c r="DM44" i="28" s="1"/>
  <c r="CK44" i="28"/>
  <c r="CJ44" i="28"/>
  <c r="CI44" i="28"/>
  <c r="DJ44" i="28" s="1"/>
  <c r="JO43" i="28"/>
  <c r="JP43" i="28" s="1"/>
  <c r="GW43" i="28"/>
  <c r="DH43" i="28"/>
  <c r="EI43" i="28" s="1"/>
  <c r="DG43" i="28"/>
  <c r="EH43" i="28" s="1"/>
  <c r="DF43" i="28"/>
  <c r="EG43" i="28" s="1"/>
  <c r="DE43" i="28"/>
  <c r="FJ43" i="28" s="1"/>
  <c r="DD43" i="28"/>
  <c r="EE43" i="28" s="1"/>
  <c r="DC43" i="28"/>
  <c r="ED43" i="28" s="1"/>
  <c r="DB43" i="28"/>
  <c r="EC43" i="28" s="1"/>
  <c r="DA43" i="28"/>
  <c r="FF43" i="28" s="1"/>
  <c r="CZ43" i="28"/>
  <c r="CY43" i="28"/>
  <c r="FD43" i="28" s="1"/>
  <c r="CX43" i="28"/>
  <c r="FC43" i="28" s="1"/>
  <c r="CW43" i="28"/>
  <c r="FB43" i="28" s="1"/>
  <c r="CV43" i="28"/>
  <c r="DW43" i="28" s="1"/>
  <c r="CU43" i="28"/>
  <c r="DV43" i="28" s="1"/>
  <c r="CT43" i="28"/>
  <c r="CS43" i="28"/>
  <c r="DT43" i="28" s="1"/>
  <c r="CR43" i="28"/>
  <c r="CQ43" i="28"/>
  <c r="DR43" i="28" s="1"/>
  <c r="CP43" i="28"/>
  <c r="DQ43" i="28" s="1"/>
  <c r="CO43" i="28"/>
  <c r="CN43" i="28"/>
  <c r="DO43" i="28" s="1"/>
  <c r="CM43" i="28"/>
  <c r="ER43" i="28" s="1"/>
  <c r="CL43" i="28"/>
  <c r="EQ43" i="28" s="1"/>
  <c r="CK43" i="28"/>
  <c r="DL43" i="28" s="1"/>
  <c r="CJ43" i="28"/>
  <c r="EO43" i="28" s="1"/>
  <c r="CI43" i="28"/>
  <c r="DJ43" i="28" s="1"/>
  <c r="AF43" i="28"/>
  <c r="AC43" i="28"/>
  <c r="JO42" i="28"/>
  <c r="JP42" i="28" s="1"/>
  <c r="DH42" i="28"/>
  <c r="EI42" i="28" s="1"/>
  <c r="DG42" i="28"/>
  <c r="FL42" i="28" s="1"/>
  <c r="DF42" i="28"/>
  <c r="FK42" i="28" s="1"/>
  <c r="DE42" i="28"/>
  <c r="DD42" i="28"/>
  <c r="FI42" i="28" s="1"/>
  <c r="DC42" i="28"/>
  <c r="FH42" i="28" s="1"/>
  <c r="DB42" i="28"/>
  <c r="EC42" i="28" s="1"/>
  <c r="DA42" i="28"/>
  <c r="EB42" i="28" s="1"/>
  <c r="CZ42" i="28"/>
  <c r="EA42" i="28" s="1"/>
  <c r="CY42" i="28"/>
  <c r="FD42" i="28" s="1"/>
  <c r="CX42" i="28"/>
  <c r="FC42" i="28" s="1"/>
  <c r="CW42" i="28"/>
  <c r="FB42" i="28" s="1"/>
  <c r="CV42" i="28"/>
  <c r="DW42" i="28" s="1"/>
  <c r="CU42" i="28"/>
  <c r="DV42" i="28" s="1"/>
  <c r="CT42" i="28"/>
  <c r="CS42" i="28"/>
  <c r="DT42" i="28" s="1"/>
  <c r="CR42" i="28"/>
  <c r="DS42" i="28" s="1"/>
  <c r="CQ42" i="28"/>
  <c r="EV42" i="28" s="1"/>
  <c r="CP42" i="28"/>
  <c r="DQ42" i="28" s="1"/>
  <c r="CO42" i="28"/>
  <c r="CN42" i="28"/>
  <c r="ES42" i="28" s="1"/>
  <c r="CM42" i="28"/>
  <c r="CL42" i="28"/>
  <c r="DM42" i="28" s="1"/>
  <c r="CK42" i="28"/>
  <c r="EP42" i="28" s="1"/>
  <c r="CJ42" i="28"/>
  <c r="DK42" i="28" s="1"/>
  <c r="CI42" i="28"/>
  <c r="DJ42" i="28" s="1"/>
  <c r="AL42" i="28"/>
  <c r="N42" i="28"/>
  <c r="JO41" i="28"/>
  <c r="JR41" i="28" s="1"/>
  <c r="DH41" i="28"/>
  <c r="DG41" i="28"/>
  <c r="FL41" i="28" s="1"/>
  <c r="DF41" i="28"/>
  <c r="FK41" i="28" s="1"/>
  <c r="DE41" i="28"/>
  <c r="FJ41" i="28" s="1"/>
  <c r="DD41" i="28"/>
  <c r="FI41" i="28" s="1"/>
  <c r="DC41" i="28"/>
  <c r="FH41" i="28" s="1"/>
  <c r="DB41" i="28"/>
  <c r="FG41" i="28" s="1"/>
  <c r="DA41" i="28"/>
  <c r="FF41" i="28" s="1"/>
  <c r="CZ41" i="28"/>
  <c r="FE41" i="28" s="1"/>
  <c r="CY41" i="28"/>
  <c r="FD41" i="28" s="1"/>
  <c r="CX41" i="28"/>
  <c r="DY41" i="28" s="1"/>
  <c r="CW41" i="28"/>
  <c r="FB41" i="28" s="1"/>
  <c r="CV41" i="28"/>
  <c r="CU41" i="28"/>
  <c r="EZ41" i="28" s="1"/>
  <c r="CT41" i="28"/>
  <c r="EY41" i="28" s="1"/>
  <c r="CS41" i="28"/>
  <c r="EX41" i="28" s="1"/>
  <c r="CR41" i="28"/>
  <c r="DS41" i="28" s="1"/>
  <c r="CQ41" i="28"/>
  <c r="EV41" i="28" s="1"/>
  <c r="CP41" i="28"/>
  <c r="CO41" i="28"/>
  <c r="ET41" i="28" s="1"/>
  <c r="CN41" i="28"/>
  <c r="CM41" i="28"/>
  <c r="CL41" i="28"/>
  <c r="EQ41" i="28" s="1"/>
  <c r="CK41" i="28"/>
  <c r="EP41" i="28" s="1"/>
  <c r="CJ41" i="28"/>
  <c r="CI41" i="28"/>
  <c r="EN41" i="28" s="1"/>
  <c r="JO40" i="28"/>
  <c r="JR40" i="28" s="1"/>
  <c r="DH40" i="28"/>
  <c r="FM40" i="28" s="1"/>
  <c r="DG40" i="28"/>
  <c r="FL40" i="28" s="1"/>
  <c r="DF40" i="28"/>
  <c r="FK40" i="28" s="1"/>
  <c r="DE40" i="28"/>
  <c r="FJ40" i="28" s="1"/>
  <c r="DD40" i="28"/>
  <c r="EE40" i="28" s="1"/>
  <c r="DC40" i="28"/>
  <c r="ED40" i="28" s="1"/>
  <c r="DB40" i="28"/>
  <c r="DA40" i="28"/>
  <c r="CZ40" i="28"/>
  <c r="FE40" i="28" s="1"/>
  <c r="CY40" i="28"/>
  <c r="FD40" i="28" s="1"/>
  <c r="CX40" i="28"/>
  <c r="DY40" i="28" s="1"/>
  <c r="CW40" i="28"/>
  <c r="FB40" i="28" s="1"/>
  <c r="CV40" i="28"/>
  <c r="CU40" i="28"/>
  <c r="CT40" i="28"/>
  <c r="EY40" i="28" s="1"/>
  <c r="CS40" i="28"/>
  <c r="DT40" i="28" s="1"/>
  <c r="CR40" i="28"/>
  <c r="CQ40" i="28"/>
  <c r="CP40" i="28"/>
  <c r="DQ40" i="28" s="1"/>
  <c r="CO40" i="28"/>
  <c r="CN40" i="28"/>
  <c r="ES40" i="28" s="1"/>
  <c r="CM40" i="28"/>
  <c r="CL40" i="28"/>
  <c r="EQ40" i="28" s="1"/>
  <c r="CK40" i="28"/>
  <c r="EP40" i="28" s="1"/>
  <c r="CJ40" i="28"/>
  <c r="CI40" i="28"/>
  <c r="AI40" i="28"/>
  <c r="JO39" i="28"/>
  <c r="JR39" i="28" s="1"/>
  <c r="JS39" i="28" s="1"/>
  <c r="JT39" i="28" s="1"/>
  <c r="DH39" i="28"/>
  <c r="FM39" i="28" s="1"/>
  <c r="DG39" i="28"/>
  <c r="EH39" i="28" s="1"/>
  <c r="DF39" i="28"/>
  <c r="FK39" i="28" s="1"/>
  <c r="DE39" i="28"/>
  <c r="DD39" i="28"/>
  <c r="EE39" i="28" s="1"/>
  <c r="DC39" i="28"/>
  <c r="ED39" i="28" s="1"/>
  <c r="DB39" i="28"/>
  <c r="DA39" i="28"/>
  <c r="EB39" i="28" s="1"/>
  <c r="CZ39" i="28"/>
  <c r="CY39" i="28"/>
  <c r="DZ39" i="28" s="1"/>
  <c r="CX39" i="28"/>
  <c r="DY39" i="28" s="1"/>
  <c r="CW39" i="28"/>
  <c r="FB39" i="28" s="1"/>
  <c r="CV39" i="28"/>
  <c r="DW39" i="28" s="1"/>
  <c r="CU39" i="28"/>
  <c r="DV39" i="28" s="1"/>
  <c r="CT39" i="28"/>
  <c r="CS39" i="28"/>
  <c r="DT39" i="28" s="1"/>
  <c r="CR39" i="28"/>
  <c r="EW39" i="28" s="1"/>
  <c r="CQ39" i="28"/>
  <c r="EV39" i="28" s="1"/>
  <c r="CP39" i="28"/>
  <c r="CO39" i="28"/>
  <c r="DP39" i="28" s="1"/>
  <c r="CN39" i="28"/>
  <c r="ES39" i="28" s="1"/>
  <c r="CM39" i="28"/>
  <c r="DN39" i="28" s="1"/>
  <c r="CL39" i="28"/>
  <c r="EQ39" i="28" s="1"/>
  <c r="CK39" i="28"/>
  <c r="DL39" i="28" s="1"/>
  <c r="CJ39" i="28"/>
  <c r="DK39" i="28" s="1"/>
  <c r="CI39" i="28"/>
  <c r="DJ39" i="28" s="1"/>
  <c r="AI39" i="28"/>
  <c r="N39" i="28"/>
  <c r="JO38" i="28"/>
  <c r="JR38" i="28" s="1"/>
  <c r="JS38" i="28" s="1"/>
  <c r="GX38" i="28"/>
  <c r="DH38" i="28"/>
  <c r="FM38" i="28" s="1"/>
  <c r="DG38" i="28"/>
  <c r="FL38" i="28" s="1"/>
  <c r="DF38" i="28"/>
  <c r="DE38" i="28"/>
  <c r="FJ38" i="28" s="1"/>
  <c r="DD38" i="28"/>
  <c r="DC38" i="28"/>
  <c r="ED38" i="28" s="1"/>
  <c r="DB38" i="28"/>
  <c r="EC38" i="28" s="1"/>
  <c r="DA38" i="28"/>
  <c r="FF38" i="28" s="1"/>
  <c r="CZ38" i="28"/>
  <c r="CY38" i="28"/>
  <c r="FD38" i="28" s="1"/>
  <c r="CX38" i="28"/>
  <c r="FC38" i="28" s="1"/>
  <c r="CW38" i="28"/>
  <c r="FB38" i="28" s="1"/>
  <c r="CV38" i="28"/>
  <c r="FA38" i="28" s="1"/>
  <c r="CU38" i="28"/>
  <c r="EZ38" i="28" s="1"/>
  <c r="CT38" i="28"/>
  <c r="CS38" i="28"/>
  <c r="CR38" i="28"/>
  <c r="EW38" i="28" s="1"/>
  <c r="CQ38" i="28"/>
  <c r="DR38" i="28" s="1"/>
  <c r="CP38" i="28"/>
  <c r="EU38" i="28" s="1"/>
  <c r="CO38" i="28"/>
  <c r="ET38" i="28" s="1"/>
  <c r="CN38" i="28"/>
  <c r="DO38" i="28" s="1"/>
  <c r="CM38" i="28"/>
  <c r="CL38" i="28"/>
  <c r="CK38" i="28"/>
  <c r="DL38" i="28" s="1"/>
  <c r="CJ38" i="28"/>
  <c r="EO38" i="28" s="1"/>
  <c r="CI38" i="28"/>
  <c r="EN38" i="28" s="1"/>
  <c r="AI38" i="28"/>
  <c r="JO37" i="28"/>
  <c r="JR37" i="28" s="1"/>
  <c r="DH37" i="28"/>
  <c r="EI37" i="28" s="1"/>
  <c r="DG37" i="28"/>
  <c r="FL37" i="28" s="1"/>
  <c r="DF37" i="28"/>
  <c r="EG37" i="28" s="1"/>
  <c r="DE37" i="28"/>
  <c r="EF37" i="28" s="1"/>
  <c r="DD37" i="28"/>
  <c r="DC37" i="28"/>
  <c r="ED37" i="28" s="1"/>
  <c r="DB37" i="28"/>
  <c r="EC37" i="28" s="1"/>
  <c r="DA37" i="28"/>
  <c r="EB37" i="28" s="1"/>
  <c r="CZ37" i="28"/>
  <c r="FE37" i="28" s="1"/>
  <c r="CY37" i="28"/>
  <c r="FD37" i="28" s="1"/>
  <c r="CX37" i="28"/>
  <c r="CW37" i="28"/>
  <c r="FB37" i="28" s="1"/>
  <c r="CV37" i="28"/>
  <c r="DW37" i="28" s="1"/>
  <c r="CU37" i="28"/>
  <c r="DV37" i="28" s="1"/>
  <c r="CT37" i="28"/>
  <c r="EY37" i="28" s="1"/>
  <c r="CS37" i="28"/>
  <c r="DT37" i="28" s="1"/>
  <c r="CR37" i="28"/>
  <c r="CQ37" i="28"/>
  <c r="EV37" i="28" s="1"/>
  <c r="CP37" i="28"/>
  <c r="EU37" i="28" s="1"/>
  <c r="CO37" i="28"/>
  <c r="CN37" i="28"/>
  <c r="CM37" i="28"/>
  <c r="ER37" i="28" s="1"/>
  <c r="CL37" i="28"/>
  <c r="EQ37" i="28" s="1"/>
  <c r="CK37" i="28"/>
  <c r="CJ37" i="28"/>
  <c r="EO37" i="28" s="1"/>
  <c r="CI37" i="28"/>
  <c r="DJ37" i="28" s="1"/>
  <c r="AI37" i="28"/>
  <c r="JO36" i="28"/>
  <c r="JR36" i="28" s="1"/>
  <c r="DH36" i="28"/>
  <c r="FM36" i="28" s="1"/>
  <c r="DG36" i="28"/>
  <c r="FL36" i="28" s="1"/>
  <c r="DF36" i="28"/>
  <c r="FK36" i="28" s="1"/>
  <c r="DE36" i="28"/>
  <c r="FJ36" i="28" s="1"/>
  <c r="DD36" i="28"/>
  <c r="FI36" i="28" s="1"/>
  <c r="DC36" i="28"/>
  <c r="FH36" i="28" s="1"/>
  <c r="DB36" i="28"/>
  <c r="FG36" i="28" s="1"/>
  <c r="DA36" i="28"/>
  <c r="FF36" i="28" s="1"/>
  <c r="CZ36" i="28"/>
  <c r="FE36" i="28" s="1"/>
  <c r="CY36" i="28"/>
  <c r="FD36" i="28" s="1"/>
  <c r="CX36" i="28"/>
  <c r="DY36" i="28" s="1"/>
  <c r="CW36" i="28"/>
  <c r="DX36" i="28" s="1"/>
  <c r="CV36" i="28"/>
  <c r="FA36" i="28" s="1"/>
  <c r="CU36" i="28"/>
  <c r="EZ36" i="28" s="1"/>
  <c r="CT36" i="28"/>
  <c r="EY36" i="28" s="1"/>
  <c r="CS36" i="28"/>
  <c r="CR36" i="28"/>
  <c r="CQ36" i="28"/>
  <c r="DR36" i="28" s="1"/>
  <c r="CP36" i="28"/>
  <c r="DQ36" i="28" s="1"/>
  <c r="CO36" i="28"/>
  <c r="CN36" i="28"/>
  <c r="DO36" i="28" s="1"/>
  <c r="CM36" i="28"/>
  <c r="ER36" i="28" s="1"/>
  <c r="CL36" i="28"/>
  <c r="EQ36" i="28" s="1"/>
  <c r="CK36" i="28"/>
  <c r="EP36" i="28" s="1"/>
  <c r="CJ36" i="28"/>
  <c r="DK36" i="28" s="1"/>
  <c r="CI36" i="28"/>
  <c r="EN36" i="28" s="1"/>
  <c r="JO35" i="28"/>
  <c r="JR35" i="28" s="1"/>
  <c r="DH35" i="28"/>
  <c r="EI35" i="28" s="1"/>
  <c r="DG35" i="28"/>
  <c r="EH35" i="28" s="1"/>
  <c r="DF35" i="28"/>
  <c r="DE35" i="28"/>
  <c r="DD35" i="28"/>
  <c r="FI35" i="28" s="1"/>
  <c r="DC35" i="28"/>
  <c r="DB35" i="28"/>
  <c r="FG35" i="28" s="1"/>
  <c r="DA35" i="28"/>
  <c r="FF35" i="28" s="1"/>
  <c r="CZ35" i="28"/>
  <c r="FE35" i="28" s="1"/>
  <c r="CY35" i="28"/>
  <c r="FD35" i="28" s="1"/>
  <c r="CX35" i="28"/>
  <c r="FC35" i="28" s="1"/>
  <c r="CW35" i="28"/>
  <c r="DX35" i="28" s="1"/>
  <c r="CV35" i="28"/>
  <c r="CU35" i="28"/>
  <c r="CT35" i="28"/>
  <c r="DU35" i="28" s="1"/>
  <c r="CS35" i="28"/>
  <c r="CR35" i="28"/>
  <c r="DS35" i="28" s="1"/>
  <c r="CQ35" i="28"/>
  <c r="EV35" i="28" s="1"/>
  <c r="CP35" i="28"/>
  <c r="DQ35" i="28" s="1"/>
  <c r="CO35" i="28"/>
  <c r="ET35" i="28" s="1"/>
  <c r="CN35" i="28"/>
  <c r="ES35" i="28" s="1"/>
  <c r="CM35" i="28"/>
  <c r="ER35" i="28" s="1"/>
  <c r="CL35" i="28"/>
  <c r="EQ35" i="28" s="1"/>
  <c r="CK35" i="28"/>
  <c r="CJ35" i="28"/>
  <c r="CI35" i="28"/>
  <c r="Z35" i="28"/>
  <c r="JO34" i="28"/>
  <c r="JR34" i="28" s="1"/>
  <c r="DH34" i="28"/>
  <c r="FM34" i="28" s="1"/>
  <c r="DG34" i="28"/>
  <c r="FL34" i="28" s="1"/>
  <c r="DF34" i="28"/>
  <c r="FK34" i="28" s="1"/>
  <c r="DE34" i="28"/>
  <c r="FJ34" i="28" s="1"/>
  <c r="DD34" i="28"/>
  <c r="FI34" i="28" s="1"/>
  <c r="DC34" i="28"/>
  <c r="FH34" i="28" s="1"/>
  <c r="DB34" i="28"/>
  <c r="EC34" i="28" s="1"/>
  <c r="DA34" i="28"/>
  <c r="FF34" i="28" s="1"/>
  <c r="CZ34" i="28"/>
  <c r="EA34" i="28" s="1"/>
  <c r="CY34" i="28"/>
  <c r="FD34" i="28" s="1"/>
  <c r="CX34" i="28"/>
  <c r="FC34" i="28" s="1"/>
  <c r="CW34" i="28"/>
  <c r="FB34" i="28" s="1"/>
  <c r="CV34" i="28"/>
  <c r="FA34" i="28" s="1"/>
  <c r="CU34" i="28"/>
  <c r="DV34" i="28" s="1"/>
  <c r="CT34" i="28"/>
  <c r="EY34" i="28" s="1"/>
  <c r="CS34" i="28"/>
  <c r="EX34" i="28" s="1"/>
  <c r="CR34" i="28"/>
  <c r="EW34" i="28" s="1"/>
  <c r="CQ34" i="28"/>
  <c r="CP34" i="28"/>
  <c r="CO34" i="28"/>
  <c r="ET34" i="28" s="1"/>
  <c r="CN34" i="28"/>
  <c r="CM34" i="28"/>
  <c r="CL34" i="28"/>
  <c r="EQ34" i="28" s="1"/>
  <c r="CK34" i="28"/>
  <c r="EP34" i="28" s="1"/>
  <c r="CJ34" i="28"/>
  <c r="EO34" i="28" s="1"/>
  <c r="CI34" i="28"/>
  <c r="EN34" i="28" s="1"/>
  <c r="AI34" i="28"/>
  <c r="AC34" i="28"/>
  <c r="Z34" i="28"/>
  <c r="JO33" i="28"/>
  <c r="JR33" i="28" s="1"/>
  <c r="JS33" i="28" s="1"/>
  <c r="DH33" i="28"/>
  <c r="EI33" i="28" s="1"/>
  <c r="DG33" i="28"/>
  <c r="FL33" i="28" s="1"/>
  <c r="DF33" i="28"/>
  <c r="FK33" i="28" s="1"/>
  <c r="DE33" i="28"/>
  <c r="EF33" i="28" s="1"/>
  <c r="DD33" i="28"/>
  <c r="FI33" i="28" s="1"/>
  <c r="DC33" i="28"/>
  <c r="DB33" i="28"/>
  <c r="DA33" i="28"/>
  <c r="CZ33" i="28"/>
  <c r="EA33" i="28" s="1"/>
  <c r="CY33" i="28"/>
  <c r="FD33" i="28" s="1"/>
  <c r="CX33" i="28"/>
  <c r="FC33" i="28" s="1"/>
  <c r="CW33" i="28"/>
  <c r="FB33" i="28" s="1"/>
  <c r="CV33" i="28"/>
  <c r="DW33" i="28" s="1"/>
  <c r="CU33" i="28"/>
  <c r="DV33" i="28" s="1"/>
  <c r="CT33" i="28"/>
  <c r="EY33" i="28" s="1"/>
  <c r="CS33" i="28"/>
  <c r="DT33" i="28" s="1"/>
  <c r="CR33" i="28"/>
  <c r="EW33" i="28" s="1"/>
  <c r="CQ33" i="28"/>
  <c r="EV33" i="28" s="1"/>
  <c r="CP33" i="28"/>
  <c r="DQ33" i="28" s="1"/>
  <c r="CO33" i="28"/>
  <c r="ET33" i="28" s="1"/>
  <c r="CN33" i="28"/>
  <c r="CM33" i="28"/>
  <c r="CL33" i="28"/>
  <c r="DM33" i="28" s="1"/>
  <c r="CK33" i="28"/>
  <c r="EP33" i="28" s="1"/>
  <c r="CJ33" i="28"/>
  <c r="DK33" i="28" s="1"/>
  <c r="CI33" i="28"/>
  <c r="JO32" i="28"/>
  <c r="JR32" i="28" s="1"/>
  <c r="DH32" i="28"/>
  <c r="FM32" i="28" s="1"/>
  <c r="DG32" i="28"/>
  <c r="FL32" i="28" s="1"/>
  <c r="DF32" i="28"/>
  <c r="DE32" i="28"/>
  <c r="EF32" i="28" s="1"/>
  <c r="DD32" i="28"/>
  <c r="DC32" i="28"/>
  <c r="FH32" i="28" s="1"/>
  <c r="DB32" i="28"/>
  <c r="EC32" i="28" s="1"/>
  <c r="DA32" i="28"/>
  <c r="CZ32" i="28"/>
  <c r="FE32" i="28" s="1"/>
  <c r="CY32" i="28"/>
  <c r="FD32" i="28" s="1"/>
  <c r="CX32" i="28"/>
  <c r="DY32" i="28" s="1"/>
  <c r="CW32" i="28"/>
  <c r="FB32" i="28" s="1"/>
  <c r="CV32" i="28"/>
  <c r="DW32" i="28" s="1"/>
  <c r="CU32" i="28"/>
  <c r="CT32" i="28"/>
  <c r="DU32" i="28" s="1"/>
  <c r="CS32" i="28"/>
  <c r="EX32" i="28" s="1"/>
  <c r="CR32" i="28"/>
  <c r="EW32" i="28" s="1"/>
  <c r="CQ32" i="28"/>
  <c r="DR32" i="28" s="1"/>
  <c r="CP32" i="28"/>
  <c r="EU32" i="28" s="1"/>
  <c r="CO32" i="28"/>
  <c r="DP32" i="28" s="1"/>
  <c r="CN32" i="28"/>
  <c r="DO32" i="28" s="1"/>
  <c r="CM32" i="28"/>
  <c r="DN32" i="28" s="1"/>
  <c r="CL32" i="28"/>
  <c r="DM32" i="28" s="1"/>
  <c r="CK32" i="28"/>
  <c r="DL32" i="28" s="1"/>
  <c r="CJ32" i="28"/>
  <c r="EO32" i="28" s="1"/>
  <c r="CI32" i="28"/>
  <c r="EN32" i="28" s="1"/>
  <c r="Z32" i="28"/>
  <c r="JO31" i="28"/>
  <c r="JR31" i="28" s="1"/>
  <c r="JS31" i="28" s="1"/>
  <c r="DH31" i="28"/>
  <c r="FM31" i="28" s="1"/>
  <c r="DG31" i="28"/>
  <c r="EH31" i="28" s="1"/>
  <c r="DF31" i="28"/>
  <c r="FK31" i="28" s="1"/>
  <c r="DE31" i="28"/>
  <c r="FJ31" i="28" s="1"/>
  <c r="DD31" i="28"/>
  <c r="EE31" i="28" s="1"/>
  <c r="DC31" i="28"/>
  <c r="ED31" i="28" s="1"/>
  <c r="DB31" i="28"/>
  <c r="FG31" i="28" s="1"/>
  <c r="DA31" i="28"/>
  <c r="CZ31" i="28"/>
  <c r="FE31" i="28" s="1"/>
  <c r="CY31" i="28"/>
  <c r="FD31" i="28" s="1"/>
  <c r="CX31" i="28"/>
  <c r="FC31" i="28" s="1"/>
  <c r="CW31" i="28"/>
  <c r="FB31" i="28" s="1"/>
  <c r="CV31" i="28"/>
  <c r="FA31" i="28" s="1"/>
  <c r="CU31" i="28"/>
  <c r="DV31" i="28" s="1"/>
  <c r="CT31" i="28"/>
  <c r="DU31" i="28" s="1"/>
  <c r="CS31" i="28"/>
  <c r="EX31" i="28" s="1"/>
  <c r="CR31" i="28"/>
  <c r="DS31" i="28" s="1"/>
  <c r="CQ31" i="28"/>
  <c r="DR31" i="28" s="1"/>
  <c r="CP31" i="28"/>
  <c r="EU31" i="28" s="1"/>
  <c r="CO31" i="28"/>
  <c r="DP31" i="28" s="1"/>
  <c r="CN31" i="28"/>
  <c r="DO31" i="28" s="1"/>
  <c r="CM31" i="28"/>
  <c r="ER31" i="28" s="1"/>
  <c r="CL31" i="28"/>
  <c r="CK31" i="28"/>
  <c r="DL31" i="28" s="1"/>
  <c r="CJ31" i="28"/>
  <c r="EO31" i="28" s="1"/>
  <c r="CI31" i="28"/>
  <c r="DJ31" i="28" s="1"/>
  <c r="AI31" i="28"/>
  <c r="JO30" i="28"/>
  <c r="JR30" i="28" s="1"/>
  <c r="JS30" i="28" s="1"/>
  <c r="DH30" i="28"/>
  <c r="DG30" i="28"/>
  <c r="FL30" i="28" s="1"/>
  <c r="DF30" i="28"/>
  <c r="EG30" i="28" s="1"/>
  <c r="DE30" i="28"/>
  <c r="DD30" i="28"/>
  <c r="EE30" i="28" s="1"/>
  <c r="DC30" i="28"/>
  <c r="ED30" i="28" s="1"/>
  <c r="DB30" i="28"/>
  <c r="EC30" i="28" s="1"/>
  <c r="DA30" i="28"/>
  <c r="EB30" i="28" s="1"/>
  <c r="CZ30" i="28"/>
  <c r="FE30" i="28" s="1"/>
  <c r="CY30" i="28"/>
  <c r="DZ30" i="28" s="1"/>
  <c r="CX30" i="28"/>
  <c r="FC30" i="28" s="1"/>
  <c r="CW30" i="28"/>
  <c r="FB30" i="28" s="1"/>
  <c r="CV30" i="28"/>
  <c r="DW30" i="28" s="1"/>
  <c r="CU30" i="28"/>
  <c r="DV30" i="28" s="1"/>
  <c r="CT30" i="28"/>
  <c r="EY30" i="28" s="1"/>
  <c r="CS30" i="28"/>
  <c r="CR30" i="28"/>
  <c r="DS30" i="28" s="1"/>
  <c r="CQ30" i="28"/>
  <c r="EV30" i="28" s="1"/>
  <c r="CP30" i="28"/>
  <c r="DQ30" i="28" s="1"/>
  <c r="CO30" i="28"/>
  <c r="ET30" i="28" s="1"/>
  <c r="CN30" i="28"/>
  <c r="ES30" i="28" s="1"/>
  <c r="CM30" i="28"/>
  <c r="DN30" i="28" s="1"/>
  <c r="CL30" i="28"/>
  <c r="DM30" i="28" s="1"/>
  <c r="CK30" i="28"/>
  <c r="EP30" i="28" s="1"/>
  <c r="CJ30" i="28"/>
  <c r="DK30" i="28" s="1"/>
  <c r="CI30" i="28"/>
  <c r="EN30" i="28" s="1"/>
  <c r="AI30" i="28"/>
  <c r="JO29" i="28"/>
  <c r="JR29" i="28" s="1"/>
  <c r="DH29" i="28"/>
  <c r="EI29" i="28" s="1"/>
  <c r="DG29" i="28"/>
  <c r="FL29" i="28" s="1"/>
  <c r="DF29" i="28"/>
  <c r="FK29" i="28" s="1"/>
  <c r="DE29" i="28"/>
  <c r="FJ29" i="28" s="1"/>
  <c r="DD29" i="28"/>
  <c r="FI29" i="28" s="1"/>
  <c r="DC29" i="28"/>
  <c r="FH29" i="28" s="1"/>
  <c r="DB29" i="28"/>
  <c r="FG29" i="28" s="1"/>
  <c r="DA29" i="28"/>
  <c r="FF29" i="28" s="1"/>
  <c r="CZ29" i="28"/>
  <c r="FE29" i="28" s="1"/>
  <c r="CY29" i="28"/>
  <c r="FD29" i="28" s="1"/>
  <c r="CX29" i="28"/>
  <c r="FC29" i="28" s="1"/>
  <c r="CW29" i="28"/>
  <c r="DX29" i="28" s="1"/>
  <c r="CV29" i="28"/>
  <c r="FA29" i="28" s="1"/>
  <c r="CU29" i="28"/>
  <c r="EZ29" i="28" s="1"/>
  <c r="CT29" i="28"/>
  <c r="DU29" i="28" s="1"/>
  <c r="CS29" i="28"/>
  <c r="DT29" i="28" s="1"/>
  <c r="CR29" i="28"/>
  <c r="EW29" i="28" s="1"/>
  <c r="CQ29" i="28"/>
  <c r="CP29" i="28"/>
  <c r="EU29" i="28" s="1"/>
  <c r="CO29" i="28"/>
  <c r="DP29" i="28" s="1"/>
  <c r="CN29" i="28"/>
  <c r="CM29" i="28"/>
  <c r="CL29" i="28"/>
  <c r="DM29" i="28" s="1"/>
  <c r="CK29" i="28"/>
  <c r="EP29" i="28" s="1"/>
  <c r="CJ29" i="28"/>
  <c r="EO29" i="28" s="1"/>
  <c r="CI29" i="28"/>
  <c r="EN29" i="28" s="1"/>
  <c r="JO28" i="28"/>
  <c r="JR28" i="28" s="1"/>
  <c r="JS28" i="28" s="1"/>
  <c r="DH28" i="28"/>
  <c r="EI28" i="28" s="1"/>
  <c r="DG28" i="28"/>
  <c r="EH28" i="28" s="1"/>
  <c r="DF28" i="28"/>
  <c r="FK28" i="28" s="1"/>
  <c r="DE28" i="28"/>
  <c r="EF28" i="28" s="1"/>
  <c r="DD28" i="28"/>
  <c r="FI28" i="28" s="1"/>
  <c r="DC28" i="28"/>
  <c r="ED28" i="28" s="1"/>
  <c r="DB28" i="28"/>
  <c r="EC28" i="28" s="1"/>
  <c r="DA28" i="28"/>
  <c r="FF28" i="28" s="1"/>
  <c r="CZ28" i="28"/>
  <c r="EA28" i="28" s="1"/>
  <c r="CY28" i="28"/>
  <c r="FD28" i="28" s="1"/>
  <c r="CX28" i="28"/>
  <c r="DY28" i="28" s="1"/>
  <c r="CW28" i="28"/>
  <c r="DX28" i="28" s="1"/>
  <c r="CV28" i="28"/>
  <c r="FA28" i="28" s="1"/>
  <c r="CU28" i="28"/>
  <c r="CT28" i="28"/>
  <c r="CS28" i="28"/>
  <c r="EX28" i="28" s="1"/>
  <c r="CR28" i="28"/>
  <c r="DS28" i="28" s="1"/>
  <c r="CQ28" i="28"/>
  <c r="DR28" i="28" s="1"/>
  <c r="CP28" i="28"/>
  <c r="DQ28" i="28" s="1"/>
  <c r="CO28" i="28"/>
  <c r="ET28" i="28" s="1"/>
  <c r="CN28" i="28"/>
  <c r="ES28" i="28" s="1"/>
  <c r="CM28" i="28"/>
  <c r="DN28" i="28" s="1"/>
  <c r="CL28" i="28"/>
  <c r="EQ28" i="28" s="1"/>
  <c r="CK28" i="28"/>
  <c r="DL28" i="28" s="1"/>
  <c r="CJ28" i="28"/>
  <c r="EO28" i="28" s="1"/>
  <c r="CI28" i="28"/>
  <c r="JO27" i="28"/>
  <c r="JR27" i="28" s="1"/>
  <c r="DH27" i="28"/>
  <c r="EI27" i="28" s="1"/>
  <c r="DG27" i="28"/>
  <c r="EH27" i="28" s="1"/>
  <c r="DF27" i="28"/>
  <c r="EG27" i="28" s="1"/>
  <c r="DE27" i="28"/>
  <c r="EF27" i="28" s="1"/>
  <c r="DD27" i="28"/>
  <c r="FI27" i="28" s="1"/>
  <c r="DC27" i="28"/>
  <c r="FH27" i="28" s="1"/>
  <c r="DB27" i="28"/>
  <c r="EC27" i="28" s="1"/>
  <c r="DA27" i="28"/>
  <c r="EB27" i="28" s="1"/>
  <c r="CZ27" i="28"/>
  <c r="FE27" i="28" s="1"/>
  <c r="CY27" i="28"/>
  <c r="FD27" i="28" s="1"/>
  <c r="CX27" i="28"/>
  <c r="DY27" i="28" s="1"/>
  <c r="CW27" i="28"/>
  <c r="FB27" i="28" s="1"/>
  <c r="CV27" i="28"/>
  <c r="DW27" i="28" s="1"/>
  <c r="CU27" i="28"/>
  <c r="CT27" i="28"/>
  <c r="DU27" i="28" s="1"/>
  <c r="CS27" i="28"/>
  <c r="DT27" i="28" s="1"/>
  <c r="CR27" i="28"/>
  <c r="EW27" i="28" s="1"/>
  <c r="CQ27" i="28"/>
  <c r="DR27" i="28" s="1"/>
  <c r="CP27" i="28"/>
  <c r="CO27" i="28"/>
  <c r="DP27" i="28" s="1"/>
  <c r="CN27" i="28"/>
  <c r="DO27" i="28" s="1"/>
  <c r="CM27" i="28"/>
  <c r="DN27" i="28" s="1"/>
  <c r="CL27" i="28"/>
  <c r="EQ27" i="28" s="1"/>
  <c r="CK27" i="28"/>
  <c r="EP27" i="28" s="1"/>
  <c r="CJ27" i="28"/>
  <c r="EO27" i="28" s="1"/>
  <c r="CI27" i="28"/>
  <c r="DJ27" i="28" s="1"/>
  <c r="JO26" i="28"/>
  <c r="JR26" i="28" s="1"/>
  <c r="DH26" i="28"/>
  <c r="EI26" i="28" s="1"/>
  <c r="DG26" i="28"/>
  <c r="EH26" i="28" s="1"/>
  <c r="DF26" i="28"/>
  <c r="FK26" i="28" s="1"/>
  <c r="DE26" i="28"/>
  <c r="EF26" i="28" s="1"/>
  <c r="DD26" i="28"/>
  <c r="FI26" i="28" s="1"/>
  <c r="DC26" i="28"/>
  <c r="FH26" i="28" s="1"/>
  <c r="DB26" i="28"/>
  <c r="FG26" i="28" s="1"/>
  <c r="DA26" i="28"/>
  <c r="EB26" i="28" s="1"/>
  <c r="CZ26" i="28"/>
  <c r="EA26" i="28" s="1"/>
  <c r="CY26" i="28"/>
  <c r="FD26" i="28" s="1"/>
  <c r="CX26" i="28"/>
  <c r="CW26" i="28"/>
  <c r="FB26" i="28" s="1"/>
  <c r="CV26" i="28"/>
  <c r="DW26" i="28" s="1"/>
  <c r="CU26" i="28"/>
  <c r="DV26" i="28" s="1"/>
  <c r="CT26" i="28"/>
  <c r="EY26" i="28" s="1"/>
  <c r="CS26" i="28"/>
  <c r="DT26" i="28" s="1"/>
  <c r="CR26" i="28"/>
  <c r="DS26" i="28" s="1"/>
  <c r="CQ26" i="28"/>
  <c r="DR26" i="28" s="1"/>
  <c r="CP26" i="28"/>
  <c r="DQ26" i="28" s="1"/>
  <c r="CO26" i="28"/>
  <c r="DP26" i="28" s="1"/>
  <c r="CN26" i="28"/>
  <c r="ES26" i="28" s="1"/>
  <c r="CM26" i="28"/>
  <c r="ER26" i="28" s="1"/>
  <c r="CL26" i="28"/>
  <c r="DM26" i="28" s="1"/>
  <c r="CK26" i="28"/>
  <c r="CJ26" i="28"/>
  <c r="DK26" i="28" s="1"/>
  <c r="CI26" i="28"/>
  <c r="DJ26" i="28" s="1"/>
  <c r="N26" i="28"/>
  <c r="JO25" i="28"/>
  <c r="JR25" i="28" s="1"/>
  <c r="DH25" i="28"/>
  <c r="EI25" i="28" s="1"/>
  <c r="DG25" i="28"/>
  <c r="FL25" i="28" s="1"/>
  <c r="DF25" i="28"/>
  <c r="EG25" i="28" s="1"/>
  <c r="DE25" i="28"/>
  <c r="EF25" i="28" s="1"/>
  <c r="DD25" i="28"/>
  <c r="FI25" i="28" s="1"/>
  <c r="DC25" i="28"/>
  <c r="FH25" i="28" s="1"/>
  <c r="DB25" i="28"/>
  <c r="EC25" i="28" s="1"/>
  <c r="DA25" i="28"/>
  <c r="EB25" i="28" s="1"/>
  <c r="CZ25" i="28"/>
  <c r="FE25" i="28" s="1"/>
  <c r="CY25" i="28"/>
  <c r="FD25" i="28" s="1"/>
  <c r="CX25" i="28"/>
  <c r="FC25" i="28" s="1"/>
  <c r="CW25" i="28"/>
  <c r="FB25" i="28" s="1"/>
  <c r="CV25" i="28"/>
  <c r="DW25" i="28" s="1"/>
  <c r="CU25" i="28"/>
  <c r="EZ25" i="28" s="1"/>
  <c r="CT25" i="28"/>
  <c r="DU25" i="28" s="1"/>
  <c r="CS25" i="28"/>
  <c r="DT25" i="28" s="1"/>
  <c r="CR25" i="28"/>
  <c r="EW25" i="28" s="1"/>
  <c r="CQ25" i="28"/>
  <c r="DR25" i="28" s="1"/>
  <c r="CP25" i="28"/>
  <c r="DQ25" i="28" s="1"/>
  <c r="CO25" i="28"/>
  <c r="ET25" i="28" s="1"/>
  <c r="CN25" i="28"/>
  <c r="ES25" i="28" s="1"/>
  <c r="CM25" i="28"/>
  <c r="ER25" i="28" s="1"/>
  <c r="CL25" i="28"/>
  <c r="DM25" i="28" s="1"/>
  <c r="CK25" i="28"/>
  <c r="DL25" i="28" s="1"/>
  <c r="CJ25" i="28"/>
  <c r="DK25" i="28" s="1"/>
  <c r="CI25" i="28"/>
  <c r="EN25" i="28" s="1"/>
  <c r="AL25" i="28"/>
  <c r="AC25" i="28"/>
  <c r="W25" i="28"/>
  <c r="ES81" i="28" s="1"/>
  <c r="JO24" i="28"/>
  <c r="JR24" i="28" s="1"/>
  <c r="DH24" i="28"/>
  <c r="FM24" i="28" s="1"/>
  <c r="DG24" i="28"/>
  <c r="EH24" i="28" s="1"/>
  <c r="DF24" i="28"/>
  <c r="EG24" i="28" s="1"/>
  <c r="DE24" i="28"/>
  <c r="EF24" i="28" s="1"/>
  <c r="DD24" i="28"/>
  <c r="FI24" i="28" s="1"/>
  <c r="DC24" i="28"/>
  <c r="DB24" i="28"/>
  <c r="EC24" i="28" s="1"/>
  <c r="DA24" i="28"/>
  <c r="EB24" i="28" s="1"/>
  <c r="CZ24" i="28"/>
  <c r="FE24" i="28" s="1"/>
  <c r="CY24" i="28"/>
  <c r="FD24" i="28" s="1"/>
  <c r="CX24" i="28"/>
  <c r="FC24" i="28" s="1"/>
  <c r="CW24" i="28"/>
  <c r="FB24" i="28" s="1"/>
  <c r="CV24" i="28"/>
  <c r="DW24" i="28" s="1"/>
  <c r="CU24" i="28"/>
  <c r="DV24" i="28" s="1"/>
  <c r="CT24" i="28"/>
  <c r="EY24" i="28" s="1"/>
  <c r="CS24" i="28"/>
  <c r="EX24" i="28" s="1"/>
  <c r="CR24" i="28"/>
  <c r="EW24" i="28" s="1"/>
  <c r="CQ24" i="28"/>
  <c r="DR24" i="28" s="1"/>
  <c r="CP24" i="28"/>
  <c r="DQ24" i="28" s="1"/>
  <c r="CO24" i="28"/>
  <c r="DP24" i="28" s="1"/>
  <c r="CN24" i="28"/>
  <c r="ES24" i="28" s="1"/>
  <c r="CM24" i="28"/>
  <c r="ER24" i="28" s="1"/>
  <c r="CL24" i="28"/>
  <c r="DM24" i="28" s="1"/>
  <c r="CK24" i="28"/>
  <c r="DL24" i="28" s="1"/>
  <c r="CJ24" i="28"/>
  <c r="DK24" i="28" s="1"/>
  <c r="CI24" i="28"/>
  <c r="DJ24" i="28" s="1"/>
  <c r="JO23" i="28"/>
  <c r="JR23" i="28" s="1"/>
  <c r="DH23" i="28"/>
  <c r="EI23" i="28" s="1"/>
  <c r="DG23" i="28"/>
  <c r="EH23" i="28" s="1"/>
  <c r="DF23" i="28"/>
  <c r="EG23" i="28" s="1"/>
  <c r="DE23" i="28"/>
  <c r="EF23" i="28" s="1"/>
  <c r="DD23" i="28"/>
  <c r="EE23" i="28" s="1"/>
  <c r="DC23" i="28"/>
  <c r="ED23" i="28" s="1"/>
  <c r="DB23" i="28"/>
  <c r="FG23" i="28" s="1"/>
  <c r="DA23" i="28"/>
  <c r="EB23" i="28" s="1"/>
  <c r="CZ23" i="28"/>
  <c r="EA23" i="28" s="1"/>
  <c r="CY23" i="28"/>
  <c r="FD23" i="28" s="1"/>
  <c r="CX23" i="28"/>
  <c r="FC23" i="28" s="1"/>
  <c r="CW23" i="28"/>
  <c r="FB23" i="28" s="1"/>
  <c r="CV23" i="28"/>
  <c r="FA23" i="28" s="1"/>
  <c r="CU23" i="28"/>
  <c r="EZ23" i="28" s="1"/>
  <c r="CT23" i="28"/>
  <c r="EY23" i="28" s="1"/>
  <c r="CS23" i="28"/>
  <c r="EX23" i="28" s="1"/>
  <c r="CR23" i="28"/>
  <c r="EW23" i="28" s="1"/>
  <c r="CQ23" i="28"/>
  <c r="EV23" i="28" s="1"/>
  <c r="CP23" i="28"/>
  <c r="EU23" i="28" s="1"/>
  <c r="CO23" i="28"/>
  <c r="ET23" i="28" s="1"/>
  <c r="CN23" i="28"/>
  <c r="ES23" i="28" s="1"/>
  <c r="CM23" i="28"/>
  <c r="DN23" i="28" s="1"/>
  <c r="CL23" i="28"/>
  <c r="DM23" i="28" s="1"/>
  <c r="CK23" i="28"/>
  <c r="EP23" i="28" s="1"/>
  <c r="CJ23" i="28"/>
  <c r="EO23" i="28" s="1"/>
  <c r="CI23" i="28"/>
  <c r="EN23" i="28" s="1"/>
  <c r="JO22" i="28"/>
  <c r="JR22" i="28" s="1"/>
  <c r="DH22" i="28"/>
  <c r="EI22" i="28" s="1"/>
  <c r="DG22" i="28"/>
  <c r="EH22" i="28" s="1"/>
  <c r="DF22" i="28"/>
  <c r="FK22" i="28" s="1"/>
  <c r="DE22" i="28"/>
  <c r="EF22" i="28" s="1"/>
  <c r="DD22" i="28"/>
  <c r="EE22" i="28" s="1"/>
  <c r="DC22" i="28"/>
  <c r="ED22" i="28" s="1"/>
  <c r="DB22" i="28"/>
  <c r="EC22" i="28" s="1"/>
  <c r="DA22" i="28"/>
  <c r="EB22" i="28" s="1"/>
  <c r="CZ22" i="28"/>
  <c r="EA22" i="28" s="1"/>
  <c r="CY22" i="28"/>
  <c r="FD22" i="28" s="1"/>
  <c r="CX22" i="28"/>
  <c r="FC22" i="28" s="1"/>
  <c r="CW22" i="28"/>
  <c r="FB22" i="28" s="1"/>
  <c r="CV22" i="28"/>
  <c r="FA22" i="28" s="1"/>
  <c r="CU22" i="28"/>
  <c r="EZ22" i="28" s="1"/>
  <c r="CT22" i="28"/>
  <c r="EY22" i="28" s="1"/>
  <c r="CS22" i="28"/>
  <c r="EX22" i="28" s="1"/>
  <c r="CR22" i="28"/>
  <c r="EW22" i="28" s="1"/>
  <c r="CQ22" i="28"/>
  <c r="EV22" i="28" s="1"/>
  <c r="CP22" i="28"/>
  <c r="EU22" i="28" s="1"/>
  <c r="CO22" i="28"/>
  <c r="ET22" i="28" s="1"/>
  <c r="CN22" i="28"/>
  <c r="ES22" i="28" s="1"/>
  <c r="CM22" i="28"/>
  <c r="DN22" i="28" s="1"/>
  <c r="CL22" i="28"/>
  <c r="EQ22" i="28" s="1"/>
  <c r="CK22" i="28"/>
  <c r="EP22" i="28" s="1"/>
  <c r="CJ22" i="28"/>
  <c r="EO22" i="28" s="1"/>
  <c r="CI22" i="28"/>
  <c r="EN22" i="28" s="1"/>
  <c r="AF22" i="28"/>
  <c r="JO21" i="28"/>
  <c r="JR21" i="28" s="1"/>
  <c r="DH21" i="28"/>
  <c r="EI21" i="28" s="1"/>
  <c r="DG21" i="28"/>
  <c r="EH21" i="28" s="1"/>
  <c r="DF21" i="28"/>
  <c r="EG21" i="28" s="1"/>
  <c r="DE21" i="28"/>
  <c r="FJ21" i="28" s="1"/>
  <c r="DD21" i="28"/>
  <c r="EE21" i="28" s="1"/>
  <c r="DC21" i="28"/>
  <c r="FH21" i="28" s="1"/>
  <c r="DB21" i="28"/>
  <c r="EC21" i="28" s="1"/>
  <c r="DA21" i="28"/>
  <c r="FF21" i="28" s="1"/>
  <c r="CZ21" i="28"/>
  <c r="EA21" i="28" s="1"/>
  <c r="CY21" i="28"/>
  <c r="FD21" i="28" s="1"/>
  <c r="CX21" i="28"/>
  <c r="FC21" i="28" s="1"/>
  <c r="CW21" i="28"/>
  <c r="FB21" i="28" s="1"/>
  <c r="CV21" i="28"/>
  <c r="DW21" i="28" s="1"/>
  <c r="CU21" i="28"/>
  <c r="DV21" i="28" s="1"/>
  <c r="CT21" i="28"/>
  <c r="DU21" i="28" s="1"/>
  <c r="CS21" i="28"/>
  <c r="EX21" i="28" s="1"/>
  <c r="CR21" i="28"/>
  <c r="DS21" i="28" s="1"/>
  <c r="CQ21" i="28"/>
  <c r="DR21" i="28" s="1"/>
  <c r="CP21" i="28"/>
  <c r="DQ21" i="28" s="1"/>
  <c r="CO21" i="28"/>
  <c r="DP21" i="28" s="1"/>
  <c r="CN21" i="28"/>
  <c r="DO21" i="28" s="1"/>
  <c r="CM21" i="28"/>
  <c r="DN21" i="28" s="1"/>
  <c r="CL21" i="28"/>
  <c r="EQ21" i="28" s="1"/>
  <c r="CK21" i="28"/>
  <c r="DL21" i="28" s="1"/>
  <c r="CJ21" i="28"/>
  <c r="DK21" i="28" s="1"/>
  <c r="CI21" i="28"/>
  <c r="DJ21" i="28" s="1"/>
  <c r="JO20" i="28"/>
  <c r="JR20" i="28" s="1"/>
  <c r="DH20" i="28"/>
  <c r="EI20" i="28" s="1"/>
  <c r="DG20" i="28"/>
  <c r="EH20" i="28" s="1"/>
  <c r="DF20" i="28"/>
  <c r="EG20" i="28" s="1"/>
  <c r="DE20" i="28"/>
  <c r="EF20" i="28" s="1"/>
  <c r="DD20" i="28"/>
  <c r="EE20" i="28" s="1"/>
  <c r="DC20" i="28"/>
  <c r="ED20" i="28" s="1"/>
  <c r="DB20" i="28"/>
  <c r="EC20" i="28" s="1"/>
  <c r="DA20" i="28"/>
  <c r="EB20" i="28" s="1"/>
  <c r="CZ20" i="28"/>
  <c r="EA20" i="28" s="1"/>
  <c r="CY20" i="28"/>
  <c r="FD20" i="28" s="1"/>
  <c r="CX20" i="28"/>
  <c r="FC20" i="28" s="1"/>
  <c r="CW20" i="28"/>
  <c r="DX20" i="28" s="1"/>
  <c r="CV20" i="28"/>
  <c r="FA20" i="28" s="1"/>
  <c r="CU20" i="28"/>
  <c r="EZ20" i="28" s="1"/>
  <c r="CT20" i="28"/>
  <c r="EY20" i="28" s="1"/>
  <c r="CS20" i="28"/>
  <c r="EX20" i="28" s="1"/>
  <c r="CR20" i="28"/>
  <c r="DS20" i="28" s="1"/>
  <c r="CQ20" i="28"/>
  <c r="EV20" i="28" s="1"/>
  <c r="CP20" i="28"/>
  <c r="EU20" i="28" s="1"/>
  <c r="CO20" i="28"/>
  <c r="ET20" i="28" s="1"/>
  <c r="CN20" i="28"/>
  <c r="DO20" i="28" s="1"/>
  <c r="CM20" i="28"/>
  <c r="DN20" i="28" s="1"/>
  <c r="CL20" i="28"/>
  <c r="EQ20" i="28" s="1"/>
  <c r="CK20" i="28"/>
  <c r="EP20" i="28" s="1"/>
  <c r="CJ20" i="28"/>
  <c r="EO20" i="28" s="1"/>
  <c r="CI20" i="28"/>
  <c r="EN20" i="28" s="1"/>
  <c r="JO19" i="28"/>
  <c r="JR19" i="28" s="1"/>
  <c r="IX19" i="28"/>
  <c r="IV19" i="28"/>
  <c r="IR19" i="28"/>
  <c r="DH19" i="28"/>
  <c r="EI19" i="28" s="1"/>
  <c r="DG19" i="28"/>
  <c r="FL19" i="28" s="1"/>
  <c r="DF19" i="28"/>
  <c r="EG19" i="28" s="1"/>
  <c r="DE19" i="28"/>
  <c r="FJ19" i="28" s="1"/>
  <c r="DD19" i="28"/>
  <c r="EE19" i="28" s="1"/>
  <c r="DC19" i="28"/>
  <c r="FH19" i="28" s="1"/>
  <c r="DB19" i="28"/>
  <c r="FG19" i="28" s="1"/>
  <c r="DA19" i="28"/>
  <c r="FF19" i="28" s="1"/>
  <c r="CZ19" i="28"/>
  <c r="FE19" i="28" s="1"/>
  <c r="CY19" i="28"/>
  <c r="DZ19" i="28" s="1"/>
  <c r="CX19" i="28"/>
  <c r="DY19" i="28" s="1"/>
  <c r="CW19" i="28"/>
  <c r="DX19" i="28" s="1"/>
  <c r="CV19" i="28"/>
  <c r="FA19" i="28" s="1"/>
  <c r="CU19" i="28"/>
  <c r="DV19" i="28" s="1"/>
  <c r="CT19" i="28"/>
  <c r="DU19" i="28" s="1"/>
  <c r="CS19" i="28"/>
  <c r="DT19" i="28" s="1"/>
  <c r="CR19" i="28"/>
  <c r="DS19" i="28" s="1"/>
  <c r="CQ19" i="28"/>
  <c r="DR19" i="28" s="1"/>
  <c r="CP19" i="28"/>
  <c r="DQ19" i="28" s="1"/>
  <c r="CO19" i="28"/>
  <c r="ET19" i="28" s="1"/>
  <c r="CN19" i="28"/>
  <c r="DO19" i="28" s="1"/>
  <c r="CM19" i="28"/>
  <c r="DN19" i="28" s="1"/>
  <c r="CL19" i="28"/>
  <c r="DM19" i="28" s="1"/>
  <c r="CK19" i="28"/>
  <c r="EP19" i="28" s="1"/>
  <c r="CJ19" i="28"/>
  <c r="EO19" i="28" s="1"/>
  <c r="CI19" i="28"/>
  <c r="DJ19" i="28" s="1"/>
  <c r="CG19" i="28"/>
  <c r="JO18" i="28"/>
  <c r="JR18" i="28" s="1"/>
  <c r="IP18" i="28"/>
  <c r="IQ18" i="28" s="1"/>
  <c r="IW18" i="28" s="1"/>
  <c r="DH18" i="28"/>
  <c r="FM18" i="28" s="1"/>
  <c r="DG18" i="28"/>
  <c r="FL18" i="28" s="1"/>
  <c r="DF18" i="28"/>
  <c r="FK18" i="28" s="1"/>
  <c r="DE18" i="28"/>
  <c r="EF18" i="28" s="1"/>
  <c r="DD18" i="28"/>
  <c r="FI18" i="28" s="1"/>
  <c r="DC18" i="28"/>
  <c r="ED18" i="28" s="1"/>
  <c r="DB18" i="28"/>
  <c r="FG18" i="28" s="1"/>
  <c r="DA18" i="28"/>
  <c r="FF18" i="28" s="1"/>
  <c r="CZ18" i="28"/>
  <c r="FE18" i="28" s="1"/>
  <c r="CY18" i="28"/>
  <c r="FD18" i="28" s="1"/>
  <c r="CX18" i="28"/>
  <c r="FC18" i="28" s="1"/>
  <c r="CW18" i="28"/>
  <c r="CV18" i="28"/>
  <c r="FA18" i="28" s="1"/>
  <c r="CU18" i="28"/>
  <c r="EZ18" i="28" s="1"/>
  <c r="CT18" i="28"/>
  <c r="DU18" i="28" s="1"/>
  <c r="CS18" i="28"/>
  <c r="EX18" i="28" s="1"/>
  <c r="CR18" i="28"/>
  <c r="EW18" i="28" s="1"/>
  <c r="CQ18" i="28"/>
  <c r="CP18" i="28"/>
  <c r="EU18" i="28" s="1"/>
  <c r="CO18" i="28"/>
  <c r="DP18" i="28" s="1"/>
  <c r="CN18" i="28"/>
  <c r="ES18" i="28" s="1"/>
  <c r="CM18" i="28"/>
  <c r="ER18" i="28" s="1"/>
  <c r="CL18" i="28"/>
  <c r="EQ18" i="28" s="1"/>
  <c r="CK18" i="28"/>
  <c r="DL18" i="28" s="1"/>
  <c r="CJ18" i="28"/>
  <c r="DK18" i="28" s="1"/>
  <c r="CI18" i="28"/>
  <c r="EN18" i="28" s="1"/>
  <c r="CG18" i="28"/>
  <c r="JO17" i="28"/>
  <c r="JR17" i="28" s="1"/>
  <c r="IW17" i="28"/>
  <c r="DH17" i="28"/>
  <c r="FM17" i="28" s="1"/>
  <c r="DG17" i="28"/>
  <c r="FL17" i="28" s="1"/>
  <c r="DF17" i="28"/>
  <c r="FK17" i="28" s="1"/>
  <c r="DE17" i="28"/>
  <c r="FJ17" i="28" s="1"/>
  <c r="DD17" i="28"/>
  <c r="FI17" i="28" s="1"/>
  <c r="DC17" i="28"/>
  <c r="FH17" i="28" s="1"/>
  <c r="DB17" i="28"/>
  <c r="EC17" i="28" s="1"/>
  <c r="DA17" i="28"/>
  <c r="FF17" i="28" s="1"/>
  <c r="CZ17" i="28"/>
  <c r="FE17" i="28" s="1"/>
  <c r="CY17" i="28"/>
  <c r="DZ17" i="28" s="1"/>
  <c r="CX17" i="28"/>
  <c r="FC17" i="28" s="1"/>
  <c r="CW17" i="28"/>
  <c r="DX17" i="28" s="1"/>
  <c r="CV17" i="28"/>
  <c r="FA17" i="28" s="1"/>
  <c r="CU17" i="28"/>
  <c r="EZ17" i="28" s="1"/>
  <c r="CT17" i="28"/>
  <c r="EY17" i="28" s="1"/>
  <c r="CS17" i="28"/>
  <c r="EX17" i="28" s="1"/>
  <c r="CR17" i="28"/>
  <c r="EW17" i="28" s="1"/>
  <c r="CQ17" i="28"/>
  <c r="DR17" i="28" s="1"/>
  <c r="CP17" i="28"/>
  <c r="EU17" i="28" s="1"/>
  <c r="CO17" i="28"/>
  <c r="ET17" i="28" s="1"/>
  <c r="CN17" i="28"/>
  <c r="DO17" i="28" s="1"/>
  <c r="CM17" i="28"/>
  <c r="DN17" i="28" s="1"/>
  <c r="CL17" i="28"/>
  <c r="EQ17" i="28" s="1"/>
  <c r="CK17" i="28"/>
  <c r="EP17" i="28" s="1"/>
  <c r="CJ17" i="28"/>
  <c r="EO17" i="28" s="1"/>
  <c r="CI17" i="28"/>
  <c r="EN17" i="28" s="1"/>
  <c r="CG17" i="28"/>
  <c r="Z17" i="28"/>
  <c r="Q17" i="28"/>
  <c r="JO16" i="28"/>
  <c r="JR16" i="28" s="1"/>
  <c r="JS16" i="28" s="1"/>
  <c r="JT16" i="28" s="1"/>
  <c r="JU16" i="28" s="1"/>
  <c r="IW16" i="28"/>
  <c r="IQ16" i="28"/>
  <c r="GV16" i="28"/>
  <c r="DH16" i="28"/>
  <c r="EI16" i="28" s="1"/>
  <c r="DG16" i="28"/>
  <c r="EH16" i="28" s="1"/>
  <c r="DF16" i="28"/>
  <c r="EG16" i="28" s="1"/>
  <c r="DE16" i="28"/>
  <c r="EF16" i="28" s="1"/>
  <c r="DD16" i="28"/>
  <c r="EE16" i="28" s="1"/>
  <c r="DC16" i="28"/>
  <c r="ED16" i="28" s="1"/>
  <c r="DB16" i="28"/>
  <c r="EC16" i="28" s="1"/>
  <c r="DA16" i="28"/>
  <c r="FF16" i="28" s="1"/>
  <c r="CZ16" i="28"/>
  <c r="FE16" i="28" s="1"/>
  <c r="CY16" i="28"/>
  <c r="FD16" i="28" s="1"/>
  <c r="CX16" i="28"/>
  <c r="FC16" i="28" s="1"/>
  <c r="CW16" i="28"/>
  <c r="FB16" i="28" s="1"/>
  <c r="CV16" i="28"/>
  <c r="FA16" i="28" s="1"/>
  <c r="CU16" i="28"/>
  <c r="EZ16" i="28" s="1"/>
  <c r="CT16" i="28"/>
  <c r="EY16" i="28" s="1"/>
  <c r="CS16" i="28"/>
  <c r="EX16" i="28" s="1"/>
  <c r="CR16" i="28"/>
  <c r="EW16" i="28" s="1"/>
  <c r="CQ16" i="28"/>
  <c r="EV16" i="28" s="1"/>
  <c r="CP16" i="28"/>
  <c r="EU16" i="28" s="1"/>
  <c r="CO16" i="28"/>
  <c r="ET16" i="28" s="1"/>
  <c r="CN16" i="28"/>
  <c r="ES16" i="28" s="1"/>
  <c r="CM16" i="28"/>
  <c r="ER16" i="28" s="1"/>
  <c r="CL16" i="28"/>
  <c r="DM16" i="28" s="1"/>
  <c r="CK16" i="28"/>
  <c r="EP16" i="28" s="1"/>
  <c r="CJ16" i="28"/>
  <c r="EO16" i="28" s="1"/>
  <c r="CI16" i="28"/>
  <c r="EN16" i="28" s="1"/>
  <c r="CG16" i="28"/>
  <c r="JO15" i="28"/>
  <c r="JR15" i="28" s="1"/>
  <c r="HR15" i="28"/>
  <c r="HQ15" i="28"/>
  <c r="HP15" i="28"/>
  <c r="HO15" i="28"/>
  <c r="HN15" i="28"/>
  <c r="GX15" i="28"/>
  <c r="GW15" i="28"/>
  <c r="GV15" i="28"/>
  <c r="GU15" i="28"/>
  <c r="DH15" i="28"/>
  <c r="FM15" i="28" s="1"/>
  <c r="DG15" i="28"/>
  <c r="EH15" i="28" s="1"/>
  <c r="DF15" i="28"/>
  <c r="EG15" i="28" s="1"/>
  <c r="DE15" i="28"/>
  <c r="EF15" i="28" s="1"/>
  <c r="DD15" i="28"/>
  <c r="EE15" i="28" s="1"/>
  <c r="DC15" i="28"/>
  <c r="FH15" i="28" s="1"/>
  <c r="DB15" i="28"/>
  <c r="FG15" i="28" s="1"/>
  <c r="DA15" i="28"/>
  <c r="EB15" i="28" s="1"/>
  <c r="CZ15" i="28"/>
  <c r="FE15" i="28" s="1"/>
  <c r="CY15" i="28"/>
  <c r="FD15" i="28" s="1"/>
  <c r="CX15" i="28"/>
  <c r="CW15" i="28"/>
  <c r="DX15" i="28" s="1"/>
  <c r="CV15" i="28"/>
  <c r="FA15" i="28" s="1"/>
  <c r="CU15" i="28"/>
  <c r="DV15" i="28" s="1"/>
  <c r="CT15" i="28"/>
  <c r="DU15" i="28" s="1"/>
  <c r="CS15" i="28"/>
  <c r="DT15" i="28" s="1"/>
  <c r="CR15" i="28"/>
  <c r="EW15" i="28" s="1"/>
  <c r="CQ15" i="28"/>
  <c r="EV15" i="28" s="1"/>
  <c r="CP15" i="28"/>
  <c r="DQ15" i="28" s="1"/>
  <c r="CO15" i="28"/>
  <c r="DP15" i="28" s="1"/>
  <c r="CN15" i="28"/>
  <c r="DO15" i="28" s="1"/>
  <c r="CM15" i="28"/>
  <c r="DN15" i="28" s="1"/>
  <c r="CL15" i="28"/>
  <c r="DM15" i="28" s="1"/>
  <c r="CK15" i="28"/>
  <c r="EP15" i="28" s="1"/>
  <c r="CJ15" i="28"/>
  <c r="EO15" i="28" s="1"/>
  <c r="CI15" i="28"/>
  <c r="DJ15" i="28" s="1"/>
  <c r="CG15" i="28"/>
  <c r="JO14" i="28"/>
  <c r="JR14" i="28" s="1"/>
  <c r="JX14" i="28"/>
  <c r="HB14" i="28"/>
  <c r="HO13" i="28" s="1"/>
  <c r="EO14" i="28"/>
  <c r="EP14" i="28" s="1"/>
  <c r="EQ14" i="28" s="1"/>
  <c r="ER14" i="28" s="1"/>
  <c r="ES14" i="28" s="1"/>
  <c r="ET14" i="28" s="1"/>
  <c r="EU14" i="28" s="1"/>
  <c r="EV14" i="28" s="1"/>
  <c r="EW14" i="28" s="1"/>
  <c r="EX14" i="28" s="1"/>
  <c r="EY14" i="28" s="1"/>
  <c r="EZ14" i="28" s="1"/>
  <c r="FA14" i="28" s="1"/>
  <c r="FB14" i="28" s="1"/>
  <c r="FC14" i="28" s="1"/>
  <c r="FD14" i="28" s="1"/>
  <c r="FE14" i="28" s="1"/>
  <c r="FF14" i="28" s="1"/>
  <c r="FG14" i="28" s="1"/>
  <c r="FH14" i="28" s="1"/>
  <c r="FI14" i="28" s="1"/>
  <c r="FJ14" i="28" s="1"/>
  <c r="FK14" i="28" s="1"/>
  <c r="FL14" i="28" s="1"/>
  <c r="FM14" i="28" s="1"/>
  <c r="CJ14" i="28"/>
  <c r="CK14" i="28" s="1"/>
  <c r="CL14" i="28" s="1"/>
  <c r="CM14" i="28" s="1"/>
  <c r="CN14" i="28" s="1"/>
  <c r="CO14" i="28" s="1"/>
  <c r="CP14" i="28" s="1"/>
  <c r="CQ14" i="28" s="1"/>
  <c r="CR14" i="28" s="1"/>
  <c r="CS14" i="28" s="1"/>
  <c r="CT14" i="28" s="1"/>
  <c r="CU14" i="28" s="1"/>
  <c r="CV14" i="28" s="1"/>
  <c r="CW14" i="28" s="1"/>
  <c r="CX14" i="28" s="1"/>
  <c r="CY14" i="28" s="1"/>
  <c r="CZ14" i="28" s="1"/>
  <c r="DA14" i="28" s="1"/>
  <c r="DB14" i="28" s="1"/>
  <c r="DC14" i="28" s="1"/>
  <c r="DD14" i="28" s="1"/>
  <c r="DE14" i="28" s="1"/>
  <c r="DF14" i="28" s="1"/>
  <c r="DG14" i="28" s="1"/>
  <c r="DH14" i="28" s="1"/>
  <c r="A14" i="28"/>
  <c r="JO13" i="28"/>
  <c r="JR13" i="28" s="1"/>
  <c r="JS13" i="28" s="1"/>
  <c r="JT13" i="28" s="1"/>
  <c r="JU13" i="28" s="1"/>
  <c r="JY13" i="28"/>
  <c r="JZ13" i="28" s="1"/>
  <c r="KA13" i="28" s="1"/>
  <c r="KB13" i="28" s="1"/>
  <c r="KC13" i="28" s="1"/>
  <c r="KD13" i="28" s="1"/>
  <c r="KE13" i="28" s="1"/>
  <c r="KF13" i="28" s="1"/>
  <c r="KG13" i="28" s="1"/>
  <c r="KH13" i="28" s="1"/>
  <c r="KI13" i="28" s="1"/>
  <c r="KJ13" i="28" s="1"/>
  <c r="KK13" i="28" s="1"/>
  <c r="KL13" i="28" s="1"/>
  <c r="KM13" i="28" s="1"/>
  <c r="KN13" i="28" s="1"/>
  <c r="KO13" i="28" s="1"/>
  <c r="KP13" i="28" s="1"/>
  <c r="KQ13" i="28" s="1"/>
  <c r="KR13" i="28" s="1"/>
  <c r="KS13" i="28" s="1"/>
  <c r="KT13" i="28" s="1"/>
  <c r="KU13" i="28" s="1"/>
  <c r="KV13" i="28" s="1"/>
  <c r="KW13" i="28" s="1"/>
  <c r="KX13" i="28" s="1"/>
  <c r="KY13" i="28" s="1"/>
  <c r="KZ13" i="28" s="1"/>
  <c r="LA13" i="28" s="1"/>
  <c r="LB13" i="28" s="1"/>
  <c r="HN13" i="28"/>
  <c r="JO12" i="28"/>
  <c r="JR12" i="28" s="1"/>
  <c r="JO11" i="28"/>
  <c r="JR11" i="28" s="1"/>
  <c r="U11" i="28"/>
  <c r="L11" i="28"/>
  <c r="JO10" i="28"/>
  <c r="JR10" i="28" s="1"/>
  <c r="U10" i="28"/>
  <c r="L10" i="28"/>
  <c r="JO9" i="28"/>
  <c r="JR9" i="28" s="1"/>
  <c r="U9" i="28"/>
  <c r="L9" i="28"/>
  <c r="JO8" i="28"/>
  <c r="JR8" i="28" s="1"/>
  <c r="L8" i="28"/>
  <c r="JO7" i="28"/>
  <c r="JR7" i="28" s="1"/>
  <c r="JO6" i="28"/>
  <c r="JR6" i="28" s="1"/>
  <c r="JS6" i="28" s="1"/>
  <c r="IO6" i="28"/>
  <c r="AG6" i="28"/>
  <c r="U6" i="28"/>
  <c r="JP5" i="28"/>
  <c r="JM5" i="28"/>
  <c r="JL5" i="28"/>
  <c r="U5" i="28"/>
  <c r="JU4" i="28"/>
  <c r="A3" i="28"/>
  <c r="JW2" i="28"/>
  <c r="IK2" i="28"/>
  <c r="IG2" i="28"/>
  <c r="GQ2" i="28"/>
  <c r="GN2" i="28"/>
  <c r="GG2" i="28"/>
  <c r="GB2" i="28"/>
  <c r="CF2" i="28"/>
  <c r="JW1" i="28"/>
  <c r="JV1" i="28"/>
  <c r="EN1" i="28"/>
  <c r="W83" i="36"/>
  <c r="V83" i="36"/>
  <c r="O83" i="36"/>
  <c r="Y83" i="36" s="1"/>
  <c r="N83" i="36"/>
  <c r="W82" i="36"/>
  <c r="V82" i="36"/>
  <c r="AA82" i="36" s="1"/>
  <c r="O82" i="36"/>
  <c r="Y82" i="36" s="1"/>
  <c r="N82" i="36"/>
  <c r="W81" i="36"/>
  <c r="V81" i="36"/>
  <c r="AA81" i="36" s="1"/>
  <c r="O81" i="36"/>
  <c r="Y81" i="36" s="1"/>
  <c r="N81" i="36"/>
  <c r="W80" i="36"/>
  <c r="V80" i="36"/>
  <c r="AA80" i="36" s="1"/>
  <c r="O80" i="36"/>
  <c r="Y80" i="36" s="1"/>
  <c r="N80" i="36"/>
  <c r="W79" i="36"/>
  <c r="V79" i="36"/>
  <c r="AA79" i="36" s="1"/>
  <c r="O79" i="36"/>
  <c r="Y79" i="36" s="1"/>
  <c r="N79" i="36"/>
  <c r="W78" i="36"/>
  <c r="V78" i="36"/>
  <c r="AA78" i="36" s="1"/>
  <c r="O78" i="36"/>
  <c r="Y78" i="36" s="1"/>
  <c r="N78" i="36"/>
  <c r="W77" i="36"/>
  <c r="V77" i="36"/>
  <c r="AA77" i="36" s="1"/>
  <c r="O77" i="36"/>
  <c r="Y77" i="36" s="1"/>
  <c r="N77" i="36"/>
  <c r="W76" i="36"/>
  <c r="V76" i="36"/>
  <c r="AA76" i="36" s="1"/>
  <c r="O76" i="36"/>
  <c r="Y76" i="36" s="1"/>
  <c r="N76" i="36"/>
  <c r="W75" i="36"/>
  <c r="V75" i="36"/>
  <c r="AA75" i="36" s="1"/>
  <c r="O75" i="36"/>
  <c r="Y75" i="36" s="1"/>
  <c r="N75" i="36"/>
  <c r="W74" i="36"/>
  <c r="V74" i="36"/>
  <c r="AA74" i="36" s="1"/>
  <c r="O74" i="36"/>
  <c r="Y74" i="36" s="1"/>
  <c r="N74" i="36"/>
  <c r="W73" i="36"/>
  <c r="V73" i="36"/>
  <c r="AA73" i="36" s="1"/>
  <c r="O73" i="36"/>
  <c r="Y73" i="36" s="1"/>
  <c r="N73" i="36"/>
  <c r="AA72" i="36"/>
  <c r="W72" i="36"/>
  <c r="V72" i="36"/>
  <c r="O72" i="36"/>
  <c r="Y72" i="36" s="1"/>
  <c r="N72" i="36"/>
  <c r="W71" i="36"/>
  <c r="V71" i="36"/>
  <c r="AA71" i="36" s="1"/>
  <c r="O71" i="36"/>
  <c r="Y71" i="36" s="1"/>
  <c r="N71" i="36"/>
  <c r="W70" i="36"/>
  <c r="V70" i="36"/>
  <c r="AA70" i="36" s="1"/>
  <c r="O70" i="36"/>
  <c r="Y70" i="36" s="1"/>
  <c r="N70" i="36"/>
  <c r="W69" i="36"/>
  <c r="V69" i="36"/>
  <c r="AA69" i="36" s="1"/>
  <c r="O69" i="36"/>
  <c r="Y69" i="36" s="1"/>
  <c r="N69" i="36"/>
  <c r="W68" i="36"/>
  <c r="V68" i="36"/>
  <c r="AA68" i="36" s="1"/>
  <c r="O68" i="36"/>
  <c r="Y68" i="36" s="1"/>
  <c r="N68" i="36"/>
  <c r="W67" i="36"/>
  <c r="V67" i="36"/>
  <c r="AA67" i="36" s="1"/>
  <c r="O67" i="36"/>
  <c r="Y67" i="36" s="1"/>
  <c r="N67" i="36"/>
  <c r="W66" i="36"/>
  <c r="V66" i="36"/>
  <c r="AA66" i="36" s="1"/>
  <c r="O66" i="36"/>
  <c r="Y66" i="36" s="1"/>
  <c r="N66" i="36"/>
  <c r="W65" i="36"/>
  <c r="V65" i="36"/>
  <c r="AA65" i="36" s="1"/>
  <c r="O65" i="36"/>
  <c r="Y65" i="36" s="1"/>
  <c r="N65" i="36"/>
  <c r="AA64" i="36"/>
  <c r="W64" i="36"/>
  <c r="V64" i="36"/>
  <c r="O64" i="36"/>
  <c r="Y64" i="36" s="1"/>
  <c r="N64" i="36"/>
  <c r="W63" i="36"/>
  <c r="V63" i="36"/>
  <c r="AA63" i="36" s="1"/>
  <c r="O63" i="36"/>
  <c r="Y63" i="36" s="1"/>
  <c r="N63" i="36"/>
  <c r="W62" i="36"/>
  <c r="V62" i="36"/>
  <c r="AA62" i="36" s="1"/>
  <c r="O62" i="36"/>
  <c r="Y62" i="36" s="1"/>
  <c r="N62" i="36"/>
  <c r="W61" i="36"/>
  <c r="V61" i="36"/>
  <c r="AA61" i="36" s="1"/>
  <c r="O61" i="36"/>
  <c r="Y61" i="36" s="1"/>
  <c r="N61" i="36"/>
  <c r="W60" i="36"/>
  <c r="V60" i="36"/>
  <c r="AA60" i="36" s="1"/>
  <c r="O60" i="36"/>
  <c r="Y60" i="36" s="1"/>
  <c r="N60" i="36"/>
  <c r="W59" i="36"/>
  <c r="V59" i="36"/>
  <c r="AA59" i="36" s="1"/>
  <c r="O59" i="36"/>
  <c r="Y59" i="36" s="1"/>
  <c r="N59" i="36"/>
  <c r="AA58" i="36"/>
  <c r="W58" i="36"/>
  <c r="V58" i="36"/>
  <c r="O58" i="36"/>
  <c r="Y58" i="36" s="1"/>
  <c r="N58" i="36"/>
  <c r="W57" i="36"/>
  <c r="V57" i="36"/>
  <c r="AA57" i="36" s="1"/>
  <c r="O57" i="36"/>
  <c r="Y57" i="36" s="1"/>
  <c r="N57" i="36"/>
  <c r="AA56" i="36"/>
  <c r="W56" i="36"/>
  <c r="V56" i="36"/>
  <c r="O56" i="36"/>
  <c r="Y56" i="36" s="1"/>
  <c r="N56" i="36"/>
  <c r="W55" i="36"/>
  <c r="V55" i="36"/>
  <c r="AA55" i="36" s="1"/>
  <c r="O55" i="36"/>
  <c r="Y55" i="36" s="1"/>
  <c r="N55" i="36"/>
  <c r="W54" i="36"/>
  <c r="V54" i="36"/>
  <c r="AA54" i="36" s="1"/>
  <c r="O54" i="36"/>
  <c r="Y54" i="36" s="1"/>
  <c r="N54" i="36"/>
  <c r="W53" i="36"/>
  <c r="V53" i="36"/>
  <c r="AA53" i="36" s="1"/>
  <c r="O53" i="36"/>
  <c r="Y53" i="36" s="1"/>
  <c r="N53" i="36"/>
  <c r="W52" i="36"/>
  <c r="V52" i="36"/>
  <c r="AA52" i="36" s="1"/>
  <c r="O52" i="36"/>
  <c r="Y52" i="36" s="1"/>
  <c r="N52" i="36"/>
  <c r="W51" i="36"/>
  <c r="V51" i="36"/>
  <c r="AA51" i="36" s="1"/>
  <c r="O51" i="36"/>
  <c r="Y51" i="36" s="1"/>
  <c r="N51" i="36"/>
  <c r="AA50" i="36"/>
  <c r="W50" i="36"/>
  <c r="V50" i="36"/>
  <c r="O50" i="36"/>
  <c r="Y50" i="36" s="1"/>
  <c r="N50" i="36"/>
  <c r="W49" i="36"/>
  <c r="V49" i="36"/>
  <c r="AA49" i="36" s="1"/>
  <c r="O49" i="36"/>
  <c r="Y49" i="36" s="1"/>
  <c r="N49" i="36"/>
  <c r="W48" i="36"/>
  <c r="V48" i="36"/>
  <c r="AA48" i="36" s="1"/>
  <c r="O48" i="36"/>
  <c r="Y48" i="36" s="1"/>
  <c r="N48" i="36"/>
  <c r="W47" i="36"/>
  <c r="V47" i="36"/>
  <c r="AA47" i="36" s="1"/>
  <c r="O47" i="36"/>
  <c r="Y47" i="36" s="1"/>
  <c r="N47" i="36"/>
  <c r="W46" i="36"/>
  <c r="V46" i="36"/>
  <c r="AA46" i="36" s="1"/>
  <c r="O46" i="36"/>
  <c r="Y46" i="36" s="1"/>
  <c r="N46" i="36"/>
  <c r="W45" i="36"/>
  <c r="V45" i="36"/>
  <c r="AA45" i="36" s="1"/>
  <c r="O45" i="36"/>
  <c r="Y45" i="36" s="1"/>
  <c r="N45" i="36"/>
  <c r="W44" i="36"/>
  <c r="V44" i="36"/>
  <c r="AA44" i="36" s="1"/>
  <c r="O44" i="36"/>
  <c r="Y44" i="36" s="1"/>
  <c r="N44" i="36"/>
  <c r="W43" i="36"/>
  <c r="V43" i="36"/>
  <c r="AA43" i="36" s="1"/>
  <c r="O43" i="36"/>
  <c r="Y43" i="36" s="1"/>
  <c r="N43" i="36"/>
  <c r="AA42" i="36"/>
  <c r="W42" i="36"/>
  <c r="V42" i="36"/>
  <c r="O42" i="36"/>
  <c r="Y42" i="36" s="1"/>
  <c r="N42" i="36"/>
  <c r="W41" i="36"/>
  <c r="V41" i="36"/>
  <c r="AA41" i="36" s="1"/>
  <c r="O41" i="36"/>
  <c r="Y41" i="36" s="1"/>
  <c r="N41" i="36"/>
  <c r="W40" i="36"/>
  <c r="V40" i="36"/>
  <c r="AA40" i="36" s="1"/>
  <c r="O40" i="36"/>
  <c r="Y40" i="36" s="1"/>
  <c r="N40" i="36"/>
  <c r="W39" i="36"/>
  <c r="V39" i="36"/>
  <c r="AA39" i="36" s="1"/>
  <c r="N39" i="36"/>
  <c r="W38" i="36"/>
  <c r="V38" i="36"/>
  <c r="N38" i="36"/>
  <c r="W37" i="36"/>
  <c r="V37" i="36"/>
  <c r="N37" i="36"/>
  <c r="W36" i="36"/>
  <c r="V36" i="36"/>
  <c r="AA36" i="36" s="1"/>
  <c r="N36" i="36"/>
  <c r="W35" i="36"/>
  <c r="V35" i="36"/>
  <c r="N35" i="36"/>
  <c r="W34" i="36"/>
  <c r="V34" i="36"/>
  <c r="N34" i="36"/>
  <c r="W33" i="36"/>
  <c r="V33" i="36"/>
  <c r="AA33" i="36" s="1"/>
  <c r="N33" i="36"/>
  <c r="W32" i="36"/>
  <c r="V32" i="36"/>
  <c r="N32" i="36"/>
  <c r="W31" i="36"/>
  <c r="V31" i="36"/>
  <c r="N31" i="36"/>
  <c r="W30" i="36"/>
  <c r="V30" i="36"/>
  <c r="AA30" i="36" s="1"/>
  <c r="N30" i="36"/>
  <c r="W29" i="36"/>
  <c r="V29" i="36"/>
  <c r="N29" i="36"/>
  <c r="W28" i="36"/>
  <c r="V28" i="36"/>
  <c r="N28" i="36"/>
  <c r="W27" i="36"/>
  <c r="V27" i="36"/>
  <c r="AA27" i="36" s="1"/>
  <c r="N27" i="36"/>
  <c r="W26" i="36"/>
  <c r="V26" i="36"/>
  <c r="N26" i="36"/>
  <c r="W25" i="36"/>
  <c r="V25" i="36"/>
  <c r="N25" i="36"/>
  <c r="W24" i="36"/>
  <c r="V24" i="36"/>
  <c r="N24" i="36"/>
  <c r="W23" i="36"/>
  <c r="V23" i="36"/>
  <c r="N23" i="36"/>
  <c r="W22" i="36"/>
  <c r="V22" i="36"/>
  <c r="N22" i="36"/>
  <c r="W21" i="36"/>
  <c r="V21" i="36"/>
  <c r="N21" i="36"/>
  <c r="W20" i="36"/>
  <c r="V20" i="36"/>
  <c r="AA20" i="36" s="1"/>
  <c r="N20" i="36"/>
  <c r="W19" i="36"/>
  <c r="V19" i="36"/>
  <c r="N19" i="36"/>
  <c r="W18" i="36"/>
  <c r="V18" i="36"/>
  <c r="AA18" i="36" s="1"/>
  <c r="N18" i="36"/>
  <c r="W17" i="36"/>
  <c r="V17" i="36"/>
  <c r="N17" i="36"/>
  <c r="W16" i="36"/>
  <c r="V16" i="36"/>
  <c r="N16" i="36"/>
  <c r="W15" i="36"/>
  <c r="V15" i="36"/>
  <c r="N15" i="36"/>
  <c r="W14" i="36"/>
  <c r="V14" i="36"/>
  <c r="N14" i="36"/>
  <c r="W13" i="36"/>
  <c r="V13" i="36"/>
  <c r="N13" i="36"/>
  <c r="W12" i="36"/>
  <c r="V12" i="36"/>
  <c r="N12" i="36"/>
  <c r="W11" i="36"/>
  <c r="V11" i="36"/>
  <c r="N11" i="36"/>
  <c r="W10" i="36"/>
  <c r="V10" i="36"/>
  <c r="N10" i="36"/>
  <c r="W9" i="36"/>
  <c r="V9" i="36"/>
  <c r="N9" i="36"/>
  <c r="W8" i="36"/>
  <c r="V8" i="36"/>
  <c r="N8" i="36"/>
  <c r="W7" i="36"/>
  <c r="V7" i="36"/>
  <c r="N7" i="36"/>
  <c r="W6" i="36"/>
  <c r="V6" i="36"/>
  <c r="N6" i="36"/>
  <c r="W5" i="36"/>
  <c r="V5" i="36"/>
  <c r="N5" i="36"/>
  <c r="C5" i="36"/>
  <c r="D5" i="36"/>
  <c r="W4" i="36"/>
  <c r="V4" i="36"/>
  <c r="N4" i="36"/>
  <c r="O4" i="36" s="1"/>
  <c r="C4" i="36"/>
  <c r="D4" i="36"/>
  <c r="P3" i="36"/>
  <c r="AA2" i="36"/>
  <c r="F1" i="36"/>
  <c r="C74" i="29"/>
  <c r="B74" i="29"/>
  <c r="B73" i="29"/>
  <c r="A73" i="29"/>
  <c r="CR72" i="29"/>
  <c r="CQ72" i="29"/>
  <c r="CP72" i="29"/>
  <c r="CO72" i="29"/>
  <c r="CN72" i="29"/>
  <c r="CM72" i="29"/>
  <c r="CL72" i="29"/>
  <c r="CK72" i="29"/>
  <c r="CJ72" i="29"/>
  <c r="CI72" i="29"/>
  <c r="CH72" i="29"/>
  <c r="CG72" i="29"/>
  <c r="CF72" i="29"/>
  <c r="CE72" i="29"/>
  <c r="CD72" i="29"/>
  <c r="CC72" i="29"/>
  <c r="CB72" i="29"/>
  <c r="CA72" i="29"/>
  <c r="BZ72" i="29"/>
  <c r="BY72" i="29"/>
  <c r="BX72" i="29"/>
  <c r="BW72" i="29"/>
  <c r="BV72" i="29"/>
  <c r="BU72" i="29"/>
  <c r="BT72" i="29"/>
  <c r="BS72" i="29"/>
  <c r="BR72" i="29"/>
  <c r="BQ72" i="29"/>
  <c r="BP72" i="29"/>
  <c r="BO72" i="29"/>
  <c r="BN72" i="29"/>
  <c r="BM72" i="29"/>
  <c r="BL72" i="29"/>
  <c r="BK72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B72" i="29"/>
  <c r="A72" i="29"/>
  <c r="CR71" i="29"/>
  <c r="CQ71" i="29"/>
  <c r="CP71" i="29"/>
  <c r="CO71" i="29"/>
  <c r="CN71" i="29"/>
  <c r="CM71" i="29"/>
  <c r="CL71" i="29"/>
  <c r="CK71" i="29"/>
  <c r="CJ71" i="29"/>
  <c r="CI71" i="29"/>
  <c r="CH71" i="29"/>
  <c r="CG71" i="29"/>
  <c r="CF71" i="29"/>
  <c r="CE71" i="29"/>
  <c r="CD71" i="29"/>
  <c r="CC71" i="29"/>
  <c r="CB71" i="29"/>
  <c r="CA71" i="29"/>
  <c r="BZ71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B71" i="29"/>
  <c r="A71" i="29"/>
  <c r="CR70" i="29"/>
  <c r="CQ70" i="29"/>
  <c r="CP70" i="29"/>
  <c r="CO70" i="29"/>
  <c r="CN70" i="29"/>
  <c r="CM70" i="29"/>
  <c r="CL70" i="29"/>
  <c r="CK70" i="29"/>
  <c r="CJ70" i="29"/>
  <c r="CI70" i="29"/>
  <c r="CH70" i="29"/>
  <c r="CG70" i="29"/>
  <c r="CF70" i="29"/>
  <c r="CE70" i="29"/>
  <c r="CD70" i="29"/>
  <c r="CC70" i="29"/>
  <c r="CB70" i="29"/>
  <c r="CA70" i="29"/>
  <c r="BZ70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B70" i="29"/>
  <c r="A70" i="29"/>
  <c r="CR69" i="29"/>
  <c r="CQ69" i="29"/>
  <c r="CP69" i="29"/>
  <c r="CO69" i="29"/>
  <c r="CN69" i="29"/>
  <c r="CM69" i="29"/>
  <c r="CL69" i="29"/>
  <c r="CK69" i="29"/>
  <c r="CJ69" i="29"/>
  <c r="CI69" i="29"/>
  <c r="CH69" i="29"/>
  <c r="CG69" i="29"/>
  <c r="CF69" i="29"/>
  <c r="CE69" i="29"/>
  <c r="CD69" i="29"/>
  <c r="CC69" i="29"/>
  <c r="CB69" i="29"/>
  <c r="CA69" i="29"/>
  <c r="BZ69" i="29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B69" i="29"/>
  <c r="A69" i="29"/>
  <c r="CR68" i="29"/>
  <c r="CQ68" i="29"/>
  <c r="CP68" i="29"/>
  <c r="CO68" i="29"/>
  <c r="CN68" i="29"/>
  <c r="CM68" i="29"/>
  <c r="CL68" i="29"/>
  <c r="CK68" i="29"/>
  <c r="CJ68" i="29"/>
  <c r="CI68" i="29"/>
  <c r="CH68" i="29"/>
  <c r="CG68" i="29"/>
  <c r="CF68" i="29"/>
  <c r="CE68" i="29"/>
  <c r="CD68" i="29"/>
  <c r="CC68" i="29"/>
  <c r="CB68" i="29"/>
  <c r="CA68" i="29"/>
  <c r="BZ68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B68" i="29"/>
  <c r="A68" i="29"/>
  <c r="CR67" i="29"/>
  <c r="CQ67" i="29"/>
  <c r="CP67" i="29"/>
  <c r="CO67" i="29"/>
  <c r="CN67" i="29"/>
  <c r="CM67" i="29"/>
  <c r="CL67" i="29"/>
  <c r="CK67" i="29"/>
  <c r="CJ67" i="29"/>
  <c r="CI67" i="29"/>
  <c r="CH67" i="29"/>
  <c r="CG67" i="29"/>
  <c r="CF67" i="29"/>
  <c r="CE67" i="29"/>
  <c r="CD67" i="29"/>
  <c r="CC67" i="29"/>
  <c r="CB67" i="29"/>
  <c r="CA67" i="29"/>
  <c r="BZ67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B67" i="29"/>
  <c r="A67" i="29"/>
  <c r="CW66" i="29"/>
  <c r="CV66" i="29"/>
  <c r="CR66" i="29"/>
  <c r="CQ66" i="29"/>
  <c r="CP66" i="29"/>
  <c r="CO66" i="29"/>
  <c r="CN66" i="29"/>
  <c r="CM66" i="29"/>
  <c r="CL66" i="29"/>
  <c r="CK66" i="29"/>
  <c r="CJ66" i="29"/>
  <c r="CI66" i="29"/>
  <c r="CH66" i="29"/>
  <c r="CG66" i="29"/>
  <c r="CF66" i="29"/>
  <c r="CE66" i="29"/>
  <c r="CD66" i="29"/>
  <c r="CC66" i="29"/>
  <c r="CB66" i="29"/>
  <c r="CA66" i="29"/>
  <c r="BZ66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B66" i="29"/>
  <c r="A66" i="29"/>
  <c r="CW65" i="29"/>
  <c r="CV65" i="29"/>
  <c r="CR65" i="29"/>
  <c r="CQ65" i="29"/>
  <c r="CP65" i="29"/>
  <c r="CO65" i="29"/>
  <c r="CN65" i="29"/>
  <c r="CM65" i="29"/>
  <c r="CL65" i="29"/>
  <c r="CK65" i="29"/>
  <c r="CJ65" i="29"/>
  <c r="CI65" i="29"/>
  <c r="CH65" i="29"/>
  <c r="CG65" i="29"/>
  <c r="CF65" i="29"/>
  <c r="CE65" i="29"/>
  <c r="CD65" i="29"/>
  <c r="CC65" i="29"/>
  <c r="CB65" i="29"/>
  <c r="CA65" i="29"/>
  <c r="BZ65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B65" i="29"/>
  <c r="A65" i="29"/>
  <c r="CW64" i="29"/>
  <c r="CV64" i="29"/>
  <c r="CR64" i="29"/>
  <c r="CQ64" i="29"/>
  <c r="CP64" i="29"/>
  <c r="CO64" i="29"/>
  <c r="CN64" i="29"/>
  <c r="CM64" i="29"/>
  <c r="CL64" i="29"/>
  <c r="CK64" i="29"/>
  <c r="CJ64" i="29"/>
  <c r="CI64" i="29"/>
  <c r="CH64" i="29"/>
  <c r="CG64" i="29"/>
  <c r="CF64" i="29"/>
  <c r="CE64" i="29"/>
  <c r="CD64" i="29"/>
  <c r="CC64" i="29"/>
  <c r="CB64" i="29"/>
  <c r="CA64" i="29"/>
  <c r="BZ64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B64" i="29"/>
  <c r="A64" i="29"/>
  <c r="CW63" i="29"/>
  <c r="CV63" i="29"/>
  <c r="CR63" i="29"/>
  <c r="CQ63" i="29"/>
  <c r="CP63" i="29"/>
  <c r="CO63" i="29"/>
  <c r="CN63" i="29"/>
  <c r="CM63" i="29"/>
  <c r="CL63" i="29"/>
  <c r="CK63" i="29"/>
  <c r="CJ63" i="29"/>
  <c r="CI63" i="29"/>
  <c r="CH63" i="29"/>
  <c r="CG63" i="29"/>
  <c r="CF63" i="29"/>
  <c r="CE63" i="29"/>
  <c r="CD63" i="29"/>
  <c r="CC63" i="29"/>
  <c r="CB63" i="29"/>
  <c r="CA63" i="29"/>
  <c r="BZ63" i="29"/>
  <c r="BY63" i="29"/>
  <c r="BX63" i="29"/>
  <c r="BW63" i="29"/>
  <c r="BV63" i="29"/>
  <c r="BU63" i="29"/>
  <c r="BT63" i="29"/>
  <c r="BS63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B63" i="29"/>
  <c r="A63" i="29"/>
  <c r="CW62" i="29"/>
  <c r="CV62" i="29"/>
  <c r="CR62" i="29"/>
  <c r="CQ62" i="29"/>
  <c r="CP62" i="29"/>
  <c r="CO62" i="29"/>
  <c r="CN62" i="29"/>
  <c r="CM62" i="29"/>
  <c r="CL62" i="29"/>
  <c r="CK62" i="29"/>
  <c r="CJ62" i="29"/>
  <c r="CI62" i="29"/>
  <c r="CH62" i="29"/>
  <c r="CG62" i="29"/>
  <c r="CF62" i="29"/>
  <c r="CE62" i="29"/>
  <c r="CD62" i="29"/>
  <c r="CC62" i="29"/>
  <c r="CB62" i="29"/>
  <c r="CA62" i="29"/>
  <c r="BZ62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B62" i="29"/>
  <c r="A62" i="29"/>
  <c r="CW61" i="29"/>
  <c r="CV61" i="29"/>
  <c r="CR61" i="29"/>
  <c r="CQ61" i="29"/>
  <c r="CP61" i="29"/>
  <c r="CO61" i="29"/>
  <c r="CN61" i="29"/>
  <c r="CM61" i="29"/>
  <c r="CL61" i="29"/>
  <c r="CK61" i="29"/>
  <c r="CJ61" i="29"/>
  <c r="CI61" i="29"/>
  <c r="CH61" i="29"/>
  <c r="CG61" i="29"/>
  <c r="CF61" i="29"/>
  <c r="CE61" i="29"/>
  <c r="CD61" i="29"/>
  <c r="CC61" i="29"/>
  <c r="CB61" i="29"/>
  <c r="CA61" i="29"/>
  <c r="BZ61" i="29"/>
  <c r="BY61" i="29"/>
  <c r="BX61" i="29"/>
  <c r="BW61" i="29"/>
  <c r="BV61" i="29"/>
  <c r="BU61" i="29"/>
  <c r="BT61" i="29"/>
  <c r="BS61" i="29"/>
  <c r="BR61" i="29"/>
  <c r="BQ61" i="29"/>
  <c r="BP61" i="29"/>
  <c r="BO61" i="29"/>
  <c r="BN61" i="29"/>
  <c r="BM61" i="29"/>
  <c r="BL61" i="29"/>
  <c r="BK61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B61" i="29"/>
  <c r="A61" i="29"/>
  <c r="CW60" i="29"/>
  <c r="CV60" i="29"/>
  <c r="CR60" i="29"/>
  <c r="CQ60" i="29"/>
  <c r="CP60" i="29"/>
  <c r="CO60" i="29"/>
  <c r="CN60" i="29"/>
  <c r="CM60" i="29"/>
  <c r="CL60" i="29"/>
  <c r="CK60" i="29"/>
  <c r="CJ60" i="29"/>
  <c r="CI60" i="29"/>
  <c r="CH60" i="29"/>
  <c r="CG60" i="29"/>
  <c r="CF60" i="29"/>
  <c r="CE60" i="29"/>
  <c r="CD60" i="29"/>
  <c r="CC60" i="29"/>
  <c r="CB60" i="29"/>
  <c r="CA60" i="29"/>
  <c r="BZ60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B60" i="29"/>
  <c r="A60" i="29"/>
  <c r="CW59" i="29"/>
  <c r="CV59" i="29"/>
  <c r="CR59" i="29"/>
  <c r="CQ59" i="29"/>
  <c r="CP59" i="29"/>
  <c r="CO59" i="29"/>
  <c r="CN59" i="29"/>
  <c r="CM59" i="29"/>
  <c r="CL59" i="29"/>
  <c r="CK59" i="29"/>
  <c r="CJ59" i="29"/>
  <c r="CI59" i="29"/>
  <c r="CH59" i="29"/>
  <c r="CG59" i="29"/>
  <c r="CF59" i="29"/>
  <c r="CE59" i="29"/>
  <c r="CD59" i="29"/>
  <c r="CC59" i="29"/>
  <c r="CB59" i="29"/>
  <c r="CA59" i="29"/>
  <c r="BZ59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B59" i="29"/>
  <c r="A59" i="29"/>
  <c r="CW58" i="29"/>
  <c r="CV58" i="29"/>
  <c r="CR58" i="29"/>
  <c r="CQ58" i="29"/>
  <c r="CP58" i="29"/>
  <c r="CO58" i="29"/>
  <c r="CN58" i="29"/>
  <c r="CM58" i="29"/>
  <c r="CL58" i="29"/>
  <c r="CK58" i="29"/>
  <c r="CJ58" i="29"/>
  <c r="CI58" i="29"/>
  <c r="CH58" i="29"/>
  <c r="CG58" i="29"/>
  <c r="CF58" i="29"/>
  <c r="CE58" i="29"/>
  <c r="CD58" i="29"/>
  <c r="CC58" i="29"/>
  <c r="CB58" i="29"/>
  <c r="CA58" i="29"/>
  <c r="BZ58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B58" i="29"/>
  <c r="A58" i="29"/>
  <c r="CW57" i="29"/>
  <c r="CV57" i="29"/>
  <c r="CR57" i="29"/>
  <c r="CQ57" i="29"/>
  <c r="CP57" i="29"/>
  <c r="CO57" i="29"/>
  <c r="CN57" i="29"/>
  <c r="CM57" i="29"/>
  <c r="CL57" i="29"/>
  <c r="CK57" i="29"/>
  <c r="CJ57" i="29"/>
  <c r="CI57" i="29"/>
  <c r="CH57" i="29"/>
  <c r="CG57" i="29"/>
  <c r="CF57" i="29"/>
  <c r="CE57" i="29"/>
  <c r="CD57" i="29"/>
  <c r="CC57" i="29"/>
  <c r="CB57" i="29"/>
  <c r="CA57" i="29"/>
  <c r="BZ57" i="29"/>
  <c r="BY57" i="29"/>
  <c r="BX57" i="29"/>
  <c r="BW57" i="29"/>
  <c r="BV57" i="29"/>
  <c r="BU57" i="29"/>
  <c r="BT57" i="29"/>
  <c r="BS57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B57" i="29"/>
  <c r="A57" i="29"/>
  <c r="CW56" i="29"/>
  <c r="CV56" i="29"/>
  <c r="CR56" i="29"/>
  <c r="CQ56" i="29"/>
  <c r="CP56" i="29"/>
  <c r="CO56" i="29"/>
  <c r="CN56" i="29"/>
  <c r="CM56" i="29"/>
  <c r="CL56" i="29"/>
  <c r="CK56" i="29"/>
  <c r="CJ56" i="29"/>
  <c r="CI56" i="29"/>
  <c r="CH56" i="29"/>
  <c r="CG56" i="29"/>
  <c r="CF56" i="29"/>
  <c r="CE56" i="29"/>
  <c r="CD56" i="29"/>
  <c r="CC56" i="29"/>
  <c r="CB56" i="29"/>
  <c r="CA56" i="29"/>
  <c r="BZ56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B56" i="29"/>
  <c r="A56" i="29"/>
  <c r="CW55" i="29"/>
  <c r="CV55" i="29"/>
  <c r="CR55" i="29"/>
  <c r="CQ55" i="29"/>
  <c r="CP55" i="29"/>
  <c r="CO55" i="29"/>
  <c r="CN55" i="29"/>
  <c r="CM55" i="29"/>
  <c r="CL55" i="29"/>
  <c r="CK55" i="29"/>
  <c r="CJ55" i="29"/>
  <c r="CI55" i="29"/>
  <c r="CH55" i="29"/>
  <c r="CG55" i="29"/>
  <c r="CF55" i="29"/>
  <c r="CE55" i="29"/>
  <c r="CD55" i="29"/>
  <c r="CC55" i="29"/>
  <c r="CB55" i="29"/>
  <c r="CA55" i="29"/>
  <c r="BZ55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B55" i="29"/>
  <c r="A55" i="29"/>
  <c r="CW54" i="29"/>
  <c r="CV54" i="29"/>
  <c r="CR54" i="29"/>
  <c r="CQ54" i="29"/>
  <c r="CP54" i="29"/>
  <c r="CO54" i="29"/>
  <c r="CN54" i="29"/>
  <c r="CM54" i="29"/>
  <c r="CL54" i="29"/>
  <c r="CK54" i="29"/>
  <c r="CJ54" i="29"/>
  <c r="CI54" i="29"/>
  <c r="CH54" i="29"/>
  <c r="CG54" i="29"/>
  <c r="CF54" i="29"/>
  <c r="CE54" i="29"/>
  <c r="CD54" i="29"/>
  <c r="CC54" i="29"/>
  <c r="CB54" i="29"/>
  <c r="CA54" i="29"/>
  <c r="BZ54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B54" i="29"/>
  <c r="A54" i="29"/>
  <c r="CW53" i="29"/>
  <c r="CV53" i="29"/>
  <c r="CR53" i="29"/>
  <c r="CQ53" i="29"/>
  <c r="CP53" i="29"/>
  <c r="CO53" i="29"/>
  <c r="CN53" i="29"/>
  <c r="CM53" i="29"/>
  <c r="CL53" i="29"/>
  <c r="CK53" i="29"/>
  <c r="CJ53" i="29"/>
  <c r="CI53" i="29"/>
  <c r="CH53" i="29"/>
  <c r="CG53" i="29"/>
  <c r="CF53" i="29"/>
  <c r="CE53" i="29"/>
  <c r="CD53" i="29"/>
  <c r="CC53" i="29"/>
  <c r="CB53" i="29"/>
  <c r="CA53" i="29"/>
  <c r="BZ53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B53" i="29"/>
  <c r="A53" i="29"/>
  <c r="CW52" i="29"/>
  <c r="CV52" i="29"/>
  <c r="CR52" i="29"/>
  <c r="CQ52" i="29"/>
  <c r="CP52" i="29"/>
  <c r="CO52" i="29"/>
  <c r="CN52" i="29"/>
  <c r="CM52" i="29"/>
  <c r="CL52" i="29"/>
  <c r="CK52" i="29"/>
  <c r="CJ52" i="29"/>
  <c r="CI52" i="29"/>
  <c r="CH52" i="29"/>
  <c r="CG52" i="29"/>
  <c r="CF52" i="29"/>
  <c r="CE52" i="29"/>
  <c r="CD52" i="29"/>
  <c r="CC52" i="29"/>
  <c r="CB52" i="29"/>
  <c r="CA52" i="29"/>
  <c r="BZ52" i="29"/>
  <c r="BY52" i="29"/>
  <c r="BX52" i="29"/>
  <c r="BW52" i="29"/>
  <c r="BV52" i="29"/>
  <c r="BU52" i="29"/>
  <c r="BT52" i="29"/>
  <c r="BS52" i="29"/>
  <c r="BR52" i="29"/>
  <c r="BQ52" i="29"/>
  <c r="BP52" i="29"/>
  <c r="BO52" i="29"/>
  <c r="BN52" i="29"/>
  <c r="BM52" i="29"/>
  <c r="BL52" i="29"/>
  <c r="BK52" i="29"/>
  <c r="BJ52" i="29"/>
  <c r="BI52" i="29"/>
  <c r="BH52" i="29"/>
  <c r="BG52" i="29"/>
  <c r="BF52" i="29"/>
  <c r="BE52" i="29"/>
  <c r="BD52" i="29"/>
  <c r="BC52" i="29"/>
  <c r="BB52" i="29"/>
  <c r="BA52" i="29"/>
  <c r="AZ52" i="29"/>
  <c r="AY52" i="29"/>
  <c r="AW52" i="29"/>
  <c r="AV52" i="29"/>
  <c r="AU52" i="29"/>
  <c r="AT52" i="29"/>
  <c r="AS52" i="29"/>
  <c r="AR52" i="29"/>
  <c r="AQ52" i="29"/>
  <c r="AP52" i="29"/>
  <c r="AO52" i="29"/>
  <c r="AN52" i="29"/>
  <c r="AM52" i="29"/>
  <c r="AL52" i="29"/>
  <c r="AK52" i="29"/>
  <c r="AJ52" i="29"/>
  <c r="AI52" i="29"/>
  <c r="AH52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B52" i="29"/>
  <c r="A52" i="29"/>
  <c r="CW51" i="29"/>
  <c r="CV51" i="29"/>
  <c r="CR51" i="29"/>
  <c r="CQ51" i="29"/>
  <c r="CP51" i="29"/>
  <c r="CO51" i="29"/>
  <c r="CN51" i="29"/>
  <c r="CM51" i="29"/>
  <c r="CL51" i="29"/>
  <c r="CK51" i="29"/>
  <c r="CJ51" i="29"/>
  <c r="CI51" i="29"/>
  <c r="CH51" i="29"/>
  <c r="CG51" i="29"/>
  <c r="CF51" i="29"/>
  <c r="CE51" i="29"/>
  <c r="CD51" i="29"/>
  <c r="CC51" i="29"/>
  <c r="CB51" i="29"/>
  <c r="CA51" i="29"/>
  <c r="BZ51" i="29"/>
  <c r="BY51" i="29"/>
  <c r="BX51" i="29"/>
  <c r="BW51" i="29"/>
  <c r="BV51" i="29"/>
  <c r="BU51" i="29"/>
  <c r="BT51" i="29"/>
  <c r="BS51" i="29"/>
  <c r="BR51" i="29"/>
  <c r="BQ51" i="29"/>
  <c r="BP51" i="29"/>
  <c r="BO51" i="29"/>
  <c r="BN51" i="29"/>
  <c r="BM51" i="29"/>
  <c r="BL51" i="29"/>
  <c r="BK51" i="29"/>
  <c r="BJ51" i="29"/>
  <c r="BI51" i="29"/>
  <c r="BH51" i="29"/>
  <c r="BG51" i="29"/>
  <c r="BF51" i="29"/>
  <c r="BE51" i="29"/>
  <c r="BD51" i="29"/>
  <c r="BC51" i="29"/>
  <c r="BB51" i="29"/>
  <c r="BA51" i="29"/>
  <c r="AZ51" i="29"/>
  <c r="AY51" i="29"/>
  <c r="AW51" i="29"/>
  <c r="AV51" i="29"/>
  <c r="AU51" i="29"/>
  <c r="AT51" i="29"/>
  <c r="AS51" i="29"/>
  <c r="AR51" i="29"/>
  <c r="AQ51" i="29"/>
  <c r="AP51" i="29"/>
  <c r="AO51" i="29"/>
  <c r="AN51" i="29"/>
  <c r="AM51" i="29"/>
  <c r="AL51" i="29"/>
  <c r="AK51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B51" i="29"/>
  <c r="A51" i="29"/>
  <c r="CW50" i="29"/>
  <c r="CV50" i="29"/>
  <c r="CR50" i="29"/>
  <c r="CQ50" i="29"/>
  <c r="CP50" i="29"/>
  <c r="CO50" i="29"/>
  <c r="CN50" i="29"/>
  <c r="CM50" i="29"/>
  <c r="CL50" i="29"/>
  <c r="CK50" i="29"/>
  <c r="CJ50" i="29"/>
  <c r="CI50" i="29"/>
  <c r="CH50" i="29"/>
  <c r="CG50" i="29"/>
  <c r="CF50" i="29"/>
  <c r="CE50" i="29"/>
  <c r="CD50" i="29"/>
  <c r="CC50" i="29"/>
  <c r="CB50" i="29"/>
  <c r="CA50" i="29"/>
  <c r="BZ50" i="29"/>
  <c r="BY50" i="29"/>
  <c r="BX50" i="29"/>
  <c r="BW50" i="29"/>
  <c r="BV50" i="29"/>
  <c r="BU50" i="29"/>
  <c r="BT50" i="29"/>
  <c r="BS50" i="29"/>
  <c r="BR50" i="29"/>
  <c r="BQ50" i="29"/>
  <c r="BP50" i="29"/>
  <c r="BO50" i="29"/>
  <c r="BN50" i="29"/>
  <c r="BM50" i="29"/>
  <c r="BL50" i="29"/>
  <c r="BK50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B50" i="29"/>
  <c r="A50" i="29"/>
  <c r="CW49" i="29"/>
  <c r="CV49" i="29"/>
  <c r="CR49" i="29"/>
  <c r="CQ49" i="29"/>
  <c r="CP49" i="29"/>
  <c r="CO49" i="29"/>
  <c r="CN49" i="29"/>
  <c r="CM49" i="29"/>
  <c r="CL49" i="29"/>
  <c r="CK49" i="29"/>
  <c r="CJ49" i="29"/>
  <c r="CI49" i="29"/>
  <c r="CH49" i="29"/>
  <c r="CG49" i="29"/>
  <c r="CF49" i="29"/>
  <c r="CE49" i="29"/>
  <c r="CD49" i="29"/>
  <c r="CC49" i="29"/>
  <c r="CB49" i="29"/>
  <c r="CA49" i="29"/>
  <c r="BZ49" i="29"/>
  <c r="BY49" i="29"/>
  <c r="BX49" i="29"/>
  <c r="BW49" i="29"/>
  <c r="BV49" i="29"/>
  <c r="BU49" i="29"/>
  <c r="BT49" i="29"/>
  <c r="BS49" i="29"/>
  <c r="BR49" i="29"/>
  <c r="BQ49" i="29"/>
  <c r="BP49" i="29"/>
  <c r="BO49" i="29"/>
  <c r="BN49" i="29"/>
  <c r="BM49" i="29"/>
  <c r="BL49" i="29"/>
  <c r="BK49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B49" i="29"/>
  <c r="A49" i="29"/>
  <c r="CW48" i="29"/>
  <c r="CV48" i="29"/>
  <c r="CR48" i="29"/>
  <c r="CQ48" i="29"/>
  <c r="CP48" i="29"/>
  <c r="CO48" i="29"/>
  <c r="CN48" i="29"/>
  <c r="CM48" i="29"/>
  <c r="CL48" i="29"/>
  <c r="CK48" i="29"/>
  <c r="CJ48" i="29"/>
  <c r="CI48" i="29"/>
  <c r="CH48" i="29"/>
  <c r="CG48" i="29"/>
  <c r="CF48" i="29"/>
  <c r="CE48" i="29"/>
  <c r="CD48" i="29"/>
  <c r="CC48" i="29"/>
  <c r="CB48" i="29"/>
  <c r="CA48" i="29"/>
  <c r="BZ48" i="29"/>
  <c r="BY48" i="29"/>
  <c r="BX48" i="29"/>
  <c r="BW48" i="29"/>
  <c r="BV48" i="29"/>
  <c r="BU48" i="29"/>
  <c r="BT48" i="29"/>
  <c r="BS48" i="29"/>
  <c r="BR48" i="29"/>
  <c r="BQ48" i="29"/>
  <c r="BP48" i="29"/>
  <c r="BO48" i="29"/>
  <c r="BN48" i="29"/>
  <c r="BM48" i="29"/>
  <c r="BL48" i="29"/>
  <c r="BK48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B48" i="29"/>
  <c r="A48" i="29"/>
  <c r="CW47" i="29"/>
  <c r="CV47" i="29"/>
  <c r="CR47" i="29"/>
  <c r="CQ47" i="29"/>
  <c r="CP47" i="29"/>
  <c r="CO47" i="29"/>
  <c r="CN47" i="29"/>
  <c r="CM47" i="29"/>
  <c r="CL47" i="29"/>
  <c r="CK47" i="29"/>
  <c r="CJ47" i="29"/>
  <c r="CI47" i="29"/>
  <c r="CH47" i="29"/>
  <c r="CG47" i="29"/>
  <c r="CF47" i="29"/>
  <c r="CE47" i="29"/>
  <c r="CD47" i="29"/>
  <c r="CC47" i="29"/>
  <c r="CB47" i="29"/>
  <c r="CA47" i="29"/>
  <c r="BZ47" i="29"/>
  <c r="BY47" i="29"/>
  <c r="BX47" i="29"/>
  <c r="BW47" i="29"/>
  <c r="BV47" i="29"/>
  <c r="BU47" i="29"/>
  <c r="BT47" i="29"/>
  <c r="BS47" i="29"/>
  <c r="BR47" i="29"/>
  <c r="BQ47" i="29"/>
  <c r="BP47" i="29"/>
  <c r="BO47" i="29"/>
  <c r="BN47" i="29"/>
  <c r="BM47" i="29"/>
  <c r="BL47" i="29"/>
  <c r="BK47" i="29"/>
  <c r="BJ47" i="29"/>
  <c r="BI47" i="29"/>
  <c r="BH47" i="29"/>
  <c r="BG47" i="29"/>
  <c r="BF47" i="29"/>
  <c r="BE47" i="29"/>
  <c r="BD47" i="29"/>
  <c r="BC47" i="29"/>
  <c r="BB47" i="29"/>
  <c r="BA47" i="29"/>
  <c r="AZ47" i="29"/>
  <c r="AY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B47" i="29"/>
  <c r="A47" i="29"/>
  <c r="CW46" i="29"/>
  <c r="CV46" i="29"/>
  <c r="CR46" i="29"/>
  <c r="CQ46" i="29"/>
  <c r="CP46" i="29"/>
  <c r="CO46" i="29"/>
  <c r="CN46" i="29"/>
  <c r="CM46" i="29"/>
  <c r="CL46" i="29"/>
  <c r="CK46" i="29"/>
  <c r="CJ46" i="29"/>
  <c r="CI46" i="29"/>
  <c r="CH46" i="29"/>
  <c r="CG46" i="29"/>
  <c r="CF46" i="29"/>
  <c r="CE46" i="29"/>
  <c r="CD46" i="29"/>
  <c r="CC46" i="29"/>
  <c r="CB46" i="29"/>
  <c r="CA46" i="29"/>
  <c r="BZ46" i="29"/>
  <c r="BY46" i="29"/>
  <c r="BX46" i="29"/>
  <c r="BW46" i="29"/>
  <c r="BV46" i="29"/>
  <c r="BU46" i="29"/>
  <c r="BT46" i="29"/>
  <c r="BS46" i="29"/>
  <c r="BR46" i="29"/>
  <c r="BQ46" i="29"/>
  <c r="BP46" i="29"/>
  <c r="BO46" i="29"/>
  <c r="BN46" i="29"/>
  <c r="BM46" i="29"/>
  <c r="BL46" i="29"/>
  <c r="BK46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B46" i="29"/>
  <c r="A46" i="29"/>
  <c r="CW45" i="29"/>
  <c r="CV45" i="29"/>
  <c r="CR45" i="29"/>
  <c r="CQ45" i="29"/>
  <c r="CP45" i="29"/>
  <c r="CO45" i="29"/>
  <c r="CN45" i="29"/>
  <c r="CM45" i="29"/>
  <c r="CL45" i="29"/>
  <c r="CK45" i="29"/>
  <c r="CJ45" i="29"/>
  <c r="CI45" i="29"/>
  <c r="CH45" i="29"/>
  <c r="CG45" i="29"/>
  <c r="CF45" i="29"/>
  <c r="CE45" i="29"/>
  <c r="CD45" i="29"/>
  <c r="CC45" i="29"/>
  <c r="CB45" i="29"/>
  <c r="CA45" i="29"/>
  <c r="BZ45" i="29"/>
  <c r="BY45" i="29"/>
  <c r="BX45" i="29"/>
  <c r="BW45" i="29"/>
  <c r="BV45" i="29"/>
  <c r="BU45" i="29"/>
  <c r="BT45" i="29"/>
  <c r="BS45" i="29"/>
  <c r="BR45" i="29"/>
  <c r="BQ45" i="29"/>
  <c r="BP45" i="29"/>
  <c r="BO45" i="29"/>
  <c r="BN45" i="29"/>
  <c r="BM45" i="29"/>
  <c r="BL45" i="29"/>
  <c r="BK45" i="29"/>
  <c r="BJ45" i="29"/>
  <c r="BI45" i="29"/>
  <c r="BH45" i="29"/>
  <c r="BG45" i="29"/>
  <c r="BF45" i="29"/>
  <c r="BE45" i="29"/>
  <c r="BD45" i="29"/>
  <c r="BC45" i="29"/>
  <c r="BB45" i="29"/>
  <c r="BA45" i="29"/>
  <c r="AZ45" i="29"/>
  <c r="AY45" i="29"/>
  <c r="AW45" i="29"/>
  <c r="AV45" i="29"/>
  <c r="AU45" i="29"/>
  <c r="AT45" i="29"/>
  <c r="AS45" i="29"/>
  <c r="AR45" i="29"/>
  <c r="AQ45" i="29"/>
  <c r="AP45" i="29"/>
  <c r="AO45" i="29"/>
  <c r="AN45" i="29"/>
  <c r="AM45" i="29"/>
  <c r="AL45" i="29"/>
  <c r="AK45" i="29"/>
  <c r="AJ45" i="29"/>
  <c r="AI45" i="29"/>
  <c r="AH4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CW44" i="29"/>
  <c r="CV44" i="29"/>
  <c r="CR44" i="29"/>
  <c r="CQ44" i="29"/>
  <c r="CP44" i="29"/>
  <c r="CO44" i="29"/>
  <c r="CN44" i="29"/>
  <c r="CM44" i="29"/>
  <c r="CL44" i="29"/>
  <c r="CK44" i="29"/>
  <c r="CJ44" i="29"/>
  <c r="CI44" i="29"/>
  <c r="CH44" i="29"/>
  <c r="CG44" i="29"/>
  <c r="CF44" i="29"/>
  <c r="CE44" i="29"/>
  <c r="CD44" i="29"/>
  <c r="CC44" i="29"/>
  <c r="CB44" i="29"/>
  <c r="CA44" i="29"/>
  <c r="BZ44" i="29"/>
  <c r="BY44" i="29"/>
  <c r="BX44" i="29"/>
  <c r="BW44" i="29"/>
  <c r="BV44" i="29"/>
  <c r="BU44" i="29"/>
  <c r="BT44" i="29"/>
  <c r="BS44" i="29"/>
  <c r="BR44" i="29"/>
  <c r="BQ44" i="29"/>
  <c r="BP44" i="29"/>
  <c r="BO44" i="29"/>
  <c r="BN44" i="29"/>
  <c r="BM44" i="29"/>
  <c r="BL44" i="29"/>
  <c r="BK44" i="29"/>
  <c r="BJ44" i="29"/>
  <c r="BI44" i="29"/>
  <c r="BH44" i="29"/>
  <c r="BG44" i="29"/>
  <c r="BF44" i="29"/>
  <c r="BE44" i="29"/>
  <c r="BD44" i="29"/>
  <c r="BC44" i="29"/>
  <c r="BB44" i="29"/>
  <c r="BA44" i="29"/>
  <c r="AZ44" i="29"/>
  <c r="AY44" i="29"/>
  <c r="AW44" i="29"/>
  <c r="AV44" i="29"/>
  <c r="AU44" i="29"/>
  <c r="AT44" i="29"/>
  <c r="AS44" i="29"/>
  <c r="AR44" i="29"/>
  <c r="AQ44" i="29"/>
  <c r="AP44" i="29"/>
  <c r="AO44" i="29"/>
  <c r="AN44" i="29"/>
  <c r="AM44" i="29"/>
  <c r="AL44" i="29"/>
  <c r="AK44" i="29"/>
  <c r="AJ44" i="29"/>
  <c r="AI44" i="29"/>
  <c r="AH44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44" i="29"/>
  <c r="CW43" i="29"/>
  <c r="CV43" i="29"/>
  <c r="CR43" i="29"/>
  <c r="CQ43" i="29"/>
  <c r="CP43" i="29"/>
  <c r="CO43" i="29"/>
  <c r="CN43" i="29"/>
  <c r="CM43" i="29"/>
  <c r="CL43" i="29"/>
  <c r="CK43" i="29"/>
  <c r="CJ43" i="29"/>
  <c r="CI43" i="29"/>
  <c r="CH43" i="29"/>
  <c r="CG43" i="29"/>
  <c r="CF43" i="29"/>
  <c r="CE43" i="29"/>
  <c r="CD43" i="29"/>
  <c r="CC43" i="29"/>
  <c r="CB43" i="29"/>
  <c r="CA43" i="29"/>
  <c r="BZ43" i="29"/>
  <c r="BY43" i="29"/>
  <c r="BX43" i="29"/>
  <c r="BW43" i="29"/>
  <c r="BV43" i="29"/>
  <c r="BU43" i="29"/>
  <c r="BT43" i="29"/>
  <c r="BS43" i="29"/>
  <c r="BR43" i="29"/>
  <c r="BQ43" i="29"/>
  <c r="BP43" i="29"/>
  <c r="BO43" i="29"/>
  <c r="BN43" i="29"/>
  <c r="BM43" i="29"/>
  <c r="BL43" i="29"/>
  <c r="BK43" i="29"/>
  <c r="BJ43" i="29"/>
  <c r="BI43" i="29"/>
  <c r="BH43" i="29"/>
  <c r="BG43" i="29"/>
  <c r="BF43" i="29"/>
  <c r="BE43" i="29"/>
  <c r="BD43" i="29"/>
  <c r="BC43" i="29"/>
  <c r="BB43" i="29"/>
  <c r="BA43" i="29"/>
  <c r="AZ43" i="29"/>
  <c r="AY43" i="29"/>
  <c r="AW43" i="29"/>
  <c r="AV43" i="29"/>
  <c r="AU43" i="29"/>
  <c r="AT43" i="29"/>
  <c r="AS43" i="29"/>
  <c r="AR43" i="29"/>
  <c r="AQ43" i="29"/>
  <c r="AP43" i="29"/>
  <c r="AO43" i="29"/>
  <c r="AN43" i="29"/>
  <c r="AM43" i="29"/>
  <c r="AL43" i="29"/>
  <c r="AK43" i="29"/>
  <c r="AJ43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B43" i="29"/>
  <c r="A43" i="29"/>
  <c r="CW42" i="29"/>
  <c r="CV42" i="29"/>
  <c r="CR42" i="29"/>
  <c r="CQ42" i="29"/>
  <c r="CP42" i="29"/>
  <c r="CO42" i="29"/>
  <c r="CN42" i="29"/>
  <c r="CM42" i="29"/>
  <c r="CL42" i="29"/>
  <c r="CK42" i="29"/>
  <c r="CJ42" i="29"/>
  <c r="CI42" i="29"/>
  <c r="CH42" i="29"/>
  <c r="CG42" i="29"/>
  <c r="CF42" i="29"/>
  <c r="CE42" i="29"/>
  <c r="CD42" i="29"/>
  <c r="CC42" i="29"/>
  <c r="CB42" i="29"/>
  <c r="CA42" i="29"/>
  <c r="BZ42" i="29"/>
  <c r="BY42" i="29"/>
  <c r="BX42" i="29"/>
  <c r="BW42" i="29"/>
  <c r="BV42" i="29"/>
  <c r="BU42" i="29"/>
  <c r="BT42" i="29"/>
  <c r="BS42" i="29"/>
  <c r="BR42" i="29"/>
  <c r="BQ42" i="29"/>
  <c r="BP42" i="29"/>
  <c r="BO42" i="29"/>
  <c r="BN42" i="29"/>
  <c r="BM42" i="29"/>
  <c r="BL42" i="29"/>
  <c r="BK42" i="29"/>
  <c r="BJ42" i="29"/>
  <c r="BI42" i="29"/>
  <c r="BH42" i="29"/>
  <c r="BG42" i="29"/>
  <c r="BF42" i="29"/>
  <c r="BE42" i="29"/>
  <c r="BD42" i="29"/>
  <c r="BC42" i="29"/>
  <c r="BB42" i="29"/>
  <c r="BA42" i="29"/>
  <c r="AZ42" i="29"/>
  <c r="AY42" i="29"/>
  <c r="AW42" i="29"/>
  <c r="AV42" i="29"/>
  <c r="AU42" i="29"/>
  <c r="AT42" i="29"/>
  <c r="AS42" i="29"/>
  <c r="AR42" i="29"/>
  <c r="AQ42" i="29"/>
  <c r="AP42" i="29"/>
  <c r="AO42" i="29"/>
  <c r="AN42" i="29"/>
  <c r="AM42" i="29"/>
  <c r="AL42" i="29"/>
  <c r="AK42" i="29"/>
  <c r="AJ42" i="29"/>
  <c r="AI42" i="29"/>
  <c r="AH42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A42" i="29"/>
  <c r="CW40" i="29"/>
  <c r="CV40" i="29"/>
  <c r="BC40" i="29"/>
  <c r="H40" i="29"/>
  <c r="C40" i="29"/>
  <c r="B40" i="29"/>
  <c r="BBY36" i="29"/>
  <c r="BBX36" i="29"/>
  <c r="BBW36" i="29"/>
  <c r="BBV36" i="29"/>
  <c r="BBU36" i="29"/>
  <c r="BBT36" i="29"/>
  <c r="BBS36" i="29"/>
  <c r="BBR36" i="29"/>
  <c r="BBQ36" i="29"/>
  <c r="BBP36" i="29"/>
  <c r="BBO36" i="29"/>
  <c r="BBN36" i="29"/>
  <c r="BBM36" i="29"/>
  <c r="BBL36" i="29"/>
  <c r="BBK36" i="29"/>
  <c r="BBJ36" i="29"/>
  <c r="BBI36" i="29"/>
  <c r="BBH36" i="29"/>
  <c r="BBG36" i="29"/>
  <c r="BBF36" i="29"/>
  <c r="BBE36" i="29"/>
  <c r="BBD36" i="29"/>
  <c r="BBC36" i="29"/>
  <c r="BBB36" i="29"/>
  <c r="BBA36" i="29"/>
  <c r="BAZ36" i="29"/>
  <c r="BAY36" i="29"/>
  <c r="BAX36" i="29"/>
  <c r="BAW36" i="29"/>
  <c r="BAV36" i="29"/>
  <c r="BAU36" i="29"/>
  <c r="BAT36" i="29"/>
  <c r="BAS36" i="29"/>
  <c r="BAR36" i="29"/>
  <c r="BAQ36" i="29"/>
  <c r="BAP36" i="29"/>
  <c r="BAO36" i="29"/>
  <c r="BAN36" i="29"/>
  <c r="BAM36" i="29"/>
  <c r="BAL36" i="29"/>
  <c r="BAK36" i="29"/>
  <c r="BAJ36" i="29"/>
  <c r="BAI36" i="29"/>
  <c r="BAH36" i="29"/>
  <c r="BAG36" i="29"/>
  <c r="BAF36" i="29"/>
  <c r="BAE36" i="29"/>
  <c r="BAD36" i="29"/>
  <c r="BAC36" i="29"/>
  <c r="BAB36" i="29"/>
  <c r="BAA36" i="29"/>
  <c r="AZZ36" i="29"/>
  <c r="AZY36" i="29"/>
  <c r="AZX36" i="29"/>
  <c r="AZW36" i="29"/>
  <c r="AZV36" i="29"/>
  <c r="AZU36" i="29"/>
  <c r="AZT36" i="29"/>
  <c r="AZS36" i="29"/>
  <c r="AZR36" i="29"/>
  <c r="AZQ36" i="29"/>
  <c r="AZP36" i="29"/>
  <c r="AZO36" i="29"/>
  <c r="AZN36" i="29"/>
  <c r="AZM36" i="29"/>
  <c r="AZL36" i="29"/>
  <c r="AZK36" i="29"/>
  <c r="AZJ36" i="29"/>
  <c r="AZI36" i="29"/>
  <c r="AZH36" i="29"/>
  <c r="AZG36" i="29"/>
  <c r="AZF36" i="29"/>
  <c r="AZE36" i="29"/>
  <c r="AZD36" i="29"/>
  <c r="AZC36" i="29"/>
  <c r="AZB36" i="29"/>
  <c r="AZA36" i="29"/>
  <c r="AYZ36" i="29"/>
  <c r="AYY36" i="29"/>
  <c r="AYX36" i="29"/>
  <c r="AYW36" i="29"/>
  <c r="AYV36" i="29"/>
  <c r="AYU36" i="29"/>
  <c r="AYT36" i="29"/>
  <c r="AYS36" i="29"/>
  <c r="AYR36" i="29"/>
  <c r="AYQ36" i="29"/>
  <c r="AYP36" i="29"/>
  <c r="AYO36" i="29"/>
  <c r="AYN36" i="29"/>
  <c r="AYM36" i="29"/>
  <c r="AYL36" i="29"/>
  <c r="AYK36" i="29"/>
  <c r="AYJ36" i="29"/>
  <c r="AYI36" i="29"/>
  <c r="AYH36" i="29"/>
  <c r="AYG36" i="29"/>
  <c r="AYF36" i="29"/>
  <c r="AYE36" i="29"/>
  <c r="AYD36" i="29"/>
  <c r="AYC36" i="29"/>
  <c r="AYB36" i="29"/>
  <c r="AYA36" i="29"/>
  <c r="AXZ36" i="29"/>
  <c r="AXY36" i="29"/>
  <c r="AXX36" i="29"/>
  <c r="AXW36" i="29"/>
  <c r="AXV36" i="29"/>
  <c r="AXU36" i="29"/>
  <c r="AXT36" i="29"/>
  <c r="AXS36" i="29"/>
  <c r="AXR36" i="29"/>
  <c r="AXQ36" i="29"/>
  <c r="AXP36" i="29"/>
  <c r="AXO36" i="29"/>
  <c r="AXN36" i="29"/>
  <c r="AXM36" i="29"/>
  <c r="AXL36" i="29"/>
  <c r="AXK36" i="29"/>
  <c r="AXJ36" i="29"/>
  <c r="AXI36" i="29"/>
  <c r="AXH36" i="29"/>
  <c r="AXG36" i="29"/>
  <c r="AXF36" i="29"/>
  <c r="AXE36" i="29"/>
  <c r="AXD36" i="29"/>
  <c r="AXC36" i="29"/>
  <c r="AXB36" i="29"/>
  <c r="AXA36" i="29"/>
  <c r="AWZ36" i="29"/>
  <c r="AWY36" i="29"/>
  <c r="AWX36" i="29"/>
  <c r="AWW36" i="29"/>
  <c r="AWV36" i="29"/>
  <c r="AWU36" i="29"/>
  <c r="AWT36" i="29"/>
  <c r="AWS36" i="29"/>
  <c r="AWR36" i="29"/>
  <c r="AWQ36" i="29"/>
  <c r="AWP36" i="29"/>
  <c r="AWO36" i="29"/>
  <c r="AWN36" i="29"/>
  <c r="AWM36" i="29"/>
  <c r="AWL36" i="29"/>
  <c r="AWK36" i="29"/>
  <c r="AWJ36" i="29"/>
  <c r="AWI36" i="29"/>
  <c r="AWH36" i="29"/>
  <c r="AWG36" i="29"/>
  <c r="AWF36" i="29"/>
  <c r="AWE36" i="29"/>
  <c r="AWD36" i="29"/>
  <c r="AWC36" i="29"/>
  <c r="AWB36" i="29"/>
  <c r="AWA36" i="29"/>
  <c r="AVZ36" i="29"/>
  <c r="AVY36" i="29"/>
  <c r="AVX36" i="29"/>
  <c r="AVW36" i="29"/>
  <c r="AVV36" i="29"/>
  <c r="AVU36" i="29"/>
  <c r="AVT36" i="29"/>
  <c r="AVS36" i="29"/>
  <c r="AVR36" i="29"/>
  <c r="AVQ36" i="29"/>
  <c r="AVP36" i="29"/>
  <c r="AVO36" i="29"/>
  <c r="AVN36" i="29"/>
  <c r="AVM36" i="29"/>
  <c r="AVL36" i="29"/>
  <c r="AVK36" i="29"/>
  <c r="AVJ36" i="29"/>
  <c r="AVI36" i="29"/>
  <c r="AVH36" i="29"/>
  <c r="AVG36" i="29"/>
  <c r="AVF36" i="29"/>
  <c r="AVE36" i="29"/>
  <c r="AVD36" i="29"/>
  <c r="AVC36" i="29"/>
  <c r="AVB36" i="29"/>
  <c r="AVA36" i="29"/>
  <c r="AUZ36" i="29"/>
  <c r="AUY36" i="29"/>
  <c r="AUX36" i="29"/>
  <c r="AUW36" i="29"/>
  <c r="AUV36" i="29"/>
  <c r="AUU36" i="29"/>
  <c r="AUT36" i="29"/>
  <c r="AUS36" i="29"/>
  <c r="AUR36" i="29"/>
  <c r="AUQ36" i="29"/>
  <c r="AUP36" i="29"/>
  <c r="AUO36" i="29"/>
  <c r="AUN36" i="29"/>
  <c r="AUM36" i="29"/>
  <c r="AUL36" i="29"/>
  <c r="AUK36" i="29"/>
  <c r="AUJ36" i="29"/>
  <c r="AUI36" i="29"/>
  <c r="AUH36" i="29"/>
  <c r="AUG36" i="29"/>
  <c r="AUF36" i="29"/>
  <c r="AUE36" i="29"/>
  <c r="AUD36" i="29"/>
  <c r="AUC36" i="29"/>
  <c r="AUB36" i="29"/>
  <c r="AUA36" i="29"/>
  <c r="ATZ36" i="29"/>
  <c r="ATY36" i="29"/>
  <c r="ATX36" i="29"/>
  <c r="ATW36" i="29"/>
  <c r="ATV36" i="29"/>
  <c r="ATU36" i="29"/>
  <c r="ATT36" i="29"/>
  <c r="ATS36" i="29"/>
  <c r="ATR36" i="29"/>
  <c r="ATQ36" i="29"/>
  <c r="ATP36" i="29"/>
  <c r="ATO36" i="29"/>
  <c r="ATN36" i="29"/>
  <c r="ATM36" i="29"/>
  <c r="ATL36" i="29"/>
  <c r="ATK36" i="29"/>
  <c r="ATJ36" i="29"/>
  <c r="ATI36" i="29"/>
  <c r="ATH36" i="29"/>
  <c r="ATG36" i="29"/>
  <c r="ATF36" i="29"/>
  <c r="ATE36" i="29"/>
  <c r="ATD36" i="29"/>
  <c r="ATC36" i="29"/>
  <c r="ATB36" i="29"/>
  <c r="ATA36" i="29"/>
  <c r="ASZ36" i="29"/>
  <c r="ASY36" i="29"/>
  <c r="ASX36" i="29"/>
  <c r="ASW36" i="29"/>
  <c r="ASV36" i="29"/>
  <c r="ASU36" i="29"/>
  <c r="AST36" i="29"/>
  <c r="ASS36" i="29"/>
  <c r="ASR36" i="29"/>
  <c r="ASQ36" i="29"/>
  <c r="ASP36" i="29"/>
  <c r="ASO36" i="29"/>
  <c r="ASN36" i="29"/>
  <c r="ASM36" i="29"/>
  <c r="ASL36" i="29"/>
  <c r="ASK36" i="29"/>
  <c r="ASJ36" i="29"/>
  <c r="ASI36" i="29"/>
  <c r="ASH36" i="29"/>
  <c r="ASG36" i="29"/>
  <c r="ASF36" i="29"/>
  <c r="ASE36" i="29"/>
  <c r="ASD36" i="29"/>
  <c r="ASC36" i="29"/>
  <c r="ASB36" i="29"/>
  <c r="ASA36" i="29"/>
  <c r="ARZ36" i="29"/>
  <c r="ARY36" i="29"/>
  <c r="ARX36" i="29"/>
  <c r="ARW36" i="29"/>
  <c r="ARV36" i="29"/>
  <c r="ARU36" i="29"/>
  <c r="ART36" i="29"/>
  <c r="ARS36" i="29"/>
  <c r="ARR36" i="29"/>
  <c r="ARQ36" i="29"/>
  <c r="ARP36" i="29"/>
  <c r="ARO36" i="29"/>
  <c r="ARN36" i="29"/>
  <c r="ARM36" i="29"/>
  <c r="ARL36" i="29"/>
  <c r="ARK36" i="29"/>
  <c r="ARJ36" i="29"/>
  <c r="ARI36" i="29"/>
  <c r="ARH36" i="29"/>
  <c r="ARG36" i="29"/>
  <c r="ARF36" i="29"/>
  <c r="ARE36" i="29"/>
  <c r="ARD36" i="29"/>
  <c r="ARC36" i="29"/>
  <c r="ARB36" i="29"/>
  <c r="ARA36" i="29"/>
  <c r="AQZ36" i="29"/>
  <c r="AQY36" i="29"/>
  <c r="AQX36" i="29"/>
  <c r="AQW36" i="29"/>
  <c r="AQV36" i="29"/>
  <c r="AQU36" i="29"/>
  <c r="AQT36" i="29"/>
  <c r="AQS36" i="29"/>
  <c r="AQR36" i="29"/>
  <c r="AQQ36" i="29"/>
  <c r="AQP36" i="29"/>
  <c r="AQO36" i="29"/>
  <c r="AQN36" i="29"/>
  <c r="AQM36" i="29"/>
  <c r="AQL36" i="29"/>
  <c r="AQK36" i="29"/>
  <c r="AQJ36" i="29"/>
  <c r="AQI36" i="29"/>
  <c r="AQH36" i="29"/>
  <c r="AQG36" i="29"/>
  <c r="AQF36" i="29"/>
  <c r="AQE36" i="29"/>
  <c r="AQD36" i="29"/>
  <c r="AQC36" i="29"/>
  <c r="AQB36" i="29"/>
  <c r="AQA36" i="29"/>
  <c r="APZ36" i="29"/>
  <c r="APY36" i="29"/>
  <c r="APX36" i="29"/>
  <c r="APW36" i="29"/>
  <c r="APV36" i="29"/>
  <c r="APU36" i="29"/>
  <c r="APT36" i="29"/>
  <c r="APS36" i="29"/>
  <c r="APR36" i="29"/>
  <c r="APQ36" i="29"/>
  <c r="APP36" i="29"/>
  <c r="APO36" i="29"/>
  <c r="APN36" i="29"/>
  <c r="APM36" i="29"/>
  <c r="APL36" i="29"/>
  <c r="APK36" i="29"/>
  <c r="APJ36" i="29"/>
  <c r="API36" i="29"/>
  <c r="APH36" i="29"/>
  <c r="APG36" i="29"/>
  <c r="APF36" i="29"/>
  <c r="APE36" i="29"/>
  <c r="APD36" i="29"/>
  <c r="APC36" i="29"/>
  <c r="APB36" i="29"/>
  <c r="APA36" i="29"/>
  <c r="AOZ36" i="29"/>
  <c r="AOY36" i="29"/>
  <c r="AOX36" i="29"/>
  <c r="AOW36" i="29"/>
  <c r="AOV36" i="29"/>
  <c r="AOU36" i="29"/>
  <c r="AOT36" i="29"/>
  <c r="AOS36" i="29"/>
  <c r="AOR36" i="29"/>
  <c r="AOQ36" i="29"/>
  <c r="AOP36" i="29"/>
  <c r="AOO36" i="29"/>
  <c r="AON36" i="29"/>
  <c r="AOM36" i="29"/>
  <c r="AOL36" i="29"/>
  <c r="AOK36" i="29"/>
  <c r="AOJ36" i="29"/>
  <c r="AOI36" i="29"/>
  <c r="AOH36" i="29"/>
  <c r="AOG36" i="29"/>
  <c r="AOF36" i="29"/>
  <c r="AOE36" i="29"/>
  <c r="AOD36" i="29"/>
  <c r="AOC36" i="29"/>
  <c r="AOB36" i="29"/>
  <c r="AOA36" i="29"/>
  <c r="ANZ36" i="29"/>
  <c r="ANY36" i="29"/>
  <c r="ANX36" i="29"/>
  <c r="ANW36" i="29"/>
  <c r="ANV36" i="29"/>
  <c r="ANU36" i="29"/>
  <c r="ANT36" i="29"/>
  <c r="ANS36" i="29"/>
  <c r="ANR36" i="29"/>
  <c r="ANQ36" i="29"/>
  <c r="ANP36" i="29"/>
  <c r="ANO36" i="29"/>
  <c r="ANN36" i="29"/>
  <c r="ANM36" i="29"/>
  <c r="ANL36" i="29"/>
  <c r="ANK36" i="29"/>
  <c r="ANJ36" i="29"/>
  <c r="ANI36" i="29"/>
  <c r="ANH36" i="29"/>
  <c r="ANG36" i="29"/>
  <c r="ANF36" i="29"/>
  <c r="ANE36" i="29"/>
  <c r="AND36" i="29"/>
  <c r="ANC36" i="29"/>
  <c r="ANB36" i="29"/>
  <c r="ANA36" i="29"/>
  <c r="AMZ36" i="29"/>
  <c r="AMY36" i="29"/>
  <c r="AMX36" i="29"/>
  <c r="AMW36" i="29"/>
  <c r="AMV36" i="29"/>
  <c r="AMU36" i="29"/>
  <c r="AMT36" i="29"/>
  <c r="AMS36" i="29"/>
  <c r="AMR36" i="29"/>
  <c r="AMQ36" i="29"/>
  <c r="AMP36" i="29"/>
  <c r="AMO36" i="29"/>
  <c r="AMN36" i="29"/>
  <c r="AMM36" i="29"/>
  <c r="AML36" i="29"/>
  <c r="AMK36" i="29"/>
  <c r="AMJ36" i="29"/>
  <c r="AMI36" i="29"/>
  <c r="AMH36" i="29"/>
  <c r="AMG36" i="29"/>
  <c r="AMF36" i="29"/>
  <c r="AME36" i="29"/>
  <c r="AMD36" i="29"/>
  <c r="AMC36" i="29"/>
  <c r="AMB36" i="29"/>
  <c r="AMA36" i="29"/>
  <c r="ALZ36" i="29"/>
  <c r="ALY36" i="29"/>
  <c r="ALX36" i="29"/>
  <c r="ALW36" i="29"/>
  <c r="ALV36" i="29"/>
  <c r="ALU36" i="29"/>
  <c r="ALT36" i="29"/>
  <c r="ALS36" i="29"/>
  <c r="ALR36" i="29"/>
  <c r="ALQ36" i="29"/>
  <c r="ALP36" i="29"/>
  <c r="ALO36" i="29"/>
  <c r="ALN36" i="29"/>
  <c r="ALM36" i="29"/>
  <c r="ALL36" i="29"/>
  <c r="ALK36" i="29"/>
  <c r="ALJ36" i="29"/>
  <c r="ALI36" i="29"/>
  <c r="ALH36" i="29"/>
  <c r="ALG36" i="29"/>
  <c r="ALF36" i="29"/>
  <c r="ALE36" i="29"/>
  <c r="ALD36" i="29"/>
  <c r="ALC36" i="29"/>
  <c r="ALB36" i="29"/>
  <c r="ALA36" i="29"/>
  <c r="AKZ36" i="29"/>
  <c r="AKY36" i="29"/>
  <c r="AKX36" i="29"/>
  <c r="AKW36" i="29"/>
  <c r="AKV36" i="29"/>
  <c r="AKU36" i="29"/>
  <c r="AKT36" i="29"/>
  <c r="AKS36" i="29"/>
  <c r="AKR36" i="29"/>
  <c r="AKQ36" i="29"/>
  <c r="AKP36" i="29"/>
  <c r="AKO36" i="29"/>
  <c r="AKN36" i="29"/>
  <c r="AKM36" i="29"/>
  <c r="AKL36" i="29"/>
  <c r="AKK36" i="29"/>
  <c r="AKJ36" i="29"/>
  <c r="AKI36" i="29"/>
  <c r="AKH36" i="29"/>
  <c r="AKG36" i="29"/>
  <c r="AKF36" i="29"/>
  <c r="AKE36" i="29"/>
  <c r="AKD36" i="29"/>
  <c r="AKC36" i="29"/>
  <c r="AKB36" i="29"/>
  <c r="AKA36" i="29"/>
  <c r="AJZ36" i="29"/>
  <c r="AJY36" i="29"/>
  <c r="AJX36" i="29"/>
  <c r="AJW36" i="29"/>
  <c r="AJV36" i="29"/>
  <c r="AJU36" i="29"/>
  <c r="AJT36" i="29"/>
  <c r="AJS36" i="29"/>
  <c r="AJR36" i="29"/>
  <c r="AJQ36" i="29"/>
  <c r="AJP36" i="29"/>
  <c r="AJO36" i="29"/>
  <c r="AJN36" i="29"/>
  <c r="AJM36" i="29"/>
  <c r="AJL36" i="29"/>
  <c r="AJK36" i="29"/>
  <c r="AJJ36" i="29"/>
  <c r="AJI36" i="29"/>
  <c r="AJH36" i="29"/>
  <c r="AJG36" i="29"/>
  <c r="AJF36" i="29"/>
  <c r="AJE36" i="29"/>
  <c r="AJD36" i="29"/>
  <c r="AJC36" i="29"/>
  <c r="AJB36" i="29"/>
  <c r="AJA36" i="29"/>
  <c r="AIZ36" i="29"/>
  <c r="AIY36" i="29"/>
  <c r="AIX36" i="29"/>
  <c r="AIW36" i="29"/>
  <c r="AIV36" i="29"/>
  <c r="AIU36" i="29"/>
  <c r="AIT36" i="29"/>
  <c r="AIS36" i="29"/>
  <c r="AIR36" i="29"/>
  <c r="AIQ36" i="29"/>
  <c r="AIP36" i="29"/>
  <c r="AIO36" i="29"/>
  <c r="AIN36" i="29"/>
  <c r="AIM36" i="29"/>
  <c r="AIL36" i="29"/>
  <c r="AIK36" i="29"/>
  <c r="AIJ36" i="29"/>
  <c r="AII36" i="29"/>
  <c r="AIH36" i="29"/>
  <c r="AIG36" i="29"/>
  <c r="AIF36" i="29"/>
  <c r="AIE36" i="29"/>
  <c r="AID36" i="29"/>
  <c r="AIC36" i="29"/>
  <c r="AIB36" i="29"/>
  <c r="AIA36" i="29"/>
  <c r="AHZ36" i="29"/>
  <c r="AHY36" i="29"/>
  <c r="AHX36" i="29"/>
  <c r="AHW36" i="29"/>
  <c r="AHV36" i="29"/>
  <c r="AHU36" i="29"/>
  <c r="AHT36" i="29"/>
  <c r="AHS36" i="29"/>
  <c r="AHR36" i="29"/>
  <c r="AHQ36" i="29"/>
  <c r="AHP36" i="29"/>
  <c r="AHO36" i="29"/>
  <c r="AHN36" i="29"/>
  <c r="AHM36" i="29"/>
  <c r="AHL36" i="29"/>
  <c r="AHK36" i="29"/>
  <c r="AHJ36" i="29"/>
  <c r="AHI36" i="29"/>
  <c r="AHH36" i="29"/>
  <c r="AHG36" i="29"/>
  <c r="AHF36" i="29"/>
  <c r="AHE36" i="29"/>
  <c r="AHD36" i="29"/>
  <c r="AHC36" i="29"/>
  <c r="AHB36" i="29"/>
  <c r="AHA36" i="29"/>
  <c r="AGZ36" i="29"/>
  <c r="AGY36" i="29"/>
  <c r="AGX36" i="29"/>
  <c r="AGW36" i="29"/>
  <c r="AGV36" i="29"/>
  <c r="AGU36" i="29"/>
  <c r="AGT36" i="29"/>
  <c r="AGS36" i="29"/>
  <c r="AGR36" i="29"/>
  <c r="AGQ36" i="29"/>
  <c r="AGP36" i="29"/>
  <c r="AGO36" i="29"/>
  <c r="AGN36" i="29"/>
  <c r="AGM36" i="29"/>
  <c r="AGL36" i="29"/>
  <c r="AGK36" i="29"/>
  <c r="AGJ36" i="29"/>
  <c r="AGI36" i="29"/>
  <c r="AGH36" i="29"/>
  <c r="AGG36" i="29"/>
  <c r="AGF36" i="29"/>
  <c r="AGE36" i="29"/>
  <c r="AGD36" i="29"/>
  <c r="AGC36" i="29"/>
  <c r="AGB36" i="29"/>
  <c r="AGA36" i="29"/>
  <c r="AFZ36" i="29"/>
  <c r="AFY36" i="29"/>
  <c r="AFX36" i="29"/>
  <c r="AFW36" i="29"/>
  <c r="AFV36" i="29"/>
  <c r="AFU36" i="29"/>
  <c r="AFT36" i="29"/>
  <c r="AFS36" i="29"/>
  <c r="AFR36" i="29"/>
  <c r="AFQ36" i="29"/>
  <c r="AFP36" i="29"/>
  <c r="AFO36" i="29"/>
  <c r="AFN36" i="29"/>
  <c r="AFM36" i="29"/>
  <c r="AFL36" i="29"/>
  <c r="AFK36" i="29"/>
  <c r="AFJ36" i="29"/>
  <c r="AFI36" i="29"/>
  <c r="AFH36" i="29"/>
  <c r="AFG36" i="29"/>
  <c r="AFF36" i="29"/>
  <c r="AFE36" i="29"/>
  <c r="AFD36" i="29"/>
  <c r="AFC36" i="29"/>
  <c r="AFB36" i="29"/>
  <c r="AFA36" i="29"/>
  <c r="AEZ36" i="29"/>
  <c r="AEY36" i="29"/>
  <c r="AEX36" i="29"/>
  <c r="AEW36" i="29"/>
  <c r="AEV36" i="29"/>
  <c r="AEU36" i="29"/>
  <c r="AET36" i="29"/>
  <c r="AES36" i="29"/>
  <c r="AER36" i="29"/>
  <c r="AEQ36" i="29"/>
  <c r="AEP36" i="29"/>
  <c r="AEO36" i="29"/>
  <c r="AEN36" i="29"/>
  <c r="AEM36" i="29"/>
  <c r="AEL36" i="29"/>
  <c r="AEK36" i="29"/>
  <c r="AEJ36" i="29"/>
  <c r="AEI36" i="29"/>
  <c r="AEH36" i="29"/>
  <c r="AEG36" i="29"/>
  <c r="AEF36" i="29"/>
  <c r="AEE36" i="29"/>
  <c r="AED36" i="29"/>
  <c r="AEC36" i="29"/>
  <c r="AEB36" i="29"/>
  <c r="AEA36" i="29"/>
  <c r="ADZ36" i="29"/>
  <c r="ADY36" i="29"/>
  <c r="ADX36" i="29"/>
  <c r="ADW36" i="29"/>
  <c r="ADV36" i="29"/>
  <c r="ADU36" i="29"/>
  <c r="ADT36" i="29"/>
  <c r="ADS36" i="29"/>
  <c r="ADR36" i="29"/>
  <c r="ADQ36" i="29"/>
  <c r="ADP36" i="29"/>
  <c r="ADO36" i="29"/>
  <c r="ADN36" i="29"/>
  <c r="ADM36" i="29"/>
  <c r="ADL36" i="29"/>
  <c r="ADK36" i="29"/>
  <c r="ADJ36" i="29"/>
  <c r="ADI36" i="29"/>
  <c r="ADH36" i="29"/>
  <c r="ADG36" i="29"/>
  <c r="ADF36" i="29"/>
  <c r="ADE36" i="29"/>
  <c r="ADD36" i="29"/>
  <c r="ADC36" i="29"/>
  <c r="ADB36" i="29"/>
  <c r="ADA36" i="29"/>
  <c r="ACZ36" i="29"/>
  <c r="ACY36" i="29"/>
  <c r="ACX36" i="29"/>
  <c r="ACW36" i="29"/>
  <c r="ACV36" i="29"/>
  <c r="ACU36" i="29"/>
  <c r="ACT36" i="29"/>
  <c r="ACS36" i="29"/>
  <c r="ACR36" i="29"/>
  <c r="ACQ36" i="29"/>
  <c r="ACP36" i="29"/>
  <c r="ACO36" i="29"/>
  <c r="ACN36" i="29"/>
  <c r="ACM36" i="29"/>
  <c r="ACL36" i="29"/>
  <c r="ACK36" i="29"/>
  <c r="ACJ36" i="29"/>
  <c r="ACI36" i="29"/>
  <c r="ACH36" i="29"/>
  <c r="ACG36" i="29"/>
  <c r="ACF36" i="29"/>
  <c r="ACE36" i="29"/>
  <c r="ACD36" i="29"/>
  <c r="ACC36" i="29"/>
  <c r="ACB36" i="29"/>
  <c r="ACA36" i="29"/>
  <c r="ABZ36" i="29"/>
  <c r="ABY36" i="29"/>
  <c r="ABX36" i="29"/>
  <c r="ABW36" i="29"/>
  <c r="ABV36" i="29"/>
  <c r="ABU36" i="29"/>
  <c r="ABT36" i="29"/>
  <c r="ABS36" i="29"/>
  <c r="ABR36" i="29"/>
  <c r="ABQ36" i="29"/>
  <c r="ABP36" i="29"/>
  <c r="ABO36" i="29"/>
  <c r="ABN36" i="29"/>
  <c r="ABM36" i="29"/>
  <c r="ABL36" i="29"/>
  <c r="ABK36" i="29"/>
  <c r="ABJ36" i="29"/>
  <c r="ABI36" i="29"/>
  <c r="ABH36" i="29"/>
  <c r="ABG36" i="29"/>
  <c r="ABF36" i="29"/>
  <c r="ABE36" i="29"/>
  <c r="ABD36" i="29"/>
  <c r="ABC36" i="29"/>
  <c r="ABB36" i="29"/>
  <c r="ABA36" i="29"/>
  <c r="AAZ36" i="29"/>
  <c r="AAY36" i="29"/>
  <c r="AAX36" i="29"/>
  <c r="AAW36" i="29"/>
  <c r="AAV36" i="29"/>
  <c r="AAU36" i="29"/>
  <c r="AAT36" i="29"/>
  <c r="AAS36" i="29"/>
  <c r="AAR36" i="29"/>
  <c r="AAQ36" i="29"/>
  <c r="AAP36" i="29"/>
  <c r="AAO36" i="29"/>
  <c r="AAN36" i="29"/>
  <c r="AAM36" i="29"/>
  <c r="AAL36" i="29"/>
  <c r="AAK36" i="29"/>
  <c r="AAJ36" i="29"/>
  <c r="AAI36" i="29"/>
  <c r="AAH36" i="29"/>
  <c r="AAG36" i="29"/>
  <c r="AAF36" i="29"/>
  <c r="AAE36" i="29"/>
  <c r="AAD36" i="29"/>
  <c r="AAC36" i="29"/>
  <c r="AAB36" i="29"/>
  <c r="AAA36" i="29"/>
  <c r="ZZ36" i="29"/>
  <c r="ZY36" i="29"/>
  <c r="ZX36" i="29"/>
  <c r="ZW36" i="29"/>
  <c r="ZV36" i="29"/>
  <c r="ZU36" i="29"/>
  <c r="ZT36" i="29"/>
  <c r="ZS36" i="29"/>
  <c r="ZR36" i="29"/>
  <c r="ZQ36" i="29"/>
  <c r="ZP36" i="29"/>
  <c r="ZO36" i="29"/>
  <c r="ZN36" i="29"/>
  <c r="ZM36" i="29"/>
  <c r="ZL36" i="29"/>
  <c r="ZK36" i="29"/>
  <c r="ZJ36" i="29"/>
  <c r="ZI36" i="29"/>
  <c r="ZH36" i="29"/>
  <c r="ZG36" i="29"/>
  <c r="ZF36" i="29"/>
  <c r="ZE36" i="29"/>
  <c r="ZD36" i="29"/>
  <c r="ZC36" i="29"/>
  <c r="ZB36" i="29"/>
  <c r="ZA36" i="29"/>
  <c r="YZ36" i="29"/>
  <c r="YY36" i="29"/>
  <c r="YX36" i="29"/>
  <c r="YW36" i="29"/>
  <c r="YV36" i="29"/>
  <c r="YU36" i="29"/>
  <c r="YT36" i="29"/>
  <c r="YS36" i="29"/>
  <c r="YR36" i="29"/>
  <c r="YQ36" i="29"/>
  <c r="YP36" i="29"/>
  <c r="YO36" i="29"/>
  <c r="YN36" i="29"/>
  <c r="YM36" i="29"/>
  <c r="YL36" i="29"/>
  <c r="YK36" i="29"/>
  <c r="YJ36" i="29"/>
  <c r="YI36" i="29"/>
  <c r="YH36" i="29"/>
  <c r="YG36" i="29"/>
  <c r="YF36" i="29"/>
  <c r="YE36" i="29"/>
  <c r="YD36" i="29"/>
  <c r="YC36" i="29"/>
  <c r="YB36" i="29"/>
  <c r="YA36" i="29"/>
  <c r="XZ36" i="29"/>
  <c r="XY36" i="29"/>
  <c r="XX36" i="29"/>
  <c r="XW36" i="29"/>
  <c r="XV36" i="29"/>
  <c r="XU36" i="29"/>
  <c r="XT36" i="29"/>
  <c r="XS36" i="29"/>
  <c r="XR36" i="29"/>
  <c r="XQ36" i="29"/>
  <c r="XP36" i="29"/>
  <c r="XO36" i="29"/>
  <c r="XN36" i="29"/>
  <c r="XM36" i="29"/>
  <c r="XL36" i="29"/>
  <c r="XK36" i="29"/>
  <c r="XJ36" i="29"/>
  <c r="XI36" i="29"/>
  <c r="XH36" i="29"/>
  <c r="XG36" i="29"/>
  <c r="XF36" i="29"/>
  <c r="XE36" i="29"/>
  <c r="XD36" i="29"/>
  <c r="XC36" i="29"/>
  <c r="XB36" i="29"/>
  <c r="XA36" i="29"/>
  <c r="WZ36" i="29"/>
  <c r="WY36" i="29"/>
  <c r="WX36" i="29"/>
  <c r="WW36" i="29"/>
  <c r="WV36" i="29"/>
  <c r="WU36" i="29"/>
  <c r="WT36" i="29"/>
  <c r="WS36" i="29"/>
  <c r="WR36" i="29"/>
  <c r="WQ36" i="29"/>
  <c r="WP36" i="29"/>
  <c r="WO36" i="29"/>
  <c r="WN36" i="29"/>
  <c r="WM36" i="29"/>
  <c r="WL36" i="29"/>
  <c r="WK36" i="29"/>
  <c r="WJ36" i="29"/>
  <c r="WI36" i="29"/>
  <c r="WH36" i="29"/>
  <c r="WG36" i="29"/>
  <c r="WF36" i="29"/>
  <c r="WE36" i="29"/>
  <c r="WD36" i="29"/>
  <c r="WC36" i="29"/>
  <c r="WB36" i="29"/>
  <c r="WA36" i="29"/>
  <c r="VZ36" i="29"/>
  <c r="VY36" i="29"/>
  <c r="VX36" i="29"/>
  <c r="VW36" i="29"/>
  <c r="VV36" i="29"/>
  <c r="VU36" i="29"/>
  <c r="VT36" i="29"/>
  <c r="VS36" i="29"/>
  <c r="VR36" i="29"/>
  <c r="VQ36" i="29"/>
  <c r="VP36" i="29"/>
  <c r="VO36" i="29"/>
  <c r="VN36" i="29"/>
  <c r="VM36" i="29"/>
  <c r="VL36" i="29"/>
  <c r="VK36" i="29"/>
  <c r="VJ36" i="29"/>
  <c r="VI36" i="29"/>
  <c r="VH36" i="29"/>
  <c r="VG36" i="29"/>
  <c r="VF36" i="29"/>
  <c r="VE36" i="29"/>
  <c r="VD36" i="29"/>
  <c r="VC36" i="29"/>
  <c r="VB36" i="29"/>
  <c r="VA36" i="29"/>
  <c r="UZ36" i="29"/>
  <c r="UY36" i="29"/>
  <c r="UX36" i="29"/>
  <c r="UW36" i="29"/>
  <c r="UV36" i="29"/>
  <c r="UU36" i="29"/>
  <c r="UT36" i="29"/>
  <c r="US36" i="29"/>
  <c r="UR36" i="29"/>
  <c r="UQ36" i="29"/>
  <c r="UP36" i="29"/>
  <c r="UO36" i="29"/>
  <c r="UN36" i="29"/>
  <c r="UM36" i="29"/>
  <c r="UL36" i="29"/>
  <c r="UK36" i="29"/>
  <c r="UJ36" i="29"/>
  <c r="UI36" i="29"/>
  <c r="UH36" i="29"/>
  <c r="UG36" i="29"/>
  <c r="UF36" i="29"/>
  <c r="UE36" i="29"/>
  <c r="UD36" i="29"/>
  <c r="UC36" i="29"/>
  <c r="UB36" i="29"/>
  <c r="UA36" i="29"/>
  <c r="TZ36" i="29"/>
  <c r="TY36" i="29"/>
  <c r="TX36" i="29"/>
  <c r="TW36" i="29"/>
  <c r="TV36" i="29"/>
  <c r="TU36" i="29"/>
  <c r="TT36" i="29"/>
  <c r="TS36" i="29"/>
  <c r="TR36" i="29"/>
  <c r="TQ36" i="29"/>
  <c r="TP36" i="29"/>
  <c r="TO36" i="29"/>
  <c r="TN36" i="29"/>
  <c r="TM36" i="29"/>
  <c r="TL36" i="29"/>
  <c r="TK36" i="29"/>
  <c r="TJ36" i="29"/>
  <c r="TI36" i="29"/>
  <c r="TH36" i="29"/>
  <c r="TG36" i="29"/>
  <c r="TF36" i="29"/>
  <c r="TE36" i="29"/>
  <c r="TD36" i="29"/>
  <c r="TC36" i="29"/>
  <c r="TB36" i="29"/>
  <c r="TA36" i="29"/>
  <c r="SZ36" i="29"/>
  <c r="SY36" i="29"/>
  <c r="SX36" i="29"/>
  <c r="SW36" i="29"/>
  <c r="SV36" i="29"/>
  <c r="SU36" i="29"/>
  <c r="ST36" i="29"/>
  <c r="SS36" i="29"/>
  <c r="SR36" i="29"/>
  <c r="SQ36" i="29"/>
  <c r="SP36" i="29"/>
  <c r="SO36" i="29"/>
  <c r="SN36" i="29"/>
  <c r="SM36" i="29"/>
  <c r="SL36" i="29"/>
  <c r="SK36" i="29"/>
  <c r="SJ36" i="29"/>
  <c r="SI36" i="29"/>
  <c r="SH36" i="29"/>
  <c r="SG36" i="29"/>
  <c r="SF36" i="29"/>
  <c r="SE36" i="29"/>
  <c r="SD36" i="29"/>
  <c r="SC36" i="29"/>
  <c r="SB36" i="29"/>
  <c r="SA36" i="29"/>
  <c r="RZ36" i="29"/>
  <c r="RY36" i="29"/>
  <c r="RX36" i="29"/>
  <c r="RW36" i="29"/>
  <c r="RV36" i="29"/>
  <c r="RU36" i="29"/>
  <c r="RT36" i="29"/>
  <c r="RS36" i="29"/>
  <c r="RR36" i="29"/>
  <c r="RQ36" i="29"/>
  <c r="RP36" i="29"/>
  <c r="RO36" i="29"/>
  <c r="RN36" i="29"/>
  <c r="RM36" i="29"/>
  <c r="RL36" i="29"/>
  <c r="RK36" i="29"/>
  <c r="RJ36" i="29"/>
  <c r="RI36" i="29"/>
  <c r="RH36" i="29"/>
  <c r="RG36" i="29"/>
  <c r="RF36" i="29"/>
  <c r="RE36" i="29"/>
  <c r="RD36" i="29"/>
  <c r="RC36" i="29"/>
  <c r="RB36" i="29"/>
  <c r="RA36" i="29"/>
  <c r="QZ36" i="29"/>
  <c r="QY36" i="29"/>
  <c r="QX36" i="29"/>
  <c r="QW36" i="29"/>
  <c r="QV36" i="29"/>
  <c r="QU36" i="29"/>
  <c r="QT36" i="29"/>
  <c r="QS36" i="29"/>
  <c r="QR36" i="29"/>
  <c r="QQ36" i="29"/>
  <c r="QP36" i="29"/>
  <c r="QO36" i="29"/>
  <c r="QN36" i="29"/>
  <c r="QM36" i="29"/>
  <c r="QL36" i="29"/>
  <c r="QK36" i="29"/>
  <c r="QJ36" i="29"/>
  <c r="QI36" i="29"/>
  <c r="QH36" i="29"/>
  <c r="QG36" i="29"/>
  <c r="QF36" i="29"/>
  <c r="QE36" i="29"/>
  <c r="QD36" i="29"/>
  <c r="QC36" i="29"/>
  <c r="QB36" i="29"/>
  <c r="QA36" i="29"/>
  <c r="PZ36" i="29"/>
  <c r="PY36" i="29"/>
  <c r="PX36" i="29"/>
  <c r="PW36" i="29"/>
  <c r="PV36" i="29"/>
  <c r="PU36" i="29"/>
  <c r="PT36" i="29"/>
  <c r="PS36" i="29"/>
  <c r="PR36" i="29"/>
  <c r="PQ36" i="29"/>
  <c r="PP36" i="29"/>
  <c r="PO36" i="29"/>
  <c r="PN36" i="29"/>
  <c r="PM36" i="29"/>
  <c r="PL36" i="29"/>
  <c r="PK36" i="29"/>
  <c r="PJ36" i="29"/>
  <c r="PI36" i="29"/>
  <c r="PH36" i="29"/>
  <c r="PG36" i="29"/>
  <c r="PF36" i="29"/>
  <c r="PE36" i="29"/>
  <c r="PD36" i="29"/>
  <c r="PC36" i="29"/>
  <c r="PB36" i="29"/>
  <c r="PA36" i="29"/>
  <c r="OZ36" i="29"/>
  <c r="OY36" i="29"/>
  <c r="OX36" i="29"/>
  <c r="OW36" i="29"/>
  <c r="OV36" i="29"/>
  <c r="OU36" i="29"/>
  <c r="OT36" i="29"/>
  <c r="OS36" i="29"/>
  <c r="OR36" i="29"/>
  <c r="OQ36" i="29"/>
  <c r="OP36" i="29"/>
  <c r="OO36" i="29"/>
  <c r="ON36" i="29"/>
  <c r="OM36" i="29"/>
  <c r="OL36" i="29"/>
  <c r="OK36" i="29"/>
  <c r="OJ36" i="29"/>
  <c r="OI36" i="29"/>
  <c r="OH36" i="29"/>
  <c r="OG36" i="29"/>
  <c r="OF36" i="29"/>
  <c r="OE36" i="29"/>
  <c r="OD36" i="29"/>
  <c r="OC36" i="29"/>
  <c r="OB36" i="29"/>
  <c r="OA36" i="29"/>
  <c r="NZ36" i="29"/>
  <c r="NY36" i="29"/>
  <c r="NX36" i="29"/>
  <c r="NW36" i="29"/>
  <c r="NV36" i="29"/>
  <c r="NU36" i="29"/>
  <c r="NT36" i="29"/>
  <c r="NS36" i="29"/>
  <c r="NR36" i="29"/>
  <c r="NQ36" i="29"/>
  <c r="NP36" i="29"/>
  <c r="NO36" i="29"/>
  <c r="NN36" i="29"/>
  <c r="NM36" i="29"/>
  <c r="NL36" i="29"/>
  <c r="NK36" i="29"/>
  <c r="NJ36" i="29"/>
  <c r="NI36" i="29"/>
  <c r="NH36" i="29"/>
  <c r="NG36" i="29"/>
  <c r="NF36" i="29"/>
  <c r="NE36" i="29"/>
  <c r="ND36" i="29"/>
  <c r="NC36" i="29"/>
  <c r="NB36" i="29"/>
  <c r="NA36" i="29"/>
  <c r="MZ36" i="29"/>
  <c r="MY36" i="29"/>
  <c r="MX36" i="29"/>
  <c r="MW36" i="29"/>
  <c r="MV36" i="29"/>
  <c r="MU36" i="29"/>
  <c r="MT36" i="29"/>
  <c r="MS36" i="29"/>
  <c r="MR36" i="29"/>
  <c r="MQ36" i="29"/>
  <c r="MP36" i="29"/>
  <c r="MO36" i="29"/>
  <c r="MN36" i="29"/>
  <c r="MM36" i="29"/>
  <c r="ML36" i="29"/>
  <c r="MK36" i="29"/>
  <c r="MJ36" i="29"/>
  <c r="MI36" i="29"/>
  <c r="MH36" i="29"/>
  <c r="MG36" i="29"/>
  <c r="MF36" i="29"/>
  <c r="ME36" i="29"/>
  <c r="MD36" i="29"/>
  <c r="MC36" i="29"/>
  <c r="MB36" i="29"/>
  <c r="MA36" i="29"/>
  <c r="LZ36" i="29"/>
  <c r="LY36" i="29"/>
  <c r="LX36" i="29"/>
  <c r="LW36" i="29"/>
  <c r="LV36" i="29"/>
  <c r="LU36" i="29"/>
  <c r="LT36" i="29"/>
  <c r="LS36" i="29"/>
  <c r="LR36" i="29"/>
  <c r="LQ36" i="29"/>
  <c r="LP36" i="29"/>
  <c r="LO36" i="29"/>
  <c r="LN36" i="29"/>
  <c r="LM36" i="29"/>
  <c r="LL36" i="29"/>
  <c r="LK36" i="29"/>
  <c r="LJ36" i="29"/>
  <c r="LI36" i="29"/>
  <c r="LH36" i="29"/>
  <c r="LG36" i="29"/>
  <c r="LF36" i="29"/>
  <c r="LE36" i="29"/>
  <c r="LD36" i="29"/>
  <c r="LC36" i="29"/>
  <c r="LB36" i="29"/>
  <c r="LA36" i="29"/>
  <c r="KZ36" i="29"/>
  <c r="KY36" i="29"/>
  <c r="KX36" i="29"/>
  <c r="KW36" i="29"/>
  <c r="KV36" i="29"/>
  <c r="KU36" i="29"/>
  <c r="KT36" i="29"/>
  <c r="KS36" i="29"/>
  <c r="KR36" i="29"/>
  <c r="KQ36" i="29"/>
  <c r="KP36" i="29"/>
  <c r="KO36" i="29"/>
  <c r="KN36" i="29"/>
  <c r="KM36" i="29"/>
  <c r="KL36" i="29"/>
  <c r="KK36" i="29"/>
  <c r="KJ36" i="29"/>
  <c r="KI36" i="29"/>
  <c r="KH36" i="29"/>
  <c r="KG36" i="29"/>
  <c r="KF36" i="29"/>
  <c r="KE36" i="29"/>
  <c r="KD36" i="29"/>
  <c r="KC36" i="29"/>
  <c r="KB36" i="29"/>
  <c r="KA36" i="29"/>
  <c r="JZ36" i="29"/>
  <c r="JY36" i="29"/>
  <c r="JX36" i="29"/>
  <c r="JW36" i="29"/>
  <c r="JV36" i="29"/>
  <c r="JU36" i="29"/>
  <c r="JT36" i="29"/>
  <c r="JS36" i="29"/>
  <c r="JR36" i="29"/>
  <c r="JQ36" i="29"/>
  <c r="JP36" i="29"/>
  <c r="JO36" i="29"/>
  <c r="JN36" i="29"/>
  <c r="JM36" i="29"/>
  <c r="JL36" i="29"/>
  <c r="JK36" i="29"/>
  <c r="JJ36" i="29"/>
  <c r="JI36" i="29"/>
  <c r="JH36" i="29"/>
  <c r="JG36" i="29"/>
  <c r="JF36" i="29"/>
  <c r="JE36" i="29"/>
  <c r="JD36" i="29"/>
  <c r="JC36" i="29"/>
  <c r="JB36" i="29"/>
  <c r="JA36" i="29"/>
  <c r="IZ36" i="29"/>
  <c r="IY36" i="29"/>
  <c r="IX36" i="29"/>
  <c r="IW36" i="29"/>
  <c r="IV36" i="29"/>
  <c r="IU36" i="29"/>
  <c r="IT36" i="29"/>
  <c r="IS36" i="29"/>
  <c r="IR36" i="29"/>
  <c r="IQ36" i="29"/>
  <c r="IP36" i="29"/>
  <c r="IO36" i="29"/>
  <c r="IN36" i="29"/>
  <c r="IM36" i="29"/>
  <c r="IL36" i="29"/>
  <c r="IK36" i="29"/>
  <c r="IJ36" i="29"/>
  <c r="II36" i="29"/>
  <c r="IH36" i="29"/>
  <c r="IG36" i="29"/>
  <c r="IF36" i="29"/>
  <c r="IE36" i="29"/>
  <c r="ID36" i="29"/>
  <c r="IC36" i="29"/>
  <c r="IB36" i="29"/>
  <c r="IA36" i="29"/>
  <c r="HZ36" i="29"/>
  <c r="HY36" i="29"/>
  <c r="HX36" i="29"/>
  <c r="HW36" i="29"/>
  <c r="HV36" i="29"/>
  <c r="HU36" i="29"/>
  <c r="HT36" i="29"/>
  <c r="HS36" i="29"/>
  <c r="HR36" i="29"/>
  <c r="HQ36" i="29"/>
  <c r="HP36" i="29"/>
  <c r="HO36" i="29"/>
  <c r="HN36" i="29"/>
  <c r="HM36" i="29"/>
  <c r="HL36" i="29"/>
  <c r="HK36" i="29"/>
  <c r="HJ36" i="29"/>
  <c r="HI36" i="29"/>
  <c r="HH36" i="29"/>
  <c r="HG36" i="29"/>
  <c r="HF36" i="29"/>
  <c r="HE36" i="29"/>
  <c r="HD36" i="29"/>
  <c r="HC36" i="29"/>
  <c r="HB36" i="29"/>
  <c r="HA36" i="29"/>
  <c r="GZ36" i="29"/>
  <c r="GY36" i="29"/>
  <c r="GX36" i="29"/>
  <c r="GW36" i="29"/>
  <c r="GV36" i="29"/>
  <c r="GU36" i="29"/>
  <c r="GT36" i="29"/>
  <c r="GS36" i="29"/>
  <c r="GR36" i="29"/>
  <c r="GQ36" i="29"/>
  <c r="GP36" i="29"/>
  <c r="GO36" i="29"/>
  <c r="GN36" i="29"/>
  <c r="GM36" i="29"/>
  <c r="GL36" i="29"/>
  <c r="GK36" i="29"/>
  <c r="GJ36" i="29"/>
  <c r="GI36" i="29"/>
  <c r="GH36" i="29"/>
  <c r="GG36" i="29"/>
  <c r="GF36" i="29"/>
  <c r="GE36" i="29"/>
  <c r="GD36" i="29"/>
  <c r="GC36" i="29"/>
  <c r="GB36" i="29"/>
  <c r="GA36" i="29"/>
  <c r="FZ36" i="29"/>
  <c r="FY36" i="29"/>
  <c r="FX36" i="29"/>
  <c r="FW36" i="29"/>
  <c r="FV36" i="29"/>
  <c r="FU36" i="29"/>
  <c r="FT36" i="29"/>
  <c r="FS36" i="29"/>
  <c r="FR36" i="29"/>
  <c r="FQ36" i="29"/>
  <c r="FP36" i="29"/>
  <c r="FO36" i="29"/>
  <c r="FN36" i="29"/>
  <c r="FM36" i="29"/>
  <c r="FL36" i="29"/>
  <c r="FK36" i="29"/>
  <c r="FJ36" i="29"/>
  <c r="FI36" i="29"/>
  <c r="FH36" i="29"/>
  <c r="FG36" i="29"/>
  <c r="FF36" i="29"/>
  <c r="FE36" i="29"/>
  <c r="FD36" i="29"/>
  <c r="FC36" i="29"/>
  <c r="FB36" i="29"/>
  <c r="FA36" i="29"/>
  <c r="EZ36" i="29"/>
  <c r="EY36" i="29"/>
  <c r="EX36" i="29"/>
  <c r="EW36" i="29"/>
  <c r="EV36" i="29"/>
  <c r="EU36" i="29"/>
  <c r="ET36" i="29"/>
  <c r="ES36" i="29"/>
  <c r="ER36" i="29"/>
  <c r="EQ36" i="29"/>
  <c r="EP36" i="29"/>
  <c r="EO36" i="29"/>
  <c r="EN36" i="29"/>
  <c r="EM36" i="29"/>
  <c r="EL36" i="29"/>
  <c r="EK36" i="29"/>
  <c r="EJ36" i="29"/>
  <c r="EI36" i="29"/>
  <c r="EH36" i="29"/>
  <c r="EG36" i="29"/>
  <c r="EF36" i="29"/>
  <c r="EE36" i="29"/>
  <c r="ED36" i="29"/>
  <c r="EC36" i="29"/>
  <c r="EB36" i="29"/>
  <c r="EA36" i="29"/>
  <c r="DZ36" i="29"/>
  <c r="DY36" i="29"/>
  <c r="DX36" i="29"/>
  <c r="DW36" i="29"/>
  <c r="DV36" i="29"/>
  <c r="DU36" i="29"/>
  <c r="DT36" i="29"/>
  <c r="DS36" i="29"/>
  <c r="DR36" i="29"/>
  <c r="DQ36" i="29"/>
  <c r="DP36" i="29"/>
  <c r="DO36" i="29"/>
  <c r="DN36" i="29"/>
  <c r="DM36" i="29"/>
  <c r="DL36" i="29"/>
  <c r="DK36" i="29"/>
  <c r="DJ36" i="29"/>
  <c r="DI36" i="29"/>
  <c r="DH36" i="29"/>
  <c r="DG36" i="29"/>
  <c r="DF36" i="29"/>
  <c r="DE36" i="29"/>
  <c r="DD36" i="29"/>
  <c r="DC36" i="29"/>
  <c r="DB36" i="29"/>
  <c r="DA36" i="29"/>
  <c r="CZ36" i="29"/>
  <c r="CY36" i="29"/>
  <c r="CX36" i="29"/>
  <c r="CW36" i="29"/>
  <c r="CV36" i="29"/>
  <c r="CU36" i="29"/>
  <c r="CT36" i="29"/>
  <c r="CS36" i="29"/>
  <c r="CR36" i="29"/>
  <c r="CQ36" i="29"/>
  <c r="CP36" i="29"/>
  <c r="CO36" i="29"/>
  <c r="CN36" i="29"/>
  <c r="CM36" i="29"/>
  <c r="CL36" i="29"/>
  <c r="CK36" i="29"/>
  <c r="CJ36" i="29"/>
  <c r="CI36" i="29"/>
  <c r="CH36" i="29"/>
  <c r="CG36" i="29"/>
  <c r="CF36" i="29"/>
  <c r="CE36" i="29"/>
  <c r="CD36" i="29"/>
  <c r="CC36" i="29"/>
  <c r="CB36" i="29"/>
  <c r="CA36" i="29"/>
  <c r="BZ36" i="29"/>
  <c r="BY36" i="29"/>
  <c r="BX36" i="29"/>
  <c r="BW36" i="29"/>
  <c r="BV36" i="29"/>
  <c r="BU36" i="29"/>
  <c r="BT36" i="29"/>
  <c r="BS36" i="29"/>
  <c r="BR36" i="29"/>
  <c r="BQ36" i="29"/>
  <c r="BP36" i="29"/>
  <c r="BO36" i="29"/>
  <c r="BN36" i="29"/>
  <c r="BM36" i="29"/>
  <c r="BL36" i="29"/>
  <c r="BK36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BC2" i="29"/>
  <c r="H2" i="29"/>
  <c r="C2" i="29"/>
  <c r="B2" i="29"/>
  <c r="BC1504" i="23"/>
  <c r="E1504" i="23"/>
  <c r="C1504" i="23"/>
  <c r="BC1503" i="23"/>
  <c r="E1503" i="23"/>
  <c r="C1503" i="23"/>
  <c r="BC1502" i="23"/>
  <c r="E1502" i="23"/>
  <c r="C1502" i="23"/>
  <c r="BC1501" i="23"/>
  <c r="E1501" i="23"/>
  <c r="C1501" i="23"/>
  <c r="BC1500" i="23"/>
  <c r="E1500" i="23"/>
  <c r="C1500" i="23"/>
  <c r="BC1499" i="23"/>
  <c r="E1499" i="23"/>
  <c r="C1499" i="23"/>
  <c r="BC1498" i="23"/>
  <c r="E1498" i="23"/>
  <c r="C1498" i="23"/>
  <c r="BC1497" i="23"/>
  <c r="E1497" i="23"/>
  <c r="C1497" i="23"/>
  <c r="BC1496" i="23"/>
  <c r="E1496" i="23"/>
  <c r="C1496" i="23"/>
  <c r="BC1495" i="23"/>
  <c r="E1495" i="23"/>
  <c r="C1495" i="23"/>
  <c r="BC1494" i="23"/>
  <c r="E1494" i="23"/>
  <c r="C1494" i="23"/>
  <c r="BC1493" i="23"/>
  <c r="E1493" i="23"/>
  <c r="C1493" i="23"/>
  <c r="BC1492" i="23"/>
  <c r="E1492" i="23"/>
  <c r="C1492" i="23"/>
  <c r="BC1491" i="23"/>
  <c r="E1491" i="23"/>
  <c r="C1491" i="23"/>
  <c r="BC1490" i="23"/>
  <c r="E1490" i="23"/>
  <c r="C1490" i="23"/>
  <c r="BC1489" i="23"/>
  <c r="E1489" i="23"/>
  <c r="C1489" i="23"/>
  <c r="BC1488" i="23"/>
  <c r="E1488" i="23"/>
  <c r="C1488" i="23"/>
  <c r="BC1487" i="23"/>
  <c r="E1487" i="23"/>
  <c r="C1487" i="23"/>
  <c r="BC1486" i="23"/>
  <c r="E1486" i="23"/>
  <c r="C1486" i="23"/>
  <c r="BC1485" i="23"/>
  <c r="E1485" i="23"/>
  <c r="C1485" i="23"/>
  <c r="BC1484" i="23"/>
  <c r="E1484" i="23"/>
  <c r="C1484" i="23"/>
  <c r="BC1483" i="23"/>
  <c r="E1483" i="23"/>
  <c r="C1483" i="23"/>
  <c r="BC1482" i="23"/>
  <c r="E1482" i="23"/>
  <c r="C1482" i="23"/>
  <c r="BC1481" i="23"/>
  <c r="E1481" i="23"/>
  <c r="C1481" i="23"/>
  <c r="BC1480" i="23"/>
  <c r="E1480" i="23"/>
  <c r="C1480" i="23"/>
  <c r="BC1479" i="23"/>
  <c r="E1479" i="23"/>
  <c r="C1479" i="23"/>
  <c r="BC1478" i="23"/>
  <c r="E1478" i="23"/>
  <c r="C1478" i="23"/>
  <c r="BC1477" i="23"/>
  <c r="E1477" i="23"/>
  <c r="C1477" i="23"/>
  <c r="BC1476" i="23"/>
  <c r="E1476" i="23"/>
  <c r="C1476" i="23"/>
  <c r="BC1475" i="23"/>
  <c r="E1475" i="23"/>
  <c r="C1475" i="23"/>
  <c r="BC1474" i="23"/>
  <c r="E1474" i="23"/>
  <c r="C1474" i="23"/>
  <c r="BC1473" i="23"/>
  <c r="E1473" i="23"/>
  <c r="C1473" i="23"/>
  <c r="BC1472" i="23"/>
  <c r="E1472" i="23"/>
  <c r="C1472" i="23"/>
  <c r="BC1471" i="23"/>
  <c r="E1471" i="23"/>
  <c r="C1471" i="23"/>
  <c r="BC1470" i="23"/>
  <c r="E1470" i="23"/>
  <c r="C1470" i="23"/>
  <c r="BC1469" i="23"/>
  <c r="E1469" i="23"/>
  <c r="C1469" i="23"/>
  <c r="BC1468" i="23"/>
  <c r="E1468" i="23"/>
  <c r="C1468" i="23"/>
  <c r="BC1467" i="23"/>
  <c r="E1467" i="23"/>
  <c r="C1467" i="23"/>
  <c r="BC1466" i="23"/>
  <c r="E1466" i="23"/>
  <c r="C1466" i="23"/>
  <c r="BC1465" i="23"/>
  <c r="E1465" i="23"/>
  <c r="C1465" i="23"/>
  <c r="BC1464" i="23"/>
  <c r="E1464" i="23"/>
  <c r="C1464" i="23"/>
  <c r="BC1463" i="23"/>
  <c r="E1463" i="23"/>
  <c r="C1463" i="23"/>
  <c r="BC1462" i="23"/>
  <c r="E1462" i="23"/>
  <c r="C1462" i="23"/>
  <c r="BC1461" i="23"/>
  <c r="E1461" i="23"/>
  <c r="C1461" i="23"/>
  <c r="BC1460" i="23"/>
  <c r="E1460" i="23"/>
  <c r="C1460" i="23"/>
  <c r="BC1459" i="23"/>
  <c r="E1459" i="23"/>
  <c r="C1459" i="23"/>
  <c r="BC1458" i="23"/>
  <c r="E1458" i="23"/>
  <c r="C1458" i="23"/>
  <c r="BC1457" i="23"/>
  <c r="E1457" i="23"/>
  <c r="C1457" i="23"/>
  <c r="BC1456" i="23"/>
  <c r="E1456" i="23"/>
  <c r="C1456" i="23"/>
  <c r="BC1455" i="23"/>
  <c r="E1455" i="23"/>
  <c r="C1455" i="23"/>
  <c r="BC1454" i="23"/>
  <c r="E1454" i="23"/>
  <c r="C1454" i="23"/>
  <c r="BC1453" i="23"/>
  <c r="E1453" i="23"/>
  <c r="C1453" i="23"/>
  <c r="BC1452" i="23"/>
  <c r="E1452" i="23"/>
  <c r="C1452" i="23"/>
  <c r="BC1451" i="23"/>
  <c r="E1451" i="23"/>
  <c r="C1451" i="23"/>
  <c r="BC1450" i="23"/>
  <c r="E1450" i="23"/>
  <c r="C1450" i="23"/>
  <c r="BC1449" i="23"/>
  <c r="E1449" i="23"/>
  <c r="C1449" i="23"/>
  <c r="BC1448" i="23"/>
  <c r="E1448" i="23"/>
  <c r="C1448" i="23"/>
  <c r="BC1447" i="23"/>
  <c r="E1447" i="23"/>
  <c r="C1447" i="23"/>
  <c r="BC1446" i="23"/>
  <c r="E1446" i="23"/>
  <c r="C1446" i="23"/>
  <c r="BC1445" i="23"/>
  <c r="E1445" i="23"/>
  <c r="C1445" i="23"/>
  <c r="BC1444" i="23"/>
  <c r="E1444" i="23"/>
  <c r="C1444" i="23"/>
  <c r="BC1443" i="23"/>
  <c r="E1443" i="23"/>
  <c r="C1443" i="23"/>
  <c r="BC1442" i="23"/>
  <c r="E1442" i="23"/>
  <c r="C1442" i="23"/>
  <c r="BC1441" i="23"/>
  <c r="E1441" i="23"/>
  <c r="C1441" i="23"/>
  <c r="BC1440" i="23"/>
  <c r="E1440" i="23"/>
  <c r="C1440" i="23"/>
  <c r="BC1439" i="23"/>
  <c r="E1439" i="23"/>
  <c r="C1439" i="23"/>
  <c r="BC1438" i="23"/>
  <c r="E1438" i="23"/>
  <c r="C1438" i="23"/>
  <c r="BC1437" i="23"/>
  <c r="E1437" i="23"/>
  <c r="C1437" i="23"/>
  <c r="BC1436" i="23"/>
  <c r="E1436" i="23"/>
  <c r="C1436" i="23"/>
  <c r="BC1435" i="23"/>
  <c r="E1435" i="23"/>
  <c r="C1435" i="23"/>
  <c r="BC1434" i="23"/>
  <c r="E1434" i="23"/>
  <c r="C1434" i="23"/>
  <c r="BC1433" i="23"/>
  <c r="E1433" i="23"/>
  <c r="C1433" i="23"/>
  <c r="BC1432" i="23"/>
  <c r="E1432" i="23"/>
  <c r="C1432" i="23"/>
  <c r="BC1431" i="23"/>
  <c r="E1431" i="23"/>
  <c r="C1431" i="23"/>
  <c r="BC1430" i="23"/>
  <c r="E1430" i="23"/>
  <c r="C1430" i="23"/>
  <c r="BC1429" i="23"/>
  <c r="E1429" i="23"/>
  <c r="C1429" i="23"/>
  <c r="BC1428" i="23"/>
  <c r="E1428" i="23"/>
  <c r="C1428" i="23"/>
  <c r="BC1427" i="23"/>
  <c r="E1427" i="23"/>
  <c r="C1427" i="23"/>
  <c r="BC1426" i="23"/>
  <c r="E1426" i="23"/>
  <c r="C1426" i="23"/>
  <c r="BC1425" i="23"/>
  <c r="E1425" i="23"/>
  <c r="C1425" i="23"/>
  <c r="BC1424" i="23"/>
  <c r="E1424" i="23"/>
  <c r="C1424" i="23"/>
  <c r="BC1423" i="23"/>
  <c r="E1423" i="23"/>
  <c r="C1423" i="23"/>
  <c r="BC1422" i="23"/>
  <c r="E1422" i="23"/>
  <c r="C1422" i="23"/>
  <c r="BC1421" i="23"/>
  <c r="E1421" i="23"/>
  <c r="C1421" i="23"/>
  <c r="BC1420" i="23"/>
  <c r="E1420" i="23"/>
  <c r="C1420" i="23"/>
  <c r="BC1419" i="23"/>
  <c r="E1419" i="23"/>
  <c r="C1419" i="23"/>
  <c r="BC1418" i="23"/>
  <c r="E1418" i="23"/>
  <c r="C1418" i="23"/>
  <c r="BC1417" i="23"/>
  <c r="E1417" i="23"/>
  <c r="C1417" i="23"/>
  <c r="BC1416" i="23"/>
  <c r="E1416" i="23"/>
  <c r="C1416" i="23"/>
  <c r="BC1415" i="23"/>
  <c r="E1415" i="23"/>
  <c r="C1415" i="23"/>
  <c r="BC1414" i="23"/>
  <c r="E1414" i="23"/>
  <c r="C1414" i="23"/>
  <c r="BC1413" i="23"/>
  <c r="E1413" i="23"/>
  <c r="C1413" i="23"/>
  <c r="BC1412" i="23"/>
  <c r="E1412" i="23"/>
  <c r="C1412" i="23"/>
  <c r="BC1411" i="23"/>
  <c r="E1411" i="23"/>
  <c r="C1411" i="23"/>
  <c r="BC1410" i="23"/>
  <c r="E1410" i="23"/>
  <c r="C1410" i="23"/>
  <c r="BC1409" i="23"/>
  <c r="E1409" i="23"/>
  <c r="C1409" i="23"/>
  <c r="BC1408" i="23"/>
  <c r="E1408" i="23"/>
  <c r="C1408" i="23"/>
  <c r="BC1407" i="23"/>
  <c r="E1407" i="23"/>
  <c r="C1407" i="23"/>
  <c r="BC1406" i="23"/>
  <c r="E1406" i="23"/>
  <c r="C1406" i="23"/>
  <c r="BC1405" i="23"/>
  <c r="E1405" i="23"/>
  <c r="C1405" i="23"/>
  <c r="BC1404" i="23"/>
  <c r="E1404" i="23"/>
  <c r="C1404" i="23"/>
  <c r="BC1403" i="23"/>
  <c r="E1403" i="23"/>
  <c r="C1403" i="23"/>
  <c r="BC1402" i="23"/>
  <c r="E1402" i="23"/>
  <c r="C1402" i="23"/>
  <c r="BC1401" i="23"/>
  <c r="E1401" i="23"/>
  <c r="C1401" i="23"/>
  <c r="BC1400" i="23"/>
  <c r="E1400" i="23"/>
  <c r="C1400" i="23"/>
  <c r="BC1399" i="23"/>
  <c r="E1399" i="23"/>
  <c r="C1399" i="23"/>
  <c r="BC1398" i="23"/>
  <c r="E1398" i="23"/>
  <c r="C1398" i="23"/>
  <c r="BC1397" i="23"/>
  <c r="E1397" i="23"/>
  <c r="C1397" i="23"/>
  <c r="BC1396" i="23"/>
  <c r="E1396" i="23"/>
  <c r="C1396" i="23"/>
  <c r="BC1395" i="23"/>
  <c r="E1395" i="23"/>
  <c r="C1395" i="23"/>
  <c r="BC1394" i="23"/>
  <c r="E1394" i="23"/>
  <c r="C1394" i="23"/>
  <c r="BC1393" i="23"/>
  <c r="E1393" i="23"/>
  <c r="C1393" i="23"/>
  <c r="BC1392" i="23"/>
  <c r="E1392" i="23"/>
  <c r="C1392" i="23"/>
  <c r="BC1391" i="23"/>
  <c r="E1391" i="23"/>
  <c r="C1391" i="23"/>
  <c r="BC1390" i="23"/>
  <c r="E1390" i="23"/>
  <c r="C1390" i="23"/>
  <c r="BC1389" i="23"/>
  <c r="E1389" i="23"/>
  <c r="C1389" i="23"/>
  <c r="BC1388" i="23"/>
  <c r="E1388" i="23"/>
  <c r="C1388" i="23"/>
  <c r="BC1387" i="23"/>
  <c r="E1387" i="23"/>
  <c r="C1387" i="23"/>
  <c r="BC1386" i="23"/>
  <c r="E1386" i="23"/>
  <c r="C1386" i="23"/>
  <c r="BC1385" i="23"/>
  <c r="E1385" i="23"/>
  <c r="C1385" i="23"/>
  <c r="BC1384" i="23"/>
  <c r="E1384" i="23"/>
  <c r="C1384" i="23"/>
  <c r="BC1383" i="23"/>
  <c r="E1383" i="23"/>
  <c r="C1383" i="23"/>
  <c r="BC1382" i="23"/>
  <c r="E1382" i="23"/>
  <c r="C1382" i="23"/>
  <c r="BC1381" i="23"/>
  <c r="E1381" i="23"/>
  <c r="C1381" i="23"/>
  <c r="BC1380" i="23"/>
  <c r="E1380" i="23"/>
  <c r="C1380" i="23"/>
  <c r="BC1379" i="23"/>
  <c r="E1379" i="23"/>
  <c r="C1379" i="23"/>
  <c r="BC1378" i="23"/>
  <c r="E1378" i="23"/>
  <c r="C1378" i="23"/>
  <c r="BC1377" i="23"/>
  <c r="E1377" i="23"/>
  <c r="C1377" i="23"/>
  <c r="BC1376" i="23"/>
  <c r="E1376" i="23"/>
  <c r="C1376" i="23"/>
  <c r="BC1375" i="23"/>
  <c r="E1375" i="23"/>
  <c r="C1375" i="23"/>
  <c r="BC1374" i="23"/>
  <c r="E1374" i="23"/>
  <c r="C1374" i="23"/>
  <c r="BC1373" i="23"/>
  <c r="E1373" i="23"/>
  <c r="C1373" i="23"/>
  <c r="BC1372" i="23"/>
  <c r="E1372" i="23"/>
  <c r="C1372" i="23"/>
  <c r="BC1371" i="23"/>
  <c r="E1371" i="23"/>
  <c r="C1371" i="23"/>
  <c r="BC1370" i="23"/>
  <c r="E1370" i="23"/>
  <c r="C1370" i="23"/>
  <c r="BC1369" i="23"/>
  <c r="E1369" i="23"/>
  <c r="C1369" i="23"/>
  <c r="BC1368" i="23"/>
  <c r="E1368" i="23"/>
  <c r="C1368" i="23"/>
  <c r="BC1367" i="23"/>
  <c r="E1367" i="23"/>
  <c r="C1367" i="23"/>
  <c r="BC1366" i="23"/>
  <c r="E1366" i="23"/>
  <c r="C1366" i="23"/>
  <c r="BC1365" i="23"/>
  <c r="E1365" i="23"/>
  <c r="C1365" i="23"/>
  <c r="BC1364" i="23"/>
  <c r="E1364" i="23"/>
  <c r="C1364" i="23"/>
  <c r="BC1363" i="23"/>
  <c r="E1363" i="23"/>
  <c r="C1363" i="23"/>
  <c r="BC1362" i="23"/>
  <c r="E1362" i="23"/>
  <c r="C1362" i="23"/>
  <c r="BC1361" i="23"/>
  <c r="E1361" i="23"/>
  <c r="C1361" i="23"/>
  <c r="BC1360" i="23"/>
  <c r="E1360" i="23"/>
  <c r="C1360" i="23"/>
  <c r="BC1359" i="23"/>
  <c r="E1359" i="23"/>
  <c r="C1359" i="23"/>
  <c r="BC1358" i="23"/>
  <c r="E1358" i="23"/>
  <c r="C1358" i="23"/>
  <c r="BC1357" i="23"/>
  <c r="E1357" i="23"/>
  <c r="C1357" i="23"/>
  <c r="BC1356" i="23"/>
  <c r="E1356" i="23"/>
  <c r="C1356" i="23"/>
  <c r="BC1355" i="23"/>
  <c r="E1355" i="23"/>
  <c r="C1355" i="23"/>
  <c r="BC1354" i="23"/>
  <c r="E1354" i="23"/>
  <c r="C1354" i="23"/>
  <c r="BC1353" i="23"/>
  <c r="E1353" i="23"/>
  <c r="C1353" i="23"/>
  <c r="BC1352" i="23"/>
  <c r="E1352" i="23"/>
  <c r="C1352" i="23"/>
  <c r="BC1351" i="23"/>
  <c r="E1351" i="23"/>
  <c r="C1351" i="23"/>
  <c r="BC1350" i="23"/>
  <c r="E1350" i="23"/>
  <c r="C1350" i="23"/>
  <c r="BC1349" i="23"/>
  <c r="E1349" i="23"/>
  <c r="C1349" i="23"/>
  <c r="BC1348" i="23"/>
  <c r="E1348" i="23"/>
  <c r="C1348" i="23"/>
  <c r="BC1347" i="23"/>
  <c r="E1347" i="23"/>
  <c r="C1347" i="23"/>
  <c r="BC1346" i="23"/>
  <c r="E1346" i="23"/>
  <c r="C1346" i="23"/>
  <c r="BC1345" i="23"/>
  <c r="E1345" i="23"/>
  <c r="C1345" i="23"/>
  <c r="BC1344" i="23"/>
  <c r="E1344" i="23"/>
  <c r="C1344" i="23"/>
  <c r="BC1343" i="23"/>
  <c r="E1343" i="23"/>
  <c r="C1343" i="23"/>
  <c r="BC1342" i="23"/>
  <c r="E1342" i="23"/>
  <c r="C1342" i="23"/>
  <c r="BC1341" i="23"/>
  <c r="E1341" i="23"/>
  <c r="C1341" i="23"/>
  <c r="BC1340" i="23"/>
  <c r="E1340" i="23"/>
  <c r="C1340" i="23"/>
  <c r="BC1339" i="23"/>
  <c r="E1339" i="23"/>
  <c r="C1339" i="23"/>
  <c r="BC1338" i="23"/>
  <c r="E1338" i="23"/>
  <c r="C1338" i="23"/>
  <c r="BC1337" i="23"/>
  <c r="E1337" i="23"/>
  <c r="C1337" i="23"/>
  <c r="BC1336" i="23"/>
  <c r="E1336" i="23"/>
  <c r="C1336" i="23"/>
  <c r="BC1335" i="23"/>
  <c r="E1335" i="23"/>
  <c r="C1335" i="23"/>
  <c r="BC1334" i="23"/>
  <c r="E1334" i="23"/>
  <c r="C1334" i="23"/>
  <c r="BC1333" i="23"/>
  <c r="E1333" i="23"/>
  <c r="C1333" i="23"/>
  <c r="BC1332" i="23"/>
  <c r="E1332" i="23"/>
  <c r="C1332" i="23"/>
  <c r="BC1331" i="23"/>
  <c r="E1331" i="23"/>
  <c r="C1331" i="23"/>
  <c r="BC1330" i="23"/>
  <c r="E1330" i="23"/>
  <c r="C1330" i="23"/>
  <c r="BC1329" i="23"/>
  <c r="E1329" i="23"/>
  <c r="C1329" i="23"/>
  <c r="BC1328" i="23"/>
  <c r="E1328" i="23"/>
  <c r="C1328" i="23"/>
  <c r="BC1327" i="23"/>
  <c r="E1327" i="23"/>
  <c r="C1327" i="23"/>
  <c r="BC1326" i="23"/>
  <c r="E1326" i="23"/>
  <c r="C1326" i="23"/>
  <c r="BC1325" i="23"/>
  <c r="E1325" i="23"/>
  <c r="C1325" i="23"/>
  <c r="BC1324" i="23"/>
  <c r="E1324" i="23"/>
  <c r="C1324" i="23"/>
  <c r="BC1323" i="23"/>
  <c r="E1323" i="23"/>
  <c r="C1323" i="23"/>
  <c r="BC1322" i="23"/>
  <c r="E1322" i="23"/>
  <c r="C1322" i="23"/>
  <c r="BC1321" i="23"/>
  <c r="E1321" i="23"/>
  <c r="C1321" i="23"/>
  <c r="BC1320" i="23"/>
  <c r="E1320" i="23"/>
  <c r="C1320" i="23"/>
  <c r="BC1319" i="23"/>
  <c r="E1319" i="23"/>
  <c r="C1319" i="23"/>
  <c r="BC1318" i="23"/>
  <c r="E1318" i="23"/>
  <c r="C1318" i="23"/>
  <c r="BC1317" i="23"/>
  <c r="E1317" i="23"/>
  <c r="C1317" i="23"/>
  <c r="BC1316" i="23"/>
  <c r="E1316" i="23"/>
  <c r="C1316" i="23"/>
  <c r="BC1315" i="23"/>
  <c r="E1315" i="23"/>
  <c r="C1315" i="23"/>
  <c r="BC1314" i="23"/>
  <c r="E1314" i="23"/>
  <c r="C1314" i="23"/>
  <c r="BC1313" i="23"/>
  <c r="E1313" i="23"/>
  <c r="C1313" i="23"/>
  <c r="BC1312" i="23"/>
  <c r="E1312" i="23"/>
  <c r="C1312" i="23"/>
  <c r="BC1311" i="23"/>
  <c r="E1311" i="23"/>
  <c r="C1311" i="23"/>
  <c r="BC1310" i="23"/>
  <c r="E1310" i="23"/>
  <c r="C1310" i="23"/>
  <c r="BC1309" i="23"/>
  <c r="E1309" i="23"/>
  <c r="C1309" i="23"/>
  <c r="BC1308" i="23"/>
  <c r="E1308" i="23"/>
  <c r="C1308" i="23"/>
  <c r="BC1307" i="23"/>
  <c r="E1307" i="23"/>
  <c r="C1307" i="23"/>
  <c r="BC1306" i="23"/>
  <c r="E1306" i="23"/>
  <c r="C1306" i="23"/>
  <c r="BC1305" i="23"/>
  <c r="E1305" i="23"/>
  <c r="C1305" i="23"/>
  <c r="BC1304" i="23"/>
  <c r="E1304" i="23"/>
  <c r="C1304" i="23"/>
  <c r="BC1303" i="23"/>
  <c r="E1303" i="23"/>
  <c r="C1303" i="23"/>
  <c r="BC1302" i="23"/>
  <c r="E1302" i="23"/>
  <c r="C1302" i="23"/>
  <c r="BC1301" i="23"/>
  <c r="E1301" i="23"/>
  <c r="C1301" i="23"/>
  <c r="BC1300" i="23"/>
  <c r="E1300" i="23"/>
  <c r="C1300" i="23"/>
  <c r="BC1299" i="23"/>
  <c r="E1299" i="23"/>
  <c r="C1299" i="23"/>
  <c r="BC1298" i="23"/>
  <c r="E1298" i="23"/>
  <c r="C1298" i="23"/>
  <c r="BC1297" i="23"/>
  <c r="E1297" i="23"/>
  <c r="C1297" i="23"/>
  <c r="BC1296" i="23"/>
  <c r="E1296" i="23"/>
  <c r="C1296" i="23"/>
  <c r="BC1295" i="23"/>
  <c r="E1295" i="23"/>
  <c r="C1295" i="23"/>
  <c r="BC1294" i="23"/>
  <c r="E1294" i="23"/>
  <c r="C1294" i="23"/>
  <c r="BC1293" i="23"/>
  <c r="E1293" i="23"/>
  <c r="C1293" i="23"/>
  <c r="BC1292" i="23"/>
  <c r="E1292" i="23"/>
  <c r="C1292" i="23"/>
  <c r="BC1291" i="23"/>
  <c r="E1291" i="23"/>
  <c r="C1291" i="23"/>
  <c r="BC1290" i="23"/>
  <c r="E1290" i="23"/>
  <c r="C1290" i="23"/>
  <c r="BC1289" i="23"/>
  <c r="E1289" i="23"/>
  <c r="C1289" i="23"/>
  <c r="BC1288" i="23"/>
  <c r="E1288" i="23"/>
  <c r="C1288" i="23"/>
  <c r="BC1287" i="23"/>
  <c r="E1287" i="23"/>
  <c r="C1287" i="23"/>
  <c r="BC1286" i="23"/>
  <c r="E1286" i="23"/>
  <c r="C1286" i="23"/>
  <c r="BC1285" i="23"/>
  <c r="E1285" i="23"/>
  <c r="C1285" i="23"/>
  <c r="BC1284" i="23"/>
  <c r="E1284" i="23"/>
  <c r="C1284" i="23"/>
  <c r="BC1283" i="23"/>
  <c r="E1283" i="23"/>
  <c r="C1283" i="23"/>
  <c r="BC1282" i="23"/>
  <c r="E1282" i="23"/>
  <c r="C1282" i="23"/>
  <c r="BC1281" i="23"/>
  <c r="E1281" i="23"/>
  <c r="C1281" i="23"/>
  <c r="BC1280" i="23"/>
  <c r="E1280" i="23"/>
  <c r="C1280" i="23"/>
  <c r="BC1279" i="23"/>
  <c r="E1279" i="23"/>
  <c r="C1279" i="23"/>
  <c r="BC1278" i="23"/>
  <c r="E1278" i="23"/>
  <c r="C1278" i="23"/>
  <c r="BC1277" i="23"/>
  <c r="E1277" i="23"/>
  <c r="C1277" i="23"/>
  <c r="BC1276" i="23"/>
  <c r="E1276" i="23"/>
  <c r="C1276" i="23"/>
  <c r="BC1275" i="23"/>
  <c r="E1275" i="23"/>
  <c r="C1275" i="23"/>
  <c r="BC1274" i="23"/>
  <c r="E1274" i="23"/>
  <c r="C1274" i="23"/>
  <c r="BC1273" i="23"/>
  <c r="E1273" i="23"/>
  <c r="C1273" i="23"/>
  <c r="BC1272" i="23"/>
  <c r="E1272" i="23"/>
  <c r="C1272" i="23"/>
  <c r="BC1271" i="23"/>
  <c r="E1271" i="23"/>
  <c r="C1271" i="23"/>
  <c r="BC1270" i="23"/>
  <c r="E1270" i="23"/>
  <c r="C1270" i="23"/>
  <c r="BC1269" i="23"/>
  <c r="E1269" i="23"/>
  <c r="C1269" i="23"/>
  <c r="BC1268" i="23"/>
  <c r="E1268" i="23"/>
  <c r="C1268" i="23"/>
  <c r="BC1267" i="23"/>
  <c r="E1267" i="23"/>
  <c r="C1267" i="23"/>
  <c r="BC1266" i="23"/>
  <c r="E1266" i="23"/>
  <c r="C1266" i="23"/>
  <c r="BC1265" i="23"/>
  <c r="E1265" i="23"/>
  <c r="C1265" i="23"/>
  <c r="BC1264" i="23"/>
  <c r="E1264" i="23"/>
  <c r="C1264" i="23"/>
  <c r="BC1263" i="23"/>
  <c r="E1263" i="23"/>
  <c r="C1263" i="23"/>
  <c r="BC1262" i="23"/>
  <c r="E1262" i="23"/>
  <c r="C1262" i="23"/>
  <c r="BC1261" i="23"/>
  <c r="E1261" i="23"/>
  <c r="C1261" i="23"/>
  <c r="BC1260" i="23"/>
  <c r="E1260" i="23"/>
  <c r="C1260" i="23"/>
  <c r="BC1259" i="23"/>
  <c r="E1259" i="23"/>
  <c r="C1259" i="23"/>
  <c r="BC1258" i="23"/>
  <c r="E1258" i="23"/>
  <c r="C1258" i="23"/>
  <c r="BC1257" i="23"/>
  <c r="E1257" i="23"/>
  <c r="C1257" i="23"/>
  <c r="BC1256" i="23"/>
  <c r="E1256" i="23"/>
  <c r="C1256" i="23"/>
  <c r="BC1255" i="23"/>
  <c r="E1255" i="23"/>
  <c r="C1255" i="23"/>
  <c r="BC1254" i="23"/>
  <c r="E1254" i="23"/>
  <c r="C1254" i="23"/>
  <c r="BC1253" i="23"/>
  <c r="E1253" i="23"/>
  <c r="C1253" i="23"/>
  <c r="BC1252" i="23"/>
  <c r="E1252" i="23"/>
  <c r="C1252" i="23"/>
  <c r="BC1251" i="23"/>
  <c r="E1251" i="23"/>
  <c r="C1251" i="23"/>
  <c r="BC1250" i="23"/>
  <c r="E1250" i="23"/>
  <c r="C1250" i="23"/>
  <c r="BC1249" i="23"/>
  <c r="E1249" i="23"/>
  <c r="C1249" i="23"/>
  <c r="BC1248" i="23"/>
  <c r="E1248" i="23"/>
  <c r="C1248" i="23"/>
  <c r="BC1247" i="23"/>
  <c r="E1247" i="23"/>
  <c r="C1247" i="23"/>
  <c r="BC1246" i="23"/>
  <c r="E1246" i="23"/>
  <c r="C1246" i="23"/>
  <c r="BC1245" i="23"/>
  <c r="E1245" i="23"/>
  <c r="C1245" i="23"/>
  <c r="BC1244" i="23"/>
  <c r="E1244" i="23"/>
  <c r="C1244" i="23"/>
  <c r="BC1243" i="23"/>
  <c r="E1243" i="23"/>
  <c r="C1243" i="23"/>
  <c r="BC1242" i="23"/>
  <c r="E1242" i="23"/>
  <c r="C1242" i="23"/>
  <c r="BC1241" i="23"/>
  <c r="E1241" i="23"/>
  <c r="C1241" i="23"/>
  <c r="BC1240" i="23"/>
  <c r="E1240" i="23"/>
  <c r="C1240" i="23"/>
  <c r="BC1239" i="23"/>
  <c r="E1239" i="23"/>
  <c r="C1239" i="23"/>
  <c r="BC1238" i="23"/>
  <c r="E1238" i="23"/>
  <c r="C1238" i="23"/>
  <c r="BC1237" i="23"/>
  <c r="E1237" i="23"/>
  <c r="C1237" i="23"/>
  <c r="BC1236" i="23"/>
  <c r="E1236" i="23"/>
  <c r="C1236" i="23"/>
  <c r="BC1235" i="23"/>
  <c r="E1235" i="23"/>
  <c r="C1235" i="23"/>
  <c r="BC1234" i="23"/>
  <c r="E1234" i="23"/>
  <c r="C1234" i="23"/>
  <c r="BC1233" i="23"/>
  <c r="E1233" i="23"/>
  <c r="C1233" i="23"/>
  <c r="BC1232" i="23"/>
  <c r="E1232" i="23"/>
  <c r="C1232" i="23"/>
  <c r="BC1231" i="23"/>
  <c r="E1231" i="23"/>
  <c r="C1231" i="23"/>
  <c r="BC1230" i="23"/>
  <c r="E1230" i="23"/>
  <c r="C1230" i="23"/>
  <c r="BC1229" i="23"/>
  <c r="E1229" i="23"/>
  <c r="C1229" i="23"/>
  <c r="BC1228" i="23"/>
  <c r="E1228" i="23"/>
  <c r="C1228" i="23"/>
  <c r="BC1227" i="23"/>
  <c r="E1227" i="23"/>
  <c r="C1227" i="23"/>
  <c r="BC1226" i="23"/>
  <c r="E1226" i="23"/>
  <c r="C1226" i="23"/>
  <c r="BC1225" i="23"/>
  <c r="E1225" i="23"/>
  <c r="C1225" i="23"/>
  <c r="BC1224" i="23"/>
  <c r="E1224" i="23"/>
  <c r="C1224" i="23"/>
  <c r="BC1223" i="23"/>
  <c r="E1223" i="23"/>
  <c r="C1223" i="23"/>
  <c r="BC1222" i="23"/>
  <c r="E1222" i="23"/>
  <c r="C1222" i="23"/>
  <c r="BC1221" i="23"/>
  <c r="E1221" i="23"/>
  <c r="C1221" i="23"/>
  <c r="BC1220" i="23"/>
  <c r="E1220" i="23"/>
  <c r="C1220" i="23"/>
  <c r="BC1219" i="23"/>
  <c r="E1219" i="23"/>
  <c r="C1219" i="23"/>
  <c r="BC1218" i="23"/>
  <c r="E1218" i="23"/>
  <c r="C1218" i="23"/>
  <c r="BC1217" i="23"/>
  <c r="E1217" i="23"/>
  <c r="C1217" i="23"/>
  <c r="BC1216" i="23"/>
  <c r="E1216" i="23"/>
  <c r="C1216" i="23"/>
  <c r="BC1215" i="23"/>
  <c r="E1215" i="23"/>
  <c r="C1215" i="23"/>
  <c r="BC1214" i="23"/>
  <c r="E1214" i="23"/>
  <c r="C1214" i="23"/>
  <c r="BC1213" i="23"/>
  <c r="E1213" i="23"/>
  <c r="C1213" i="23"/>
  <c r="BC1212" i="23"/>
  <c r="E1212" i="23"/>
  <c r="C1212" i="23"/>
  <c r="BC1211" i="23"/>
  <c r="E1211" i="23"/>
  <c r="C1211" i="23"/>
  <c r="BC1210" i="23"/>
  <c r="E1210" i="23"/>
  <c r="C1210" i="23"/>
  <c r="BC1209" i="23"/>
  <c r="E1209" i="23"/>
  <c r="C1209" i="23"/>
  <c r="BC1208" i="23"/>
  <c r="E1208" i="23"/>
  <c r="C1208" i="23"/>
  <c r="BC1207" i="23"/>
  <c r="E1207" i="23"/>
  <c r="C1207" i="23"/>
  <c r="BC1206" i="23"/>
  <c r="E1206" i="23"/>
  <c r="C1206" i="23"/>
  <c r="BC1205" i="23"/>
  <c r="E1205" i="23"/>
  <c r="C1205" i="23"/>
  <c r="BC1204" i="23"/>
  <c r="E1204" i="23"/>
  <c r="C1204" i="23"/>
  <c r="BC1203" i="23"/>
  <c r="E1203" i="23"/>
  <c r="C1203" i="23"/>
  <c r="BC1202" i="23"/>
  <c r="E1202" i="23"/>
  <c r="C1202" i="23"/>
  <c r="BC1201" i="23"/>
  <c r="E1201" i="23"/>
  <c r="C1201" i="23"/>
  <c r="BC1200" i="23"/>
  <c r="E1200" i="23"/>
  <c r="C1200" i="23"/>
  <c r="BC1199" i="23"/>
  <c r="E1199" i="23"/>
  <c r="C1199" i="23"/>
  <c r="BC1198" i="23"/>
  <c r="E1198" i="23"/>
  <c r="C1198" i="23"/>
  <c r="BC1197" i="23"/>
  <c r="E1197" i="23"/>
  <c r="C1197" i="23"/>
  <c r="BC1196" i="23"/>
  <c r="E1196" i="23"/>
  <c r="C1196" i="23"/>
  <c r="BC1195" i="23"/>
  <c r="E1195" i="23"/>
  <c r="C1195" i="23"/>
  <c r="BC1194" i="23"/>
  <c r="E1194" i="23"/>
  <c r="C1194" i="23"/>
  <c r="BC1193" i="23"/>
  <c r="E1193" i="23"/>
  <c r="C1193" i="23"/>
  <c r="BC1192" i="23"/>
  <c r="E1192" i="23"/>
  <c r="C1192" i="23"/>
  <c r="BC1191" i="23"/>
  <c r="E1191" i="23"/>
  <c r="C1191" i="23"/>
  <c r="BC1190" i="23"/>
  <c r="E1190" i="23"/>
  <c r="C1190" i="23"/>
  <c r="BC1189" i="23"/>
  <c r="E1189" i="23"/>
  <c r="C1189" i="23"/>
  <c r="BC1188" i="23"/>
  <c r="E1188" i="23"/>
  <c r="C1188" i="23"/>
  <c r="BC1187" i="23"/>
  <c r="E1187" i="23"/>
  <c r="C1187" i="23"/>
  <c r="BC1186" i="23"/>
  <c r="E1186" i="23"/>
  <c r="C1186" i="23"/>
  <c r="BC1185" i="23"/>
  <c r="E1185" i="23"/>
  <c r="C1185" i="23"/>
  <c r="BC1184" i="23"/>
  <c r="E1184" i="23"/>
  <c r="C1184" i="23"/>
  <c r="BC1183" i="23"/>
  <c r="E1183" i="23"/>
  <c r="C1183" i="23"/>
  <c r="BC1182" i="23"/>
  <c r="E1182" i="23"/>
  <c r="C1182" i="23"/>
  <c r="BC1181" i="23"/>
  <c r="E1181" i="23"/>
  <c r="C1181" i="23"/>
  <c r="BC1180" i="23"/>
  <c r="E1180" i="23"/>
  <c r="C1180" i="23"/>
  <c r="BC1179" i="23"/>
  <c r="E1179" i="23"/>
  <c r="C1179" i="23"/>
  <c r="BC1178" i="23"/>
  <c r="E1178" i="23"/>
  <c r="C1178" i="23"/>
  <c r="BC1177" i="23"/>
  <c r="E1177" i="23"/>
  <c r="C1177" i="23"/>
  <c r="BC1176" i="23"/>
  <c r="E1176" i="23"/>
  <c r="C1176" i="23"/>
  <c r="BC1175" i="23"/>
  <c r="E1175" i="23"/>
  <c r="C1175" i="23"/>
  <c r="BC1174" i="23"/>
  <c r="E1174" i="23"/>
  <c r="C1174" i="23"/>
  <c r="BC1173" i="23"/>
  <c r="E1173" i="23"/>
  <c r="C1173" i="23"/>
  <c r="BC1172" i="23"/>
  <c r="E1172" i="23"/>
  <c r="C1172" i="23"/>
  <c r="BC1171" i="23"/>
  <c r="E1171" i="23"/>
  <c r="C1171" i="23"/>
  <c r="BC1170" i="23"/>
  <c r="E1170" i="23"/>
  <c r="C1170" i="23"/>
  <c r="BC1169" i="23"/>
  <c r="E1169" i="23"/>
  <c r="C1169" i="23"/>
  <c r="BC1168" i="23"/>
  <c r="E1168" i="23"/>
  <c r="C1168" i="23"/>
  <c r="BC1167" i="23"/>
  <c r="E1167" i="23"/>
  <c r="C1167" i="23"/>
  <c r="BC1166" i="23"/>
  <c r="E1166" i="23"/>
  <c r="C1166" i="23"/>
  <c r="BC1165" i="23"/>
  <c r="E1165" i="23"/>
  <c r="C1165" i="23"/>
  <c r="BC1164" i="23"/>
  <c r="E1164" i="23"/>
  <c r="C1164" i="23"/>
  <c r="BC1163" i="23"/>
  <c r="E1163" i="23"/>
  <c r="C1163" i="23"/>
  <c r="BC1162" i="23"/>
  <c r="E1162" i="23"/>
  <c r="C1162" i="23"/>
  <c r="BC1161" i="23"/>
  <c r="E1161" i="23"/>
  <c r="C1161" i="23"/>
  <c r="BC1160" i="23"/>
  <c r="E1160" i="23"/>
  <c r="C1160" i="23"/>
  <c r="BC1159" i="23"/>
  <c r="E1159" i="23"/>
  <c r="C1159" i="23"/>
  <c r="BC1158" i="23"/>
  <c r="E1158" i="23"/>
  <c r="C1158" i="23"/>
  <c r="BC1157" i="23"/>
  <c r="E1157" i="23"/>
  <c r="C1157" i="23"/>
  <c r="BC1156" i="23"/>
  <c r="E1156" i="23"/>
  <c r="C1156" i="23"/>
  <c r="BC1155" i="23"/>
  <c r="E1155" i="23"/>
  <c r="C1155" i="23"/>
  <c r="BC1154" i="23"/>
  <c r="E1154" i="23"/>
  <c r="C1154" i="23"/>
  <c r="BC1153" i="23"/>
  <c r="E1153" i="23"/>
  <c r="C1153" i="23"/>
  <c r="BC1152" i="23"/>
  <c r="E1152" i="23"/>
  <c r="C1152" i="23"/>
  <c r="BC1151" i="23"/>
  <c r="E1151" i="23"/>
  <c r="C1151" i="23"/>
  <c r="BC1150" i="23"/>
  <c r="E1150" i="23"/>
  <c r="C1150" i="23"/>
  <c r="BC1149" i="23"/>
  <c r="E1149" i="23"/>
  <c r="C1149" i="23"/>
  <c r="BC1148" i="23"/>
  <c r="E1148" i="23"/>
  <c r="C1148" i="23"/>
  <c r="BC1147" i="23"/>
  <c r="E1147" i="23"/>
  <c r="C1147" i="23"/>
  <c r="BC1146" i="23"/>
  <c r="E1146" i="23"/>
  <c r="C1146" i="23"/>
  <c r="BC1145" i="23"/>
  <c r="E1145" i="23"/>
  <c r="C1145" i="23"/>
  <c r="BC1144" i="23"/>
  <c r="E1144" i="23"/>
  <c r="C1144" i="23"/>
  <c r="BC1143" i="23"/>
  <c r="E1143" i="23"/>
  <c r="C1143" i="23"/>
  <c r="BC1142" i="23"/>
  <c r="E1142" i="23"/>
  <c r="C1142" i="23"/>
  <c r="BC1141" i="23"/>
  <c r="E1141" i="23"/>
  <c r="C1141" i="23"/>
  <c r="BC1140" i="23"/>
  <c r="E1140" i="23"/>
  <c r="C1140" i="23"/>
  <c r="BC1139" i="23"/>
  <c r="E1139" i="23"/>
  <c r="C1139" i="23"/>
  <c r="BC1138" i="23"/>
  <c r="E1138" i="23"/>
  <c r="C1138" i="23"/>
  <c r="BC1137" i="23"/>
  <c r="E1137" i="23"/>
  <c r="C1137" i="23"/>
  <c r="BC1136" i="23"/>
  <c r="E1136" i="23"/>
  <c r="C1136" i="23"/>
  <c r="BC1135" i="23"/>
  <c r="E1135" i="23"/>
  <c r="C1135" i="23"/>
  <c r="BC1134" i="23"/>
  <c r="E1134" i="23"/>
  <c r="C1134" i="23"/>
  <c r="BC1133" i="23"/>
  <c r="E1133" i="23"/>
  <c r="C1133" i="23"/>
  <c r="BC1132" i="23"/>
  <c r="E1132" i="23"/>
  <c r="C1132" i="23"/>
  <c r="BC1131" i="23"/>
  <c r="E1131" i="23"/>
  <c r="C1131" i="23"/>
  <c r="BC1130" i="23"/>
  <c r="E1130" i="23"/>
  <c r="C1130" i="23"/>
  <c r="BC1129" i="23"/>
  <c r="E1129" i="23"/>
  <c r="C1129" i="23"/>
  <c r="BC1128" i="23"/>
  <c r="E1128" i="23"/>
  <c r="C1128" i="23"/>
  <c r="BC1127" i="23"/>
  <c r="E1127" i="23"/>
  <c r="C1127" i="23"/>
  <c r="BC1126" i="23"/>
  <c r="E1126" i="23"/>
  <c r="C1126" i="23"/>
  <c r="BC1125" i="23"/>
  <c r="E1125" i="23"/>
  <c r="C1125" i="23"/>
  <c r="BC1124" i="23"/>
  <c r="E1124" i="23"/>
  <c r="C1124" i="23"/>
  <c r="BC1123" i="23"/>
  <c r="E1123" i="23"/>
  <c r="C1123" i="23"/>
  <c r="BC1122" i="23"/>
  <c r="E1122" i="23"/>
  <c r="C1122" i="23"/>
  <c r="BC1121" i="23"/>
  <c r="E1121" i="23"/>
  <c r="C1121" i="23"/>
  <c r="BC1120" i="23"/>
  <c r="E1120" i="23"/>
  <c r="C1120" i="23"/>
  <c r="BC1119" i="23"/>
  <c r="E1119" i="23"/>
  <c r="C1119" i="23"/>
  <c r="BC1118" i="23"/>
  <c r="E1118" i="23"/>
  <c r="C1118" i="23"/>
  <c r="BC1117" i="23"/>
  <c r="E1117" i="23"/>
  <c r="C1117" i="23"/>
  <c r="BC1116" i="23"/>
  <c r="E1116" i="23"/>
  <c r="C1116" i="23"/>
  <c r="BC1115" i="23"/>
  <c r="E1115" i="23"/>
  <c r="C1115" i="23"/>
  <c r="BC1114" i="23"/>
  <c r="E1114" i="23"/>
  <c r="C1114" i="23"/>
  <c r="BC1113" i="23"/>
  <c r="E1113" i="23"/>
  <c r="C1113" i="23"/>
  <c r="BC1112" i="23"/>
  <c r="E1112" i="23"/>
  <c r="C1112" i="23"/>
  <c r="BC1111" i="23"/>
  <c r="E1111" i="23"/>
  <c r="C1111" i="23"/>
  <c r="BC1110" i="23"/>
  <c r="E1110" i="23"/>
  <c r="C1110" i="23"/>
  <c r="BC1109" i="23"/>
  <c r="E1109" i="23"/>
  <c r="C1109" i="23"/>
  <c r="BC1108" i="23"/>
  <c r="E1108" i="23"/>
  <c r="C1108" i="23"/>
  <c r="BC1107" i="23"/>
  <c r="E1107" i="23"/>
  <c r="C1107" i="23"/>
  <c r="BC1106" i="23"/>
  <c r="E1106" i="23"/>
  <c r="C1106" i="23"/>
  <c r="BC1105" i="23"/>
  <c r="E1105" i="23"/>
  <c r="C1105" i="23"/>
  <c r="BC1104" i="23"/>
  <c r="E1104" i="23"/>
  <c r="C1104" i="23"/>
  <c r="BC1103" i="23"/>
  <c r="E1103" i="23"/>
  <c r="C1103" i="23"/>
  <c r="BC1102" i="23"/>
  <c r="E1102" i="23"/>
  <c r="C1102" i="23"/>
  <c r="BC1101" i="23"/>
  <c r="E1101" i="23"/>
  <c r="C1101" i="23"/>
  <c r="BC1100" i="23"/>
  <c r="E1100" i="23"/>
  <c r="C1100" i="23"/>
  <c r="BC1099" i="23"/>
  <c r="E1099" i="23"/>
  <c r="C1099" i="23"/>
  <c r="BC1098" i="23"/>
  <c r="E1098" i="23"/>
  <c r="C1098" i="23"/>
  <c r="BC1097" i="23"/>
  <c r="E1097" i="23"/>
  <c r="C1097" i="23"/>
  <c r="BC1096" i="23"/>
  <c r="E1096" i="23"/>
  <c r="C1096" i="23"/>
  <c r="BC1095" i="23"/>
  <c r="E1095" i="23"/>
  <c r="C1095" i="23"/>
  <c r="BC1094" i="23"/>
  <c r="E1094" i="23"/>
  <c r="C1094" i="23"/>
  <c r="BC1093" i="23"/>
  <c r="E1093" i="23"/>
  <c r="C1093" i="23"/>
  <c r="BC1092" i="23"/>
  <c r="E1092" i="23"/>
  <c r="C1092" i="23"/>
  <c r="BC1091" i="23"/>
  <c r="E1091" i="23"/>
  <c r="C1091" i="23"/>
  <c r="BC1090" i="23"/>
  <c r="E1090" i="23"/>
  <c r="C1090" i="23"/>
  <c r="BC1089" i="23"/>
  <c r="E1089" i="23"/>
  <c r="C1089" i="23"/>
  <c r="BC1088" i="23"/>
  <c r="E1088" i="23"/>
  <c r="C1088" i="23"/>
  <c r="BC1087" i="23"/>
  <c r="E1087" i="23"/>
  <c r="C1087" i="23"/>
  <c r="BC1086" i="23"/>
  <c r="E1086" i="23"/>
  <c r="C1086" i="23"/>
  <c r="BC1085" i="23"/>
  <c r="E1085" i="23"/>
  <c r="C1085" i="23"/>
  <c r="BC1084" i="23"/>
  <c r="E1084" i="23"/>
  <c r="C1084" i="23"/>
  <c r="BC1083" i="23"/>
  <c r="E1083" i="23"/>
  <c r="C1083" i="23"/>
  <c r="BC1082" i="23"/>
  <c r="E1082" i="23"/>
  <c r="C1082" i="23"/>
  <c r="BC1081" i="23"/>
  <c r="E1081" i="23"/>
  <c r="C1081" i="23"/>
  <c r="BC1080" i="23"/>
  <c r="E1080" i="23"/>
  <c r="C1080" i="23"/>
  <c r="BC1079" i="23"/>
  <c r="E1079" i="23"/>
  <c r="C1079" i="23"/>
  <c r="BC1078" i="23"/>
  <c r="E1078" i="23"/>
  <c r="C1078" i="23"/>
  <c r="BC1077" i="23"/>
  <c r="E1077" i="23"/>
  <c r="C1077" i="23"/>
  <c r="BC1076" i="23"/>
  <c r="E1076" i="23"/>
  <c r="C1076" i="23"/>
  <c r="BC1075" i="23"/>
  <c r="E1075" i="23"/>
  <c r="C1075" i="23"/>
  <c r="BC1074" i="23"/>
  <c r="E1074" i="23"/>
  <c r="C1074" i="23"/>
  <c r="BC1073" i="23"/>
  <c r="E1073" i="23"/>
  <c r="C1073" i="23"/>
  <c r="BC1072" i="23"/>
  <c r="E1072" i="23"/>
  <c r="C1072" i="23"/>
  <c r="BC1071" i="23"/>
  <c r="E1071" i="23"/>
  <c r="C1071" i="23"/>
  <c r="BC1070" i="23"/>
  <c r="E1070" i="23"/>
  <c r="C1070" i="23"/>
  <c r="BC1069" i="23"/>
  <c r="E1069" i="23"/>
  <c r="C1069" i="23"/>
  <c r="BC1068" i="23"/>
  <c r="E1068" i="23"/>
  <c r="C1068" i="23"/>
  <c r="BC1067" i="23"/>
  <c r="E1067" i="23"/>
  <c r="C1067" i="23"/>
  <c r="BC1066" i="23"/>
  <c r="E1066" i="23"/>
  <c r="C1066" i="23"/>
  <c r="BC1065" i="23"/>
  <c r="E1065" i="23"/>
  <c r="C1065" i="23"/>
  <c r="BC1064" i="23"/>
  <c r="E1064" i="23"/>
  <c r="C1064" i="23"/>
  <c r="BC1063" i="23"/>
  <c r="E1063" i="23"/>
  <c r="C1063" i="23"/>
  <c r="BC1062" i="23"/>
  <c r="E1062" i="23"/>
  <c r="C1062" i="23"/>
  <c r="BC1061" i="23"/>
  <c r="E1061" i="23"/>
  <c r="C1061" i="23"/>
  <c r="BC1060" i="23"/>
  <c r="E1060" i="23"/>
  <c r="C1060" i="23"/>
  <c r="BC1059" i="23"/>
  <c r="E1059" i="23"/>
  <c r="C1059" i="23"/>
  <c r="BC1058" i="23"/>
  <c r="E1058" i="23"/>
  <c r="C1058" i="23"/>
  <c r="BC1057" i="23"/>
  <c r="E1057" i="23"/>
  <c r="C1057" i="23"/>
  <c r="BC1056" i="23"/>
  <c r="E1056" i="23"/>
  <c r="C1056" i="23"/>
  <c r="BC1055" i="23"/>
  <c r="E1055" i="23"/>
  <c r="C1055" i="23"/>
  <c r="BC1054" i="23"/>
  <c r="E1054" i="23"/>
  <c r="C1054" i="23"/>
  <c r="BC1053" i="23"/>
  <c r="E1053" i="23"/>
  <c r="C1053" i="23"/>
  <c r="BC1052" i="23"/>
  <c r="E1052" i="23"/>
  <c r="C1052" i="23"/>
  <c r="BC1051" i="23"/>
  <c r="E1051" i="23"/>
  <c r="C1051" i="23"/>
  <c r="BC1050" i="23"/>
  <c r="E1050" i="23"/>
  <c r="C1050" i="23"/>
  <c r="BC1049" i="23"/>
  <c r="E1049" i="23"/>
  <c r="C1049" i="23"/>
  <c r="BC1048" i="23"/>
  <c r="E1048" i="23"/>
  <c r="C1048" i="23"/>
  <c r="BC1047" i="23"/>
  <c r="E1047" i="23"/>
  <c r="C1047" i="23"/>
  <c r="BC1046" i="23"/>
  <c r="E1046" i="23"/>
  <c r="C1046" i="23"/>
  <c r="BC1045" i="23"/>
  <c r="E1045" i="23"/>
  <c r="C1045" i="23"/>
  <c r="BC1044" i="23"/>
  <c r="E1044" i="23"/>
  <c r="C1044" i="23"/>
  <c r="BC1043" i="23"/>
  <c r="E1043" i="23"/>
  <c r="C1043" i="23"/>
  <c r="BC1042" i="23"/>
  <c r="E1042" i="23"/>
  <c r="C1042" i="23"/>
  <c r="BC1041" i="23"/>
  <c r="E1041" i="23"/>
  <c r="C1041" i="23"/>
  <c r="BC1040" i="23"/>
  <c r="E1040" i="23"/>
  <c r="C1040" i="23"/>
  <c r="BC1039" i="23"/>
  <c r="E1039" i="23"/>
  <c r="C1039" i="23"/>
  <c r="BC1038" i="23"/>
  <c r="E1038" i="23"/>
  <c r="C1038" i="23"/>
  <c r="BC1037" i="23"/>
  <c r="E1037" i="23"/>
  <c r="C1037" i="23"/>
  <c r="BC1036" i="23"/>
  <c r="E1036" i="23"/>
  <c r="C1036" i="23"/>
  <c r="BC1035" i="23"/>
  <c r="E1035" i="23"/>
  <c r="C1035" i="23"/>
  <c r="BC1034" i="23"/>
  <c r="E1034" i="23"/>
  <c r="C1034" i="23"/>
  <c r="BC1033" i="23"/>
  <c r="E1033" i="23"/>
  <c r="C1033" i="23"/>
  <c r="BC1032" i="23"/>
  <c r="E1032" i="23"/>
  <c r="C1032" i="23"/>
  <c r="BC1031" i="23"/>
  <c r="E1031" i="23"/>
  <c r="C1031" i="23"/>
  <c r="BC1030" i="23"/>
  <c r="E1030" i="23"/>
  <c r="C1030" i="23"/>
  <c r="BC1029" i="23"/>
  <c r="E1029" i="23"/>
  <c r="C1029" i="23"/>
  <c r="BC1028" i="23"/>
  <c r="E1028" i="23"/>
  <c r="C1028" i="23"/>
  <c r="BC1027" i="23"/>
  <c r="E1027" i="23"/>
  <c r="C1027" i="23"/>
  <c r="BC1026" i="23"/>
  <c r="E1026" i="23"/>
  <c r="C1026" i="23"/>
  <c r="BC1025" i="23"/>
  <c r="E1025" i="23"/>
  <c r="C1025" i="23"/>
  <c r="BC1024" i="23"/>
  <c r="E1024" i="23"/>
  <c r="C1024" i="23"/>
  <c r="BC1023" i="23"/>
  <c r="E1023" i="23"/>
  <c r="C1023" i="23"/>
  <c r="BC1022" i="23"/>
  <c r="E1022" i="23"/>
  <c r="C1022" i="23"/>
  <c r="BC1021" i="23"/>
  <c r="E1021" i="23"/>
  <c r="C1021" i="23"/>
  <c r="BC1020" i="23"/>
  <c r="E1020" i="23"/>
  <c r="C1020" i="23"/>
  <c r="BC1019" i="23"/>
  <c r="E1019" i="23"/>
  <c r="C1019" i="23"/>
  <c r="BC1018" i="23"/>
  <c r="E1018" i="23"/>
  <c r="C1018" i="23"/>
  <c r="BC1017" i="23"/>
  <c r="E1017" i="23"/>
  <c r="C1017" i="23"/>
  <c r="BC1016" i="23"/>
  <c r="E1016" i="23"/>
  <c r="C1016" i="23"/>
  <c r="BC1015" i="23"/>
  <c r="E1015" i="23"/>
  <c r="C1015" i="23"/>
  <c r="BC1014" i="23"/>
  <c r="E1014" i="23"/>
  <c r="C1014" i="23"/>
  <c r="BC1013" i="23"/>
  <c r="E1013" i="23"/>
  <c r="C1013" i="23"/>
  <c r="BC1012" i="23"/>
  <c r="E1012" i="23"/>
  <c r="C1012" i="23"/>
  <c r="BC1011" i="23"/>
  <c r="E1011" i="23"/>
  <c r="C1011" i="23"/>
  <c r="BC1010" i="23"/>
  <c r="E1010" i="23"/>
  <c r="C1010" i="23"/>
  <c r="BC1009" i="23"/>
  <c r="E1009" i="23"/>
  <c r="C1009" i="23"/>
  <c r="BC1008" i="23"/>
  <c r="E1008" i="23"/>
  <c r="C1008" i="23"/>
  <c r="BC1007" i="23"/>
  <c r="E1007" i="23"/>
  <c r="C1007" i="23"/>
  <c r="BC1006" i="23"/>
  <c r="E1006" i="23"/>
  <c r="C1006" i="23"/>
  <c r="BC1005" i="23"/>
  <c r="E1005" i="23"/>
  <c r="C1005" i="23"/>
  <c r="BC1004" i="23"/>
  <c r="E1004" i="23"/>
  <c r="C1004" i="23"/>
  <c r="BC1003" i="23"/>
  <c r="E1003" i="23"/>
  <c r="C1003" i="23"/>
  <c r="BC1002" i="23"/>
  <c r="E1002" i="23"/>
  <c r="C1002" i="23"/>
  <c r="BC1001" i="23"/>
  <c r="E1001" i="23"/>
  <c r="C1001" i="23"/>
  <c r="BC1000" i="23"/>
  <c r="E1000" i="23"/>
  <c r="C1000" i="23"/>
  <c r="BC999" i="23"/>
  <c r="E999" i="23"/>
  <c r="C999" i="23"/>
  <c r="BC998" i="23"/>
  <c r="E998" i="23"/>
  <c r="C998" i="23"/>
  <c r="BC997" i="23"/>
  <c r="E997" i="23"/>
  <c r="C997" i="23"/>
  <c r="BC996" i="23"/>
  <c r="E996" i="23"/>
  <c r="C996" i="23"/>
  <c r="BC995" i="23"/>
  <c r="E995" i="23"/>
  <c r="C995" i="23"/>
  <c r="BC994" i="23"/>
  <c r="E994" i="23"/>
  <c r="C994" i="23"/>
  <c r="BC993" i="23"/>
  <c r="E993" i="23"/>
  <c r="C993" i="23"/>
  <c r="BC992" i="23"/>
  <c r="E992" i="23"/>
  <c r="C992" i="23"/>
  <c r="BC991" i="23"/>
  <c r="E991" i="23"/>
  <c r="C991" i="23"/>
  <c r="BC990" i="23"/>
  <c r="E990" i="23"/>
  <c r="C990" i="23"/>
  <c r="BC989" i="23"/>
  <c r="E989" i="23"/>
  <c r="C989" i="23"/>
  <c r="BC988" i="23"/>
  <c r="E988" i="23"/>
  <c r="C988" i="23"/>
  <c r="BC987" i="23"/>
  <c r="E987" i="23"/>
  <c r="C987" i="23"/>
  <c r="BC986" i="23"/>
  <c r="E986" i="23"/>
  <c r="C986" i="23"/>
  <c r="BC985" i="23"/>
  <c r="E985" i="23"/>
  <c r="C985" i="23"/>
  <c r="BC984" i="23"/>
  <c r="E984" i="23"/>
  <c r="C984" i="23"/>
  <c r="BC983" i="23"/>
  <c r="E983" i="23"/>
  <c r="C983" i="23"/>
  <c r="BC982" i="23"/>
  <c r="E982" i="23"/>
  <c r="C982" i="23"/>
  <c r="BC981" i="23"/>
  <c r="E981" i="23"/>
  <c r="C981" i="23"/>
  <c r="BC980" i="23"/>
  <c r="E980" i="23"/>
  <c r="C980" i="23"/>
  <c r="BC979" i="23"/>
  <c r="E979" i="23"/>
  <c r="C979" i="23"/>
  <c r="BC978" i="23"/>
  <c r="E978" i="23"/>
  <c r="C978" i="23"/>
  <c r="BC977" i="23"/>
  <c r="E977" i="23"/>
  <c r="C977" i="23"/>
  <c r="BC976" i="23"/>
  <c r="E976" i="23"/>
  <c r="C976" i="23"/>
  <c r="BC975" i="23"/>
  <c r="E975" i="23"/>
  <c r="C975" i="23"/>
  <c r="BC974" i="23"/>
  <c r="E974" i="23"/>
  <c r="C974" i="23"/>
  <c r="BC973" i="23"/>
  <c r="E973" i="23"/>
  <c r="C973" i="23"/>
  <c r="BC972" i="23"/>
  <c r="E972" i="23"/>
  <c r="C972" i="23"/>
  <c r="BC971" i="23"/>
  <c r="E971" i="23"/>
  <c r="C971" i="23"/>
  <c r="BC970" i="23"/>
  <c r="E970" i="23"/>
  <c r="C970" i="23"/>
  <c r="BC969" i="23"/>
  <c r="E969" i="23"/>
  <c r="C969" i="23"/>
  <c r="BC968" i="23"/>
  <c r="E968" i="23"/>
  <c r="C968" i="23"/>
  <c r="BC967" i="23"/>
  <c r="E967" i="23"/>
  <c r="C967" i="23"/>
  <c r="BC966" i="23"/>
  <c r="E966" i="23"/>
  <c r="C966" i="23"/>
  <c r="BC965" i="23"/>
  <c r="E965" i="23"/>
  <c r="C965" i="23"/>
  <c r="BC964" i="23"/>
  <c r="E964" i="23"/>
  <c r="C964" i="23"/>
  <c r="BC963" i="23"/>
  <c r="E963" i="23"/>
  <c r="C963" i="23"/>
  <c r="BC962" i="23"/>
  <c r="E962" i="23"/>
  <c r="C962" i="23"/>
  <c r="BC961" i="23"/>
  <c r="E961" i="23"/>
  <c r="C961" i="23"/>
  <c r="BC960" i="23"/>
  <c r="E960" i="23"/>
  <c r="C960" i="23"/>
  <c r="BC959" i="23"/>
  <c r="E959" i="23"/>
  <c r="C959" i="23"/>
  <c r="BC958" i="23"/>
  <c r="E958" i="23"/>
  <c r="C958" i="23"/>
  <c r="BC957" i="23"/>
  <c r="E957" i="23"/>
  <c r="C957" i="23"/>
  <c r="BC956" i="23"/>
  <c r="E956" i="23"/>
  <c r="C956" i="23"/>
  <c r="BC955" i="23"/>
  <c r="E955" i="23"/>
  <c r="C955" i="23"/>
  <c r="BC954" i="23"/>
  <c r="E954" i="23"/>
  <c r="C954" i="23"/>
  <c r="BC953" i="23"/>
  <c r="E953" i="23"/>
  <c r="C953" i="23"/>
  <c r="BC952" i="23"/>
  <c r="E952" i="23"/>
  <c r="C952" i="23"/>
  <c r="BC951" i="23"/>
  <c r="E951" i="23"/>
  <c r="C951" i="23"/>
  <c r="BC950" i="23"/>
  <c r="E950" i="23"/>
  <c r="C950" i="23"/>
  <c r="BC949" i="23"/>
  <c r="E949" i="23"/>
  <c r="C949" i="23"/>
  <c r="BC948" i="23"/>
  <c r="E948" i="23"/>
  <c r="C948" i="23"/>
  <c r="BC947" i="23"/>
  <c r="E947" i="23"/>
  <c r="C947" i="23"/>
  <c r="BC946" i="23"/>
  <c r="E946" i="23"/>
  <c r="C946" i="23"/>
  <c r="BC945" i="23"/>
  <c r="E945" i="23"/>
  <c r="C945" i="23"/>
  <c r="BC944" i="23"/>
  <c r="E944" i="23"/>
  <c r="C944" i="23"/>
  <c r="BC943" i="23"/>
  <c r="E943" i="23"/>
  <c r="C943" i="23"/>
  <c r="BC942" i="23"/>
  <c r="E942" i="23"/>
  <c r="C942" i="23"/>
  <c r="BC941" i="23"/>
  <c r="E941" i="23"/>
  <c r="C941" i="23"/>
  <c r="BC940" i="23"/>
  <c r="E940" i="23"/>
  <c r="C940" i="23"/>
  <c r="BC939" i="23"/>
  <c r="E939" i="23"/>
  <c r="C939" i="23"/>
  <c r="BC938" i="23"/>
  <c r="E938" i="23"/>
  <c r="C938" i="23"/>
  <c r="BC937" i="23"/>
  <c r="E937" i="23"/>
  <c r="C937" i="23"/>
  <c r="BC936" i="23"/>
  <c r="E936" i="23"/>
  <c r="C936" i="23"/>
  <c r="BC935" i="23"/>
  <c r="E935" i="23"/>
  <c r="C935" i="23"/>
  <c r="BC934" i="23"/>
  <c r="E934" i="23"/>
  <c r="C934" i="23"/>
  <c r="BC933" i="23"/>
  <c r="E933" i="23"/>
  <c r="C933" i="23"/>
  <c r="BC932" i="23"/>
  <c r="E932" i="23"/>
  <c r="C932" i="23"/>
  <c r="BC931" i="23"/>
  <c r="E931" i="23"/>
  <c r="C931" i="23"/>
  <c r="BC930" i="23"/>
  <c r="E930" i="23"/>
  <c r="C930" i="23"/>
  <c r="BC929" i="23"/>
  <c r="E929" i="23"/>
  <c r="C929" i="23"/>
  <c r="BC928" i="23"/>
  <c r="E928" i="23"/>
  <c r="C928" i="23"/>
  <c r="BC927" i="23"/>
  <c r="E927" i="23"/>
  <c r="C927" i="23"/>
  <c r="BC926" i="23"/>
  <c r="E926" i="23"/>
  <c r="C926" i="23"/>
  <c r="BC925" i="23"/>
  <c r="E925" i="23"/>
  <c r="C925" i="23"/>
  <c r="BC924" i="23"/>
  <c r="E924" i="23"/>
  <c r="C924" i="23"/>
  <c r="BC923" i="23"/>
  <c r="E923" i="23"/>
  <c r="C923" i="23"/>
  <c r="BC922" i="23"/>
  <c r="E922" i="23"/>
  <c r="C922" i="23"/>
  <c r="BC921" i="23"/>
  <c r="E921" i="23"/>
  <c r="C921" i="23"/>
  <c r="BC920" i="23"/>
  <c r="E920" i="23"/>
  <c r="C920" i="23"/>
  <c r="BC919" i="23"/>
  <c r="E919" i="23"/>
  <c r="C919" i="23"/>
  <c r="BC918" i="23"/>
  <c r="E918" i="23"/>
  <c r="C918" i="23"/>
  <c r="BC917" i="23"/>
  <c r="E917" i="23"/>
  <c r="C917" i="23"/>
  <c r="BC916" i="23"/>
  <c r="E916" i="23"/>
  <c r="C916" i="23"/>
  <c r="BC915" i="23"/>
  <c r="E915" i="23"/>
  <c r="C915" i="23"/>
  <c r="BC914" i="23"/>
  <c r="E914" i="23"/>
  <c r="C914" i="23"/>
  <c r="BC913" i="23"/>
  <c r="E913" i="23"/>
  <c r="C913" i="23"/>
  <c r="BC912" i="23"/>
  <c r="E912" i="23"/>
  <c r="C912" i="23"/>
  <c r="BC911" i="23"/>
  <c r="E911" i="23"/>
  <c r="C911" i="23"/>
  <c r="BC910" i="23"/>
  <c r="E910" i="23"/>
  <c r="C910" i="23"/>
  <c r="BC909" i="23"/>
  <c r="E909" i="23"/>
  <c r="C909" i="23"/>
  <c r="BC908" i="23"/>
  <c r="E908" i="23"/>
  <c r="C908" i="23"/>
  <c r="BC907" i="23"/>
  <c r="E907" i="23"/>
  <c r="C907" i="23"/>
  <c r="BC906" i="23"/>
  <c r="E906" i="23"/>
  <c r="C906" i="23"/>
  <c r="BC905" i="23"/>
  <c r="E905" i="23"/>
  <c r="C905" i="23"/>
  <c r="BC904" i="23"/>
  <c r="E904" i="23"/>
  <c r="C904" i="23"/>
  <c r="BC903" i="23"/>
  <c r="E903" i="23"/>
  <c r="C903" i="23"/>
  <c r="BC902" i="23"/>
  <c r="E902" i="23"/>
  <c r="C902" i="23"/>
  <c r="BC901" i="23"/>
  <c r="E901" i="23"/>
  <c r="C901" i="23"/>
  <c r="BC900" i="23"/>
  <c r="E900" i="23"/>
  <c r="C900" i="23"/>
  <c r="BC899" i="23"/>
  <c r="E899" i="23"/>
  <c r="C899" i="23"/>
  <c r="BC898" i="23"/>
  <c r="E898" i="23"/>
  <c r="C898" i="23"/>
  <c r="BC897" i="23"/>
  <c r="E897" i="23"/>
  <c r="C897" i="23"/>
  <c r="BC896" i="23"/>
  <c r="E896" i="23"/>
  <c r="C896" i="23"/>
  <c r="BC895" i="23"/>
  <c r="E895" i="23"/>
  <c r="C895" i="23"/>
  <c r="BC894" i="23"/>
  <c r="E894" i="23"/>
  <c r="C894" i="23"/>
  <c r="BC893" i="23"/>
  <c r="E893" i="23"/>
  <c r="C893" i="23"/>
  <c r="BC892" i="23"/>
  <c r="E892" i="23"/>
  <c r="C892" i="23"/>
  <c r="BC891" i="23"/>
  <c r="E891" i="23"/>
  <c r="C891" i="23"/>
  <c r="BC890" i="23"/>
  <c r="E890" i="23"/>
  <c r="C890" i="23"/>
  <c r="BC889" i="23"/>
  <c r="E889" i="23"/>
  <c r="C889" i="23"/>
  <c r="BC888" i="23"/>
  <c r="E888" i="23"/>
  <c r="C888" i="23"/>
  <c r="BC887" i="23"/>
  <c r="E887" i="23"/>
  <c r="C887" i="23"/>
  <c r="BC886" i="23"/>
  <c r="E886" i="23"/>
  <c r="C886" i="23"/>
  <c r="BC885" i="23"/>
  <c r="E885" i="23"/>
  <c r="C885" i="23"/>
  <c r="BC884" i="23"/>
  <c r="E884" i="23"/>
  <c r="C884" i="23"/>
  <c r="BC883" i="23"/>
  <c r="E883" i="23"/>
  <c r="C883" i="23"/>
  <c r="BC882" i="23"/>
  <c r="E882" i="23"/>
  <c r="C882" i="23"/>
  <c r="BC881" i="23"/>
  <c r="E881" i="23"/>
  <c r="C881" i="23"/>
  <c r="BC880" i="23"/>
  <c r="E880" i="23"/>
  <c r="C880" i="23"/>
  <c r="BC879" i="23"/>
  <c r="E879" i="23"/>
  <c r="C879" i="23"/>
  <c r="BC878" i="23"/>
  <c r="E878" i="23"/>
  <c r="C878" i="23"/>
  <c r="BC877" i="23"/>
  <c r="E877" i="23"/>
  <c r="C877" i="23"/>
  <c r="BC876" i="23"/>
  <c r="E876" i="23"/>
  <c r="C876" i="23"/>
  <c r="BC875" i="23"/>
  <c r="E875" i="23"/>
  <c r="C875" i="23"/>
  <c r="BC874" i="23"/>
  <c r="E874" i="23"/>
  <c r="C874" i="23"/>
  <c r="BC873" i="23"/>
  <c r="E873" i="23"/>
  <c r="C873" i="23"/>
  <c r="BC872" i="23"/>
  <c r="E872" i="23"/>
  <c r="C872" i="23"/>
  <c r="BC871" i="23"/>
  <c r="E871" i="23"/>
  <c r="C871" i="23"/>
  <c r="BC870" i="23"/>
  <c r="E870" i="23"/>
  <c r="C870" i="23"/>
  <c r="BC869" i="23"/>
  <c r="E869" i="23"/>
  <c r="C869" i="23"/>
  <c r="BC868" i="23"/>
  <c r="E868" i="23"/>
  <c r="C868" i="23"/>
  <c r="BC867" i="23"/>
  <c r="E867" i="23"/>
  <c r="C867" i="23"/>
  <c r="BC866" i="23"/>
  <c r="E866" i="23"/>
  <c r="C866" i="23"/>
  <c r="BC865" i="23"/>
  <c r="E865" i="23"/>
  <c r="C865" i="23"/>
  <c r="BC864" i="23"/>
  <c r="E864" i="23"/>
  <c r="C864" i="23"/>
  <c r="BC863" i="23"/>
  <c r="E863" i="23"/>
  <c r="C863" i="23"/>
  <c r="BC862" i="23"/>
  <c r="E862" i="23"/>
  <c r="C862" i="23"/>
  <c r="BC861" i="23"/>
  <c r="E861" i="23"/>
  <c r="C861" i="23"/>
  <c r="BC860" i="23"/>
  <c r="E860" i="23"/>
  <c r="C860" i="23"/>
  <c r="BC859" i="23"/>
  <c r="E859" i="23"/>
  <c r="C859" i="23"/>
  <c r="BC858" i="23"/>
  <c r="E858" i="23"/>
  <c r="C858" i="23"/>
  <c r="BC857" i="23"/>
  <c r="E857" i="23"/>
  <c r="C857" i="23"/>
  <c r="BC856" i="23"/>
  <c r="E856" i="23"/>
  <c r="C856" i="23"/>
  <c r="BC855" i="23"/>
  <c r="E855" i="23"/>
  <c r="C855" i="23"/>
  <c r="BC854" i="23"/>
  <c r="E854" i="23"/>
  <c r="C854" i="23"/>
  <c r="BC853" i="23"/>
  <c r="E853" i="23"/>
  <c r="C853" i="23"/>
  <c r="BC852" i="23"/>
  <c r="E852" i="23"/>
  <c r="C852" i="23"/>
  <c r="BC851" i="23"/>
  <c r="E851" i="23"/>
  <c r="C851" i="23"/>
  <c r="BC850" i="23"/>
  <c r="E850" i="23"/>
  <c r="C850" i="23"/>
  <c r="BC849" i="23"/>
  <c r="E849" i="23"/>
  <c r="C849" i="23"/>
  <c r="BC848" i="23"/>
  <c r="E848" i="23"/>
  <c r="C848" i="23"/>
  <c r="BC847" i="23"/>
  <c r="E847" i="23"/>
  <c r="C847" i="23"/>
  <c r="BC846" i="23"/>
  <c r="E846" i="23"/>
  <c r="C846" i="23"/>
  <c r="BC845" i="23"/>
  <c r="E845" i="23"/>
  <c r="C845" i="23"/>
  <c r="BC844" i="23"/>
  <c r="E844" i="23"/>
  <c r="C844" i="23"/>
  <c r="BC843" i="23"/>
  <c r="E843" i="23"/>
  <c r="C843" i="23"/>
  <c r="BC842" i="23"/>
  <c r="E842" i="23"/>
  <c r="C842" i="23"/>
  <c r="BC841" i="23"/>
  <c r="E841" i="23"/>
  <c r="C841" i="23"/>
  <c r="BC840" i="23"/>
  <c r="E840" i="23"/>
  <c r="C840" i="23"/>
  <c r="BC839" i="23"/>
  <c r="E839" i="23"/>
  <c r="C839" i="23"/>
  <c r="BC838" i="23"/>
  <c r="E838" i="23"/>
  <c r="C838" i="23"/>
  <c r="BC837" i="23"/>
  <c r="E837" i="23"/>
  <c r="C837" i="23"/>
  <c r="BC836" i="23"/>
  <c r="E836" i="23"/>
  <c r="C836" i="23"/>
  <c r="BC835" i="23"/>
  <c r="E835" i="23"/>
  <c r="C835" i="23"/>
  <c r="BC834" i="23"/>
  <c r="E834" i="23"/>
  <c r="C834" i="23"/>
  <c r="BC833" i="23"/>
  <c r="E833" i="23"/>
  <c r="C833" i="23"/>
  <c r="BC832" i="23"/>
  <c r="E832" i="23"/>
  <c r="C832" i="23"/>
  <c r="BC831" i="23"/>
  <c r="E831" i="23"/>
  <c r="C831" i="23"/>
  <c r="BC830" i="23"/>
  <c r="E830" i="23"/>
  <c r="C830" i="23"/>
  <c r="BC829" i="23"/>
  <c r="E829" i="23"/>
  <c r="C829" i="23"/>
  <c r="BC828" i="23"/>
  <c r="E828" i="23"/>
  <c r="C828" i="23"/>
  <c r="BC827" i="23"/>
  <c r="E827" i="23"/>
  <c r="C827" i="23"/>
  <c r="BC826" i="23"/>
  <c r="E826" i="23"/>
  <c r="C826" i="23"/>
  <c r="BC825" i="23"/>
  <c r="E825" i="23"/>
  <c r="C825" i="23"/>
  <c r="BC824" i="23"/>
  <c r="E824" i="23"/>
  <c r="C824" i="23"/>
  <c r="BC823" i="23"/>
  <c r="E823" i="23"/>
  <c r="C823" i="23"/>
  <c r="BC822" i="23"/>
  <c r="E822" i="23"/>
  <c r="C822" i="23"/>
  <c r="BC821" i="23"/>
  <c r="E821" i="23"/>
  <c r="C821" i="23"/>
  <c r="BC820" i="23"/>
  <c r="E820" i="23"/>
  <c r="C820" i="23"/>
  <c r="BC819" i="23"/>
  <c r="E819" i="23"/>
  <c r="C819" i="23"/>
  <c r="BC818" i="23"/>
  <c r="E818" i="23"/>
  <c r="C818" i="23"/>
  <c r="BC817" i="23"/>
  <c r="E817" i="23"/>
  <c r="C817" i="23"/>
  <c r="BC816" i="23"/>
  <c r="E816" i="23"/>
  <c r="C816" i="23"/>
  <c r="BC815" i="23"/>
  <c r="E815" i="23"/>
  <c r="C815" i="23"/>
  <c r="BC814" i="23"/>
  <c r="E814" i="23"/>
  <c r="C814" i="23"/>
  <c r="BC813" i="23"/>
  <c r="E813" i="23"/>
  <c r="C813" i="23"/>
  <c r="BC812" i="23"/>
  <c r="E812" i="23"/>
  <c r="C812" i="23"/>
  <c r="BC811" i="23"/>
  <c r="E811" i="23"/>
  <c r="C811" i="23"/>
  <c r="BC810" i="23"/>
  <c r="E810" i="23"/>
  <c r="C810" i="23"/>
  <c r="BC809" i="23"/>
  <c r="E809" i="23"/>
  <c r="C809" i="23"/>
  <c r="BC808" i="23"/>
  <c r="E808" i="23"/>
  <c r="C808" i="23"/>
  <c r="BC807" i="23"/>
  <c r="E807" i="23"/>
  <c r="C807" i="23"/>
  <c r="BC806" i="23"/>
  <c r="E806" i="23"/>
  <c r="C806" i="23"/>
  <c r="BC805" i="23"/>
  <c r="E805" i="23"/>
  <c r="C805" i="23"/>
  <c r="BC804" i="23"/>
  <c r="E804" i="23"/>
  <c r="C804" i="23"/>
  <c r="BC803" i="23"/>
  <c r="E803" i="23"/>
  <c r="C803" i="23"/>
  <c r="BC802" i="23"/>
  <c r="E802" i="23"/>
  <c r="C802" i="23"/>
  <c r="BC801" i="23"/>
  <c r="E801" i="23"/>
  <c r="C801" i="23"/>
  <c r="BC800" i="23"/>
  <c r="E800" i="23"/>
  <c r="C800" i="23"/>
  <c r="BC799" i="23"/>
  <c r="E799" i="23"/>
  <c r="C799" i="23"/>
  <c r="BC798" i="23"/>
  <c r="E798" i="23"/>
  <c r="C798" i="23"/>
  <c r="BC797" i="23"/>
  <c r="E797" i="23"/>
  <c r="C797" i="23"/>
  <c r="BC796" i="23"/>
  <c r="E796" i="23"/>
  <c r="C796" i="23"/>
  <c r="BC795" i="23"/>
  <c r="E795" i="23"/>
  <c r="C795" i="23"/>
  <c r="BC794" i="23"/>
  <c r="E794" i="23"/>
  <c r="C794" i="23"/>
  <c r="BC793" i="23"/>
  <c r="E793" i="23"/>
  <c r="C793" i="23"/>
  <c r="BC792" i="23"/>
  <c r="E792" i="23"/>
  <c r="C792" i="23"/>
  <c r="BC791" i="23"/>
  <c r="E791" i="23"/>
  <c r="C791" i="23"/>
  <c r="BC790" i="23"/>
  <c r="E790" i="23"/>
  <c r="C790" i="23"/>
  <c r="BC789" i="23"/>
  <c r="E789" i="23"/>
  <c r="C789" i="23"/>
  <c r="BC788" i="23"/>
  <c r="E788" i="23"/>
  <c r="C788" i="23"/>
  <c r="BC787" i="23"/>
  <c r="E787" i="23"/>
  <c r="C787" i="23"/>
  <c r="BC786" i="23"/>
  <c r="E786" i="23"/>
  <c r="C786" i="23"/>
  <c r="BC785" i="23"/>
  <c r="E785" i="23"/>
  <c r="C785" i="23"/>
  <c r="BC784" i="23"/>
  <c r="E784" i="23"/>
  <c r="C784" i="23"/>
  <c r="BC783" i="23"/>
  <c r="E783" i="23"/>
  <c r="C783" i="23"/>
  <c r="BC782" i="23"/>
  <c r="E782" i="23"/>
  <c r="C782" i="23"/>
  <c r="BC781" i="23"/>
  <c r="E781" i="23"/>
  <c r="C781" i="23"/>
  <c r="BC780" i="23"/>
  <c r="E780" i="23"/>
  <c r="C780" i="23"/>
  <c r="BC779" i="23"/>
  <c r="E779" i="23"/>
  <c r="C779" i="23"/>
  <c r="BC778" i="23"/>
  <c r="E778" i="23"/>
  <c r="C778" i="23"/>
  <c r="BC777" i="23"/>
  <c r="E777" i="23"/>
  <c r="C777" i="23"/>
  <c r="BC776" i="23"/>
  <c r="E776" i="23"/>
  <c r="C776" i="23"/>
  <c r="BC775" i="23"/>
  <c r="E775" i="23"/>
  <c r="C775" i="23"/>
  <c r="BC774" i="23"/>
  <c r="E774" i="23"/>
  <c r="C774" i="23"/>
  <c r="BC773" i="23"/>
  <c r="E773" i="23"/>
  <c r="C773" i="23"/>
  <c r="BC772" i="23"/>
  <c r="E772" i="23"/>
  <c r="C772" i="23"/>
  <c r="BC771" i="23"/>
  <c r="E771" i="23"/>
  <c r="C771" i="23"/>
  <c r="BC770" i="23"/>
  <c r="E770" i="23"/>
  <c r="C770" i="23"/>
  <c r="BC769" i="23"/>
  <c r="E769" i="23"/>
  <c r="C769" i="23"/>
  <c r="BC768" i="23"/>
  <c r="E768" i="23"/>
  <c r="C768" i="23"/>
  <c r="BC767" i="23"/>
  <c r="E767" i="23"/>
  <c r="C767" i="23"/>
  <c r="BC766" i="23"/>
  <c r="E766" i="23"/>
  <c r="C766" i="23"/>
  <c r="BC765" i="23"/>
  <c r="E765" i="23"/>
  <c r="C765" i="23"/>
  <c r="BC764" i="23"/>
  <c r="E764" i="23"/>
  <c r="C764" i="23"/>
  <c r="BC763" i="23"/>
  <c r="E763" i="23"/>
  <c r="C763" i="23"/>
  <c r="BC762" i="23"/>
  <c r="E762" i="23"/>
  <c r="C762" i="23"/>
  <c r="BC761" i="23"/>
  <c r="E761" i="23"/>
  <c r="C761" i="23"/>
  <c r="BC760" i="23"/>
  <c r="E760" i="23"/>
  <c r="C760" i="23"/>
  <c r="BC759" i="23"/>
  <c r="E759" i="23"/>
  <c r="C759" i="23"/>
  <c r="BC758" i="23"/>
  <c r="E758" i="23"/>
  <c r="C758" i="23"/>
  <c r="BC757" i="23"/>
  <c r="E757" i="23"/>
  <c r="C757" i="23"/>
  <c r="BC756" i="23"/>
  <c r="E756" i="23"/>
  <c r="C756" i="23"/>
  <c r="BC755" i="23"/>
  <c r="E755" i="23"/>
  <c r="C755" i="23"/>
  <c r="BC754" i="23"/>
  <c r="E754" i="23"/>
  <c r="C754" i="23"/>
  <c r="BC753" i="23"/>
  <c r="E753" i="23"/>
  <c r="C753" i="23"/>
  <c r="BC752" i="23"/>
  <c r="E752" i="23"/>
  <c r="C752" i="23"/>
  <c r="BC751" i="23"/>
  <c r="E751" i="23"/>
  <c r="C751" i="23"/>
  <c r="BC750" i="23"/>
  <c r="E750" i="23"/>
  <c r="C750" i="23"/>
  <c r="BC749" i="23"/>
  <c r="E749" i="23"/>
  <c r="C749" i="23"/>
  <c r="BC748" i="23"/>
  <c r="E748" i="23"/>
  <c r="C748" i="23"/>
  <c r="BC747" i="23"/>
  <c r="E747" i="23"/>
  <c r="C747" i="23"/>
  <c r="BC746" i="23"/>
  <c r="E746" i="23"/>
  <c r="C746" i="23"/>
  <c r="BC745" i="23"/>
  <c r="E745" i="23"/>
  <c r="C745" i="23"/>
  <c r="BC744" i="23"/>
  <c r="E744" i="23"/>
  <c r="C744" i="23"/>
  <c r="BC743" i="23"/>
  <c r="E743" i="23"/>
  <c r="C743" i="23"/>
  <c r="BC742" i="23"/>
  <c r="E742" i="23"/>
  <c r="C742" i="23"/>
  <c r="BC741" i="23"/>
  <c r="E741" i="23"/>
  <c r="C741" i="23"/>
  <c r="BC740" i="23"/>
  <c r="E740" i="23"/>
  <c r="C740" i="23"/>
  <c r="BC739" i="23"/>
  <c r="E739" i="23"/>
  <c r="C739" i="23"/>
  <c r="BC738" i="23"/>
  <c r="E738" i="23"/>
  <c r="C738" i="23"/>
  <c r="BC737" i="23"/>
  <c r="E737" i="23"/>
  <c r="C737" i="23"/>
  <c r="BC736" i="23"/>
  <c r="E736" i="23"/>
  <c r="C736" i="23"/>
  <c r="BC735" i="23"/>
  <c r="E735" i="23"/>
  <c r="C735" i="23"/>
  <c r="BC734" i="23"/>
  <c r="E734" i="23"/>
  <c r="C734" i="23"/>
  <c r="BC733" i="23"/>
  <c r="E733" i="23"/>
  <c r="C733" i="23"/>
  <c r="BC732" i="23"/>
  <c r="E732" i="23"/>
  <c r="C732" i="23"/>
  <c r="BC731" i="23"/>
  <c r="E731" i="23"/>
  <c r="C731" i="23"/>
  <c r="BC730" i="23"/>
  <c r="E730" i="23"/>
  <c r="C730" i="23"/>
  <c r="BC729" i="23"/>
  <c r="E729" i="23"/>
  <c r="C729" i="23"/>
  <c r="BC728" i="23"/>
  <c r="E728" i="23"/>
  <c r="C728" i="23"/>
  <c r="BC727" i="23"/>
  <c r="E727" i="23"/>
  <c r="C727" i="23"/>
  <c r="BC726" i="23"/>
  <c r="E726" i="23"/>
  <c r="C726" i="23"/>
  <c r="BC725" i="23"/>
  <c r="E725" i="23"/>
  <c r="C725" i="23"/>
  <c r="BC724" i="23"/>
  <c r="E724" i="23"/>
  <c r="C724" i="23"/>
  <c r="BC723" i="23"/>
  <c r="E723" i="23"/>
  <c r="C723" i="23"/>
  <c r="BC722" i="23"/>
  <c r="E722" i="23"/>
  <c r="C722" i="23"/>
  <c r="BC721" i="23"/>
  <c r="E721" i="23"/>
  <c r="C721" i="23"/>
  <c r="BC720" i="23"/>
  <c r="E720" i="23"/>
  <c r="C720" i="23"/>
  <c r="BC719" i="23"/>
  <c r="E719" i="23"/>
  <c r="C719" i="23"/>
  <c r="BC718" i="23"/>
  <c r="E718" i="23"/>
  <c r="C718" i="23"/>
  <c r="BC717" i="23"/>
  <c r="E717" i="23"/>
  <c r="C717" i="23"/>
  <c r="BC716" i="23"/>
  <c r="E716" i="23"/>
  <c r="C716" i="23"/>
  <c r="BC715" i="23"/>
  <c r="E715" i="23"/>
  <c r="C715" i="23"/>
  <c r="BC714" i="23"/>
  <c r="E714" i="23"/>
  <c r="C714" i="23"/>
  <c r="BC713" i="23"/>
  <c r="E713" i="23"/>
  <c r="C713" i="23"/>
  <c r="BC712" i="23"/>
  <c r="E712" i="23"/>
  <c r="C712" i="23"/>
  <c r="BC711" i="23"/>
  <c r="E711" i="23"/>
  <c r="C711" i="23"/>
  <c r="BC710" i="23"/>
  <c r="E710" i="23"/>
  <c r="C710" i="23"/>
  <c r="BC709" i="23"/>
  <c r="E709" i="23"/>
  <c r="C709" i="23"/>
  <c r="BC708" i="23"/>
  <c r="E708" i="23"/>
  <c r="C708" i="23"/>
  <c r="BC707" i="23"/>
  <c r="E707" i="23"/>
  <c r="C707" i="23"/>
  <c r="BC706" i="23"/>
  <c r="E706" i="23"/>
  <c r="C706" i="23"/>
  <c r="BC705" i="23"/>
  <c r="E705" i="23"/>
  <c r="C705" i="23"/>
  <c r="BC704" i="23"/>
  <c r="E704" i="23"/>
  <c r="C704" i="23"/>
  <c r="BC703" i="23"/>
  <c r="E703" i="23"/>
  <c r="C703" i="23"/>
  <c r="BC702" i="23"/>
  <c r="E702" i="23"/>
  <c r="C702" i="23"/>
  <c r="BC701" i="23"/>
  <c r="E701" i="23"/>
  <c r="C701" i="23"/>
  <c r="BC700" i="23"/>
  <c r="E700" i="23"/>
  <c r="C700" i="23"/>
  <c r="BC699" i="23"/>
  <c r="E699" i="23"/>
  <c r="C699" i="23"/>
  <c r="BC698" i="23"/>
  <c r="E698" i="23"/>
  <c r="C698" i="23"/>
  <c r="BC697" i="23"/>
  <c r="E697" i="23"/>
  <c r="C697" i="23"/>
  <c r="BC696" i="23"/>
  <c r="E696" i="23"/>
  <c r="C696" i="23"/>
  <c r="BC695" i="23"/>
  <c r="E695" i="23"/>
  <c r="C695" i="23"/>
  <c r="BC694" i="23"/>
  <c r="E694" i="23"/>
  <c r="C694" i="23"/>
  <c r="BC693" i="23"/>
  <c r="E693" i="23"/>
  <c r="C693" i="23"/>
  <c r="BC692" i="23"/>
  <c r="E692" i="23"/>
  <c r="C692" i="23"/>
  <c r="BC691" i="23"/>
  <c r="E691" i="23"/>
  <c r="C691" i="23"/>
  <c r="BC690" i="23"/>
  <c r="E690" i="23"/>
  <c r="C690" i="23"/>
  <c r="BC689" i="23"/>
  <c r="E689" i="23"/>
  <c r="C689" i="23"/>
  <c r="BC688" i="23"/>
  <c r="E688" i="23"/>
  <c r="C688" i="23"/>
  <c r="BC687" i="23"/>
  <c r="E687" i="23"/>
  <c r="C687" i="23"/>
  <c r="BC686" i="23"/>
  <c r="E686" i="23"/>
  <c r="C686" i="23"/>
  <c r="BC685" i="23"/>
  <c r="E685" i="23"/>
  <c r="C685" i="23"/>
  <c r="BC684" i="23"/>
  <c r="E684" i="23"/>
  <c r="C684" i="23"/>
  <c r="BC683" i="23"/>
  <c r="E683" i="23"/>
  <c r="C683" i="23"/>
  <c r="BC682" i="23"/>
  <c r="E682" i="23"/>
  <c r="C682" i="23"/>
  <c r="BC681" i="23"/>
  <c r="E681" i="23"/>
  <c r="C681" i="23"/>
  <c r="BC680" i="23"/>
  <c r="E680" i="23"/>
  <c r="C680" i="23"/>
  <c r="BC679" i="23"/>
  <c r="E679" i="23"/>
  <c r="C679" i="23"/>
  <c r="BC678" i="23"/>
  <c r="E678" i="23"/>
  <c r="C678" i="23"/>
  <c r="BC677" i="23"/>
  <c r="E677" i="23"/>
  <c r="C677" i="23"/>
  <c r="BC676" i="23"/>
  <c r="E676" i="23"/>
  <c r="C676" i="23"/>
  <c r="BC675" i="23"/>
  <c r="E675" i="23"/>
  <c r="C675" i="23"/>
  <c r="BC674" i="23"/>
  <c r="E674" i="23"/>
  <c r="C674" i="23"/>
  <c r="BC673" i="23"/>
  <c r="E673" i="23"/>
  <c r="C673" i="23"/>
  <c r="BC672" i="23"/>
  <c r="E672" i="23"/>
  <c r="C672" i="23"/>
  <c r="BC671" i="23"/>
  <c r="E671" i="23"/>
  <c r="C671" i="23"/>
  <c r="BC670" i="23"/>
  <c r="E670" i="23"/>
  <c r="C670" i="23"/>
  <c r="BC669" i="23"/>
  <c r="E669" i="23"/>
  <c r="C669" i="23"/>
  <c r="BC668" i="23"/>
  <c r="E668" i="23"/>
  <c r="C668" i="23"/>
  <c r="BC667" i="23"/>
  <c r="E667" i="23"/>
  <c r="C667" i="23"/>
  <c r="BC666" i="23"/>
  <c r="E666" i="23"/>
  <c r="C666" i="23"/>
  <c r="BC665" i="23"/>
  <c r="E665" i="23"/>
  <c r="C665" i="23"/>
  <c r="BC664" i="23"/>
  <c r="E664" i="23"/>
  <c r="C664" i="23"/>
  <c r="BC663" i="23"/>
  <c r="E663" i="23"/>
  <c r="C663" i="23"/>
  <c r="BC662" i="23"/>
  <c r="E662" i="23"/>
  <c r="C662" i="23"/>
  <c r="BC661" i="23"/>
  <c r="E661" i="23"/>
  <c r="C661" i="23"/>
  <c r="BC660" i="23"/>
  <c r="E660" i="23"/>
  <c r="C660" i="23"/>
  <c r="BC659" i="23"/>
  <c r="E659" i="23"/>
  <c r="C659" i="23"/>
  <c r="BC658" i="23"/>
  <c r="E658" i="23"/>
  <c r="C658" i="23"/>
  <c r="BC657" i="23"/>
  <c r="E657" i="23"/>
  <c r="C657" i="23"/>
  <c r="BC656" i="23"/>
  <c r="E656" i="23"/>
  <c r="C656" i="23"/>
  <c r="BC655" i="23"/>
  <c r="E655" i="23"/>
  <c r="C655" i="23"/>
  <c r="BC654" i="23"/>
  <c r="E654" i="23"/>
  <c r="C654" i="23"/>
  <c r="BC653" i="23"/>
  <c r="E653" i="23"/>
  <c r="C653" i="23"/>
  <c r="BC652" i="23"/>
  <c r="E652" i="23"/>
  <c r="C652" i="23"/>
  <c r="BC651" i="23"/>
  <c r="E651" i="23"/>
  <c r="C651" i="23"/>
  <c r="BC650" i="23"/>
  <c r="E650" i="23"/>
  <c r="C650" i="23"/>
  <c r="BC649" i="23"/>
  <c r="E649" i="23"/>
  <c r="C649" i="23"/>
  <c r="BC648" i="23"/>
  <c r="E648" i="23"/>
  <c r="C648" i="23"/>
  <c r="BC647" i="23"/>
  <c r="E647" i="23"/>
  <c r="C647" i="23"/>
  <c r="BC646" i="23"/>
  <c r="E646" i="23"/>
  <c r="C646" i="23"/>
  <c r="BC645" i="23"/>
  <c r="E645" i="23"/>
  <c r="C645" i="23"/>
  <c r="BC644" i="23"/>
  <c r="E644" i="23"/>
  <c r="C644" i="23"/>
  <c r="BC643" i="23"/>
  <c r="E643" i="23"/>
  <c r="C643" i="23"/>
  <c r="BC642" i="23"/>
  <c r="E642" i="23"/>
  <c r="C642" i="23"/>
  <c r="BC641" i="23"/>
  <c r="E641" i="23"/>
  <c r="C641" i="23"/>
  <c r="BC640" i="23"/>
  <c r="E640" i="23"/>
  <c r="C640" i="23"/>
  <c r="BC639" i="23"/>
  <c r="E639" i="23"/>
  <c r="C639" i="23"/>
  <c r="BC638" i="23"/>
  <c r="E638" i="23"/>
  <c r="C638" i="23"/>
  <c r="BC637" i="23"/>
  <c r="E637" i="23"/>
  <c r="C637" i="23"/>
  <c r="BC636" i="23"/>
  <c r="E636" i="23"/>
  <c r="C636" i="23"/>
  <c r="BC635" i="23"/>
  <c r="E635" i="23"/>
  <c r="C635" i="23"/>
  <c r="BC634" i="23"/>
  <c r="E634" i="23"/>
  <c r="C634" i="23"/>
  <c r="BC633" i="23"/>
  <c r="E633" i="23"/>
  <c r="C633" i="23"/>
  <c r="BC632" i="23"/>
  <c r="E632" i="23"/>
  <c r="C632" i="23"/>
  <c r="BC631" i="23"/>
  <c r="E631" i="23"/>
  <c r="C631" i="23"/>
  <c r="BC630" i="23"/>
  <c r="E630" i="23"/>
  <c r="C630" i="23"/>
  <c r="BC629" i="23"/>
  <c r="E629" i="23"/>
  <c r="C629" i="23"/>
  <c r="BC628" i="23"/>
  <c r="E628" i="23"/>
  <c r="C628" i="23"/>
  <c r="BC627" i="23"/>
  <c r="E627" i="23"/>
  <c r="C627" i="23"/>
  <c r="BC626" i="23"/>
  <c r="E626" i="23"/>
  <c r="C626" i="23"/>
  <c r="BC625" i="23"/>
  <c r="E625" i="23"/>
  <c r="C625" i="23"/>
  <c r="BC624" i="23"/>
  <c r="E624" i="23"/>
  <c r="C624" i="23"/>
  <c r="BC623" i="23"/>
  <c r="E623" i="23"/>
  <c r="C623" i="23"/>
  <c r="BC622" i="23"/>
  <c r="E622" i="23"/>
  <c r="C622" i="23"/>
  <c r="BC621" i="23"/>
  <c r="E621" i="23"/>
  <c r="C621" i="23"/>
  <c r="BC620" i="23"/>
  <c r="E620" i="23"/>
  <c r="C620" i="23"/>
  <c r="BC619" i="23"/>
  <c r="E619" i="23"/>
  <c r="C619" i="23"/>
  <c r="BC618" i="23"/>
  <c r="E618" i="23"/>
  <c r="C618" i="23"/>
  <c r="BC617" i="23"/>
  <c r="E617" i="23"/>
  <c r="C617" i="23"/>
  <c r="BC616" i="23"/>
  <c r="E616" i="23"/>
  <c r="C616" i="23"/>
  <c r="BC615" i="23"/>
  <c r="E615" i="23"/>
  <c r="C615" i="23"/>
  <c r="BC614" i="23"/>
  <c r="E614" i="23"/>
  <c r="C614" i="23"/>
  <c r="BC613" i="23"/>
  <c r="E613" i="23"/>
  <c r="C613" i="23"/>
  <c r="BC612" i="23"/>
  <c r="E612" i="23"/>
  <c r="C612" i="23"/>
  <c r="BC611" i="23"/>
  <c r="E611" i="23"/>
  <c r="C611" i="23"/>
  <c r="BC610" i="23"/>
  <c r="E610" i="23"/>
  <c r="C610" i="23"/>
  <c r="BC609" i="23"/>
  <c r="E609" i="23"/>
  <c r="C609" i="23"/>
  <c r="BC608" i="23"/>
  <c r="E608" i="23"/>
  <c r="C608" i="23"/>
  <c r="BC607" i="23"/>
  <c r="E607" i="23"/>
  <c r="C607" i="23"/>
  <c r="BC606" i="23"/>
  <c r="E606" i="23"/>
  <c r="C606" i="23"/>
  <c r="BC605" i="23"/>
  <c r="E605" i="23"/>
  <c r="C605" i="23"/>
  <c r="BC604" i="23"/>
  <c r="E604" i="23"/>
  <c r="C604" i="23"/>
  <c r="BC603" i="23"/>
  <c r="E603" i="23"/>
  <c r="C603" i="23"/>
  <c r="BC602" i="23"/>
  <c r="E602" i="23"/>
  <c r="C602" i="23"/>
  <c r="BC601" i="23"/>
  <c r="E601" i="23"/>
  <c r="C601" i="23"/>
  <c r="BC600" i="23"/>
  <c r="E600" i="23"/>
  <c r="C600" i="23"/>
  <c r="BC599" i="23"/>
  <c r="E599" i="23"/>
  <c r="C599" i="23"/>
  <c r="BC598" i="23"/>
  <c r="E598" i="23"/>
  <c r="C598" i="23"/>
  <c r="BC597" i="23"/>
  <c r="E597" i="23"/>
  <c r="C597" i="23"/>
  <c r="BC596" i="23"/>
  <c r="E596" i="23"/>
  <c r="C596" i="23"/>
  <c r="BC595" i="23"/>
  <c r="E595" i="23"/>
  <c r="C595" i="23"/>
  <c r="BC594" i="23"/>
  <c r="E594" i="23"/>
  <c r="C594" i="23"/>
  <c r="BC593" i="23"/>
  <c r="E593" i="23"/>
  <c r="C593" i="23"/>
  <c r="BC592" i="23"/>
  <c r="E592" i="23"/>
  <c r="C592" i="23"/>
  <c r="BC591" i="23"/>
  <c r="E591" i="23"/>
  <c r="C591" i="23"/>
  <c r="BC590" i="23"/>
  <c r="E590" i="23"/>
  <c r="C590" i="23"/>
  <c r="BC589" i="23"/>
  <c r="E589" i="23"/>
  <c r="C589" i="23"/>
  <c r="BC588" i="23"/>
  <c r="E588" i="23"/>
  <c r="C588" i="23"/>
  <c r="BC587" i="23"/>
  <c r="E587" i="23"/>
  <c r="C587" i="23"/>
  <c r="BC586" i="23"/>
  <c r="E586" i="23"/>
  <c r="C586" i="23"/>
  <c r="BC585" i="23"/>
  <c r="E585" i="23"/>
  <c r="C585" i="23"/>
  <c r="BC584" i="23"/>
  <c r="E584" i="23"/>
  <c r="C584" i="23"/>
  <c r="BC583" i="23"/>
  <c r="E583" i="23"/>
  <c r="C583" i="23"/>
  <c r="BC582" i="23"/>
  <c r="E582" i="23"/>
  <c r="C582" i="23"/>
  <c r="BC581" i="23"/>
  <c r="E581" i="23"/>
  <c r="C581" i="23"/>
  <c r="BC580" i="23"/>
  <c r="E580" i="23"/>
  <c r="C580" i="23"/>
  <c r="BC579" i="23"/>
  <c r="E579" i="23"/>
  <c r="C579" i="23"/>
  <c r="BC578" i="23"/>
  <c r="E578" i="23"/>
  <c r="C578" i="23"/>
  <c r="BC577" i="23"/>
  <c r="E577" i="23"/>
  <c r="C577" i="23"/>
  <c r="BC576" i="23"/>
  <c r="E576" i="23"/>
  <c r="C576" i="23"/>
  <c r="BC575" i="23"/>
  <c r="E575" i="23"/>
  <c r="C575" i="23"/>
  <c r="BC574" i="23"/>
  <c r="E574" i="23"/>
  <c r="C574" i="23"/>
  <c r="BC573" i="23"/>
  <c r="E573" i="23"/>
  <c r="C573" i="23"/>
  <c r="BC572" i="23"/>
  <c r="E572" i="23"/>
  <c r="C572" i="23"/>
  <c r="BC571" i="23"/>
  <c r="E571" i="23"/>
  <c r="C571" i="23"/>
  <c r="BC570" i="23"/>
  <c r="E570" i="23"/>
  <c r="C570" i="23"/>
  <c r="BC569" i="23"/>
  <c r="E569" i="23"/>
  <c r="C569" i="23"/>
  <c r="BC568" i="23"/>
  <c r="E568" i="23"/>
  <c r="C568" i="23"/>
  <c r="BC567" i="23"/>
  <c r="E567" i="23"/>
  <c r="C567" i="23"/>
  <c r="BC566" i="23"/>
  <c r="E566" i="23"/>
  <c r="C566" i="23"/>
  <c r="BC565" i="23"/>
  <c r="E565" i="23"/>
  <c r="C565" i="23"/>
  <c r="BC564" i="23"/>
  <c r="E564" i="23"/>
  <c r="C564" i="23"/>
  <c r="BC563" i="23"/>
  <c r="E563" i="23"/>
  <c r="C563" i="23"/>
  <c r="BC562" i="23"/>
  <c r="E562" i="23"/>
  <c r="C562" i="23"/>
  <c r="BC561" i="23"/>
  <c r="E561" i="23"/>
  <c r="C561" i="23"/>
  <c r="BC560" i="23"/>
  <c r="E560" i="23"/>
  <c r="C560" i="23"/>
  <c r="BC559" i="23"/>
  <c r="E559" i="23"/>
  <c r="C559" i="23"/>
  <c r="BC558" i="23"/>
  <c r="E558" i="23"/>
  <c r="C558" i="23"/>
  <c r="BC557" i="23"/>
  <c r="E557" i="23"/>
  <c r="C557" i="23"/>
  <c r="BC556" i="23"/>
  <c r="E556" i="23"/>
  <c r="C556" i="23"/>
  <c r="BC555" i="23"/>
  <c r="E555" i="23"/>
  <c r="C555" i="23"/>
  <c r="BC554" i="23"/>
  <c r="E554" i="23"/>
  <c r="C554" i="23"/>
  <c r="BC553" i="23"/>
  <c r="E553" i="23"/>
  <c r="C553" i="23"/>
  <c r="BC552" i="23"/>
  <c r="E552" i="23"/>
  <c r="C552" i="23"/>
  <c r="BC551" i="23"/>
  <c r="E551" i="23"/>
  <c r="C551" i="23"/>
  <c r="BC550" i="23"/>
  <c r="E550" i="23"/>
  <c r="C550" i="23"/>
  <c r="BC549" i="23"/>
  <c r="E549" i="23"/>
  <c r="C549" i="23"/>
  <c r="BC548" i="23"/>
  <c r="E548" i="23"/>
  <c r="C548" i="23"/>
  <c r="BC547" i="23"/>
  <c r="E547" i="23"/>
  <c r="C547" i="23"/>
  <c r="BC546" i="23"/>
  <c r="E546" i="23"/>
  <c r="C546" i="23"/>
  <c r="BC545" i="23"/>
  <c r="E545" i="23"/>
  <c r="C545" i="23"/>
  <c r="BC544" i="23"/>
  <c r="E544" i="23"/>
  <c r="C544" i="23"/>
  <c r="BC543" i="23"/>
  <c r="E543" i="23"/>
  <c r="C543" i="23"/>
  <c r="BC542" i="23"/>
  <c r="E542" i="23"/>
  <c r="C542" i="23"/>
  <c r="BC541" i="23"/>
  <c r="E541" i="23"/>
  <c r="C541" i="23"/>
  <c r="BC540" i="23"/>
  <c r="E540" i="23"/>
  <c r="C540" i="23"/>
  <c r="BC539" i="23"/>
  <c r="E539" i="23"/>
  <c r="C539" i="23"/>
  <c r="BC538" i="23"/>
  <c r="E538" i="23"/>
  <c r="C538" i="23"/>
  <c r="BC537" i="23"/>
  <c r="E537" i="23"/>
  <c r="C537" i="23"/>
  <c r="BC536" i="23"/>
  <c r="E536" i="23"/>
  <c r="C536" i="23"/>
  <c r="BC535" i="23"/>
  <c r="E535" i="23"/>
  <c r="C535" i="23"/>
  <c r="BC534" i="23"/>
  <c r="E534" i="23"/>
  <c r="C534" i="23"/>
  <c r="BC533" i="23"/>
  <c r="E533" i="23"/>
  <c r="C533" i="23"/>
  <c r="BC532" i="23"/>
  <c r="E532" i="23"/>
  <c r="C532" i="23"/>
  <c r="BC531" i="23"/>
  <c r="E531" i="23"/>
  <c r="C531" i="23"/>
  <c r="BC530" i="23"/>
  <c r="E530" i="23"/>
  <c r="C530" i="23"/>
  <c r="BC529" i="23"/>
  <c r="E529" i="23"/>
  <c r="C529" i="23"/>
  <c r="BC528" i="23"/>
  <c r="E528" i="23"/>
  <c r="C528" i="23"/>
  <c r="BC527" i="23"/>
  <c r="E527" i="23"/>
  <c r="C527" i="23"/>
  <c r="BC526" i="23"/>
  <c r="E526" i="23"/>
  <c r="C526" i="23"/>
  <c r="BC525" i="23"/>
  <c r="E525" i="23"/>
  <c r="C525" i="23"/>
  <c r="BC524" i="23"/>
  <c r="E524" i="23"/>
  <c r="C524" i="23"/>
  <c r="BC523" i="23"/>
  <c r="E523" i="23"/>
  <c r="C523" i="23"/>
  <c r="BC522" i="23"/>
  <c r="E522" i="23"/>
  <c r="C522" i="23"/>
  <c r="BC521" i="23"/>
  <c r="E521" i="23"/>
  <c r="C521" i="23"/>
  <c r="BC520" i="23"/>
  <c r="E520" i="23"/>
  <c r="C520" i="23"/>
  <c r="BC519" i="23"/>
  <c r="E519" i="23"/>
  <c r="C519" i="23"/>
  <c r="BC518" i="23"/>
  <c r="E518" i="23"/>
  <c r="C518" i="23"/>
  <c r="BC517" i="23"/>
  <c r="E517" i="23"/>
  <c r="C517" i="23"/>
  <c r="BC516" i="23"/>
  <c r="E516" i="23"/>
  <c r="C516" i="23"/>
  <c r="BC515" i="23"/>
  <c r="E515" i="23"/>
  <c r="C515" i="23"/>
  <c r="BC514" i="23"/>
  <c r="E514" i="23"/>
  <c r="C514" i="23"/>
  <c r="BC513" i="23"/>
  <c r="E513" i="23"/>
  <c r="C513" i="23"/>
  <c r="BC512" i="23"/>
  <c r="E512" i="23"/>
  <c r="C512" i="23"/>
  <c r="BC511" i="23"/>
  <c r="E511" i="23"/>
  <c r="C511" i="23"/>
  <c r="BC510" i="23"/>
  <c r="E510" i="23"/>
  <c r="C510" i="23"/>
  <c r="BC509" i="23"/>
  <c r="E509" i="23"/>
  <c r="C509" i="23"/>
  <c r="BC508" i="23"/>
  <c r="E508" i="23"/>
  <c r="C508" i="23"/>
  <c r="BC507" i="23"/>
  <c r="E507" i="23"/>
  <c r="C507" i="23"/>
  <c r="BC506" i="23"/>
  <c r="E506" i="23"/>
  <c r="C506" i="23"/>
  <c r="BC505" i="23"/>
  <c r="E505" i="23"/>
  <c r="C505" i="23"/>
  <c r="BC504" i="23"/>
  <c r="E504" i="23"/>
  <c r="C504" i="23"/>
  <c r="BC503" i="23"/>
  <c r="E503" i="23"/>
  <c r="C503" i="23"/>
  <c r="BC502" i="23"/>
  <c r="E502" i="23"/>
  <c r="C502" i="23"/>
  <c r="BC501" i="23"/>
  <c r="E501" i="23"/>
  <c r="C501" i="23"/>
  <c r="BC500" i="23"/>
  <c r="E500" i="23"/>
  <c r="C500" i="23"/>
  <c r="BC499" i="23"/>
  <c r="E499" i="23"/>
  <c r="C499" i="23"/>
  <c r="BC498" i="23"/>
  <c r="E498" i="23"/>
  <c r="C498" i="23"/>
  <c r="BC497" i="23"/>
  <c r="E497" i="23"/>
  <c r="C497" i="23"/>
  <c r="BC496" i="23"/>
  <c r="E496" i="23"/>
  <c r="C496" i="23"/>
  <c r="BC495" i="23"/>
  <c r="E495" i="23"/>
  <c r="C495" i="23"/>
  <c r="BC494" i="23"/>
  <c r="E494" i="23"/>
  <c r="C494" i="23"/>
  <c r="BC493" i="23"/>
  <c r="E493" i="23"/>
  <c r="C493" i="23"/>
  <c r="BC492" i="23"/>
  <c r="E492" i="23"/>
  <c r="C492" i="23"/>
  <c r="BC491" i="23"/>
  <c r="E491" i="23"/>
  <c r="C491" i="23"/>
  <c r="BC490" i="23"/>
  <c r="E490" i="23"/>
  <c r="C490" i="23"/>
  <c r="BC489" i="23"/>
  <c r="E489" i="23"/>
  <c r="C489" i="23"/>
  <c r="BC488" i="23"/>
  <c r="E488" i="23"/>
  <c r="C488" i="23"/>
  <c r="BC487" i="23"/>
  <c r="E487" i="23"/>
  <c r="C487" i="23"/>
  <c r="BC486" i="23"/>
  <c r="E486" i="23"/>
  <c r="C486" i="23"/>
  <c r="BC485" i="23"/>
  <c r="E485" i="23"/>
  <c r="C485" i="23"/>
  <c r="BC484" i="23"/>
  <c r="E484" i="23"/>
  <c r="C484" i="23"/>
  <c r="BC483" i="23"/>
  <c r="E483" i="23"/>
  <c r="C483" i="23"/>
  <c r="BC482" i="23"/>
  <c r="E482" i="23"/>
  <c r="C482" i="23"/>
  <c r="BC481" i="23"/>
  <c r="E481" i="23"/>
  <c r="C481" i="23"/>
  <c r="BC480" i="23"/>
  <c r="E480" i="23"/>
  <c r="C480" i="23"/>
  <c r="BC479" i="23"/>
  <c r="E479" i="23"/>
  <c r="C479" i="23"/>
  <c r="BC478" i="23"/>
  <c r="E478" i="23"/>
  <c r="C478" i="23"/>
  <c r="BC477" i="23"/>
  <c r="E477" i="23"/>
  <c r="C477" i="23"/>
  <c r="BC476" i="23"/>
  <c r="E476" i="23"/>
  <c r="C476" i="23"/>
  <c r="BC475" i="23"/>
  <c r="E475" i="23"/>
  <c r="C475" i="23"/>
  <c r="BC474" i="23"/>
  <c r="E474" i="23"/>
  <c r="C474" i="23"/>
  <c r="BC473" i="23"/>
  <c r="E473" i="23"/>
  <c r="C473" i="23"/>
  <c r="BC472" i="23"/>
  <c r="E472" i="23"/>
  <c r="C472" i="23"/>
  <c r="BC471" i="23"/>
  <c r="E471" i="23"/>
  <c r="C471" i="23"/>
  <c r="BC470" i="23"/>
  <c r="E470" i="23"/>
  <c r="C470" i="23"/>
  <c r="BC469" i="23"/>
  <c r="E469" i="23"/>
  <c r="C469" i="23"/>
  <c r="BC468" i="23"/>
  <c r="E468" i="23"/>
  <c r="C468" i="23"/>
  <c r="BC467" i="23"/>
  <c r="E467" i="23"/>
  <c r="C467" i="23"/>
  <c r="BC466" i="23"/>
  <c r="E466" i="23"/>
  <c r="C466" i="23"/>
  <c r="BC465" i="23"/>
  <c r="E465" i="23"/>
  <c r="C465" i="23"/>
  <c r="BC464" i="23"/>
  <c r="E464" i="23"/>
  <c r="C464" i="23"/>
  <c r="BC463" i="23"/>
  <c r="E463" i="23"/>
  <c r="C463" i="23"/>
  <c r="BC462" i="23"/>
  <c r="E462" i="23"/>
  <c r="C462" i="23"/>
  <c r="BC461" i="23"/>
  <c r="E461" i="23"/>
  <c r="C461" i="23"/>
  <c r="BC460" i="23"/>
  <c r="E460" i="23"/>
  <c r="C460" i="23"/>
  <c r="BC459" i="23"/>
  <c r="E459" i="23"/>
  <c r="C459" i="23"/>
  <c r="BC458" i="23"/>
  <c r="E458" i="23"/>
  <c r="C458" i="23"/>
  <c r="BC457" i="23"/>
  <c r="E457" i="23"/>
  <c r="C457" i="23"/>
  <c r="BC456" i="23"/>
  <c r="E456" i="23"/>
  <c r="C456" i="23"/>
  <c r="BC455" i="23"/>
  <c r="E455" i="23"/>
  <c r="C455" i="23"/>
  <c r="BC454" i="23"/>
  <c r="E454" i="23"/>
  <c r="C454" i="23"/>
  <c r="BC453" i="23"/>
  <c r="E453" i="23"/>
  <c r="C453" i="23"/>
  <c r="BC452" i="23"/>
  <c r="E452" i="23"/>
  <c r="C452" i="23"/>
  <c r="BC451" i="23"/>
  <c r="E451" i="23"/>
  <c r="C451" i="23"/>
  <c r="BC450" i="23"/>
  <c r="E450" i="23"/>
  <c r="C450" i="23"/>
  <c r="BC449" i="23"/>
  <c r="E449" i="23"/>
  <c r="C449" i="23"/>
  <c r="BC448" i="23"/>
  <c r="E448" i="23"/>
  <c r="C448" i="23"/>
  <c r="BC447" i="23"/>
  <c r="E447" i="23"/>
  <c r="C447" i="23"/>
  <c r="BC446" i="23"/>
  <c r="E446" i="23"/>
  <c r="C446" i="23"/>
  <c r="BC445" i="23"/>
  <c r="E445" i="23"/>
  <c r="C445" i="23"/>
  <c r="BC444" i="23"/>
  <c r="E444" i="23"/>
  <c r="C444" i="23"/>
  <c r="BC443" i="23"/>
  <c r="E443" i="23"/>
  <c r="C443" i="23"/>
  <c r="BC442" i="23"/>
  <c r="E442" i="23"/>
  <c r="C442" i="23"/>
  <c r="BC441" i="23"/>
  <c r="E441" i="23"/>
  <c r="C441" i="23"/>
  <c r="BC440" i="23"/>
  <c r="E440" i="23"/>
  <c r="C440" i="23"/>
  <c r="BC439" i="23"/>
  <c r="E439" i="23"/>
  <c r="C439" i="23"/>
  <c r="BC438" i="23"/>
  <c r="E438" i="23"/>
  <c r="C438" i="23"/>
  <c r="BC437" i="23"/>
  <c r="E437" i="23"/>
  <c r="C437" i="23"/>
  <c r="BC436" i="23"/>
  <c r="E436" i="23"/>
  <c r="C436" i="23"/>
  <c r="BC435" i="23"/>
  <c r="E435" i="23"/>
  <c r="C435" i="23"/>
  <c r="BC434" i="23"/>
  <c r="E434" i="23"/>
  <c r="C434" i="23"/>
  <c r="BC433" i="23"/>
  <c r="E433" i="23"/>
  <c r="C433" i="23"/>
  <c r="BC432" i="23"/>
  <c r="E432" i="23"/>
  <c r="C432" i="23"/>
  <c r="BC431" i="23"/>
  <c r="E431" i="23"/>
  <c r="C431" i="23"/>
  <c r="BC430" i="23"/>
  <c r="E430" i="23"/>
  <c r="C430" i="23"/>
  <c r="BC429" i="23"/>
  <c r="E429" i="23"/>
  <c r="C429" i="23"/>
  <c r="BC428" i="23"/>
  <c r="E428" i="23"/>
  <c r="C428" i="23"/>
  <c r="BC427" i="23"/>
  <c r="E427" i="23"/>
  <c r="C427" i="23"/>
  <c r="BC426" i="23"/>
  <c r="E426" i="23"/>
  <c r="C426" i="23"/>
  <c r="BC425" i="23"/>
  <c r="E425" i="23"/>
  <c r="C425" i="23"/>
  <c r="BC424" i="23"/>
  <c r="E424" i="23"/>
  <c r="C424" i="23"/>
  <c r="BC423" i="23"/>
  <c r="E423" i="23"/>
  <c r="C423" i="23"/>
  <c r="BC422" i="23"/>
  <c r="E422" i="23"/>
  <c r="C422" i="23"/>
  <c r="BC421" i="23"/>
  <c r="E421" i="23"/>
  <c r="C421" i="23"/>
  <c r="BC420" i="23"/>
  <c r="E420" i="23"/>
  <c r="C420" i="23"/>
  <c r="BC419" i="23"/>
  <c r="E419" i="23"/>
  <c r="C419" i="23"/>
  <c r="BC418" i="23"/>
  <c r="E418" i="23"/>
  <c r="C418" i="23"/>
  <c r="BC417" i="23"/>
  <c r="E417" i="23"/>
  <c r="C417" i="23"/>
  <c r="BC416" i="23"/>
  <c r="E416" i="23"/>
  <c r="C416" i="23"/>
  <c r="BC415" i="23"/>
  <c r="E415" i="23"/>
  <c r="C415" i="23"/>
  <c r="BC414" i="23"/>
  <c r="E414" i="23"/>
  <c r="C414" i="23"/>
  <c r="BC413" i="23"/>
  <c r="E413" i="23"/>
  <c r="C413" i="23"/>
  <c r="BC412" i="23"/>
  <c r="E412" i="23"/>
  <c r="C412" i="23"/>
  <c r="BC411" i="23"/>
  <c r="E411" i="23"/>
  <c r="C411" i="23"/>
  <c r="BC410" i="23"/>
  <c r="E410" i="23"/>
  <c r="C410" i="23"/>
  <c r="BC409" i="23"/>
  <c r="E409" i="23"/>
  <c r="C409" i="23"/>
  <c r="BC408" i="23"/>
  <c r="E408" i="23"/>
  <c r="C408" i="23"/>
  <c r="BC407" i="23"/>
  <c r="E407" i="23"/>
  <c r="C407" i="23"/>
  <c r="BC406" i="23"/>
  <c r="E406" i="23"/>
  <c r="C406" i="23"/>
  <c r="BC405" i="23"/>
  <c r="E405" i="23"/>
  <c r="C405" i="23"/>
  <c r="BC404" i="23"/>
  <c r="E404" i="23"/>
  <c r="C404" i="23"/>
  <c r="BC403" i="23"/>
  <c r="E403" i="23"/>
  <c r="C403" i="23"/>
  <c r="BC402" i="23"/>
  <c r="E402" i="23"/>
  <c r="C402" i="23"/>
  <c r="BC401" i="23"/>
  <c r="E401" i="23"/>
  <c r="C401" i="23"/>
  <c r="BC400" i="23"/>
  <c r="E400" i="23"/>
  <c r="C400" i="23"/>
  <c r="BC399" i="23"/>
  <c r="E399" i="23"/>
  <c r="C399" i="23"/>
  <c r="BC398" i="23"/>
  <c r="E398" i="23"/>
  <c r="C398" i="23"/>
  <c r="BC397" i="23"/>
  <c r="E397" i="23"/>
  <c r="C397" i="23"/>
  <c r="BC396" i="23"/>
  <c r="E396" i="23"/>
  <c r="C396" i="23"/>
  <c r="BC395" i="23"/>
  <c r="E395" i="23"/>
  <c r="C395" i="23"/>
  <c r="BC394" i="23"/>
  <c r="E394" i="23"/>
  <c r="C394" i="23"/>
  <c r="BC393" i="23"/>
  <c r="E393" i="23"/>
  <c r="C393" i="23"/>
  <c r="BC392" i="23"/>
  <c r="E392" i="23"/>
  <c r="C392" i="23"/>
  <c r="BC391" i="23"/>
  <c r="E391" i="23"/>
  <c r="C391" i="23"/>
  <c r="BC390" i="23"/>
  <c r="E390" i="23"/>
  <c r="C390" i="23"/>
  <c r="BC389" i="23"/>
  <c r="E389" i="23"/>
  <c r="C389" i="23"/>
  <c r="BC388" i="23"/>
  <c r="E388" i="23"/>
  <c r="C388" i="23"/>
  <c r="BC387" i="23"/>
  <c r="E387" i="23"/>
  <c r="C387" i="23"/>
  <c r="BC386" i="23"/>
  <c r="E386" i="23"/>
  <c r="C386" i="23"/>
  <c r="BC385" i="23"/>
  <c r="E385" i="23"/>
  <c r="C385" i="23"/>
  <c r="BC384" i="23"/>
  <c r="E384" i="23"/>
  <c r="C384" i="23"/>
  <c r="BC383" i="23"/>
  <c r="E383" i="23"/>
  <c r="C383" i="23"/>
  <c r="BC382" i="23"/>
  <c r="E382" i="23"/>
  <c r="C382" i="23"/>
  <c r="BC381" i="23"/>
  <c r="E381" i="23"/>
  <c r="C381" i="23"/>
  <c r="BC380" i="23"/>
  <c r="E380" i="23"/>
  <c r="C380" i="23"/>
  <c r="BC379" i="23"/>
  <c r="E379" i="23"/>
  <c r="C379" i="23"/>
  <c r="BC378" i="23"/>
  <c r="E378" i="23"/>
  <c r="C378" i="23"/>
  <c r="BC377" i="23"/>
  <c r="E377" i="23"/>
  <c r="C377" i="23"/>
  <c r="BC376" i="23"/>
  <c r="E376" i="23"/>
  <c r="C376" i="23"/>
  <c r="BC375" i="23"/>
  <c r="E375" i="23"/>
  <c r="C375" i="23"/>
  <c r="BC374" i="23"/>
  <c r="E374" i="23"/>
  <c r="C374" i="23"/>
  <c r="BC373" i="23"/>
  <c r="E373" i="23"/>
  <c r="C373" i="23"/>
  <c r="BC372" i="23"/>
  <c r="E372" i="23"/>
  <c r="C372" i="23"/>
  <c r="BC371" i="23"/>
  <c r="E371" i="23"/>
  <c r="C371" i="23"/>
  <c r="BC370" i="23"/>
  <c r="E370" i="23"/>
  <c r="C370" i="23"/>
  <c r="BC369" i="23"/>
  <c r="E369" i="23"/>
  <c r="C369" i="23"/>
  <c r="BC368" i="23"/>
  <c r="E368" i="23"/>
  <c r="C368" i="23"/>
  <c r="BC367" i="23"/>
  <c r="E367" i="23"/>
  <c r="C367" i="23"/>
  <c r="BC366" i="23"/>
  <c r="E366" i="23"/>
  <c r="C366" i="23"/>
  <c r="BC365" i="23"/>
  <c r="E365" i="23"/>
  <c r="C365" i="23"/>
  <c r="BC364" i="23"/>
  <c r="E364" i="23"/>
  <c r="C364" i="23"/>
  <c r="BC363" i="23"/>
  <c r="E363" i="23"/>
  <c r="C363" i="23"/>
  <c r="BC362" i="23"/>
  <c r="E362" i="23"/>
  <c r="C362" i="23"/>
  <c r="BC361" i="23"/>
  <c r="E361" i="23"/>
  <c r="C361" i="23"/>
  <c r="BC360" i="23"/>
  <c r="E360" i="23"/>
  <c r="C360" i="23"/>
  <c r="BC359" i="23"/>
  <c r="E359" i="23"/>
  <c r="C359" i="23"/>
  <c r="BC358" i="23"/>
  <c r="E358" i="23"/>
  <c r="C358" i="23"/>
  <c r="BC357" i="23"/>
  <c r="E357" i="23"/>
  <c r="C357" i="23"/>
  <c r="BC356" i="23"/>
  <c r="E356" i="23"/>
  <c r="C356" i="23"/>
  <c r="BC355" i="23"/>
  <c r="E355" i="23"/>
  <c r="C355" i="23"/>
  <c r="BC354" i="23"/>
  <c r="E354" i="23"/>
  <c r="C354" i="23"/>
  <c r="BC353" i="23"/>
  <c r="E353" i="23"/>
  <c r="C353" i="23"/>
  <c r="BC352" i="23"/>
  <c r="E352" i="23"/>
  <c r="C352" i="23"/>
  <c r="BC351" i="23"/>
  <c r="E351" i="23"/>
  <c r="C351" i="23"/>
  <c r="BC350" i="23"/>
  <c r="E350" i="23"/>
  <c r="C350" i="23"/>
  <c r="BC349" i="23"/>
  <c r="E349" i="23"/>
  <c r="C349" i="23"/>
  <c r="BC348" i="23"/>
  <c r="E348" i="23"/>
  <c r="C348" i="23"/>
  <c r="BC347" i="23"/>
  <c r="E347" i="23"/>
  <c r="C347" i="23"/>
  <c r="BC346" i="23"/>
  <c r="E346" i="23"/>
  <c r="C346" i="23"/>
  <c r="BC345" i="23"/>
  <c r="E345" i="23"/>
  <c r="C345" i="23"/>
  <c r="BC344" i="23"/>
  <c r="E344" i="23"/>
  <c r="C344" i="23"/>
  <c r="BC343" i="23"/>
  <c r="E343" i="23"/>
  <c r="C343" i="23"/>
  <c r="BC342" i="23"/>
  <c r="E342" i="23"/>
  <c r="C342" i="23"/>
  <c r="BC341" i="23"/>
  <c r="E341" i="23"/>
  <c r="C341" i="23"/>
  <c r="BC340" i="23"/>
  <c r="E340" i="23"/>
  <c r="C340" i="23"/>
  <c r="BC339" i="23"/>
  <c r="E339" i="23"/>
  <c r="C339" i="23"/>
  <c r="BC338" i="23"/>
  <c r="E338" i="23"/>
  <c r="C338" i="23"/>
  <c r="BC337" i="23"/>
  <c r="E337" i="23"/>
  <c r="C337" i="23"/>
  <c r="BC336" i="23"/>
  <c r="E336" i="23"/>
  <c r="C336" i="23"/>
  <c r="BC335" i="23"/>
  <c r="E335" i="23"/>
  <c r="C335" i="23"/>
  <c r="BC334" i="23"/>
  <c r="E334" i="23"/>
  <c r="C334" i="23"/>
  <c r="BC333" i="23"/>
  <c r="E333" i="23"/>
  <c r="C333" i="23"/>
  <c r="BC332" i="23"/>
  <c r="E332" i="23"/>
  <c r="C332" i="23"/>
  <c r="BC331" i="23"/>
  <c r="E331" i="23"/>
  <c r="C331" i="23"/>
  <c r="BC330" i="23"/>
  <c r="E330" i="23"/>
  <c r="C330" i="23"/>
  <c r="BC329" i="23"/>
  <c r="E329" i="23"/>
  <c r="C329" i="23"/>
  <c r="BC328" i="23"/>
  <c r="E328" i="23"/>
  <c r="C328" i="23"/>
  <c r="BC327" i="23"/>
  <c r="E327" i="23"/>
  <c r="C327" i="23"/>
  <c r="BC326" i="23"/>
  <c r="E326" i="23"/>
  <c r="C326" i="23"/>
  <c r="BC325" i="23"/>
  <c r="E325" i="23"/>
  <c r="C325" i="23"/>
  <c r="BC324" i="23"/>
  <c r="E324" i="23"/>
  <c r="C324" i="23"/>
  <c r="BC323" i="23"/>
  <c r="E323" i="23"/>
  <c r="C323" i="23"/>
  <c r="BC322" i="23"/>
  <c r="E322" i="23"/>
  <c r="C322" i="23"/>
  <c r="BC321" i="23"/>
  <c r="E321" i="23"/>
  <c r="C321" i="23"/>
  <c r="BC320" i="23"/>
  <c r="E320" i="23"/>
  <c r="C320" i="23"/>
  <c r="BC319" i="23"/>
  <c r="E319" i="23"/>
  <c r="C319" i="23"/>
  <c r="BC318" i="23"/>
  <c r="E318" i="23"/>
  <c r="C318" i="23"/>
  <c r="BC317" i="23"/>
  <c r="E317" i="23"/>
  <c r="C317" i="23"/>
  <c r="BC316" i="23"/>
  <c r="E316" i="23"/>
  <c r="C316" i="23"/>
  <c r="BC315" i="23"/>
  <c r="E315" i="23"/>
  <c r="C315" i="23"/>
  <c r="BC314" i="23"/>
  <c r="E314" i="23"/>
  <c r="C314" i="23"/>
  <c r="BC313" i="23"/>
  <c r="E313" i="23"/>
  <c r="C313" i="23"/>
  <c r="BC312" i="23"/>
  <c r="E312" i="23"/>
  <c r="C312" i="23"/>
  <c r="BC311" i="23"/>
  <c r="E311" i="23"/>
  <c r="C311" i="23"/>
  <c r="BC310" i="23"/>
  <c r="E310" i="23"/>
  <c r="C310" i="23"/>
  <c r="BC309" i="23"/>
  <c r="E309" i="23"/>
  <c r="C309" i="23"/>
  <c r="BC308" i="23"/>
  <c r="E308" i="23"/>
  <c r="C308" i="23"/>
  <c r="BC307" i="23"/>
  <c r="E307" i="23"/>
  <c r="C307" i="23"/>
  <c r="BC306" i="23"/>
  <c r="E306" i="23"/>
  <c r="C306" i="23"/>
  <c r="BC305" i="23"/>
  <c r="E305" i="23"/>
  <c r="C305" i="23"/>
  <c r="BC304" i="23"/>
  <c r="E304" i="23"/>
  <c r="C304" i="23"/>
  <c r="BC303" i="23"/>
  <c r="E303" i="23"/>
  <c r="C303" i="23"/>
  <c r="BC302" i="23"/>
  <c r="E302" i="23"/>
  <c r="C302" i="23"/>
  <c r="BC301" i="23"/>
  <c r="E301" i="23"/>
  <c r="C301" i="23"/>
  <c r="BC300" i="23"/>
  <c r="E300" i="23"/>
  <c r="C300" i="23"/>
  <c r="BC299" i="23"/>
  <c r="E299" i="23"/>
  <c r="C299" i="23"/>
  <c r="BC298" i="23"/>
  <c r="E298" i="23"/>
  <c r="C298" i="23"/>
  <c r="BC297" i="23"/>
  <c r="E297" i="23"/>
  <c r="C297" i="23"/>
  <c r="BC296" i="23"/>
  <c r="E296" i="23"/>
  <c r="C296" i="23"/>
  <c r="BC295" i="23"/>
  <c r="E295" i="23"/>
  <c r="C295" i="23"/>
  <c r="BC294" i="23"/>
  <c r="E294" i="23"/>
  <c r="C294" i="23"/>
  <c r="BC293" i="23"/>
  <c r="E293" i="23"/>
  <c r="C293" i="23"/>
  <c r="BC292" i="23"/>
  <c r="E292" i="23"/>
  <c r="C292" i="23"/>
  <c r="BC291" i="23"/>
  <c r="E291" i="23"/>
  <c r="C291" i="23"/>
  <c r="BC290" i="23"/>
  <c r="E290" i="23"/>
  <c r="C290" i="23"/>
  <c r="BC289" i="23"/>
  <c r="E289" i="23"/>
  <c r="C289" i="23"/>
  <c r="BC288" i="23"/>
  <c r="E288" i="23"/>
  <c r="C288" i="23"/>
  <c r="BC287" i="23"/>
  <c r="E287" i="23"/>
  <c r="C287" i="23"/>
  <c r="BC286" i="23"/>
  <c r="E286" i="23"/>
  <c r="C286" i="23"/>
  <c r="BC285" i="23"/>
  <c r="E285" i="23"/>
  <c r="C285" i="23"/>
  <c r="BC284" i="23"/>
  <c r="E284" i="23"/>
  <c r="C284" i="23"/>
  <c r="BC283" i="23"/>
  <c r="E283" i="23"/>
  <c r="C283" i="23"/>
  <c r="BC282" i="23"/>
  <c r="E282" i="23"/>
  <c r="C282" i="23"/>
  <c r="BC281" i="23"/>
  <c r="E281" i="23"/>
  <c r="C281" i="23"/>
  <c r="BC280" i="23"/>
  <c r="E280" i="23"/>
  <c r="C280" i="23"/>
  <c r="BC279" i="23"/>
  <c r="E279" i="23"/>
  <c r="C279" i="23"/>
  <c r="BC278" i="23"/>
  <c r="E278" i="23"/>
  <c r="C278" i="23"/>
  <c r="BC277" i="23"/>
  <c r="E277" i="23"/>
  <c r="C277" i="23"/>
  <c r="BC276" i="23"/>
  <c r="E276" i="23"/>
  <c r="C276" i="23"/>
  <c r="BC275" i="23"/>
  <c r="E275" i="23"/>
  <c r="C275" i="23"/>
  <c r="BC274" i="23"/>
  <c r="E274" i="23"/>
  <c r="C274" i="23"/>
  <c r="BC273" i="23"/>
  <c r="E273" i="23"/>
  <c r="C273" i="23"/>
  <c r="BC272" i="23"/>
  <c r="E272" i="23"/>
  <c r="C272" i="23"/>
  <c r="BC271" i="23"/>
  <c r="E271" i="23"/>
  <c r="C271" i="23"/>
  <c r="BC270" i="23"/>
  <c r="E270" i="23"/>
  <c r="C270" i="23"/>
  <c r="BC269" i="23"/>
  <c r="E269" i="23"/>
  <c r="C269" i="23"/>
  <c r="BC268" i="23"/>
  <c r="E268" i="23"/>
  <c r="C268" i="23"/>
  <c r="BC267" i="23"/>
  <c r="E267" i="23"/>
  <c r="C267" i="23"/>
  <c r="BC266" i="23"/>
  <c r="E266" i="23"/>
  <c r="C266" i="23"/>
  <c r="BC265" i="23"/>
  <c r="E265" i="23"/>
  <c r="C265" i="23"/>
  <c r="BC264" i="23"/>
  <c r="E264" i="23"/>
  <c r="C264" i="23"/>
  <c r="BC263" i="23"/>
  <c r="E263" i="23"/>
  <c r="C263" i="23"/>
  <c r="BC262" i="23"/>
  <c r="E262" i="23"/>
  <c r="C262" i="23"/>
  <c r="BC261" i="23"/>
  <c r="E261" i="23"/>
  <c r="C261" i="23"/>
  <c r="BC260" i="23"/>
  <c r="E260" i="23"/>
  <c r="C260" i="23"/>
  <c r="BC259" i="23"/>
  <c r="E259" i="23"/>
  <c r="C259" i="23"/>
  <c r="BC258" i="23"/>
  <c r="E258" i="23"/>
  <c r="C258" i="23"/>
  <c r="BC257" i="23"/>
  <c r="E257" i="23"/>
  <c r="C257" i="23"/>
  <c r="BC256" i="23"/>
  <c r="E256" i="23"/>
  <c r="C256" i="23"/>
  <c r="BC255" i="23"/>
  <c r="E255" i="23"/>
  <c r="C255" i="23"/>
  <c r="BC254" i="23"/>
  <c r="E254" i="23"/>
  <c r="C254" i="23"/>
  <c r="BC253" i="23"/>
  <c r="E253" i="23"/>
  <c r="C253" i="23"/>
  <c r="BC252" i="23"/>
  <c r="E252" i="23"/>
  <c r="C252" i="23"/>
  <c r="BC251" i="23"/>
  <c r="E251" i="23"/>
  <c r="C251" i="23"/>
  <c r="BC250" i="23"/>
  <c r="E250" i="23"/>
  <c r="C250" i="23"/>
  <c r="BC249" i="23"/>
  <c r="E249" i="23"/>
  <c r="C249" i="23"/>
  <c r="BC248" i="23"/>
  <c r="E248" i="23"/>
  <c r="C248" i="23"/>
  <c r="BC247" i="23"/>
  <c r="E247" i="23"/>
  <c r="C247" i="23"/>
  <c r="BC246" i="23"/>
  <c r="E246" i="23"/>
  <c r="C246" i="23"/>
  <c r="BC245" i="23"/>
  <c r="E245" i="23"/>
  <c r="C245" i="23"/>
  <c r="BC244" i="23"/>
  <c r="E244" i="23"/>
  <c r="C244" i="23"/>
  <c r="BC243" i="23"/>
  <c r="E243" i="23"/>
  <c r="C243" i="23"/>
  <c r="BC242" i="23"/>
  <c r="E242" i="23"/>
  <c r="C242" i="23"/>
  <c r="BC241" i="23"/>
  <c r="E241" i="23"/>
  <c r="C241" i="23"/>
  <c r="BC240" i="23"/>
  <c r="E240" i="23"/>
  <c r="C240" i="23"/>
  <c r="BC239" i="23"/>
  <c r="E239" i="23"/>
  <c r="C239" i="23"/>
  <c r="BC238" i="23"/>
  <c r="E238" i="23"/>
  <c r="C238" i="23"/>
  <c r="BC237" i="23"/>
  <c r="E237" i="23"/>
  <c r="C237" i="23"/>
  <c r="BC236" i="23"/>
  <c r="E236" i="23"/>
  <c r="C236" i="23"/>
  <c r="BC235" i="23"/>
  <c r="E235" i="23"/>
  <c r="C235" i="23"/>
  <c r="BC234" i="23"/>
  <c r="E234" i="23"/>
  <c r="C234" i="23"/>
  <c r="BC233" i="23"/>
  <c r="E233" i="23"/>
  <c r="C233" i="23"/>
  <c r="BC232" i="23"/>
  <c r="E232" i="23"/>
  <c r="C232" i="23"/>
  <c r="BC231" i="23"/>
  <c r="E231" i="23"/>
  <c r="C231" i="23"/>
  <c r="BC230" i="23"/>
  <c r="E230" i="23"/>
  <c r="C230" i="23"/>
  <c r="BC229" i="23"/>
  <c r="E229" i="23"/>
  <c r="C229" i="23"/>
  <c r="BC228" i="23"/>
  <c r="E228" i="23"/>
  <c r="C228" i="23"/>
  <c r="BC227" i="23"/>
  <c r="E227" i="23"/>
  <c r="C227" i="23"/>
  <c r="BC226" i="23"/>
  <c r="E226" i="23"/>
  <c r="C226" i="23"/>
  <c r="BC225" i="23"/>
  <c r="E225" i="23"/>
  <c r="C225" i="23"/>
  <c r="BC224" i="23"/>
  <c r="E224" i="23"/>
  <c r="C224" i="23"/>
  <c r="BC223" i="23"/>
  <c r="E223" i="23"/>
  <c r="C223" i="23"/>
  <c r="BC222" i="23"/>
  <c r="E222" i="23"/>
  <c r="C222" i="23"/>
  <c r="BC221" i="23"/>
  <c r="E221" i="23"/>
  <c r="C221" i="23"/>
  <c r="BC220" i="23"/>
  <c r="E220" i="23"/>
  <c r="C220" i="23"/>
  <c r="BC219" i="23"/>
  <c r="E219" i="23"/>
  <c r="C219" i="23"/>
  <c r="BC218" i="23"/>
  <c r="E218" i="23"/>
  <c r="C218" i="23"/>
  <c r="BC217" i="23"/>
  <c r="E217" i="23"/>
  <c r="C217" i="23"/>
  <c r="BC216" i="23"/>
  <c r="E216" i="23"/>
  <c r="C216" i="23"/>
  <c r="BC215" i="23"/>
  <c r="E215" i="23"/>
  <c r="C215" i="23"/>
  <c r="BC214" i="23"/>
  <c r="E214" i="23"/>
  <c r="C214" i="23"/>
  <c r="BC213" i="23"/>
  <c r="E213" i="23"/>
  <c r="C213" i="23"/>
  <c r="BC212" i="23"/>
  <c r="E212" i="23"/>
  <c r="C212" i="23"/>
  <c r="BC211" i="23"/>
  <c r="E211" i="23"/>
  <c r="C211" i="23"/>
  <c r="BC210" i="23"/>
  <c r="E210" i="23"/>
  <c r="C210" i="23"/>
  <c r="BC209" i="23"/>
  <c r="E209" i="23"/>
  <c r="C209" i="23"/>
  <c r="BC208" i="23"/>
  <c r="E208" i="23"/>
  <c r="C208" i="23"/>
  <c r="BC207" i="23"/>
  <c r="E207" i="23"/>
  <c r="C207" i="23"/>
  <c r="BC206" i="23"/>
  <c r="E206" i="23"/>
  <c r="C206" i="23"/>
  <c r="BC205" i="23"/>
  <c r="E205" i="23"/>
  <c r="C205" i="23"/>
  <c r="BC204" i="23"/>
  <c r="E204" i="23"/>
  <c r="C204" i="23"/>
  <c r="BC203" i="23"/>
  <c r="E203" i="23"/>
  <c r="C203" i="23"/>
  <c r="BC202" i="23"/>
  <c r="E202" i="23"/>
  <c r="C202" i="23"/>
  <c r="BC201" i="23"/>
  <c r="E201" i="23"/>
  <c r="C201" i="23"/>
  <c r="BC200" i="23"/>
  <c r="E200" i="23"/>
  <c r="C200" i="23"/>
  <c r="BC199" i="23"/>
  <c r="E199" i="23"/>
  <c r="C199" i="23"/>
  <c r="BC198" i="23"/>
  <c r="E198" i="23"/>
  <c r="C198" i="23"/>
  <c r="BC197" i="23"/>
  <c r="E197" i="23"/>
  <c r="C197" i="23"/>
  <c r="BC196" i="23"/>
  <c r="E196" i="23"/>
  <c r="C196" i="23"/>
  <c r="BC195" i="23"/>
  <c r="E195" i="23"/>
  <c r="C195" i="23"/>
  <c r="BC194" i="23"/>
  <c r="E194" i="23"/>
  <c r="C194" i="23"/>
  <c r="BC193" i="23"/>
  <c r="E193" i="23"/>
  <c r="C193" i="23"/>
  <c r="BC192" i="23"/>
  <c r="E192" i="23"/>
  <c r="C192" i="23"/>
  <c r="BC191" i="23"/>
  <c r="E191" i="23"/>
  <c r="C191" i="23"/>
  <c r="BC190" i="23"/>
  <c r="E190" i="23"/>
  <c r="C190" i="23"/>
  <c r="BC189" i="23"/>
  <c r="E189" i="23"/>
  <c r="C189" i="23"/>
  <c r="BC188" i="23"/>
  <c r="E188" i="23"/>
  <c r="C188" i="23"/>
  <c r="BC187" i="23"/>
  <c r="E187" i="23"/>
  <c r="C187" i="23"/>
  <c r="BC186" i="23"/>
  <c r="E186" i="23"/>
  <c r="C186" i="23"/>
  <c r="BC185" i="23"/>
  <c r="E185" i="23"/>
  <c r="C185" i="23"/>
  <c r="BC184" i="23"/>
  <c r="E184" i="23"/>
  <c r="C184" i="23"/>
  <c r="BC183" i="23"/>
  <c r="E183" i="23"/>
  <c r="C183" i="23"/>
  <c r="BC182" i="23"/>
  <c r="E182" i="23"/>
  <c r="C182" i="23"/>
  <c r="BC181" i="23"/>
  <c r="E181" i="23"/>
  <c r="C181" i="23"/>
  <c r="BC180" i="23"/>
  <c r="E180" i="23"/>
  <c r="C180" i="23"/>
  <c r="BC179" i="23"/>
  <c r="E179" i="23"/>
  <c r="C179" i="23"/>
  <c r="BC178" i="23"/>
  <c r="E178" i="23"/>
  <c r="C178" i="23"/>
  <c r="BC177" i="23"/>
  <c r="E177" i="23"/>
  <c r="C177" i="23"/>
  <c r="BC176" i="23"/>
  <c r="E176" i="23"/>
  <c r="C176" i="23"/>
  <c r="BC175" i="23"/>
  <c r="E175" i="23"/>
  <c r="C175" i="23"/>
  <c r="BC174" i="23"/>
  <c r="E174" i="23"/>
  <c r="C174" i="23"/>
  <c r="BC173" i="23"/>
  <c r="E173" i="23"/>
  <c r="C173" i="23"/>
  <c r="BC172" i="23"/>
  <c r="E172" i="23"/>
  <c r="C172" i="23"/>
  <c r="BC171" i="23"/>
  <c r="E171" i="23"/>
  <c r="C171" i="23"/>
  <c r="BC170" i="23"/>
  <c r="E170" i="23"/>
  <c r="C170" i="23"/>
  <c r="BC169" i="23"/>
  <c r="E169" i="23"/>
  <c r="C169" i="23"/>
  <c r="BC168" i="23"/>
  <c r="E168" i="23"/>
  <c r="C168" i="23"/>
  <c r="BC167" i="23"/>
  <c r="E167" i="23"/>
  <c r="C167" i="23"/>
  <c r="BC166" i="23"/>
  <c r="E166" i="23"/>
  <c r="C166" i="23"/>
  <c r="BC165" i="23"/>
  <c r="E165" i="23"/>
  <c r="C165" i="23"/>
  <c r="BC164" i="23"/>
  <c r="E164" i="23"/>
  <c r="C164" i="23"/>
  <c r="BC163" i="23"/>
  <c r="E163" i="23"/>
  <c r="C163" i="23"/>
  <c r="BC162" i="23"/>
  <c r="E162" i="23"/>
  <c r="C162" i="23"/>
  <c r="BC161" i="23"/>
  <c r="E161" i="23"/>
  <c r="C161" i="23"/>
  <c r="BC160" i="23"/>
  <c r="E160" i="23"/>
  <c r="C160" i="23"/>
  <c r="BC159" i="23"/>
  <c r="E159" i="23"/>
  <c r="C159" i="23"/>
  <c r="BC158" i="23"/>
  <c r="E158" i="23"/>
  <c r="C158" i="23"/>
  <c r="BC157" i="23"/>
  <c r="E157" i="23"/>
  <c r="C157" i="23"/>
  <c r="BC156" i="23"/>
  <c r="E156" i="23"/>
  <c r="C156" i="23"/>
  <c r="BC155" i="23"/>
  <c r="E155" i="23"/>
  <c r="C155" i="23"/>
  <c r="BC154" i="23"/>
  <c r="E154" i="23"/>
  <c r="C154" i="23"/>
  <c r="BC153" i="23"/>
  <c r="E153" i="23"/>
  <c r="C153" i="23"/>
  <c r="BC152" i="23"/>
  <c r="E152" i="23"/>
  <c r="C152" i="23"/>
  <c r="BC151" i="23"/>
  <c r="E151" i="23"/>
  <c r="C151" i="23"/>
  <c r="BC150" i="23"/>
  <c r="E150" i="23"/>
  <c r="C150" i="23"/>
  <c r="BC149" i="23"/>
  <c r="E149" i="23"/>
  <c r="C149" i="23"/>
  <c r="BC148" i="23"/>
  <c r="E148" i="23"/>
  <c r="C148" i="23"/>
  <c r="BC147" i="23"/>
  <c r="E147" i="23"/>
  <c r="C147" i="23"/>
  <c r="BC146" i="23"/>
  <c r="E146" i="23"/>
  <c r="C146" i="23"/>
  <c r="BC145" i="23"/>
  <c r="E145" i="23"/>
  <c r="C145" i="23"/>
  <c r="BC144" i="23"/>
  <c r="E144" i="23"/>
  <c r="C144" i="23"/>
  <c r="BC143" i="23"/>
  <c r="E143" i="23"/>
  <c r="C143" i="23"/>
  <c r="BC142" i="23"/>
  <c r="E142" i="23"/>
  <c r="C142" i="23"/>
  <c r="BC141" i="23"/>
  <c r="E141" i="23"/>
  <c r="C141" i="23"/>
  <c r="BC140" i="23"/>
  <c r="E140" i="23"/>
  <c r="C140" i="23"/>
  <c r="BC139" i="23"/>
  <c r="E139" i="23"/>
  <c r="C139" i="23"/>
  <c r="BC138" i="23"/>
  <c r="E138" i="23"/>
  <c r="C138" i="23"/>
  <c r="BC137" i="23"/>
  <c r="E137" i="23"/>
  <c r="C137" i="23"/>
  <c r="BC136" i="23"/>
  <c r="E136" i="23"/>
  <c r="C136" i="23"/>
  <c r="BC135" i="23"/>
  <c r="E135" i="23"/>
  <c r="C135" i="23"/>
  <c r="BC134" i="23"/>
  <c r="E134" i="23"/>
  <c r="C134" i="23"/>
  <c r="BC133" i="23"/>
  <c r="E133" i="23"/>
  <c r="C133" i="23"/>
  <c r="BC132" i="23"/>
  <c r="E132" i="23"/>
  <c r="C132" i="23"/>
  <c r="BC131" i="23"/>
  <c r="E131" i="23"/>
  <c r="C131" i="23"/>
  <c r="BC130" i="23"/>
  <c r="E130" i="23"/>
  <c r="C130" i="23"/>
  <c r="BC129" i="23"/>
  <c r="E129" i="23"/>
  <c r="C129" i="23"/>
  <c r="BC128" i="23"/>
  <c r="E128" i="23"/>
  <c r="C128" i="23"/>
  <c r="BC127" i="23"/>
  <c r="E127" i="23"/>
  <c r="C127" i="23"/>
  <c r="BC126" i="23"/>
  <c r="E126" i="23"/>
  <c r="C126" i="23"/>
  <c r="BC125" i="23"/>
  <c r="E125" i="23"/>
  <c r="C125" i="23"/>
  <c r="BC124" i="23"/>
  <c r="E124" i="23"/>
  <c r="C124" i="23"/>
  <c r="BC123" i="23"/>
  <c r="E123" i="23"/>
  <c r="C123" i="23"/>
  <c r="BC122" i="23"/>
  <c r="E122" i="23"/>
  <c r="C122" i="23"/>
  <c r="BC121" i="23"/>
  <c r="E121" i="23"/>
  <c r="C121" i="23"/>
  <c r="BC120" i="23"/>
  <c r="E120" i="23"/>
  <c r="C120" i="23"/>
  <c r="BC119" i="23"/>
  <c r="E119" i="23"/>
  <c r="C119" i="23"/>
  <c r="BC118" i="23"/>
  <c r="E118" i="23"/>
  <c r="C118" i="23"/>
  <c r="BC117" i="23"/>
  <c r="E117" i="23"/>
  <c r="C117" i="23"/>
  <c r="BC116" i="23"/>
  <c r="E116" i="23"/>
  <c r="C116" i="23"/>
  <c r="BC115" i="23"/>
  <c r="E115" i="23"/>
  <c r="C115" i="23"/>
  <c r="BC114" i="23"/>
  <c r="E114" i="23"/>
  <c r="C114" i="23"/>
  <c r="BC113" i="23"/>
  <c r="E113" i="23"/>
  <c r="C113" i="23"/>
  <c r="BC112" i="23"/>
  <c r="E112" i="23"/>
  <c r="C112" i="23"/>
  <c r="BC111" i="23"/>
  <c r="E111" i="23"/>
  <c r="C111" i="23"/>
  <c r="BC110" i="23"/>
  <c r="E110" i="23"/>
  <c r="C110" i="23"/>
  <c r="BC109" i="23"/>
  <c r="E109" i="23"/>
  <c r="C109" i="23"/>
  <c r="BC108" i="23"/>
  <c r="E108" i="23"/>
  <c r="C108" i="23"/>
  <c r="BC107" i="23"/>
  <c r="E107" i="23"/>
  <c r="C107" i="23"/>
  <c r="BC106" i="23"/>
  <c r="E106" i="23"/>
  <c r="C106" i="23"/>
  <c r="BC105" i="23"/>
  <c r="E105" i="23"/>
  <c r="C105" i="23"/>
  <c r="BC104" i="23"/>
  <c r="E104" i="23"/>
  <c r="C104" i="23"/>
  <c r="BC103" i="23"/>
  <c r="E103" i="23"/>
  <c r="C103" i="23"/>
  <c r="BC102" i="23"/>
  <c r="E102" i="23"/>
  <c r="C102" i="23"/>
  <c r="BC101" i="23"/>
  <c r="E101" i="23"/>
  <c r="C101" i="23"/>
  <c r="BC100" i="23"/>
  <c r="E100" i="23"/>
  <c r="C100" i="23"/>
  <c r="BC99" i="23"/>
  <c r="E99" i="23"/>
  <c r="C99" i="23"/>
  <c r="BC98" i="23"/>
  <c r="E98" i="23"/>
  <c r="C98" i="23"/>
  <c r="BC97" i="23"/>
  <c r="E97" i="23"/>
  <c r="C97" i="23"/>
  <c r="BC96" i="23"/>
  <c r="E96" i="23"/>
  <c r="C96" i="23"/>
  <c r="BC95" i="23"/>
  <c r="E95" i="23"/>
  <c r="C95" i="23"/>
  <c r="BC94" i="23"/>
  <c r="E94" i="23"/>
  <c r="C94" i="23"/>
  <c r="BC93" i="23"/>
  <c r="E93" i="23"/>
  <c r="C93" i="23"/>
  <c r="BC92" i="23"/>
  <c r="E92" i="23"/>
  <c r="C92" i="23"/>
  <c r="BC91" i="23"/>
  <c r="E91" i="23"/>
  <c r="C91" i="23"/>
  <c r="BC90" i="23"/>
  <c r="E90" i="23"/>
  <c r="C90" i="23"/>
  <c r="BC89" i="23"/>
  <c r="E89" i="23"/>
  <c r="C89" i="23"/>
  <c r="BC88" i="23"/>
  <c r="E88" i="23"/>
  <c r="C88" i="23"/>
  <c r="BC87" i="23"/>
  <c r="E87" i="23"/>
  <c r="C87" i="23"/>
  <c r="BC86" i="23"/>
  <c r="E86" i="23"/>
  <c r="C86" i="23"/>
  <c r="BC85" i="23"/>
  <c r="E85" i="23"/>
  <c r="C85" i="23"/>
  <c r="BC84" i="23"/>
  <c r="E84" i="23"/>
  <c r="C84" i="23"/>
  <c r="BC83" i="23"/>
  <c r="E83" i="23"/>
  <c r="C83" i="23"/>
  <c r="BC82" i="23"/>
  <c r="E82" i="23"/>
  <c r="C82" i="23"/>
  <c r="BC81" i="23"/>
  <c r="E81" i="23"/>
  <c r="C81" i="23"/>
  <c r="BC80" i="23"/>
  <c r="E80" i="23"/>
  <c r="C80" i="23"/>
  <c r="BC79" i="23"/>
  <c r="E79" i="23"/>
  <c r="C79" i="23"/>
  <c r="BC78" i="23"/>
  <c r="E78" i="23"/>
  <c r="C78" i="23"/>
  <c r="BC77" i="23"/>
  <c r="E77" i="23"/>
  <c r="C77" i="23"/>
  <c r="BC76" i="23"/>
  <c r="E76" i="23"/>
  <c r="C76" i="23"/>
  <c r="BC75" i="23"/>
  <c r="E75" i="23"/>
  <c r="C75" i="23"/>
  <c r="BC74" i="23"/>
  <c r="E74" i="23"/>
  <c r="C74" i="23"/>
  <c r="BC73" i="23"/>
  <c r="E73" i="23"/>
  <c r="C73" i="23"/>
  <c r="BC72" i="23"/>
  <c r="E72" i="23"/>
  <c r="C72" i="23"/>
  <c r="BC71" i="23"/>
  <c r="E71" i="23"/>
  <c r="C71" i="23"/>
  <c r="BC70" i="23"/>
  <c r="E70" i="23"/>
  <c r="C70" i="23"/>
  <c r="BC69" i="23"/>
  <c r="E69" i="23"/>
  <c r="C69" i="23"/>
  <c r="BC68" i="23"/>
  <c r="E68" i="23"/>
  <c r="C68" i="23"/>
  <c r="BC67" i="23"/>
  <c r="E67" i="23"/>
  <c r="C67" i="23"/>
  <c r="BC66" i="23"/>
  <c r="E66" i="23"/>
  <c r="C66" i="23"/>
  <c r="BC65" i="23"/>
  <c r="E65" i="23"/>
  <c r="C65" i="23"/>
  <c r="BC64" i="23"/>
  <c r="E64" i="23"/>
  <c r="C64" i="23"/>
  <c r="BC63" i="23"/>
  <c r="E63" i="23"/>
  <c r="C63" i="23"/>
  <c r="BC62" i="23"/>
  <c r="E62" i="23"/>
  <c r="C62" i="23"/>
  <c r="BC61" i="23"/>
  <c r="E61" i="23"/>
  <c r="C61" i="23"/>
  <c r="BC60" i="23"/>
  <c r="E60" i="23"/>
  <c r="C60" i="23"/>
  <c r="BC59" i="23"/>
  <c r="E59" i="23"/>
  <c r="C59" i="23"/>
  <c r="BC58" i="23"/>
  <c r="E58" i="23"/>
  <c r="C58" i="23"/>
  <c r="BC57" i="23"/>
  <c r="E57" i="23"/>
  <c r="C57" i="23"/>
  <c r="BC56" i="23"/>
  <c r="E56" i="23"/>
  <c r="C56" i="23"/>
  <c r="BC55" i="23"/>
  <c r="E55" i="23"/>
  <c r="C55" i="23"/>
  <c r="BC54" i="23"/>
  <c r="E54" i="23"/>
  <c r="C54" i="23"/>
  <c r="BC53" i="23"/>
  <c r="E53" i="23"/>
  <c r="C53" i="23"/>
  <c r="BC52" i="23"/>
  <c r="E52" i="23"/>
  <c r="C52" i="23"/>
  <c r="BC51" i="23"/>
  <c r="E51" i="23"/>
  <c r="C51" i="23"/>
  <c r="BC50" i="23"/>
  <c r="E50" i="23"/>
  <c r="C50" i="23"/>
  <c r="BC49" i="23"/>
  <c r="E49" i="23"/>
  <c r="C49" i="23"/>
  <c r="BC48" i="23"/>
  <c r="E48" i="23"/>
  <c r="C48" i="23"/>
  <c r="BC47" i="23"/>
  <c r="E47" i="23"/>
  <c r="C47" i="23"/>
  <c r="BC46" i="23"/>
  <c r="E46" i="23"/>
  <c r="C46" i="23"/>
  <c r="BC45" i="23"/>
  <c r="E45" i="23"/>
  <c r="C45" i="23"/>
  <c r="BC44" i="23"/>
  <c r="E44" i="23"/>
  <c r="C44" i="23"/>
  <c r="BC43" i="23"/>
  <c r="E43" i="23"/>
  <c r="C43" i="23"/>
  <c r="BC42" i="23"/>
  <c r="E42" i="23"/>
  <c r="C42" i="23"/>
  <c r="BC41" i="23"/>
  <c r="E41" i="23"/>
  <c r="C41" i="23"/>
  <c r="BC40" i="23"/>
  <c r="E40" i="23"/>
  <c r="C40" i="23"/>
  <c r="BC39" i="23"/>
  <c r="E39" i="23"/>
  <c r="C39" i="23"/>
  <c r="BC38" i="23"/>
  <c r="E38" i="23"/>
  <c r="C38" i="23"/>
  <c r="BC37" i="23"/>
  <c r="E37" i="23"/>
  <c r="C37" i="23"/>
  <c r="BC36" i="23"/>
  <c r="E36" i="23"/>
  <c r="C36" i="23"/>
  <c r="BC35" i="23"/>
  <c r="E35" i="23"/>
  <c r="C35" i="23"/>
  <c r="BC34" i="23"/>
  <c r="E34" i="23"/>
  <c r="C34" i="23"/>
  <c r="BC33" i="23"/>
  <c r="E33" i="23"/>
  <c r="C33" i="23"/>
  <c r="BC32" i="23"/>
  <c r="E32" i="23"/>
  <c r="C32" i="23"/>
  <c r="BC31" i="23"/>
  <c r="E31" i="23"/>
  <c r="C31" i="23"/>
  <c r="BC30" i="23"/>
  <c r="E30" i="23"/>
  <c r="C30" i="23"/>
  <c r="BC29" i="23"/>
  <c r="E29" i="23"/>
  <c r="C29" i="23"/>
  <c r="BC28" i="23"/>
  <c r="E28" i="23"/>
  <c r="C28" i="23"/>
  <c r="BC27" i="23"/>
  <c r="E27" i="23"/>
  <c r="C27" i="23"/>
  <c r="BC26" i="23"/>
  <c r="E26" i="23"/>
  <c r="C26" i="23"/>
  <c r="BC25" i="23"/>
  <c r="E25" i="23"/>
  <c r="C25" i="23"/>
  <c r="BC24" i="23"/>
  <c r="E24" i="23"/>
  <c r="C24" i="23"/>
  <c r="BC23" i="23"/>
  <c r="E23" i="23"/>
  <c r="C23" i="23"/>
  <c r="BC22" i="23"/>
  <c r="E22" i="23"/>
  <c r="C22" i="23"/>
  <c r="BC21" i="23"/>
  <c r="E21" i="23"/>
  <c r="C21" i="23"/>
  <c r="BC20" i="23"/>
  <c r="E20" i="23"/>
  <c r="C20" i="23"/>
  <c r="BC19" i="23"/>
  <c r="E19" i="23"/>
  <c r="C19" i="23"/>
  <c r="BC18" i="23"/>
  <c r="E18" i="23"/>
  <c r="C18" i="23"/>
  <c r="BC17" i="23"/>
  <c r="E17" i="23"/>
  <c r="C17" i="23"/>
  <c r="BC16" i="23"/>
  <c r="E16" i="23"/>
  <c r="C16" i="23"/>
  <c r="BC15" i="23"/>
  <c r="E15" i="23"/>
  <c r="C15" i="23"/>
  <c r="BC14" i="23"/>
  <c r="E14" i="23"/>
  <c r="C14" i="23"/>
  <c r="BC13" i="23"/>
  <c r="E13" i="23"/>
  <c r="C13" i="23"/>
  <c r="BC12" i="23"/>
  <c r="E12" i="23"/>
  <c r="C12" i="23"/>
  <c r="BC11" i="23"/>
  <c r="E11" i="23"/>
  <c r="C11" i="23"/>
  <c r="BC10" i="23"/>
  <c r="E10" i="23"/>
  <c r="C10" i="23"/>
  <c r="BC9" i="23"/>
  <c r="E9" i="23"/>
  <c r="C9" i="23"/>
  <c r="BC8" i="23"/>
  <c r="E8" i="23"/>
  <c r="C8" i="23"/>
  <c r="BC7" i="23"/>
  <c r="E7" i="23"/>
  <c r="C7" i="23"/>
  <c r="BC6" i="23"/>
  <c r="E6" i="23"/>
  <c r="C6" i="23"/>
  <c r="BC5" i="23"/>
  <c r="E5" i="23"/>
  <c r="C5" i="23"/>
  <c r="C4" i="23"/>
  <c r="DB2" i="23"/>
  <c r="DA2" i="23"/>
  <c r="CZ2" i="23"/>
  <c r="CY2" i="23"/>
  <c r="CX2" i="23"/>
  <c r="CW2" i="23"/>
  <c r="CV2" i="23"/>
  <c r="CU2" i="23"/>
  <c r="CT2" i="23"/>
  <c r="CS2" i="23"/>
  <c r="CR2" i="23"/>
  <c r="CQ2" i="23"/>
  <c r="CP2" i="23"/>
  <c r="CO2" i="23"/>
  <c r="CN2" i="23"/>
  <c r="CM2" i="23"/>
  <c r="CL2" i="23"/>
  <c r="CK2" i="23"/>
  <c r="CJ2" i="23"/>
  <c r="CI2" i="23"/>
  <c r="CH2" i="23"/>
  <c r="CG2" i="23"/>
  <c r="CF2" i="23"/>
  <c r="CE2" i="23"/>
  <c r="CD2" i="23"/>
  <c r="CC2" i="23"/>
  <c r="CB2" i="23"/>
  <c r="CA2" i="23"/>
  <c r="BZ2" i="23"/>
  <c r="BY2" i="23"/>
  <c r="BX2" i="23"/>
  <c r="BW2" i="23"/>
  <c r="BV2" i="23"/>
  <c r="BU2" i="23"/>
  <c r="BT2" i="23"/>
  <c r="BS2" i="23"/>
  <c r="BR2" i="23"/>
  <c r="BQ2" i="23"/>
  <c r="BP2" i="23"/>
  <c r="BO2" i="23"/>
  <c r="BN2" i="23"/>
  <c r="BM2" i="23"/>
  <c r="BL2" i="23"/>
  <c r="BK2" i="23"/>
  <c r="BJ2" i="23"/>
  <c r="BI2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DM277" i="28" l="1"/>
  <c r="AA4" i="36"/>
  <c r="DN277" i="28"/>
  <c r="DM308" i="28"/>
  <c r="DS275" i="28"/>
  <c r="FS310" i="28"/>
  <c r="ET95" i="28"/>
  <c r="HR16" i="28"/>
  <c r="HR17" i="28" s="1"/>
  <c r="DL308" i="28"/>
  <c r="HQ16" i="28"/>
  <c r="HQ17" i="28" s="1"/>
  <c r="HO16" i="28"/>
  <c r="HN16" i="28"/>
  <c r="HP16" i="28"/>
  <c r="HP17" i="28"/>
  <c r="DL312" i="28"/>
  <c r="DO295" i="28"/>
  <c r="EV293" i="28"/>
  <c r="DL277" i="28"/>
  <c r="DR274" i="28"/>
  <c r="FK312" i="28"/>
  <c r="DN274" i="28"/>
  <c r="EU311" i="28"/>
  <c r="DK274" i="28"/>
  <c r="EW120" i="28"/>
  <c r="DN310" i="28"/>
  <c r="EW290" i="28"/>
  <c r="EQ276" i="28"/>
  <c r="ET311" i="28"/>
  <c r="DM294" i="28"/>
  <c r="DM303" i="28"/>
  <c r="DM297" i="28"/>
  <c r="EQ306" i="28"/>
  <c r="DJ303" i="28"/>
  <c r="EQ286" i="28"/>
  <c r="DQ299" i="28"/>
  <c r="DU298" i="28"/>
  <c r="FI275" i="28"/>
  <c r="DT305" i="28"/>
  <c r="DJ294" i="28"/>
  <c r="DQ275" i="28"/>
  <c r="DJ296" i="28"/>
  <c r="EQ298" i="28"/>
  <c r="DM281" i="28"/>
  <c r="DN278" i="28"/>
  <c r="EU293" i="28"/>
  <c r="EU290" i="28"/>
  <c r="FF311" i="28"/>
  <c r="DZ290" i="28"/>
  <c r="EO308" i="28"/>
  <c r="EV297" i="28"/>
  <c r="DS308" i="28"/>
  <c r="DP294" i="28"/>
  <c r="ET279" i="28"/>
  <c r="ET275" i="28"/>
  <c r="DM299" i="28"/>
  <c r="DP301" i="28"/>
  <c r="EU292" i="28"/>
  <c r="JS67" i="28"/>
  <c r="DM289" i="28"/>
  <c r="EV277" i="28"/>
  <c r="EU277" i="28"/>
  <c r="FD274" i="28"/>
  <c r="EU305" i="28"/>
  <c r="ET300" i="28"/>
  <c r="ER291" i="28"/>
  <c r="EG300" i="28"/>
  <c r="DK298" i="28"/>
  <c r="EY293" i="28"/>
  <c r="DU309" i="28"/>
  <c r="DU295" i="28"/>
  <c r="EY302" i="28"/>
  <c r="EN275" i="28"/>
  <c r="JT60" i="28"/>
  <c r="JT85" i="28"/>
  <c r="DJ281" i="28"/>
  <c r="JU60" i="28"/>
  <c r="DS279" i="28"/>
  <c r="EW307" i="28"/>
  <c r="DT302" i="28"/>
  <c r="DO298" i="28"/>
  <c r="DM284" i="28"/>
  <c r="DN279" i="28"/>
  <c r="DP277" i="28"/>
  <c r="DO311" i="28"/>
  <c r="DK307" i="28"/>
  <c r="DK305" i="28"/>
  <c r="EU303" i="28"/>
  <c r="DQ302" i="28"/>
  <c r="EX296" i="28"/>
  <c r="DS293" i="28"/>
  <c r="DK291" i="28"/>
  <c r="DS289" i="28"/>
  <c r="DS303" i="28"/>
  <c r="DK302" i="28"/>
  <c r="DQ296" i="28"/>
  <c r="EX294" i="28"/>
  <c r="DR289" i="28"/>
  <c r="DQ289" i="28"/>
  <c r="FJ312" i="28"/>
  <c r="FD310" i="28"/>
  <c r="ES304" i="28"/>
  <c r="EN304" i="28"/>
  <c r="DO301" i="28"/>
  <c r="EA297" i="28"/>
  <c r="ET295" i="28"/>
  <c r="EQ292" i="28"/>
  <c r="DU285" i="28"/>
  <c r="DR304" i="28"/>
  <c r="DP297" i="28"/>
  <c r="DV295" i="28"/>
  <c r="DN290" i="28"/>
  <c r="DO276" i="28"/>
  <c r="EG274" i="28"/>
  <c r="FK302" i="28"/>
  <c r="DJ290" i="28"/>
  <c r="ER282" i="28"/>
  <c r="FM298" i="28"/>
  <c r="EB297" i="28"/>
  <c r="FC274" i="28"/>
  <c r="DW298" i="28"/>
  <c r="ED292" i="28"/>
  <c r="DY308" i="28"/>
  <c r="DY299" i="28"/>
  <c r="FJ296" i="28"/>
  <c r="EE293" i="28"/>
  <c r="ED274" i="28"/>
  <c r="FK309" i="28"/>
  <c r="DY294" i="28"/>
  <c r="FE274" i="28"/>
  <c r="FC311" i="28"/>
  <c r="EA298" i="28"/>
  <c r="DY298" i="28"/>
  <c r="DW297" i="28"/>
  <c r="FB274" i="28"/>
  <c r="FA274" i="28"/>
  <c r="EZ274" i="28"/>
  <c r="FE311" i="28"/>
  <c r="FD291" i="28"/>
  <c r="EB308" i="28"/>
  <c r="DV307" i="28"/>
  <c r="FB296" i="28"/>
  <c r="DZ292" i="28"/>
  <c r="EZ298" i="28"/>
  <c r="FC297" i="28"/>
  <c r="FA294" i="28"/>
  <c r="FI287" i="28"/>
  <c r="EX287" i="28"/>
  <c r="EU280" i="28"/>
  <c r="ER287" i="28"/>
  <c r="EU282" i="28"/>
  <c r="DO280" i="28"/>
  <c r="DM282" i="28"/>
  <c r="DK284" i="28"/>
  <c r="EY275" i="28"/>
  <c r="DM278" i="28"/>
  <c r="EQ283" i="28"/>
  <c r="FK275" i="28"/>
  <c r="DQ274" i="28"/>
  <c r="EU279" i="28"/>
  <c r="FA284" i="28"/>
  <c r="FD277" i="28"/>
  <c r="DY276" i="28"/>
  <c r="FD288" i="28"/>
  <c r="DT284" i="28"/>
  <c r="DR286" i="28"/>
  <c r="FE280" i="28"/>
  <c r="EX280" i="28"/>
  <c r="ET274" i="28"/>
  <c r="FB287" i="28"/>
  <c r="FH281" i="28"/>
  <c r="FF301" i="28"/>
  <c r="EB274" i="28"/>
  <c r="FF300" i="28"/>
  <c r="EC274" i="28"/>
  <c r="EC302" i="28"/>
  <c r="DX309" i="28"/>
  <c r="DN307" i="28"/>
  <c r="EW305" i="28"/>
  <c r="DK301" i="28"/>
  <c r="DN300" i="28"/>
  <c r="DQ294" i="28"/>
  <c r="EW282" i="28"/>
  <c r="DO281" i="28"/>
  <c r="DK280" i="28"/>
  <c r="DN275" i="28"/>
  <c r="EW274" i="28"/>
  <c r="DL289" i="28"/>
  <c r="DP304" i="28"/>
  <c r="DP298" i="28"/>
  <c r="DN296" i="28"/>
  <c r="DO294" i="28"/>
  <c r="DK293" i="28"/>
  <c r="EW287" i="28"/>
  <c r="FJ285" i="28"/>
  <c r="EW277" i="28"/>
  <c r="FB312" i="28"/>
  <c r="EU310" i="28"/>
  <c r="FF298" i="28"/>
  <c r="FL290" i="28"/>
  <c r="FB289" i="28"/>
  <c r="EE282" i="28"/>
  <c r="EO276" i="28"/>
  <c r="EX312" i="28"/>
  <c r="EE310" i="28"/>
  <c r="DL305" i="28"/>
  <c r="FM300" i="28"/>
  <c r="FA299" i="28"/>
  <c r="DO297" i="28"/>
  <c r="FE294" i="28"/>
  <c r="EP291" i="28"/>
  <c r="FE290" i="28"/>
  <c r="ET289" i="28"/>
  <c r="EU288" i="28"/>
  <c r="DZ287" i="28"/>
  <c r="FB279" i="28"/>
  <c r="FK278" i="28"/>
  <c r="EO299" i="28"/>
  <c r="EB288" i="28"/>
  <c r="DR285" i="28"/>
  <c r="EY278" i="28"/>
  <c r="DT276" i="28"/>
  <c r="EA281" i="28"/>
  <c r="EE274" i="28"/>
  <c r="FH94" i="28"/>
  <c r="DP306" i="28"/>
  <c r="FC301" i="28"/>
  <c r="FD300" i="28"/>
  <c r="EV298" i="28"/>
  <c r="DJ297" i="28"/>
  <c r="EW292" i="28"/>
  <c r="EN291" i="28"/>
  <c r="EF289" i="28"/>
  <c r="DS288" i="28"/>
  <c r="EO278" i="28"/>
  <c r="FD308" i="28"/>
  <c r="FA303" i="28"/>
  <c r="EI302" i="28"/>
  <c r="EQ301" i="28"/>
  <c r="EY300" i="28"/>
  <c r="FF295" i="28"/>
  <c r="EG291" i="28"/>
  <c r="EO279" i="28"/>
  <c r="DU312" i="28"/>
  <c r="DX311" i="28"/>
  <c r="FA307" i="28"/>
  <c r="EN301" i="28"/>
  <c r="DW291" i="28"/>
  <c r="DZ279" i="28"/>
  <c r="FB308" i="28"/>
  <c r="EW304" i="28"/>
  <c r="ER303" i="28"/>
  <c r="DW302" i="28"/>
  <c r="EN298" i="28"/>
  <c r="EG295" i="28"/>
  <c r="EB294" i="28"/>
  <c r="EQ280" i="28"/>
  <c r="DJ278" i="28"/>
  <c r="DJ276" i="28"/>
  <c r="DL290" i="28"/>
  <c r="ED300" i="28"/>
  <c r="FL294" i="28"/>
  <c r="EE277" i="28"/>
  <c r="EG276" i="28"/>
  <c r="FJ305" i="28"/>
  <c r="FJ294" i="28"/>
  <c r="ED277" i="28"/>
  <c r="FL308" i="28"/>
  <c r="FJ297" i="28"/>
  <c r="ED286" i="28"/>
  <c r="ED284" i="28"/>
  <c r="FJ306" i="28"/>
  <c r="EF302" i="28"/>
  <c r="FM299" i="28"/>
  <c r="ED295" i="28"/>
  <c r="FK290" i="28"/>
  <c r="FI289" i="28"/>
  <c r="FJ307" i="28"/>
  <c r="EE305" i="28"/>
  <c r="EG304" i="28"/>
  <c r="EH303" i="28"/>
  <c r="FL298" i="28"/>
  <c r="FH293" i="28"/>
  <c r="FH289" i="28"/>
  <c r="FJ310" i="28"/>
  <c r="EF309" i="28"/>
  <c r="FI307" i="28"/>
  <c r="EE304" i="28"/>
  <c r="EE301" i="28"/>
  <c r="FI298" i="28"/>
  <c r="ED304" i="28"/>
  <c r="ED301" i="28"/>
  <c r="EG292" i="28"/>
  <c r="EG308" i="28"/>
  <c r="EE292" i="28"/>
  <c r="EC310" i="28"/>
  <c r="FG304" i="28"/>
  <c r="FI288" i="28"/>
  <c r="DK287" i="28"/>
  <c r="FI283" i="28"/>
  <c r="DX281" i="28"/>
  <c r="EE280" i="28"/>
  <c r="ED279" i="28"/>
  <c r="FA278" i="28"/>
  <c r="DU276" i="28"/>
  <c r="FF275" i="28"/>
  <c r="FB288" i="28"/>
  <c r="FH287" i="28"/>
  <c r="EZ285" i="28"/>
  <c r="EZ283" i="28"/>
  <c r="DS276" i="28"/>
  <c r="FA288" i="28"/>
  <c r="EX288" i="28"/>
  <c r="FD286" i="28"/>
  <c r="FI276" i="28"/>
  <c r="ES286" i="28"/>
  <c r="DX285" i="28"/>
  <c r="ES275" i="28"/>
  <c r="EV287" i="28"/>
  <c r="FF280" i="28"/>
  <c r="FD282" i="28"/>
  <c r="EV281" i="28"/>
  <c r="EB276" i="28"/>
  <c r="FG303" i="28"/>
  <c r="FG291" i="28"/>
  <c r="AA25" i="36"/>
  <c r="AA28" i="36"/>
  <c r="AA31" i="36"/>
  <c r="AA34" i="36"/>
  <c r="AA37" i="36"/>
  <c r="AA23" i="36"/>
  <c r="EC296" i="28"/>
  <c r="FG293" i="28"/>
  <c r="FG279" i="28"/>
  <c r="FG289" i="28"/>
  <c r="FG282" i="28"/>
  <c r="EC306" i="28"/>
  <c r="FG297" i="28"/>
  <c r="EC292" i="28"/>
  <c r="FG288" i="28"/>
  <c r="DP281" i="28"/>
  <c r="FK285" i="28"/>
  <c r="DQ285" i="28"/>
  <c r="EO283" i="28"/>
  <c r="EB277" i="28"/>
  <c r="ET287" i="28"/>
  <c r="FC286" i="28"/>
  <c r="EA283" i="28"/>
  <c r="FF279" i="28"/>
  <c r="DR279" i="28"/>
  <c r="ES278" i="28"/>
  <c r="FD285" i="28"/>
  <c r="DW280" i="28"/>
  <c r="EP278" i="28"/>
  <c r="DX283" i="28"/>
  <c r="DU280" i="28"/>
  <c r="ER281" i="28"/>
  <c r="FK280" i="28"/>
  <c r="EC286" i="28"/>
  <c r="FM284" i="28"/>
  <c r="DT283" i="28"/>
  <c r="DT282" i="28"/>
  <c r="EF281" i="28"/>
  <c r="FJ280" i="28"/>
  <c r="DZ278" i="28"/>
  <c r="DV275" i="28"/>
  <c r="FL283" i="28"/>
  <c r="DO283" i="28"/>
  <c r="EB281" i="28"/>
  <c r="DY278" i="28"/>
  <c r="EF276" i="28"/>
  <c r="DX278" i="28"/>
  <c r="DJ280" i="28"/>
  <c r="EW311" i="28"/>
  <c r="EE300" i="28"/>
  <c r="EX297" i="28"/>
  <c r="EH296" i="28"/>
  <c r="FI295" i="28"/>
  <c r="DX291" i="28"/>
  <c r="ED290" i="28"/>
  <c r="EH279" i="28"/>
  <c r="ED278" i="28"/>
  <c r="DQ312" i="28"/>
  <c r="DT309" i="28"/>
  <c r="DO308" i="28"/>
  <c r="EI307" i="28"/>
  <c r="EG303" i="28"/>
  <c r="DV300" i="28"/>
  <c r="FH299" i="28"/>
  <c r="EU297" i="28"/>
  <c r="EW295" i="28"/>
  <c r="ER294" i="28"/>
  <c r="EA293" i="28"/>
  <c r="DU292" i="28"/>
  <c r="DV291" i="28"/>
  <c r="DX290" i="28"/>
  <c r="FF289" i="28"/>
  <c r="FK287" i="28"/>
  <c r="EI287" i="28"/>
  <c r="DQ286" i="28"/>
  <c r="DP285" i="28"/>
  <c r="FE284" i="28"/>
  <c r="DR284" i="28"/>
  <c r="DS283" i="28"/>
  <c r="DN299" i="28"/>
  <c r="DO312" i="28"/>
  <c r="EE311" i="28"/>
  <c r="FB310" i="28"/>
  <c r="FH309" i="28"/>
  <c r="DR309" i="28"/>
  <c r="EH307" i="28"/>
  <c r="FF306" i="28"/>
  <c r="FL304" i="28"/>
  <c r="DX304" i="28"/>
  <c r="FJ303" i="28"/>
  <c r="FE302" i="28"/>
  <c r="DW301" i="28"/>
  <c r="DV296" i="28"/>
  <c r="DZ293" i="28"/>
  <c r="FF292" i="28"/>
  <c r="DR292" i="28"/>
  <c r="DS291" i="28"/>
  <c r="DP286" i="28"/>
  <c r="DQ284" i="28"/>
  <c r="FG284" i="28"/>
  <c r="EW312" i="28"/>
  <c r="ED311" i="28"/>
  <c r="EX310" i="28"/>
  <c r="DQ309" i="28"/>
  <c r="EY308" i="28"/>
  <c r="FB306" i="28"/>
  <c r="DX305" i="28"/>
  <c r="DU304" i="28"/>
  <c r="FI303" i="28"/>
  <c r="DY303" i="28"/>
  <c r="DU301" i="28"/>
  <c r="FG300" i="28"/>
  <c r="DS300" i="28"/>
  <c r="ES299" i="28"/>
  <c r="DU296" i="28"/>
  <c r="EP295" i="28"/>
  <c r="EO294" i="28"/>
  <c r="DX293" i="28"/>
  <c r="FE292" i="28"/>
  <c r="DO292" i="28"/>
  <c r="EX291" i="28"/>
  <c r="DQ291" i="28"/>
  <c r="EZ290" i="28"/>
  <c r="EF288" i="28"/>
  <c r="ER285" i="28"/>
  <c r="DK285" i="28"/>
  <c r="DO284" i="28"/>
  <c r="DN283" i="28"/>
  <c r="DT281" i="28"/>
  <c r="DP280" i="28"/>
  <c r="FA279" i="28"/>
  <c r="DV279" i="28"/>
  <c r="FG277" i="28"/>
  <c r="DY277" i="28"/>
  <c r="FM276" i="28"/>
  <c r="EP275" i="28"/>
  <c r="EV312" i="28"/>
  <c r="EW310" i="28"/>
  <c r="ET308" i="28"/>
  <c r="EB307" i="28"/>
  <c r="FL305" i="28"/>
  <c r="DU305" i="28"/>
  <c r="FC304" i="28"/>
  <c r="DV303" i="28"/>
  <c r="ES302" i="28"/>
  <c r="FL301" i="28"/>
  <c r="DR301" i="28"/>
  <c r="DR300" i="28"/>
  <c r="EP299" i="28"/>
  <c r="ED297" i="28"/>
  <c r="DR296" i="28"/>
  <c r="EN295" i="28"/>
  <c r="FK293" i="28"/>
  <c r="DV293" i="28"/>
  <c r="DN292" i="28"/>
  <c r="EY290" i="28"/>
  <c r="FF287" i="28"/>
  <c r="EZ286" i="28"/>
  <c r="DJ286" i="28"/>
  <c r="EN285" i="28"/>
  <c r="FC281" i="28"/>
  <c r="EX279" i="28"/>
  <c r="DR278" i="28"/>
  <c r="DU277" i="28"/>
  <c r="DW276" i="28"/>
  <c r="EW309" i="28"/>
  <c r="ES306" i="28"/>
  <c r="FK305" i="28"/>
  <c r="FB303" i="28"/>
  <c r="DV282" i="28"/>
  <c r="EZ281" i="28"/>
  <c r="DZ275" i="28"/>
  <c r="DL306" i="28"/>
  <c r="EZ304" i="28"/>
  <c r="EV290" i="28"/>
  <c r="FG311" i="28"/>
  <c r="EN308" i="28"/>
  <c r="DP305" i="28"/>
  <c r="DN304" i="28"/>
  <c r="EZ301" i="28"/>
  <c r="DN301" i="28"/>
  <c r="DK300" i="28"/>
  <c r="EF299" i="28"/>
  <c r="DX298" i="28"/>
  <c r="DX295" i="28"/>
  <c r="FI294" i="28"/>
  <c r="DN293" i="28"/>
  <c r="EY287" i="28"/>
  <c r="DO287" i="28"/>
  <c r="EH286" i="28"/>
  <c r="EB285" i="28"/>
  <c r="EX303" i="28"/>
  <c r="DO288" i="28"/>
  <c r="EF284" i="28"/>
  <c r="FB275" i="28"/>
  <c r="FL291" i="28"/>
  <c r="EI291" i="28"/>
  <c r="DU289" i="28"/>
  <c r="EA308" i="28"/>
  <c r="EI301" i="28"/>
  <c r="DT299" i="28"/>
  <c r="DR295" i="28"/>
  <c r="FI291" i="28"/>
  <c r="EE290" i="28"/>
  <c r="EB286" i="28"/>
  <c r="FG285" i="28"/>
  <c r="FK284" i="28"/>
  <c r="FM283" i="28"/>
  <c r="FC282" i="28"/>
  <c r="EN279" i="28"/>
  <c r="DL276" i="28"/>
  <c r="FL312" i="28"/>
  <c r="EN307" i="28"/>
  <c r="DJ307" i="28"/>
  <c r="EG288" i="28"/>
  <c r="FK288" i="28"/>
  <c r="DU288" i="28"/>
  <c r="EY288" i="28"/>
  <c r="EE278" i="28"/>
  <c r="FI278" i="28"/>
  <c r="EG307" i="28"/>
  <c r="FK307" i="28"/>
  <c r="EN287" i="28"/>
  <c r="DJ287" i="28"/>
  <c r="EE286" i="28"/>
  <c r="FI286" i="28"/>
  <c r="DV277" i="28"/>
  <c r="EZ277" i="28"/>
  <c r="DJ277" i="28"/>
  <c r="EN277" i="28"/>
  <c r="DU110" i="28"/>
  <c r="EN312" i="28"/>
  <c r="FA310" i="28"/>
  <c r="ES309" i="28"/>
  <c r="DN309" i="28"/>
  <c r="EN306" i="28"/>
  <c r="DJ306" i="28"/>
  <c r="DO305" i="28"/>
  <c r="DN302" i="28"/>
  <c r="EB299" i="28"/>
  <c r="FF299" i="28"/>
  <c r="ET299" i="28"/>
  <c r="DP299" i="28"/>
  <c r="DK296" i="28"/>
  <c r="DM296" i="28"/>
  <c r="EQ296" i="28"/>
  <c r="EW294" i="28"/>
  <c r="DS294" i="28"/>
  <c r="FE291" i="28"/>
  <c r="EA291" i="28"/>
  <c r="DO291" i="28"/>
  <c r="ES291" i="28"/>
  <c r="DS278" i="28"/>
  <c r="EC278" i="28"/>
  <c r="FG278" i="28"/>
  <c r="FH312" i="28"/>
  <c r="EI312" i="28"/>
  <c r="DK312" i="28"/>
  <c r="EZ311" i="28"/>
  <c r="EZ310" i="28"/>
  <c r="DY310" i="28"/>
  <c r="EZ308" i="28"/>
  <c r="FD307" i="28"/>
  <c r="FM306" i="28"/>
  <c r="EO306" i="28"/>
  <c r="EN305" i="28"/>
  <c r="DQ304" i="28"/>
  <c r="DX302" i="28"/>
  <c r="FB302" i="28"/>
  <c r="EP302" i="28"/>
  <c r="DL302" i="28"/>
  <c r="FA296" i="28"/>
  <c r="DJ292" i="28"/>
  <c r="FB292" i="28"/>
  <c r="DX292" i="28"/>
  <c r="DL292" i="28"/>
  <c r="EP292" i="28"/>
  <c r="DU286" i="28"/>
  <c r="FJ282" i="28"/>
  <c r="FE312" i="28"/>
  <c r="FD302" i="28"/>
  <c r="EI296" i="28"/>
  <c r="FM296" i="28"/>
  <c r="EC294" i="28"/>
  <c r="FG294" i="28"/>
  <c r="FC290" i="28"/>
  <c r="DY290" i="28"/>
  <c r="EQ290" i="28"/>
  <c r="DM290" i="28"/>
  <c r="EH289" i="28"/>
  <c r="FL289" i="28"/>
  <c r="DV289" i="28"/>
  <c r="EZ289" i="28"/>
  <c r="DJ289" i="28"/>
  <c r="EN289" i="28"/>
  <c r="FB280" i="28"/>
  <c r="DX280" i="28"/>
  <c r="EP280" i="28"/>
  <c r="DL280" i="28"/>
  <c r="DQ278" i="28"/>
  <c r="B18" i="28"/>
  <c r="EY307" i="28"/>
  <c r="EC307" i="28"/>
  <c r="FG307" i="28"/>
  <c r="FA305" i="28"/>
  <c r="DW305" i="28"/>
  <c r="FF303" i="28"/>
  <c r="EB303" i="28"/>
  <c r="FD299" i="28"/>
  <c r="EH292" i="28"/>
  <c r="FL292" i="28"/>
  <c r="EZ292" i="28"/>
  <c r="DV292" i="28"/>
  <c r="EA279" i="28"/>
  <c r="FE279" i="28"/>
  <c r="DO279" i="28"/>
  <c r="ES279" i="28"/>
  <c r="FJ275" i="28"/>
  <c r="EF275" i="28"/>
  <c r="DT275" i="28"/>
  <c r="EX275" i="28"/>
  <c r="EZ312" i="28"/>
  <c r="EC312" i="28"/>
  <c r="FI309" i="28"/>
  <c r="ER308" i="28"/>
  <c r="EX307" i="28"/>
  <c r="ET307" i="28"/>
  <c r="DP307" i="28"/>
  <c r="FD306" i="28"/>
  <c r="DM304" i="28"/>
  <c r="EQ304" i="28"/>
  <c r="EA295" i="28"/>
  <c r="FE295" i="28"/>
  <c r="FA290" i="28"/>
  <c r="DW290" i="28"/>
  <c r="FH283" i="28"/>
  <c r="EH280" i="28"/>
  <c r="FL280" i="28"/>
  <c r="EZ280" i="28"/>
  <c r="DV280" i="28"/>
  <c r="DR311" i="28"/>
  <c r="FM310" i="28"/>
  <c r="EC309" i="28"/>
  <c r="FC306" i="28"/>
  <c r="EU306" i="28"/>
  <c r="DQ306" i="28"/>
  <c r="FH305" i="28"/>
  <c r="EA305" i="28"/>
  <c r="DP303" i="28"/>
  <c r="DZ303" i="28"/>
  <c r="FD303" i="28"/>
  <c r="DV287" i="28"/>
  <c r="EW286" i="28"/>
  <c r="EB283" i="28"/>
  <c r="FF283" i="28"/>
  <c r="DP283" i="28"/>
  <c r="ET283" i="28"/>
  <c r="EY281" i="28"/>
  <c r="DU281" i="28"/>
  <c r="EY31" i="28"/>
  <c r="EQ311" i="28"/>
  <c r="FL310" i="28"/>
  <c r="EP310" i="28"/>
  <c r="FE309" i="28"/>
  <c r="DZ309" i="28"/>
  <c r="EV307" i="28"/>
  <c r="DW306" i="28"/>
  <c r="DY296" i="28"/>
  <c r="EQ295" i="28"/>
  <c r="DM295" i="28"/>
  <c r="EH293" i="28"/>
  <c r="FL293" i="28"/>
  <c r="DJ293" i="28"/>
  <c r="EN293" i="28"/>
  <c r="FC285" i="28"/>
  <c r="DY285" i="28"/>
  <c r="EQ285" i="28"/>
  <c r="DM285" i="28"/>
  <c r="DR283" i="28"/>
  <c r="DW312" i="28"/>
  <c r="FL311" i="28"/>
  <c r="EP311" i="28"/>
  <c r="EO310" i="28"/>
  <c r="DM310" i="28"/>
  <c r="EU307" i="28"/>
  <c r="DT306" i="28"/>
  <c r="EA306" i="28"/>
  <c r="FE306" i="28"/>
  <c r="EZ305" i="28"/>
  <c r="FD301" i="28"/>
  <c r="DZ301" i="28"/>
  <c r="FC300" i="28"/>
  <c r="DY300" i="28"/>
  <c r="EQ300" i="28"/>
  <c r="DM300" i="28"/>
  <c r="FC295" i="28"/>
  <c r="EN311" i="28"/>
  <c r="EN310" i="28"/>
  <c r="FI308" i="28"/>
  <c r="DN306" i="28"/>
  <c r="ER306" i="28"/>
  <c r="EA304" i="28"/>
  <c r="EF293" i="28"/>
  <c r="FJ293" i="28"/>
  <c r="EX293" i="28"/>
  <c r="DT293" i="28"/>
  <c r="EI288" i="28"/>
  <c r="FM288" i="28"/>
  <c r="DK288" i="28"/>
  <c r="EO288" i="28"/>
  <c r="EI285" i="28"/>
  <c r="FM285" i="28"/>
  <c r="FA285" i="28"/>
  <c r="DW285" i="28"/>
  <c r="DX284" i="28"/>
  <c r="FB284" i="28"/>
  <c r="EP284" i="28"/>
  <c r="DL284" i="28"/>
  <c r="FK281" i="28"/>
  <c r="DX301" i="28"/>
  <c r="FB301" i="28"/>
  <c r="EP301" i="28"/>
  <c r="DL301" i="28"/>
  <c r="DS298" i="28"/>
  <c r="EW298" i="28"/>
  <c r="FI297" i="28"/>
  <c r="EE297" i="28"/>
  <c r="EW297" i="28"/>
  <c r="DS297" i="28"/>
  <c r="EG286" i="28"/>
  <c r="FK286" i="28"/>
  <c r="ED282" i="28"/>
  <c r="FH282" i="28"/>
  <c r="EV282" i="28"/>
  <c r="DR282" i="28"/>
  <c r="FD276" i="28"/>
  <c r="DZ276" i="28"/>
  <c r="DN276" i="28"/>
  <c r="ER276" i="28"/>
  <c r="EE302" i="28"/>
  <c r="EG299" i="28"/>
  <c r="FK298" i="28"/>
  <c r="DT298" i="28"/>
  <c r="FM297" i="28"/>
  <c r="ER297" i="28"/>
  <c r="DV297" i="28"/>
  <c r="DZ296" i="28"/>
  <c r="EF295" i="28"/>
  <c r="ES293" i="28"/>
  <c r="DW293" i="28"/>
  <c r="FG290" i="28"/>
  <c r="FD289" i="28"/>
  <c r="DW287" i="28"/>
  <c r="EX285" i="28"/>
  <c r="EE284" i="28"/>
  <c r="EN283" i="28"/>
  <c r="ES282" i="28"/>
  <c r="DU282" i="28"/>
  <c r="EW280" i="28"/>
  <c r="EE279" i="28"/>
  <c r="DX277" i="28"/>
  <c r="EO275" i="28"/>
  <c r="DR275" i="28"/>
  <c r="EB305" i="28"/>
  <c r="DL303" i="28"/>
  <c r="EB302" i="28"/>
  <c r="EA301" i="28"/>
  <c r="FA300" i="28"/>
  <c r="DJ300" i="28"/>
  <c r="FB299" i="28"/>
  <c r="FH298" i="28"/>
  <c r="EO297" i="28"/>
  <c r="FD294" i="28"/>
  <c r="EP293" i="28"/>
  <c r="ET292" i="28"/>
  <c r="ED291" i="28"/>
  <c r="DY289" i="28"/>
  <c r="ER286" i="28"/>
  <c r="EY284" i="28"/>
  <c r="DQ281" i="28"/>
  <c r="DT277" i="28"/>
  <c r="EU276" i="28"/>
  <c r="FA275" i="28"/>
  <c r="EI275" i="28"/>
  <c r="EW301" i="28"/>
  <c r="EC299" i="28"/>
  <c r="ES296" i="28"/>
  <c r="EX295" i="28"/>
  <c r="FA283" i="28"/>
  <c r="EO282" i="28"/>
  <c r="EP281" i="28"/>
  <c r="EW302" i="28"/>
  <c r="EX300" i="28"/>
  <c r="EY299" i="28"/>
  <c r="EF298" i="28"/>
  <c r="EH297" i="28"/>
  <c r="EI293" i="28"/>
  <c r="ER288" i="28"/>
  <c r="EO286" i="28"/>
  <c r="EH282" i="28"/>
  <c r="EV305" i="28"/>
  <c r="EV299" i="28"/>
  <c r="DL298" i="28"/>
  <c r="FD297" i="28"/>
  <c r="FK296" i="28"/>
  <c r="EP296" i="28"/>
  <c r="EZ294" i="28"/>
  <c r="DL294" i="28"/>
  <c r="DT289" i="28"/>
  <c r="EQ288" i="28"/>
  <c r="DP288" i="28"/>
  <c r="EP287" i="28"/>
  <c r="FH285" i="28"/>
  <c r="ET284" i="28"/>
  <c r="DZ283" i="28"/>
  <c r="EG282" i="28"/>
  <c r="FD281" i="28"/>
  <c r="FJ279" i="28"/>
  <c r="EZ278" i="28"/>
  <c r="EG277" i="28"/>
  <c r="ED275" i="28"/>
  <c r="EU300" i="28"/>
  <c r="EF277" i="28"/>
  <c r="FK301" i="28"/>
  <c r="FH296" i="28"/>
  <c r="FL295" i="28"/>
  <c r="FJ291" i="28"/>
  <c r="ER289" i="28"/>
  <c r="DS284" i="28"/>
  <c r="FA282" i="28"/>
  <c r="DJ282" i="28"/>
  <c r="EC281" i="28"/>
  <c r="FG276" i="28"/>
  <c r="DP276" i="28"/>
  <c r="FE296" i="28"/>
  <c r="FA286" i="28"/>
  <c r="DX294" i="28"/>
  <c r="EC280" i="28"/>
  <c r="FB276" i="28"/>
  <c r="DP302" i="28"/>
  <c r="EH300" i="28"/>
  <c r="DQ295" i="28"/>
  <c r="EA287" i="28"/>
  <c r="FF284" i="28"/>
  <c r="EI279" i="28"/>
  <c r="FL278" i="28"/>
  <c r="ED306" i="28"/>
  <c r="DN305" i="28"/>
  <c r="EF274" i="28"/>
  <c r="FJ274" i="28"/>
  <c r="DT274" i="28"/>
  <c r="EX274" i="28"/>
  <c r="EE296" i="28"/>
  <c r="FI296" i="28"/>
  <c r="DS296" i="28"/>
  <c r="EW296" i="28"/>
  <c r="FG305" i="28"/>
  <c r="DZ305" i="28"/>
  <c r="DY302" i="28"/>
  <c r="FC302" i="28"/>
  <c r="DM302" i="28"/>
  <c r="EQ302" i="28"/>
  <c r="EB293" i="28"/>
  <c r="FF293" i="28"/>
  <c r="DP293" i="28"/>
  <c r="ET293" i="28"/>
  <c r="EB278" i="28"/>
  <c r="FF278" i="28"/>
  <c r="DP278" i="28"/>
  <c r="ET278" i="28"/>
  <c r="FL39" i="28"/>
  <c r="FI312" i="28"/>
  <c r="FD311" i="28"/>
  <c r="ER311" i="28"/>
  <c r="FK310" i="28"/>
  <c r="EY310" i="28"/>
  <c r="FF309" i="28"/>
  <c r="ET309" i="28"/>
  <c r="FM308" i="28"/>
  <c r="FA308" i="28"/>
  <c r="FH307" i="28"/>
  <c r="EQ305" i="28"/>
  <c r="EX304" i="28"/>
  <c r="EA300" i="28"/>
  <c r="FE300" i="28"/>
  <c r="DO300" i="28"/>
  <c r="ES300" i="28"/>
  <c r="DX297" i="28"/>
  <c r="FB297" i="28"/>
  <c r="DL297" i="28"/>
  <c r="EP297" i="28"/>
  <c r="FC305" i="28"/>
  <c r="EB304" i="28"/>
  <c r="FM303" i="28"/>
  <c r="FL302" i="28"/>
  <c r="EH302" i="28"/>
  <c r="EZ302" i="28"/>
  <c r="DV302" i="28"/>
  <c r="EN302" i="28"/>
  <c r="DJ302" i="28"/>
  <c r="DP64" i="28"/>
  <c r="DU103" i="28"/>
  <c r="FA114" i="28"/>
  <c r="FF312" i="28"/>
  <c r="ET312" i="28"/>
  <c r="FM311" i="28"/>
  <c r="FA311" i="28"/>
  <c r="EO311" i="28"/>
  <c r="FH310" i="28"/>
  <c r="EV310" i="28"/>
  <c r="FC309" i="28"/>
  <c r="EQ309" i="28"/>
  <c r="FJ308" i="28"/>
  <c r="EX308" i="28"/>
  <c r="FE307" i="28"/>
  <c r="ES307" i="28"/>
  <c r="FL306" i="28"/>
  <c r="EZ306" i="28"/>
  <c r="EI305" i="28"/>
  <c r="FJ304" i="28"/>
  <c r="DU303" i="28"/>
  <c r="EV302" i="28"/>
  <c r="EG294" i="28"/>
  <c r="FK294" i="28"/>
  <c r="DU294" i="28"/>
  <c r="EY294" i="28"/>
  <c r="ED126" i="28"/>
  <c r="FK306" i="28"/>
  <c r="EY306" i="28"/>
  <c r="DZ304" i="28"/>
  <c r="EI304" i="28"/>
  <c r="FM304" i="28"/>
  <c r="DW304" i="28"/>
  <c r="FA304" i="28"/>
  <c r="DK304" i="28"/>
  <c r="EO304" i="28"/>
  <c r="EO303" i="28"/>
  <c r="ED303" i="28"/>
  <c r="FH303" i="28"/>
  <c r="DR303" i="28"/>
  <c r="EV303" i="28"/>
  <c r="EC298" i="28"/>
  <c r="FG298" i="28"/>
  <c r="DQ298" i="28"/>
  <c r="EU298" i="28"/>
  <c r="FD312" i="28"/>
  <c r="ER312" i="28"/>
  <c r="FK311" i="28"/>
  <c r="EY311" i="28"/>
  <c r="FF310" i="28"/>
  <c r="ET310" i="28"/>
  <c r="FM309" i="28"/>
  <c r="FA309" i="28"/>
  <c r="EO309" i="28"/>
  <c r="FH308" i="28"/>
  <c r="EV308" i="28"/>
  <c r="FC307" i="28"/>
  <c r="EQ307" i="28"/>
  <c r="FS305" i="28"/>
  <c r="DZ295" i="28"/>
  <c r="FD295" i="28"/>
  <c r="DN295" i="28"/>
  <c r="ER295" i="28"/>
  <c r="DY287" i="28"/>
  <c r="FC287" i="28"/>
  <c r="DM287" i="28"/>
  <c r="EQ287" i="28"/>
  <c r="FC312" i="28"/>
  <c r="EQ312" i="28"/>
  <c r="FJ311" i="28"/>
  <c r="EX311" i="28"/>
  <c r="FE310" i="28"/>
  <c r="ES310" i="28"/>
  <c r="FL309" i="28"/>
  <c r="EZ309" i="28"/>
  <c r="EN309" i="28"/>
  <c r="FG308" i="28"/>
  <c r="EU308" i="28"/>
  <c r="FB307" i="28"/>
  <c r="EP307" i="28"/>
  <c r="FI306" i="28"/>
  <c r="EW306" i="28"/>
  <c r="EF301" i="28"/>
  <c r="FJ301" i="28"/>
  <c r="DT301" i="28"/>
  <c r="EX301" i="28"/>
  <c r="EB291" i="28"/>
  <c r="FF291" i="28"/>
  <c r="DP291" i="28"/>
  <c r="ET291" i="28"/>
  <c r="EV306" i="28"/>
  <c r="FE303" i="28"/>
  <c r="EA303" i="28"/>
  <c r="ES303" i="28"/>
  <c r="DO303" i="28"/>
  <c r="EH299" i="28"/>
  <c r="FL299" i="28"/>
  <c r="DV299" i="28"/>
  <c r="EZ299" i="28"/>
  <c r="DJ299" i="28"/>
  <c r="EN299" i="28"/>
  <c r="EI292" i="28"/>
  <c r="FM292" i="28"/>
  <c r="DW292" i="28"/>
  <c r="FA292" i="28"/>
  <c r="DK292" i="28"/>
  <c r="EO292" i="28"/>
  <c r="FH302" i="28"/>
  <c r="EC301" i="28"/>
  <c r="DQ301" i="28"/>
  <c r="DX300" i="28"/>
  <c r="DL300" i="28"/>
  <c r="EE299" i="28"/>
  <c r="DS299" i="28"/>
  <c r="DZ298" i="28"/>
  <c r="DN298" i="28"/>
  <c r="EG297" i="28"/>
  <c r="DU297" i="28"/>
  <c r="EB296" i="28"/>
  <c r="DP296" i="28"/>
  <c r="EI295" i="28"/>
  <c r="DW295" i="28"/>
  <c r="DK295" i="28"/>
  <c r="ED294" i="28"/>
  <c r="DR294" i="28"/>
  <c r="DY293" i="28"/>
  <c r="DM293" i="28"/>
  <c r="EF292" i="28"/>
  <c r="DT292" i="28"/>
  <c r="FC291" i="28"/>
  <c r="EQ291" i="28"/>
  <c r="EI290" i="28"/>
  <c r="EG289" i="28"/>
  <c r="FA289" i="28"/>
  <c r="EA285" i="28"/>
  <c r="FE285" i="28"/>
  <c r="DO285" i="28"/>
  <c r="ES285" i="28"/>
  <c r="FJ300" i="28"/>
  <c r="FE299" i="28"/>
  <c r="DX282" i="28"/>
  <c r="FB282" i="28"/>
  <c r="DL282" i="28"/>
  <c r="EP282" i="28"/>
  <c r="EG279" i="28"/>
  <c r="FK279" i="28"/>
  <c r="DU279" i="28"/>
  <c r="EY279" i="28"/>
  <c r="FG295" i="28"/>
  <c r="EY291" i="28"/>
  <c r="DK290" i="28"/>
  <c r="EF286" i="28"/>
  <c r="FJ286" i="28"/>
  <c r="DT286" i="28"/>
  <c r="EX286" i="28"/>
  <c r="FM294" i="28"/>
  <c r="FC292" i="28"/>
  <c r="FM289" i="28"/>
  <c r="DZ280" i="28"/>
  <c r="FD280" i="28"/>
  <c r="DN280" i="28"/>
  <c r="ER280" i="28"/>
  <c r="DY275" i="28"/>
  <c r="FC275" i="28"/>
  <c r="DM275" i="28"/>
  <c r="EQ275" i="28"/>
  <c r="EC283" i="28"/>
  <c r="FG283" i="28"/>
  <c r="DQ283" i="28"/>
  <c r="EU283" i="28"/>
  <c r="ED276" i="28"/>
  <c r="FH276" i="28"/>
  <c r="DR276" i="28"/>
  <c r="EV276" i="28"/>
  <c r="EV291" i="28"/>
  <c r="ET290" i="28"/>
  <c r="ED288" i="28"/>
  <c r="FH288" i="28"/>
  <c r="DR288" i="28"/>
  <c r="EV288" i="28"/>
  <c r="ES290" i="28"/>
  <c r="EH284" i="28"/>
  <c r="FL284" i="28"/>
  <c r="DV284" i="28"/>
  <c r="EZ284" i="28"/>
  <c r="DJ284" i="28"/>
  <c r="EN284" i="28"/>
  <c r="EI277" i="28"/>
  <c r="FM277" i="28"/>
  <c r="DW277" i="28"/>
  <c r="FA277" i="28"/>
  <c r="DK277" i="28"/>
  <c r="EO277" i="28"/>
  <c r="EF290" i="28"/>
  <c r="FJ290" i="28"/>
  <c r="DT290" i="28"/>
  <c r="EX290" i="28"/>
  <c r="EE281" i="28"/>
  <c r="FI281" i="28"/>
  <c r="DS281" i="28"/>
  <c r="EW281" i="28"/>
  <c r="FF290" i="28"/>
  <c r="EO289" i="28"/>
  <c r="FC288" i="28"/>
  <c r="EA288" i="28"/>
  <c r="FJ287" i="28"/>
  <c r="EH287" i="28"/>
  <c r="FE286" i="28"/>
  <c r="FL285" i="28"/>
  <c r="EI280" i="28"/>
  <c r="FM278" i="28"/>
  <c r="EA276" i="28"/>
  <c r="EH275" i="28"/>
  <c r="FE289" i="28"/>
  <c r="ES289" i="28"/>
  <c r="FL288" i="28"/>
  <c r="EZ288" i="28"/>
  <c r="EN288" i="28"/>
  <c r="FG287" i="28"/>
  <c r="EU287" i="28"/>
  <c r="FB286" i="28"/>
  <c r="EP286" i="28"/>
  <c r="FI285" i="28"/>
  <c r="EW285" i="28"/>
  <c r="FD284" i="28"/>
  <c r="ER284" i="28"/>
  <c r="FK283" i="28"/>
  <c r="EY283" i="28"/>
  <c r="FF282" i="28"/>
  <c r="ET282" i="28"/>
  <c r="FM281" i="28"/>
  <c r="FA281" i="28"/>
  <c r="EO281" i="28"/>
  <c r="FH280" i="28"/>
  <c r="EV280" i="28"/>
  <c r="FC279" i="28"/>
  <c r="EQ279" i="28"/>
  <c r="FJ278" i="28"/>
  <c r="EX278" i="28"/>
  <c r="FE277" i="28"/>
  <c r="ES277" i="28"/>
  <c r="FL276" i="28"/>
  <c r="EZ276" i="28"/>
  <c r="FG275" i="28"/>
  <c r="FM286" i="28"/>
  <c r="FC284" i="28"/>
  <c r="FJ283" i="28"/>
  <c r="FE282" i="28"/>
  <c r="FL281" i="28"/>
  <c r="FM274" i="28"/>
  <c r="FE275" i="28"/>
  <c r="FL274" i="28"/>
  <c r="FM282" i="28"/>
  <c r="FC280" i="28"/>
  <c r="FE278" i="28"/>
  <c r="FL277" i="28"/>
  <c r="DK32" i="28"/>
  <c r="JT69" i="28"/>
  <c r="DQ105" i="28"/>
  <c r="FH110" i="28"/>
  <c r="DP19" i="28"/>
  <c r="DU44" i="28"/>
  <c r="ET98" i="28"/>
  <c r="EX37" i="28"/>
  <c r="JP47" i="28"/>
  <c r="EW151" i="28"/>
  <c r="EY67" i="28"/>
  <c r="DT24" i="28"/>
  <c r="FI93" i="28"/>
  <c r="DR49" i="28"/>
  <c r="FM68" i="28"/>
  <c r="JU93" i="28"/>
  <c r="DP83" i="28"/>
  <c r="DJ142" i="28"/>
  <c r="ER30" i="28"/>
  <c r="DQ38" i="28"/>
  <c r="EW72" i="28"/>
  <c r="DQ114" i="28"/>
  <c r="DS22" i="28"/>
  <c r="FK30" i="28"/>
  <c r="EW91" i="28"/>
  <c r="EO36" i="28"/>
  <c r="DP38" i="28"/>
  <c r="JU85" i="28"/>
  <c r="DW101" i="28"/>
  <c r="JT63" i="28"/>
  <c r="EV74" i="28"/>
  <c r="EN76" i="28"/>
  <c r="EX15" i="28"/>
  <c r="ER17" i="28"/>
  <c r="EY18" i="28"/>
  <c r="FH22" i="28"/>
  <c r="EV38" i="28"/>
  <c r="JU63" i="28"/>
  <c r="FA68" i="28"/>
  <c r="EW74" i="28"/>
  <c r="EZ76" i="28"/>
  <c r="JS83" i="28"/>
  <c r="FJ138" i="28"/>
  <c r="DS33" i="28"/>
  <c r="DK47" i="28"/>
  <c r="DS55" i="28"/>
  <c r="JP56" i="28"/>
  <c r="JS74" i="28"/>
  <c r="DW133" i="28"/>
  <c r="FM155" i="28"/>
  <c r="FS313" i="28"/>
  <c r="FI20" i="28"/>
  <c r="EE33" i="28"/>
  <c r="JR42" i="28"/>
  <c r="JS42" i="28" s="1"/>
  <c r="JT42" i="28" s="1"/>
  <c r="JU42" i="28" s="1"/>
  <c r="DT55" i="28"/>
  <c r="JU74" i="28"/>
  <c r="FK98" i="28"/>
  <c r="DQ103" i="28"/>
  <c r="EW112" i="28"/>
  <c r="B16" i="28"/>
  <c r="EU46" i="28"/>
  <c r="FA49" i="28"/>
  <c r="DQ50" i="28"/>
  <c r="DK31" i="28"/>
  <c r="DP35" i="28"/>
  <c r="EO69" i="28"/>
  <c r="EY27" i="28"/>
  <c r="ES31" i="28"/>
  <c r="DS44" i="28"/>
  <c r="DV75" i="28"/>
  <c r="DP85" i="28"/>
  <c r="DT113" i="28"/>
  <c r="IV18" i="28"/>
  <c r="EG26" i="28"/>
  <c r="EQ44" i="28"/>
  <c r="DR110" i="28"/>
  <c r="DK37" i="28"/>
  <c r="DO40" i="28"/>
  <c r="EG67" i="28"/>
  <c r="ET72" i="28"/>
  <c r="EE82" i="28"/>
  <c r="ET91" i="28"/>
  <c r="DR100" i="28"/>
  <c r="EV130" i="28"/>
  <c r="FC268" i="28"/>
  <c r="EW20" i="28"/>
  <c r="DN37" i="28"/>
  <c r="DT56" i="28"/>
  <c r="DJ96" i="28"/>
  <c r="DO115" i="28"/>
  <c r="EN146" i="28"/>
  <c r="ET102" i="28"/>
  <c r="EI70" i="28"/>
  <c r="FK72" i="28"/>
  <c r="DT80" i="28"/>
  <c r="FJ88" i="28"/>
  <c r="EY91" i="28"/>
  <c r="DS168" i="28"/>
  <c r="DS57" i="28"/>
  <c r="EP70" i="28"/>
  <c r="DJ77" i="28"/>
  <c r="EF80" i="28"/>
  <c r="ES94" i="28"/>
  <c r="DT101" i="28"/>
  <c r="DS77" i="28"/>
  <c r="DU116" i="28"/>
  <c r="FH16" i="28"/>
  <c r="ES58" i="28"/>
  <c r="DO61" i="28"/>
  <c r="EY83" i="28"/>
  <c r="EF181" i="28"/>
  <c r="ES224" i="28"/>
  <c r="EV61" i="28"/>
  <c r="DV148" i="28"/>
  <c r="EU153" i="28"/>
  <c r="DO28" i="28"/>
  <c r="DP34" i="28"/>
  <c r="ES71" i="28"/>
  <c r="DU81" i="28"/>
  <c r="DW15" i="28"/>
  <c r="EE24" i="28"/>
  <c r="EV27" i="28"/>
  <c r="DR41" i="28"/>
  <c r="ED42" i="28"/>
  <c r="EO45" i="28"/>
  <c r="EV46" i="28"/>
  <c r="DJ50" i="28"/>
  <c r="EH52" i="28"/>
  <c r="EY71" i="28"/>
  <c r="FH81" i="28"/>
  <c r="DS95" i="28"/>
  <c r="DS106" i="28"/>
  <c r="FD313" i="28"/>
  <c r="EQ23" i="28"/>
  <c r="EH42" i="28"/>
  <c r="EZ52" i="28"/>
  <c r="DM55" i="28"/>
  <c r="DP76" i="28"/>
  <c r="EV93" i="28"/>
  <c r="EU95" i="28"/>
  <c r="FM99" i="28"/>
  <c r="EZ106" i="28"/>
  <c r="EV114" i="28"/>
  <c r="ET129" i="28"/>
  <c r="EZ33" i="28"/>
  <c r="DT66" i="28"/>
  <c r="EI15" i="28"/>
  <c r="DO35" i="28"/>
  <c r="DS40" i="28"/>
  <c r="EW40" i="28"/>
  <c r="EZ44" i="28"/>
  <c r="DO60" i="28"/>
  <c r="ES60" i="28"/>
  <c r="EN31" i="28"/>
  <c r="DL53" i="28"/>
  <c r="EP53" i="28"/>
  <c r="DW53" i="28"/>
  <c r="DV25" i="28"/>
  <c r="DU33" i="28"/>
  <c r="FM41" i="28"/>
  <c r="EI41" i="28"/>
  <c r="ET61" i="28"/>
  <c r="DP61" i="28"/>
  <c r="EV31" i="28"/>
  <c r="DL41" i="28"/>
  <c r="FJ25" i="28"/>
  <c r="DN26" i="28"/>
  <c r="DV32" i="28"/>
  <c r="EZ32" i="28"/>
  <c r="ET52" i="28"/>
  <c r="DP52" i="28"/>
  <c r="EP18" i="28"/>
  <c r="DU26" i="28"/>
  <c r="DK27" i="28"/>
  <c r="EH33" i="28"/>
  <c r="EZ34" i="28"/>
  <c r="DL36" i="28"/>
  <c r="DU40" i="28"/>
  <c r="DU41" i="28"/>
  <c r="DR42" i="28"/>
  <c r="DU43" i="28"/>
  <c r="EY43" i="28"/>
  <c r="EW59" i="28"/>
  <c r="DS59" i="28"/>
  <c r="ED26" i="28"/>
  <c r="DS29" i="28"/>
  <c r="EQ30" i="28"/>
  <c r="EO33" i="28"/>
  <c r="EG40" i="28"/>
  <c r="DR15" i="28"/>
  <c r="DR16" i="28"/>
  <c r="EU19" i="28"/>
  <c r="DO22" i="28"/>
  <c r="DN24" i="28"/>
  <c r="FA27" i="28"/>
  <c r="EW30" i="28"/>
  <c r="ES32" i="28"/>
  <c r="ET39" i="28"/>
  <c r="DK43" i="28"/>
  <c r="DJ58" i="28"/>
  <c r="EN58" i="28"/>
  <c r="DV58" i="28"/>
  <c r="EZ58" i="28"/>
  <c r="DK15" i="28"/>
  <c r="DS15" i="28"/>
  <c r="EQ16" i="28"/>
  <c r="EY21" i="28"/>
  <c r="DT23" i="28"/>
  <c r="DO24" i="28"/>
  <c r="EW42" i="28"/>
  <c r="EZ39" i="28"/>
  <c r="ET42" i="28"/>
  <c r="DP42" i="28"/>
  <c r="FA43" i="28"/>
  <c r="DO45" i="28"/>
  <c r="DQ48" i="28"/>
  <c r="EI58" i="28"/>
  <c r="DQ65" i="28"/>
  <c r="FA67" i="28"/>
  <c r="EP69" i="28"/>
  <c r="FH72" i="28"/>
  <c r="EP76" i="28"/>
  <c r="DJ83" i="28"/>
  <c r="FL89" i="28"/>
  <c r="EQ95" i="28"/>
  <c r="DM103" i="28"/>
  <c r="EU109" i="28"/>
  <c r="DK112" i="28"/>
  <c r="ET114" i="28"/>
  <c r="EF126" i="28"/>
  <c r="DV142" i="28"/>
  <c r="EF270" i="28"/>
  <c r="EQ71" i="28"/>
  <c r="EY78" i="28"/>
  <c r="EX126" i="28"/>
  <c r="DK87" i="28"/>
  <c r="EX95" i="28"/>
  <c r="DU98" i="28"/>
  <c r="EV134" i="28"/>
  <c r="FH233" i="28"/>
  <c r="FC313" i="28"/>
  <c r="DJ60" i="28"/>
  <c r="DM68" i="28"/>
  <c r="DV92" i="28"/>
  <c r="DW98" i="28"/>
  <c r="DV103" i="28"/>
  <c r="DN110" i="28"/>
  <c r="EY134" i="28"/>
  <c r="ES55" i="28"/>
  <c r="EO68" i="28"/>
  <c r="DM90" i="28"/>
  <c r="EN92" i="28"/>
  <c r="EP98" i="28"/>
  <c r="FL103" i="28"/>
  <c r="DM113" i="28"/>
  <c r="DP131" i="28"/>
  <c r="FA134" i="28"/>
  <c r="DR148" i="28"/>
  <c r="DN156" i="28"/>
  <c r="EQ66" i="28"/>
  <c r="DT73" i="28"/>
  <c r="ED79" i="28"/>
  <c r="EV94" i="28"/>
  <c r="FJ98" i="28"/>
  <c r="DK115" i="28"/>
  <c r="DU148" i="28"/>
  <c r="ER113" i="28"/>
  <c r="EN51" i="28"/>
  <c r="DJ52" i="28"/>
  <c r="DU56" i="28"/>
  <c r="ED62" i="28"/>
  <c r="EP63" i="28"/>
  <c r="DJ67" i="28"/>
  <c r="EY70" i="28"/>
  <c r="DN72" i="28"/>
  <c r="EQ77" i="28"/>
  <c r="FJ84" i="28"/>
  <c r="DK86" i="28"/>
  <c r="EX88" i="28"/>
  <c r="DV96" i="28"/>
  <c r="EQ104" i="28"/>
  <c r="DW115" i="28"/>
  <c r="DO120" i="28"/>
  <c r="DW125" i="28"/>
  <c r="DS128" i="28"/>
  <c r="DK145" i="28"/>
  <c r="DU153" i="28"/>
  <c r="FK268" i="28"/>
  <c r="ER56" i="28"/>
  <c r="EV63" i="28"/>
  <c r="DR72" i="28"/>
  <c r="ES77" i="28"/>
  <c r="DP86" i="28"/>
  <c r="DR91" i="28"/>
  <c r="EW96" i="28"/>
  <c r="ER108" i="28"/>
  <c r="DR141" i="28"/>
  <c r="FL145" i="28"/>
  <c r="DV67" i="28"/>
  <c r="EZ77" i="28"/>
  <c r="DS80" i="28"/>
  <c r="EG86" i="28"/>
  <c r="DS93" i="28"/>
  <c r="FL96" i="28"/>
  <c r="ED99" i="28"/>
  <c r="DQ102" i="28"/>
  <c r="EW108" i="28"/>
  <c r="DT111" i="28"/>
  <c r="DM114" i="28"/>
  <c r="DS133" i="28"/>
  <c r="EY149" i="28"/>
  <c r="ET187" i="28"/>
  <c r="DV204" i="28"/>
  <c r="EI86" i="28"/>
  <c r="EP121" i="28"/>
  <c r="EU60" i="28"/>
  <c r="DO122" i="28"/>
  <c r="ES122" i="28"/>
  <c r="FA124" i="28"/>
  <c r="DW124" i="28"/>
  <c r="EV129" i="28"/>
  <c r="DR129" i="28"/>
  <c r="EQ32" i="28"/>
  <c r="DS39" i="28"/>
  <c r="EO51" i="28"/>
  <c r="EQ53" i="28"/>
  <c r="DN54" i="28"/>
  <c r="ES63" i="28"/>
  <c r="DT65" i="28"/>
  <c r="EU68" i="28"/>
  <c r="EY72" i="28"/>
  <c r="DL75" i="28"/>
  <c r="DQ76" i="28"/>
  <c r="DU77" i="28"/>
  <c r="DN80" i="28"/>
  <c r="DO83" i="28"/>
  <c r="DP88" i="28"/>
  <c r="ER96" i="28"/>
  <c r="ET99" i="28"/>
  <c r="DN103" i="28"/>
  <c r="EU104" i="28"/>
  <c r="DT106" i="28"/>
  <c r="EV109" i="28"/>
  <c r="EW115" i="28"/>
  <c r="DJ128" i="28"/>
  <c r="EN128" i="28"/>
  <c r="EN145" i="28"/>
  <c r="DJ145" i="28"/>
  <c r="DV145" i="28"/>
  <c r="EZ145" i="28"/>
  <c r="EU150" i="28"/>
  <c r="DQ150" i="28"/>
  <c r="DP155" i="28"/>
  <c r="ET155" i="28"/>
  <c r="FG240" i="28"/>
  <c r="EC240" i="28"/>
  <c r="ET18" i="28"/>
  <c r="DQ29" i="28"/>
  <c r="DS38" i="28"/>
  <c r="ER39" i="28"/>
  <c r="DJ41" i="28"/>
  <c r="DK52" i="28"/>
  <c r="EQ56" i="28"/>
  <c r="ER58" i="28"/>
  <c r="FA69" i="28"/>
  <c r="DM74" i="28"/>
  <c r="DJ86" i="28"/>
  <c r="DW88" i="28"/>
  <c r="DO91" i="28"/>
  <c r="DQ94" i="28"/>
  <c r="EP95" i="28"/>
  <c r="ET96" i="28"/>
  <c r="ES101" i="28"/>
  <c r="EV104" i="28"/>
  <c r="ET106" i="28"/>
  <c r="EN108" i="28"/>
  <c r="DP233" i="28"/>
  <c r="ET233" i="28"/>
  <c r="DL15" i="28"/>
  <c r="EV28" i="28"/>
  <c r="EZ30" i="28"/>
  <c r="DL46" i="28"/>
  <c r="FJ65" i="28"/>
  <c r="FL68" i="28"/>
  <c r="FM69" i="28"/>
  <c r="DQ74" i="28"/>
  <c r="DW75" i="28"/>
  <c r="EI88" i="28"/>
  <c r="EQ94" i="28"/>
  <c r="DM140" i="28"/>
  <c r="EQ140" i="28"/>
  <c r="ER144" i="28"/>
  <c r="DN144" i="28"/>
  <c r="DM17" i="28"/>
  <c r="DV29" i="28"/>
  <c r="EZ31" i="28"/>
  <c r="FA32" i="28"/>
  <c r="EQ42" i="28"/>
  <c r="DK50" i="28"/>
  <c r="DN55" i="28"/>
  <c r="EI61" i="28"/>
  <c r="EQ75" i="28"/>
  <c r="EV76" i="28"/>
  <c r="ET77" i="28"/>
  <c r="DK79" i="28"/>
  <c r="DO82" i="28"/>
  <c r="DO85" i="28"/>
  <c r="DP87" i="28"/>
  <c r="DK110" i="28"/>
  <c r="EQ111" i="28"/>
  <c r="EG142" i="28"/>
  <c r="FK142" i="28"/>
  <c r="FA204" i="28"/>
  <c r="DW204" i="28"/>
  <c r="EI24" i="28"/>
  <c r="EH29" i="28"/>
  <c r="DJ34" i="28"/>
  <c r="FH40" i="28"/>
  <c r="DW52" i="28"/>
  <c r="DT59" i="28"/>
  <c r="EU61" i="28"/>
  <c r="DJ62" i="28"/>
  <c r="DW79" i="28"/>
  <c r="EP80" i="28"/>
  <c r="DT82" i="28"/>
  <c r="DQ86" i="28"/>
  <c r="DU90" i="28"/>
  <c r="ER98" i="28"/>
  <c r="EP103" i="28"/>
  <c r="FL108" i="28"/>
  <c r="DU113" i="28"/>
  <c r="EG115" i="28"/>
  <c r="FK115" i="28"/>
  <c r="EQ116" i="28"/>
  <c r="ER120" i="28"/>
  <c r="DN120" i="28"/>
  <c r="EO121" i="28"/>
  <c r="DK121" i="28"/>
  <c r="B241" i="28"/>
  <c r="B230" i="36" s="1"/>
  <c r="B253" i="28"/>
  <c r="B242" i="36" s="1"/>
  <c r="B242" i="28"/>
  <c r="B231" i="36" s="1"/>
  <c r="B254" i="28"/>
  <c r="B243" i="36" s="1"/>
  <c r="B243" i="28"/>
  <c r="B232" i="36" s="1"/>
  <c r="B255" i="28"/>
  <c r="B244" i="36" s="1"/>
  <c r="B244" i="28"/>
  <c r="B233" i="36" s="1"/>
  <c r="B256" i="28"/>
  <c r="B245" i="36" s="1"/>
  <c r="B245" i="28"/>
  <c r="B234" i="36" s="1"/>
  <c r="B257" i="28"/>
  <c r="B246" i="36" s="1"/>
  <c r="B246" i="28"/>
  <c r="B235" i="36" s="1"/>
  <c r="B258" i="28"/>
  <c r="B247" i="36" s="1"/>
  <c r="B247" i="28"/>
  <c r="B236" i="36" s="1"/>
  <c r="B259" i="28"/>
  <c r="B248" i="36" s="1"/>
  <c r="B236" i="28"/>
  <c r="B225" i="36" s="1"/>
  <c r="B248" i="28"/>
  <c r="B237" i="36" s="1"/>
  <c r="B260" i="28"/>
  <c r="B249" i="36" s="1"/>
  <c r="B237" i="28"/>
  <c r="B226" i="36" s="1"/>
  <c r="B249" i="28"/>
  <c r="B238" i="36" s="1"/>
  <c r="B238" i="28"/>
  <c r="B227" i="36" s="1"/>
  <c r="B250" i="28"/>
  <c r="B239" i="36" s="1"/>
  <c r="B239" i="28"/>
  <c r="B228" i="36" s="1"/>
  <c r="B251" i="28"/>
  <c r="B240" i="36" s="1"/>
  <c r="B240" i="28"/>
  <c r="B229" i="36" s="1"/>
  <c r="B252" i="28"/>
  <c r="B241" i="36" s="1"/>
  <c r="ER15" i="28"/>
  <c r="DU16" i="28"/>
  <c r="DT17" i="28"/>
  <c r="EU24" i="28"/>
  <c r="EV26" i="28"/>
  <c r="EQ29" i="28"/>
  <c r="DJ32" i="28"/>
  <c r="DL34" i="28"/>
  <c r="DW36" i="28"/>
  <c r="FI39" i="28"/>
  <c r="DV41" i="28"/>
  <c r="EZ42" i="28"/>
  <c r="EE47" i="28"/>
  <c r="DV50" i="28"/>
  <c r="ER59" i="28"/>
  <c r="DV62" i="28"/>
  <c r="DS64" i="28"/>
  <c r="JT67" i="28"/>
  <c r="JU69" i="28"/>
  <c r="JU75" i="28"/>
  <c r="FA76" i="28"/>
  <c r="DU82" i="28"/>
  <c r="EP85" i="28"/>
  <c r="EI87" i="28"/>
  <c r="EN90" i="28"/>
  <c r="ES93" i="28"/>
  <c r="FI95" i="28"/>
  <c r="EO100" i="28"/>
  <c r="DU105" i="28"/>
  <c r="DR107" i="28"/>
  <c r="EW118" i="28"/>
  <c r="EU119" i="28"/>
  <c r="DQ119" i="28"/>
  <c r="EW19" i="28"/>
  <c r="DR48" i="28"/>
  <c r="EV52" i="28"/>
  <c r="EE64" i="28"/>
  <c r="DT72" i="28"/>
  <c r="EX79" i="28"/>
  <c r="FM80" i="28"/>
  <c r="ES90" i="28"/>
  <c r="DQ97" i="28"/>
  <c r="ER100" i="28"/>
  <c r="ED107" i="28"/>
  <c r="FA117" i="28"/>
  <c r="DW117" i="28"/>
  <c r="EH130" i="28"/>
  <c r="FL130" i="28"/>
  <c r="B19" i="28"/>
  <c r="FA26" i="28"/>
  <c r="B15" i="28"/>
  <c r="EV17" i="28"/>
  <c r="FI19" i="28"/>
  <c r="FJ24" i="28"/>
  <c r="FJ26" i="28"/>
  <c r="DL27" i="28"/>
  <c r="EX29" i="28"/>
  <c r="DQ32" i="28"/>
  <c r="FA33" i="28"/>
  <c r="DU34" i="28"/>
  <c r="EE35" i="28"/>
  <c r="EU36" i="28"/>
  <c r="EG48" i="28"/>
  <c r="EX52" i="28"/>
  <c r="JR55" i="28"/>
  <c r="JS55" i="28" s="1"/>
  <c r="JT55" i="28" s="1"/>
  <c r="JU55" i="28" s="1"/>
  <c r="DT57" i="28"/>
  <c r="DK60" i="28"/>
  <c r="ET62" i="28"/>
  <c r="EF64" i="28"/>
  <c r="DU66" i="28"/>
  <c r="EP71" i="28"/>
  <c r="DU73" i="28"/>
  <c r="FL79" i="28"/>
  <c r="EU87" i="28"/>
  <c r="EU90" i="28"/>
  <c r="JS94" i="28"/>
  <c r="DV97" i="28"/>
  <c r="EP102" i="28"/>
  <c r="EV105" i="28"/>
  <c r="EI107" i="28"/>
  <c r="DK109" i="28"/>
  <c r="EN110" i="28"/>
  <c r="DP112" i="28"/>
  <c r="DV117" i="28"/>
  <c r="DS27" i="28"/>
  <c r="DJ30" i="28"/>
  <c r="EG60" i="28"/>
  <c r="EY87" i="28"/>
  <c r="JT94" i="28"/>
  <c r="EN97" i="28"/>
  <c r="EX102" i="28"/>
  <c r="EY107" i="28"/>
  <c r="EP110" i="28"/>
  <c r="DW112" i="28"/>
  <c r="FK16" i="28"/>
  <c r="DO25" i="28"/>
  <c r="DU30" i="28"/>
  <c r="DW31" i="28"/>
  <c r="EU35" i="28"/>
  <c r="EU43" i="28"/>
  <c r="EW48" i="28"/>
  <c r="DQ51" i="28"/>
  <c r="EZ64" i="28"/>
  <c r="ES66" i="28"/>
  <c r="DP68" i="28"/>
  <c r="DM69" i="28"/>
  <c r="DR70" i="28"/>
  <c r="ER71" i="28"/>
  <c r="ES72" i="28"/>
  <c r="JT73" i="28"/>
  <c r="DT78" i="28"/>
  <c r="JT79" i="28"/>
  <c r="DT84" i="28"/>
  <c r="EY86" i="28"/>
  <c r="DS89" i="28"/>
  <c r="EZ90" i="28"/>
  <c r="DM92" i="28"/>
  <c r="EV97" i="28"/>
  <c r="DL99" i="28"/>
  <c r="FA107" i="28"/>
  <c r="DW109" i="28"/>
  <c r="EW110" i="28"/>
  <c r="EZ114" i="28"/>
  <c r="DV114" i="28"/>
  <c r="DP115" i="28"/>
  <c r="ET121" i="28"/>
  <c r="DP121" i="28"/>
  <c r="DQ18" i="28"/>
  <c r="DT20" i="28"/>
  <c r="DT21" i="28"/>
  <c r="ED27" i="28"/>
  <c r="EG31" i="28"/>
  <c r="EI32" i="28"/>
  <c r="DP33" i="28"/>
  <c r="FL35" i="28"/>
  <c r="DO42" i="28"/>
  <c r="EX43" i="28"/>
  <c r="DV51" i="28"/>
  <c r="FJ52" i="28"/>
  <c r="FL62" i="28"/>
  <c r="DN65" i="28"/>
  <c r="DS70" i="28"/>
  <c r="JU73" i="28"/>
  <c r="DO76" i="28"/>
  <c r="ES84" i="28"/>
  <c r="FA86" i="28"/>
  <c r="DS99" i="28"/>
  <c r="ET109" i="28"/>
  <c r="EZ110" i="28"/>
  <c r="DU115" i="28"/>
  <c r="DW156" i="28"/>
  <c r="FA156" i="28"/>
  <c r="FM156" i="28"/>
  <c r="EI156" i="28"/>
  <c r="ES151" i="28"/>
  <c r="DZ269" i="28"/>
  <c r="ED115" i="28"/>
  <c r="EI133" i="28"/>
  <c r="EY135" i="28"/>
  <c r="DO156" i="28"/>
  <c r="EA269" i="28"/>
  <c r="EW124" i="28"/>
  <c r="EO133" i="28"/>
  <c r="DW146" i="28"/>
  <c r="DV154" i="28"/>
  <c r="DM220" i="28"/>
  <c r="ES269" i="28"/>
  <c r="EW154" i="28"/>
  <c r="EQ121" i="28"/>
  <c r="FL133" i="28"/>
  <c r="EN144" i="28"/>
  <c r="ET152" i="28"/>
  <c r="DO313" i="28"/>
  <c r="FM27" i="28"/>
  <c r="DP313" i="28"/>
  <c r="FA131" i="28"/>
  <c r="DO147" i="28"/>
  <c r="DJ150" i="28"/>
  <c r="DW185" i="28"/>
  <c r="DM268" i="28"/>
  <c r="EI270" i="28"/>
  <c r="EA313" i="28"/>
  <c r="DS116" i="28"/>
  <c r="EP147" i="28"/>
  <c r="DN150" i="28"/>
  <c r="DT155" i="28"/>
  <c r="FA268" i="28"/>
  <c r="ER270" i="28"/>
  <c r="EQ313" i="28"/>
  <c r="DN138" i="28"/>
  <c r="DT153" i="28"/>
  <c r="DM191" i="28"/>
  <c r="ER313" i="28"/>
  <c r="DQ145" i="28"/>
  <c r="DR150" i="28"/>
  <c r="FK181" i="28"/>
  <c r="DJ123" i="28"/>
  <c r="EQ153" i="28"/>
  <c r="ET271" i="28"/>
  <c r="AA24" i="36"/>
  <c r="AA26" i="36"/>
  <c r="AA29" i="36"/>
  <c r="AA32" i="36"/>
  <c r="AA35" i="36"/>
  <c r="AA38" i="36"/>
  <c r="AA6" i="36"/>
  <c r="AA9" i="36"/>
  <c r="AA12" i="36"/>
  <c r="AA15" i="36"/>
  <c r="AA21" i="36"/>
  <c r="AA7" i="36"/>
  <c r="AA10" i="36"/>
  <c r="AA13" i="36"/>
  <c r="AA16" i="36"/>
  <c r="AA19" i="36"/>
  <c r="AA22" i="36"/>
  <c r="AA5" i="36"/>
  <c r="AA8" i="36"/>
  <c r="AA11" i="36"/>
  <c r="AA14" i="36"/>
  <c r="AA17" i="36"/>
  <c r="O5" i="36"/>
  <c r="Y5" i="36" s="1"/>
  <c r="FK21" i="28"/>
  <c r="ED29" i="28"/>
  <c r="EE42" i="28"/>
  <c r="EI48" i="28"/>
  <c r="EI60" i="28"/>
  <c r="FM65" i="28"/>
  <c r="FH93" i="28"/>
  <c r="EE99" i="28"/>
  <c r="FH109" i="28"/>
  <c r="EE115" i="28"/>
  <c r="FL131" i="28"/>
  <c r="FJ137" i="28"/>
  <c r="ED148" i="28"/>
  <c r="FH165" i="28"/>
  <c r="EE29" i="28"/>
  <c r="FM33" i="28"/>
  <c r="FM43" i="28"/>
  <c r="FL76" i="28"/>
  <c r="EI84" i="28"/>
  <c r="FM109" i="28"/>
  <c r="EI115" i="28"/>
  <c r="EI129" i="28"/>
  <c r="FM137" i="28"/>
  <c r="EH148" i="28"/>
  <c r="FI40" i="28"/>
  <c r="EE98" i="28"/>
  <c r="FJ99" i="28"/>
  <c r="FH114" i="28"/>
  <c r="FI30" i="28"/>
  <c r="ED34" i="28"/>
  <c r="FH48" i="28"/>
  <c r="FH69" i="28"/>
  <c r="FH87" i="28"/>
  <c r="FL110" i="28"/>
  <c r="FM114" i="28"/>
  <c r="EG192" i="28"/>
  <c r="FH226" i="28"/>
  <c r="FK27" i="28"/>
  <c r="FJ60" i="28"/>
  <c r="FH70" i="28"/>
  <c r="FH80" i="28"/>
  <c r="EG97" i="28"/>
  <c r="EH192" i="28"/>
  <c r="EE28" i="28"/>
  <c r="FH31" i="28"/>
  <c r="FM79" i="28"/>
  <c r="EF90" i="28"/>
  <c r="ED269" i="28"/>
  <c r="EG28" i="28"/>
  <c r="FI31" i="28"/>
  <c r="FM35" i="28"/>
  <c r="EG53" i="28"/>
  <c r="FL60" i="28"/>
  <c r="ED63" i="28"/>
  <c r="EE75" i="28"/>
  <c r="EG82" i="28"/>
  <c r="EG90" i="28"/>
  <c r="EG96" i="28"/>
  <c r="FH104" i="28"/>
  <c r="FK107" i="28"/>
  <c r="FK130" i="28"/>
  <c r="EE142" i="28"/>
  <c r="EF189" i="28"/>
  <c r="FJ47" i="28"/>
  <c r="FI55" i="28"/>
  <c r="EI57" i="28"/>
  <c r="EH78" i="28"/>
  <c r="EF89" i="28"/>
  <c r="EF94" i="28"/>
  <c r="FL104" i="28"/>
  <c r="EG106" i="28"/>
  <c r="EF111" i="28"/>
  <c r="FK269" i="28"/>
  <c r="FK47" i="28"/>
  <c r="FH57" i="28"/>
  <c r="FH66" i="28"/>
  <c r="FH82" i="28"/>
  <c r="EG89" i="28"/>
  <c r="FI91" i="28"/>
  <c r="FH97" i="28"/>
  <c r="EG110" i="28"/>
  <c r="FH28" i="28"/>
  <c r="FI57" i="28"/>
  <c r="FI66" i="28"/>
  <c r="FK75" i="28"/>
  <c r="EE85" i="28"/>
  <c r="FL91" i="28"/>
  <c r="FL97" i="28"/>
  <c r="EE102" i="28"/>
  <c r="FH103" i="28"/>
  <c r="FK111" i="28"/>
  <c r="FH128" i="28"/>
  <c r="FJ145" i="28"/>
  <c r="FH20" i="28"/>
  <c r="ED21" i="28"/>
  <c r="EF38" i="28"/>
  <c r="EI54" i="28"/>
  <c r="FM63" i="28"/>
  <c r="FK66" i="28"/>
  <c r="FJ82" i="28"/>
  <c r="EH85" i="28"/>
  <c r="EH88" i="28"/>
  <c r="FI96" i="28"/>
  <c r="FI106" i="28"/>
  <c r="EE108" i="28"/>
  <c r="EF114" i="28"/>
  <c r="FI143" i="28"/>
  <c r="EC36" i="28"/>
  <c r="FG86" i="28"/>
  <c r="FG54" i="28"/>
  <c r="EV192" i="28"/>
  <c r="EO270" i="28"/>
  <c r="DJ173" i="28"/>
  <c r="ET196" i="28"/>
  <c r="DN202" i="28"/>
  <c r="ER205" i="28"/>
  <c r="DW208" i="28"/>
  <c r="EY251" i="28"/>
  <c r="DP268" i="28"/>
  <c r="FL268" i="28"/>
  <c r="DJ270" i="28"/>
  <c r="EX270" i="28"/>
  <c r="ED272" i="28"/>
  <c r="FM268" i="28"/>
  <c r="EI269" i="28"/>
  <c r="EY270" i="28"/>
  <c r="EW272" i="28"/>
  <c r="EZ173" i="28"/>
  <c r="EP193" i="28"/>
  <c r="FA270" i="28"/>
  <c r="EI191" i="28"/>
  <c r="DS200" i="28"/>
  <c r="ET269" i="28"/>
  <c r="DV270" i="28"/>
  <c r="FD270" i="28"/>
  <c r="DU171" i="28"/>
  <c r="DJ184" i="28"/>
  <c r="ED197" i="28"/>
  <c r="EC200" i="28"/>
  <c r="DR206" i="28"/>
  <c r="EU213" i="28"/>
  <c r="EO268" i="28"/>
  <c r="DN269" i="28"/>
  <c r="EV269" i="28"/>
  <c r="DW273" i="28"/>
  <c r="EG171" i="28"/>
  <c r="DV184" i="28"/>
  <c r="DO188" i="28"/>
  <c r="EV197" i="28"/>
  <c r="FM206" i="28"/>
  <c r="DK232" i="28"/>
  <c r="DT246" i="28"/>
  <c r="EV249" i="28"/>
  <c r="EY269" i="28"/>
  <c r="FK270" i="28"/>
  <c r="DY273" i="28"/>
  <c r="FI167" i="28"/>
  <c r="FJ184" i="28"/>
  <c r="DW232" i="28"/>
  <c r="EW235" i="28"/>
  <c r="DW246" i="28"/>
  <c r="ER268" i="28"/>
  <c r="DQ269" i="28"/>
  <c r="EE270" i="28"/>
  <c r="FM273" i="28"/>
  <c r="DT181" i="28"/>
  <c r="ED192" i="28"/>
  <c r="EI246" i="28"/>
  <c r="EQ201" i="28"/>
  <c r="EZ268" i="28"/>
  <c r="EH270" i="28"/>
  <c r="FG21" i="28"/>
  <c r="EC48" i="28"/>
  <c r="EC35" i="28"/>
  <c r="FG92" i="28"/>
  <c r="FG65" i="28"/>
  <c r="EC97" i="28"/>
  <c r="FG32" i="28"/>
  <c r="EC68" i="28"/>
  <c r="FG81" i="28"/>
  <c r="FG47" i="28"/>
  <c r="EC79" i="28"/>
  <c r="FG94" i="28"/>
  <c r="FG38" i="28"/>
  <c r="EC63" i="28"/>
  <c r="EC70" i="28"/>
  <c r="FG37" i="28"/>
  <c r="EC31" i="28"/>
  <c r="FG34" i="28"/>
  <c r="FG53" i="28"/>
  <c r="FG69" i="28"/>
  <c r="FG273" i="28"/>
  <c r="EC89" i="28"/>
  <c r="EC169" i="28"/>
  <c r="FG110" i="28"/>
  <c r="EC269" i="28"/>
  <c r="FG72" i="28"/>
  <c r="EC144" i="28"/>
  <c r="EC52" i="28"/>
  <c r="EC87" i="28"/>
  <c r="EC248" i="28"/>
  <c r="EC272" i="28"/>
  <c r="DZ273" i="28"/>
  <c r="DL272" i="28"/>
  <c r="FI272" i="28"/>
  <c r="DT272" i="28"/>
  <c r="FK272" i="28"/>
  <c r="EH273" i="28"/>
  <c r="DU272" i="28"/>
  <c r="EO273" i="28"/>
  <c r="EP273" i="28"/>
  <c r="EF272" i="28"/>
  <c r="DM273" i="28"/>
  <c r="ER273" i="28"/>
  <c r="EU273" i="28"/>
  <c r="EV272" i="28"/>
  <c r="DV273" i="28"/>
  <c r="FB273" i="28"/>
  <c r="DX268" i="28"/>
  <c r="FB272" i="28"/>
  <c r="EW271" i="28"/>
  <c r="FC271" i="28"/>
  <c r="DO271" i="28"/>
  <c r="FD271" i="28"/>
  <c r="FI271" i="28"/>
  <c r="DX271" i="28"/>
  <c r="EA271" i="28"/>
  <c r="EQ271" i="28"/>
  <c r="ER271" i="28"/>
  <c r="FF268" i="28"/>
  <c r="FF269" i="28"/>
  <c r="EB313" i="28"/>
  <c r="FF271" i="28"/>
  <c r="EA268" i="28"/>
  <c r="EX268" i="28"/>
  <c r="DT268" i="28"/>
  <c r="FJ268" i="28"/>
  <c r="EF268" i="28"/>
  <c r="FD268" i="28"/>
  <c r="ED268" i="28"/>
  <c r="EW269" i="28"/>
  <c r="DS269" i="28"/>
  <c r="FI269" i="28"/>
  <c r="EE269" i="28"/>
  <c r="EU268" i="28"/>
  <c r="DQ268" i="28"/>
  <c r="EX269" i="28"/>
  <c r="DT269" i="28"/>
  <c r="FJ269" i="28"/>
  <c r="EF269" i="28"/>
  <c r="FG268" i="28"/>
  <c r="EC268" i="28"/>
  <c r="DL268" i="28"/>
  <c r="EN268" i="28"/>
  <c r="EN269" i="28"/>
  <c r="DJ269" i="28"/>
  <c r="EZ269" i="28"/>
  <c r="DV269" i="28"/>
  <c r="FL269" i="28"/>
  <c r="EH269" i="28"/>
  <c r="EP270" i="28"/>
  <c r="DL270" i="28"/>
  <c r="FB270" i="28"/>
  <c r="DX270" i="28"/>
  <c r="EU313" i="28"/>
  <c r="DQ313" i="28"/>
  <c r="FG313" i="28"/>
  <c r="EC313" i="28"/>
  <c r="DO268" i="28"/>
  <c r="EQ270" i="28"/>
  <c r="DM270" i="28"/>
  <c r="FC270" i="28"/>
  <c r="DY270" i="28"/>
  <c r="EV313" i="28"/>
  <c r="DR313" i="28"/>
  <c r="FH313" i="28"/>
  <c r="ED313" i="28"/>
  <c r="EU271" i="28"/>
  <c r="DQ271" i="28"/>
  <c r="FG271" i="28"/>
  <c r="EC271" i="28"/>
  <c r="EN272" i="28"/>
  <c r="DJ272" i="28"/>
  <c r="EZ272" i="28"/>
  <c r="DV272" i="28"/>
  <c r="FL272" i="28"/>
  <c r="EH272" i="28"/>
  <c r="ES273" i="28"/>
  <c r="DO273" i="28"/>
  <c r="FE273" i="28"/>
  <c r="EA273" i="28"/>
  <c r="DR268" i="28"/>
  <c r="EQ269" i="28"/>
  <c r="DM269" i="28"/>
  <c r="EV271" i="28"/>
  <c r="DR271" i="28"/>
  <c r="FH271" i="28"/>
  <c r="ED271" i="28"/>
  <c r="EO272" i="28"/>
  <c r="DK272" i="28"/>
  <c r="FA272" i="28"/>
  <c r="DW272" i="28"/>
  <c r="FM272" i="28"/>
  <c r="EI272" i="28"/>
  <c r="ET273" i="28"/>
  <c r="DP273" i="28"/>
  <c r="FF273" i="28"/>
  <c r="EB273" i="28"/>
  <c r="DS313" i="28"/>
  <c r="EE313" i="28"/>
  <c r="DO270" i="28"/>
  <c r="EA270" i="28"/>
  <c r="DT271" i="28"/>
  <c r="EF271" i="28"/>
  <c r="DM272" i="28"/>
  <c r="DY272" i="28"/>
  <c r="DR273" i="28"/>
  <c r="ED273" i="28"/>
  <c r="DT313" i="28"/>
  <c r="EF313" i="28"/>
  <c r="DK269" i="28"/>
  <c r="DW269" i="28"/>
  <c r="DP270" i="28"/>
  <c r="EB270" i="28"/>
  <c r="DU271" i="28"/>
  <c r="EG271" i="28"/>
  <c r="DN272" i="28"/>
  <c r="DZ272" i="28"/>
  <c r="DS273" i="28"/>
  <c r="EE273" i="28"/>
  <c r="DU313" i="28"/>
  <c r="EG313" i="28"/>
  <c r="DS268" i="28"/>
  <c r="EE268" i="28"/>
  <c r="DL269" i="28"/>
  <c r="DX269" i="28"/>
  <c r="DQ270" i="28"/>
  <c r="EC270" i="28"/>
  <c r="DJ271" i="28"/>
  <c r="DV271" i="28"/>
  <c r="EH271" i="28"/>
  <c r="DO272" i="28"/>
  <c r="EA272" i="28"/>
  <c r="DT273" i="28"/>
  <c r="EF273" i="28"/>
  <c r="DJ313" i="28"/>
  <c r="DV313" i="28"/>
  <c r="EH313" i="28"/>
  <c r="DY269" i="28"/>
  <c r="DR270" i="28"/>
  <c r="ED270" i="28"/>
  <c r="DK271" i="28"/>
  <c r="DW271" i="28"/>
  <c r="EI271" i="28"/>
  <c r="DP272" i="28"/>
  <c r="EB272" i="28"/>
  <c r="DU273" i="28"/>
  <c r="EG273" i="28"/>
  <c r="DK313" i="28"/>
  <c r="DW313" i="28"/>
  <c r="EI313" i="28"/>
  <c r="DU268" i="28"/>
  <c r="DS270" i="28"/>
  <c r="DL271" i="28"/>
  <c r="DQ272" i="28"/>
  <c r="DJ273" i="28"/>
  <c r="DL313" i="28"/>
  <c r="DX313" i="28"/>
  <c r="DR121" i="28"/>
  <c r="ET124" i="28"/>
  <c r="DQ128" i="28"/>
  <c r="FK131" i="28"/>
  <c r="EU134" i="28"/>
  <c r="FI135" i="28"/>
  <c r="FK137" i="28"/>
  <c r="FK138" i="28"/>
  <c r="ES140" i="28"/>
  <c r="EV146" i="28"/>
  <c r="EV154" i="28"/>
  <c r="FK155" i="28"/>
  <c r="EV173" i="28"/>
  <c r="DW177" i="28"/>
  <c r="ED200" i="28"/>
  <c r="DW221" i="28"/>
  <c r="DL145" i="28"/>
  <c r="EW156" i="28"/>
  <c r="EH165" i="28"/>
  <c r="ER171" i="28"/>
  <c r="EO177" i="28"/>
  <c r="ER200" i="28"/>
  <c r="EN165" i="28"/>
  <c r="DW194" i="28"/>
  <c r="DJ199" i="28"/>
  <c r="EN202" i="28"/>
  <c r="DU216" i="28"/>
  <c r="DP120" i="28"/>
  <c r="EH123" i="28"/>
  <c r="EP128" i="28"/>
  <c r="FK129" i="28"/>
  <c r="ER136" i="28"/>
  <c r="DV139" i="28"/>
  <c r="FA142" i="28"/>
  <c r="DL152" i="28"/>
  <c r="FH154" i="28"/>
  <c r="FI156" i="28"/>
  <c r="DR199" i="28"/>
  <c r="ET133" i="28"/>
  <c r="DT125" i="28"/>
  <c r="FG128" i="28"/>
  <c r="FL129" i="28"/>
  <c r="DK131" i="28"/>
  <c r="EN132" i="28"/>
  <c r="FH133" i="28"/>
  <c r="FK134" i="28"/>
  <c r="DK138" i="28"/>
  <c r="EN139" i="28"/>
  <c r="DQ141" i="28"/>
  <c r="FJ142" i="28"/>
  <c r="EH144" i="28"/>
  <c r="DW147" i="28"/>
  <c r="EG148" i="28"/>
  <c r="DO152" i="28"/>
  <c r="FG153" i="28"/>
  <c r="FI154" i="28"/>
  <c r="DK156" i="28"/>
  <c r="EO174" i="28"/>
  <c r="EO197" i="28"/>
  <c r="DV199" i="28"/>
  <c r="DM205" i="28"/>
  <c r="FI210" i="28"/>
  <c r="DQ222" i="28"/>
  <c r="EQ132" i="28"/>
  <c r="DW152" i="28"/>
  <c r="FL154" i="28"/>
  <c r="DS188" i="28"/>
  <c r="DT201" i="28"/>
  <c r="DU222" i="28"/>
  <c r="DT247" i="28"/>
  <c r="DU119" i="28"/>
  <c r="FM123" i="28"/>
  <c r="EQ125" i="28"/>
  <c r="DU127" i="28"/>
  <c r="EC131" i="28"/>
  <c r="FH132" i="28"/>
  <c r="DK137" i="28"/>
  <c r="DU138" i="28"/>
  <c r="EG141" i="28"/>
  <c r="EP144" i="28"/>
  <c r="EO152" i="28"/>
  <c r="FK169" i="28"/>
  <c r="EO185" i="28"/>
  <c r="DW188" i="28"/>
  <c r="FK197" i="28"/>
  <c r="EF201" i="28"/>
  <c r="DO203" i="28"/>
  <c r="EY205" i="28"/>
  <c r="EW214" i="28"/>
  <c r="EC222" i="28"/>
  <c r="EY228" i="28"/>
  <c r="FG129" i="28"/>
  <c r="ES123" i="28"/>
  <c r="EG119" i="28"/>
  <c r="DJ122" i="28"/>
  <c r="FK125" i="28"/>
  <c r="ER127" i="28"/>
  <c r="DL130" i="28"/>
  <c r="EE131" i="28"/>
  <c r="DN135" i="28"/>
  <c r="DL137" i="28"/>
  <c r="DW138" i="28"/>
  <c r="ET141" i="28"/>
  <c r="EX144" i="28"/>
  <c r="FI147" i="28"/>
  <c r="DJ154" i="28"/>
  <c r="DR156" i="28"/>
  <c r="DS179" i="28"/>
  <c r="EP185" i="28"/>
  <c r="EH188" i="28"/>
  <c r="DT193" i="28"/>
  <c r="EH201" i="28"/>
  <c r="EW203" i="28"/>
  <c r="DT208" i="28"/>
  <c r="DV217" i="28"/>
  <c r="FG245" i="28"/>
  <c r="FJ247" i="28"/>
  <c r="EQ250" i="28"/>
  <c r="ES127" i="28"/>
  <c r="DL129" i="28"/>
  <c r="DQ130" i="28"/>
  <c r="DP135" i="28"/>
  <c r="DW137" i="28"/>
  <c r="EE138" i="28"/>
  <c r="DS140" i="28"/>
  <c r="DL146" i="28"/>
  <c r="FJ147" i="28"/>
  <c r="DO154" i="28"/>
  <c r="FI179" i="28"/>
  <c r="DR183" i="28"/>
  <c r="ES185" i="28"/>
  <c r="EI188" i="28"/>
  <c r="EP201" i="28"/>
  <c r="EN217" i="28"/>
  <c r="DP242" i="28"/>
  <c r="FG250" i="28"/>
  <c r="EU140" i="28"/>
  <c r="EW119" i="28"/>
  <c r="DK124" i="28"/>
  <c r="EU127" i="28"/>
  <c r="DM129" i="28"/>
  <c r="ED130" i="28"/>
  <c r="EU131" i="28"/>
  <c r="DR133" i="28"/>
  <c r="ES135" i="28"/>
  <c r="ES137" i="28"/>
  <c r="EC140" i="28"/>
  <c r="FL141" i="28"/>
  <c r="ER143" i="28"/>
  <c r="FM147" i="28"/>
  <c r="DQ149" i="28"/>
  <c r="DN151" i="28"/>
  <c r="DQ164" i="28"/>
  <c r="DW167" i="28"/>
  <c r="DO173" i="28"/>
  <c r="DO176" i="28"/>
  <c r="EG183" i="28"/>
  <c r="EI196" i="28"/>
  <c r="EF208" i="28"/>
  <c r="EO226" i="28"/>
  <c r="FI242" i="28"/>
  <c r="EQ122" i="28"/>
  <c r="DR124" i="28"/>
  <c r="EN130" i="28"/>
  <c r="EY131" i="28"/>
  <c r="EX137" i="28"/>
  <c r="EE140" i="28"/>
  <c r="ET143" i="28"/>
  <c r="EE146" i="28"/>
  <c r="DT149" i="28"/>
  <c r="EQ155" i="28"/>
  <c r="EG156" i="28"/>
  <c r="EO167" i="28"/>
  <c r="FI193" i="28"/>
  <c r="EP196" i="28"/>
  <c r="EP198" i="28"/>
  <c r="DK206" i="28"/>
  <c r="DT215" i="28"/>
  <c r="FL217" i="28"/>
  <c r="ES223" i="28"/>
  <c r="FA226" i="28"/>
  <c r="EU229" i="28"/>
  <c r="DT118" i="28"/>
  <c r="DV118" i="28"/>
  <c r="EQ118" i="28"/>
  <c r="FH214" i="28"/>
  <c r="DK224" i="28"/>
  <c r="ER226" i="28"/>
  <c r="DT254" i="28"/>
  <c r="FM210" i="28"/>
  <c r="EI218" i="28"/>
  <c r="EU220" i="28"/>
  <c r="EN229" i="28"/>
  <c r="DU242" i="28"/>
  <c r="DO252" i="28"/>
  <c r="DW218" i="28"/>
  <c r="DP213" i="28"/>
  <c r="DS215" i="28"/>
  <c r="EX218" i="28"/>
  <c r="ER229" i="28"/>
  <c r="DM234" i="28"/>
  <c r="ER237" i="28"/>
  <c r="DU248" i="28"/>
  <c r="EZ250" i="28"/>
  <c r="EN252" i="28"/>
  <c r="EZ252" i="28"/>
  <c r="FL218" i="28"/>
  <c r="DM225" i="28"/>
  <c r="EY227" i="28"/>
  <c r="EG240" i="28"/>
  <c r="DU245" i="28"/>
  <c r="DJ211" i="28"/>
  <c r="EY215" i="28"/>
  <c r="DS221" i="28"/>
  <c r="EG209" i="28"/>
  <c r="FI215" i="28"/>
  <c r="DU238" i="28"/>
  <c r="EV245" i="28"/>
  <c r="DQ247" i="28"/>
  <c r="EV209" i="28"/>
  <c r="EQ211" i="28"/>
  <c r="DJ214" i="28"/>
  <c r="FJ215" i="28"/>
  <c r="FA217" i="28"/>
  <c r="EP221" i="28"/>
  <c r="DQ230" i="28"/>
  <c r="EP238" i="28"/>
  <c r="EQ243" i="28"/>
  <c r="EO249" i="28"/>
  <c r="DP251" i="28"/>
  <c r="EI224" i="28"/>
  <c r="DU234" i="28"/>
  <c r="DR214" i="28"/>
  <c r="EY219" i="28"/>
  <c r="EG228" i="28"/>
  <c r="FG230" i="28"/>
  <c r="DO233" i="28"/>
  <c r="FK238" i="28"/>
  <c r="FG243" i="28"/>
  <c r="DW247" i="28"/>
  <c r="EQ249" i="28"/>
  <c r="EU251" i="28"/>
  <c r="EB222" i="28"/>
  <c r="FF39" i="28"/>
  <c r="FF68" i="28"/>
  <c r="EB90" i="28"/>
  <c r="EB38" i="28"/>
  <c r="FF79" i="28"/>
  <c r="EB196" i="28"/>
  <c r="EB87" i="28"/>
  <c r="EB88" i="28"/>
  <c r="EB119" i="28"/>
  <c r="FF23" i="28"/>
  <c r="FF37" i="28"/>
  <c r="EB141" i="28"/>
  <c r="FF174" i="28"/>
  <c r="EB35" i="28"/>
  <c r="FF54" i="28"/>
  <c r="EB111" i="28"/>
  <c r="FF52" i="28"/>
  <c r="FF140" i="28"/>
  <c r="FF143" i="28"/>
  <c r="EB19" i="28"/>
  <c r="FF27" i="28"/>
  <c r="EB171" i="28"/>
  <c r="EB28" i="28"/>
  <c r="EB129" i="28"/>
  <c r="EB64" i="28"/>
  <c r="EB114" i="28"/>
  <c r="FF124" i="28"/>
  <c r="EB133" i="28"/>
  <c r="EB187" i="28"/>
  <c r="EB208" i="28"/>
  <c r="FF210" i="28"/>
  <c r="FF108" i="28"/>
  <c r="FF216" i="28"/>
  <c r="FF42" i="28"/>
  <c r="EB96" i="28"/>
  <c r="FF134" i="28"/>
  <c r="FF136" i="28"/>
  <c r="FF179" i="28"/>
  <c r="FF155" i="28"/>
  <c r="FF191" i="28"/>
  <c r="EB234" i="28"/>
  <c r="DP266" i="28"/>
  <c r="FM266" i="28"/>
  <c r="EA94" i="28"/>
  <c r="EA61" i="28"/>
  <c r="FE47" i="28"/>
  <c r="FE67" i="28"/>
  <c r="EA37" i="28"/>
  <c r="EA123" i="28"/>
  <c r="FE34" i="28"/>
  <c r="EA66" i="28"/>
  <c r="FE85" i="28"/>
  <c r="FE145" i="28"/>
  <c r="FE86" i="28"/>
  <c r="FE71" i="28"/>
  <c r="FE81" i="28"/>
  <c r="FE138" i="28"/>
  <c r="EA147" i="28"/>
  <c r="FE253" i="28"/>
  <c r="EA106" i="28"/>
  <c r="EA53" i="28"/>
  <c r="FE249" i="28"/>
  <c r="EA25" i="28"/>
  <c r="EA41" i="28"/>
  <c r="EA65" i="28"/>
  <c r="EA91" i="28"/>
  <c r="FE141" i="28"/>
  <c r="FE140" i="28"/>
  <c r="EA19" i="28"/>
  <c r="EA256" i="28"/>
  <c r="EA247" i="28"/>
  <c r="EA137" i="28"/>
  <c r="FE206" i="28"/>
  <c r="EA60" i="28"/>
  <c r="EA32" i="28"/>
  <c r="FE146" i="28"/>
  <c r="EA84" i="28"/>
  <c r="FH210" i="28"/>
  <c r="ED210" i="28"/>
  <c r="ES33" i="28"/>
  <c r="DO33" i="28"/>
  <c r="EN35" i="28"/>
  <c r="DJ35" i="28"/>
  <c r="EZ35" i="28"/>
  <c r="DV35" i="28"/>
  <c r="EV36" i="28"/>
  <c r="EW43" i="28"/>
  <c r="DS43" i="28"/>
  <c r="EG61" i="28"/>
  <c r="ED71" i="28"/>
  <c r="FH71" i="28"/>
  <c r="EC77" i="28"/>
  <c r="FG77" i="28"/>
  <c r="DP202" i="28"/>
  <c r="ET202" i="28"/>
  <c r="EW206" i="28"/>
  <c r="DS206" i="28"/>
  <c r="FI206" i="28"/>
  <c r="EE206" i="28"/>
  <c r="EE25" i="28"/>
  <c r="DK19" i="28"/>
  <c r="DU23" i="28"/>
  <c r="FF15" i="28"/>
  <c r="FJ16" i="28"/>
  <c r="DL19" i="28"/>
  <c r="EY19" i="28"/>
  <c r="ER20" i="28"/>
  <c r="EF21" i="28"/>
  <c r="DT22" i="28"/>
  <c r="EC23" i="28"/>
  <c r="DS24" i="28"/>
  <c r="FL24" i="28"/>
  <c r="EQ25" i="28"/>
  <c r="EE26" i="28"/>
  <c r="DK28" i="28"/>
  <c r="FE28" i="28"/>
  <c r="FF30" i="28"/>
  <c r="EA31" i="28"/>
  <c r="ER32" i="28"/>
  <c r="EB33" i="28"/>
  <c r="FF33" i="28"/>
  <c r="DS37" i="28"/>
  <c r="EW37" i="28"/>
  <c r="EE37" i="28"/>
  <c r="FI37" i="28"/>
  <c r="FA45" i="28"/>
  <c r="FA47" i="28"/>
  <c r="DW47" i="28"/>
  <c r="EI47" i="28"/>
  <c r="FM47" i="28"/>
  <c r="DQ53" i="28"/>
  <c r="EU53" i="28"/>
  <c r="FF53" i="28"/>
  <c r="DT74" i="28"/>
  <c r="EX74" i="28"/>
  <c r="DK99" i="28"/>
  <c r="EO99" i="28"/>
  <c r="EF134" i="28"/>
  <c r="FJ134" i="28"/>
  <c r="DN16" i="28"/>
  <c r="ES20" i="28"/>
  <c r="ER21" i="28"/>
  <c r="ER22" i="28"/>
  <c r="EU25" i="28"/>
  <c r="DM28" i="28"/>
  <c r="EN40" i="28"/>
  <c r="DJ40" i="28"/>
  <c r="EZ40" i="28"/>
  <c r="DV40" i="28"/>
  <c r="DQ45" i="28"/>
  <c r="EU45" i="28"/>
  <c r="EP47" i="28"/>
  <c r="DL47" i="28"/>
  <c r="DR60" i="28"/>
  <c r="EV60" i="28"/>
  <c r="ED60" i="28"/>
  <c r="FH60" i="28"/>
  <c r="DJ72" i="28"/>
  <c r="EN72" i="28"/>
  <c r="DV72" i="28"/>
  <c r="EZ72" i="28"/>
  <c r="FG84" i="28"/>
  <c r="EC84" i="28"/>
  <c r="DO89" i="28"/>
  <c r="ES89" i="28"/>
  <c r="EA89" i="28"/>
  <c r="FE89" i="28"/>
  <c r="DJ137" i="28"/>
  <c r="EN137" i="28"/>
  <c r="EZ137" i="28"/>
  <c r="DV137" i="28"/>
  <c r="EH137" i="28"/>
  <c r="FL137" i="28"/>
  <c r="EB21" i="28"/>
  <c r="ED15" i="28"/>
  <c r="FI15" i="28"/>
  <c r="DU17" i="28"/>
  <c r="DW18" i="28"/>
  <c r="ET21" i="28"/>
  <c r="ER23" i="28"/>
  <c r="EA24" i="28"/>
  <c r="EX25" i="28"/>
  <c r="EQ26" i="28"/>
  <c r="FJ28" i="28"/>
  <c r="DP30" i="28"/>
  <c r="ET32" i="28"/>
  <c r="DM34" i="28"/>
  <c r="EX38" i="28"/>
  <c r="DT38" i="28"/>
  <c r="DK40" i="28"/>
  <c r="EO40" i="28"/>
  <c r="DW40" i="28"/>
  <c r="FA40" i="28"/>
  <c r="EW41" i="28"/>
  <c r="DR45" i="28"/>
  <c r="EV45" i="28"/>
  <c r="DM62" i="28"/>
  <c r="DM65" i="28"/>
  <c r="DM79" i="28"/>
  <c r="DT54" i="28"/>
  <c r="EX54" i="28"/>
  <c r="FL15" i="28"/>
  <c r="DT16" i="28"/>
  <c r="EO18" i="28"/>
  <c r="DW19" i="28"/>
  <c r="EV21" i="28"/>
  <c r="DN25" i="28"/>
  <c r="DT28" i="28"/>
  <c r="DO34" i="28"/>
  <c r="ES34" i="28"/>
  <c r="DU38" i="28"/>
  <c r="EY38" i="28"/>
  <c r="EG38" i="28"/>
  <c r="FK38" i="28"/>
  <c r="EX81" i="28"/>
  <c r="FI43" i="28"/>
  <c r="DU48" i="28"/>
  <c r="EY48" i="28"/>
  <c r="EF54" i="28"/>
  <c r="ER57" i="28"/>
  <c r="DN57" i="28"/>
  <c r="JU59" i="28"/>
  <c r="JT59" i="28"/>
  <c r="DN62" i="28"/>
  <c r="DT64" i="28"/>
  <c r="EX64" i="28"/>
  <c r="ER69" i="28"/>
  <c r="DN69" i="28"/>
  <c r="DN79" i="28"/>
  <c r="EC83" i="28"/>
  <c r="FG83" i="28"/>
  <c r="EU88" i="28"/>
  <c r="DQ88" i="28"/>
  <c r="EY95" i="28"/>
  <c r="DU95" i="28"/>
  <c r="FK19" i="28"/>
  <c r="FH24" i="28"/>
  <c r="ED24" i="28"/>
  <c r="FG25" i="28"/>
  <c r="ET26" i="28"/>
  <c r="EP31" i="28"/>
  <c r="DS32" i="28"/>
  <c r="DO57" i="28"/>
  <c r="ES57" i="28"/>
  <c r="FE57" i="28"/>
  <c r="EX61" i="28"/>
  <c r="DT61" i="28"/>
  <c r="EW63" i="28"/>
  <c r="DS63" i="28"/>
  <c r="EY64" i="28"/>
  <c r="DU64" i="28"/>
  <c r="EU67" i="28"/>
  <c r="DQ67" i="28"/>
  <c r="EC67" i="28"/>
  <c r="FG67" i="28"/>
  <c r="EO93" i="28"/>
  <c r="DK93" i="28"/>
  <c r="DW93" i="28"/>
  <c r="FA93" i="28"/>
  <c r="EI93" i="28"/>
  <c r="FM93" i="28"/>
  <c r="DL94" i="28"/>
  <c r="DJ95" i="28"/>
  <c r="EN95" i="28"/>
  <c r="DV95" i="28"/>
  <c r="EZ95" i="28"/>
  <c r="EH95" i="28"/>
  <c r="FL95" i="28"/>
  <c r="EQ80" i="28"/>
  <c r="DM80" i="28"/>
  <c r="DN115" i="28"/>
  <c r="ER115" i="28"/>
  <c r="DO118" i="28"/>
  <c r="ES118" i="28"/>
  <c r="DM43" i="28"/>
  <c r="JR44" i="28"/>
  <c r="JP44" i="28"/>
  <c r="FE59" i="28"/>
  <c r="DT63" i="28"/>
  <c r="EX63" i="28"/>
  <c r="FJ63" i="28"/>
  <c r="EF63" i="28"/>
  <c r="B29" i="28"/>
  <c r="B18" i="36" s="1"/>
  <c r="B41" i="28"/>
  <c r="B30" i="36" s="1"/>
  <c r="B53" i="28"/>
  <c r="B42" i="36" s="1"/>
  <c r="B65" i="28"/>
  <c r="B54" i="36" s="1"/>
  <c r="B77" i="28"/>
  <c r="B66" i="36" s="1"/>
  <c r="B89" i="28"/>
  <c r="B78" i="36" s="1"/>
  <c r="B101" i="28"/>
  <c r="B90" i="36" s="1"/>
  <c r="B113" i="28"/>
  <c r="B102" i="36" s="1"/>
  <c r="B125" i="28"/>
  <c r="B114" i="36" s="1"/>
  <c r="B137" i="28"/>
  <c r="B126" i="36" s="1"/>
  <c r="B149" i="28"/>
  <c r="B138" i="36" s="1"/>
  <c r="B161" i="28"/>
  <c r="B150" i="36" s="1"/>
  <c r="B173" i="28"/>
  <c r="B162" i="36" s="1"/>
  <c r="B185" i="28"/>
  <c r="B174" i="36" s="1"/>
  <c r="B197" i="28"/>
  <c r="B186" i="36" s="1"/>
  <c r="B209" i="28"/>
  <c r="B198" i="36" s="1"/>
  <c r="B221" i="28"/>
  <c r="B210" i="36" s="1"/>
  <c r="B233" i="28"/>
  <c r="B222" i="36" s="1"/>
  <c r="B30" i="28"/>
  <c r="B19" i="36" s="1"/>
  <c r="B42" i="28"/>
  <c r="B31" i="36" s="1"/>
  <c r="B54" i="28"/>
  <c r="B43" i="36" s="1"/>
  <c r="B66" i="28"/>
  <c r="B55" i="36" s="1"/>
  <c r="B78" i="28"/>
  <c r="B67" i="36" s="1"/>
  <c r="B90" i="28"/>
  <c r="B79" i="36" s="1"/>
  <c r="B102" i="28"/>
  <c r="B91" i="36" s="1"/>
  <c r="B114" i="28"/>
  <c r="B103" i="36" s="1"/>
  <c r="B126" i="28"/>
  <c r="B115" i="36" s="1"/>
  <c r="B138" i="28"/>
  <c r="B127" i="36" s="1"/>
  <c r="B150" i="28"/>
  <c r="B139" i="36" s="1"/>
  <c r="B162" i="28"/>
  <c r="B151" i="36" s="1"/>
  <c r="B174" i="28"/>
  <c r="B163" i="36" s="1"/>
  <c r="B186" i="28"/>
  <c r="B175" i="36" s="1"/>
  <c r="B198" i="28"/>
  <c r="B187" i="36" s="1"/>
  <c r="B210" i="28"/>
  <c r="B199" i="36" s="1"/>
  <c r="B222" i="28"/>
  <c r="B211" i="36" s="1"/>
  <c r="B234" i="28"/>
  <c r="B223" i="36" s="1"/>
  <c r="B31" i="28"/>
  <c r="B20" i="36" s="1"/>
  <c r="B43" i="28"/>
  <c r="B32" i="36" s="1"/>
  <c r="B55" i="28"/>
  <c r="B44" i="36" s="1"/>
  <c r="B67" i="28"/>
  <c r="B56" i="36" s="1"/>
  <c r="B79" i="28"/>
  <c r="B68" i="36" s="1"/>
  <c r="B91" i="28"/>
  <c r="B80" i="36" s="1"/>
  <c r="B103" i="28"/>
  <c r="B92" i="36" s="1"/>
  <c r="B115" i="28"/>
  <c r="B104" i="36" s="1"/>
  <c r="B127" i="28"/>
  <c r="B116" i="36" s="1"/>
  <c r="B139" i="28"/>
  <c r="B128" i="36" s="1"/>
  <c r="B151" i="28"/>
  <c r="B140" i="36" s="1"/>
  <c r="B163" i="28"/>
  <c r="B152" i="36" s="1"/>
  <c r="B175" i="28"/>
  <c r="B164" i="36" s="1"/>
  <c r="B187" i="28"/>
  <c r="B176" i="36" s="1"/>
  <c r="B199" i="28"/>
  <c r="B188" i="36" s="1"/>
  <c r="B211" i="28"/>
  <c r="B200" i="36" s="1"/>
  <c r="B223" i="28"/>
  <c r="B212" i="36" s="1"/>
  <c r="B235" i="28"/>
  <c r="B224" i="36" s="1"/>
  <c r="B20" i="28"/>
  <c r="B32" i="28"/>
  <c r="B21" i="36" s="1"/>
  <c r="B44" i="28"/>
  <c r="B33" i="36" s="1"/>
  <c r="B56" i="28"/>
  <c r="B45" i="36" s="1"/>
  <c r="B68" i="28"/>
  <c r="B57" i="36" s="1"/>
  <c r="B80" i="28"/>
  <c r="B69" i="36" s="1"/>
  <c r="B92" i="28"/>
  <c r="B81" i="36" s="1"/>
  <c r="B104" i="28"/>
  <c r="B93" i="36" s="1"/>
  <c r="B116" i="28"/>
  <c r="B105" i="36" s="1"/>
  <c r="B128" i="28"/>
  <c r="B117" i="36" s="1"/>
  <c r="B140" i="28"/>
  <c r="B129" i="36" s="1"/>
  <c r="B152" i="28"/>
  <c r="B141" i="36" s="1"/>
  <c r="B164" i="28"/>
  <c r="B153" i="36" s="1"/>
  <c r="B176" i="28"/>
  <c r="B165" i="36" s="1"/>
  <c r="B188" i="28"/>
  <c r="B177" i="36" s="1"/>
  <c r="B200" i="28"/>
  <c r="B189" i="36" s="1"/>
  <c r="B212" i="28"/>
  <c r="B201" i="36" s="1"/>
  <c r="B224" i="28"/>
  <c r="B213" i="36" s="1"/>
  <c r="B21" i="28"/>
  <c r="B33" i="28"/>
  <c r="B22" i="36" s="1"/>
  <c r="B45" i="28"/>
  <c r="B34" i="36" s="1"/>
  <c r="B57" i="28"/>
  <c r="B46" i="36" s="1"/>
  <c r="B69" i="28"/>
  <c r="B58" i="36" s="1"/>
  <c r="B81" i="28"/>
  <c r="B70" i="36" s="1"/>
  <c r="B93" i="28"/>
  <c r="B82" i="36" s="1"/>
  <c r="B105" i="28"/>
  <c r="B94" i="36" s="1"/>
  <c r="B117" i="28"/>
  <c r="B106" i="36" s="1"/>
  <c r="B129" i="28"/>
  <c r="B118" i="36" s="1"/>
  <c r="B141" i="28"/>
  <c r="B130" i="36" s="1"/>
  <c r="B153" i="28"/>
  <c r="B142" i="36" s="1"/>
  <c r="B165" i="28"/>
  <c r="B154" i="36" s="1"/>
  <c r="B177" i="28"/>
  <c r="B166" i="36" s="1"/>
  <c r="B189" i="28"/>
  <c r="B178" i="36" s="1"/>
  <c r="B201" i="28"/>
  <c r="B190" i="36" s="1"/>
  <c r="B213" i="28"/>
  <c r="B202" i="36" s="1"/>
  <c r="B225" i="28"/>
  <c r="B214" i="36" s="1"/>
  <c r="B22" i="28"/>
  <c r="B34" i="28"/>
  <c r="B23" i="36" s="1"/>
  <c r="B46" i="28"/>
  <c r="B35" i="36" s="1"/>
  <c r="B58" i="28"/>
  <c r="B47" i="36" s="1"/>
  <c r="B70" i="28"/>
  <c r="B59" i="36" s="1"/>
  <c r="B82" i="28"/>
  <c r="B71" i="36" s="1"/>
  <c r="B94" i="28"/>
  <c r="B83" i="36" s="1"/>
  <c r="B106" i="28"/>
  <c r="B95" i="36" s="1"/>
  <c r="B118" i="28"/>
  <c r="B107" i="36" s="1"/>
  <c r="B130" i="28"/>
  <c r="B119" i="36" s="1"/>
  <c r="B142" i="28"/>
  <c r="B131" i="36" s="1"/>
  <c r="B154" i="28"/>
  <c r="B143" i="36" s="1"/>
  <c r="B166" i="28"/>
  <c r="B155" i="36" s="1"/>
  <c r="B178" i="28"/>
  <c r="B167" i="36" s="1"/>
  <c r="B190" i="28"/>
  <c r="B179" i="36" s="1"/>
  <c r="B202" i="28"/>
  <c r="B191" i="36" s="1"/>
  <c r="B214" i="28"/>
  <c r="B203" i="36" s="1"/>
  <c r="B226" i="28"/>
  <c r="B215" i="36" s="1"/>
  <c r="B23" i="28"/>
  <c r="B35" i="28"/>
  <c r="B24" i="36" s="1"/>
  <c r="B47" i="28"/>
  <c r="B36" i="36" s="1"/>
  <c r="B59" i="28"/>
  <c r="B48" i="36" s="1"/>
  <c r="B71" i="28"/>
  <c r="B60" i="36" s="1"/>
  <c r="B83" i="28"/>
  <c r="B72" i="36" s="1"/>
  <c r="B95" i="28"/>
  <c r="B84" i="36" s="1"/>
  <c r="B107" i="28"/>
  <c r="B96" i="36" s="1"/>
  <c r="B119" i="28"/>
  <c r="B108" i="36" s="1"/>
  <c r="B131" i="28"/>
  <c r="B120" i="36" s="1"/>
  <c r="B143" i="28"/>
  <c r="B132" i="36" s="1"/>
  <c r="B155" i="28"/>
  <c r="B144" i="36" s="1"/>
  <c r="B167" i="28"/>
  <c r="B156" i="36" s="1"/>
  <c r="B179" i="28"/>
  <c r="B168" i="36" s="1"/>
  <c r="B191" i="28"/>
  <c r="B180" i="36" s="1"/>
  <c r="B203" i="28"/>
  <c r="B192" i="36" s="1"/>
  <c r="B215" i="28"/>
  <c r="B204" i="36" s="1"/>
  <c r="B227" i="28"/>
  <c r="B216" i="36" s="1"/>
  <c r="B24" i="28"/>
  <c r="B36" i="28"/>
  <c r="B25" i="36" s="1"/>
  <c r="B48" i="28"/>
  <c r="B37" i="36" s="1"/>
  <c r="B60" i="28"/>
  <c r="B49" i="36" s="1"/>
  <c r="B72" i="28"/>
  <c r="B61" i="36" s="1"/>
  <c r="B84" i="28"/>
  <c r="B73" i="36" s="1"/>
  <c r="B96" i="28"/>
  <c r="B85" i="36" s="1"/>
  <c r="B108" i="28"/>
  <c r="B97" i="36" s="1"/>
  <c r="B120" i="28"/>
  <c r="B109" i="36" s="1"/>
  <c r="B132" i="28"/>
  <c r="B121" i="36" s="1"/>
  <c r="B144" i="28"/>
  <c r="B133" i="36" s="1"/>
  <c r="B156" i="28"/>
  <c r="B145" i="36" s="1"/>
  <c r="B168" i="28"/>
  <c r="B157" i="36" s="1"/>
  <c r="B180" i="28"/>
  <c r="B169" i="36" s="1"/>
  <c r="B192" i="28"/>
  <c r="B181" i="36" s="1"/>
  <c r="B204" i="28"/>
  <c r="B193" i="36" s="1"/>
  <c r="B216" i="28"/>
  <c r="B205" i="36" s="1"/>
  <c r="B228" i="28"/>
  <c r="B217" i="36" s="1"/>
  <c r="B25" i="28"/>
  <c r="FS25" i="28" s="1"/>
  <c r="B37" i="28"/>
  <c r="B26" i="36" s="1"/>
  <c r="B49" i="28"/>
  <c r="B38" i="36" s="1"/>
  <c r="B61" i="28"/>
  <c r="B50" i="36" s="1"/>
  <c r="B73" i="28"/>
  <c r="B62" i="36" s="1"/>
  <c r="B85" i="28"/>
  <c r="B74" i="36" s="1"/>
  <c r="B97" i="28"/>
  <c r="B86" i="36" s="1"/>
  <c r="B109" i="28"/>
  <c r="B98" i="36" s="1"/>
  <c r="B121" i="28"/>
  <c r="B110" i="36" s="1"/>
  <c r="B133" i="28"/>
  <c r="B122" i="36" s="1"/>
  <c r="B145" i="28"/>
  <c r="B134" i="36" s="1"/>
  <c r="B157" i="28"/>
  <c r="B146" i="36" s="1"/>
  <c r="B169" i="28"/>
  <c r="B158" i="36" s="1"/>
  <c r="B181" i="28"/>
  <c r="B170" i="36" s="1"/>
  <c r="B193" i="28"/>
  <c r="B182" i="36" s="1"/>
  <c r="B205" i="28"/>
  <c r="B194" i="36" s="1"/>
  <c r="B217" i="28"/>
  <c r="B206" i="36" s="1"/>
  <c r="B229" i="28"/>
  <c r="B218" i="36" s="1"/>
  <c r="B26" i="28"/>
  <c r="B38" i="28"/>
  <c r="B27" i="36" s="1"/>
  <c r="B50" i="28"/>
  <c r="B39" i="36" s="1"/>
  <c r="B62" i="28"/>
  <c r="B51" i="36" s="1"/>
  <c r="B74" i="28"/>
  <c r="B63" i="36" s="1"/>
  <c r="B86" i="28"/>
  <c r="B75" i="36" s="1"/>
  <c r="B98" i="28"/>
  <c r="B87" i="36" s="1"/>
  <c r="B110" i="28"/>
  <c r="B99" i="36" s="1"/>
  <c r="B122" i="28"/>
  <c r="B111" i="36" s="1"/>
  <c r="B134" i="28"/>
  <c r="B123" i="36" s="1"/>
  <c r="B146" i="28"/>
  <c r="B135" i="36" s="1"/>
  <c r="B158" i="28"/>
  <c r="B147" i="36" s="1"/>
  <c r="B170" i="28"/>
  <c r="B159" i="36" s="1"/>
  <c r="B182" i="28"/>
  <c r="B171" i="36" s="1"/>
  <c r="B194" i="28"/>
  <c r="B183" i="36" s="1"/>
  <c r="B206" i="28"/>
  <c r="B195" i="36" s="1"/>
  <c r="B218" i="28"/>
  <c r="B207" i="36" s="1"/>
  <c r="B230" i="28"/>
  <c r="B219" i="36" s="1"/>
  <c r="B27" i="28"/>
  <c r="B39" i="28"/>
  <c r="B28" i="36" s="1"/>
  <c r="B51" i="28"/>
  <c r="B40" i="36" s="1"/>
  <c r="B63" i="28"/>
  <c r="B52" i="36" s="1"/>
  <c r="B75" i="28"/>
  <c r="B64" i="36" s="1"/>
  <c r="B87" i="28"/>
  <c r="B76" i="36" s="1"/>
  <c r="B99" i="28"/>
  <c r="B88" i="36" s="1"/>
  <c r="B111" i="28"/>
  <c r="B100" i="36" s="1"/>
  <c r="B123" i="28"/>
  <c r="B112" i="36" s="1"/>
  <c r="B135" i="28"/>
  <c r="B124" i="36" s="1"/>
  <c r="B147" i="28"/>
  <c r="B136" i="36" s="1"/>
  <c r="B159" i="28"/>
  <c r="B148" i="36" s="1"/>
  <c r="B171" i="28"/>
  <c r="B160" i="36" s="1"/>
  <c r="B183" i="28"/>
  <c r="B172" i="36" s="1"/>
  <c r="B195" i="28"/>
  <c r="B184" i="36" s="1"/>
  <c r="B207" i="28"/>
  <c r="B196" i="36" s="1"/>
  <c r="B219" i="28"/>
  <c r="B208" i="36" s="1"/>
  <c r="B231" i="28"/>
  <c r="B220" i="36" s="1"/>
  <c r="B28" i="28"/>
  <c r="B40" i="28"/>
  <c r="B29" i="36" s="1"/>
  <c r="B52" i="28"/>
  <c r="B41" i="36" s="1"/>
  <c r="B64" i="28"/>
  <c r="B53" i="36" s="1"/>
  <c r="B76" i="28"/>
  <c r="B65" i="36" s="1"/>
  <c r="B88" i="28"/>
  <c r="B77" i="36" s="1"/>
  <c r="B100" i="28"/>
  <c r="B89" i="36" s="1"/>
  <c r="B112" i="28"/>
  <c r="B101" i="36" s="1"/>
  <c r="B124" i="28"/>
  <c r="B113" i="36" s="1"/>
  <c r="B136" i="28"/>
  <c r="B125" i="36" s="1"/>
  <c r="B148" i="28"/>
  <c r="B137" i="36" s="1"/>
  <c r="B160" i="28"/>
  <c r="B149" i="36" s="1"/>
  <c r="B172" i="28"/>
  <c r="B161" i="36" s="1"/>
  <c r="B184" i="28"/>
  <c r="B173" i="36" s="1"/>
  <c r="B196" i="28"/>
  <c r="B185" i="36" s="1"/>
  <c r="B208" i="28"/>
  <c r="B197" i="36" s="1"/>
  <c r="B220" i="28"/>
  <c r="B209" i="36" s="1"/>
  <c r="B232" i="28"/>
  <c r="B221" i="36" s="1"/>
  <c r="FL20" i="28"/>
  <c r="DM21" i="28"/>
  <c r="FI22" i="28"/>
  <c r="FH23" i="28"/>
  <c r="EV24" i="28"/>
  <c r="FK25" i="28"/>
  <c r="EX26" i="28"/>
  <c r="DN31" i="28"/>
  <c r="FJ32" i="28"/>
  <c r="DJ33" i="28"/>
  <c r="EN33" i="28"/>
  <c r="FE33" i="28"/>
  <c r="EH40" i="28"/>
  <c r="DN43" i="28"/>
  <c r="EG44" i="28"/>
  <c r="EU47" i="28"/>
  <c r="DQ47" i="28"/>
  <c r="FF59" i="28"/>
  <c r="DN70" i="28"/>
  <c r="ER70" i="28"/>
  <c r="JS86" i="28"/>
  <c r="JU86" i="28"/>
  <c r="JT86" i="28"/>
  <c r="EB118" i="28"/>
  <c r="FF118" i="28"/>
  <c r="EO119" i="28"/>
  <c r="DK119" i="28"/>
  <c r="FA119" i="28"/>
  <c r="DW119" i="28"/>
  <c r="DS25" i="28"/>
  <c r="DU61" i="28"/>
  <c r="EY61" i="28"/>
  <c r="FI21" i="28"/>
  <c r="FL22" i="28"/>
  <c r="FJ23" i="28"/>
  <c r="DV27" i="28"/>
  <c r="EZ27" i="28"/>
  <c r="ET40" i="28"/>
  <c r="DP40" i="28"/>
  <c r="FF40" i="28"/>
  <c r="EB40" i="28"/>
  <c r="ES44" i="28"/>
  <c r="DO44" i="28"/>
  <c r="EA44" i="28"/>
  <c r="FE44" i="28"/>
  <c r="EI55" i="28"/>
  <c r="FM55" i="28"/>
  <c r="EC66" i="28"/>
  <c r="FG66" i="28"/>
  <c r="DO70" i="28"/>
  <c r="ES70" i="28"/>
  <c r="DL73" i="28"/>
  <c r="FF75" i="28"/>
  <c r="EB75" i="28"/>
  <c r="FM19" i="28"/>
  <c r="ET15" i="28"/>
  <c r="FK23" i="28"/>
  <c r="EZ24" i="28"/>
  <c r="DQ31" i="28"/>
  <c r="EE36" i="28"/>
  <c r="DN38" i="28"/>
  <c r="ER38" i="28"/>
  <c r="DM41" i="28"/>
  <c r="DN42" i="28"/>
  <c r="ER42" i="28"/>
  <c r="DP44" i="28"/>
  <c r="ET44" i="28"/>
  <c r="EB44" i="28"/>
  <c r="FF44" i="28"/>
  <c r="DO56" i="28"/>
  <c r="ES56" i="28"/>
  <c r="JU66" i="28"/>
  <c r="JT66" i="28"/>
  <c r="JS66" i="28"/>
  <c r="DM73" i="28"/>
  <c r="DQ75" i="28"/>
  <c r="EU75" i="28"/>
  <c r="FG75" i="28"/>
  <c r="DN78" i="28"/>
  <c r="ER78" i="28"/>
  <c r="DQ108" i="28"/>
  <c r="EU108" i="28"/>
  <c r="FG108" i="28"/>
  <c r="EC108" i="28"/>
  <c r="DU109" i="28"/>
  <c r="EY109" i="28"/>
  <c r="EG109" i="28"/>
  <c r="FK109" i="28"/>
  <c r="FM23" i="28"/>
  <c r="ED25" i="28"/>
  <c r="FM26" i="28"/>
  <c r="EY28" i="28"/>
  <c r="DU28" i="28"/>
  <c r="EP28" i="28"/>
  <c r="DT35" i="28"/>
  <c r="EX35" i="28"/>
  <c r="FJ35" i="28"/>
  <c r="EF35" i="28"/>
  <c r="EW35" i="28"/>
  <c r="EA38" i="28"/>
  <c r="FE38" i="28"/>
  <c r="EW54" i="28"/>
  <c r="DS54" i="28"/>
  <c r="EE54" i="28"/>
  <c r="FI54" i="28"/>
  <c r="FF56" i="28"/>
  <c r="EB56" i="28"/>
  <c r="DO107" i="28"/>
  <c r="ES107" i="28"/>
  <c r="FE107" i="28"/>
  <c r="EA107" i="28"/>
  <c r="EF36" i="28"/>
  <c r="EH38" i="28"/>
  <c r="DM39" i="28"/>
  <c r="EN42" i="28"/>
  <c r="EP45" i="28"/>
  <c r="EX104" i="28"/>
  <c r="FA46" i="28"/>
  <c r="FL48" i="28"/>
  <c r="DP50" i="28"/>
  <c r="DP51" i="28"/>
  <c r="DQ52" i="28"/>
  <c r="FH53" i="28"/>
  <c r="EQ54" i="28"/>
  <c r="DU57" i="28"/>
  <c r="DU59" i="28"/>
  <c r="FK59" i="28"/>
  <c r="DO62" i="28"/>
  <c r="EH64" i="28"/>
  <c r="FH65" i="28"/>
  <c r="EW68" i="28"/>
  <c r="DN73" i="28"/>
  <c r="EB76" i="28"/>
  <c r="FF76" i="28"/>
  <c r="DS79" i="28"/>
  <c r="EG81" i="28"/>
  <c r="FK81" i="28"/>
  <c r="EW84" i="28"/>
  <c r="EI91" i="28"/>
  <c r="FM91" i="28"/>
  <c r="DK96" i="28"/>
  <c r="EO96" i="28"/>
  <c r="DW96" i="28"/>
  <c r="FA96" i="28"/>
  <c r="EI96" i="28"/>
  <c r="FM96" i="28"/>
  <c r="DO102" i="28"/>
  <c r="ES102" i="28"/>
  <c r="DU104" i="28"/>
  <c r="EY104" i="28"/>
  <c r="EG104" i="28"/>
  <c r="FK104" i="28"/>
  <c r="DN105" i="28"/>
  <c r="FE113" i="28"/>
  <c r="EA113" i="28"/>
  <c r="DN116" i="28"/>
  <c r="ER116" i="28"/>
  <c r="DL119" i="28"/>
  <c r="EP119" i="28"/>
  <c r="DN128" i="28"/>
  <c r="EV140" i="28"/>
  <c r="DR140" i="28"/>
  <c r="ED140" i="28"/>
  <c r="FH140" i="28"/>
  <c r="ER183" i="28"/>
  <c r="DN183" i="28"/>
  <c r="EX198" i="28"/>
  <c r="DT198" i="28"/>
  <c r="FJ198" i="28"/>
  <c r="EF198" i="28"/>
  <c r="EI38" i="28"/>
  <c r="DM40" i="28"/>
  <c r="EO48" i="28"/>
  <c r="DK49" i="28"/>
  <c r="EF53" i="28"/>
  <c r="DR55" i="28"/>
  <c r="FG55" i="28"/>
  <c r="FJ57" i="28"/>
  <c r="JP57" i="28"/>
  <c r="FL59" i="28"/>
  <c r="EO61" i="28"/>
  <c r="FI62" i="28"/>
  <c r="EN64" i="28"/>
  <c r="DR65" i="28"/>
  <c r="DR68" i="28"/>
  <c r="DS69" i="28"/>
  <c r="FJ69" i="28"/>
  <c r="DT70" i="28"/>
  <c r="DO73" i="28"/>
  <c r="FL75" i="28"/>
  <c r="EB80" i="28"/>
  <c r="FI84" i="28"/>
  <c r="EZ85" i="28"/>
  <c r="DV87" i="28"/>
  <c r="EZ87" i="28"/>
  <c r="FL87" i="28"/>
  <c r="EY88" i="28"/>
  <c r="FH89" i="28"/>
  <c r="ED89" i="28"/>
  <c r="EV89" i="28"/>
  <c r="DL91" i="28"/>
  <c r="EP91" i="28"/>
  <c r="DK91" i="28"/>
  <c r="DM97" i="28"/>
  <c r="DM105" i="28"/>
  <c r="EQ105" i="28"/>
  <c r="EP106" i="28"/>
  <c r="DP113" i="28"/>
  <c r="ET113" i="28"/>
  <c r="EC123" i="28"/>
  <c r="DS127" i="28"/>
  <c r="EW127" i="28"/>
  <c r="EE127" i="28"/>
  <c r="FI127" i="28"/>
  <c r="EF130" i="28"/>
  <c r="EZ37" i="28"/>
  <c r="DK38" i="28"/>
  <c r="DR39" i="28"/>
  <c r="EU41" i="28"/>
  <c r="DL42" i="28"/>
  <c r="FG43" i="28"/>
  <c r="FI44" i="28"/>
  <c r="DR47" i="28"/>
  <c r="EP48" i="28"/>
  <c r="DL49" i="28"/>
  <c r="FL53" i="28"/>
  <c r="FH55" i="28"/>
  <c r="EX58" i="28"/>
  <c r="EE59" i="28"/>
  <c r="EP61" i="28"/>
  <c r="FJ62" i="28"/>
  <c r="ER64" i="28"/>
  <c r="DS65" i="28"/>
  <c r="FJ67" i="28"/>
  <c r="DT69" i="28"/>
  <c r="DU76" i="28"/>
  <c r="ES78" i="28"/>
  <c r="FJ79" i="28"/>
  <c r="EC80" i="28"/>
  <c r="FM82" i="28"/>
  <c r="EI82" i="28"/>
  <c r="EF85" i="28"/>
  <c r="FJ85" i="28"/>
  <c r="EE86" i="28"/>
  <c r="FG90" i="28"/>
  <c r="EC90" i="28"/>
  <c r="DT127" i="28"/>
  <c r="EX127" i="28"/>
  <c r="EE129" i="28"/>
  <c r="EQ139" i="28"/>
  <c r="DM139" i="28"/>
  <c r="EN169" i="28"/>
  <c r="DJ169" i="28"/>
  <c r="EZ169" i="28"/>
  <c r="DV169" i="28"/>
  <c r="EH169" i="28"/>
  <c r="FL169" i="28"/>
  <c r="FH30" i="28"/>
  <c r="ES36" i="28"/>
  <c r="FA37" i="28"/>
  <c r="FH39" i="28"/>
  <c r="FH43" i="28"/>
  <c r="JR43" i="28"/>
  <c r="FL44" i="28"/>
  <c r="DK46" i="28"/>
  <c r="DQ49" i="28"/>
  <c r="DW50" i="28"/>
  <c r="DW51" i="28"/>
  <c r="JP52" i="28"/>
  <c r="EI53" i="28"/>
  <c r="EY54" i="28"/>
  <c r="EY58" i="28"/>
  <c r="EF59" i="28"/>
  <c r="DN61" i="28"/>
  <c r="EC62" i="28"/>
  <c r="DK63" i="28"/>
  <c r="ER63" i="28"/>
  <c r="DO64" i="28"/>
  <c r="EA68" i="28"/>
  <c r="EF70" i="28"/>
  <c r="EX71" i="28"/>
  <c r="FE72" i="28"/>
  <c r="DN74" i="28"/>
  <c r="JS75" i="28"/>
  <c r="ED76" i="28"/>
  <c r="DR81" i="28"/>
  <c r="DN82" i="28"/>
  <c r="DV83" i="28"/>
  <c r="EZ83" i="28"/>
  <c r="DR90" i="28"/>
  <c r="EV90" i="28"/>
  <c r="DN92" i="28"/>
  <c r="DS131" i="28"/>
  <c r="EW131" i="28"/>
  <c r="DN133" i="28"/>
  <c r="ER133" i="28"/>
  <c r="DL156" i="28"/>
  <c r="EP156" i="28"/>
  <c r="FM67" i="28"/>
  <c r="EN75" i="28"/>
  <c r="DJ75" i="28"/>
  <c r="DQ123" i="28"/>
  <c r="EU123" i="28"/>
  <c r="DS129" i="28"/>
  <c r="EW129" i="28"/>
  <c r="EF131" i="28"/>
  <c r="FJ131" i="28"/>
  <c r="DT132" i="28"/>
  <c r="EX132" i="28"/>
  <c r="EF132" i="28"/>
  <c r="FJ132" i="28"/>
  <c r="EW136" i="28"/>
  <c r="DS136" i="28"/>
  <c r="DK154" i="28"/>
  <c r="EO154" i="28"/>
  <c r="FA154" i="28"/>
  <c r="DW154" i="28"/>
  <c r="EI154" i="28"/>
  <c r="FM154" i="28"/>
  <c r="EF43" i="28"/>
  <c r="FA58" i="28"/>
  <c r="DM63" i="28"/>
  <c r="DK75" i="28"/>
  <c r="EO75" i="28"/>
  <c r="EF86" i="28"/>
  <c r="FJ86" i="28"/>
  <c r="DJ89" i="28"/>
  <c r="EN89" i="28"/>
  <c r="EZ89" i="28"/>
  <c r="DV89" i="28"/>
  <c r="JU89" i="28"/>
  <c r="JT89" i="28"/>
  <c r="DU100" i="28"/>
  <c r="EY100" i="28"/>
  <c r="ED123" i="28"/>
  <c r="FH123" i="28"/>
  <c r="DU124" i="28"/>
  <c r="EY124" i="28"/>
  <c r="EG124" i="28"/>
  <c r="FK124" i="28"/>
  <c r="EY132" i="28"/>
  <c r="DU132" i="28"/>
  <c r="ET138" i="28"/>
  <c r="DP138" i="28"/>
  <c r="DL149" i="28"/>
  <c r="EP25" i="28"/>
  <c r="DP28" i="28"/>
  <c r="EH30" i="28"/>
  <c r="DR35" i="28"/>
  <c r="EA40" i="28"/>
  <c r="EN44" i="28"/>
  <c r="DW48" i="28"/>
  <c r="DK53" i="28"/>
  <c r="ES53" i="28"/>
  <c r="FI58" i="28"/>
  <c r="EU59" i="28"/>
  <c r="DN60" i="28"/>
  <c r="EY60" i="28"/>
  <c r="JT61" i="28"/>
  <c r="FE64" i="28"/>
  <c r="DL66" i="28"/>
  <c r="EW66" i="28"/>
  <c r="DK67" i="28"/>
  <c r="EE68" i="28"/>
  <c r="EO76" i="28"/>
  <c r="JT78" i="28"/>
  <c r="ER81" i="28"/>
  <c r="DU84" i="28"/>
  <c r="DJ85" i="28"/>
  <c r="JS89" i="28"/>
  <c r="FF98" i="28"/>
  <c r="EB98" i="28"/>
  <c r="DW106" i="28"/>
  <c r="FA106" i="28"/>
  <c r="EI106" i="28"/>
  <c r="FM106" i="28"/>
  <c r="DQ112" i="28"/>
  <c r="EU112" i="28"/>
  <c r="EH124" i="28"/>
  <c r="FL124" i="28"/>
  <c r="DT130" i="28"/>
  <c r="EX130" i="28"/>
  <c r="DQ138" i="28"/>
  <c r="EU138" i="28"/>
  <c r="DM149" i="28"/>
  <c r="EO151" i="28"/>
  <c r="DK151" i="28"/>
  <c r="DW151" i="28"/>
  <c r="FA151" i="28"/>
  <c r="FL31" i="28"/>
  <c r="FJ37" i="28"/>
  <c r="DV38" i="28"/>
  <c r="EA48" i="28"/>
  <c r="EH55" i="28"/>
  <c r="ET57" i="28"/>
  <c r="DP58" i="28"/>
  <c r="FL58" i="28"/>
  <c r="EV59" i="28"/>
  <c r="FA60" i="28"/>
  <c r="FA61" i="28"/>
  <c r="DP67" i="28"/>
  <c r="EP67" i="28"/>
  <c r="FI71" i="28"/>
  <c r="EW75" i="28"/>
  <c r="EP79" i="28"/>
  <c r="FL80" i="28"/>
  <c r="EH80" i="28"/>
  <c r="EV80" i="28"/>
  <c r="EA82" i="28"/>
  <c r="ER84" i="28"/>
  <c r="DN84" i="28"/>
  <c r="EZ86" i="28"/>
  <c r="DV86" i="28"/>
  <c r="EH86" i="28"/>
  <c r="FL86" i="28"/>
  <c r="DQ98" i="28"/>
  <c r="EU98" i="28"/>
  <c r="EC98" i="28"/>
  <c r="FG98" i="28"/>
  <c r="DT99" i="28"/>
  <c r="EX99" i="28"/>
  <c r="DK106" i="28"/>
  <c r="DN107" i="28"/>
  <c r="DP117" i="28"/>
  <c r="ET117" i="28"/>
  <c r="ES125" i="28"/>
  <c r="DO125" i="28"/>
  <c r="FE125" i="28"/>
  <c r="EA125" i="28"/>
  <c r="ED135" i="28"/>
  <c r="FH135" i="28"/>
  <c r="DJ25" i="28"/>
  <c r="EC26" i="28"/>
  <c r="EO30" i="28"/>
  <c r="EI31" i="28"/>
  <c r="DL33" i="28"/>
  <c r="EQ33" i="28"/>
  <c r="FM37" i="28"/>
  <c r="DW38" i="28"/>
  <c r="EN39" i="28"/>
  <c r="FM42" i="28"/>
  <c r="JP46" i="28"/>
  <c r="EB48" i="28"/>
  <c r="EV53" i="28"/>
  <c r="JP54" i="28"/>
  <c r="EF58" i="28"/>
  <c r="DV60" i="28"/>
  <c r="DV61" i="28"/>
  <c r="DN66" i="28"/>
  <c r="ES67" i="28"/>
  <c r="DM70" i="28"/>
  <c r="FK71" i="28"/>
  <c r="DR75" i="28"/>
  <c r="DN85" i="28"/>
  <c r="ER85" i="28"/>
  <c r="EA88" i="28"/>
  <c r="FE88" i="28"/>
  <c r="DU89" i="28"/>
  <c r="FE90" i="28"/>
  <c r="FA91" i="28"/>
  <c r="EG93" i="28"/>
  <c r="FK93" i="28"/>
  <c r="DU94" i="28"/>
  <c r="EY94" i="28"/>
  <c r="EG94" i="28"/>
  <c r="FK94" i="28"/>
  <c r="DP111" i="28"/>
  <c r="ET111" i="28"/>
  <c r="DN114" i="28"/>
  <c r="ER114" i="28"/>
  <c r="DP125" i="28"/>
  <c r="ET125" i="28"/>
  <c r="FF125" i="28"/>
  <c r="EB125" i="28"/>
  <c r="EN126" i="28"/>
  <c r="DJ126" i="28"/>
  <c r="ET142" i="28"/>
  <c r="DP142" i="28"/>
  <c r="EB142" i="28"/>
  <c r="FF142" i="28"/>
  <c r="ES43" i="28"/>
  <c r="EU44" i="28"/>
  <c r="DW63" i="28"/>
  <c r="DT67" i="28"/>
  <c r="DL68" i="28"/>
  <c r="EQ72" i="28"/>
  <c r="DR78" i="28"/>
  <c r="EV79" i="28"/>
  <c r="EG84" i="28"/>
  <c r="DL90" i="28"/>
  <c r="DJ94" i="28"/>
  <c r="EN94" i="28"/>
  <c r="DV94" i="28"/>
  <c r="EZ94" i="28"/>
  <c r="EH94" i="28"/>
  <c r="FL94" i="28"/>
  <c r="EU111" i="28"/>
  <c r="DQ111" i="28"/>
  <c r="FG111" i="28"/>
  <c r="DQ142" i="28"/>
  <c r="EU142" i="28"/>
  <c r="FG142" i="28"/>
  <c r="EC142" i="28"/>
  <c r="DR92" i="28"/>
  <c r="DM96" i="28"/>
  <c r="EV96" i="28"/>
  <c r="DU97" i="28"/>
  <c r="EH99" i="28"/>
  <c r="EO101" i="28"/>
  <c r="FJ107" i="28"/>
  <c r="ED111" i="28"/>
  <c r="EP112" i="28"/>
  <c r="EY114" i="28"/>
  <c r="DT115" i="28"/>
  <c r="EO117" i="28"/>
  <c r="DP119" i="28"/>
  <c r="EY120" i="28"/>
  <c r="FL128" i="28"/>
  <c r="FM130" i="28"/>
  <c r="ET132" i="28"/>
  <c r="FF137" i="28"/>
  <c r="EY139" i="28"/>
  <c r="EY178" i="28"/>
  <c r="DU178" i="28"/>
  <c r="EG178" i="28"/>
  <c r="FK178" i="28"/>
  <c r="ER209" i="28"/>
  <c r="DN209" i="28"/>
  <c r="FF115" i="28"/>
  <c r="EX122" i="28"/>
  <c r="DS138" i="28"/>
  <c r="EW138" i="28"/>
  <c r="FK140" i="28"/>
  <c r="EG140" i="28"/>
  <c r="EY143" i="28"/>
  <c r="DU143" i="28"/>
  <c r="EQ144" i="28"/>
  <c r="DM144" i="28"/>
  <c r="DJ178" i="28"/>
  <c r="EN178" i="28"/>
  <c r="ES193" i="28"/>
  <c r="DO193" i="28"/>
  <c r="FE201" i="28"/>
  <c r="EA201" i="28"/>
  <c r="EN228" i="28"/>
  <c r="DJ228" i="28"/>
  <c r="EZ228" i="28"/>
  <c r="DV228" i="28"/>
  <c r="EH228" i="28"/>
  <c r="FL228" i="28"/>
  <c r="ER240" i="28"/>
  <c r="DN240" i="28"/>
  <c r="ER245" i="28"/>
  <c r="DN245" i="28"/>
  <c r="FJ251" i="28"/>
  <c r="EF251" i="28"/>
  <c r="DT253" i="28"/>
  <c r="EX253" i="28"/>
  <c r="EA92" i="28"/>
  <c r="FE93" i="28"/>
  <c r="EA97" i="28"/>
  <c r="DJ99" i="28"/>
  <c r="EQ99" i="28"/>
  <c r="DJ100" i="28"/>
  <c r="EZ100" i="28"/>
  <c r="EV101" i="28"/>
  <c r="DJ104" i="28"/>
  <c r="EZ104" i="28"/>
  <c r="DQ106" i="28"/>
  <c r="EC107" i="28"/>
  <c r="EP108" i="28"/>
  <c r="FI110" i="28"/>
  <c r="FM111" i="28"/>
  <c r="EV117" i="28"/>
  <c r="DR119" i="28"/>
  <c r="FA121" i="28"/>
  <c r="EZ122" i="28"/>
  <c r="EQ123" i="28"/>
  <c r="FG124" i="28"/>
  <c r="EF125" i="28"/>
  <c r="DO126" i="28"/>
  <c r="EF128" i="28"/>
  <c r="EO129" i="28"/>
  <c r="ER131" i="28"/>
  <c r="EZ132" i="28"/>
  <c r="EH136" i="28"/>
  <c r="FL136" i="28"/>
  <c r="EZ140" i="28"/>
  <c r="DV140" i="28"/>
  <c r="FL140" i="28"/>
  <c r="FJ141" i="28"/>
  <c r="EF141" i="28"/>
  <c r="DJ143" i="28"/>
  <c r="EN143" i="28"/>
  <c r="EY150" i="28"/>
  <c r="DU150" i="28"/>
  <c r="DQ155" i="28"/>
  <c r="EU165" i="28"/>
  <c r="DQ165" i="28"/>
  <c r="DK172" i="28"/>
  <c r="EO172" i="28"/>
  <c r="FA172" i="28"/>
  <c r="DW172" i="28"/>
  <c r="EI172" i="28"/>
  <c r="FM172" i="28"/>
  <c r="FF181" i="28"/>
  <c r="EX182" i="28"/>
  <c r="DT182" i="28"/>
  <c r="EF182" i="28"/>
  <c r="FJ182" i="28"/>
  <c r="DM184" i="28"/>
  <c r="EQ184" i="28"/>
  <c r="DL187" i="28"/>
  <c r="EP187" i="28"/>
  <c r="EB193" i="28"/>
  <c r="FF193" i="28"/>
  <c r="EN212" i="28"/>
  <c r="DJ212" i="28"/>
  <c r="DV212" i="28"/>
  <c r="EZ212" i="28"/>
  <c r="EO233" i="28"/>
  <c r="DK233" i="28"/>
  <c r="FA233" i="28"/>
  <c r="DW233" i="28"/>
  <c r="FH96" i="28"/>
  <c r="EI98" i="28"/>
  <c r="ES99" i="28"/>
  <c r="FA100" i="28"/>
  <c r="EW101" i="28"/>
  <c r="FF106" i="28"/>
  <c r="FF109" i="28"/>
  <c r="EZ127" i="28"/>
  <c r="DK130" i="28"/>
  <c r="ES130" i="28"/>
  <c r="DJ131" i="28"/>
  <c r="DO132" i="28"/>
  <c r="FF132" i="28"/>
  <c r="DK134" i="28"/>
  <c r="DQ137" i="28"/>
  <c r="FM140" i="28"/>
  <c r="FJ146" i="28"/>
  <c r="EF146" i="28"/>
  <c r="DT152" i="28"/>
  <c r="EX152" i="28"/>
  <c r="EV165" i="28"/>
  <c r="DR165" i="28"/>
  <c r="EN175" i="28"/>
  <c r="DJ175" i="28"/>
  <c r="EZ175" i="28"/>
  <c r="DV175" i="28"/>
  <c r="EN190" i="28"/>
  <c r="DJ190" i="28"/>
  <c r="EZ190" i="28"/>
  <c r="DV190" i="28"/>
  <c r="FG217" i="28"/>
  <c r="EC217" i="28"/>
  <c r="FE95" i="28"/>
  <c r="EF97" i="28"/>
  <c r="EO111" i="28"/>
  <c r="EH125" i="28"/>
  <c r="EA126" i="28"/>
  <c r="DM136" i="28"/>
  <c r="EN138" i="28"/>
  <c r="DJ138" i="28"/>
  <c r="EB144" i="28"/>
  <c r="FF144" i="28"/>
  <c r="ET181" i="28"/>
  <c r="DP181" i="28"/>
  <c r="DN189" i="28"/>
  <c r="ER189" i="28"/>
  <c r="FA190" i="28"/>
  <c r="DW190" i="28"/>
  <c r="FM190" i="28"/>
  <c r="EI190" i="28"/>
  <c r="FJ197" i="28"/>
  <c r="EF197" i="28"/>
  <c r="EH220" i="28"/>
  <c r="FL220" i="28"/>
  <c r="FK236" i="28"/>
  <c r="EG236" i="28"/>
  <c r="ED91" i="28"/>
  <c r="FF95" i="28"/>
  <c r="FK114" i="28"/>
  <c r="FH118" i="28"/>
  <c r="EX123" i="28"/>
  <c r="FL127" i="28"/>
  <c r="FA141" i="28"/>
  <c r="DW141" i="28"/>
  <c r="DV146" i="28"/>
  <c r="EZ146" i="28"/>
  <c r="ER147" i="28"/>
  <c r="DN147" i="28"/>
  <c r="FF148" i="28"/>
  <c r="EB148" i="28"/>
  <c r="DV171" i="28"/>
  <c r="EZ171" i="28"/>
  <c r="EH171" i="28"/>
  <c r="FL171" i="28"/>
  <c r="DP174" i="28"/>
  <c r="ET174" i="28"/>
  <c r="EU186" i="28"/>
  <c r="DQ186" i="28"/>
  <c r="EC186" i="28"/>
  <c r="FG186" i="28"/>
  <c r="FH227" i="28"/>
  <c r="ED227" i="28"/>
  <c r="DN235" i="28"/>
  <c r="ER235" i="28"/>
  <c r="EY239" i="28"/>
  <c r="DU239" i="28"/>
  <c r="DU85" i="28"/>
  <c r="DK98" i="28"/>
  <c r="FA99" i="28"/>
  <c r="FM104" i="28"/>
  <c r="EZ108" i="28"/>
  <c r="DL111" i="28"/>
  <c r="DJ117" i="28"/>
  <c r="FJ118" i="28"/>
  <c r="DL123" i="28"/>
  <c r="EZ123" i="28"/>
  <c r="EY129" i="28"/>
  <c r="EZ130" i="28"/>
  <c r="EP136" i="28"/>
  <c r="FL138" i="28"/>
  <c r="DL141" i="28"/>
  <c r="EP141" i="28"/>
  <c r="DK141" i="28"/>
  <c r="EA153" i="28"/>
  <c r="FE153" i="28"/>
  <c r="EC155" i="28"/>
  <c r="FG155" i="28"/>
  <c r="DK176" i="28"/>
  <c r="EO176" i="28"/>
  <c r="FA176" i="28"/>
  <c r="DW176" i="28"/>
  <c r="EV186" i="28"/>
  <c r="DR186" i="28"/>
  <c r="FA213" i="28"/>
  <c r="DW213" i="28"/>
  <c r="ET238" i="28"/>
  <c r="DP238" i="28"/>
  <c r="FI250" i="28"/>
  <c r="EE250" i="28"/>
  <c r="EW252" i="28"/>
  <c r="DS252" i="28"/>
  <c r="EN88" i="28"/>
  <c r="EP89" i="28"/>
  <c r="ES92" i="28"/>
  <c r="EC93" i="28"/>
  <c r="DV99" i="28"/>
  <c r="FE99" i="28"/>
  <c r="FF105" i="28"/>
  <c r="DW108" i="28"/>
  <c r="EV111" i="28"/>
  <c r="DJ118" i="28"/>
  <c r="FK118" i="28"/>
  <c r="DJ125" i="28"/>
  <c r="EZ125" i="28"/>
  <c r="FA129" i="28"/>
  <c r="FE130" i="28"/>
  <c r="FE131" i="28"/>
  <c r="DS135" i="28"/>
  <c r="EZ143" i="28"/>
  <c r="FE154" i="28"/>
  <c r="EG168" i="28"/>
  <c r="FK168" i="28"/>
  <c r="DN173" i="28"/>
  <c r="ER173" i="28"/>
  <c r="EH254" i="28"/>
  <c r="FL254" i="28"/>
  <c r="EP81" i="28"/>
  <c r="FM81" i="28"/>
  <c r="EB85" i="28"/>
  <c r="DN89" i="28"/>
  <c r="EH93" i="28"/>
  <c r="JS93" i="28"/>
  <c r="ES97" i="28"/>
  <c r="FF99" i="28"/>
  <c r="FE103" i="28"/>
  <c r="FK105" i="28"/>
  <c r="EN106" i="28"/>
  <c r="DJ107" i="28"/>
  <c r="EU107" i="28"/>
  <c r="EA108" i="28"/>
  <c r="EY111" i="28"/>
  <c r="DJ114" i="28"/>
  <c r="EO114" i="28"/>
  <c r="EP115" i="28"/>
  <c r="FM118" i="28"/>
  <c r="ER119" i="28"/>
  <c r="DS123" i="28"/>
  <c r="EP124" i="28"/>
  <c r="EQ126" i="28"/>
  <c r="EN127" i="28"/>
  <c r="EX128" i="28"/>
  <c r="DW130" i="28"/>
  <c r="FF130" i="28"/>
  <c r="DV131" i="28"/>
  <c r="DR132" i="28"/>
  <c r="EV132" i="28"/>
  <c r="EX133" i="28"/>
  <c r="ET134" i="28"/>
  <c r="EU136" i="28"/>
  <c r="DN141" i="28"/>
  <c r="ER141" i="28"/>
  <c r="EA142" i="28"/>
  <c r="DS148" i="28"/>
  <c r="EW148" i="28"/>
  <c r="EE148" i="28"/>
  <c r="FI148" i="28"/>
  <c r="ES167" i="28"/>
  <c r="DO167" i="28"/>
  <c r="DT203" i="28"/>
  <c r="EX203" i="28"/>
  <c r="EF203" i="28"/>
  <c r="FJ203" i="28"/>
  <c r="EY207" i="28"/>
  <c r="DU207" i="28"/>
  <c r="FK207" i="28"/>
  <c r="EG207" i="28"/>
  <c r="EG225" i="28"/>
  <c r="FK225" i="28"/>
  <c r="EW82" i="28"/>
  <c r="FH84" i="28"/>
  <c r="ED85" i="28"/>
  <c r="DK88" i="28"/>
  <c r="ER90" i="28"/>
  <c r="DL97" i="28"/>
  <c r="FG103" i="28"/>
  <c r="DM107" i="28"/>
  <c r="ER109" i="28"/>
  <c r="EU110" i="28"/>
  <c r="FA111" i="28"/>
  <c r="ER124" i="28"/>
  <c r="DR125" i="28"/>
  <c r="EP127" i="28"/>
  <c r="DM128" i="28"/>
  <c r="EZ128" i="28"/>
  <c r="EA129" i="28"/>
  <c r="DM133" i="28"/>
  <c r="EC136" i="28"/>
  <c r="FG136" i="28"/>
  <c r="EV137" i="28"/>
  <c r="DV138" i="28"/>
  <c r="DO142" i="28"/>
  <c r="ES142" i="28"/>
  <c r="FH147" i="28"/>
  <c r="ED147" i="28"/>
  <c r="ET179" i="28"/>
  <c r="DP179" i="28"/>
  <c r="FF194" i="28"/>
  <c r="EB194" i="28"/>
  <c r="EU216" i="28"/>
  <c r="DQ216" i="28"/>
  <c r="EC216" i="28"/>
  <c r="FG216" i="28"/>
  <c r="EA218" i="28"/>
  <c r="FE218" i="28"/>
  <c r="ER246" i="28"/>
  <c r="DN246" i="28"/>
  <c r="DQ249" i="28"/>
  <c r="EU249" i="28"/>
  <c r="DL172" i="28"/>
  <c r="EQ188" i="28"/>
  <c r="EA204" i="28"/>
  <c r="EZ209" i="28"/>
  <c r="DL213" i="28"/>
  <c r="DU214" i="28"/>
  <c r="EA221" i="28"/>
  <c r="EA246" i="28"/>
  <c r="FK251" i="28"/>
  <c r="EN148" i="28"/>
  <c r="EH183" i="28"/>
  <c r="FE185" i="28"/>
  <c r="ER191" i="28"/>
  <c r="EP195" i="28"/>
  <c r="EV200" i="28"/>
  <c r="EI204" i="28"/>
  <c r="FJ216" i="28"/>
  <c r="FH217" i="28"/>
  <c r="EQ248" i="28"/>
  <c r="DL140" i="28"/>
  <c r="DV141" i="28"/>
  <c r="FG141" i="28"/>
  <c r="DO143" i="28"/>
  <c r="FH143" i="28"/>
  <c r="FF146" i="28"/>
  <c r="ER148" i="28"/>
  <c r="EY155" i="28"/>
  <c r="FE156" i="28"/>
  <c r="EY164" i="28"/>
  <c r="EI166" i="28"/>
  <c r="DQ168" i="28"/>
  <c r="EB169" i="28"/>
  <c r="EC171" i="28"/>
  <c r="DR175" i="28"/>
  <c r="ER180" i="28"/>
  <c r="DP182" i="28"/>
  <c r="ES183" i="28"/>
  <c r="FK184" i="28"/>
  <c r="FM185" i="28"/>
  <c r="EU191" i="28"/>
  <c r="FJ193" i="28"/>
  <c r="DP198" i="28"/>
  <c r="EX200" i="28"/>
  <c r="EO204" i="28"/>
  <c r="DP207" i="28"/>
  <c r="DR212" i="28"/>
  <c r="EZ214" i="28"/>
  <c r="FK216" i="28"/>
  <c r="FK217" i="28"/>
  <c r="ER220" i="28"/>
  <c r="ES221" i="28"/>
  <c r="EG222" i="28"/>
  <c r="DR225" i="28"/>
  <c r="DV231" i="28"/>
  <c r="EG234" i="28"/>
  <c r="DN236" i="28"/>
  <c r="EV237" i="28"/>
  <c r="DM239" i="28"/>
  <c r="FF242" i="28"/>
  <c r="ED244" i="28"/>
  <c r="EO246" i="28"/>
  <c r="EH247" i="28"/>
  <c r="DK253" i="28"/>
  <c r="DW254" i="28"/>
  <c r="EO142" i="28"/>
  <c r="DK146" i="28"/>
  <c r="EO147" i="28"/>
  <c r="DV150" i="28"/>
  <c r="DR151" i="28"/>
  <c r="FH156" i="28"/>
  <c r="FG166" i="28"/>
  <c r="DR168" i="28"/>
  <c r="EF171" i="28"/>
  <c r="EW176" i="28"/>
  <c r="FG180" i="28"/>
  <c r="FJ187" i="28"/>
  <c r="FH188" i="28"/>
  <c r="ED190" i="28"/>
  <c r="DQ197" i="28"/>
  <c r="FM201" i="28"/>
  <c r="EO212" i="28"/>
  <c r="EA213" i="28"/>
  <c r="ET221" i="28"/>
  <c r="EN222" i="28"/>
  <c r="DQ236" i="28"/>
  <c r="EI244" i="28"/>
  <c r="EI247" i="28"/>
  <c r="DJ250" i="28"/>
  <c r="DV253" i="28"/>
  <c r="EE254" i="28"/>
  <c r="EU266" i="28"/>
  <c r="DQ266" i="28"/>
  <c r="EQ142" i="28"/>
  <c r="EZ144" i="28"/>
  <c r="DM148" i="28"/>
  <c r="DL153" i="28"/>
  <c r="FJ153" i="28"/>
  <c r="EQ169" i="28"/>
  <c r="ET172" i="28"/>
  <c r="EZ183" i="28"/>
  <c r="FI188" i="28"/>
  <c r="ER212" i="28"/>
  <c r="FF220" i="28"/>
  <c r="EU225" i="28"/>
  <c r="EV233" i="28"/>
  <c r="EC236" i="28"/>
  <c r="DY239" i="28"/>
  <c r="FK242" i="28"/>
  <c r="EO244" i="28"/>
  <c r="FH245" i="28"/>
  <c r="DQ250" i="28"/>
  <c r="DK252" i="28"/>
  <c r="DW253" i="28"/>
  <c r="FE254" i="28"/>
  <c r="DO139" i="28"/>
  <c r="ED141" i="28"/>
  <c r="FK153" i="28"/>
  <c r="FJ155" i="28"/>
  <c r="EH168" i="28"/>
  <c r="ER175" i="28"/>
  <c r="FA182" i="28"/>
  <c r="FE183" i="28"/>
  <c r="ET190" i="28"/>
  <c r="EI198" i="28"/>
  <c r="EN207" i="28"/>
  <c r="FM208" i="28"/>
  <c r="DT210" i="28"/>
  <c r="DV211" i="28"/>
  <c r="ES212" i="28"/>
  <c r="EX213" i="28"/>
  <c r="DW224" i="28"/>
  <c r="FG225" i="28"/>
  <c r="FJ228" i="28"/>
  <c r="EP230" i="28"/>
  <c r="EX233" i="28"/>
  <c r="DO241" i="28"/>
  <c r="ET244" i="28"/>
  <c r="FJ245" i="28"/>
  <c r="DR250" i="28"/>
  <c r="EC251" i="28"/>
  <c r="DL252" i="28"/>
  <c r="ES253" i="28"/>
  <c r="DN267" i="28"/>
  <c r="ER267" i="28"/>
  <c r="EV145" i="28"/>
  <c r="EX147" i="28"/>
  <c r="FH183" i="28"/>
  <c r="DS185" i="28"/>
  <c r="EH197" i="28"/>
  <c r="EA210" i="28"/>
  <c r="EF211" i="28"/>
  <c r="FI221" i="28"/>
  <c r="EA224" i="28"/>
  <c r="ES230" i="28"/>
  <c r="DS241" i="28"/>
  <c r="DU265" i="28"/>
  <c r="FG168" i="28"/>
  <c r="EQ219" i="28"/>
  <c r="EX230" i="28"/>
  <c r="DR232" i="28"/>
  <c r="FE241" i="28"/>
  <c r="FM254" i="28"/>
  <c r="DS144" i="28"/>
  <c r="DS147" i="28"/>
  <c r="FH168" i="28"/>
  <c r="EP174" i="28"/>
  <c r="FA175" i="28"/>
  <c r="DQ192" i="28"/>
  <c r="ER194" i="28"/>
  <c r="FA212" i="28"/>
  <c r="FE230" i="28"/>
  <c r="EP235" i="28"/>
  <c r="EP251" i="28"/>
  <c r="EP143" i="28"/>
  <c r="FF145" i="28"/>
  <c r="ET163" i="28"/>
  <c r="EI167" i="28"/>
  <c r="EP177" i="28"/>
  <c r="FE179" i="28"/>
  <c r="DJ183" i="28"/>
  <c r="EA188" i="28"/>
  <c r="FH194" i="28"/>
  <c r="EQ196" i="28"/>
  <c r="FA197" i="28"/>
  <c r="DU200" i="28"/>
  <c r="DP208" i="28"/>
  <c r="EY210" i="28"/>
  <c r="EU215" i="28"/>
  <c r="EO218" i="28"/>
  <c r="FF230" i="28"/>
  <c r="FI238" i="28"/>
  <c r="DQ240" i="28"/>
  <c r="FF243" i="28"/>
  <c r="DL247" i="28"/>
  <c r="ER251" i="28"/>
  <c r="FM253" i="28"/>
  <c r="EP267" i="28"/>
  <c r="DY71" i="28"/>
  <c r="DY34" i="28"/>
  <c r="DY47" i="28"/>
  <c r="FC28" i="28"/>
  <c r="DY103" i="28"/>
  <c r="DY154" i="28"/>
  <c r="DY78" i="28"/>
  <c r="FC36" i="28"/>
  <c r="DY49" i="28"/>
  <c r="FC149" i="28"/>
  <c r="FC248" i="28"/>
  <c r="DY29" i="28"/>
  <c r="DY122" i="28"/>
  <c r="DY118" i="28"/>
  <c r="FC109" i="28"/>
  <c r="DY155" i="28"/>
  <c r="FC219" i="28"/>
  <c r="DY243" i="28"/>
  <c r="FC102" i="28"/>
  <c r="FC73" i="28"/>
  <c r="DY45" i="28"/>
  <c r="FC104" i="28"/>
  <c r="DY139" i="28"/>
  <c r="DY267" i="28"/>
  <c r="FC41" i="28"/>
  <c r="FC58" i="28"/>
  <c r="DY81" i="28"/>
  <c r="FC88" i="28"/>
  <c r="DY228" i="28"/>
  <c r="DY35" i="28"/>
  <c r="DY153" i="28"/>
  <c r="DY231" i="28"/>
  <c r="DY181" i="28"/>
  <c r="EF265" i="28"/>
  <c r="EI265" i="28"/>
  <c r="EQ264" i="28"/>
  <c r="ER264" i="28"/>
  <c r="EU264" i="28"/>
  <c r="FF264" i="28"/>
  <c r="EX163" i="28"/>
  <c r="DY166" i="28"/>
  <c r="FE172" i="28"/>
  <c r="DR174" i="28"/>
  <c r="FA174" i="28"/>
  <c r="DP177" i="28"/>
  <c r="FG178" i="28"/>
  <c r="DR180" i="28"/>
  <c r="DL181" i="28"/>
  <c r="EC183" i="28"/>
  <c r="EN186" i="28"/>
  <c r="DV189" i="28"/>
  <c r="DU191" i="28"/>
  <c r="DR194" i="28"/>
  <c r="EZ194" i="28"/>
  <c r="DW195" i="28"/>
  <c r="DT196" i="28"/>
  <c r="FJ196" i="28"/>
  <c r="DN234" i="28"/>
  <c r="ER234" i="28"/>
  <c r="EV253" i="28"/>
  <c r="DR253" i="28"/>
  <c r="ED253" i="28"/>
  <c r="FH253" i="28"/>
  <c r="FA163" i="28"/>
  <c r="FC164" i="28"/>
  <c r="EP165" i="28"/>
  <c r="EE166" i="28"/>
  <c r="DS167" i="28"/>
  <c r="EN168" i="28"/>
  <c r="ER169" i="28"/>
  <c r="DL171" i="28"/>
  <c r="EU171" i="28"/>
  <c r="FF172" i="28"/>
  <c r="DS174" i="28"/>
  <c r="FE174" i="28"/>
  <c r="DT177" i="28"/>
  <c r="FH178" i="28"/>
  <c r="DV180" i="28"/>
  <c r="DO181" i="28"/>
  <c r="FF182" i="28"/>
  <c r="ER184" i="28"/>
  <c r="DT185" i="28"/>
  <c r="FI185" i="28"/>
  <c r="EQ186" i="28"/>
  <c r="DV188" i="28"/>
  <c r="DW189" i="28"/>
  <c r="DK190" i="28"/>
  <c r="EW190" i="28"/>
  <c r="EN192" i="28"/>
  <c r="EY193" i="28"/>
  <c r="FG194" i="28"/>
  <c r="EO195" i="28"/>
  <c r="EA196" i="28"/>
  <c r="EN197" i="28"/>
  <c r="DO198" i="28"/>
  <c r="DR201" i="28"/>
  <c r="EV201" i="28"/>
  <c r="DP210" i="28"/>
  <c r="ET210" i="28"/>
  <c r="DQ211" i="28"/>
  <c r="EU211" i="28"/>
  <c r="FF228" i="28"/>
  <c r="EB228" i="28"/>
  <c r="DL236" i="28"/>
  <c r="EP236" i="28"/>
  <c r="EG157" i="28"/>
  <c r="FB163" i="28"/>
  <c r="ER165" i="28"/>
  <c r="ER168" i="28"/>
  <c r="DP169" i="28"/>
  <c r="EU169" i="28"/>
  <c r="DM171" i="28"/>
  <c r="EV171" i="28"/>
  <c r="DQ172" i="28"/>
  <c r="FI172" i="28"/>
  <c r="EX179" i="28"/>
  <c r="EN180" i="28"/>
  <c r="FI182" i="28"/>
  <c r="EU184" i="28"/>
  <c r="DO190" i="28"/>
  <c r="EC191" i="28"/>
  <c r="EO192" i="28"/>
  <c r="EZ200" i="28"/>
  <c r="DV200" i="28"/>
  <c r="EH200" i="28"/>
  <c r="FL200" i="28"/>
  <c r="EW201" i="28"/>
  <c r="DS201" i="28"/>
  <c r="FJ202" i="28"/>
  <c r="EF202" i="28"/>
  <c r="DR211" i="28"/>
  <c r="EV211" i="28"/>
  <c r="ED218" i="28"/>
  <c r="DS226" i="28"/>
  <c r="EW226" i="28"/>
  <c r="EE226" i="28"/>
  <c r="FI226" i="28"/>
  <c r="EH241" i="28"/>
  <c r="FL241" i="28"/>
  <c r="DK163" i="28"/>
  <c r="EU166" i="28"/>
  <c r="EA167" i="28"/>
  <c r="EY169" i="28"/>
  <c r="DT172" i="28"/>
  <c r="FJ172" i="28"/>
  <c r="FI174" i="28"/>
  <c r="DN178" i="28"/>
  <c r="FL178" i="28"/>
  <c r="EY184" i="28"/>
  <c r="EY186" i="28"/>
  <c r="EN189" i="28"/>
  <c r="FE190" i="28"/>
  <c r="EG191" i="28"/>
  <c r="ER192" i="28"/>
  <c r="DP193" i="28"/>
  <c r="FK194" i="28"/>
  <c r="ET195" i="28"/>
  <c r="ER197" i="28"/>
  <c r="DY203" i="28"/>
  <c r="FC203" i="28"/>
  <c r="DP203" i="28"/>
  <c r="ES215" i="28"/>
  <c r="DO215" i="28"/>
  <c r="ET216" i="28"/>
  <c r="DP216" i="28"/>
  <c r="DS229" i="28"/>
  <c r="EW229" i="28"/>
  <c r="EE229" i="28"/>
  <c r="FI229" i="28"/>
  <c r="DO231" i="28"/>
  <c r="ES231" i="28"/>
  <c r="DL163" i="28"/>
  <c r="EX166" i="28"/>
  <c r="EZ168" i="28"/>
  <c r="ED174" i="28"/>
  <c r="FM174" i="28"/>
  <c r="EU175" i="28"/>
  <c r="ER176" i="28"/>
  <c r="DR178" i="28"/>
  <c r="EU180" i="28"/>
  <c r="FM182" i="28"/>
  <c r="FF184" i="28"/>
  <c r="ED185" i="28"/>
  <c r="EZ186" i="28"/>
  <c r="EX187" i="28"/>
  <c r="FL194" i="28"/>
  <c r="EX195" i="28"/>
  <c r="EH196" i="28"/>
  <c r="EB198" i="28"/>
  <c r="DJ200" i="28"/>
  <c r="EH202" i="28"/>
  <c r="FL202" i="28"/>
  <c r="DN203" i="28"/>
  <c r="ER203" i="28"/>
  <c r="EB203" i="28"/>
  <c r="ED204" i="28"/>
  <c r="FE208" i="28"/>
  <c r="EA208" i="28"/>
  <c r="DP215" i="28"/>
  <c r="ET215" i="28"/>
  <c r="EB215" i="28"/>
  <c r="FF215" i="28"/>
  <c r="DR246" i="28"/>
  <c r="EV246" i="28"/>
  <c r="ED246" i="28"/>
  <c r="FH246" i="28"/>
  <c r="DO163" i="28"/>
  <c r="DL164" i="28"/>
  <c r="EZ165" i="28"/>
  <c r="EY166" i="28"/>
  <c r="EG167" i="28"/>
  <c r="FE168" i="28"/>
  <c r="DY172" i="28"/>
  <c r="EY173" i="28"/>
  <c r="DL182" i="28"/>
  <c r="FG184" i="28"/>
  <c r="EY187" i="28"/>
  <c r="EV189" i="28"/>
  <c r="FI190" i="28"/>
  <c r="EZ192" i="28"/>
  <c r="FM193" i="28"/>
  <c r="EZ197" i="28"/>
  <c r="DK202" i="28"/>
  <c r="EO202" i="28"/>
  <c r="DW202" i="28"/>
  <c r="FA202" i="28"/>
  <c r="DN214" i="28"/>
  <c r="ER214" i="28"/>
  <c r="FE215" i="28"/>
  <c r="FJ220" i="28"/>
  <c r="EF220" i="28"/>
  <c r="EZ223" i="28"/>
  <c r="DV223" i="28"/>
  <c r="DM164" i="28"/>
  <c r="FJ169" i="28"/>
  <c r="FH171" i="28"/>
  <c r="DV178" i="28"/>
  <c r="DL179" i="28"/>
  <c r="FJ179" i="28"/>
  <c r="FK186" i="28"/>
  <c r="FA192" i="28"/>
  <c r="ED193" i="28"/>
  <c r="DM199" i="28"/>
  <c r="DM212" i="28"/>
  <c r="DM213" i="28"/>
  <c r="EQ213" i="28"/>
  <c r="DO214" i="28"/>
  <c r="ES214" i="28"/>
  <c r="DR217" i="28"/>
  <c r="EV217" i="28"/>
  <c r="FC238" i="28"/>
  <c r="DY238" i="28"/>
  <c r="FJ257" i="28"/>
  <c r="EF257" i="28"/>
  <c r="FK166" i="28"/>
  <c r="EE198" i="28"/>
  <c r="FI198" i="28"/>
  <c r="DN199" i="28"/>
  <c r="DS204" i="28"/>
  <c r="EW204" i="28"/>
  <c r="FI204" i="28"/>
  <c r="EE204" i="28"/>
  <c r="DN232" i="28"/>
  <c r="ER232" i="28"/>
  <c r="EN249" i="28"/>
  <c r="DJ249" i="28"/>
  <c r="DV249" i="28"/>
  <c r="EZ249" i="28"/>
  <c r="DP255" i="28"/>
  <c r="ET255" i="28"/>
  <c r="EE169" i="28"/>
  <c r="DK175" i="28"/>
  <c r="FF177" i="28"/>
  <c r="FH180" i="28"/>
  <c r="EO188" i="28"/>
  <c r="FF189" i="28"/>
  <c r="EN194" i="28"/>
  <c r="EX205" i="28"/>
  <c r="DT205" i="28"/>
  <c r="EA165" i="28"/>
  <c r="ES174" i="28"/>
  <c r="FI177" i="28"/>
  <c r="FL180" i="28"/>
  <c r="EB186" i="28"/>
  <c r="DK189" i="28"/>
  <c r="EG205" i="28"/>
  <c r="FK205" i="28"/>
  <c r="EN171" i="28"/>
  <c r="FJ177" i="28"/>
  <c r="DY179" i="28"/>
  <c r="EF192" i="28"/>
  <c r="DM194" i="28"/>
  <c r="EY198" i="28"/>
  <c r="EZ202" i="28"/>
  <c r="DO206" i="28"/>
  <c r="ES206" i="28"/>
  <c r="DL245" i="28"/>
  <c r="EP245" i="28"/>
  <c r="EU254" i="28"/>
  <c r="DQ254" i="28"/>
  <c r="FM177" i="28"/>
  <c r="DW183" i="28"/>
  <c r="EA187" i="28"/>
  <c r="DT191" i="28"/>
  <c r="EW194" i="28"/>
  <c r="DS196" i="28"/>
  <c r="ES200" i="28"/>
  <c r="DP201" i="28"/>
  <c r="ET201" i="28"/>
  <c r="EB201" i="28"/>
  <c r="FF201" i="28"/>
  <c r="FM205" i="28"/>
  <c r="EI205" i="28"/>
  <c r="DQ207" i="28"/>
  <c r="EU207" i="28"/>
  <c r="EC207" i="28"/>
  <c r="FG207" i="28"/>
  <c r="EN209" i="28"/>
  <c r="DJ209" i="28"/>
  <c r="EH209" i="28"/>
  <c r="FL209" i="28"/>
  <c r="EE218" i="28"/>
  <c r="EN224" i="28"/>
  <c r="DM251" i="28"/>
  <c r="EV202" i="28"/>
  <c r="FK203" i="28"/>
  <c r="EU205" i="28"/>
  <c r="DW206" i="28"/>
  <c r="FL206" i="28"/>
  <c r="EQ207" i="28"/>
  <c r="FH209" i="28"/>
  <c r="FJ210" i="28"/>
  <c r="EW212" i="28"/>
  <c r="EY213" i="28"/>
  <c r="FA214" i="28"/>
  <c r="EV220" i="28"/>
  <c r="DV221" i="28"/>
  <c r="DK223" i="28"/>
  <c r="EH227" i="28"/>
  <c r="ES229" i="28"/>
  <c r="EN231" i="28"/>
  <c r="FE233" i="28"/>
  <c r="ED234" i="28"/>
  <c r="ET235" i="28"/>
  <c r="DU236" i="28"/>
  <c r="EW237" i="28"/>
  <c r="DR239" i="28"/>
  <c r="DU240" i="28"/>
  <c r="DL241" i="28"/>
  <c r="DL242" i="28"/>
  <c r="ER244" i="28"/>
  <c r="DT245" i="28"/>
  <c r="FK245" i="28"/>
  <c r="EN248" i="28"/>
  <c r="ER249" i="28"/>
  <c r="DN250" i="28"/>
  <c r="DN252" i="28"/>
  <c r="FA252" i="28"/>
  <c r="FL253" i="28"/>
  <c r="FJ254" i="28"/>
  <c r="FI264" i="28"/>
  <c r="EP265" i="28"/>
  <c r="DT266" i="28"/>
  <c r="FA267" i="28"/>
  <c r="EC214" i="28"/>
  <c r="EY220" i="28"/>
  <c r="FA237" i="28"/>
  <c r="DL264" i="28"/>
  <c r="EB266" i="28"/>
  <c r="FF267" i="28"/>
  <c r="DQ202" i="28"/>
  <c r="FF205" i="28"/>
  <c r="FC207" i="28"/>
  <c r="ER211" i="28"/>
  <c r="FF213" i="28"/>
  <c r="FK214" i="28"/>
  <c r="EQ222" i="28"/>
  <c r="DS223" i="28"/>
  <c r="EW224" i="28"/>
  <c r="DU225" i="28"/>
  <c r="EI228" i="28"/>
  <c r="FH230" i="28"/>
  <c r="EV231" i="28"/>
  <c r="FI233" i="28"/>
  <c r="DK235" i="28"/>
  <c r="FA235" i="28"/>
  <c r="DK237" i="28"/>
  <c r="FH237" i="28"/>
  <c r="EX244" i="28"/>
  <c r="ER248" i="28"/>
  <c r="FC250" i="28"/>
  <c r="EZ251" i="28"/>
  <c r="EZ265" i="28"/>
  <c r="EF266" i="28"/>
  <c r="FL267" i="28"/>
  <c r="ED198" i="28"/>
  <c r="FH202" i="28"/>
  <c r="ES204" i="28"/>
  <c r="FG205" i="28"/>
  <c r="EG206" i="28"/>
  <c r="EP208" i="28"/>
  <c r="DU209" i="28"/>
  <c r="EC212" i="28"/>
  <c r="FJ213" i="28"/>
  <c r="FL214" i="28"/>
  <c r="FM215" i="28"/>
  <c r="EO217" i="28"/>
  <c r="EP218" i="28"/>
  <c r="FG220" i="28"/>
  <c r="ED221" i="28"/>
  <c r="FM221" i="28"/>
  <c r="ER222" i="28"/>
  <c r="DP224" i="28"/>
  <c r="DV225" i="28"/>
  <c r="EZ229" i="28"/>
  <c r="FJ230" i="28"/>
  <c r="FJ233" i="28"/>
  <c r="FE235" i="28"/>
  <c r="EN236" i="28"/>
  <c r="FK237" i="28"/>
  <c r="EN240" i="28"/>
  <c r="FA244" i="28"/>
  <c r="EP246" i="28"/>
  <c r="ES248" i="28"/>
  <c r="EY249" i="28"/>
  <c r="DS250" i="28"/>
  <c r="FE250" i="28"/>
  <c r="EC261" i="28"/>
  <c r="DP264" i="28"/>
  <c r="FE265" i="28"/>
  <c r="EH266" i="28"/>
  <c r="DM267" i="28"/>
  <c r="FK202" i="28"/>
  <c r="EP203" i="28"/>
  <c r="DJ204" i="28"/>
  <c r="ET204" i="28"/>
  <c r="ED212" i="28"/>
  <c r="EE213" i="28"/>
  <c r="FM213" i="28"/>
  <c r="EQ216" i="28"/>
  <c r="ER217" i="28"/>
  <c r="ES218" i="28"/>
  <c r="DQ219" i="28"/>
  <c r="FK220" i="28"/>
  <c r="DW223" i="28"/>
  <c r="FL226" i="28"/>
  <c r="EQ228" i="28"/>
  <c r="FG229" i="28"/>
  <c r="FH232" i="28"/>
  <c r="FM233" i="28"/>
  <c r="ET234" i="28"/>
  <c r="FF235" i="28"/>
  <c r="FL237" i="28"/>
  <c r="FE238" i="28"/>
  <c r="DR243" i="28"/>
  <c r="FF244" i="28"/>
  <c r="ES246" i="28"/>
  <c r="DK247" i="28"/>
  <c r="EQ247" i="28"/>
  <c r="EV248" i="28"/>
  <c r="DU250" i="28"/>
  <c r="EB251" i="28"/>
  <c r="DJ253" i="28"/>
  <c r="DU264" i="28"/>
  <c r="DO267" i="28"/>
  <c r="EP210" i="28"/>
  <c r="EG212" i="28"/>
  <c r="FL212" i="28"/>
  <c r="EP215" i="28"/>
  <c r="ER216" i="28"/>
  <c r="ES217" i="28"/>
  <c r="EW218" i="28"/>
  <c r="EH221" i="28"/>
  <c r="DT224" i="28"/>
  <c r="FI224" i="28"/>
  <c r="FM226" i="28"/>
  <c r="EU228" i="28"/>
  <c r="FH229" i="28"/>
  <c r="FK232" i="28"/>
  <c r="EV234" i="28"/>
  <c r="FI235" i="28"/>
  <c r="FM237" i="28"/>
  <c r="FF238" i="28"/>
  <c r="DV243" i="28"/>
  <c r="FJ244" i="28"/>
  <c r="ET246" i="28"/>
  <c r="ES247" i="28"/>
  <c r="FA249" i="28"/>
  <c r="DL254" i="28"/>
  <c r="DP267" i="28"/>
  <c r="EP206" i="28"/>
  <c r="EQ210" i="28"/>
  <c r="EO214" i="28"/>
  <c r="EQ215" i="28"/>
  <c r="DM217" i="28"/>
  <c r="EZ222" i="28"/>
  <c r="FL224" i="28"/>
  <c r="EH225" i="28"/>
  <c r="EA226" i="28"/>
  <c r="EW228" i="28"/>
  <c r="FM232" i="28"/>
  <c r="FM235" i="28"/>
  <c r="EZ240" i="28"/>
  <c r="EZ248" i="28"/>
  <c r="FL250" i="28"/>
  <c r="EE251" i="28"/>
  <c r="ET253" i="28"/>
  <c r="DO254" i="28"/>
  <c r="EQ254" i="28"/>
  <c r="DQ265" i="28"/>
  <c r="DU267" i="28"/>
  <c r="DO210" i="28"/>
  <c r="DL216" i="28"/>
  <c r="EV216" i="28"/>
  <c r="DV218" i="28"/>
  <c r="EO221" i="28"/>
  <c r="FJ229" i="28"/>
  <c r="EQ230" i="28"/>
  <c r="FI241" i="28"/>
  <c r="EU242" i="28"/>
  <c r="ED243" i="28"/>
  <c r="DP247" i="28"/>
  <c r="DP254" i="28"/>
  <c r="DT265" i="28"/>
  <c r="DN228" i="28"/>
  <c r="FL229" i="28"/>
  <c r="FG234" i="28"/>
  <c r="EZ236" i="28"/>
  <c r="DS246" i="28"/>
  <c r="DS253" i="28"/>
  <c r="DS210" i="28"/>
  <c r="DK213" i="28"/>
  <c r="EZ216" i="28"/>
  <c r="EF224" i="28"/>
  <c r="DP227" i="28"/>
  <c r="FG228" i="28"/>
  <c r="FC246" i="28"/>
  <c r="FF247" i="28"/>
  <c r="EN251" i="28"/>
  <c r="DS254" i="28"/>
  <c r="DM266" i="28"/>
  <c r="EY159" i="28"/>
  <c r="DP157" i="28"/>
  <c r="DS161" i="28"/>
  <c r="EB157" i="28"/>
  <c r="FJ161" i="28"/>
  <c r="DY161" i="28"/>
  <c r="FC159" i="28"/>
  <c r="FL161" i="28"/>
  <c r="DV160" i="28"/>
  <c r="DV162" i="28"/>
  <c r="EU160" i="28"/>
  <c r="ER162" i="28"/>
  <c r="EV160" i="28"/>
  <c r="EU162" i="28"/>
  <c r="DA13" i="28"/>
  <c r="EA158" i="28"/>
  <c r="ES158" i="28"/>
  <c r="DP161" i="28"/>
  <c r="EC157" i="28"/>
  <c r="EE157" i="28"/>
  <c r="DJ158" i="28"/>
  <c r="EO158" i="28"/>
  <c r="DL159" i="28"/>
  <c r="EY160" i="28"/>
  <c r="DT161" i="28"/>
  <c r="EV162" i="28"/>
  <c r="EH158" i="28"/>
  <c r="DM159" i="28"/>
  <c r="EI158" i="28"/>
  <c r="EQ157" i="28"/>
  <c r="DN158" i="28"/>
  <c r="EW158" i="28"/>
  <c r="DQ159" i="28"/>
  <c r="DJ160" i="28"/>
  <c r="FG160" i="28"/>
  <c r="EP161" i="28"/>
  <c r="DJ162" i="28"/>
  <c r="FG162" i="28"/>
  <c r="EU157" i="28"/>
  <c r="EX158" i="28"/>
  <c r="DT159" i="28"/>
  <c r="DN160" i="28"/>
  <c r="FH160" i="28"/>
  <c r="ES161" i="28"/>
  <c r="DM162" i="28"/>
  <c r="FH162" i="28"/>
  <c r="CZ13" i="28"/>
  <c r="EY157" i="28"/>
  <c r="FA158" i="28"/>
  <c r="FK160" i="28"/>
  <c r="FJ162" i="28"/>
  <c r="DL157" i="28"/>
  <c r="EZ157" i="28"/>
  <c r="DV158" i="28"/>
  <c r="FL160" i="28"/>
  <c r="FL162" i="28"/>
  <c r="FG158" i="28"/>
  <c r="FI158" i="28"/>
  <c r="FE161" i="28"/>
  <c r="FF161" i="28"/>
  <c r="FI161" i="28"/>
  <c r="DB13" i="28"/>
  <c r="DR263" i="28"/>
  <c r="DU263" i="28"/>
  <c r="EB263" i="28"/>
  <c r="ED263" i="28"/>
  <c r="EI263" i="28"/>
  <c r="EP263" i="28"/>
  <c r="EQ263" i="28"/>
  <c r="FE263" i="28"/>
  <c r="FG263" i="28"/>
  <c r="DP263" i="28"/>
  <c r="CI13" i="28"/>
  <c r="FI261" i="28"/>
  <c r="CU13" i="28"/>
  <c r="EG260" i="28"/>
  <c r="EB262" i="28"/>
  <c r="EI260" i="28"/>
  <c r="DG13" i="28"/>
  <c r="FF260" i="28"/>
  <c r="FH260" i="28"/>
  <c r="I2" i="36"/>
  <c r="G2" i="36" s="1"/>
  <c r="Y4" i="36"/>
  <c r="O6" i="36"/>
  <c r="EA262" i="28"/>
  <c r="ET260" i="28"/>
  <c r="DM261" i="28"/>
  <c r="FJ261" i="28"/>
  <c r="EF262" i="28"/>
  <c r="EV260" i="28"/>
  <c r="DN261" i="28"/>
  <c r="EH262" i="28"/>
  <c r="EY260" i="28"/>
  <c r="DP261" i="28"/>
  <c r="EN262" i="28"/>
  <c r="DM260" i="28"/>
  <c r="DQ261" i="28"/>
  <c r="EQ262" i="28"/>
  <c r="DQ260" i="28"/>
  <c r="EX262" i="28"/>
  <c r="EZ262" i="28"/>
  <c r="DT260" i="28"/>
  <c r="DL262" i="28"/>
  <c r="EP261" i="28"/>
  <c r="DU262" i="28"/>
  <c r="EZ259" i="28"/>
  <c r="CM13" i="28"/>
  <c r="DJ259" i="28"/>
  <c r="EC258" i="28"/>
  <c r="CQ13" i="28"/>
  <c r="EF258" i="28"/>
  <c r="DZ250" i="28"/>
  <c r="EP258" i="28"/>
  <c r="DL259" i="28"/>
  <c r="FE259" i="28"/>
  <c r="ER258" i="28"/>
  <c r="DM259" i="28"/>
  <c r="FF259" i="28"/>
  <c r="EU258" i="28"/>
  <c r="DQ259" i="28"/>
  <c r="FJ259" i="28"/>
  <c r="DM258" i="28"/>
  <c r="DU259" i="28"/>
  <c r="FL259" i="28"/>
  <c r="FI258" i="28"/>
  <c r="DP258" i="28"/>
  <c r="DY259" i="28"/>
  <c r="DU258" i="28"/>
  <c r="EB258" i="28"/>
  <c r="EG257" i="28"/>
  <c r="EI257" i="28"/>
  <c r="ET257" i="28"/>
  <c r="EV257" i="28"/>
  <c r="DM257" i="28"/>
  <c r="EY257" i="28"/>
  <c r="FF257" i="28"/>
  <c r="DQ257" i="28"/>
  <c r="DT257" i="28"/>
  <c r="EB256" i="28"/>
  <c r="EF256" i="28"/>
  <c r="EN256" i="28"/>
  <c r="EQ256" i="28"/>
  <c r="EU256" i="28"/>
  <c r="DD13" i="28"/>
  <c r="DL256" i="28"/>
  <c r="EV256" i="28"/>
  <c r="EX256" i="28"/>
  <c r="EZ256" i="28"/>
  <c r="DU256" i="28"/>
  <c r="DZ32" i="28"/>
  <c r="FD104" i="28"/>
  <c r="FD103" i="28"/>
  <c r="DZ109" i="28"/>
  <c r="DZ203" i="28"/>
  <c r="EU255" i="28"/>
  <c r="EY255" i="28"/>
  <c r="DL255" i="28"/>
  <c r="FF255" i="28"/>
  <c r="DM255" i="28"/>
  <c r="FG255" i="28"/>
  <c r="DN255" i="28"/>
  <c r="FI255" i="28"/>
  <c r="FJ255" i="28"/>
  <c r="JS7" i="28"/>
  <c r="JT7" i="28" s="1"/>
  <c r="JU7" i="28" s="1"/>
  <c r="JS17" i="28"/>
  <c r="JT17" i="28" s="1"/>
  <c r="JU17" i="28" s="1"/>
  <c r="JS8" i="28"/>
  <c r="JT8" i="28" s="1"/>
  <c r="JU8" i="28" s="1"/>
  <c r="JS25" i="28"/>
  <c r="JT25" i="28" s="1"/>
  <c r="JU25" i="28" s="1"/>
  <c r="JS15" i="28"/>
  <c r="JT15" i="28" s="1"/>
  <c r="JU15" i="28" s="1"/>
  <c r="JS35" i="28"/>
  <c r="JT35" i="28" s="1"/>
  <c r="JU35" i="28" s="1"/>
  <c r="JS18" i="28"/>
  <c r="JT18" i="28" s="1"/>
  <c r="JU18" i="28" s="1"/>
  <c r="JS24" i="28"/>
  <c r="JT24" i="28" s="1"/>
  <c r="JU24" i="28" s="1"/>
  <c r="JS9" i="28"/>
  <c r="JT9" i="28" s="1"/>
  <c r="JU9" i="28" s="1"/>
  <c r="JS26" i="28"/>
  <c r="JT26" i="28" s="1"/>
  <c r="JU26" i="28" s="1"/>
  <c r="JS14" i="28"/>
  <c r="JT14" i="28" s="1"/>
  <c r="JU14" i="28" s="1"/>
  <c r="JS23" i="28"/>
  <c r="JT23" i="28" s="1"/>
  <c r="JU23" i="28" s="1"/>
  <c r="FL27" i="28"/>
  <c r="DC13" i="28"/>
  <c r="EA16" i="28"/>
  <c r="EG22" i="28"/>
  <c r="EA15" i="28"/>
  <c r="EQ15" i="28"/>
  <c r="EB16" i="28"/>
  <c r="FG16" i="28"/>
  <c r="EB17" i="28"/>
  <c r="EE18" i="28"/>
  <c r="EF19" i="28"/>
  <c r="EV19" i="28"/>
  <c r="FM20" i="28"/>
  <c r="ES21" i="28"/>
  <c r="FM22" i="28"/>
  <c r="EN24" i="28"/>
  <c r="FA24" i="28"/>
  <c r="EV25" i="28"/>
  <c r="FM25" i="28"/>
  <c r="DO26" i="28"/>
  <c r="EU26" i="28"/>
  <c r="EA27" i="28"/>
  <c r="ER27" i="28"/>
  <c r="FG27" i="28"/>
  <c r="DW28" i="28"/>
  <c r="DW29" i="28"/>
  <c r="ET29" i="28"/>
  <c r="JS29" i="28"/>
  <c r="JT29" i="28" s="1"/>
  <c r="JU29" i="28" s="1"/>
  <c r="DO30" i="28"/>
  <c r="FG30" i="28"/>
  <c r="DM31" i="28"/>
  <c r="EQ31" i="28"/>
  <c r="JT31" i="28"/>
  <c r="JU31" i="28" s="1"/>
  <c r="FI32" i="28"/>
  <c r="EE32" i="28"/>
  <c r="JS32" i="28"/>
  <c r="JT32" i="28" s="1"/>
  <c r="JU32" i="28" s="1"/>
  <c r="EX33" i="28"/>
  <c r="EY35" i="28"/>
  <c r="DM37" i="28"/>
  <c r="DO39" i="28"/>
  <c r="JU39" i="28"/>
  <c r="DR40" i="28"/>
  <c r="EV40" i="28"/>
  <c r="DU42" i="28"/>
  <c r="EY42" i="28"/>
  <c r="EG42" i="28"/>
  <c r="DK44" i="28"/>
  <c r="EO44" i="28"/>
  <c r="DW44" i="28"/>
  <c r="FA44" i="28"/>
  <c r="EI44" i="28"/>
  <c r="FM44" i="28"/>
  <c r="EE49" i="28"/>
  <c r="JS54" i="28"/>
  <c r="JT54" i="28" s="1"/>
  <c r="JU54" i="28" s="1"/>
  <c r="FH18" i="28"/>
  <c r="DR18" i="28"/>
  <c r="EV18" i="28"/>
  <c r="FJ18" i="28"/>
  <c r="DU20" i="28"/>
  <c r="DM27" i="28"/>
  <c r="ES27" i="28"/>
  <c r="FM29" i="28"/>
  <c r="FK35" i="28"/>
  <c r="EG35" i="28"/>
  <c r="ES37" i="28"/>
  <c r="DO37" i="28"/>
  <c r="FE39" i="28"/>
  <c r="EA39" i="28"/>
  <c r="DL44" i="28"/>
  <c r="EP44" i="28"/>
  <c r="JS47" i="28"/>
  <c r="JT47" i="28" s="1"/>
  <c r="JU47" i="28" s="1"/>
  <c r="JS48" i="28"/>
  <c r="JT48" i="28" s="1"/>
  <c r="JU48" i="28" s="1"/>
  <c r="EW49" i="28"/>
  <c r="DS49" i="28"/>
  <c r="DJ57" i="28"/>
  <c r="EN57" i="28"/>
  <c r="DV57" i="28"/>
  <c r="EZ57" i="28"/>
  <c r="EH57" i="28"/>
  <c r="FL57" i="28"/>
  <c r="CN13" i="28"/>
  <c r="DO16" i="28"/>
  <c r="FG17" i="28"/>
  <c r="DU22" i="28"/>
  <c r="DO23" i="28"/>
  <c r="DU24" i="28"/>
  <c r="EO24" i="28"/>
  <c r="DP25" i="28"/>
  <c r="JS11" i="28"/>
  <c r="JT11" i="28" s="1"/>
  <c r="JU11" i="28" s="1"/>
  <c r="CO13" i="28"/>
  <c r="EC15" i="28"/>
  <c r="ES15" i="28"/>
  <c r="DP16" i="28"/>
  <c r="FI16" i="28"/>
  <c r="B17" i="28"/>
  <c r="DP17" i="28"/>
  <c r="ED17" i="28"/>
  <c r="DS18" i="28"/>
  <c r="EG18" i="28"/>
  <c r="EH19" i="28"/>
  <c r="EX19" i="28"/>
  <c r="DJ20" i="28"/>
  <c r="DV20" i="28"/>
  <c r="JS20" i="28"/>
  <c r="JT20" i="28" s="1"/>
  <c r="JU20" i="28" s="1"/>
  <c r="EU21" i="28"/>
  <c r="DJ22" i="28"/>
  <c r="DV22" i="28"/>
  <c r="JS22" i="28"/>
  <c r="JT22" i="28" s="1"/>
  <c r="JU22" i="28" s="1"/>
  <c r="DP23" i="28"/>
  <c r="FI23" i="28"/>
  <c r="EP24" i="28"/>
  <c r="FF24" i="28"/>
  <c r="EH25" i="28"/>
  <c r="EY25" i="28"/>
  <c r="EW26" i="28"/>
  <c r="FL26" i="28"/>
  <c r="ET27" i="28"/>
  <c r="FJ27" i="28"/>
  <c r="ER28" i="28"/>
  <c r="FG28" i="28"/>
  <c r="DJ29" i="28"/>
  <c r="EA29" i="28"/>
  <c r="DR30" i="28"/>
  <c r="FK32" i="28"/>
  <c r="EG32" i="28"/>
  <c r="ET37" i="28"/>
  <c r="DP37" i="28"/>
  <c r="JS37" i="28"/>
  <c r="JT37" i="28" s="1"/>
  <c r="JU37" i="28" s="1"/>
  <c r="EE38" i="28"/>
  <c r="FI38" i="28"/>
  <c r="EX39" i="28"/>
  <c r="FI45" i="28"/>
  <c r="DU55" i="28"/>
  <c r="EY55" i="28"/>
  <c r="EG55" i="28"/>
  <c r="FK55" i="28"/>
  <c r="DM60" i="28"/>
  <c r="EQ60" i="28"/>
  <c r="DF13" i="28"/>
  <c r="ES17" i="28"/>
  <c r="CP13" i="28"/>
  <c r="DQ16" i="28"/>
  <c r="DQ17" i="28"/>
  <c r="EE17" i="28"/>
  <c r="DT18" i="28"/>
  <c r="EH18" i="28"/>
  <c r="DK20" i="28"/>
  <c r="DW20" i="28"/>
  <c r="DK22" i="28"/>
  <c r="DW22" i="28"/>
  <c r="DQ23" i="28"/>
  <c r="EQ24" i="28"/>
  <c r="FG24" i="28"/>
  <c r="EU27" i="28"/>
  <c r="DQ27" i="28"/>
  <c r="DK29" i="28"/>
  <c r="EB31" i="28"/>
  <c r="FF31" i="28"/>
  <c r="EV32" i="28"/>
  <c r="EO35" i="28"/>
  <c r="DK35" i="28"/>
  <c r="FA35" i="28"/>
  <c r="DW35" i="28"/>
  <c r="DQ39" i="28"/>
  <c r="EU39" i="28"/>
  <c r="FG39" i="28"/>
  <c r="EC39" i="28"/>
  <c r="EQ46" i="28"/>
  <c r="DM46" i="28"/>
  <c r="FC46" i="28"/>
  <c r="DY46" i="28"/>
  <c r="EV51" i="28"/>
  <c r="DR51" i="28"/>
  <c r="ED51" i="28"/>
  <c r="EO59" i="28"/>
  <c r="DK59" i="28"/>
  <c r="DW59" i="28"/>
  <c r="FA59" i="28"/>
  <c r="FM59" i="28"/>
  <c r="EI59" i="28"/>
  <c r="FE63" i="28"/>
  <c r="EA63" i="28"/>
  <c r="JS10" i="28"/>
  <c r="JT10" i="28" s="1"/>
  <c r="JU10" i="28" s="1"/>
  <c r="EU15" i="28"/>
  <c r="FJ15" i="28"/>
  <c r="EF17" i="28"/>
  <c r="EI18" i="28"/>
  <c r="EN19" i="28"/>
  <c r="EZ19" i="28"/>
  <c r="DL20" i="28"/>
  <c r="DY20" i="28"/>
  <c r="FE20" i="28"/>
  <c r="EW21" i="28"/>
  <c r="FL21" i="28"/>
  <c r="DL22" i="28"/>
  <c r="DY22" i="28"/>
  <c r="FE22" i="28"/>
  <c r="DR23" i="28"/>
  <c r="FA25" i="28"/>
  <c r="ER29" i="28"/>
  <c r="DN29" i="28"/>
  <c r="DL29" i="28"/>
  <c r="EY29" i="28"/>
  <c r="DT30" i="28"/>
  <c r="EX30" i="28"/>
  <c r="FJ30" i="28"/>
  <c r="EF30" i="28"/>
  <c r="JT30" i="28"/>
  <c r="JU30" i="28" s="1"/>
  <c r="DT31" i="28"/>
  <c r="ET31" i="28"/>
  <c r="EY32" i="28"/>
  <c r="EG33" i="28"/>
  <c r="EP35" i="28"/>
  <c r="DL35" i="28"/>
  <c r="DN36" i="28"/>
  <c r="JT38" i="28"/>
  <c r="JU38" i="28" s="1"/>
  <c r="CR13" i="28"/>
  <c r="FK15" i="28"/>
  <c r="DS16" i="28"/>
  <c r="FL16" i="28"/>
  <c r="DS17" i="28"/>
  <c r="EG17" i="28"/>
  <c r="DJ18" i="28"/>
  <c r="DV18" i="28"/>
  <c r="DM20" i="28"/>
  <c r="FF20" i="28"/>
  <c r="FM21" i="28"/>
  <c r="DM22" i="28"/>
  <c r="FF22" i="28"/>
  <c r="DS23" i="28"/>
  <c r="FL23" i="28"/>
  <c r="ET24" i="28"/>
  <c r="EO25" i="28"/>
  <c r="EZ26" i="28"/>
  <c r="EX27" i="28"/>
  <c r="EU28" i="28"/>
  <c r="ES29" i="28"/>
  <c r="DO29" i="28"/>
  <c r="EG29" i="28"/>
  <c r="EA30" i="28"/>
  <c r="ED32" i="28"/>
  <c r="EO41" i="28"/>
  <c r="DK41" i="28"/>
  <c r="FA41" i="28"/>
  <c r="DW41" i="28"/>
  <c r="EA43" i="28"/>
  <c r="FE43" i="28"/>
  <c r="JS49" i="28"/>
  <c r="JT49" i="28" s="1"/>
  <c r="JU49" i="28" s="1"/>
  <c r="JT50" i="28"/>
  <c r="JU50" i="28" s="1"/>
  <c r="JS52" i="28"/>
  <c r="JT52" i="28" s="1"/>
  <c r="JU52" i="28" s="1"/>
  <c r="DS53" i="28"/>
  <c r="EW53" i="28"/>
  <c r="EE53" i="28"/>
  <c r="FI53" i="28"/>
  <c r="JR53" i="28"/>
  <c r="JP53" i="28"/>
  <c r="ET56" i="28"/>
  <c r="DP56" i="28"/>
  <c r="EU58" i="28"/>
  <c r="DQ58" i="28"/>
  <c r="EC58" i="28"/>
  <c r="FG58" i="28"/>
  <c r="CT13" i="28"/>
  <c r="FM16" i="28"/>
  <c r="EH17" i="28"/>
  <c r="FC19" i="28"/>
  <c r="FG20" i="28"/>
  <c r="FG22" i="28"/>
  <c r="FK24" i="28"/>
  <c r="FF25" i="28"/>
  <c r="EN26" i="28"/>
  <c r="EU30" i="28"/>
  <c r="EW31" i="28"/>
  <c r="FJ33" i="28"/>
  <c r="ER34" i="28"/>
  <c r="DN34" i="28"/>
  <c r="ET36" i="28"/>
  <c r="DP36" i="28"/>
  <c r="JS36" i="28"/>
  <c r="JT36" i="28" s="1"/>
  <c r="JU36" i="28" s="1"/>
  <c r="FJ39" i="28"/>
  <c r="EF39" i="28"/>
  <c r="DP43" i="28"/>
  <c r="ET43" i="28"/>
  <c r="EW45" i="28"/>
  <c r="DS45" i="28"/>
  <c r="DM48" i="28"/>
  <c r="EQ48" i="28"/>
  <c r="DS61" i="28"/>
  <c r="EW61" i="28"/>
  <c r="FI61" i="28"/>
  <c r="EE61" i="28"/>
  <c r="EN65" i="28"/>
  <c r="DJ65" i="28"/>
  <c r="EZ65" i="28"/>
  <c r="DV65" i="28"/>
  <c r="EH65" i="28"/>
  <c r="FL65" i="28"/>
  <c r="EI17" i="28"/>
  <c r="DY18" i="28"/>
  <c r="EQ19" i="28"/>
  <c r="EN21" i="28"/>
  <c r="EZ21" i="28"/>
  <c r="JS21" i="28"/>
  <c r="JT21" i="28" s="1"/>
  <c r="JU21" i="28" s="1"/>
  <c r="EO26" i="28"/>
  <c r="FE26" i="28"/>
  <c r="JS27" i="28"/>
  <c r="JT27" i="28" s="1"/>
  <c r="JU27" i="28" s="1"/>
  <c r="EW28" i="28"/>
  <c r="FL28" i="28"/>
  <c r="FM30" i="28"/>
  <c r="EI30" i="28"/>
  <c r="FC32" i="28"/>
  <c r="DN33" i="28"/>
  <c r="ER33" i="28"/>
  <c r="JT33" i="28"/>
  <c r="JU33" i="28" s="1"/>
  <c r="DJ38" i="28"/>
  <c r="DU39" i="28"/>
  <c r="EY39" i="28"/>
  <c r="EG39" i="28"/>
  <c r="DL40" i="28"/>
  <c r="EX42" i="28"/>
  <c r="JS46" i="28"/>
  <c r="JT46" i="28" s="1"/>
  <c r="JU46" i="28" s="1"/>
  <c r="EW47" i="28"/>
  <c r="DS47" i="28"/>
  <c r="JT6" i="28"/>
  <c r="JU6" i="28" s="1"/>
  <c r="JS12" i="28"/>
  <c r="JT12" i="28" s="1"/>
  <c r="JU12" i="28" s="1"/>
  <c r="HC14" i="28"/>
  <c r="EY15" i="28"/>
  <c r="DJ16" i="28"/>
  <c r="DV16" i="28"/>
  <c r="DJ17" i="28"/>
  <c r="DV17" i="28"/>
  <c r="DM18" i="28"/>
  <c r="EA18" i="28"/>
  <c r="ER19" i="28"/>
  <c r="JS19" i="28"/>
  <c r="JT19" i="28" s="1"/>
  <c r="JU19" i="28" s="1"/>
  <c r="DP20" i="28"/>
  <c r="EO21" i="28"/>
  <c r="FA21" i="28"/>
  <c r="DP22" i="28"/>
  <c r="DJ23" i="28"/>
  <c r="DV23" i="28"/>
  <c r="EP26" i="28"/>
  <c r="DL26" i="28"/>
  <c r="FF26" i="28"/>
  <c r="EN27" i="28"/>
  <c r="FM28" i="28"/>
  <c r="EV29" i="28"/>
  <c r="DR29" i="28"/>
  <c r="EH37" i="28"/>
  <c r="DM38" i="28"/>
  <c r="EQ38" i="28"/>
  <c r="DN40" i="28"/>
  <c r="ER40" i="28"/>
  <c r="ER41" i="28"/>
  <c r="DN41" i="28"/>
  <c r="EB43" i="28"/>
  <c r="EP50" i="28"/>
  <c r="DL50" i="28"/>
  <c r="JS51" i="28"/>
  <c r="JT51" i="28" s="1"/>
  <c r="JU51" i="28" s="1"/>
  <c r="EN15" i="28"/>
  <c r="EZ15" i="28"/>
  <c r="DK16" i="28"/>
  <c r="DW16" i="28"/>
  <c r="DK17" i="28"/>
  <c r="DW17" i="28"/>
  <c r="DN18" i="28"/>
  <c r="EB18" i="28"/>
  <c r="EC19" i="28"/>
  <c r="ES19" i="28"/>
  <c r="DQ20" i="28"/>
  <c r="FJ20" i="28"/>
  <c r="EP21" i="28"/>
  <c r="FE21" i="28"/>
  <c r="DQ22" i="28"/>
  <c r="FJ22" i="28"/>
  <c r="DK23" i="28"/>
  <c r="DW23" i="28"/>
  <c r="FC26" i="28"/>
  <c r="DY26" i="28"/>
  <c r="FC27" i="28"/>
  <c r="JT28" i="28"/>
  <c r="JU28" i="28" s="1"/>
  <c r="DL30" i="28"/>
  <c r="FA30" i="28"/>
  <c r="FF32" i="28"/>
  <c r="EB32" i="28"/>
  <c r="DR33" i="28"/>
  <c r="EU34" i="28"/>
  <c r="DQ34" i="28"/>
  <c r="EW36" i="28"/>
  <c r="DS36" i="28"/>
  <c r="EN37" i="28"/>
  <c r="EP38" i="28"/>
  <c r="ES41" i="28"/>
  <c r="DO41" i="28"/>
  <c r="EP51" i="28"/>
  <c r="JS57" i="28"/>
  <c r="JT57" i="28" s="1"/>
  <c r="JU57" i="28" s="1"/>
  <c r="DL16" i="28"/>
  <c r="DY16" i="28"/>
  <c r="DL17" i="28"/>
  <c r="DY17" i="28"/>
  <c r="DO18" i="28"/>
  <c r="EC18" i="28"/>
  <c r="ED19" i="28"/>
  <c r="DR20" i="28"/>
  <c r="FK20" i="28"/>
  <c r="DR22" i="28"/>
  <c r="DL23" i="28"/>
  <c r="DY23" i="28"/>
  <c r="FE23" i="28"/>
  <c r="EF31" i="28"/>
  <c r="EP32" i="28"/>
  <c r="EC33" i="28"/>
  <c r="FG33" i="28"/>
  <c r="EU33" i="28"/>
  <c r="EV34" i="28"/>
  <c r="DR34" i="28"/>
  <c r="JS34" i="28"/>
  <c r="JT34" i="28" s="1"/>
  <c r="JU34" i="28" s="1"/>
  <c r="FH35" i="28"/>
  <c r="ED35" i="28"/>
  <c r="EX36" i="28"/>
  <c r="DT36" i="28"/>
  <c r="EB36" i="28"/>
  <c r="EP37" i="28"/>
  <c r="DL37" i="28"/>
  <c r="EP39" i="28"/>
  <c r="JS45" i="28"/>
  <c r="JT45" i="28" s="1"/>
  <c r="JU45" i="28" s="1"/>
  <c r="ES69" i="28"/>
  <c r="DO69" i="28"/>
  <c r="FE69" i="28"/>
  <c r="EA69" i="28"/>
  <c r="EA17" i="28"/>
  <c r="EN28" i="28"/>
  <c r="DJ28" i="28"/>
  <c r="EZ28" i="28"/>
  <c r="DV28" i="28"/>
  <c r="ED33" i="28"/>
  <c r="FH33" i="28"/>
  <c r="FC37" i="28"/>
  <c r="DY37" i="28"/>
  <c r="FG40" i="28"/>
  <c r="EC40" i="28"/>
  <c r="EU40" i="28"/>
  <c r="EF42" i="28"/>
  <c r="FJ42" i="28"/>
  <c r="DL52" i="28"/>
  <c r="EP52" i="28"/>
  <c r="DO54" i="28"/>
  <c r="ES54" i="28"/>
  <c r="FE54" i="28"/>
  <c r="EA54" i="28"/>
  <c r="EO71" i="28"/>
  <c r="DK71" i="28"/>
  <c r="FA71" i="28"/>
  <c r="DW71" i="28"/>
  <c r="DK72" i="28"/>
  <c r="EO72" i="28"/>
  <c r="DW72" i="28"/>
  <c r="FA72" i="28"/>
  <c r="FM72" i="28"/>
  <c r="EI72" i="28"/>
  <c r="EF45" i="28"/>
  <c r="EF49" i="28"/>
  <c r="EE51" i="28"/>
  <c r="FC52" i="28"/>
  <c r="EC56" i="28"/>
  <c r="DP63" i="28"/>
  <c r="ET63" i="28"/>
  <c r="EI64" i="28"/>
  <c r="FM64" i="28"/>
  <c r="FL66" i="28"/>
  <c r="EH66" i="28"/>
  <c r="EF68" i="28"/>
  <c r="FJ68" i="28"/>
  <c r="ET69" i="28"/>
  <c r="DP69" i="28"/>
  <c r="DJ70" i="28"/>
  <c r="EN70" i="28"/>
  <c r="DV70" i="28"/>
  <c r="EZ70" i="28"/>
  <c r="EH70" i="28"/>
  <c r="FL70" i="28"/>
  <c r="ES74" i="28"/>
  <c r="DO74" i="28"/>
  <c r="DT75" i="28"/>
  <c r="EX75" i="28"/>
  <c r="FJ75" i="28"/>
  <c r="EF75" i="28"/>
  <c r="DQ85" i="28"/>
  <c r="EU85" i="28"/>
  <c r="EC85" i="28"/>
  <c r="FG85" i="28"/>
  <c r="EE34" i="28"/>
  <c r="EG36" i="28"/>
  <c r="FH37" i="28"/>
  <c r="EI39" i="28"/>
  <c r="EF40" i="28"/>
  <c r="EB41" i="28"/>
  <c r="EG45" i="28"/>
  <c r="JP45" i="28"/>
  <c r="EA46" i="28"/>
  <c r="FL47" i="28"/>
  <c r="ER48" i="28"/>
  <c r="EG49" i="28"/>
  <c r="DY50" i="28"/>
  <c r="EF51" i="28"/>
  <c r="EA52" i="28"/>
  <c r="EQ52" i="28"/>
  <c r="EX53" i="28"/>
  <c r="ED54" i="28"/>
  <c r="ET54" i="28"/>
  <c r="EN55" i="28"/>
  <c r="EZ55" i="28"/>
  <c r="ED56" i="28"/>
  <c r="EO57" i="28"/>
  <c r="FA57" i="28"/>
  <c r="EW58" i="28"/>
  <c r="DS58" i="28"/>
  <c r="DR58" i="28"/>
  <c r="FC59" i="28"/>
  <c r="DY59" i="28"/>
  <c r="DM59" i="28"/>
  <c r="DL64" i="28"/>
  <c r="EP64" i="28"/>
  <c r="DK66" i="28"/>
  <c r="EO66" i="28"/>
  <c r="DW66" i="28"/>
  <c r="FA66" i="28"/>
  <c r="EI66" i="28"/>
  <c r="FH67" i="28"/>
  <c r="ED67" i="28"/>
  <c r="EV67" i="28"/>
  <c r="DU68" i="28"/>
  <c r="EY68" i="28"/>
  <c r="DO79" i="28"/>
  <c r="ES79" i="28"/>
  <c r="FE79" i="28"/>
  <c r="EA79" i="28"/>
  <c r="ET81" i="28"/>
  <c r="DP81" i="28"/>
  <c r="DJ82" i="28"/>
  <c r="EN82" i="28"/>
  <c r="DV82" i="28"/>
  <c r="EZ82" i="28"/>
  <c r="EH82" i="28"/>
  <c r="FL82" i="28"/>
  <c r="EU83" i="28"/>
  <c r="DQ83" i="28"/>
  <c r="EV87" i="28"/>
  <c r="JT90" i="28"/>
  <c r="JS90" i="28"/>
  <c r="JU90" i="28"/>
  <c r="EF34" i="28"/>
  <c r="EH36" i="28"/>
  <c r="EC41" i="28"/>
  <c r="DT45" i="28"/>
  <c r="EH45" i="28"/>
  <c r="DN46" i="28"/>
  <c r="EB46" i="28"/>
  <c r="DT47" i="28"/>
  <c r="ES48" i="28"/>
  <c r="DT49" i="28"/>
  <c r="EH49" i="28"/>
  <c r="DM50" i="28"/>
  <c r="EA50" i="28"/>
  <c r="DS51" i="28"/>
  <c r="EG51" i="28"/>
  <c r="ER52" i="28"/>
  <c r="EY53" i="28"/>
  <c r="EU54" i="28"/>
  <c r="EO55" i="28"/>
  <c r="FA55" i="28"/>
  <c r="DQ56" i="28"/>
  <c r="EE56" i="28"/>
  <c r="EP57" i="28"/>
  <c r="EB60" i="28"/>
  <c r="FF60" i="28"/>
  <c r="DP60" i="28"/>
  <c r="FL61" i="28"/>
  <c r="EH61" i="28"/>
  <c r="DQ62" i="28"/>
  <c r="EY63" i="28"/>
  <c r="EO64" i="28"/>
  <c r="EN66" i="28"/>
  <c r="DS67" i="28"/>
  <c r="EW67" i="28"/>
  <c r="EG68" i="28"/>
  <c r="FF69" i="28"/>
  <c r="EU81" i="28"/>
  <c r="EW87" i="28"/>
  <c r="DS87" i="28"/>
  <c r="EE87" i="28"/>
  <c r="FI87" i="28"/>
  <c r="DK90" i="28"/>
  <c r="EO90" i="28"/>
  <c r="DW90" i="28"/>
  <c r="FA90" i="28"/>
  <c r="FM90" i="28"/>
  <c r="EI90" i="28"/>
  <c r="EB29" i="28"/>
  <c r="DT32" i="28"/>
  <c r="DS34" i="28"/>
  <c r="EG34" i="28"/>
  <c r="DM35" i="28"/>
  <c r="DZ35" i="28"/>
  <c r="DU36" i="28"/>
  <c r="EI36" i="28"/>
  <c r="DQ37" i="28"/>
  <c r="ES38" i="28"/>
  <c r="FH38" i="28"/>
  <c r="EO39" i="28"/>
  <c r="FA39" i="28"/>
  <c r="EX40" i="28"/>
  <c r="JS40" i="28"/>
  <c r="JT40" i="28" s="1"/>
  <c r="JU40" i="28" s="1"/>
  <c r="DP41" i="28"/>
  <c r="ED41" i="28"/>
  <c r="EO42" i="28"/>
  <c r="FA42" i="28"/>
  <c r="EV43" i="28"/>
  <c r="FK43" i="28"/>
  <c r="ER44" i="28"/>
  <c r="FG44" i="28"/>
  <c r="DU45" i="28"/>
  <c r="EI45" i="28"/>
  <c r="DO46" i="28"/>
  <c r="EC46" i="28"/>
  <c r="DU47" i="28"/>
  <c r="ET48" i="28"/>
  <c r="FI48" i="28"/>
  <c r="DU49" i="28"/>
  <c r="EI49" i="28"/>
  <c r="JP49" i="28"/>
  <c r="DN50" i="28"/>
  <c r="EB50" i="28"/>
  <c r="DT51" i="28"/>
  <c r="EH51" i="28"/>
  <c r="JP51" i="28"/>
  <c r="ES52" i="28"/>
  <c r="EN53" i="28"/>
  <c r="EZ53" i="28"/>
  <c r="EV54" i="28"/>
  <c r="EP55" i="28"/>
  <c r="FE55" i="28"/>
  <c r="DR56" i="28"/>
  <c r="EF56" i="28"/>
  <c r="EQ57" i="28"/>
  <c r="FF57" i="28"/>
  <c r="EO58" i="28"/>
  <c r="FF58" i="28"/>
  <c r="ES59" i="28"/>
  <c r="DO59" i="28"/>
  <c r="EP60" i="28"/>
  <c r="EV62" i="28"/>
  <c r="DR62" i="28"/>
  <c r="DU62" i="28"/>
  <c r="EB63" i="28"/>
  <c r="FL73" i="28"/>
  <c r="EA74" i="28"/>
  <c r="EU77" i="28"/>
  <c r="DQ77" i="28"/>
  <c r="EN78" i="28"/>
  <c r="DJ78" i="28"/>
  <c r="EZ78" i="28"/>
  <c r="DV78" i="28"/>
  <c r="EB81" i="28"/>
  <c r="DT93" i="28"/>
  <c r="EX93" i="28"/>
  <c r="FJ93" i="28"/>
  <c r="EF93" i="28"/>
  <c r="EE27" i="28"/>
  <c r="EC29" i="28"/>
  <c r="EH32" i="28"/>
  <c r="DT34" i="28"/>
  <c r="EH34" i="28"/>
  <c r="DN35" i="28"/>
  <c r="EA35" i="28"/>
  <c r="DJ36" i="28"/>
  <c r="DV36" i="28"/>
  <c r="DR37" i="28"/>
  <c r="FK37" i="28"/>
  <c r="FC39" i="28"/>
  <c r="EI40" i="28"/>
  <c r="DQ41" i="28"/>
  <c r="EE41" i="28"/>
  <c r="FE42" i="28"/>
  <c r="FL43" i="28"/>
  <c r="FH44" i="28"/>
  <c r="DJ45" i="28"/>
  <c r="DV45" i="28"/>
  <c r="DP46" i="28"/>
  <c r="ED46" i="28"/>
  <c r="DJ47" i="28"/>
  <c r="DV47" i="28"/>
  <c r="FJ48" i="28"/>
  <c r="DJ49" i="28"/>
  <c r="DV49" i="28"/>
  <c r="DO50" i="28"/>
  <c r="EC50" i="28"/>
  <c r="DU51" i="28"/>
  <c r="EI51" i="28"/>
  <c r="ED52" i="28"/>
  <c r="EG54" i="28"/>
  <c r="FF55" i="28"/>
  <c r="DS56" i="28"/>
  <c r="EG56" i="28"/>
  <c r="FG57" i="28"/>
  <c r="EP58" i="28"/>
  <c r="ET59" i="28"/>
  <c r="DP59" i="28"/>
  <c r="DJ61" i="28"/>
  <c r="EF61" i="28"/>
  <c r="JS61" i="28"/>
  <c r="EW62" i="28"/>
  <c r="DS62" i="28"/>
  <c r="JU62" i="28"/>
  <c r="JT62" i="28"/>
  <c r="JS62" i="28"/>
  <c r="ES65" i="28"/>
  <c r="DO65" i="28"/>
  <c r="FF72" i="28"/>
  <c r="EB72" i="28"/>
  <c r="EW81" i="28"/>
  <c r="JU84" i="28"/>
  <c r="JT84" i="28"/>
  <c r="JS84" i="28"/>
  <c r="JT92" i="28"/>
  <c r="JS92" i="28"/>
  <c r="JU92" i="28"/>
  <c r="EI34" i="28"/>
  <c r="EF41" i="28"/>
  <c r="EE46" i="28"/>
  <c r="ED50" i="28"/>
  <c r="EE52" i="28"/>
  <c r="EH54" i="28"/>
  <c r="EH56" i="28"/>
  <c r="FH58" i="28"/>
  <c r="DT60" i="28"/>
  <c r="DM61" i="28"/>
  <c r="EQ61" i="28"/>
  <c r="FK63" i="28"/>
  <c r="EG63" i="28"/>
  <c r="EU64" i="28"/>
  <c r="ET65" i="28"/>
  <c r="DP65" i="28"/>
  <c r="FF65" i="28"/>
  <c r="ET66" i="28"/>
  <c r="EE67" i="28"/>
  <c r="EY69" i="28"/>
  <c r="DU69" i="28"/>
  <c r="EG69" i="28"/>
  <c r="EA70" i="28"/>
  <c r="FE70" i="28"/>
  <c r="EU71" i="28"/>
  <c r="DQ71" i="28"/>
  <c r="DQ72" i="28"/>
  <c r="EU72" i="28"/>
  <c r="EU73" i="28"/>
  <c r="DQ73" i="28"/>
  <c r="JU82" i="28"/>
  <c r="JT82" i="28"/>
  <c r="JS82" i="28"/>
  <c r="FF97" i="28"/>
  <c r="EG41" i="28"/>
  <c r="FG42" i="28"/>
  <c r="FJ44" i="28"/>
  <c r="EF46" i="28"/>
  <c r="EE50" i="28"/>
  <c r="EI56" i="28"/>
  <c r="DJ63" i="28"/>
  <c r="EN63" i="28"/>
  <c r="DV63" i="28"/>
  <c r="EZ63" i="28"/>
  <c r="EC64" i="28"/>
  <c r="FG64" i="28"/>
  <c r="FF66" i="28"/>
  <c r="EB66" i="28"/>
  <c r="EN69" i="28"/>
  <c r="DJ69" i="28"/>
  <c r="EZ69" i="28"/>
  <c r="DV69" i="28"/>
  <c r="EH69" i="28"/>
  <c r="DP70" i="28"/>
  <c r="ET70" i="28"/>
  <c r="DR88" i="28"/>
  <c r="EV88" i="28"/>
  <c r="ED88" i="28"/>
  <c r="FH88" i="28"/>
  <c r="DP97" i="28"/>
  <c r="ET97" i="28"/>
  <c r="EF29" i="28"/>
  <c r="DK34" i="28"/>
  <c r="DW34" i="28"/>
  <c r="DM36" i="28"/>
  <c r="EA36" i="28"/>
  <c r="DU37" i="28"/>
  <c r="FC40" i="28"/>
  <c r="DT41" i="28"/>
  <c r="EH41" i="28"/>
  <c r="JS41" i="28"/>
  <c r="JT41" i="28" s="1"/>
  <c r="JU41" i="28" s="1"/>
  <c r="EN43" i="28"/>
  <c r="EZ43" i="28"/>
  <c r="EV44" i="28"/>
  <c r="DM45" i="28"/>
  <c r="EA45" i="28"/>
  <c r="DS46" i="28"/>
  <c r="EG46" i="28"/>
  <c r="DM47" i="28"/>
  <c r="FF47" i="28"/>
  <c r="EX48" i="28"/>
  <c r="JP48" i="28"/>
  <c r="DM49" i="28"/>
  <c r="EA49" i="28"/>
  <c r="DR50" i="28"/>
  <c r="EF50" i="28"/>
  <c r="DL51" i="28"/>
  <c r="DY51" i="28"/>
  <c r="EG52" i="28"/>
  <c r="EW52" i="28"/>
  <c r="ER53" i="28"/>
  <c r="EN54" i="28"/>
  <c r="EZ54" i="28"/>
  <c r="ET55" i="28"/>
  <c r="DJ56" i="28"/>
  <c r="DV56" i="28"/>
  <c r="JS56" i="28"/>
  <c r="JT56" i="28" s="1"/>
  <c r="JU56" i="28" s="1"/>
  <c r="EU57" i="28"/>
  <c r="EQ58" i="28"/>
  <c r="DM58" i="28"/>
  <c r="JT58" i="28"/>
  <c r="EW60" i="28"/>
  <c r="EH63" i="28"/>
  <c r="DR64" i="28"/>
  <c r="EV64" i="28"/>
  <c r="DQ66" i="28"/>
  <c r="EU66" i="28"/>
  <c r="DO68" i="28"/>
  <c r="ES68" i="28"/>
  <c r="ER68" i="28"/>
  <c r="EU70" i="28"/>
  <c r="EC71" i="28"/>
  <c r="JU76" i="28"/>
  <c r="JT76" i="28"/>
  <c r="JS76" i="28"/>
  <c r="DL86" i="28"/>
  <c r="EP86" i="28"/>
  <c r="DN45" i="28"/>
  <c r="EB45" i="28"/>
  <c r="DT46" i="28"/>
  <c r="EH46" i="28"/>
  <c r="DN47" i="28"/>
  <c r="DN49" i="28"/>
  <c r="EB49" i="28"/>
  <c r="DS50" i="28"/>
  <c r="EG50" i="28"/>
  <c r="DM51" i="28"/>
  <c r="EA51" i="28"/>
  <c r="EO54" i="28"/>
  <c r="FA54" i="28"/>
  <c r="EU55" i="28"/>
  <c r="FJ55" i="28"/>
  <c r="DK56" i="28"/>
  <c r="DW56" i="28"/>
  <c r="EV57" i="28"/>
  <c r="FK57" i="28"/>
  <c r="JU58" i="28"/>
  <c r="EO62" i="28"/>
  <c r="DK62" i="28"/>
  <c r="FA62" i="28"/>
  <c r="DW62" i="28"/>
  <c r="EI62" i="28"/>
  <c r="FA64" i="28"/>
  <c r="EZ66" i="28"/>
  <c r="DM67" i="28"/>
  <c r="EQ67" i="28"/>
  <c r="EB70" i="28"/>
  <c r="EH71" i="28"/>
  <c r="FM71" i="28"/>
  <c r="EU42" i="28"/>
  <c r="EP43" i="28"/>
  <c r="EX44" i="28"/>
  <c r="EC45" i="28"/>
  <c r="DU46" i="28"/>
  <c r="EI46" i="28"/>
  <c r="DO47" i="28"/>
  <c r="FH47" i="28"/>
  <c r="EN48" i="28"/>
  <c r="EZ48" i="28"/>
  <c r="DO49" i="28"/>
  <c r="EC49" i="28"/>
  <c r="DT50" i="28"/>
  <c r="EH50" i="28"/>
  <c r="JP50" i="28"/>
  <c r="DN51" i="28"/>
  <c r="EB51" i="28"/>
  <c r="EI52" i="28"/>
  <c r="EY52" i="28"/>
  <c r="ET53" i="28"/>
  <c r="EP54" i="28"/>
  <c r="DL56" i="28"/>
  <c r="DY56" i="28"/>
  <c r="EC60" i="28"/>
  <c r="EP62" i="28"/>
  <c r="DL62" i="28"/>
  <c r="ED64" i="28"/>
  <c r="JU64" i="28"/>
  <c r="JT64" i="28"/>
  <c r="JS64" i="28"/>
  <c r="EG65" i="28"/>
  <c r="JU65" i="28"/>
  <c r="JT65" i="28"/>
  <c r="JU70" i="28"/>
  <c r="JT70" i="28"/>
  <c r="JS70" i="28"/>
  <c r="JU71" i="28"/>
  <c r="JT71" i="28"/>
  <c r="JS71" i="28"/>
  <c r="JU72" i="28"/>
  <c r="JT72" i="28"/>
  <c r="JS72" i="28"/>
  <c r="JU87" i="28"/>
  <c r="JT87" i="28"/>
  <c r="JS87" i="28"/>
  <c r="EB34" i="28"/>
  <c r="ED36" i="28"/>
  <c r="DP45" i="28"/>
  <c r="ED45" i="28"/>
  <c r="DJ46" i="28"/>
  <c r="DV46" i="28"/>
  <c r="DP47" i="28"/>
  <c r="DP49" i="28"/>
  <c r="ED49" i="28"/>
  <c r="DU50" i="28"/>
  <c r="EI50" i="28"/>
  <c r="DO51" i="28"/>
  <c r="EC51" i="28"/>
  <c r="EA56" i="28"/>
  <c r="EN59" i="28"/>
  <c r="DJ59" i="28"/>
  <c r="EZ59" i="28"/>
  <c r="DV59" i="28"/>
  <c r="EE60" i="28"/>
  <c r="FH61" i="28"/>
  <c r="ED61" i="28"/>
  <c r="EY65" i="28"/>
  <c r="DU65" i="28"/>
  <c r="EX68" i="28"/>
  <c r="EN71" i="28"/>
  <c r="DJ71" i="28"/>
  <c r="EZ71" i="28"/>
  <c r="DV71" i="28"/>
  <c r="EN73" i="28"/>
  <c r="DJ73" i="28"/>
  <c r="EZ73" i="28"/>
  <c r="DV73" i="28"/>
  <c r="EQ76" i="28"/>
  <c r="DM76" i="28"/>
  <c r="FC76" i="28"/>
  <c r="DY76" i="28"/>
  <c r="DU80" i="28"/>
  <c r="EY80" i="28"/>
  <c r="EG80" i="28"/>
  <c r="FK80" i="28"/>
  <c r="EQ81" i="28"/>
  <c r="DJ84" i="28"/>
  <c r="EN84" i="28"/>
  <c r="DV84" i="28"/>
  <c r="EZ84" i="28"/>
  <c r="EH84" i="28"/>
  <c r="FL84" i="28"/>
  <c r="EI73" i="28"/>
  <c r="EB74" i="28"/>
  <c r="ED77" i="28"/>
  <c r="EI78" i="28"/>
  <c r="ED83" i="28"/>
  <c r="FA89" i="28"/>
  <c r="EF91" i="28"/>
  <c r="FJ91" i="28"/>
  <c r="DS94" i="28"/>
  <c r="EW94" i="28"/>
  <c r="EE94" i="28"/>
  <c r="FI94" i="28"/>
  <c r="DQ96" i="28"/>
  <c r="EU96" i="28"/>
  <c r="FG96" i="28"/>
  <c r="DR98" i="28"/>
  <c r="EV98" i="28"/>
  <c r="ED98" i="28"/>
  <c r="FH98" i="28"/>
  <c r="EP104" i="28"/>
  <c r="DL104" i="28"/>
  <c r="EC59" i="28"/>
  <c r="FK64" i="28"/>
  <c r="FH68" i="28"/>
  <c r="FI70" i="28"/>
  <c r="EE72" i="28"/>
  <c r="EC74" i="28"/>
  <c r="EI75" i="28"/>
  <c r="EY75" i="28"/>
  <c r="DZ76" i="28"/>
  <c r="EE77" i="28"/>
  <c r="ET79" i="28"/>
  <c r="EN80" i="28"/>
  <c r="EZ80" i="28"/>
  <c r="JS80" i="28"/>
  <c r="FI81" i="28"/>
  <c r="EO82" i="28"/>
  <c r="FA82" i="28"/>
  <c r="EE83" i="28"/>
  <c r="EO84" i="28"/>
  <c r="FA84" i="28"/>
  <c r="EV85" i="28"/>
  <c r="FK85" i="28"/>
  <c r="EQ86" i="28"/>
  <c r="FF86" i="28"/>
  <c r="DT87" i="28"/>
  <c r="EN87" i="28"/>
  <c r="FA87" i="28"/>
  <c r="DS88" i="28"/>
  <c r="EG91" i="28"/>
  <c r="JT91" i="28"/>
  <c r="JS91" i="28"/>
  <c r="EX92" i="28"/>
  <c r="DT92" i="28"/>
  <c r="EF92" i="28"/>
  <c r="EN93" i="28"/>
  <c r="DJ93" i="28"/>
  <c r="EZ93" i="28"/>
  <c r="DV93" i="28"/>
  <c r="EG58" i="28"/>
  <c r="ED59" i="28"/>
  <c r="EB61" i="28"/>
  <c r="DY62" i="28"/>
  <c r="FE62" i="28"/>
  <c r="FI65" i="28"/>
  <c r="EH67" i="28"/>
  <c r="EF72" i="28"/>
  <c r="DK73" i="28"/>
  <c r="DW73" i="28"/>
  <c r="DP74" i="28"/>
  <c r="ED74" i="28"/>
  <c r="DN76" i="28"/>
  <c r="EA76" i="28"/>
  <c r="DR77" i="28"/>
  <c r="EF77" i="28"/>
  <c r="DK78" i="28"/>
  <c r="DW78" i="28"/>
  <c r="JS78" i="28"/>
  <c r="EE79" i="28"/>
  <c r="EU79" i="28"/>
  <c r="EO80" i="28"/>
  <c r="FA80" i="28"/>
  <c r="JT80" i="28"/>
  <c r="DQ81" i="28"/>
  <c r="FJ81" i="28"/>
  <c r="EP82" i="28"/>
  <c r="DR83" i="28"/>
  <c r="EF83" i="28"/>
  <c r="EP84" i="28"/>
  <c r="EW85" i="28"/>
  <c r="ER86" i="28"/>
  <c r="FC87" i="28"/>
  <c r="FK88" i="28"/>
  <c r="EG88" i="28"/>
  <c r="EP88" i="28"/>
  <c r="DM89" i="28"/>
  <c r="EQ89" i="28"/>
  <c r="DK89" i="28"/>
  <c r="DJ91" i="28"/>
  <c r="EN91" i="28"/>
  <c r="DV91" i="28"/>
  <c r="EZ91" i="28"/>
  <c r="JU91" i="28"/>
  <c r="DS97" i="28"/>
  <c r="EW97" i="28"/>
  <c r="EE97" i="28"/>
  <c r="FI97" i="28"/>
  <c r="EX98" i="28"/>
  <c r="EH101" i="28"/>
  <c r="EC61" i="28"/>
  <c r="FF62" i="28"/>
  <c r="FC63" i="28"/>
  <c r="FK70" i="28"/>
  <c r="EE74" i="28"/>
  <c r="EG77" i="28"/>
  <c r="DL78" i="28"/>
  <c r="FE80" i="28"/>
  <c r="EQ82" i="28"/>
  <c r="FF82" i="28"/>
  <c r="DS83" i="28"/>
  <c r="EG83" i="28"/>
  <c r="EQ84" i="28"/>
  <c r="FF84" i="28"/>
  <c r="EX85" i="28"/>
  <c r="FM85" i="28"/>
  <c r="ES86" i="28"/>
  <c r="FH86" i="28"/>
  <c r="EP87" i="28"/>
  <c r="EQ88" i="28"/>
  <c r="FI88" i="28"/>
  <c r="JT95" i="28"/>
  <c r="JS95" i="28"/>
  <c r="DT96" i="28"/>
  <c r="EX96" i="28"/>
  <c r="EF96" i="28"/>
  <c r="FJ96" i="28"/>
  <c r="EF105" i="28"/>
  <c r="DY69" i="28"/>
  <c r="FF71" i="28"/>
  <c r="EH72" i="28"/>
  <c r="EA73" i="28"/>
  <c r="EF74" i="28"/>
  <c r="FC75" i="28"/>
  <c r="EC76" i="28"/>
  <c r="DT77" i="28"/>
  <c r="EH77" i="28"/>
  <c r="DM78" i="28"/>
  <c r="EA78" i="28"/>
  <c r="EG79" i="28"/>
  <c r="DS81" i="28"/>
  <c r="FL81" i="28"/>
  <c r="FG82" i="28"/>
  <c r="DT83" i="28"/>
  <c r="EH83" i="28"/>
  <c r="ER87" i="28"/>
  <c r="DV88" i="28"/>
  <c r="ER88" i="28"/>
  <c r="DQ89" i="28"/>
  <c r="DP90" i="28"/>
  <c r="ET90" i="28"/>
  <c r="EQ93" i="28"/>
  <c r="DM93" i="28"/>
  <c r="FC93" i="28"/>
  <c r="DY93" i="28"/>
  <c r="DK94" i="28"/>
  <c r="EO94" i="28"/>
  <c r="JU95" i="28"/>
  <c r="EB73" i="28"/>
  <c r="EG74" i="28"/>
  <c r="EA75" i="28"/>
  <c r="EI77" i="28"/>
  <c r="EB78" i="28"/>
  <c r="EI83" i="28"/>
  <c r="ES87" i="28"/>
  <c r="FS88" i="28"/>
  <c r="DP89" i="28"/>
  <c r="ET89" i="28"/>
  <c r="EB89" i="28"/>
  <c r="FF89" i="28"/>
  <c r="FM89" i="28"/>
  <c r="DM91" i="28"/>
  <c r="EQ91" i="28"/>
  <c r="EP92" i="28"/>
  <c r="DL92" i="28"/>
  <c r="FK95" i="28"/>
  <c r="EG95" i="28"/>
  <c r="EQ100" i="28"/>
  <c r="DM100" i="28"/>
  <c r="FC100" i="28"/>
  <c r="DY100" i="28"/>
  <c r="EC73" i="28"/>
  <c r="EH74" i="28"/>
  <c r="ER75" i="28"/>
  <c r="EE76" i="28"/>
  <c r="EC78" i="28"/>
  <c r="EY79" i="28"/>
  <c r="ES80" i="28"/>
  <c r="ET82" i="28"/>
  <c r="ET84" i="28"/>
  <c r="EO85" i="28"/>
  <c r="FA85" i="28"/>
  <c r="EV86" i="28"/>
  <c r="DM87" i="28"/>
  <c r="DN99" i="28"/>
  <c r="ER99" i="28"/>
  <c r="EN101" i="28"/>
  <c r="DJ101" i="28"/>
  <c r="EZ101" i="28"/>
  <c r="DV101" i="28"/>
  <c r="EX105" i="28"/>
  <c r="DT105" i="28"/>
  <c r="DP71" i="28"/>
  <c r="DP73" i="28"/>
  <c r="ED73" i="28"/>
  <c r="DU74" i="28"/>
  <c r="EI74" i="28"/>
  <c r="ES75" i="28"/>
  <c r="DS76" i="28"/>
  <c r="EF76" i="28"/>
  <c r="DK77" i="28"/>
  <c r="DW77" i="28"/>
  <c r="JS77" i="28"/>
  <c r="DP78" i="28"/>
  <c r="ED78" i="28"/>
  <c r="EN79" i="28"/>
  <c r="EZ79" i="28"/>
  <c r="ET80" i="28"/>
  <c r="FI80" i="28"/>
  <c r="DJ81" i="28"/>
  <c r="DV81" i="28"/>
  <c r="JS81" i="28"/>
  <c r="EU82" i="28"/>
  <c r="DK83" i="28"/>
  <c r="DW83" i="28"/>
  <c r="EU84" i="28"/>
  <c r="EW86" i="28"/>
  <c r="FE87" i="28"/>
  <c r="EA87" i="28"/>
  <c r="FJ87" i="28"/>
  <c r="DS90" i="28"/>
  <c r="EW90" i="28"/>
  <c r="FI90" i="28"/>
  <c r="EE90" i="28"/>
  <c r="DN94" i="28"/>
  <c r="DK95" i="28"/>
  <c r="EO95" i="28"/>
  <c r="DW95" i="28"/>
  <c r="FA95" i="28"/>
  <c r="FM95" i="28"/>
  <c r="EI95" i="28"/>
  <c r="EW102" i="28"/>
  <c r="DS102" i="28"/>
  <c r="ET103" i="28"/>
  <c r="DP103" i="28"/>
  <c r="EV106" i="28"/>
  <c r="DR106" i="28"/>
  <c r="ED106" i="28"/>
  <c r="FH106" i="28"/>
  <c r="EA58" i="28"/>
  <c r="FK62" i="28"/>
  <c r="EE63" i="28"/>
  <c r="EU63" i="28"/>
  <c r="EQ64" i="28"/>
  <c r="EF66" i="28"/>
  <c r="EV66" i="28"/>
  <c r="EB67" i="28"/>
  <c r="ER67" i="28"/>
  <c r="EN68" i="28"/>
  <c r="EZ68" i="28"/>
  <c r="JS68" i="28"/>
  <c r="FI69" i="28"/>
  <c r="EO70" i="28"/>
  <c r="FA70" i="28"/>
  <c r="FJ71" i="28"/>
  <c r="EP72" i="28"/>
  <c r="FC72" i="28"/>
  <c r="EE73" i="28"/>
  <c r="DJ74" i="28"/>
  <c r="DV74" i="28"/>
  <c r="ED75" i="28"/>
  <c r="ET75" i="28"/>
  <c r="DT76" i="28"/>
  <c r="EG76" i="28"/>
  <c r="DL77" i="28"/>
  <c r="DY77" i="28"/>
  <c r="JT77" i="28"/>
  <c r="DQ78" i="28"/>
  <c r="EE78" i="28"/>
  <c r="JS79" i="28"/>
  <c r="EU80" i="28"/>
  <c r="DK81" i="28"/>
  <c r="DW81" i="28"/>
  <c r="JT81" i="28"/>
  <c r="EV82" i="28"/>
  <c r="DL83" i="28"/>
  <c r="DY83" i="28"/>
  <c r="JT83" i="28"/>
  <c r="EV84" i="28"/>
  <c r="EQ85" i="28"/>
  <c r="EX86" i="28"/>
  <c r="FK87" i="28"/>
  <c r="JT88" i="28"/>
  <c r="EE89" i="28"/>
  <c r="FI89" i="28"/>
  <c r="DT90" i="28"/>
  <c r="EX90" i="28"/>
  <c r="DT91" i="28"/>
  <c r="EU93" i="28"/>
  <c r="DQ93" i="28"/>
  <c r="DM98" i="28"/>
  <c r="DK65" i="28"/>
  <c r="DW65" i="28"/>
  <c r="JT68" i="28"/>
  <c r="DQ69" i="28"/>
  <c r="DR71" i="28"/>
  <c r="DR73" i="28"/>
  <c r="EF73" i="28"/>
  <c r="DK74" i="28"/>
  <c r="DW74" i="28"/>
  <c r="EA77" i="28"/>
  <c r="EF78" i="28"/>
  <c r="DL81" i="28"/>
  <c r="DM83" i="28"/>
  <c r="EA83" i="28"/>
  <c r="JU88" i="28"/>
  <c r="DQ91" i="28"/>
  <c r="EU91" i="28"/>
  <c r="EC91" i="28"/>
  <c r="FG91" i="28"/>
  <c r="DP94" i="28"/>
  <c r="ET94" i="28"/>
  <c r="FF94" i="28"/>
  <c r="DN97" i="28"/>
  <c r="DO98" i="28"/>
  <c r="ES98" i="28"/>
  <c r="FE98" i="28"/>
  <c r="DQ99" i="28"/>
  <c r="EU99" i="28"/>
  <c r="DL59" i="28"/>
  <c r="DT62" i="28"/>
  <c r="DL65" i="28"/>
  <c r="DY65" i="28"/>
  <c r="DR69" i="28"/>
  <c r="DS71" i="28"/>
  <c r="DS73" i="28"/>
  <c r="EG73" i="28"/>
  <c r="DL74" i="28"/>
  <c r="DY74" i="28"/>
  <c r="EI76" i="28"/>
  <c r="DN77" i="28"/>
  <c r="EB77" i="28"/>
  <c r="DS78" i="28"/>
  <c r="EG78" i="28"/>
  <c r="DM81" i="28"/>
  <c r="DN83" i="28"/>
  <c r="EB83" i="28"/>
  <c r="FG88" i="28"/>
  <c r="EC88" i="28"/>
  <c r="DO88" i="28"/>
  <c r="EX89" i="28"/>
  <c r="EU92" i="28"/>
  <c r="DQ92" i="28"/>
  <c r="DN95" i="28"/>
  <c r="ER95" i="28"/>
  <c r="EA96" i="28"/>
  <c r="FE96" i="28"/>
  <c r="DO96" i="28"/>
  <c r="EB103" i="28"/>
  <c r="EP107" i="28"/>
  <c r="DL107" i="28"/>
  <c r="EB92" i="28"/>
  <c r="EG101" i="28"/>
  <c r="ED102" i="28"/>
  <c r="EE105" i="28"/>
  <c r="EF106" i="28"/>
  <c r="FI107" i="28"/>
  <c r="DR108" i="28"/>
  <c r="EQ108" i="28"/>
  <c r="FJ108" i="28"/>
  <c r="DV109" i="28"/>
  <c r="DT110" i="28"/>
  <c r="EX110" i="28"/>
  <c r="EF110" i="28"/>
  <c r="FJ110" i="28"/>
  <c r="DJ115" i="28"/>
  <c r="EN115" i="28"/>
  <c r="DV115" i="28"/>
  <c r="EZ115" i="28"/>
  <c r="FL115" i="28"/>
  <c r="EH115" i="28"/>
  <c r="FJ109" i="28"/>
  <c r="EF109" i="28"/>
  <c r="DS111" i="28"/>
  <c r="EW111" i="28"/>
  <c r="EE111" i="28"/>
  <c r="FI111" i="28"/>
  <c r="EV112" i="28"/>
  <c r="DR112" i="28"/>
  <c r="ED112" i="28"/>
  <c r="DL114" i="28"/>
  <c r="EP114" i="28"/>
  <c r="ED90" i="28"/>
  <c r="DP92" i="28"/>
  <c r="ED92" i="28"/>
  <c r="DU93" i="28"/>
  <c r="FG99" i="28"/>
  <c r="DL100" i="28"/>
  <c r="DU101" i="28"/>
  <c r="EI101" i="28"/>
  <c r="DR102" i="28"/>
  <c r="EF102" i="28"/>
  <c r="DO103" i="28"/>
  <c r="DK104" i="28"/>
  <c r="DW104" i="28"/>
  <c r="DS105" i="28"/>
  <c r="FL105" i="28"/>
  <c r="EH106" i="28"/>
  <c r="FC107" i="28"/>
  <c r="DY107" i="28"/>
  <c r="DK107" i="28"/>
  <c r="EB107" i="28"/>
  <c r="ET107" i="28"/>
  <c r="DU108" i="28"/>
  <c r="ES108" i="28"/>
  <c r="FM108" i="28"/>
  <c r="ES113" i="28"/>
  <c r="DO113" i="28"/>
  <c r="EE92" i="28"/>
  <c r="FC95" i="28"/>
  <c r="EA100" i="28"/>
  <c r="EG102" i="28"/>
  <c r="FM105" i="28"/>
  <c r="FL109" i="28"/>
  <c r="EH109" i="28"/>
  <c r="EW109" i="28"/>
  <c r="EI110" i="28"/>
  <c r="FM110" i="28"/>
  <c r="EB100" i="28"/>
  <c r="EH102" i="28"/>
  <c r="EE103" i="28"/>
  <c r="EA104" i="28"/>
  <c r="EY106" i="28"/>
  <c r="DU106" i="28"/>
  <c r="DJ111" i="28"/>
  <c r="EN111" i="28"/>
  <c r="DV111" i="28"/>
  <c r="EZ111" i="28"/>
  <c r="FF91" i="28"/>
  <c r="DS92" i="28"/>
  <c r="EG92" i="28"/>
  <c r="DL93" i="28"/>
  <c r="DO100" i="28"/>
  <c r="EC100" i="28"/>
  <c r="DL101" i="28"/>
  <c r="DY101" i="28"/>
  <c r="DU102" i="28"/>
  <c r="EI102" i="28"/>
  <c r="DR103" i="28"/>
  <c r="EF103" i="28"/>
  <c r="DN104" i="28"/>
  <c r="EB104" i="28"/>
  <c r="DJ105" i="28"/>
  <c r="DV105" i="28"/>
  <c r="EX107" i="28"/>
  <c r="EX108" i="28"/>
  <c r="DJ109" i="28"/>
  <c r="EE109" i="28"/>
  <c r="DM110" i="28"/>
  <c r="EH90" i="28"/>
  <c r="ER91" i="28"/>
  <c r="EH92" i="28"/>
  <c r="FF93" i="28"/>
  <c r="EX94" i="28"/>
  <c r="FM94" i="28"/>
  <c r="EC95" i="28"/>
  <c r="ES95" i="28"/>
  <c r="EY96" i="28"/>
  <c r="EX97" i="28"/>
  <c r="FM97" i="28"/>
  <c r="EW98" i="28"/>
  <c r="FL98" i="28"/>
  <c r="EV99" i="28"/>
  <c r="FK99" i="28"/>
  <c r="DP100" i="28"/>
  <c r="ED100" i="28"/>
  <c r="DM101" i="28"/>
  <c r="EA101" i="28"/>
  <c r="DJ102" i="28"/>
  <c r="DV102" i="28"/>
  <c r="DS103" i="28"/>
  <c r="EG103" i="28"/>
  <c r="DO104" i="28"/>
  <c r="EC104" i="28"/>
  <c r="DK105" i="28"/>
  <c r="DW105" i="28"/>
  <c r="EQ106" i="28"/>
  <c r="DU92" i="28"/>
  <c r="EI92" i="28"/>
  <c r="DN93" i="28"/>
  <c r="ED95" i="28"/>
  <c r="DQ100" i="28"/>
  <c r="EE100" i="28"/>
  <c r="DN101" i="28"/>
  <c r="EB101" i="28"/>
  <c r="DK102" i="28"/>
  <c r="DW102" i="28"/>
  <c r="DT103" i="28"/>
  <c r="DP104" i="28"/>
  <c r="DL105" i="28"/>
  <c r="DY105" i="28"/>
  <c r="FE105" i="28"/>
  <c r="DY106" i="28"/>
  <c r="ES106" i="28"/>
  <c r="EH107" i="28"/>
  <c r="EZ107" i="28"/>
  <c r="DK108" i="28"/>
  <c r="DM109" i="28"/>
  <c r="ES110" i="28"/>
  <c r="ER111" i="28"/>
  <c r="EF100" i="28"/>
  <c r="EC101" i="28"/>
  <c r="EI103" i="28"/>
  <c r="EE104" i="28"/>
  <c r="EW107" i="28"/>
  <c r="DS107" i="28"/>
  <c r="EG108" i="28"/>
  <c r="FE109" i="28"/>
  <c r="EA109" i="28"/>
  <c r="DO109" i="28"/>
  <c r="DP110" i="28"/>
  <c r="ET110" i="28"/>
  <c r="EQ112" i="28"/>
  <c r="DM112" i="28"/>
  <c r="FC112" i="28"/>
  <c r="DY112" i="28"/>
  <c r="DK92" i="28"/>
  <c r="DW92" i="28"/>
  <c r="DP93" i="28"/>
  <c r="FA94" i="28"/>
  <c r="EF95" i="28"/>
  <c r="EV95" i="28"/>
  <c r="EP96" i="28"/>
  <c r="EO97" i="28"/>
  <c r="FA97" i="28"/>
  <c r="EN98" i="28"/>
  <c r="EZ98" i="28"/>
  <c r="EY99" i="28"/>
  <c r="DS100" i="28"/>
  <c r="EG100" i="28"/>
  <c r="DP101" i="28"/>
  <c r="ED101" i="28"/>
  <c r="DM102" i="28"/>
  <c r="EA102" i="28"/>
  <c r="DJ103" i="28"/>
  <c r="EF104" i="28"/>
  <c r="FG105" i="28"/>
  <c r="ER106" i="28"/>
  <c r="DN106" i="28"/>
  <c r="EC106" i="28"/>
  <c r="DO111" i="28"/>
  <c r="ES111" i="28"/>
  <c r="FC90" i="28"/>
  <c r="DY92" i="28"/>
  <c r="DT100" i="28"/>
  <c r="EH100" i="28"/>
  <c r="DQ101" i="28"/>
  <c r="EE101" i="28"/>
  <c r="DN102" i="28"/>
  <c r="EB102" i="28"/>
  <c r="DK103" i="28"/>
  <c r="DW103" i="28"/>
  <c r="DS104" i="28"/>
  <c r="DO105" i="28"/>
  <c r="FH105" i="28"/>
  <c r="FH108" i="28"/>
  <c r="FG109" i="28"/>
  <c r="EC109" i="28"/>
  <c r="EP109" i="28"/>
  <c r="DW110" i="28"/>
  <c r="EI100" i="28"/>
  <c r="EF101" i="28"/>
  <c r="EC102" i="28"/>
  <c r="DP105" i="28"/>
  <c r="DP108" i="28"/>
  <c r="DT109" i="28"/>
  <c r="EB110" i="28"/>
  <c r="FE110" i="28"/>
  <c r="EA111" i="28"/>
  <c r="DT112" i="28"/>
  <c r="EH112" i="28"/>
  <c r="DQ113" i="28"/>
  <c r="EE113" i="28"/>
  <c r="EC114" i="28"/>
  <c r="ES114" i="28"/>
  <c r="EA115" i="28"/>
  <c r="EQ115" i="28"/>
  <c r="DJ116" i="28"/>
  <c r="DV116" i="28"/>
  <c r="DS117" i="28"/>
  <c r="EG117" i="28"/>
  <c r="DP118" i="28"/>
  <c r="FG118" i="28"/>
  <c r="EA119" i="28"/>
  <c r="EQ119" i="28"/>
  <c r="DJ120" i="28"/>
  <c r="DV120" i="28"/>
  <c r="DS121" i="28"/>
  <c r="EG121" i="28"/>
  <c r="DP122" i="28"/>
  <c r="ED122" i="28"/>
  <c r="EB123" i="28"/>
  <c r="ER123" i="28"/>
  <c r="EA124" i="28"/>
  <c r="EQ124" i="28"/>
  <c r="DK125" i="28"/>
  <c r="ER125" i="28"/>
  <c r="DS126" i="28"/>
  <c r="EO126" i="28"/>
  <c r="FI126" i="28"/>
  <c r="ET127" i="28"/>
  <c r="DU112" i="28"/>
  <c r="EI112" i="28"/>
  <c r="DR113" i="28"/>
  <c r="EF113" i="28"/>
  <c r="DK116" i="28"/>
  <c r="DW116" i="28"/>
  <c r="DT117" i="28"/>
  <c r="EH117" i="28"/>
  <c r="DQ118" i="28"/>
  <c r="EE118" i="28"/>
  <c r="DK120" i="28"/>
  <c r="DW120" i="28"/>
  <c r="DT121" i="28"/>
  <c r="EH121" i="28"/>
  <c r="DQ122" i="28"/>
  <c r="EE122" i="28"/>
  <c r="DL125" i="28"/>
  <c r="EV127" i="28"/>
  <c r="DR127" i="28"/>
  <c r="DK128" i="28"/>
  <c r="EO128" i="28"/>
  <c r="DW128" i="28"/>
  <c r="FA128" i="28"/>
  <c r="DM130" i="28"/>
  <c r="EQ130" i="28"/>
  <c r="DJ112" i="28"/>
  <c r="DV112" i="28"/>
  <c r="DS113" i="28"/>
  <c r="EG113" i="28"/>
  <c r="EE114" i="28"/>
  <c r="EC115" i="28"/>
  <c r="DL116" i="28"/>
  <c r="DY116" i="28"/>
  <c r="DU117" i="28"/>
  <c r="EI117" i="28"/>
  <c r="DR118" i="28"/>
  <c r="EC119" i="28"/>
  <c r="ES119" i="28"/>
  <c r="DL120" i="28"/>
  <c r="DY120" i="28"/>
  <c r="DU121" i="28"/>
  <c r="EI121" i="28"/>
  <c r="DR122" i="28"/>
  <c r="EF122" i="28"/>
  <c r="ET123" i="28"/>
  <c r="FI123" i="28"/>
  <c r="ES124" i="28"/>
  <c r="FH124" i="28"/>
  <c r="ED125" i="28"/>
  <c r="EU125" i="28"/>
  <c r="DU126" i="28"/>
  <c r="FK126" i="28"/>
  <c r="DW127" i="28"/>
  <c r="EH113" i="28"/>
  <c r="EA116" i="28"/>
  <c r="DS118" i="28"/>
  <c r="ED119" i="28"/>
  <c r="DM120" i="28"/>
  <c r="EA120" i="28"/>
  <c r="DJ121" i="28"/>
  <c r="DV121" i="28"/>
  <c r="DS122" i="28"/>
  <c r="EG122" i="28"/>
  <c r="FJ123" i="28"/>
  <c r="FI124" i="28"/>
  <c r="EE125" i="28"/>
  <c r="DV126" i="28"/>
  <c r="ET126" i="28"/>
  <c r="FM126" i="28"/>
  <c r="EB127" i="28"/>
  <c r="ES128" i="28"/>
  <c r="DN129" i="28"/>
  <c r="ER129" i="28"/>
  <c r="EI113" i="28"/>
  <c r="EW114" i="28"/>
  <c r="EU115" i="28"/>
  <c r="EB116" i="28"/>
  <c r="EH118" i="28"/>
  <c r="EE119" i="28"/>
  <c r="EB120" i="28"/>
  <c r="EH122" i="28"/>
  <c r="EV123" i="28"/>
  <c r="FK123" i="28"/>
  <c r="EU124" i="28"/>
  <c r="FJ124" i="28"/>
  <c r="EW125" i="28"/>
  <c r="EU126" i="28"/>
  <c r="FK127" i="28"/>
  <c r="EG127" i="28"/>
  <c r="EC127" i="28"/>
  <c r="EA112" i="28"/>
  <c r="DJ113" i="28"/>
  <c r="DV113" i="28"/>
  <c r="EH114" i="28"/>
  <c r="EX114" i="28"/>
  <c r="EF115" i="28"/>
  <c r="EV115" i="28"/>
  <c r="DO116" i="28"/>
  <c r="EC116" i="28"/>
  <c r="DL117" i="28"/>
  <c r="DY117" i="28"/>
  <c r="DU118" i="28"/>
  <c r="EF119" i="28"/>
  <c r="EC120" i="28"/>
  <c r="DY121" i="28"/>
  <c r="DU122" i="28"/>
  <c r="EI122" i="28"/>
  <c r="EY125" i="28"/>
  <c r="EC126" i="28"/>
  <c r="EV126" i="28"/>
  <c r="ED127" i="28"/>
  <c r="EA128" i="28"/>
  <c r="FE128" i="28"/>
  <c r="DN112" i="28"/>
  <c r="EB112" i="28"/>
  <c r="DK113" i="28"/>
  <c r="DW113" i="28"/>
  <c r="DP116" i="28"/>
  <c r="ED116" i="28"/>
  <c r="DM117" i="28"/>
  <c r="EA117" i="28"/>
  <c r="ED120" i="28"/>
  <c r="EA121" i="28"/>
  <c r="FM127" i="28"/>
  <c r="EI127" i="28"/>
  <c r="ET128" i="28"/>
  <c r="DP128" i="28"/>
  <c r="DO112" i="28"/>
  <c r="EC112" i="28"/>
  <c r="DL113" i="28"/>
  <c r="DY113" i="28"/>
  <c r="DQ116" i="28"/>
  <c r="EE116" i="28"/>
  <c r="DN117" i="28"/>
  <c r="EB117" i="28"/>
  <c r="DK118" i="28"/>
  <c r="DW118" i="28"/>
  <c r="EH119" i="28"/>
  <c r="EX119" i="28"/>
  <c r="DQ120" i="28"/>
  <c r="EE120" i="28"/>
  <c r="DN121" i="28"/>
  <c r="EB121" i="28"/>
  <c r="DK122" i="28"/>
  <c r="DW122" i="28"/>
  <c r="EY123" i="28"/>
  <c r="EX124" i="28"/>
  <c r="FM124" i="28"/>
  <c r="EI125" i="28"/>
  <c r="DL126" i="28"/>
  <c r="DK127" i="28"/>
  <c r="DU128" i="28"/>
  <c r="DS130" i="28"/>
  <c r="EW130" i="28"/>
  <c r="DR116" i="28"/>
  <c r="EF116" i="28"/>
  <c r="DO117" i="28"/>
  <c r="EC117" i="28"/>
  <c r="DL118" i="28"/>
  <c r="EI119" i="28"/>
  <c r="DR120" i="28"/>
  <c r="EF120" i="28"/>
  <c r="DO121" i="28"/>
  <c r="EC121" i="28"/>
  <c r="DL122" i="28"/>
  <c r="DN126" i="28"/>
  <c r="DM127" i="28"/>
  <c r="EB128" i="28"/>
  <c r="FL111" i="28"/>
  <c r="EE112" i="28"/>
  <c r="EB113" i="28"/>
  <c r="EG116" i="28"/>
  <c r="ED117" i="28"/>
  <c r="EA118" i="28"/>
  <c r="FD118" i="28"/>
  <c r="EN119" i="28"/>
  <c r="EZ119" i="28"/>
  <c r="EG120" i="28"/>
  <c r="ED121" i="28"/>
  <c r="EA122" i="28"/>
  <c r="EO123" i="28"/>
  <c r="FA123" i="28"/>
  <c r="EN124" i="28"/>
  <c r="EZ124" i="28"/>
  <c r="EH126" i="28"/>
  <c r="FA126" i="28"/>
  <c r="DT129" i="28"/>
  <c r="EX129" i="28"/>
  <c r="EF129" i="28"/>
  <c r="FJ129" i="28"/>
  <c r="EF112" i="28"/>
  <c r="EC113" i="28"/>
  <c r="EA114" i="28"/>
  <c r="DT116" i="28"/>
  <c r="EH116" i="28"/>
  <c r="DQ117" i="28"/>
  <c r="EE117" i="28"/>
  <c r="DN118" i="28"/>
  <c r="DT120" i="28"/>
  <c r="EH120" i="28"/>
  <c r="DQ121" i="28"/>
  <c r="EE121" i="28"/>
  <c r="DN122" i="28"/>
  <c r="EB122" i="28"/>
  <c r="FG125" i="28"/>
  <c r="FF126" i="28"/>
  <c r="FE127" i="28"/>
  <c r="EA127" i="28"/>
  <c r="FM128" i="28"/>
  <c r="EG112" i="28"/>
  <c r="ED113" i="28"/>
  <c r="EI116" i="28"/>
  <c r="EF117" i="28"/>
  <c r="FC119" i="28"/>
  <c r="EI120" i="28"/>
  <c r="EF121" i="28"/>
  <c r="EC122" i="28"/>
  <c r="EG128" i="28"/>
  <c r="FK128" i="28"/>
  <c r="DJ129" i="28"/>
  <c r="EN129" i="28"/>
  <c r="EE128" i="28"/>
  <c r="DO129" i="28"/>
  <c r="ED129" i="28"/>
  <c r="DN130" i="28"/>
  <c r="EC130" i="28"/>
  <c r="DM131" i="28"/>
  <c r="EB131" i="28"/>
  <c r="DL132" i="28"/>
  <c r="EA132" i="28"/>
  <c r="DJ133" i="28"/>
  <c r="DV133" i="28"/>
  <c r="DT134" i="28"/>
  <c r="EH134" i="28"/>
  <c r="FM134" i="28"/>
  <c r="DR135" i="28"/>
  <c r="EF135" i="28"/>
  <c r="FK135" i="28"/>
  <c r="DP136" i="28"/>
  <c r="ED136" i="28"/>
  <c r="FI136" i="28"/>
  <c r="DN137" i="28"/>
  <c r="EC137" i="28"/>
  <c r="FH137" i="28"/>
  <c r="DM138" i="28"/>
  <c r="EB138" i="28"/>
  <c r="FG138" i="28"/>
  <c r="DL139" i="28"/>
  <c r="DU140" i="28"/>
  <c r="EN140" i="28"/>
  <c r="DT141" i="28"/>
  <c r="EI141" i="28"/>
  <c r="EY141" i="28"/>
  <c r="DS142" i="28"/>
  <c r="EH142" i="28"/>
  <c r="EX142" i="28"/>
  <c r="FM142" i="28"/>
  <c r="DR143" i="28"/>
  <c r="EG143" i="28"/>
  <c r="EW143" i="28"/>
  <c r="DP144" i="28"/>
  <c r="EE144" i="28"/>
  <c r="EU144" i="28"/>
  <c r="DN145" i="28"/>
  <c r="ES145" i="28"/>
  <c r="FH145" i="28"/>
  <c r="ET146" i="28"/>
  <c r="DP146" i="28"/>
  <c r="DN146" i="28"/>
  <c r="DV147" i="28"/>
  <c r="EU147" i="28"/>
  <c r="ET148" i="28"/>
  <c r="ER149" i="28"/>
  <c r="DN149" i="28"/>
  <c r="EV128" i="28"/>
  <c r="EU129" i="28"/>
  <c r="ET130" i="28"/>
  <c r="FI130" i="28"/>
  <c r="ES131" i="28"/>
  <c r="FH131" i="28"/>
  <c r="ER132" i="28"/>
  <c r="EP133" i="28"/>
  <c r="FC133" i="28"/>
  <c r="FL135" i="28"/>
  <c r="FJ136" i="28"/>
  <c r="ET137" i="28"/>
  <c r="FI137" i="28"/>
  <c r="ES138" i="28"/>
  <c r="FH138" i="28"/>
  <c r="EA139" i="28"/>
  <c r="EO140" i="28"/>
  <c r="FA140" i="28"/>
  <c r="EN141" i="28"/>
  <c r="EY142" i="28"/>
  <c r="EH143" i="28"/>
  <c r="EX143" i="28"/>
  <c r="EF144" i="28"/>
  <c r="EV144" i="28"/>
  <c r="EC145" i="28"/>
  <c r="ET145" i="28"/>
  <c r="FI145" i="28"/>
  <c r="DQ146" i="28"/>
  <c r="FK146" i="28"/>
  <c r="EA148" i="28"/>
  <c r="FE148" i="28"/>
  <c r="DO148" i="28"/>
  <c r="EC132" i="28"/>
  <c r="EA133" i="28"/>
  <c r="DJ134" i="28"/>
  <c r="DV134" i="28"/>
  <c r="DT135" i="28"/>
  <c r="FM135" i="28"/>
  <c r="DR136" i="28"/>
  <c r="FK136" i="28"/>
  <c r="DN139" i="28"/>
  <c r="EB139" i="28"/>
  <c r="EI143" i="28"/>
  <c r="EG144" i="28"/>
  <c r="EQ146" i="28"/>
  <c r="DU147" i="28"/>
  <c r="EY147" i="28"/>
  <c r="FK147" i="28"/>
  <c r="EG147" i="28"/>
  <c r="EC139" i="28"/>
  <c r="DS146" i="28"/>
  <c r="EC147" i="28"/>
  <c r="EU148" i="28"/>
  <c r="DQ148" i="28"/>
  <c r="FA148" i="28"/>
  <c r="EV131" i="28"/>
  <c r="EE132" i="28"/>
  <c r="EU132" i="28"/>
  <c r="EC133" i="28"/>
  <c r="ES133" i="28"/>
  <c r="DL134" i="28"/>
  <c r="DY134" i="28"/>
  <c r="FE134" i="28"/>
  <c r="DJ135" i="28"/>
  <c r="DV135" i="28"/>
  <c r="DT136" i="28"/>
  <c r="FM136" i="28"/>
  <c r="EW137" i="28"/>
  <c r="EV138" i="28"/>
  <c r="DP139" i="28"/>
  <c r="ED139" i="28"/>
  <c r="ER140" i="28"/>
  <c r="EQ141" i="28"/>
  <c r="EP142" i="28"/>
  <c r="EO143" i="28"/>
  <c r="FA143" i="28"/>
  <c r="EI144" i="28"/>
  <c r="EY144" i="28"/>
  <c r="EX145" i="28"/>
  <c r="FM145" i="28"/>
  <c r="EX146" i="28"/>
  <c r="DT146" i="28"/>
  <c r="FG148" i="28"/>
  <c r="DM134" i="28"/>
  <c r="DK135" i="28"/>
  <c r="DW135" i="28"/>
  <c r="DU136" i="28"/>
  <c r="DQ139" i="28"/>
  <c r="EE139" i="28"/>
  <c r="FK145" i="28"/>
  <c r="EG145" i="28"/>
  <c r="DS145" i="28"/>
  <c r="EY145" i="28"/>
  <c r="EY146" i="28"/>
  <c r="DU146" i="28"/>
  <c r="DJ147" i="28"/>
  <c r="EW149" i="28"/>
  <c r="DS149" i="28"/>
  <c r="EZ129" i="28"/>
  <c r="EY130" i="28"/>
  <c r="EX131" i="28"/>
  <c r="FM131" i="28"/>
  <c r="EG132" i="28"/>
  <c r="EW132" i="28"/>
  <c r="EE133" i="28"/>
  <c r="EU133" i="28"/>
  <c r="DN134" i="28"/>
  <c r="FG134" i="28"/>
  <c r="DL135" i="28"/>
  <c r="DY135" i="28"/>
  <c r="FE135" i="28"/>
  <c r="DJ136" i="28"/>
  <c r="DV136" i="28"/>
  <c r="EY137" i="28"/>
  <c r="EX138" i="28"/>
  <c r="FM138" i="28"/>
  <c r="DR139" i="28"/>
  <c r="EF139" i="28"/>
  <c r="ET140" i="28"/>
  <c r="ES141" i="28"/>
  <c r="ER142" i="28"/>
  <c r="EA143" i="28"/>
  <c r="EQ143" i="28"/>
  <c r="EO144" i="28"/>
  <c r="FA144" i="28"/>
  <c r="DY146" i="28"/>
  <c r="DM147" i="28"/>
  <c r="EQ147" i="28"/>
  <c r="EH147" i="28"/>
  <c r="DT148" i="28"/>
  <c r="EX148" i="28"/>
  <c r="FJ148" i="28"/>
  <c r="EF148" i="28"/>
  <c r="EH132" i="28"/>
  <c r="EF133" i="28"/>
  <c r="DO134" i="28"/>
  <c r="FH134" i="28"/>
  <c r="DM135" i="28"/>
  <c r="FF135" i="28"/>
  <c r="DK136" i="28"/>
  <c r="DW136" i="28"/>
  <c r="DS139" i="28"/>
  <c r="EG139" i="28"/>
  <c r="FJ140" i="28"/>
  <c r="FI141" i="28"/>
  <c r="FH142" i="28"/>
  <c r="FA145" i="28"/>
  <c r="EI132" i="28"/>
  <c r="EG133" i="28"/>
  <c r="FI134" i="28"/>
  <c r="FG135" i="28"/>
  <c r="DY136" i="28"/>
  <c r="FE136" i="28"/>
  <c r="DT139" i="28"/>
  <c r="EH139" i="28"/>
  <c r="EC143" i="28"/>
  <c r="EA144" i="28"/>
  <c r="FC145" i="28"/>
  <c r="EI139" i="28"/>
  <c r="EB147" i="28"/>
  <c r="FF147" i="28"/>
  <c r="DP147" i="28"/>
  <c r="EI148" i="28"/>
  <c r="FM148" i="28"/>
  <c r="EO149" i="28"/>
  <c r="DK149" i="28"/>
  <c r="FA149" i="28"/>
  <c r="DW149" i="28"/>
  <c r="FM149" i="28"/>
  <c r="EI149" i="28"/>
  <c r="EP131" i="28"/>
  <c r="EO132" i="28"/>
  <c r="FA132" i="28"/>
  <c r="EY133" i="28"/>
  <c r="EQ137" i="28"/>
  <c r="EP138" i="28"/>
  <c r="EX140" i="28"/>
  <c r="EW141" i="28"/>
  <c r="EV142" i="28"/>
  <c r="EU143" i="28"/>
  <c r="ES144" i="28"/>
  <c r="DZ145" i="28"/>
  <c r="EQ145" i="28"/>
  <c r="DL148" i="28"/>
  <c r="EP148" i="28"/>
  <c r="EO148" i="28"/>
  <c r="EF127" i="28"/>
  <c r="FC132" i="28"/>
  <c r="DS134" i="28"/>
  <c r="DQ135" i="28"/>
  <c r="DO136" i="28"/>
  <c r="DK139" i="28"/>
  <c r="DW139" i="28"/>
  <c r="EF143" i="28"/>
  <c r="ED144" i="28"/>
  <c r="ES146" i="28"/>
  <c r="DO146" i="28"/>
  <c r="EV147" i="28"/>
  <c r="DR147" i="28"/>
  <c r="EI146" i="28"/>
  <c r="DP149" i="28"/>
  <c r="ED149" i="28"/>
  <c r="DM150" i="28"/>
  <c r="EA150" i="28"/>
  <c r="DJ151" i="28"/>
  <c r="DV151" i="28"/>
  <c r="DS152" i="28"/>
  <c r="EG152" i="28"/>
  <c r="DP153" i="28"/>
  <c r="ED153" i="28"/>
  <c r="FI153" i="28"/>
  <c r="DN154" i="28"/>
  <c r="EB154" i="28"/>
  <c r="FG154" i="28"/>
  <c r="DL155" i="28"/>
  <c r="FE155" i="28"/>
  <c r="DJ156" i="28"/>
  <c r="DV156" i="28"/>
  <c r="DT157" i="28"/>
  <c r="EI157" i="28"/>
  <c r="DR158" i="28"/>
  <c r="EG158" i="28"/>
  <c r="DP159" i="28"/>
  <c r="ED159" i="28"/>
  <c r="DM160" i="28"/>
  <c r="EA160" i="28"/>
  <c r="FF160" i="28"/>
  <c r="DK161" i="28"/>
  <c r="DW161" i="28"/>
  <c r="DU162" i="28"/>
  <c r="EI162" i="28"/>
  <c r="DS163" i="28"/>
  <c r="EG163" i="28"/>
  <c r="DP164" i="28"/>
  <c r="ED164" i="28"/>
  <c r="DM165" i="28"/>
  <c r="EC165" i="28"/>
  <c r="ET165" i="28"/>
  <c r="FJ165" i="28"/>
  <c r="EH166" i="28"/>
  <c r="EZ166" i="28"/>
  <c r="DJ167" i="28"/>
  <c r="EC167" i="28"/>
  <c r="EF168" i="28"/>
  <c r="FA168" i="28"/>
  <c r="DO169" i="28"/>
  <c r="ES169" i="28"/>
  <c r="EA169" i="28"/>
  <c r="FE169" i="28"/>
  <c r="EE149" i="28"/>
  <c r="EB150" i="28"/>
  <c r="EH152" i="28"/>
  <c r="FC156" i="28"/>
  <c r="EN157" i="28"/>
  <c r="EE159" i="28"/>
  <c r="EH163" i="28"/>
  <c r="EE164" i="28"/>
  <c r="FK165" i="28"/>
  <c r="EW166" i="28"/>
  <c r="DS166" i="28"/>
  <c r="DR166" i="28"/>
  <c r="FA166" i="28"/>
  <c r="ED167" i="28"/>
  <c r="EX167" i="28"/>
  <c r="DR169" i="28"/>
  <c r="DR149" i="28"/>
  <c r="EF149" i="28"/>
  <c r="DO150" i="28"/>
  <c r="EC150" i="28"/>
  <c r="DL151" i="28"/>
  <c r="DY151" i="28"/>
  <c r="DU152" i="28"/>
  <c r="EI152" i="28"/>
  <c r="DR153" i="28"/>
  <c r="DP154" i="28"/>
  <c r="DN155" i="28"/>
  <c r="EQ156" i="28"/>
  <c r="EO157" i="28"/>
  <c r="FA157" i="28"/>
  <c r="EY158" i="28"/>
  <c r="DR159" i="28"/>
  <c r="EF159" i="28"/>
  <c r="DO160" i="28"/>
  <c r="DM161" i="28"/>
  <c r="DK162" i="28"/>
  <c r="DW162" i="28"/>
  <c r="DU163" i="28"/>
  <c r="EI163" i="28"/>
  <c r="DR164" i="28"/>
  <c r="EF164" i="28"/>
  <c r="DO165" i="28"/>
  <c r="EE165" i="28"/>
  <c r="EN166" i="28"/>
  <c r="FE166" i="28"/>
  <c r="DL167" i="28"/>
  <c r="EY167" i="28"/>
  <c r="EG149" i="28"/>
  <c r="DP150" i="28"/>
  <c r="ED150" i="28"/>
  <c r="DM151" i="28"/>
  <c r="EA151" i="28"/>
  <c r="DJ152" i="28"/>
  <c r="DV152" i="28"/>
  <c r="DS153" i="28"/>
  <c r="FL153" i="28"/>
  <c r="DQ154" i="28"/>
  <c r="FJ154" i="28"/>
  <c r="DO155" i="28"/>
  <c r="FH155" i="28"/>
  <c r="EB156" i="28"/>
  <c r="FC157" i="28"/>
  <c r="DS159" i="28"/>
  <c r="EG159" i="28"/>
  <c r="DP160" i="28"/>
  <c r="FI160" i="28"/>
  <c r="DN161" i="28"/>
  <c r="FG161" i="28"/>
  <c r="DL162" i="28"/>
  <c r="DY162" i="28"/>
  <c r="FE162" i="28"/>
  <c r="DJ163" i="28"/>
  <c r="DV163" i="28"/>
  <c r="DS164" i="28"/>
  <c r="EG164" i="28"/>
  <c r="EW165" i="28"/>
  <c r="FM165" i="28"/>
  <c r="EO166" i="28"/>
  <c r="FF166" i="28"/>
  <c r="DN167" i="28"/>
  <c r="DM168" i="28"/>
  <c r="EQ168" i="28"/>
  <c r="DK168" i="28"/>
  <c r="ED169" i="28"/>
  <c r="FH169" i="28"/>
  <c r="EW169" i="28"/>
  <c r="EH149" i="28"/>
  <c r="EE150" i="28"/>
  <c r="EB151" i="28"/>
  <c r="FM153" i="28"/>
  <c r="FK154" i="28"/>
  <c r="FI155" i="28"/>
  <c r="EC156" i="28"/>
  <c r="EA157" i="28"/>
  <c r="EH159" i="28"/>
  <c r="FJ160" i="28"/>
  <c r="FH161" i="28"/>
  <c r="FF162" i="28"/>
  <c r="DT164" i="28"/>
  <c r="EH164" i="28"/>
  <c r="EX165" i="28"/>
  <c r="EP166" i="28"/>
  <c r="EH167" i="28"/>
  <c r="EF150" i="28"/>
  <c r="EC151" i="28"/>
  <c r="DY152" i="28"/>
  <c r="ET156" i="28"/>
  <c r="ER157" i="28"/>
  <c r="EP158" i="28"/>
  <c r="FC158" i="28"/>
  <c r="EI159" i="28"/>
  <c r="DY163" i="28"/>
  <c r="EI164" i="28"/>
  <c r="EQ166" i="28"/>
  <c r="DP167" i="28"/>
  <c r="FF167" i="28"/>
  <c r="EP168" i="28"/>
  <c r="DT169" i="28"/>
  <c r="EX169" i="28"/>
  <c r="EC146" i="28"/>
  <c r="DJ149" i="28"/>
  <c r="DV149" i="28"/>
  <c r="DS150" i="28"/>
  <c r="EG150" i="28"/>
  <c r="DP151" i="28"/>
  <c r="ED151" i="28"/>
  <c r="DM152" i="28"/>
  <c r="EA152" i="28"/>
  <c r="DJ153" i="28"/>
  <c r="DV153" i="28"/>
  <c r="DT154" i="28"/>
  <c r="DR155" i="28"/>
  <c r="EU156" i="28"/>
  <c r="ES157" i="28"/>
  <c r="EQ158" i="28"/>
  <c r="DJ159" i="28"/>
  <c r="DV159" i="28"/>
  <c r="DS160" i="28"/>
  <c r="DQ161" i="28"/>
  <c r="DO162" i="28"/>
  <c r="DM163" i="28"/>
  <c r="EA163" i="28"/>
  <c r="DJ164" i="28"/>
  <c r="DV164" i="28"/>
  <c r="FA165" i="28"/>
  <c r="ER166" i="28"/>
  <c r="FJ166" i="28"/>
  <c r="DR167" i="28"/>
  <c r="DP168" i="28"/>
  <c r="ET168" i="28"/>
  <c r="EB168" i="28"/>
  <c r="FF168" i="28"/>
  <c r="FM168" i="28"/>
  <c r="FA169" i="28"/>
  <c r="DO171" i="28"/>
  <c r="ES171" i="28"/>
  <c r="FE171" i="28"/>
  <c r="EA171" i="28"/>
  <c r="ED146" i="28"/>
  <c r="DT150" i="28"/>
  <c r="EH150" i="28"/>
  <c r="DQ151" i="28"/>
  <c r="EE151" i="28"/>
  <c r="DN152" i="28"/>
  <c r="EB152" i="28"/>
  <c r="DK153" i="28"/>
  <c r="DW153" i="28"/>
  <c r="DU154" i="28"/>
  <c r="DS155" i="28"/>
  <c r="FL155" i="28"/>
  <c r="EF156" i="28"/>
  <c r="ED157" i="28"/>
  <c r="EB158" i="28"/>
  <c r="DK159" i="28"/>
  <c r="DW159" i="28"/>
  <c r="DT160" i="28"/>
  <c r="FM160" i="28"/>
  <c r="DR161" i="28"/>
  <c r="FK161" i="28"/>
  <c r="DP162" i="28"/>
  <c r="FI162" i="28"/>
  <c r="DN163" i="28"/>
  <c r="EB163" i="28"/>
  <c r="DK164" i="28"/>
  <c r="DW164" i="28"/>
  <c r="DU165" i="28"/>
  <c r="EO165" i="28"/>
  <c r="ET166" i="28"/>
  <c r="ES168" i="28"/>
  <c r="EI150" i="28"/>
  <c r="EF151" i="28"/>
  <c r="EC152" i="28"/>
  <c r="EC163" i="28"/>
  <c r="FF165" i="28"/>
  <c r="EQ167" i="28"/>
  <c r="FJ167" i="28"/>
  <c r="EI169" i="28"/>
  <c r="FM169" i="28"/>
  <c r="EA149" i="28"/>
  <c r="EG151" i="28"/>
  <c r="ED152" i="28"/>
  <c r="FF153" i="28"/>
  <c r="EH156" i="28"/>
  <c r="EX156" i="28"/>
  <c r="EF157" i="28"/>
  <c r="EV157" i="28"/>
  <c r="ED158" i="28"/>
  <c r="ET158" i="28"/>
  <c r="EA159" i="28"/>
  <c r="FM161" i="28"/>
  <c r="FK162" i="28"/>
  <c r="ED163" i="28"/>
  <c r="EA164" i="28"/>
  <c r="ES166" i="28"/>
  <c r="DO166" i="28"/>
  <c r="ED166" i="28"/>
  <c r="DV167" i="28"/>
  <c r="EE168" i="28"/>
  <c r="FI168" i="28"/>
  <c r="DL169" i="28"/>
  <c r="EP169" i="28"/>
  <c r="EB149" i="28"/>
  <c r="DK150" i="28"/>
  <c r="DW150" i="28"/>
  <c r="DT151" i="28"/>
  <c r="EH151" i="28"/>
  <c r="DQ152" i="28"/>
  <c r="EE152" i="28"/>
  <c r="DN153" i="28"/>
  <c r="DL154" i="28"/>
  <c r="DJ155" i="28"/>
  <c r="DV155" i="28"/>
  <c r="EY156" i="28"/>
  <c r="EW157" i="28"/>
  <c r="EU158" i="28"/>
  <c r="DN159" i="28"/>
  <c r="EB159" i="28"/>
  <c r="DK160" i="28"/>
  <c r="DW160" i="28"/>
  <c r="DU161" i="28"/>
  <c r="DS162" i="28"/>
  <c r="DQ163" i="28"/>
  <c r="EE163" i="28"/>
  <c r="DN164" i="28"/>
  <c r="EB164" i="28"/>
  <c r="EX168" i="28"/>
  <c r="EO169" i="28"/>
  <c r="DS171" i="28"/>
  <c r="EW171" i="28"/>
  <c r="EE171" i="28"/>
  <c r="FI171" i="28"/>
  <c r="EH146" i="28"/>
  <c r="DO149" i="28"/>
  <c r="EC149" i="28"/>
  <c r="DL150" i="28"/>
  <c r="DY150" i="28"/>
  <c r="DU151" i="28"/>
  <c r="EI151" i="28"/>
  <c r="DR152" i="28"/>
  <c r="EF152" i="28"/>
  <c r="DO153" i="28"/>
  <c r="DM154" i="28"/>
  <c r="DK155" i="28"/>
  <c r="DW155" i="28"/>
  <c r="EH157" i="28"/>
  <c r="EF158" i="28"/>
  <c r="DO159" i="28"/>
  <c r="EC159" i="28"/>
  <c r="DL160" i="28"/>
  <c r="DY160" i="28"/>
  <c r="DJ161" i="28"/>
  <c r="DV161" i="28"/>
  <c r="DT162" i="28"/>
  <c r="DR163" i="28"/>
  <c r="EF163" i="28"/>
  <c r="DO164" i="28"/>
  <c r="EC164" i="28"/>
  <c r="EU167" i="28"/>
  <c r="DU168" i="28"/>
  <c r="EY168" i="28"/>
  <c r="EI173" i="28"/>
  <c r="EG174" i="28"/>
  <c r="FL174" i="28"/>
  <c r="EE175" i="28"/>
  <c r="EB176" i="28"/>
  <c r="EI178" i="28"/>
  <c r="EG179" i="28"/>
  <c r="FL179" i="28"/>
  <c r="EE180" i="28"/>
  <c r="FJ180" i="28"/>
  <c r="ER181" i="28"/>
  <c r="DK182" i="28"/>
  <c r="DU183" i="28"/>
  <c r="DT184" i="28"/>
  <c r="EI184" i="28"/>
  <c r="DR185" i="28"/>
  <c r="EG185" i="28"/>
  <c r="DP186" i="28"/>
  <c r="EE186" i="28"/>
  <c r="DQ187" i="28"/>
  <c r="EN187" i="28"/>
  <c r="FG187" i="28"/>
  <c r="EX189" i="28"/>
  <c r="DT189" i="28"/>
  <c r="EP190" i="28"/>
  <c r="EX174" i="28"/>
  <c r="EF175" i="28"/>
  <c r="EC176" i="28"/>
  <c r="DY177" i="28"/>
  <c r="FE177" i="28"/>
  <c r="FM179" i="28"/>
  <c r="FK180" i="28"/>
  <c r="EC181" i="28"/>
  <c r="DY182" i="28"/>
  <c r="FE182" i="28"/>
  <c r="EO183" i="28"/>
  <c r="EH185" i="28"/>
  <c r="EF186" i="28"/>
  <c r="DS187" i="28"/>
  <c r="FI187" i="28"/>
  <c r="DQ188" i="28"/>
  <c r="EU188" i="28"/>
  <c r="DR188" i="28"/>
  <c r="EP188" i="28"/>
  <c r="DM172" i="28"/>
  <c r="DK173" i="28"/>
  <c r="DW173" i="28"/>
  <c r="EY174" i="28"/>
  <c r="DS175" i="28"/>
  <c r="EG175" i="28"/>
  <c r="DP176" i="28"/>
  <c r="ED176" i="28"/>
  <c r="DM177" i="28"/>
  <c r="DK178" i="28"/>
  <c r="DW178" i="28"/>
  <c r="DU179" i="28"/>
  <c r="DS180" i="28"/>
  <c r="DQ181" i="28"/>
  <c r="ED181" i="28"/>
  <c r="DM182" i="28"/>
  <c r="EP183" i="28"/>
  <c r="EO184" i="28"/>
  <c r="FA184" i="28"/>
  <c r="EY185" i="28"/>
  <c r="EW186" i="28"/>
  <c r="EQ187" i="28"/>
  <c r="DM190" i="28"/>
  <c r="EQ190" i="28"/>
  <c r="DO191" i="28"/>
  <c r="ES191" i="28"/>
  <c r="FE191" i="28"/>
  <c r="EA191" i="28"/>
  <c r="ET171" i="28"/>
  <c r="DN172" i="28"/>
  <c r="FG172" i="28"/>
  <c r="DL173" i="28"/>
  <c r="DY173" i="28"/>
  <c r="EN174" i="28"/>
  <c r="EZ174" i="28"/>
  <c r="DT175" i="28"/>
  <c r="EH175" i="28"/>
  <c r="DQ176" i="28"/>
  <c r="EE176" i="28"/>
  <c r="DN177" i="28"/>
  <c r="FG177" i="28"/>
  <c r="DL178" i="28"/>
  <c r="DY178" i="28"/>
  <c r="FE178" i="28"/>
  <c r="DJ179" i="28"/>
  <c r="DV179" i="28"/>
  <c r="DT180" i="28"/>
  <c r="FM180" i="28"/>
  <c r="DR181" i="28"/>
  <c r="EE181" i="28"/>
  <c r="DN182" i="28"/>
  <c r="FG182" i="28"/>
  <c r="EQ183" i="28"/>
  <c r="FF183" i="28"/>
  <c r="EP184" i="28"/>
  <c r="FC184" i="28"/>
  <c r="EN185" i="28"/>
  <c r="EZ185" i="28"/>
  <c r="EH186" i="28"/>
  <c r="EX186" i="28"/>
  <c r="ER187" i="28"/>
  <c r="FK187" i="28"/>
  <c r="EQ189" i="28"/>
  <c r="DO172" i="28"/>
  <c r="FH172" i="28"/>
  <c r="DM173" i="28"/>
  <c r="EA173" i="28"/>
  <c r="DU175" i="28"/>
  <c r="EI175" i="28"/>
  <c r="DR176" i="28"/>
  <c r="EF176" i="28"/>
  <c r="DO177" i="28"/>
  <c r="FH177" i="28"/>
  <c r="DM178" i="28"/>
  <c r="FF178" i="28"/>
  <c r="DK179" i="28"/>
  <c r="DW179" i="28"/>
  <c r="DU180" i="28"/>
  <c r="DS181" i="28"/>
  <c r="DO182" i="28"/>
  <c r="FH182" i="28"/>
  <c r="EA184" i="28"/>
  <c r="EI186" i="28"/>
  <c r="DW187" i="28"/>
  <c r="FM187" i="28"/>
  <c r="EF188" i="28"/>
  <c r="FJ188" i="28"/>
  <c r="ET188" i="28"/>
  <c r="EB173" i="28"/>
  <c r="EG176" i="28"/>
  <c r="FC185" i="28"/>
  <c r="DU188" i="28"/>
  <c r="EY188" i="28"/>
  <c r="FC189" i="28"/>
  <c r="DY189" i="28"/>
  <c r="CV13" i="28"/>
  <c r="DH13" i="28"/>
  <c r="EC173" i="28"/>
  <c r="EQ174" i="28"/>
  <c r="DT176" i="28"/>
  <c r="EH176" i="28"/>
  <c r="DQ177" i="28"/>
  <c r="DO178" i="28"/>
  <c r="DM179" i="28"/>
  <c r="DK180" i="28"/>
  <c r="DW180" i="28"/>
  <c r="DU181" i="28"/>
  <c r="EH181" i="28"/>
  <c r="DQ182" i="28"/>
  <c r="ET183" i="28"/>
  <c r="FI183" i="28"/>
  <c r="ES184" i="28"/>
  <c r="EQ185" i="28"/>
  <c r="EO186" i="28"/>
  <c r="FA186" i="28"/>
  <c r="EV187" i="28"/>
  <c r="EC188" i="28"/>
  <c r="EX188" i="28"/>
  <c r="DQ190" i="28"/>
  <c r="EU190" i="28"/>
  <c r="FG190" i="28"/>
  <c r="EC190" i="28"/>
  <c r="DL192" i="28"/>
  <c r="EP192" i="28"/>
  <c r="CK13" i="28"/>
  <c r="EX171" i="28"/>
  <c r="FM171" i="28"/>
  <c r="DR172" i="28"/>
  <c r="FK172" i="28"/>
  <c r="DP173" i="28"/>
  <c r="ED173" i="28"/>
  <c r="ER174" i="28"/>
  <c r="FG174" i="28"/>
  <c r="DL175" i="28"/>
  <c r="DY175" i="28"/>
  <c r="DU176" i="28"/>
  <c r="EI176" i="28"/>
  <c r="DR177" i="28"/>
  <c r="FK177" i="28"/>
  <c r="DP178" i="28"/>
  <c r="FI178" i="28"/>
  <c r="DN179" i="28"/>
  <c r="FG179" i="28"/>
  <c r="DL180" i="28"/>
  <c r="DY180" i="28"/>
  <c r="FE180" i="28"/>
  <c r="DJ181" i="28"/>
  <c r="DV181" i="28"/>
  <c r="EI181" i="28"/>
  <c r="DR182" i="28"/>
  <c r="FK182" i="28"/>
  <c r="EU183" i="28"/>
  <c r="FJ183" i="28"/>
  <c r="ED184" i="28"/>
  <c r="ET184" i="28"/>
  <c r="EB185" i="28"/>
  <c r="ER185" i="28"/>
  <c r="EP186" i="28"/>
  <c r="FC186" i="28"/>
  <c r="DK187" i="28"/>
  <c r="ED187" i="28"/>
  <c r="ES189" i="28"/>
  <c r="DO189" i="28"/>
  <c r="CL13" i="28"/>
  <c r="DS172" i="28"/>
  <c r="FL172" i="28"/>
  <c r="DQ173" i="28"/>
  <c r="EE173" i="28"/>
  <c r="DM175" i="28"/>
  <c r="EA175" i="28"/>
  <c r="DJ176" i="28"/>
  <c r="DV176" i="28"/>
  <c r="DS177" i="28"/>
  <c r="FL177" i="28"/>
  <c r="DQ178" i="28"/>
  <c r="FJ178" i="28"/>
  <c r="DO179" i="28"/>
  <c r="FH179" i="28"/>
  <c r="DM180" i="28"/>
  <c r="FF180" i="28"/>
  <c r="DK181" i="28"/>
  <c r="DW181" i="28"/>
  <c r="DS182" i="28"/>
  <c r="FL182" i="28"/>
  <c r="EE184" i="28"/>
  <c r="EC185" i="28"/>
  <c r="EA186" i="28"/>
  <c r="DJ188" i="28"/>
  <c r="ET189" i="28"/>
  <c r="DP189" i="28"/>
  <c r="FE189" i="28"/>
  <c r="EF173" i="28"/>
  <c r="EB175" i="28"/>
  <c r="EW183" i="28"/>
  <c r="EV184" i="28"/>
  <c r="ET185" i="28"/>
  <c r="ER186" i="28"/>
  <c r="EZ187" i="28"/>
  <c r="EG188" i="28"/>
  <c r="FF188" i="28"/>
  <c r="DJ191" i="28"/>
  <c r="EN191" i="28"/>
  <c r="DV191" i="28"/>
  <c r="EZ191" i="28"/>
  <c r="FL191" i="28"/>
  <c r="EH191" i="28"/>
  <c r="EO171" i="28"/>
  <c r="FA171" i="28"/>
  <c r="DU172" i="28"/>
  <c r="DS173" i="28"/>
  <c r="EG173" i="28"/>
  <c r="EU174" i="28"/>
  <c r="FJ174" i="28"/>
  <c r="DO175" i="28"/>
  <c r="EC175" i="28"/>
  <c r="DL176" i="28"/>
  <c r="DY176" i="28"/>
  <c r="DU177" i="28"/>
  <c r="DS178" i="28"/>
  <c r="DQ179" i="28"/>
  <c r="DO180" i="28"/>
  <c r="DM181" i="28"/>
  <c r="DZ181" i="28"/>
  <c r="DU182" i="28"/>
  <c r="EX183" i="28"/>
  <c r="FM183" i="28"/>
  <c r="EW184" i="28"/>
  <c r="EU185" i="28"/>
  <c r="ES186" i="28"/>
  <c r="DO187" i="28"/>
  <c r="EH187" i="28"/>
  <c r="DJ172" i="28"/>
  <c r="DV172" i="28"/>
  <c r="DT173" i="28"/>
  <c r="EH173" i="28"/>
  <c r="DP175" i="28"/>
  <c r="ED175" i="28"/>
  <c r="DM176" i="28"/>
  <c r="EA176" i="28"/>
  <c r="DJ177" i="28"/>
  <c r="DV177" i="28"/>
  <c r="DT178" i="28"/>
  <c r="DR179" i="28"/>
  <c r="DP180" i="28"/>
  <c r="EA181" i="28"/>
  <c r="DJ182" i="28"/>
  <c r="DV182" i="28"/>
  <c r="EH184" i="28"/>
  <c r="EF185" i="28"/>
  <c r="ED186" i="28"/>
  <c r="DN188" i="28"/>
  <c r="DT190" i="28"/>
  <c r="EY190" i="28"/>
  <c r="DR191" i="28"/>
  <c r="EW191" i="28"/>
  <c r="DO192" i="28"/>
  <c r="ET192" i="28"/>
  <c r="FI192" i="28"/>
  <c r="DM193" i="28"/>
  <c r="ER193" i="28"/>
  <c r="FG193" i="28"/>
  <c r="DK194" i="28"/>
  <c r="EP194" i="28"/>
  <c r="FE194" i="28"/>
  <c r="DU195" i="28"/>
  <c r="EI195" i="28"/>
  <c r="DQ196" i="28"/>
  <c r="EV196" i="28"/>
  <c r="FK196" i="28"/>
  <c r="DO197" i="28"/>
  <c r="ET197" i="28"/>
  <c r="FI197" i="28"/>
  <c r="DM198" i="28"/>
  <c r="ER198" i="28"/>
  <c r="FG198" i="28"/>
  <c r="DK199" i="28"/>
  <c r="DW199" i="28"/>
  <c r="FM200" i="28"/>
  <c r="DQ201" i="28"/>
  <c r="FK201" i="28"/>
  <c r="DO202" i="28"/>
  <c r="FI202" i="28"/>
  <c r="DM203" i="28"/>
  <c r="DT204" i="28"/>
  <c r="EY204" i="28"/>
  <c r="DR205" i="28"/>
  <c r="EW205" i="28"/>
  <c r="FL205" i="28"/>
  <c r="DP206" i="28"/>
  <c r="EU206" i="28"/>
  <c r="FJ206" i="28"/>
  <c r="DN207" i="28"/>
  <c r="EB207" i="28"/>
  <c r="ES207" i="28"/>
  <c r="FH207" i="28"/>
  <c r="DO208" i="28"/>
  <c r="EH208" i="28"/>
  <c r="DK209" i="28"/>
  <c r="EF209" i="28"/>
  <c r="FE209" i="28"/>
  <c r="EU210" i="28"/>
  <c r="FF211" i="28"/>
  <c r="DL189" i="28"/>
  <c r="DJ195" i="28"/>
  <c r="DV195" i="28"/>
  <c r="DL199" i="28"/>
  <c r="DY199" i="28"/>
  <c r="EA203" i="28"/>
  <c r="FI207" i="28"/>
  <c r="DM209" i="28"/>
  <c r="FG209" i="28"/>
  <c r="EA199" i="28"/>
  <c r="DQ208" i="28"/>
  <c r="EN208" i="28"/>
  <c r="FG208" i="28"/>
  <c r="EC210" i="28"/>
  <c r="FG210" i="28"/>
  <c r="ET211" i="28"/>
  <c r="DP211" i="28"/>
  <c r="EW192" i="28"/>
  <c r="EU193" i="28"/>
  <c r="ES194" i="28"/>
  <c r="DY195" i="28"/>
  <c r="EY196" i="28"/>
  <c r="EW197" i="28"/>
  <c r="EU198" i="28"/>
  <c r="EB199" i="28"/>
  <c r="EO200" i="28"/>
  <c r="FA200" i="28"/>
  <c r="EY201" i="28"/>
  <c r="EW202" i="28"/>
  <c r="EC203" i="28"/>
  <c r="EP204" i="28"/>
  <c r="EN205" i="28"/>
  <c r="EZ205" i="28"/>
  <c r="EX206" i="28"/>
  <c r="EW207" i="28"/>
  <c r="FL207" i="28"/>
  <c r="DS208" i="28"/>
  <c r="FI208" i="28"/>
  <c r="DP209" i="28"/>
  <c r="ET209" i="28"/>
  <c r="DO209" i="28"/>
  <c r="EV210" i="28"/>
  <c r="DR210" i="28"/>
  <c r="EC189" i="28"/>
  <c r="EO191" i="28"/>
  <c r="FA191" i="28"/>
  <c r="EX192" i="28"/>
  <c r="FM192" i="28"/>
  <c r="EV193" i="28"/>
  <c r="FK193" i="28"/>
  <c r="ET194" i="28"/>
  <c r="FI194" i="28"/>
  <c r="DM195" i="28"/>
  <c r="EA195" i="28"/>
  <c r="EN196" i="28"/>
  <c r="EZ196" i="28"/>
  <c r="EX197" i="28"/>
  <c r="FM197" i="28"/>
  <c r="EV198" i="28"/>
  <c r="FK198" i="28"/>
  <c r="DO199" i="28"/>
  <c r="EC199" i="28"/>
  <c r="EP200" i="28"/>
  <c r="FE200" i="28"/>
  <c r="EN201" i="28"/>
  <c r="EZ201" i="28"/>
  <c r="EX202" i="28"/>
  <c r="FM202" i="28"/>
  <c r="DQ203" i="28"/>
  <c r="ED203" i="28"/>
  <c r="EQ204" i="28"/>
  <c r="FF204" i="28"/>
  <c r="EO205" i="28"/>
  <c r="FA205" i="28"/>
  <c r="EY206" i="28"/>
  <c r="FJ207" i="28"/>
  <c r="EF207" i="28"/>
  <c r="DR207" i="28"/>
  <c r="EX207" i="28"/>
  <c r="FM207" i="28"/>
  <c r="EQ208" i="28"/>
  <c r="DQ209" i="28"/>
  <c r="ED189" i="28"/>
  <c r="EB190" i="28"/>
  <c r="ER190" i="28"/>
  <c r="EP191" i="28"/>
  <c r="FC191" i="28"/>
  <c r="EY192" i="28"/>
  <c r="EW193" i="28"/>
  <c r="FL193" i="28"/>
  <c r="EU194" i="28"/>
  <c r="FJ194" i="28"/>
  <c r="DN195" i="28"/>
  <c r="EB195" i="28"/>
  <c r="EO196" i="28"/>
  <c r="FA196" i="28"/>
  <c r="EY197" i="28"/>
  <c r="EW198" i="28"/>
  <c r="FL198" i="28"/>
  <c r="DP199" i="28"/>
  <c r="ED199" i="28"/>
  <c r="EQ200" i="28"/>
  <c r="FF200" i="28"/>
  <c r="EO201" i="28"/>
  <c r="FA201" i="28"/>
  <c r="EY202" i="28"/>
  <c r="DR203" i="28"/>
  <c r="EE203" i="28"/>
  <c r="ER204" i="28"/>
  <c r="FG204" i="28"/>
  <c r="EP205" i="28"/>
  <c r="FE205" i="28"/>
  <c r="EN206" i="28"/>
  <c r="EZ206" i="28"/>
  <c r="DU208" i="28"/>
  <c r="ER208" i="28"/>
  <c r="FK208" i="28"/>
  <c r="EP209" i="28"/>
  <c r="EP212" i="28"/>
  <c r="DL212" i="28"/>
  <c r="DQ189" i="28"/>
  <c r="EE189" i="28"/>
  <c r="DO195" i="28"/>
  <c r="EC195" i="28"/>
  <c r="DQ199" i="28"/>
  <c r="EE199" i="28"/>
  <c r="EZ207" i="28"/>
  <c r="EE209" i="28"/>
  <c r="FI209" i="28"/>
  <c r="FK210" i="28"/>
  <c r="EG210" i="28"/>
  <c r="EX211" i="28"/>
  <c r="DT211" i="28"/>
  <c r="ED195" i="28"/>
  <c r="EF199" i="28"/>
  <c r="FA207" i="28"/>
  <c r="EX209" i="28"/>
  <c r="DT209" i="28"/>
  <c r="DJ210" i="28"/>
  <c r="EN210" i="28"/>
  <c r="DV210" i="28"/>
  <c r="EZ210" i="28"/>
  <c r="EH210" i="28"/>
  <c r="DS189" i="28"/>
  <c r="EG189" i="28"/>
  <c r="FE192" i="28"/>
  <c r="EN193" i="28"/>
  <c r="EZ193" i="28"/>
  <c r="EX194" i="28"/>
  <c r="FM194" i="28"/>
  <c r="DQ195" i="28"/>
  <c r="EE195" i="28"/>
  <c r="ER196" i="28"/>
  <c r="FG196" i="28"/>
  <c r="EP197" i="28"/>
  <c r="FE197" i="28"/>
  <c r="EN198" i="28"/>
  <c r="EZ198" i="28"/>
  <c r="DS199" i="28"/>
  <c r="EG199" i="28"/>
  <c r="ET200" i="28"/>
  <c r="FI200" i="28"/>
  <c r="ER201" i="28"/>
  <c r="FG201" i="28"/>
  <c r="EP202" i="28"/>
  <c r="FE202" i="28"/>
  <c r="DU203" i="28"/>
  <c r="EH203" i="28"/>
  <c r="EU204" i="28"/>
  <c r="FJ204" i="28"/>
  <c r="ES205" i="28"/>
  <c r="FH205" i="28"/>
  <c r="EQ206" i="28"/>
  <c r="FF206" i="28"/>
  <c r="EO207" i="28"/>
  <c r="EV208" i="28"/>
  <c r="DW209" i="28"/>
  <c r="EH189" i="28"/>
  <c r="EF190" i="28"/>
  <c r="EV190" i="28"/>
  <c r="ED191" i="28"/>
  <c r="ET191" i="28"/>
  <c r="EQ192" i="28"/>
  <c r="FF192" i="28"/>
  <c r="EO193" i="28"/>
  <c r="FA193" i="28"/>
  <c r="EY194" i="28"/>
  <c r="DR195" i="28"/>
  <c r="EF195" i="28"/>
  <c r="ES196" i="28"/>
  <c r="FH196" i="28"/>
  <c r="EQ197" i="28"/>
  <c r="FF197" i="28"/>
  <c r="EO198" i="28"/>
  <c r="FA198" i="28"/>
  <c r="DT199" i="28"/>
  <c r="EH199" i="28"/>
  <c r="EU200" i="28"/>
  <c r="FJ200" i="28"/>
  <c r="ES201" i="28"/>
  <c r="FH201" i="28"/>
  <c r="EQ202" i="28"/>
  <c r="FF202" i="28"/>
  <c r="DJ203" i="28"/>
  <c r="DV203" i="28"/>
  <c r="EI203" i="28"/>
  <c r="EV204" i="28"/>
  <c r="FK204" i="28"/>
  <c r="ET205" i="28"/>
  <c r="FI205" i="28"/>
  <c r="ER206" i="28"/>
  <c r="FG206" i="28"/>
  <c r="EP207" i="28"/>
  <c r="FE207" i="28"/>
  <c r="DK208" i="28"/>
  <c r="ED208" i="28"/>
  <c r="EB209" i="28"/>
  <c r="EW209" i="28"/>
  <c r="DP212" i="28"/>
  <c r="ET212" i="28"/>
  <c r="EB212" i="28"/>
  <c r="FF212" i="28"/>
  <c r="DU189" i="28"/>
  <c r="EI189" i="28"/>
  <c r="EG190" i="28"/>
  <c r="EE191" i="28"/>
  <c r="FG192" i="28"/>
  <c r="FE193" i="28"/>
  <c r="DS195" i="28"/>
  <c r="EG195" i="28"/>
  <c r="FI196" i="28"/>
  <c r="FG197" i="28"/>
  <c r="FE198" i="28"/>
  <c r="DU199" i="28"/>
  <c r="EI199" i="28"/>
  <c r="FK200" i="28"/>
  <c r="FI201" i="28"/>
  <c r="FG202" i="28"/>
  <c r="DK203" i="28"/>
  <c r="DW203" i="28"/>
  <c r="FL204" i="28"/>
  <c r="FJ205" i="28"/>
  <c r="FH206" i="28"/>
  <c r="FM209" i="28"/>
  <c r="EI209" i="28"/>
  <c r="EH190" i="28"/>
  <c r="EF191" i="28"/>
  <c r="EH195" i="28"/>
  <c r="EZ208" i="28"/>
  <c r="DN210" i="28"/>
  <c r="ER210" i="28"/>
  <c r="ED211" i="28"/>
  <c r="EA212" i="28"/>
  <c r="DJ213" i="28"/>
  <c r="DV213" i="28"/>
  <c r="DT214" i="28"/>
  <c r="EI214" i="28"/>
  <c r="DR215" i="28"/>
  <c r="EG215" i="28"/>
  <c r="DO216" i="28"/>
  <c r="ED216" i="28"/>
  <c r="DL217" i="28"/>
  <c r="EA217" i="28"/>
  <c r="DU218" i="28"/>
  <c r="EN218" i="28"/>
  <c r="DS219" i="28"/>
  <c r="EG219" i="28"/>
  <c r="DO220" i="28"/>
  <c r="ED220" i="28"/>
  <c r="ET220" i="28"/>
  <c r="FI220" i="28"/>
  <c r="DM221" i="28"/>
  <c r="EB221" i="28"/>
  <c r="ER221" i="28"/>
  <c r="FG221" i="28"/>
  <c r="DK222" i="28"/>
  <c r="DW222" i="28"/>
  <c r="EP222" i="28"/>
  <c r="FE222" i="28"/>
  <c r="DU223" i="28"/>
  <c r="EI223" i="28"/>
  <c r="DR224" i="28"/>
  <c r="EY224" i="28"/>
  <c r="DT225" i="28"/>
  <c r="EN225" i="28"/>
  <c r="FA225" i="28"/>
  <c r="DV226" i="28"/>
  <c r="EP226" i="28"/>
  <c r="FF226" i="28"/>
  <c r="FC227" i="28"/>
  <c r="DY227" i="28"/>
  <c r="DM227" i="28"/>
  <c r="EF227" i="28"/>
  <c r="FE227" i="28"/>
  <c r="DL228" i="28"/>
  <c r="EE228" i="28"/>
  <c r="FE228" i="28"/>
  <c r="EE211" i="28"/>
  <c r="EH215" i="28"/>
  <c r="EE216" i="28"/>
  <c r="EB217" i="28"/>
  <c r="DT219" i="28"/>
  <c r="EH219" i="28"/>
  <c r="DJ223" i="28"/>
  <c r="EZ224" i="28"/>
  <c r="EO225" i="28"/>
  <c r="FF225" i="28"/>
  <c r="DJ226" i="28"/>
  <c r="EQ226" i="28"/>
  <c r="FG226" i="28"/>
  <c r="DN227" i="28"/>
  <c r="FF227" i="28"/>
  <c r="EI219" i="28"/>
  <c r="ES227" i="28"/>
  <c r="DO227" i="28"/>
  <c r="EI227" i="28"/>
  <c r="ES228" i="28"/>
  <c r="DO228" i="28"/>
  <c r="DP229" i="28"/>
  <c r="ET229" i="28"/>
  <c r="FF229" i="28"/>
  <c r="EB229" i="28"/>
  <c r="EP231" i="28"/>
  <c r="DL231" i="28"/>
  <c r="DS211" i="28"/>
  <c r="EG211" i="28"/>
  <c r="FI212" i="28"/>
  <c r="ER213" i="28"/>
  <c r="FG213" i="28"/>
  <c r="EP214" i="28"/>
  <c r="FE214" i="28"/>
  <c r="EN215" i="28"/>
  <c r="EZ215" i="28"/>
  <c r="EW216" i="28"/>
  <c r="ET217" i="28"/>
  <c r="EQ218" i="28"/>
  <c r="FF218" i="28"/>
  <c r="DJ219" i="28"/>
  <c r="DV219" i="28"/>
  <c r="EW220" i="28"/>
  <c r="EU221" i="28"/>
  <c r="FJ221" i="28"/>
  <c r="ES222" i="28"/>
  <c r="FH222" i="28"/>
  <c r="DL223" i="28"/>
  <c r="DY223" i="28"/>
  <c r="EA225" i="28"/>
  <c r="ER225" i="28"/>
  <c r="FH225" i="28"/>
  <c r="ES226" i="28"/>
  <c r="DQ227" i="28"/>
  <c r="EO227" i="28"/>
  <c r="FI227" i="28"/>
  <c r="DP228" i="28"/>
  <c r="EO210" i="28"/>
  <c r="FA210" i="28"/>
  <c r="EH211" i="28"/>
  <c r="EU212" i="28"/>
  <c r="FJ212" i="28"/>
  <c r="ES213" i="28"/>
  <c r="FH213" i="28"/>
  <c r="EQ214" i="28"/>
  <c r="FF214" i="28"/>
  <c r="EO215" i="28"/>
  <c r="FA215" i="28"/>
  <c r="EH216" i="28"/>
  <c r="EX216" i="28"/>
  <c r="EE217" i="28"/>
  <c r="EU217" i="28"/>
  <c r="ER218" i="28"/>
  <c r="FG218" i="28"/>
  <c r="DK219" i="28"/>
  <c r="DW219" i="28"/>
  <c r="EX220" i="28"/>
  <c r="FM220" i="28"/>
  <c r="EV221" i="28"/>
  <c r="FK221" i="28"/>
  <c r="ET222" i="28"/>
  <c r="FI222" i="28"/>
  <c r="DM223" i="28"/>
  <c r="EA223" i="28"/>
  <c r="EP224" i="28"/>
  <c r="FF224" i="28"/>
  <c r="DL225" i="28"/>
  <c r="ES225" i="28"/>
  <c r="FI225" i="28"/>
  <c r="ET226" i="28"/>
  <c r="FJ226" i="28"/>
  <c r="FG227" i="28"/>
  <c r="EC227" i="28"/>
  <c r="DR227" i="28"/>
  <c r="DR229" i="28"/>
  <c r="EV229" i="28"/>
  <c r="DU211" i="28"/>
  <c r="EI211" i="28"/>
  <c r="FC215" i="28"/>
  <c r="EI216" i="28"/>
  <c r="EF217" i="28"/>
  <c r="DL219" i="28"/>
  <c r="FJ222" i="28"/>
  <c r="DN223" i="28"/>
  <c r="EB223" i="28"/>
  <c r="EQ224" i="28"/>
  <c r="FH224" i="28"/>
  <c r="ET225" i="28"/>
  <c r="FJ225" i="28"/>
  <c r="EU226" i="28"/>
  <c r="FK226" i="28"/>
  <c r="DT227" i="28"/>
  <c r="EV228" i="28"/>
  <c r="DR228" i="28"/>
  <c r="EN216" i="28"/>
  <c r="EW217" i="28"/>
  <c r="ET218" i="28"/>
  <c r="EA219" i="28"/>
  <c r="EN220" i="28"/>
  <c r="EZ220" i="28"/>
  <c r="EX221" i="28"/>
  <c r="EV222" i="28"/>
  <c r="EC223" i="28"/>
  <c r="EV226" i="28"/>
  <c r="EW227" i="28"/>
  <c r="DS227" i="28"/>
  <c r="DK211" i="28"/>
  <c r="DW211" i="28"/>
  <c r="EX212" i="28"/>
  <c r="FM212" i="28"/>
  <c r="EV213" i="28"/>
  <c r="FK213" i="28"/>
  <c r="ET214" i="28"/>
  <c r="FI214" i="28"/>
  <c r="ER215" i="28"/>
  <c r="EO216" i="28"/>
  <c r="FA216" i="28"/>
  <c r="EX217" i="28"/>
  <c r="EU218" i="28"/>
  <c r="FJ218" i="28"/>
  <c r="DN219" i="28"/>
  <c r="EB219" i="28"/>
  <c r="EO220" i="28"/>
  <c r="FA220" i="28"/>
  <c r="EY221" i="28"/>
  <c r="EW222" i="28"/>
  <c r="FL222" i="28"/>
  <c r="DP223" i="28"/>
  <c r="ED223" i="28"/>
  <c r="EC224" i="28"/>
  <c r="DW227" i="28"/>
  <c r="DU229" i="28"/>
  <c r="EY229" i="28"/>
  <c r="EG229" i="28"/>
  <c r="FK229" i="28"/>
  <c r="DL211" i="28"/>
  <c r="DY211" i="28"/>
  <c r="EY212" i="28"/>
  <c r="EW213" i="28"/>
  <c r="FL213" i="28"/>
  <c r="EU214" i="28"/>
  <c r="FJ214" i="28"/>
  <c r="EC215" i="28"/>
  <c r="FC216" i="28"/>
  <c r="EI217" i="28"/>
  <c r="EY217" i="28"/>
  <c r="EV218" i="28"/>
  <c r="FK218" i="28"/>
  <c r="DO219" i="28"/>
  <c r="EC219" i="28"/>
  <c r="EP220" i="28"/>
  <c r="FE220" i="28"/>
  <c r="EN221" i="28"/>
  <c r="EX222" i="28"/>
  <c r="FM222" i="28"/>
  <c r="DQ223" i="28"/>
  <c r="EE223" i="28"/>
  <c r="DN224" i="28"/>
  <c r="EU224" i="28"/>
  <c r="FK224" i="28"/>
  <c r="EW225" i="28"/>
  <c r="FM225" i="28"/>
  <c r="EX226" i="28"/>
  <c r="EA211" i="28"/>
  <c r="ED215" i="28"/>
  <c r="EA216" i="28"/>
  <c r="DP219" i="28"/>
  <c r="ED219" i="28"/>
  <c r="DR223" i="28"/>
  <c r="EF223" i="28"/>
  <c r="EY226" i="28"/>
  <c r="EN227" i="28"/>
  <c r="DJ227" i="28"/>
  <c r="EZ227" i="28"/>
  <c r="DV227" i="28"/>
  <c r="DK229" i="28"/>
  <c r="EO229" i="28"/>
  <c r="DN230" i="28"/>
  <c r="ER230" i="28"/>
  <c r="EE219" i="28"/>
  <c r="EG223" i="28"/>
  <c r="EO228" i="28"/>
  <c r="DK228" i="28"/>
  <c r="FA228" i="28"/>
  <c r="DW228" i="28"/>
  <c r="DL229" i="28"/>
  <c r="EP229" i="28"/>
  <c r="DO211" i="28"/>
  <c r="EC211" i="28"/>
  <c r="DR219" i="28"/>
  <c r="EF219" i="28"/>
  <c r="DT223" i="28"/>
  <c r="EH223" i="28"/>
  <c r="EP227" i="28"/>
  <c r="DL227" i="28"/>
  <c r="ED228" i="28"/>
  <c r="EQ229" i="28"/>
  <c r="DM229" i="28"/>
  <c r="DK230" i="28"/>
  <c r="DW230" i="28"/>
  <c r="DU231" i="28"/>
  <c r="EI231" i="28"/>
  <c r="DQ232" i="28"/>
  <c r="EE232" i="28"/>
  <c r="FJ232" i="28"/>
  <c r="DN233" i="28"/>
  <c r="EC233" i="28"/>
  <c r="DL234" i="28"/>
  <c r="EA234" i="28"/>
  <c r="DJ235" i="28"/>
  <c r="DV235" i="28"/>
  <c r="DT236" i="28"/>
  <c r="EI236" i="28"/>
  <c r="DQ237" i="28"/>
  <c r="EF237" i="28"/>
  <c r="DO238" i="28"/>
  <c r="EC238" i="28"/>
  <c r="FH238" i="28"/>
  <c r="DL239" i="28"/>
  <c r="DT240" i="28"/>
  <c r="EI240" i="28"/>
  <c r="DR241" i="28"/>
  <c r="EF241" i="28"/>
  <c r="FK241" i="28"/>
  <c r="DO242" i="28"/>
  <c r="ED242" i="28"/>
  <c r="DL243" i="28"/>
  <c r="DJ244" i="28"/>
  <c r="EV244" i="28"/>
  <c r="FL245" i="28"/>
  <c r="EH245" i="28"/>
  <c r="EB245" i="28"/>
  <c r="EW245" i="28"/>
  <c r="FK246" i="28"/>
  <c r="EG246" i="28"/>
  <c r="EB248" i="28"/>
  <c r="EA239" i="28"/>
  <c r="EA243" i="28"/>
  <c r="ES243" i="28"/>
  <c r="EC246" i="28"/>
  <c r="DN247" i="28"/>
  <c r="ER247" i="28"/>
  <c r="DK231" i="28"/>
  <c r="DW231" i="28"/>
  <c r="DS232" i="28"/>
  <c r="FL232" i="28"/>
  <c r="EU233" i="28"/>
  <c r="ES234" i="28"/>
  <c r="EQ235" i="28"/>
  <c r="EO236" i="28"/>
  <c r="FA236" i="28"/>
  <c r="EX237" i="28"/>
  <c r="DQ238" i="28"/>
  <c r="FJ238" i="28"/>
  <c r="DN239" i="28"/>
  <c r="EB239" i="28"/>
  <c r="EO240" i="28"/>
  <c r="FA240" i="28"/>
  <c r="DT241" i="28"/>
  <c r="FM241" i="28"/>
  <c r="EF242" i="28"/>
  <c r="EV242" i="28"/>
  <c r="DN243" i="28"/>
  <c r="ET243" i="28"/>
  <c r="DL244" i="28"/>
  <c r="EE244" i="28"/>
  <c r="EY244" i="28"/>
  <c r="DJ245" i="28"/>
  <c r="EZ245" i="28"/>
  <c r="EE248" i="28"/>
  <c r="DT232" i="28"/>
  <c r="FK233" i="28"/>
  <c r="FI234" i="28"/>
  <c r="FG235" i="28"/>
  <c r="FC236" i="28"/>
  <c r="EY237" i="28"/>
  <c r="DR238" i="28"/>
  <c r="DO239" i="28"/>
  <c r="EC239" i="28"/>
  <c r="EP240" i="28"/>
  <c r="FE240" i="28"/>
  <c r="DU241" i="28"/>
  <c r="EW242" i="28"/>
  <c r="EU243" i="28"/>
  <c r="FI243" i="28"/>
  <c r="DM244" i="28"/>
  <c r="DK245" i="28"/>
  <c r="FA245" i="28"/>
  <c r="DJ246" i="28"/>
  <c r="EH246" i="28"/>
  <c r="EP248" i="28"/>
  <c r="DL248" i="28"/>
  <c r="DT228" i="28"/>
  <c r="ET230" i="28"/>
  <c r="FI230" i="28"/>
  <c r="DM231" i="28"/>
  <c r="EA231" i="28"/>
  <c r="DU232" i="28"/>
  <c r="EW233" i="28"/>
  <c r="FL233" i="28"/>
  <c r="EU234" i="28"/>
  <c r="FJ234" i="28"/>
  <c r="ES235" i="28"/>
  <c r="FH235" i="28"/>
  <c r="EA236" i="28"/>
  <c r="EQ236" i="28"/>
  <c r="EN237" i="28"/>
  <c r="EZ237" i="28"/>
  <c r="DS238" i="28"/>
  <c r="FL238" i="28"/>
  <c r="DP239" i="28"/>
  <c r="ED239" i="28"/>
  <c r="EQ240" i="28"/>
  <c r="FF240" i="28"/>
  <c r="DJ241" i="28"/>
  <c r="DV241" i="28"/>
  <c r="EH242" i="28"/>
  <c r="EX242" i="28"/>
  <c r="FJ243" i="28"/>
  <c r="DO244" i="28"/>
  <c r="EH244" i="28"/>
  <c r="FE244" i="28"/>
  <c r="DM245" i="28"/>
  <c r="FC245" i="28"/>
  <c r="DM246" i="28"/>
  <c r="EQ246" i="28"/>
  <c r="DS247" i="28"/>
  <c r="EV247" i="28"/>
  <c r="EO250" i="28"/>
  <c r="DK250" i="28"/>
  <c r="FA250" i="28"/>
  <c r="DW250" i="28"/>
  <c r="DN231" i="28"/>
  <c r="EB231" i="28"/>
  <c r="DJ232" i="28"/>
  <c r="DV232" i="28"/>
  <c r="EB236" i="28"/>
  <c r="DT238" i="28"/>
  <c r="FM238" i="28"/>
  <c r="DQ239" i="28"/>
  <c r="EE239" i="28"/>
  <c r="DK241" i="28"/>
  <c r="DW241" i="28"/>
  <c r="EI242" i="28"/>
  <c r="EW243" i="28"/>
  <c r="FK243" i="28"/>
  <c r="FE245" i="28"/>
  <c r="EA245" i="28"/>
  <c r="EI245" i="28"/>
  <c r="ED247" i="28"/>
  <c r="FH247" i="28"/>
  <c r="EX229" i="28"/>
  <c r="FM229" i="28"/>
  <c r="EV230" i="28"/>
  <c r="FK230" i="28"/>
  <c r="EC231" i="28"/>
  <c r="EY233" i="28"/>
  <c r="EW234" i="28"/>
  <c r="FL234" i="28"/>
  <c r="EU235" i="28"/>
  <c r="FJ235" i="28"/>
  <c r="ES236" i="28"/>
  <c r="EP237" i="28"/>
  <c r="FE237" i="28"/>
  <c r="EF239" i="28"/>
  <c r="ES240" i="28"/>
  <c r="FH240" i="28"/>
  <c r="DY241" i="28"/>
  <c r="EN242" i="28"/>
  <c r="EZ242" i="28"/>
  <c r="EX243" i="28"/>
  <c r="FL243" i="28"/>
  <c r="DQ244" i="28"/>
  <c r="FG244" i="28"/>
  <c r="DP245" i="28"/>
  <c r="ET245" i="28"/>
  <c r="DQ245" i="28"/>
  <c r="EY247" i="28"/>
  <c r="EP249" i="28"/>
  <c r="DL249" i="28"/>
  <c r="EW230" i="28"/>
  <c r="FL230" i="28"/>
  <c r="DP231" i="28"/>
  <c r="ED231" i="28"/>
  <c r="DL232" i="28"/>
  <c r="DY232" i="28"/>
  <c r="FE232" i="28"/>
  <c r="EN233" i="28"/>
  <c r="EZ233" i="28"/>
  <c r="EX234" i="28"/>
  <c r="FM234" i="28"/>
  <c r="EV235" i="28"/>
  <c r="FK235" i="28"/>
  <c r="ED236" i="28"/>
  <c r="ET236" i="28"/>
  <c r="EQ237" i="28"/>
  <c r="FF237" i="28"/>
  <c r="DJ238" i="28"/>
  <c r="DV238" i="28"/>
  <c r="DS239" i="28"/>
  <c r="EG239" i="28"/>
  <c r="ET240" i="28"/>
  <c r="FI240" i="28"/>
  <c r="DM241" i="28"/>
  <c r="FF241" i="28"/>
  <c r="EO242" i="28"/>
  <c r="FA242" i="28"/>
  <c r="EY243" i="28"/>
  <c r="FM243" i="28"/>
  <c r="DS244" i="28"/>
  <c r="FF246" i="28"/>
  <c r="EB246" i="28"/>
  <c r="ET248" i="28"/>
  <c r="DP248" i="28"/>
  <c r="DQ248" i="28"/>
  <c r="FM230" i="28"/>
  <c r="DQ231" i="28"/>
  <c r="EE231" i="28"/>
  <c r="DM232" i="28"/>
  <c r="FF232" i="28"/>
  <c r="FL235" i="28"/>
  <c r="EE236" i="28"/>
  <c r="FG237" i="28"/>
  <c r="DK238" i="28"/>
  <c r="DW238" i="28"/>
  <c r="DT239" i="28"/>
  <c r="EH239" i="28"/>
  <c r="FJ240" i="28"/>
  <c r="DN241" i="28"/>
  <c r="FG241" i="28"/>
  <c r="FC242" i="28"/>
  <c r="DQ246" i="28"/>
  <c r="EU246" i="28"/>
  <c r="EE247" i="28"/>
  <c r="FA229" i="28"/>
  <c r="EY230" i="28"/>
  <c r="EF231" i="28"/>
  <c r="FG232" i="28"/>
  <c r="EP233" i="28"/>
  <c r="EN234" i="28"/>
  <c r="EZ234" i="28"/>
  <c r="EX235" i="28"/>
  <c r="EF236" i="28"/>
  <c r="EV236" i="28"/>
  <c r="ES237" i="28"/>
  <c r="EI239" i="28"/>
  <c r="EV240" i="28"/>
  <c r="FH241" i="28"/>
  <c r="EA242" i="28"/>
  <c r="EQ242" i="28"/>
  <c r="EN243" i="28"/>
  <c r="FA243" i="28"/>
  <c r="DV244" i="28"/>
  <c r="FK244" i="28"/>
  <c r="FI245" i="28"/>
  <c r="EE245" i="28"/>
  <c r="DJ247" i="28"/>
  <c r="EN247" i="28"/>
  <c r="DV247" i="28"/>
  <c r="EZ247" i="28"/>
  <c r="ES249" i="28"/>
  <c r="DO249" i="28"/>
  <c r="FE229" i="28"/>
  <c r="EN230" i="28"/>
  <c r="EZ230" i="28"/>
  <c r="DS231" i="28"/>
  <c r="EG231" i="28"/>
  <c r="DO232" i="28"/>
  <c r="EQ233" i="28"/>
  <c r="FF233" i="28"/>
  <c r="EO234" i="28"/>
  <c r="FA234" i="28"/>
  <c r="EY235" i="28"/>
  <c r="EW236" i="28"/>
  <c r="ET237" i="28"/>
  <c r="FI237" i="28"/>
  <c r="DM238" i="28"/>
  <c r="DJ239" i="28"/>
  <c r="DV239" i="28"/>
  <c r="EW240" i="28"/>
  <c r="FL240" i="28"/>
  <c r="DP241" i="28"/>
  <c r="ER242" i="28"/>
  <c r="EO243" i="28"/>
  <c r="ES245" i="28"/>
  <c r="DV246" i="28"/>
  <c r="FK247" i="28"/>
  <c r="EW248" i="28"/>
  <c r="DS248" i="28"/>
  <c r="EG227" i="28"/>
  <c r="DT231" i="28"/>
  <c r="EH231" i="28"/>
  <c r="DP232" i="28"/>
  <c r="EH236" i="28"/>
  <c r="DN238" i="28"/>
  <c r="DK239" i="28"/>
  <c r="DW239" i="28"/>
  <c r="DQ241" i="28"/>
  <c r="EC242" i="28"/>
  <c r="FD243" i="28"/>
  <c r="EY246" i="28"/>
  <c r="EE246" i="28"/>
  <c r="FG247" i="28"/>
  <c r="DK248" i="28"/>
  <c r="DW248" i="28"/>
  <c r="DS249" i="28"/>
  <c r="EG249" i="28"/>
  <c r="DO250" i="28"/>
  <c r="EB250" i="28"/>
  <c r="EO251" i="28"/>
  <c r="FA251" i="28"/>
  <c r="DT252" i="28"/>
  <c r="EH252" i="28"/>
  <c r="EE253" i="28"/>
  <c r="EU253" i="28"/>
  <c r="EB254" i="28"/>
  <c r="ER254" i="28"/>
  <c r="DJ255" i="28"/>
  <c r="DV255" i="28"/>
  <c r="EG256" i="28"/>
  <c r="EW256" i="28"/>
  <c r="DN257" i="28"/>
  <c r="EC257" i="28"/>
  <c r="ES257" i="28"/>
  <c r="DJ258" i="28"/>
  <c r="DV258" i="28"/>
  <c r="EO258" i="28"/>
  <c r="FA258" i="28"/>
  <c r="DR259" i="28"/>
  <c r="FK259" i="28"/>
  <c r="DN260" i="28"/>
  <c r="EC260" i="28"/>
  <c r="ES260" i="28"/>
  <c r="DJ261" i="28"/>
  <c r="DV261" i="28"/>
  <c r="EO261" i="28"/>
  <c r="FA261" i="28"/>
  <c r="DR262" i="28"/>
  <c r="EG262" i="28"/>
  <c r="EW262" i="28"/>
  <c r="DO263" i="28"/>
  <c r="EE263" i="28"/>
  <c r="EW263" i="28"/>
  <c r="ED264" i="28"/>
  <c r="DS265" i="28"/>
  <c r="EW265" i="28"/>
  <c r="EF246" i="28"/>
  <c r="DT249" i="28"/>
  <c r="EH249" i="28"/>
  <c r="DP250" i="28"/>
  <c r="FE251" i="28"/>
  <c r="DU252" i="28"/>
  <c r="EI252" i="28"/>
  <c r="EF253" i="28"/>
  <c r="EC254" i="28"/>
  <c r="DK255" i="28"/>
  <c r="DW255" i="28"/>
  <c r="EH256" i="28"/>
  <c r="ED257" i="28"/>
  <c r="FC258" i="28"/>
  <c r="DS259" i="28"/>
  <c r="FC261" i="28"/>
  <c r="EF263" i="28"/>
  <c r="EX263" i="28"/>
  <c r="DU266" i="28"/>
  <c r="EY266" i="28"/>
  <c r="FK266" i="28"/>
  <c r="EG266" i="28"/>
  <c r="EA248" i="28"/>
  <c r="EI249" i="28"/>
  <c r="ED250" i="28"/>
  <c r="EG253" i="28"/>
  <c r="ED254" i="28"/>
  <c r="DY255" i="28"/>
  <c r="FE255" i="28"/>
  <c r="EI256" i="28"/>
  <c r="EE257" i="28"/>
  <c r="EA258" i="28"/>
  <c r="DT259" i="28"/>
  <c r="FM259" i="28"/>
  <c r="EE260" i="28"/>
  <c r="EA261" i="28"/>
  <c r="EI262" i="28"/>
  <c r="DQ263" i="28"/>
  <c r="EG263" i="28"/>
  <c r="EN264" i="28"/>
  <c r="EN265" i="28"/>
  <c r="EF260" i="28"/>
  <c r="EB261" i="28"/>
  <c r="EH263" i="28"/>
  <c r="EZ263" i="28"/>
  <c r="FL265" i="28"/>
  <c r="EH265" i="28"/>
  <c r="EF250" i="28"/>
  <c r="ES251" i="28"/>
  <c r="FH251" i="28"/>
  <c r="DY252" i="28"/>
  <c r="EY253" i="28"/>
  <c r="EV254" i="28"/>
  <c r="EO256" i="28"/>
  <c r="FA256" i="28"/>
  <c r="EW257" i="28"/>
  <c r="ES258" i="28"/>
  <c r="EW260" i="28"/>
  <c r="ES261" i="28"/>
  <c r="EO262" i="28"/>
  <c r="FA262" i="28"/>
  <c r="DK264" i="28"/>
  <c r="EO264" i="28"/>
  <c r="DW264" i="28"/>
  <c r="FA264" i="28"/>
  <c r="FM264" i="28"/>
  <c r="EI264" i="28"/>
  <c r="EQ265" i="28"/>
  <c r="EU267" i="28"/>
  <c r="DQ267" i="28"/>
  <c r="FG267" i="28"/>
  <c r="EC267" i="28"/>
  <c r="ED248" i="28"/>
  <c r="DY249" i="28"/>
  <c r="DT250" i="28"/>
  <c r="EG250" i="28"/>
  <c r="DM252" i="28"/>
  <c r="EA252" i="28"/>
  <c r="EG254" i="28"/>
  <c r="DO255" i="28"/>
  <c r="FH255" i="28"/>
  <c r="FC256" i="28"/>
  <c r="EH257" i="28"/>
  <c r="ED258" i="28"/>
  <c r="DK259" i="28"/>
  <c r="DW259" i="28"/>
  <c r="EH260" i="28"/>
  <c r="ED261" i="28"/>
  <c r="FC262" i="28"/>
  <c r="EN263" i="28"/>
  <c r="DK265" i="28"/>
  <c r="EB252" i="28"/>
  <c r="EF248" i="28"/>
  <c r="EB249" i="28"/>
  <c r="EI250" i="28"/>
  <c r="EV251" i="28"/>
  <c r="EC252" i="28"/>
  <c r="EP253" i="28"/>
  <c r="FC253" i="28"/>
  <c r="EY254" i="28"/>
  <c r="ER256" i="28"/>
  <c r="EN257" i="28"/>
  <c r="EZ257" i="28"/>
  <c r="EV258" i="28"/>
  <c r="EN260" i="28"/>
  <c r="EZ260" i="28"/>
  <c r="EV261" i="28"/>
  <c r="ER262" i="28"/>
  <c r="EO263" i="28"/>
  <c r="DK263" i="28"/>
  <c r="FA263" i="28"/>
  <c r="DW263" i="28"/>
  <c r="DO264" i="28"/>
  <c r="EZ264" i="28"/>
  <c r="DN265" i="28"/>
  <c r="ER265" i="28"/>
  <c r="FC265" i="28"/>
  <c r="DS266" i="28"/>
  <c r="EG248" i="28"/>
  <c r="EC249" i="28"/>
  <c r="EW251" i="28"/>
  <c r="FL251" i="28"/>
  <c r="DP252" i="28"/>
  <c r="ED252" i="28"/>
  <c r="EQ253" i="28"/>
  <c r="EN254" i="28"/>
  <c r="EZ254" i="28"/>
  <c r="DR255" i="28"/>
  <c r="FK255" i="28"/>
  <c r="EC256" i="28"/>
  <c r="ES256" i="28"/>
  <c r="EO257" i="28"/>
  <c r="FA257" i="28"/>
  <c r="EG258" i="28"/>
  <c r="EW258" i="28"/>
  <c r="DN259" i="28"/>
  <c r="FG259" i="28"/>
  <c r="EO260" i="28"/>
  <c r="FA260" i="28"/>
  <c r="EG261" i="28"/>
  <c r="EW261" i="28"/>
  <c r="EC262" i="28"/>
  <c r="ES262" i="28"/>
  <c r="DY263" i="28"/>
  <c r="ER263" i="28"/>
  <c r="FE264" i="28"/>
  <c r="DT248" i="28"/>
  <c r="EH248" i="28"/>
  <c r="DP249" i="28"/>
  <c r="ED249" i="28"/>
  <c r="DL250" i="28"/>
  <c r="EX251" i="28"/>
  <c r="FM251" i="28"/>
  <c r="DQ252" i="28"/>
  <c r="EE252" i="28"/>
  <c r="EB253" i="28"/>
  <c r="ER253" i="28"/>
  <c r="EO254" i="28"/>
  <c r="DS255" i="28"/>
  <c r="FL255" i="28"/>
  <c r="ED256" i="28"/>
  <c r="ET256" i="28"/>
  <c r="EP257" i="28"/>
  <c r="FC257" i="28"/>
  <c r="EH258" i="28"/>
  <c r="EX258" i="28"/>
  <c r="DO259" i="28"/>
  <c r="FH259" i="28"/>
  <c r="EP260" i="28"/>
  <c r="FC260" i="28"/>
  <c r="EH261" i="28"/>
  <c r="EX261" i="28"/>
  <c r="ED262" i="28"/>
  <c r="ET262" i="28"/>
  <c r="EI248" i="28"/>
  <c r="EE249" i="28"/>
  <c r="DR252" i="28"/>
  <c r="EF252" i="28"/>
  <c r="EC253" i="28"/>
  <c r="DT255" i="28"/>
  <c r="FM255" i="28"/>
  <c r="EE256" i="28"/>
  <c r="EA257" i="28"/>
  <c r="EI258" i="28"/>
  <c r="DP259" i="28"/>
  <c r="FI259" i="28"/>
  <c r="EA260" i="28"/>
  <c r="EI261" i="28"/>
  <c r="EY261" i="28"/>
  <c r="EE262" i="28"/>
  <c r="EU262" i="28"/>
  <c r="FG264" i="28"/>
  <c r="EC264" i="28"/>
  <c r="DW265" i="28"/>
  <c r="EF249" i="28"/>
  <c r="EG252" i="28"/>
  <c r="DR264" i="28"/>
  <c r="EV264" i="28"/>
  <c r="DR265" i="28"/>
  <c r="EG265" i="28"/>
  <c r="DN266" i="28"/>
  <c r="EC266" i="28"/>
  <c r="ES266" i="28"/>
  <c r="DJ267" i="28"/>
  <c r="DV267" i="28"/>
  <c r="EI267" i="28"/>
  <c r="FC264" i="28"/>
  <c r="ED266" i="28"/>
  <c r="DK267" i="28"/>
  <c r="EE266" i="28"/>
  <c r="EV266" i="28"/>
  <c r="DZ267" i="28"/>
  <c r="EA267" i="28"/>
  <c r="EF264" i="28"/>
  <c r="EB265" i="28"/>
  <c r="EN266" i="28"/>
  <c r="EZ266" i="28"/>
  <c r="ED267" i="28"/>
  <c r="EG264" i="28"/>
  <c r="EW264" i="28"/>
  <c r="EC265" i="28"/>
  <c r="ES265" i="28"/>
  <c r="EO266" i="28"/>
  <c r="FA266" i="28"/>
  <c r="DR267" i="28"/>
  <c r="EE267" i="28"/>
  <c r="EH264" i="28"/>
  <c r="EX264" i="28"/>
  <c r="ED265" i="28"/>
  <c r="ET265" i="28"/>
  <c r="EP266" i="28"/>
  <c r="FC266" i="28"/>
  <c r="DS267" i="28"/>
  <c r="EF267" i="28"/>
  <c r="EE265" i="28"/>
  <c r="EA266" i="28"/>
  <c r="DT267" i="28"/>
  <c r="EG267" i="28"/>
  <c r="DZ65" i="28"/>
  <c r="DZ100" i="28"/>
  <c r="DZ159" i="28"/>
  <c r="DZ74" i="28"/>
  <c r="FD77" i="28"/>
  <c r="DZ101" i="28"/>
  <c r="FS116" i="28"/>
  <c r="FS120" i="28"/>
  <c r="DZ41" i="28"/>
  <c r="FS45" i="28"/>
  <c r="DZ81" i="28"/>
  <c r="FD83" i="28"/>
  <c r="DZ146" i="28"/>
  <c r="FD151" i="28"/>
  <c r="DZ160" i="28"/>
  <c r="FS18" i="28"/>
  <c r="FS215" i="28"/>
  <c r="DZ241" i="28"/>
  <c r="DZ255" i="28"/>
  <c r="FD73" i="28"/>
  <c r="DZ120" i="28"/>
  <c r="DZ16" i="28"/>
  <c r="DZ113" i="28"/>
  <c r="DZ117" i="28"/>
  <c r="FD139" i="28"/>
  <c r="DZ150" i="28"/>
  <c r="DZ153" i="28"/>
  <c r="DZ161" i="28"/>
  <c r="DZ211" i="28"/>
  <c r="DZ228" i="28"/>
  <c r="FD249" i="28"/>
  <c r="DZ89" i="28"/>
  <c r="DZ173" i="28"/>
  <c r="DZ232" i="28"/>
  <c r="DZ263" i="28"/>
  <c r="DZ178" i="28"/>
  <c r="FD189" i="28"/>
  <c r="DZ47" i="28"/>
  <c r="DZ62" i="28"/>
  <c r="FD261" i="28"/>
  <c r="DZ135" i="28"/>
  <c r="FD217" i="28"/>
  <c r="FD39" i="28"/>
  <c r="DZ122" i="28"/>
  <c r="DZ163" i="28"/>
  <c r="DZ195" i="28"/>
  <c r="DZ238" i="28"/>
  <c r="DZ248" i="28"/>
  <c r="DZ259" i="28"/>
  <c r="FD236" i="28"/>
  <c r="FD19" i="28"/>
  <c r="DZ78" i="28"/>
  <c r="FD156" i="28"/>
  <c r="FD191" i="28"/>
  <c r="FD63" i="28"/>
  <c r="FD132" i="28"/>
  <c r="FD186" i="28"/>
  <c r="FD257" i="28"/>
  <c r="DZ45" i="28"/>
  <c r="DZ223" i="28"/>
  <c r="FD242" i="28"/>
  <c r="FD17" i="28"/>
  <c r="FD265" i="28"/>
  <c r="FD169" i="28"/>
  <c r="DZ196" i="28"/>
  <c r="DZ204" i="28"/>
  <c r="DZ212" i="28"/>
  <c r="DZ215" i="28"/>
  <c r="DZ26" i="28"/>
  <c r="DZ33" i="28"/>
  <c r="DZ36" i="28"/>
  <c r="DZ51" i="28"/>
  <c r="DZ55" i="28"/>
  <c r="DZ64" i="28"/>
  <c r="DZ71" i="28"/>
  <c r="DZ84" i="28"/>
  <c r="DZ92" i="28"/>
  <c r="FD95" i="28"/>
  <c r="DZ112" i="28"/>
  <c r="DZ126" i="28"/>
  <c r="FD133" i="28"/>
  <c r="DZ136" i="28"/>
  <c r="FD143" i="28"/>
  <c r="DZ149" i="28"/>
  <c r="DZ154" i="28"/>
  <c r="FD157" i="28"/>
  <c r="DZ188" i="28"/>
  <c r="DZ199" i="28"/>
  <c r="DZ207" i="28"/>
  <c r="DZ220" i="28"/>
  <c r="DZ233" i="28"/>
  <c r="DZ246" i="28"/>
  <c r="CY13" i="28"/>
  <c r="DZ22" i="28"/>
  <c r="FD30" i="28"/>
  <c r="DZ38" i="28"/>
  <c r="DZ50" i="28"/>
  <c r="DZ54" i="28"/>
  <c r="DZ58" i="28"/>
  <c r="FD66" i="28"/>
  <c r="DZ86" i="28"/>
  <c r="DZ106" i="28"/>
  <c r="FD115" i="28"/>
  <c r="DZ140" i="28"/>
  <c r="DZ166" i="28"/>
  <c r="DZ176" i="28"/>
  <c r="FD185" i="28"/>
  <c r="DZ218" i="28"/>
  <c r="DZ226" i="28"/>
  <c r="DZ231" i="28"/>
  <c r="DZ253" i="28"/>
  <c r="FD60" i="28"/>
  <c r="DZ98" i="28"/>
  <c r="FD130" i="28"/>
  <c r="FD210" i="28"/>
  <c r="DZ25" i="28"/>
  <c r="DZ29" i="28"/>
  <c r="DZ44" i="28"/>
  <c r="DZ49" i="28"/>
  <c r="DZ123" i="28"/>
  <c r="DZ127" i="28"/>
  <c r="DZ137" i="28"/>
  <c r="DZ144" i="28"/>
  <c r="DZ152" i="28"/>
  <c r="DZ158" i="28"/>
  <c r="DZ179" i="28"/>
  <c r="DZ182" i="28"/>
  <c r="DZ197" i="28"/>
  <c r="DZ205" i="28"/>
  <c r="DZ213" i="28"/>
  <c r="DZ239" i="28"/>
  <c r="FD68" i="28"/>
  <c r="DZ48" i="28"/>
  <c r="DZ70" i="28"/>
  <c r="DZ91" i="28"/>
  <c r="DZ94" i="28"/>
  <c r="DZ99" i="28"/>
  <c r="DZ131" i="28"/>
  <c r="DZ134" i="28"/>
  <c r="DZ155" i="28"/>
  <c r="DZ216" i="28"/>
  <c r="DZ221" i="28"/>
  <c r="DZ234" i="28"/>
  <c r="DZ244" i="28"/>
  <c r="DZ251" i="28"/>
  <c r="DZ21" i="28"/>
  <c r="DZ24" i="28"/>
  <c r="DZ40" i="28"/>
  <c r="DZ57" i="28"/>
  <c r="DZ61" i="28"/>
  <c r="DZ80" i="28"/>
  <c r="DZ88" i="28"/>
  <c r="DZ110" i="28"/>
  <c r="DZ141" i="28"/>
  <c r="DZ147" i="28"/>
  <c r="DZ167" i="28"/>
  <c r="DZ171" i="28"/>
  <c r="DZ174" i="28"/>
  <c r="DZ192" i="28"/>
  <c r="DZ200" i="28"/>
  <c r="DZ208" i="28"/>
  <c r="DZ229" i="28"/>
  <c r="DZ237" i="28"/>
  <c r="DZ28" i="28"/>
  <c r="DZ53" i="28"/>
  <c r="DZ102" i="28"/>
  <c r="DZ107" i="28"/>
  <c r="DZ116" i="28"/>
  <c r="DZ121" i="28"/>
  <c r="DZ124" i="28"/>
  <c r="DZ138" i="28"/>
  <c r="DZ164" i="28"/>
  <c r="DZ183" i="28"/>
  <c r="DZ224" i="28"/>
  <c r="DZ247" i="28"/>
  <c r="DZ256" i="28"/>
  <c r="DZ258" i="28"/>
  <c r="DZ260" i="28"/>
  <c r="DZ262" i="28"/>
  <c r="DZ264" i="28"/>
  <c r="DZ266" i="28"/>
  <c r="DZ15" i="28"/>
  <c r="DZ43" i="28"/>
  <c r="DZ67" i="28"/>
  <c r="DZ72" i="28"/>
  <c r="DZ85" i="28"/>
  <c r="DZ96" i="28"/>
  <c r="DZ128" i="28"/>
  <c r="DZ177" i="28"/>
  <c r="DZ180" i="28"/>
  <c r="DZ198" i="28"/>
  <c r="DZ206" i="28"/>
  <c r="DZ214" i="28"/>
  <c r="DZ219" i="28"/>
  <c r="DZ227" i="28"/>
  <c r="DZ254" i="28"/>
  <c r="FD202" i="28"/>
  <c r="DZ37" i="28"/>
  <c r="DZ59" i="28"/>
  <c r="DZ82" i="28"/>
  <c r="DZ90" i="28"/>
  <c r="DZ111" i="28"/>
  <c r="DZ119" i="28"/>
  <c r="DZ142" i="28"/>
  <c r="DZ148" i="28"/>
  <c r="DZ168" i="28"/>
  <c r="DZ190" i="28"/>
  <c r="DZ222" i="28"/>
  <c r="DZ235" i="28"/>
  <c r="DZ240" i="28"/>
  <c r="DZ245" i="28"/>
  <c r="FD194" i="28"/>
  <c r="DZ18" i="28"/>
  <c r="DZ27" i="28"/>
  <c r="DZ34" i="28"/>
  <c r="DZ46" i="28"/>
  <c r="DZ52" i="28"/>
  <c r="DZ56" i="28"/>
  <c r="DZ69" i="28"/>
  <c r="DZ75" i="28"/>
  <c r="DZ79" i="28"/>
  <c r="DZ87" i="28"/>
  <c r="DZ93" i="28"/>
  <c r="DZ105" i="28"/>
  <c r="DZ108" i="28"/>
  <c r="DZ114" i="28"/>
  <c r="DZ125" i="28"/>
  <c r="DZ162" i="28"/>
  <c r="DZ172" i="28"/>
  <c r="DZ175" i="28"/>
  <c r="DZ184" i="28"/>
  <c r="DZ187" i="28"/>
  <c r="DZ193" i="28"/>
  <c r="DZ201" i="28"/>
  <c r="DZ209" i="28"/>
  <c r="DZ230" i="28"/>
  <c r="DZ252" i="28"/>
  <c r="DZ20" i="28"/>
  <c r="DZ23" i="28"/>
  <c r="DZ31" i="28"/>
  <c r="DZ42" i="28"/>
  <c r="DZ97" i="28"/>
  <c r="DZ129" i="28"/>
  <c r="DZ165" i="28"/>
  <c r="DZ225" i="28"/>
  <c r="CS13" i="28"/>
  <c r="EZ170" i="28"/>
  <c r="DJ170" i="28"/>
  <c r="DN170" i="28"/>
  <c r="DU170" i="28"/>
  <c r="DE13" i="28"/>
  <c r="FM170" i="28"/>
  <c r="FA170" i="28"/>
  <c r="DL170" i="28"/>
  <c r="DZ170" i="28"/>
  <c r="EP170" i="28"/>
  <c r="CX13" i="28"/>
  <c r="DM170" i="28"/>
  <c r="EA170" i="28"/>
  <c r="EQ170" i="28"/>
  <c r="EO170" i="28"/>
  <c r="EB170" i="28"/>
  <c r="EI170" i="28"/>
  <c r="DW170" i="28"/>
  <c r="DO170" i="28"/>
  <c r="EC170" i="28"/>
  <c r="DP170" i="28"/>
  <c r="ED170" i="28"/>
  <c r="DQ170" i="28"/>
  <c r="EE170" i="28"/>
  <c r="CJ13" i="28"/>
  <c r="DR170" i="28"/>
  <c r="EF170" i="28"/>
  <c r="DS170" i="28"/>
  <c r="EG170" i="28"/>
  <c r="DT170" i="28"/>
  <c r="EH170" i="28"/>
  <c r="FB83" i="28"/>
  <c r="DX214" i="28"/>
  <c r="DX122" i="28"/>
  <c r="DX219" i="28"/>
  <c r="FB237" i="28"/>
  <c r="DX239" i="28"/>
  <c r="FB19" i="28"/>
  <c r="DX140" i="28"/>
  <c r="DX232" i="28"/>
  <c r="FB60" i="28"/>
  <c r="DX153" i="28"/>
  <c r="DX186" i="28"/>
  <c r="FB180" i="28"/>
  <c r="FB186" i="28"/>
  <c r="DX230" i="28"/>
  <c r="DX264" i="28"/>
  <c r="DX236" i="28"/>
  <c r="DX240" i="28"/>
  <c r="FB76" i="28"/>
  <c r="DX103" i="28"/>
  <c r="FB253" i="28"/>
  <c r="FB114" i="28"/>
  <c r="FB178" i="28"/>
  <c r="FB242" i="28"/>
  <c r="DX23" i="28"/>
  <c r="DX98" i="28"/>
  <c r="DX119" i="28"/>
  <c r="DX18" i="28"/>
  <c r="FB29" i="28"/>
  <c r="FB155" i="28"/>
  <c r="DX101" i="28"/>
  <c r="FB18" i="28"/>
  <c r="FB133" i="28"/>
  <c r="FB57" i="28"/>
  <c r="FB78" i="28"/>
  <c r="DX93" i="28"/>
  <c r="FB167" i="28"/>
  <c r="DX212" i="28"/>
  <c r="FB227" i="28"/>
  <c r="FB77" i="28"/>
  <c r="DX110" i="28"/>
  <c r="DX156" i="28"/>
  <c r="DX243" i="28"/>
  <c r="FB265" i="28"/>
  <c r="FB28" i="28"/>
  <c r="DX106" i="28"/>
  <c r="DX181" i="28"/>
  <c r="FB216" i="28"/>
  <c r="DX38" i="28"/>
  <c r="DX55" i="28"/>
  <c r="DX67" i="28"/>
  <c r="DX97" i="28"/>
  <c r="FB134" i="28"/>
  <c r="FB151" i="28"/>
  <c r="DX252" i="28"/>
  <c r="DX26" i="28"/>
  <c r="DX54" i="28"/>
  <c r="FB106" i="28"/>
  <c r="DX226" i="28"/>
  <c r="FB248" i="28"/>
  <c r="FB221" i="28"/>
  <c r="DX254" i="28"/>
  <c r="FB129" i="28"/>
  <c r="FB138" i="28"/>
  <c r="DX193" i="28"/>
  <c r="DX211" i="28"/>
  <c r="DX215" i="28"/>
  <c r="DX32" i="28"/>
  <c r="FS152" i="28"/>
  <c r="DX198" i="28"/>
  <c r="FB213" i="28"/>
  <c r="FB215" i="28"/>
  <c r="FB154" i="28"/>
  <c r="FB162" i="28"/>
  <c r="FB182" i="28"/>
  <c r="FB168" i="28"/>
  <c r="FB63" i="28"/>
  <c r="FB103" i="28"/>
  <c r="DX139" i="28"/>
  <c r="DX196" i="28"/>
  <c r="DX247" i="28"/>
  <c r="FB251" i="28"/>
  <c r="DX121" i="28"/>
  <c r="FB145" i="28"/>
  <c r="DX234" i="28"/>
  <c r="FB35" i="28"/>
  <c r="DX80" i="28"/>
  <c r="DX149" i="28"/>
  <c r="DX75" i="28"/>
  <c r="DX109" i="28"/>
  <c r="DX124" i="28"/>
  <c r="DX127" i="28"/>
  <c r="DX158" i="28"/>
  <c r="DX170" i="28"/>
  <c r="DX173" i="28"/>
  <c r="DX177" i="28"/>
  <c r="DX179" i="28"/>
  <c r="DX184" i="28"/>
  <c r="DX202" i="28"/>
  <c r="DX204" i="28"/>
  <c r="DX206" i="28"/>
  <c r="FB218" i="28"/>
  <c r="FB225" i="28"/>
  <c r="DX244" i="28"/>
  <c r="DX267" i="28"/>
  <c r="FB20" i="28"/>
  <c r="DX39" i="28"/>
  <c r="FB56" i="28"/>
  <c r="FB66" i="28"/>
  <c r="FB75" i="28"/>
  <c r="DX84" i="28"/>
  <c r="DX116" i="28"/>
  <c r="FB137" i="28"/>
  <c r="FB160" i="28"/>
  <c r="FB256" i="28"/>
  <c r="FB17" i="28"/>
  <c r="FS17" i="28"/>
  <c r="DX112" i="28"/>
  <c r="FB147" i="28"/>
  <c r="FB165" i="28"/>
  <c r="FB173" i="28"/>
  <c r="DX200" i="28"/>
  <c r="FB262" i="28"/>
  <c r="FS92" i="28"/>
  <c r="FB72" i="28"/>
  <c r="DX82" i="28"/>
  <c r="DX92" i="28"/>
  <c r="DX131" i="28"/>
  <c r="DX150" i="28"/>
  <c r="DX159" i="28"/>
  <c r="DX185" i="28"/>
  <c r="DX209" i="28"/>
  <c r="FB241" i="28"/>
  <c r="DX37" i="28"/>
  <c r="DX52" i="28"/>
  <c r="DX53" i="28"/>
  <c r="DX148" i="28"/>
  <c r="DX166" i="28"/>
  <c r="DX176" i="28"/>
  <c r="DX205" i="28"/>
  <c r="DX207" i="28"/>
  <c r="FB217" i="28"/>
  <c r="DX228" i="28"/>
  <c r="DX48" i="28"/>
  <c r="DX51" i="28"/>
  <c r="FB52" i="28"/>
  <c r="DX62" i="28"/>
  <c r="DX71" i="28"/>
  <c r="DX86" i="28"/>
  <c r="DX90" i="28"/>
  <c r="DX91" i="28"/>
  <c r="FB99" i="28"/>
  <c r="FS115" i="28"/>
  <c r="DX117" i="28"/>
  <c r="DX136" i="28"/>
  <c r="FS144" i="28"/>
  <c r="DX169" i="28"/>
  <c r="DX190" i="28"/>
  <c r="DX195" i="28"/>
  <c r="DX224" i="28"/>
  <c r="FB255" i="28"/>
  <c r="FB15" i="28"/>
  <c r="FB47" i="28"/>
  <c r="DX49" i="28"/>
  <c r="FB90" i="28"/>
  <c r="DX95" i="28"/>
  <c r="FB108" i="28"/>
  <c r="FB115" i="28"/>
  <c r="FB119" i="28"/>
  <c r="FB126" i="28"/>
  <c r="DX144" i="28"/>
  <c r="FB172" i="28"/>
  <c r="DX174" i="28"/>
  <c r="DX183" i="28"/>
  <c r="DX188" i="28"/>
  <c r="DX197" i="28"/>
  <c r="DX199" i="28"/>
  <c r="DX27" i="28"/>
  <c r="FB95" i="28"/>
  <c r="FB121" i="28"/>
  <c r="DX141" i="28"/>
  <c r="FB164" i="28"/>
  <c r="FB259" i="28"/>
  <c r="FB36" i="28"/>
  <c r="GJ5" i="28" s="1"/>
  <c r="FB50" i="28"/>
  <c r="FB73" i="28"/>
  <c r="FB74" i="28"/>
  <c r="FS79" i="28"/>
  <c r="FB81" i="28"/>
  <c r="FB100" i="28"/>
  <c r="FB135" i="28"/>
  <c r="DX16" i="28"/>
  <c r="DX34" i="28"/>
  <c r="DX59" i="28"/>
  <c r="DX65" i="28"/>
  <c r="DX70" i="28"/>
  <c r="DX79" i="28"/>
  <c r="DX87" i="28"/>
  <c r="DX88" i="28"/>
  <c r="DX89" i="28"/>
  <c r="DX102" i="28"/>
  <c r="DX105" i="28"/>
  <c r="FB116" i="28"/>
  <c r="DX142" i="28"/>
  <c r="DX157" i="28"/>
  <c r="DX171" i="28"/>
  <c r="DX175" i="28"/>
  <c r="FB199" i="28"/>
  <c r="DX220" i="28"/>
  <c r="DX222" i="28"/>
  <c r="DX238" i="28"/>
  <c r="CW13" i="28"/>
  <c r="DX24" i="28"/>
  <c r="FS24" i="28"/>
  <c r="DX33" i="28"/>
  <c r="DX45" i="28"/>
  <c r="DX69" i="28"/>
  <c r="FB87" i="28"/>
  <c r="FB88" i="28"/>
  <c r="DX96" i="28"/>
  <c r="DX118" i="28"/>
  <c r="DX125" i="28"/>
  <c r="DX132" i="28"/>
  <c r="DX146" i="28"/>
  <c r="FB157" i="28"/>
  <c r="DX192" i="28"/>
  <c r="DX194" i="28"/>
  <c r="DX201" i="28"/>
  <c r="DX203" i="28"/>
  <c r="DX208" i="28"/>
  <c r="DX210" i="28"/>
  <c r="DX229" i="28"/>
  <c r="DX231" i="28"/>
  <c r="DX245" i="28"/>
  <c r="DX250" i="28"/>
  <c r="DX258" i="28"/>
  <c r="DX261" i="28"/>
  <c r="FB59" i="28"/>
  <c r="FB102" i="28"/>
  <c r="FB105" i="28"/>
  <c r="FS113" i="28"/>
  <c r="FB132" i="28"/>
  <c r="DX22" i="28"/>
  <c r="DX25" i="28"/>
  <c r="DX41" i="28"/>
  <c r="DX44" i="28"/>
  <c r="FB45" i="28"/>
  <c r="DX46" i="28"/>
  <c r="DX61" i="28"/>
  <c r="DX68" i="28"/>
  <c r="DX107" i="28"/>
  <c r="DX111" i="28"/>
  <c r="DX113" i="28"/>
  <c r="DX120" i="28"/>
  <c r="DX123" i="28"/>
  <c r="DX130" i="28"/>
  <c r="FB146" i="28"/>
  <c r="DX161" i="28"/>
  <c r="FB203" i="28"/>
  <c r="FB231" i="28"/>
  <c r="DX21" i="28"/>
  <c r="FS30" i="28"/>
  <c r="DX42" i="28"/>
  <c r="DX43" i="28"/>
  <c r="DX58" i="28"/>
  <c r="DX64" i="28"/>
  <c r="DX85" i="28"/>
  <c r="DX104" i="28"/>
  <c r="FB109" i="28"/>
  <c r="DX152" i="28"/>
  <c r="DX165" i="28"/>
  <c r="FB185" i="28"/>
  <c r="DX189" i="28"/>
  <c r="DX30" i="28"/>
  <c r="DX31" i="28"/>
  <c r="DX40" i="28"/>
  <c r="FB46" i="28"/>
  <c r="DX94" i="28"/>
  <c r="FB120" i="28"/>
  <c r="DX128" i="28"/>
  <c r="DX143" i="28"/>
  <c r="DX187" i="28"/>
  <c r="DX191" i="28"/>
  <c r="FB219" i="28"/>
  <c r="DX233" i="28"/>
  <c r="DX235" i="28"/>
  <c r="DX249" i="28"/>
  <c r="DX257" i="28"/>
  <c r="DX260" i="28"/>
  <c r="DX263" i="28"/>
  <c r="DX266" i="28"/>
  <c r="FB104" i="28"/>
  <c r="FB156" i="28"/>
  <c r="FB191" i="28"/>
  <c r="FB207" i="28"/>
  <c r="DX223" i="28"/>
  <c r="FS73" i="28"/>
  <c r="FB158" i="28"/>
  <c r="FB223" i="28"/>
  <c r="DX246" i="28"/>
  <c r="FB122" i="28"/>
  <c r="FB184" i="28"/>
  <c r="FB195" i="28"/>
  <c r="FB211" i="28"/>
  <c r="FS20" i="28"/>
  <c r="FS47" i="28"/>
  <c r="DY67" i="28"/>
  <c r="FS71" i="28"/>
  <c r="FS107" i="28"/>
  <c r="DY114" i="28"/>
  <c r="DY115" i="28"/>
  <c r="DY127" i="28"/>
  <c r="FS135" i="28"/>
  <c r="DY143" i="28"/>
  <c r="DY144" i="28"/>
  <c r="DY167" i="28"/>
  <c r="DY168" i="28"/>
  <c r="DY169" i="28"/>
  <c r="FS182" i="28"/>
  <c r="DY194" i="28"/>
  <c r="DY198" i="28"/>
  <c r="DY202" i="28"/>
  <c r="DY206" i="28"/>
  <c r="DY210" i="28"/>
  <c r="DY214" i="28"/>
  <c r="DY218" i="28"/>
  <c r="DY222" i="28"/>
  <c r="DY226" i="28"/>
  <c r="DY230" i="28"/>
  <c r="DY234" i="28"/>
  <c r="DY244" i="28"/>
  <c r="DY251" i="28"/>
  <c r="DY15" i="28"/>
  <c r="DY31" i="28"/>
  <c r="DY53" i="28"/>
  <c r="DY55" i="28"/>
  <c r="DY57" i="28"/>
  <c r="DY60" i="28"/>
  <c r="DY80" i="28"/>
  <c r="DY84" i="28"/>
  <c r="DY86" i="28"/>
  <c r="DY89" i="28"/>
  <c r="DY91" i="28"/>
  <c r="DY96" i="28"/>
  <c r="DY97" i="28"/>
  <c r="DY98" i="28"/>
  <c r="DY99" i="28"/>
  <c r="DY128" i="28"/>
  <c r="DY137" i="28"/>
  <c r="DY140" i="28"/>
  <c r="DY183" i="28"/>
  <c r="DY247" i="28"/>
  <c r="FS53" i="28"/>
  <c r="FS60" i="28"/>
  <c r="FS84" i="28"/>
  <c r="FS86" i="28"/>
  <c r="FS99" i="28"/>
  <c r="FS137" i="28"/>
  <c r="FS140" i="28"/>
  <c r="DY217" i="28"/>
  <c r="DY237" i="28"/>
  <c r="DY254" i="28"/>
  <c r="FC15" i="28"/>
  <c r="DY141" i="28"/>
  <c r="DY142" i="28"/>
  <c r="DY165" i="28"/>
  <c r="DY170" i="28"/>
  <c r="DY171" i="28"/>
  <c r="DY193" i="28"/>
  <c r="DY197" i="28"/>
  <c r="DY201" i="28"/>
  <c r="DY205" i="28"/>
  <c r="DY209" i="28"/>
  <c r="DY213" i="28"/>
  <c r="DY221" i="28"/>
  <c r="DY225" i="28"/>
  <c r="DY229" i="28"/>
  <c r="DY233" i="28"/>
  <c r="DY240" i="28"/>
  <c r="DY21" i="28"/>
  <c r="DY25" i="28"/>
  <c r="DY42" i="28"/>
  <c r="DY43" i="28"/>
  <c r="DY44" i="28"/>
  <c r="DY68" i="28"/>
  <c r="DY82" i="28"/>
  <c r="DY94" i="28"/>
  <c r="DY108" i="28"/>
  <c r="DY123" i="28"/>
  <c r="DY124" i="28"/>
  <c r="DY125" i="28"/>
  <c r="DY129" i="28"/>
  <c r="DY130" i="28"/>
  <c r="DY147" i="28"/>
  <c r="DY148" i="28"/>
  <c r="FS213" i="28"/>
  <c r="FS221" i="28"/>
  <c r="FS21" i="28"/>
  <c r="FS82" i="28"/>
  <c r="FS148" i="28"/>
  <c r="FS153" i="28"/>
  <c r="DY33" i="28"/>
  <c r="DY38" i="28"/>
  <c r="DY48" i="28"/>
  <c r="DY64" i="28"/>
  <c r="DY70" i="28"/>
  <c r="DY85" i="28"/>
  <c r="DY110" i="28"/>
  <c r="DY111" i="28"/>
  <c r="DY126" i="28"/>
  <c r="DY131" i="28"/>
  <c r="DY138" i="28"/>
  <c r="DY174" i="28"/>
  <c r="DY187" i="28"/>
  <c r="DY188" i="28"/>
  <c r="DY192" i="28"/>
  <c r="DY196" i="28"/>
  <c r="DY200" i="28"/>
  <c r="DY204" i="28"/>
  <c r="DY208" i="28"/>
  <c r="DY212" i="28"/>
  <c r="DY220" i="28"/>
  <c r="DY224" i="28"/>
  <c r="DY30" i="28"/>
  <c r="DY54" i="28"/>
  <c r="DY61" i="28"/>
  <c r="DY66" i="28"/>
  <c r="DY79" i="28"/>
  <c r="FS111" i="28"/>
  <c r="FS131" i="28"/>
  <c r="FS224" i="28"/>
  <c r="DY24" i="28"/>
  <c r="DY235" i="28"/>
  <c r="DY190" i="28"/>
  <c r="FS102" i="28" l="1"/>
  <c r="FS19" i="28"/>
  <c r="B6" i="36"/>
  <c r="FS308" i="28"/>
  <c r="B7" i="36"/>
  <c r="FS291" i="28"/>
  <c r="FS290" i="28"/>
  <c r="B17" i="36"/>
  <c r="B15" i="36"/>
  <c r="B13" i="36"/>
  <c r="B11" i="36"/>
  <c r="B9" i="36"/>
  <c r="FS303" i="28"/>
  <c r="FS302" i="28"/>
  <c r="FS301" i="28"/>
  <c r="HN17" i="28"/>
  <c r="HN18" i="28" s="1"/>
  <c r="FS312" i="28"/>
  <c r="B8" i="36"/>
  <c r="FS306" i="28"/>
  <c r="FS307" i="28"/>
  <c r="B16" i="36"/>
  <c r="B14" i="36"/>
  <c r="B12" i="36"/>
  <c r="B10" i="36"/>
  <c r="B5" i="36"/>
  <c r="FS309" i="28"/>
  <c r="FS311" i="28"/>
  <c r="FS292" i="28"/>
  <c r="FS304" i="28"/>
  <c r="FS141" i="28"/>
  <c r="FS72" i="28"/>
  <c r="HP18" i="28"/>
  <c r="FS127" i="28"/>
  <c r="FS151" i="28"/>
  <c r="HO17" i="28"/>
  <c r="FS147" i="28"/>
  <c r="FS220" i="28"/>
  <c r="FS145" i="28"/>
  <c r="FS121" i="28"/>
  <c r="FS222" i="28"/>
  <c r="HQ18" i="28"/>
  <c r="HR18" i="28"/>
  <c r="FS74" i="28"/>
  <c r="FS78" i="28"/>
  <c r="FS70" i="28"/>
  <c r="FS143" i="28"/>
  <c r="FS22" i="28"/>
  <c r="FS95" i="28"/>
  <c r="FS103" i="28"/>
  <c r="FS29" i="28"/>
  <c r="FS23" i="28"/>
  <c r="FS16" i="28"/>
  <c r="FS211" i="28"/>
  <c r="FS98" i="28"/>
  <c r="FS132" i="28"/>
  <c r="FS85" i="28"/>
  <c r="FS154" i="28"/>
  <c r="FS225" i="28"/>
  <c r="FS91" i="28"/>
  <c r="FS87" i="28"/>
  <c r="FS125" i="28"/>
  <c r="FS123" i="28"/>
  <c r="FS52" i="28"/>
  <c r="FS54" i="28"/>
  <c r="FS50" i="28"/>
  <c r="FS48" i="28"/>
  <c r="FS119" i="28"/>
  <c r="FS117" i="28"/>
  <c r="FS46" i="28"/>
  <c r="FS114" i="28"/>
  <c r="FS183" i="28"/>
  <c r="FS110" i="28"/>
  <c r="FS112" i="28"/>
  <c r="FS43" i="28"/>
  <c r="GG6" i="28"/>
  <c r="FS106" i="28"/>
  <c r="FS104" i="28"/>
  <c r="FS108" i="28"/>
  <c r="GJ4" i="28"/>
  <c r="GG4" i="28"/>
  <c r="GL4" i="28" s="1"/>
  <c r="B4" i="36"/>
  <c r="FS128" i="28"/>
  <c r="FS15" i="28"/>
  <c r="FS59" i="28"/>
  <c r="FS209" i="28"/>
  <c r="FS118" i="28"/>
  <c r="FS136" i="28"/>
  <c r="FS205" i="28"/>
  <c r="FS138" i="28"/>
  <c r="FS134" i="28"/>
  <c r="FS55" i="28"/>
  <c r="FS49" i="28"/>
  <c r="FS122" i="28"/>
  <c r="Y6" i="36"/>
  <c r="FS218" i="28"/>
  <c r="FS223" i="28"/>
  <c r="FS217" i="28"/>
  <c r="FS210" i="28"/>
  <c r="FS149" i="28"/>
  <c r="FS139" i="28"/>
  <c r="GG5" i="28"/>
  <c r="GJ3" i="28"/>
  <c r="GG9" i="28"/>
  <c r="FS126" i="28"/>
  <c r="FS124" i="28"/>
  <c r="FS51" i="28"/>
  <c r="FS133" i="28"/>
  <c r="FS150" i="28"/>
  <c r="JS43" i="28"/>
  <c r="JT43" i="28" s="1"/>
  <c r="JU43" i="28" s="1"/>
  <c r="JS44" i="28"/>
  <c r="JT44" i="28" s="1"/>
  <c r="JU44" i="28" s="1"/>
  <c r="FS219" i="28"/>
  <c r="FS212" i="28"/>
  <c r="FS216" i="28"/>
  <c r="FS105" i="28"/>
  <c r="FS204" i="28"/>
  <c r="FS100" i="28"/>
  <c r="FS109" i="28"/>
  <c r="FS142" i="28"/>
  <c r="FS96" i="28"/>
  <c r="FS130" i="28"/>
  <c r="FS129" i="28"/>
  <c r="FS146" i="28"/>
  <c r="I1" i="36"/>
  <c r="O7" i="36"/>
  <c r="GD5" i="28"/>
  <c r="JS53" i="28"/>
  <c r="JT53" i="28" s="1"/>
  <c r="JU53" i="28" s="1"/>
  <c r="HD14" i="28"/>
  <c r="HP13" i="28"/>
  <c r="B2" i="36"/>
  <c r="C2" i="36" s="1"/>
  <c r="B13" i="28"/>
  <c r="FS75" i="28"/>
  <c r="HN19" i="28" l="1"/>
  <c r="HN20" i="28" s="1"/>
  <c r="HQ19" i="28"/>
  <c r="HQ20" i="28" s="1"/>
  <c r="HQ21" i="28" s="1"/>
  <c r="HP19" i="28"/>
  <c r="HP20" i="28" s="1"/>
  <c r="HR19" i="28"/>
  <c r="HR20" i="28" s="1"/>
  <c r="HR21" i="28" s="1"/>
  <c r="HO18" i="28"/>
  <c r="HO19" i="28" s="1"/>
  <c r="FS26" i="28"/>
  <c r="GI9" i="28"/>
  <c r="GI10" i="28" s="1"/>
  <c r="GL5" i="28"/>
  <c r="GL10" i="28" s="1"/>
  <c r="GI11" i="28"/>
  <c r="GL9" i="28"/>
  <c r="GJ10" i="28"/>
  <c r="GJ9" i="28"/>
  <c r="GL3" i="28"/>
  <c r="GM9" i="28"/>
  <c r="Y7" i="36"/>
  <c r="O8" i="36"/>
  <c r="Y8" i="36" s="1"/>
  <c r="HE14" i="28"/>
  <c r="HQ13" i="28"/>
  <c r="HN21" i="28" l="1"/>
  <c r="HN22" i="28"/>
  <c r="HQ22" i="28"/>
  <c r="HQ23" i="28" s="1"/>
  <c r="HN23" i="28"/>
  <c r="HR22" i="28"/>
  <c r="HP21" i="28"/>
  <c r="HO20" i="28"/>
  <c r="FS27" i="28"/>
  <c r="O9" i="36"/>
  <c r="O10" i="36" s="1"/>
  <c r="GM10" i="28"/>
  <c r="HR13" i="28"/>
  <c r="HF14" i="28"/>
  <c r="HS13" i="28" s="1"/>
  <c r="HQ24" i="28" l="1"/>
  <c r="HQ25" i="28" s="1"/>
  <c r="HQ29" i="28" s="1"/>
  <c r="FS28" i="28"/>
  <c r="HR23" i="28"/>
  <c r="HO21" i="28"/>
  <c r="HN24" i="28"/>
  <c r="HN25" i="28" s="1"/>
  <c r="HN26" i="28" s="1"/>
  <c r="HN27" i="28" s="1"/>
  <c r="HQ37" i="28"/>
  <c r="HQ38" i="28" s="1"/>
  <c r="HQ39" i="28" s="1"/>
  <c r="HP22" i="28"/>
  <c r="Y10" i="36"/>
  <c r="O11" i="36"/>
  <c r="Y11" i="36" s="1"/>
  <c r="Y9" i="36"/>
  <c r="HG14" i="28"/>
  <c r="HT13" i="28" s="1"/>
  <c r="HQ30" i="28" l="1"/>
  <c r="HQ31" i="28"/>
  <c r="HQ32" i="28" s="1"/>
  <c r="FS31" i="28"/>
  <c r="FS32" i="28" s="1"/>
  <c r="HQ26" i="28"/>
  <c r="HQ40" i="28"/>
  <c r="HQ41" i="28" s="1"/>
  <c r="HQ42" i="28" s="1"/>
  <c r="HR24" i="28"/>
  <c r="HR25" i="28" s="1"/>
  <c r="HR26" i="28" s="1"/>
  <c r="HR27" i="28" s="1"/>
  <c r="HR28" i="28" s="1"/>
  <c r="HR29" i="28" s="1"/>
  <c r="HR30" i="28" s="1"/>
  <c r="HR31" i="28" s="1"/>
  <c r="HR32" i="28" s="1"/>
  <c r="HR33" i="28" s="1"/>
  <c r="HR37" i="28" s="1"/>
  <c r="HR38" i="28" s="1"/>
  <c r="HR39" i="28" s="1"/>
  <c r="HN28" i="28"/>
  <c r="HN29" i="28" s="1"/>
  <c r="HN30" i="28" s="1"/>
  <c r="HN31" i="28" s="1"/>
  <c r="HN32" i="28" s="1"/>
  <c r="HN33" i="28" s="1"/>
  <c r="HN34" i="28" s="1"/>
  <c r="HN35" i="28" s="1"/>
  <c r="HN37" i="28" s="1"/>
  <c r="HN38" i="28" s="1"/>
  <c r="HN39" i="28" s="1"/>
  <c r="HN40" i="28" s="1"/>
  <c r="HO23" i="28"/>
  <c r="HO24" i="28" s="1"/>
  <c r="HO25" i="28" s="1"/>
  <c r="HO26" i="28" s="1"/>
  <c r="HO27" i="28" s="1"/>
  <c r="HO28" i="28" s="1"/>
  <c r="HO29" i="28" s="1"/>
  <c r="HO30" i="28" s="1"/>
  <c r="HO31" i="28" s="1"/>
  <c r="HO32" i="28" s="1"/>
  <c r="HO33" i="28" s="1"/>
  <c r="HO34" i="28" s="1"/>
  <c r="HO35" i="28" s="1"/>
  <c r="HO36" i="28" s="1"/>
  <c r="HO37" i="28" s="1"/>
  <c r="HO38" i="28" s="1"/>
  <c r="HO39" i="28" s="1"/>
  <c r="HO40" i="28" s="1"/>
  <c r="HP23" i="28"/>
  <c r="HP24" i="28" s="1"/>
  <c r="HP25" i="28" s="1"/>
  <c r="HP26" i="28" s="1"/>
  <c r="HP27" i="28" s="1"/>
  <c r="HP28" i="28" s="1"/>
  <c r="HP29" i="28" s="1"/>
  <c r="HP30" i="28" s="1"/>
  <c r="HP31" i="28" s="1"/>
  <c r="HP37" i="28" s="1"/>
  <c r="O12" i="36"/>
  <c r="Y12" i="36" s="1"/>
  <c r="O13" i="36"/>
  <c r="HH14" i="28"/>
  <c r="HU13" i="28" s="1"/>
  <c r="HQ33" i="28" l="1"/>
  <c r="HQ34" i="28" s="1"/>
  <c r="HQ35" i="28"/>
  <c r="HQ43" i="28" s="1"/>
  <c r="HQ44" i="28" s="1"/>
  <c r="HQ45" i="28" s="1"/>
  <c r="HQ46" i="28" s="1"/>
  <c r="HQ47" i="28" s="1"/>
  <c r="HQ48" i="28" s="1"/>
  <c r="HR34" i="28"/>
  <c r="HN41" i="28"/>
  <c r="HN42" i="28" s="1"/>
  <c r="HN43" i="28" s="1"/>
  <c r="HO41" i="28"/>
  <c r="HO42" i="28" s="1"/>
  <c r="HO43" i="28" s="1"/>
  <c r="HP38" i="28"/>
  <c r="HP39" i="28" s="1"/>
  <c r="HP40" i="28" s="1"/>
  <c r="FS33" i="28"/>
  <c r="Y13" i="36"/>
  <c r="O14" i="36"/>
  <c r="HI14" i="28"/>
  <c r="HV13" i="28" s="1"/>
  <c r="HQ49" i="28" l="1"/>
  <c r="HQ50" i="28" s="1"/>
  <c r="HO44" i="28"/>
  <c r="HO45" i="28" s="1"/>
  <c r="HO46" i="28" s="1"/>
  <c r="HO47" i="28" s="1"/>
  <c r="HN44" i="28"/>
  <c r="HN45" i="28" s="1"/>
  <c r="HN46" i="28" s="1"/>
  <c r="HN47" i="28" s="1"/>
  <c r="FS34" i="28"/>
  <c r="FS35" i="28" s="1"/>
  <c r="FS36" i="28" s="1"/>
  <c r="FS37" i="28" s="1"/>
  <c r="FS38" i="28" s="1"/>
  <c r="FS39" i="28" s="1"/>
  <c r="HR40" i="28"/>
  <c r="HP41" i="28"/>
  <c r="HP42" i="28" s="1"/>
  <c r="HP43" i="28" s="1"/>
  <c r="HQ51" i="28"/>
  <c r="FS40" i="28"/>
  <c r="Y14" i="36"/>
  <c r="O15" i="36"/>
  <c r="HJ14" i="28"/>
  <c r="HW13" i="28" s="1"/>
  <c r="HN48" i="28" l="1"/>
  <c r="HQ52" i="28"/>
  <c r="HQ53" i="28" s="1"/>
  <c r="HN49" i="28"/>
  <c r="HP44" i="28"/>
  <c r="HP45" i="28" s="1"/>
  <c r="HP46" i="28" s="1"/>
  <c r="HP47" i="28" s="1"/>
  <c r="HP48" i="28" s="1"/>
  <c r="HP49" i="28" s="1"/>
  <c r="HO48" i="28"/>
  <c r="FS41" i="28"/>
  <c r="FS42" i="28" s="1"/>
  <c r="HR41" i="28"/>
  <c r="HR42" i="28" s="1"/>
  <c r="HO49" i="28"/>
  <c r="HO50" i="28" s="1"/>
  <c r="FS44" i="28"/>
  <c r="FS56" i="28" s="1"/>
  <c r="Y15" i="36"/>
  <c r="O16" i="36"/>
  <c r="HK14" i="28"/>
  <c r="HX13" i="28" s="1"/>
  <c r="HQ10" i="28" l="1"/>
  <c r="HP50" i="28"/>
  <c r="HP51" i="28" s="1"/>
  <c r="HP52" i="28" s="1"/>
  <c r="HO51" i="28"/>
  <c r="HN50" i="28"/>
  <c r="HQ54" i="28"/>
  <c r="HR43" i="28"/>
  <c r="FS57" i="28"/>
  <c r="Y16" i="36"/>
  <c r="O17" i="36"/>
  <c r="HL14" i="28"/>
  <c r="HY13" i="28" s="1"/>
  <c r="FS58" i="28"/>
  <c r="FS61" i="28" s="1"/>
  <c r="HN51" i="28" l="1"/>
  <c r="HN52" i="28" s="1"/>
  <c r="HO52" i="28"/>
  <c r="HR44" i="28"/>
  <c r="HR45" i="28" s="1"/>
  <c r="HR46" i="28" s="1"/>
  <c r="HR47" i="28" s="1"/>
  <c r="HP53" i="28"/>
  <c r="HR48" i="28"/>
  <c r="Y17" i="36"/>
  <c r="O18" i="36"/>
  <c r="FS62" i="28"/>
  <c r="HP54" i="28" l="1"/>
  <c r="HN53" i="28"/>
  <c r="HP55" i="28"/>
  <c r="HR49" i="28"/>
  <c r="HR50" i="28" s="1"/>
  <c r="HN10" i="28"/>
  <c r="HO53" i="28"/>
  <c r="HO10" i="28" s="1"/>
  <c r="Y18" i="36"/>
  <c r="O19" i="36"/>
  <c r="FS63" i="28"/>
  <c r="HP10" i="28" l="1"/>
  <c r="HR51" i="28"/>
  <c r="CG11" i="28"/>
  <c r="II39" i="28"/>
  <c r="IG39" i="28" s="1"/>
  <c r="II36" i="28"/>
  <c r="IG36" i="28" s="1"/>
  <c r="II30" i="28"/>
  <c r="IG30" i="28" s="1"/>
  <c r="II37" i="28"/>
  <c r="IG37" i="28" s="1"/>
  <c r="II29" i="28"/>
  <c r="IG29" i="28" s="1"/>
  <c r="II16" i="28"/>
  <c r="IG16" i="28" s="1"/>
  <c r="II49" i="28"/>
  <c r="IG49" i="28" s="1"/>
  <c r="II31" i="28"/>
  <c r="IG31" i="28" s="1"/>
  <c r="II18" i="28"/>
  <c r="IG18" i="28" s="1"/>
  <c r="II48" i="28"/>
  <c r="IG48" i="28" s="1"/>
  <c r="II41" i="28"/>
  <c r="IG41" i="28" s="1"/>
  <c r="II45" i="28"/>
  <c r="IG45" i="28" s="1"/>
  <c r="II15" i="28"/>
  <c r="IG15" i="28" s="1"/>
  <c r="II33" i="28"/>
  <c r="IG33" i="28" s="1"/>
  <c r="II28" i="28"/>
  <c r="IG28" i="28" s="1"/>
  <c r="II35" i="28"/>
  <c r="IG35" i="28" s="1"/>
  <c r="II19" i="28"/>
  <c r="IG19" i="28" s="1"/>
  <c r="II25" i="28"/>
  <c r="IG25" i="28" s="1"/>
  <c r="II22" i="28"/>
  <c r="IG22" i="28" s="1"/>
  <c r="II17" i="28"/>
  <c r="IG17" i="28" s="1"/>
  <c r="II20" i="28"/>
  <c r="IG20" i="28" s="1"/>
  <c r="II44" i="28"/>
  <c r="IG44" i="28" s="1"/>
  <c r="II21" i="28"/>
  <c r="IG21" i="28" s="1"/>
  <c r="II23" i="28"/>
  <c r="IG23" i="28" s="1"/>
  <c r="II46" i="28"/>
  <c r="IG46" i="28" s="1"/>
  <c r="II24" i="28"/>
  <c r="IG24" i="28" s="1"/>
  <c r="Y19" i="36"/>
  <c r="O20" i="36"/>
  <c r="FS64" i="28"/>
  <c r="HR52" i="28" l="1"/>
  <c r="HR10" i="28" s="1"/>
  <c r="HR53" i="28"/>
  <c r="JY14" i="28"/>
  <c r="JZ14" i="28" s="1"/>
  <c r="KA14" i="28" s="1"/>
  <c r="DK14" i="28"/>
  <c r="DL14" i="28" s="1"/>
  <c r="DM14" i="28" s="1"/>
  <c r="DN14" i="28" s="1"/>
  <c r="DO14" i="28" s="1"/>
  <c r="DP14" i="28" s="1"/>
  <c r="DQ14" i="28" s="1"/>
  <c r="DR14" i="28" s="1"/>
  <c r="DS14" i="28" s="1"/>
  <c r="DT14" i="28" s="1"/>
  <c r="DU14" i="28" s="1"/>
  <c r="DV14" i="28" s="1"/>
  <c r="DW14" i="28" s="1"/>
  <c r="DX14" i="28" s="1"/>
  <c r="DY14" i="28" s="1"/>
  <c r="DZ14" i="28" s="1"/>
  <c r="EA14" i="28" s="1"/>
  <c r="EB14" i="28" s="1"/>
  <c r="EC14" i="28" s="1"/>
  <c r="ED14" i="28" s="1"/>
  <c r="EE14" i="28" s="1"/>
  <c r="EF14" i="28" s="1"/>
  <c r="EG14" i="28" s="1"/>
  <c r="EH14" i="28" s="1"/>
  <c r="EI14" i="28" s="1"/>
  <c r="II26" i="28"/>
  <c r="IG26" i="28" s="1"/>
  <c r="II27" i="28"/>
  <c r="IG27" i="28" s="1"/>
  <c r="II32" i="28"/>
  <c r="IG32" i="28" s="1"/>
  <c r="II47" i="28"/>
  <c r="IG47" i="28" s="1"/>
  <c r="II34" i="28"/>
  <c r="IG34" i="28" s="1"/>
  <c r="II40" i="28"/>
  <c r="IG40" i="28" s="1"/>
  <c r="II43" i="28"/>
  <c r="IG43" i="28" s="1"/>
  <c r="II38" i="28"/>
  <c r="IG38" i="28" s="1"/>
  <c r="II42" i="28"/>
  <c r="IG42" i="28" s="1"/>
  <c r="GC11" i="28"/>
  <c r="Y20" i="36"/>
  <c r="O21" i="36"/>
  <c r="FS65" i="28"/>
  <c r="Y21" i="36" l="1"/>
  <c r="O22" i="36"/>
  <c r="KB14" i="28"/>
  <c r="FS66" i="28"/>
  <c r="FS67" i="28" s="1"/>
  <c r="FS68" i="28" s="1"/>
  <c r="FS69" i="28" s="1"/>
  <c r="Y22" i="36" l="1"/>
  <c r="O23" i="36"/>
  <c r="KC14" i="28"/>
  <c r="FS76" i="28"/>
  <c r="FS77" i="28" s="1"/>
  <c r="FS83" i="28" l="1"/>
  <c r="FS89" i="28" s="1"/>
  <c r="FS90" i="28" s="1"/>
  <c r="FS80" i="28"/>
  <c r="FS81" i="28" s="1"/>
  <c r="Y23" i="36"/>
  <c r="O24" i="36"/>
  <c r="HN12" i="28"/>
  <c r="KD14" i="28"/>
  <c r="FS97" i="28"/>
  <c r="FS101" i="28" s="1"/>
  <c r="FS155" i="28" s="1"/>
  <c r="FS93" i="28" l="1"/>
  <c r="FS94" i="28" s="1"/>
  <c r="HO12" i="28"/>
  <c r="HP12" i="28" s="1"/>
  <c r="HQ12" i="28" s="1"/>
  <c r="HR12" i="28" s="1"/>
  <c r="HS12" i="28" s="1"/>
  <c r="HT12" i="28" s="1"/>
  <c r="HU12" i="28" s="1"/>
  <c r="HV12" i="28" s="1"/>
  <c r="HW12" i="28" s="1"/>
  <c r="HX12" i="28" s="1"/>
  <c r="HY12" i="28" s="1"/>
  <c r="Y24" i="36"/>
  <c r="O25" i="36"/>
  <c r="KE14" i="28"/>
  <c r="FS156" i="28"/>
  <c r="FS157" i="28" s="1"/>
  <c r="FS158" i="28" s="1"/>
  <c r="FS159" i="28" s="1"/>
  <c r="FS160" i="28" s="1"/>
  <c r="FS161" i="28" s="1"/>
  <c r="FS162" i="28" s="1"/>
  <c r="FS163" i="28" s="1"/>
  <c r="FS164" i="28" s="1"/>
  <c r="FS165" i="28" s="1"/>
  <c r="FS166" i="28" s="1"/>
  <c r="FS167" i="28" s="1"/>
  <c r="HZ12" i="28" l="1"/>
  <c r="Y25" i="36"/>
  <c r="O26" i="36"/>
  <c r="FS168" i="28"/>
  <c r="FS169" i="28" s="1"/>
  <c r="FS170" i="28" s="1"/>
  <c r="FS171" i="28" s="1"/>
  <c r="FS172" i="28" s="1"/>
  <c r="FS173" i="28" s="1"/>
  <c r="FS174" i="28" s="1"/>
  <c r="KF14" i="28"/>
  <c r="FS214" i="28"/>
  <c r="HZ310" i="28" l="1"/>
  <c r="HZ313" i="28"/>
  <c r="HZ206" i="28"/>
  <c r="HZ202" i="28"/>
  <c r="HZ210" i="28"/>
  <c r="HZ265" i="28"/>
  <c r="IC265" i="28" s="1"/>
  <c r="HZ151" i="28"/>
  <c r="HZ50" i="28"/>
  <c r="HZ46" i="28"/>
  <c r="HZ54" i="28"/>
  <c r="HZ296" i="28"/>
  <c r="HZ26" i="28"/>
  <c r="HZ22" i="28"/>
  <c r="HZ30" i="28"/>
  <c r="HZ303" i="28"/>
  <c r="HZ281" i="28"/>
  <c r="HZ181" i="28"/>
  <c r="HZ177" i="28"/>
  <c r="HZ185" i="28"/>
  <c r="HZ278" i="28"/>
  <c r="IC278" i="28" s="1"/>
  <c r="HZ169" i="28"/>
  <c r="HZ165" i="28"/>
  <c r="HZ173" i="28"/>
  <c r="HZ226" i="28"/>
  <c r="IC226" i="28" s="1"/>
  <c r="HZ38" i="28"/>
  <c r="HZ34" i="28"/>
  <c r="HZ42" i="28"/>
  <c r="HZ290" i="28"/>
  <c r="HZ160" i="28"/>
  <c r="HZ156" i="28"/>
  <c r="HZ152" i="28"/>
  <c r="IA152" i="28" s="1"/>
  <c r="HZ251" i="28"/>
  <c r="IC251" i="28" s="1"/>
  <c r="HZ219" i="28"/>
  <c r="HZ215" i="28"/>
  <c r="HZ223" i="28"/>
  <c r="IC223" i="28" s="1"/>
  <c r="HZ236" i="28"/>
  <c r="IC236" i="28" s="1"/>
  <c r="HZ145" i="28"/>
  <c r="HZ63" i="28"/>
  <c r="HZ59" i="28"/>
  <c r="HZ67" i="28"/>
  <c r="HZ122" i="28"/>
  <c r="HZ118" i="28"/>
  <c r="HZ126" i="28"/>
  <c r="HZ312" i="28"/>
  <c r="HZ19" i="28"/>
  <c r="HZ309" i="28"/>
  <c r="HZ149" i="28"/>
  <c r="HZ86" i="28"/>
  <c r="HZ82" i="28"/>
  <c r="HZ90" i="28"/>
  <c r="HZ304" i="28"/>
  <c r="HZ43" i="28"/>
  <c r="HZ72" i="28"/>
  <c r="HZ274" i="28"/>
  <c r="HZ255" i="28"/>
  <c r="HZ62" i="28"/>
  <c r="HZ58" i="28"/>
  <c r="HZ66" i="28"/>
  <c r="HZ308" i="28"/>
  <c r="HZ242" i="28"/>
  <c r="HZ121" i="28"/>
  <c r="HZ117" i="28"/>
  <c r="HZ125" i="28"/>
  <c r="HZ291" i="28"/>
  <c r="HZ279" i="28"/>
  <c r="HZ97" i="28"/>
  <c r="HZ93" i="28"/>
  <c r="HZ101" i="28"/>
  <c r="HZ218" i="28"/>
  <c r="HZ293" i="28"/>
  <c r="HZ287" i="28"/>
  <c r="IC287" i="28" s="1"/>
  <c r="HZ289" i="28"/>
  <c r="HZ37" i="28"/>
  <c r="HZ33" i="28"/>
  <c r="HZ41" i="28"/>
  <c r="HZ307" i="28"/>
  <c r="HZ25" i="28"/>
  <c r="HZ21" i="28"/>
  <c r="HZ29" i="28"/>
  <c r="HZ305" i="28"/>
  <c r="HZ275" i="28"/>
  <c r="IC275" i="28" s="1"/>
  <c r="HZ203" i="28"/>
  <c r="HZ280" i="28"/>
  <c r="IC280" i="28" s="1"/>
  <c r="HZ288" i="28"/>
  <c r="IC288" i="28" s="1"/>
  <c r="HZ109" i="28"/>
  <c r="HZ105" i="28"/>
  <c r="HZ113" i="28"/>
  <c r="HZ231" i="28"/>
  <c r="HZ227" i="28"/>
  <c r="HZ235" i="28"/>
  <c r="IC235" i="28" s="1"/>
  <c r="HZ248" i="28"/>
  <c r="HZ75" i="28"/>
  <c r="HZ71" i="28"/>
  <c r="HZ79" i="28"/>
  <c r="HZ244" i="28"/>
  <c r="IC244" i="28" s="1"/>
  <c r="HZ141" i="28"/>
  <c r="HZ134" i="28"/>
  <c r="HZ130" i="28"/>
  <c r="HZ138" i="28"/>
  <c r="HZ284" i="28"/>
  <c r="HZ193" i="28"/>
  <c r="HZ189" i="28"/>
  <c r="HZ197" i="28"/>
  <c r="HZ276" i="28"/>
  <c r="HZ15" i="28"/>
  <c r="HZ282" i="28"/>
  <c r="IC282" i="28" s="1"/>
  <c r="HZ246" i="28"/>
  <c r="IC246" i="28" s="1"/>
  <c r="HZ157" i="28"/>
  <c r="HZ153" i="28"/>
  <c r="IA153" i="28" s="1"/>
  <c r="HZ161" i="28"/>
  <c r="IA161" i="28" s="1"/>
  <c r="HZ238" i="28"/>
  <c r="IC238" i="28" s="1"/>
  <c r="HZ311" i="28"/>
  <c r="HZ232" i="28"/>
  <c r="HZ228" i="28"/>
  <c r="HZ224" i="28"/>
  <c r="HZ243" i="28"/>
  <c r="HZ85" i="28"/>
  <c r="HZ292" i="28"/>
  <c r="HZ17" i="28"/>
  <c r="HZ133" i="28"/>
  <c r="HZ129" i="28"/>
  <c r="HZ137" i="28"/>
  <c r="HZ295" i="28"/>
  <c r="HZ196" i="28"/>
  <c r="HZ192" i="28"/>
  <c r="HZ188" i="28"/>
  <c r="HZ252" i="28"/>
  <c r="IC252" i="28" s="1"/>
  <c r="HZ172" i="28"/>
  <c r="HZ168" i="28"/>
  <c r="HZ164" i="28"/>
  <c r="HZ263" i="28"/>
  <c r="IC263" i="28" s="1"/>
  <c r="HZ216" i="28"/>
  <c r="HZ112" i="28"/>
  <c r="HZ108" i="28"/>
  <c r="HZ104" i="28"/>
  <c r="HZ250" i="28"/>
  <c r="HZ100" i="28"/>
  <c r="HZ96" i="28"/>
  <c r="HZ92" i="28"/>
  <c r="HZ286" i="28"/>
  <c r="HZ132" i="28"/>
  <c r="HZ259" i="28"/>
  <c r="IC259" i="28" s="1"/>
  <c r="HZ163" i="28"/>
  <c r="HZ186" i="28"/>
  <c r="HZ89" i="28"/>
  <c r="HZ207" i="28"/>
  <c r="HZ68" i="28"/>
  <c r="IA68" i="28" s="1"/>
  <c r="HZ184" i="28"/>
  <c r="HZ180" i="28"/>
  <c r="HZ176" i="28"/>
  <c r="HZ240" i="28"/>
  <c r="HZ87" i="28"/>
  <c r="HZ83" i="28"/>
  <c r="IA83" i="28" s="1"/>
  <c r="HZ91" i="28"/>
  <c r="HZ256" i="28"/>
  <c r="IC256" i="28" s="1"/>
  <c r="HZ146" i="28"/>
  <c r="HZ142" i="28"/>
  <c r="HZ150" i="28"/>
  <c r="HZ297" i="28"/>
  <c r="HZ78" i="28"/>
  <c r="HZ205" i="28"/>
  <c r="HZ201" i="28"/>
  <c r="HZ209" i="28"/>
  <c r="HZ298" i="28"/>
  <c r="HZ49" i="28"/>
  <c r="HZ45" i="28"/>
  <c r="HZ53" i="28"/>
  <c r="HZ294" i="28"/>
  <c r="HZ273" i="28"/>
  <c r="IC273" i="28" s="1"/>
  <c r="HZ27" i="28"/>
  <c r="HZ107" i="28"/>
  <c r="HZ245" i="28"/>
  <c r="HZ299" i="28"/>
  <c r="HZ254" i="28"/>
  <c r="IC254" i="28" s="1"/>
  <c r="HZ182" i="28"/>
  <c r="HZ148" i="28"/>
  <c r="HZ211" i="28"/>
  <c r="HZ212" i="28"/>
  <c r="HZ208" i="28"/>
  <c r="HZ204" i="28"/>
  <c r="HZ200" i="28"/>
  <c r="HZ264" i="28"/>
  <c r="IC264" i="28" s="1"/>
  <c r="HZ18" i="28"/>
  <c r="HZ52" i="28"/>
  <c r="HZ48" i="28"/>
  <c r="HZ44" i="28"/>
  <c r="IA44" i="28" s="1"/>
  <c r="HZ237" i="28"/>
  <c r="HZ28" i="28"/>
  <c r="HZ24" i="28"/>
  <c r="HZ20" i="28"/>
  <c r="HZ260" i="28"/>
  <c r="IC260" i="28" s="1"/>
  <c r="HZ70" i="28"/>
  <c r="HZ183" i="28"/>
  <c r="HZ179" i="28"/>
  <c r="HZ187" i="28"/>
  <c r="HZ247" i="28"/>
  <c r="HZ171" i="28"/>
  <c r="HZ167" i="28"/>
  <c r="HZ175" i="28"/>
  <c r="HZ23" i="28"/>
  <c r="IA23" i="28" s="1"/>
  <c r="HZ229" i="28"/>
  <c r="IC229" i="28" s="1"/>
  <c r="HZ73" i="28"/>
  <c r="IA73" i="28" s="1"/>
  <c r="HZ136" i="28"/>
  <c r="HZ271" i="28"/>
  <c r="HZ199" i="28"/>
  <c r="HZ266" i="28"/>
  <c r="IC266" i="28" s="1"/>
  <c r="HZ155" i="28"/>
  <c r="HZ241" i="28"/>
  <c r="IC241" i="28" s="1"/>
  <c r="HZ239" i="28"/>
  <c r="HZ47" i="28"/>
  <c r="HZ234" i="28"/>
  <c r="IC234" i="28" s="1"/>
  <c r="HZ40" i="28"/>
  <c r="HZ36" i="28"/>
  <c r="HZ32" i="28"/>
  <c r="HZ272" i="28"/>
  <c r="IC272" i="28" s="1"/>
  <c r="HZ158" i="28"/>
  <c r="HZ154" i="28"/>
  <c r="HZ162" i="28"/>
  <c r="IA162" i="28" s="1"/>
  <c r="HZ302" i="28"/>
  <c r="HZ217" i="28"/>
  <c r="HZ213" i="28"/>
  <c r="HZ221" i="28"/>
  <c r="HZ301" i="28"/>
  <c r="HZ300" i="28"/>
  <c r="HZ61" i="28"/>
  <c r="HZ57" i="28"/>
  <c r="HZ65" i="28"/>
  <c r="HZ124" i="28"/>
  <c r="HZ120" i="28"/>
  <c r="HZ116" i="28"/>
  <c r="HZ262" i="28"/>
  <c r="IC262" i="28" s="1"/>
  <c r="HZ76" i="28"/>
  <c r="HZ270" i="28"/>
  <c r="HZ147" i="28"/>
  <c r="HZ88" i="28"/>
  <c r="HZ84" i="28"/>
  <c r="HZ80" i="28"/>
  <c r="HZ258" i="28"/>
  <c r="IC258" i="28" s="1"/>
  <c r="HZ225" i="28"/>
  <c r="IC225" i="28" s="1"/>
  <c r="HZ77" i="28"/>
  <c r="HZ195" i="28"/>
  <c r="HZ277" i="28"/>
  <c r="IC277" i="28" s="1"/>
  <c r="HZ143" i="28"/>
  <c r="HZ144" i="28"/>
  <c r="HZ267" i="28"/>
  <c r="IC267" i="28" s="1"/>
  <c r="HZ306" i="28"/>
  <c r="HZ64" i="28"/>
  <c r="HZ60" i="28"/>
  <c r="IA60" i="28" s="1"/>
  <c r="HZ56" i="28"/>
  <c r="HZ249" i="28"/>
  <c r="HZ74" i="28"/>
  <c r="HZ123" i="28"/>
  <c r="IA123" i="28" s="1"/>
  <c r="HZ119" i="28"/>
  <c r="HZ127" i="28"/>
  <c r="IA127" i="28" s="1"/>
  <c r="HZ257" i="28"/>
  <c r="IC257" i="28" s="1"/>
  <c r="HZ99" i="28"/>
  <c r="HZ95" i="28"/>
  <c r="HZ103" i="28"/>
  <c r="HZ268" i="28"/>
  <c r="HZ222" i="28"/>
  <c r="HZ283" i="28"/>
  <c r="IC283" i="28" s="1"/>
  <c r="HZ39" i="28"/>
  <c r="IA39" i="28" s="1"/>
  <c r="HZ35" i="28"/>
  <c r="HZ31" i="28"/>
  <c r="IA31" i="28" s="1"/>
  <c r="HZ111" i="28"/>
  <c r="HZ115" i="28"/>
  <c r="HZ233" i="28"/>
  <c r="IC233" i="28" s="1"/>
  <c r="HZ69" i="28"/>
  <c r="HZ128" i="28"/>
  <c r="HZ191" i="28"/>
  <c r="HZ159" i="28"/>
  <c r="HZ178" i="28"/>
  <c r="HZ140" i="28"/>
  <c r="HZ51" i="28"/>
  <c r="IA51" i="28" s="1"/>
  <c r="HZ16" i="28"/>
  <c r="IA16" i="28" s="1"/>
  <c r="HZ135" i="28"/>
  <c r="HZ131" i="28"/>
  <c r="HZ139" i="28"/>
  <c r="HZ269" i="28"/>
  <c r="IC269" i="28" s="1"/>
  <c r="HZ214" i="28"/>
  <c r="HZ194" i="28"/>
  <c r="HZ190" i="28"/>
  <c r="HZ198" i="28"/>
  <c r="HZ253" i="28"/>
  <c r="IC253" i="28" s="1"/>
  <c r="HZ170" i="28"/>
  <c r="HZ166" i="28"/>
  <c r="IA166" i="28" s="1"/>
  <c r="HZ174" i="28"/>
  <c r="HZ285" i="28"/>
  <c r="IC285" i="28" s="1"/>
  <c r="HZ261" i="28"/>
  <c r="HZ110" i="28"/>
  <c r="IA110" i="28" s="1"/>
  <c r="HZ106" i="28"/>
  <c r="HZ114" i="28"/>
  <c r="HZ98" i="28"/>
  <c r="HZ94" i="28"/>
  <c r="IA94" i="28" s="1"/>
  <c r="HZ102" i="28"/>
  <c r="HZ81" i="28"/>
  <c r="HZ220" i="28"/>
  <c r="HZ55" i="28"/>
  <c r="IA55" i="28" s="1"/>
  <c r="HZ230" i="28"/>
  <c r="IC230" i="28" s="1"/>
  <c r="FS175" i="28"/>
  <c r="FS176" i="28" s="1"/>
  <c r="FS177" i="28" s="1"/>
  <c r="FS178" i="28" s="1"/>
  <c r="FS179" i="28" s="1"/>
  <c r="IC224" i="28"/>
  <c r="IC268" i="28"/>
  <c r="IC279" i="28"/>
  <c r="IC232" i="28"/>
  <c r="IC284" i="28"/>
  <c r="IC248" i="28"/>
  <c r="IC276" i="28"/>
  <c r="IC274" i="28"/>
  <c r="IC243" i="28"/>
  <c r="IC255" i="28"/>
  <c r="IC228" i="28"/>
  <c r="IC286" i="28"/>
  <c r="IC247" i="28"/>
  <c r="IC239" i="28"/>
  <c r="IC240" i="28"/>
  <c r="IC237" i="28"/>
  <c r="IC227" i="28"/>
  <c r="IC250" i="28"/>
  <c r="IC281" i="28"/>
  <c r="IC270" i="28"/>
  <c r="IC231" i="28"/>
  <c r="IC245" i="28"/>
  <c r="Y26" i="36"/>
  <c r="O27" i="36"/>
  <c r="FS190" i="28"/>
  <c r="FS191" i="28" s="1"/>
  <c r="FS192" i="28" s="1"/>
  <c r="FS193" i="28" s="1"/>
  <c r="FS194" i="28" s="1"/>
  <c r="FS195" i="28" s="1"/>
  <c r="FS208" i="28"/>
  <c r="KG14" i="28"/>
  <c r="IA35" i="28" l="1"/>
  <c r="IA64" i="28"/>
  <c r="IA154" i="28"/>
  <c r="IA183" i="28"/>
  <c r="IA77" i="28"/>
  <c r="IA49" i="28"/>
  <c r="IA24" i="28"/>
  <c r="IA88" i="28"/>
  <c r="IA102" i="28"/>
  <c r="IA76" i="28"/>
  <c r="IA157" i="28"/>
  <c r="IA98" i="28"/>
  <c r="IA119" i="28"/>
  <c r="IA53" i="28"/>
  <c r="IA115" i="28"/>
  <c r="IA65" i="28"/>
  <c r="IA43" i="28"/>
  <c r="IA45" i="28"/>
  <c r="IA158" i="28"/>
  <c r="IA174" i="28"/>
  <c r="IA114" i="28"/>
  <c r="IA69" i="28"/>
  <c r="IA139" i="28"/>
  <c r="IA70" i="28"/>
  <c r="IA133" i="28"/>
  <c r="IA141" i="28"/>
  <c r="IA91" i="28"/>
  <c r="IA106" i="28"/>
  <c r="IA131" i="28"/>
  <c r="IA79" i="28"/>
  <c r="IA61" i="28"/>
  <c r="IA57" i="28"/>
  <c r="IA20" i="28"/>
  <c r="IA164" i="28"/>
  <c r="IA66" i="28"/>
  <c r="IA54" i="28"/>
  <c r="IA81" i="28"/>
  <c r="IA84" i="28"/>
  <c r="IA103" i="28"/>
  <c r="IA176" i="28"/>
  <c r="IA118" i="28"/>
  <c r="IA18" i="28"/>
  <c r="IA150" i="28"/>
  <c r="IA89" i="28"/>
  <c r="IB230" i="28"/>
  <c r="IA230" i="28"/>
  <c r="IA74" i="28"/>
  <c r="IA225" i="28"/>
  <c r="IB225" i="28"/>
  <c r="IB272" i="28"/>
  <c r="IA272" i="28"/>
  <c r="IA136" i="28"/>
  <c r="IA260" i="28"/>
  <c r="IB260" i="28"/>
  <c r="IA208" i="28"/>
  <c r="IA256" i="28"/>
  <c r="IB256" i="28"/>
  <c r="IA163" i="28"/>
  <c r="IB263" i="28"/>
  <c r="IA263" i="28"/>
  <c r="IA17" i="28"/>
  <c r="IA246" i="28"/>
  <c r="IB246" i="28"/>
  <c r="IA244" i="28"/>
  <c r="IB244" i="28"/>
  <c r="IA280" i="28"/>
  <c r="IB280" i="28"/>
  <c r="IB287" i="28"/>
  <c r="IA287" i="28"/>
  <c r="IA308" i="28"/>
  <c r="IB308" i="28"/>
  <c r="IA149" i="28"/>
  <c r="IA223" i="28"/>
  <c r="IB223" i="28"/>
  <c r="IA173" i="28"/>
  <c r="IA296" i="28"/>
  <c r="IB296" i="28"/>
  <c r="IA285" i="28"/>
  <c r="IB285" i="28"/>
  <c r="IA204" i="28"/>
  <c r="IA26" i="28"/>
  <c r="IA282" i="28"/>
  <c r="IB282" i="28"/>
  <c r="IA203" i="28"/>
  <c r="IA293" i="28"/>
  <c r="IB293" i="28"/>
  <c r="IA309" i="28"/>
  <c r="IB309" i="28"/>
  <c r="IA215" i="28"/>
  <c r="IA165" i="28"/>
  <c r="IA261" i="28"/>
  <c r="IB261" i="28"/>
  <c r="IA271" i="28"/>
  <c r="IB271" i="28"/>
  <c r="IA186" i="28"/>
  <c r="IA216" i="28"/>
  <c r="IB289" i="28"/>
  <c r="IA289" i="28"/>
  <c r="IA249" i="28"/>
  <c r="IB249" i="28"/>
  <c r="IA220" i="28"/>
  <c r="IA170" i="28"/>
  <c r="IA140" i="28"/>
  <c r="IA283" i="28"/>
  <c r="IB283" i="28"/>
  <c r="IA56" i="28"/>
  <c r="IA80" i="28"/>
  <c r="IA36" i="28"/>
  <c r="IB229" i="28"/>
  <c r="IA229" i="28"/>
  <c r="IA211" i="28"/>
  <c r="IA132" i="28"/>
  <c r="IA168" i="28"/>
  <c r="IA85" i="28"/>
  <c r="IA15" i="28"/>
  <c r="IB15" i="28" s="1"/>
  <c r="IA71" i="28"/>
  <c r="IB275" i="28"/>
  <c r="IA275" i="28"/>
  <c r="IA218" i="28"/>
  <c r="IA58" i="28"/>
  <c r="IA19" i="28"/>
  <c r="IA219" i="28"/>
  <c r="IA169" i="28"/>
  <c r="IA46" i="28"/>
  <c r="IA135" i="28"/>
  <c r="IC249" i="28"/>
  <c r="IB253" i="28"/>
  <c r="IA253" i="28"/>
  <c r="IA178" i="28"/>
  <c r="IA222" i="28"/>
  <c r="IB300" i="28"/>
  <c r="IA300" i="28"/>
  <c r="IA40" i="28"/>
  <c r="IA28" i="28"/>
  <c r="IA148" i="28"/>
  <c r="IA298" i="28"/>
  <c r="IB298" i="28"/>
  <c r="IA87" i="28"/>
  <c r="IA286" i="28"/>
  <c r="IB286" i="28"/>
  <c r="IA172" i="28"/>
  <c r="IA243" i="28"/>
  <c r="IB243" i="28"/>
  <c r="IB276" i="28"/>
  <c r="IA276" i="28"/>
  <c r="IA75" i="28"/>
  <c r="IA305" i="28"/>
  <c r="IB305" i="28"/>
  <c r="IA101" i="28"/>
  <c r="IA62" i="28"/>
  <c r="IA312" i="28"/>
  <c r="IB312" i="28"/>
  <c r="IB251" i="28"/>
  <c r="IA251" i="28"/>
  <c r="IB278" i="28"/>
  <c r="IA278" i="28"/>
  <c r="IA50" i="28"/>
  <c r="IA124" i="28"/>
  <c r="IA294" i="28"/>
  <c r="IB294" i="28"/>
  <c r="IB242" i="28"/>
  <c r="IA242" i="28"/>
  <c r="IA32" i="28"/>
  <c r="IA212" i="28"/>
  <c r="IC271" i="28"/>
  <c r="KA271" i="28" s="1"/>
  <c r="IA198" i="28"/>
  <c r="IA159" i="28"/>
  <c r="IA268" i="28"/>
  <c r="IB268" i="28"/>
  <c r="IB301" i="28"/>
  <c r="IA301" i="28"/>
  <c r="IA234" i="28"/>
  <c r="IB234" i="28"/>
  <c r="IA175" i="28"/>
  <c r="IA237" i="28"/>
  <c r="IB237" i="28"/>
  <c r="IA182" i="28"/>
  <c r="IA209" i="28"/>
  <c r="IB240" i="28"/>
  <c r="IA240" i="28"/>
  <c r="IA92" i="28"/>
  <c r="IB252" i="28"/>
  <c r="IA252" i="28"/>
  <c r="IB224" i="28"/>
  <c r="IA224" i="28"/>
  <c r="IA197" i="28"/>
  <c r="IA248" i="28"/>
  <c r="IB248" i="28"/>
  <c r="IA29" i="28"/>
  <c r="IA93" i="28"/>
  <c r="IA255" i="28"/>
  <c r="IB255" i="28"/>
  <c r="IA126" i="28"/>
  <c r="IA185" i="28"/>
  <c r="IA151" i="28"/>
  <c r="IA226" i="28"/>
  <c r="IB226" i="28"/>
  <c r="IA292" i="28"/>
  <c r="IB292" i="28"/>
  <c r="IC242" i="28"/>
  <c r="IA190" i="28"/>
  <c r="IA191" i="28"/>
  <c r="IA306" i="28"/>
  <c r="IB306" i="28"/>
  <c r="IA147" i="28"/>
  <c r="IA221" i="28"/>
  <c r="IA47" i="28"/>
  <c r="IA167" i="28"/>
  <c r="IB254" i="28"/>
  <c r="IA254" i="28"/>
  <c r="IA201" i="28"/>
  <c r="IA96" i="28"/>
  <c r="IA188" i="28"/>
  <c r="IB228" i="28"/>
  <c r="IA228" i="28"/>
  <c r="IA189" i="28"/>
  <c r="IA235" i="28"/>
  <c r="IB235" i="28"/>
  <c r="IA21" i="28"/>
  <c r="IA97" i="28"/>
  <c r="IA274" i="28"/>
  <c r="IB274" i="28"/>
  <c r="IA156" i="28"/>
  <c r="IA177" i="28"/>
  <c r="IB265" i="28"/>
  <c r="IA265" i="28"/>
  <c r="IA86" i="28"/>
  <c r="IA194" i="28"/>
  <c r="IA128" i="28"/>
  <c r="IA95" i="28"/>
  <c r="IA267" i="28"/>
  <c r="IB267" i="28"/>
  <c r="IA270" i="28"/>
  <c r="IB270" i="28"/>
  <c r="IA213" i="28"/>
  <c r="IB213" i="28" s="1"/>
  <c r="IC213" i="28" s="1"/>
  <c r="IB239" i="28"/>
  <c r="IA239" i="28"/>
  <c r="IA171" i="28"/>
  <c r="IA48" i="28"/>
  <c r="IB299" i="28"/>
  <c r="IA299" i="28"/>
  <c r="IA205" i="28"/>
  <c r="IA180" i="28"/>
  <c r="IA100" i="28"/>
  <c r="IA192" i="28"/>
  <c r="IA232" i="28"/>
  <c r="IB232" i="28"/>
  <c r="IA193" i="28"/>
  <c r="IB227" i="28"/>
  <c r="IA227" i="28"/>
  <c r="IA25" i="28"/>
  <c r="IA279" i="28"/>
  <c r="IB279" i="28"/>
  <c r="IA72" i="28"/>
  <c r="IA122" i="28"/>
  <c r="IA160" i="28"/>
  <c r="IA181" i="28"/>
  <c r="IA210" i="28"/>
  <c r="IA111" i="28"/>
  <c r="IA146" i="28"/>
  <c r="IB288" i="28"/>
  <c r="IA288" i="28"/>
  <c r="IA258" i="28"/>
  <c r="IB258" i="28"/>
  <c r="IA259" i="28"/>
  <c r="IB259" i="28"/>
  <c r="IC261" i="28"/>
  <c r="JX261" i="28" s="1"/>
  <c r="IA214" i="28"/>
  <c r="IA99" i="28"/>
  <c r="IA144" i="28"/>
  <c r="IA217" i="28"/>
  <c r="IB241" i="28"/>
  <c r="IA241" i="28"/>
  <c r="IA247" i="28"/>
  <c r="IB247" i="28"/>
  <c r="IA52" i="28"/>
  <c r="IA245" i="28"/>
  <c r="IB245" i="28"/>
  <c r="IA78" i="28"/>
  <c r="IA184" i="28"/>
  <c r="IA250" i="28"/>
  <c r="IB250" i="28"/>
  <c r="IA196" i="28"/>
  <c r="IB311" i="28"/>
  <c r="IA311" i="28"/>
  <c r="IB284" i="28"/>
  <c r="IA284" i="28"/>
  <c r="IA231" i="28"/>
  <c r="IB231" i="28"/>
  <c r="IA307" i="28"/>
  <c r="IB307" i="28"/>
  <c r="IA291" i="28"/>
  <c r="IB291" i="28"/>
  <c r="IA67" i="28"/>
  <c r="IB290" i="28"/>
  <c r="IA290" i="28"/>
  <c r="IA281" i="28"/>
  <c r="IB281" i="28"/>
  <c r="IA202" i="28"/>
  <c r="IA269" i="28"/>
  <c r="IB269" i="28"/>
  <c r="IA233" i="28"/>
  <c r="IB233" i="28"/>
  <c r="IA257" i="28"/>
  <c r="IB257" i="28"/>
  <c r="IA143" i="28"/>
  <c r="IA262" i="28"/>
  <c r="IB262" i="28"/>
  <c r="IB302" i="28"/>
  <c r="IA302" i="28"/>
  <c r="IA155" i="28"/>
  <c r="IA187" i="28"/>
  <c r="IA107" i="28"/>
  <c r="IA297" i="28"/>
  <c r="IB297" i="28"/>
  <c r="IA104" i="28"/>
  <c r="IA295" i="28"/>
  <c r="IB295" i="28"/>
  <c r="IA238" i="28"/>
  <c r="IB238" i="28"/>
  <c r="IA138" i="28"/>
  <c r="IA113" i="28"/>
  <c r="IA41" i="28"/>
  <c r="IA125" i="28"/>
  <c r="IA304" i="28"/>
  <c r="IB304" i="28"/>
  <c r="IA59" i="28"/>
  <c r="IA42" i="28"/>
  <c r="IA303" i="28"/>
  <c r="IB303" i="28"/>
  <c r="IA206" i="28"/>
  <c r="IA236" i="28"/>
  <c r="IB236" i="28"/>
  <c r="IB277" i="28"/>
  <c r="IA277" i="28"/>
  <c r="IA116" i="28"/>
  <c r="IB266" i="28"/>
  <c r="IA266" i="28"/>
  <c r="IA179" i="28"/>
  <c r="IA264" i="28"/>
  <c r="IB264" i="28"/>
  <c r="IA27" i="28"/>
  <c r="IA207" i="28"/>
  <c r="IA108" i="28"/>
  <c r="IA137" i="28"/>
  <c r="IA130" i="28"/>
  <c r="IA105" i="28"/>
  <c r="IA33" i="28"/>
  <c r="IA117" i="28"/>
  <c r="IA90" i="28"/>
  <c r="IA63" i="28"/>
  <c r="IA34" i="28"/>
  <c r="IA30" i="28"/>
  <c r="IB313" i="28"/>
  <c r="IA313" i="28"/>
  <c r="IA195" i="28"/>
  <c r="IA120" i="28"/>
  <c r="IA199" i="28"/>
  <c r="IA200" i="28"/>
  <c r="IA273" i="28"/>
  <c r="IB273" i="28"/>
  <c r="IA142" i="28"/>
  <c r="IA112" i="28"/>
  <c r="IA129" i="28"/>
  <c r="IA134" i="28"/>
  <c r="IA109" i="28"/>
  <c r="IA37" i="28"/>
  <c r="IA121" i="28"/>
  <c r="IA82" i="28"/>
  <c r="IA145" i="28"/>
  <c r="IA38" i="28"/>
  <c r="IA22" i="28"/>
  <c r="IA310" i="28"/>
  <c r="IB310" i="28"/>
  <c r="FS180" i="28"/>
  <c r="FS181" i="28" s="1"/>
  <c r="KG286" i="28"/>
  <c r="KB286" i="28"/>
  <c r="KA286" i="28"/>
  <c r="JZ286" i="28"/>
  <c r="JY286" i="28"/>
  <c r="JX286" i="28"/>
  <c r="KF286" i="28"/>
  <c r="KE286" i="28"/>
  <c r="KC286" i="28"/>
  <c r="KD286" i="28"/>
  <c r="JX278" i="28"/>
  <c r="KG278" i="28"/>
  <c r="KF278" i="28"/>
  <c r="KE278" i="28"/>
  <c r="KD278" i="28"/>
  <c r="KC278" i="28"/>
  <c r="KB278" i="28"/>
  <c r="KA278" i="28"/>
  <c r="JY278" i="28"/>
  <c r="JZ278" i="28"/>
  <c r="KA279" i="28"/>
  <c r="JZ279" i="28"/>
  <c r="JY279" i="28"/>
  <c r="JX279" i="28"/>
  <c r="KG279" i="28"/>
  <c r="KF279" i="28"/>
  <c r="KE279" i="28"/>
  <c r="KD279" i="28"/>
  <c r="KB279" i="28"/>
  <c r="KC279" i="28"/>
  <c r="KA267" i="28"/>
  <c r="JZ267" i="28"/>
  <c r="JY267" i="28"/>
  <c r="KG267" i="28"/>
  <c r="KF267" i="28"/>
  <c r="KE267" i="28"/>
  <c r="KD267" i="28"/>
  <c r="KC267" i="28"/>
  <c r="KB267" i="28"/>
  <c r="JX267" i="28"/>
  <c r="KC260" i="28"/>
  <c r="KB260" i="28"/>
  <c r="KA260" i="28"/>
  <c r="JZ260" i="28"/>
  <c r="JY260" i="28"/>
  <c r="JX260" i="28"/>
  <c r="KG260" i="28"/>
  <c r="KF260" i="28"/>
  <c r="KD260" i="28"/>
  <c r="KE260" i="28"/>
  <c r="JY287" i="28"/>
  <c r="JX287" i="28"/>
  <c r="KG287" i="28"/>
  <c r="KF287" i="28"/>
  <c r="KE287" i="28"/>
  <c r="KD287" i="28"/>
  <c r="KC287" i="28"/>
  <c r="KB287" i="28"/>
  <c r="JZ287" i="28"/>
  <c r="KA287" i="28"/>
  <c r="JX270" i="28"/>
  <c r="KG270" i="28"/>
  <c r="KE270" i="28"/>
  <c r="KD270" i="28"/>
  <c r="KB270" i="28"/>
  <c r="JY270" i="28"/>
  <c r="JZ270" i="28"/>
  <c r="KF270" i="28"/>
  <c r="KA270" i="28"/>
  <c r="KC270" i="28"/>
  <c r="KA275" i="28"/>
  <c r="JZ275" i="28"/>
  <c r="JY275" i="28"/>
  <c r="JX275" i="28"/>
  <c r="KG275" i="28"/>
  <c r="KF275" i="28"/>
  <c r="KE275" i="28"/>
  <c r="KD275" i="28"/>
  <c r="KB275" i="28"/>
  <c r="KC275" i="28"/>
  <c r="KG262" i="28"/>
  <c r="KF262" i="28"/>
  <c r="KE262" i="28"/>
  <c r="KD262" i="28"/>
  <c r="KC262" i="28"/>
  <c r="KB262" i="28"/>
  <c r="KA262" i="28"/>
  <c r="JZ262" i="28"/>
  <c r="JX262" i="28"/>
  <c r="JY262" i="28"/>
  <c r="KG281" i="28"/>
  <c r="KF281" i="28"/>
  <c r="KE281" i="28"/>
  <c r="KD281" i="28"/>
  <c r="KC281" i="28"/>
  <c r="KB281" i="28"/>
  <c r="KA281" i="28"/>
  <c r="JZ281" i="28"/>
  <c r="JY281" i="28"/>
  <c r="JX281" i="28"/>
  <c r="JX266" i="28"/>
  <c r="KD266" i="28"/>
  <c r="KC266" i="28"/>
  <c r="KB266" i="28"/>
  <c r="KA266" i="28"/>
  <c r="JZ266" i="28"/>
  <c r="JY266" i="28"/>
  <c r="KG266" i="28"/>
  <c r="KE266" i="28"/>
  <c r="KF266" i="28"/>
  <c r="KD276" i="28"/>
  <c r="KC276" i="28"/>
  <c r="KB276" i="28"/>
  <c r="KA276" i="28"/>
  <c r="JZ276" i="28"/>
  <c r="JY276" i="28"/>
  <c r="JX276" i="28"/>
  <c r="KG276" i="28"/>
  <c r="KE276" i="28"/>
  <c r="KF276" i="28"/>
  <c r="KG265" i="28"/>
  <c r="KE265" i="28"/>
  <c r="KA265" i="28"/>
  <c r="JZ265" i="28"/>
  <c r="JY265" i="28"/>
  <c r="JX265" i="28"/>
  <c r="KF265" i="28"/>
  <c r="KD265" i="28"/>
  <c r="KB265" i="28"/>
  <c r="KC265" i="28"/>
  <c r="KG258" i="28"/>
  <c r="KF258" i="28"/>
  <c r="KE258" i="28"/>
  <c r="KD258" i="28"/>
  <c r="KC258" i="28"/>
  <c r="KB258" i="28"/>
  <c r="KA258" i="28"/>
  <c r="JZ258" i="28"/>
  <c r="JX258" i="28"/>
  <c r="JY258" i="28"/>
  <c r="JX274" i="28"/>
  <c r="KG274" i="28"/>
  <c r="KF274" i="28"/>
  <c r="KE274" i="28"/>
  <c r="KD274" i="28"/>
  <c r="KC274" i="28"/>
  <c r="KB274" i="28"/>
  <c r="KA274" i="28"/>
  <c r="JY274" i="28"/>
  <c r="JZ274" i="28"/>
  <c r="JX282" i="28"/>
  <c r="KG282" i="28"/>
  <c r="KF282" i="28"/>
  <c r="KE282" i="28"/>
  <c r="KD282" i="28"/>
  <c r="KC282" i="28"/>
  <c r="KB282" i="28"/>
  <c r="KA282" i="28"/>
  <c r="JY282" i="28"/>
  <c r="JZ282" i="28"/>
  <c r="KC256" i="28"/>
  <c r="KB256" i="28"/>
  <c r="KA256" i="28"/>
  <c r="JZ256" i="28"/>
  <c r="JY256" i="28"/>
  <c r="JX256" i="28"/>
  <c r="KG256" i="28"/>
  <c r="KF256" i="28"/>
  <c r="KD256" i="28"/>
  <c r="KE256" i="28"/>
  <c r="KG277" i="28"/>
  <c r="KF277" i="28"/>
  <c r="KE277" i="28"/>
  <c r="KD277" i="28"/>
  <c r="KC277" i="28"/>
  <c r="KB277" i="28"/>
  <c r="KA277" i="28"/>
  <c r="JZ277" i="28"/>
  <c r="JY277" i="28"/>
  <c r="JX277" i="28"/>
  <c r="KG273" i="28"/>
  <c r="KF273" i="28"/>
  <c r="KE273" i="28"/>
  <c r="KD273" i="28"/>
  <c r="KC273" i="28"/>
  <c r="KB273" i="28"/>
  <c r="KA273" i="28"/>
  <c r="JZ273" i="28"/>
  <c r="JY273" i="28"/>
  <c r="JX273" i="28"/>
  <c r="KD268" i="28"/>
  <c r="KC268" i="28"/>
  <c r="KB268" i="28"/>
  <c r="JX268" i="28"/>
  <c r="KG268" i="28"/>
  <c r="KF268" i="28"/>
  <c r="KE268" i="28"/>
  <c r="KA268" i="28"/>
  <c r="JZ268" i="28"/>
  <c r="JY268" i="28"/>
  <c r="KD272" i="28"/>
  <c r="KC272" i="28"/>
  <c r="KB272" i="28"/>
  <c r="KA272" i="28"/>
  <c r="JZ272" i="28"/>
  <c r="JY272" i="28"/>
  <c r="JX272" i="28"/>
  <c r="KG272" i="28"/>
  <c r="KE272" i="28"/>
  <c r="KF272" i="28"/>
  <c r="KB288" i="28"/>
  <c r="KA288" i="28"/>
  <c r="KG288" i="28"/>
  <c r="KF288" i="28"/>
  <c r="KE288" i="28"/>
  <c r="KD288" i="28"/>
  <c r="KC288" i="28"/>
  <c r="JZ288" i="28"/>
  <c r="JY288" i="28"/>
  <c r="JX288" i="28"/>
  <c r="JZ263" i="28"/>
  <c r="JY263" i="28"/>
  <c r="JX263" i="28"/>
  <c r="KG263" i="28"/>
  <c r="KF263" i="28"/>
  <c r="KE263" i="28"/>
  <c r="KD263" i="28"/>
  <c r="KC263" i="28"/>
  <c r="KA263" i="28"/>
  <c r="KB263" i="28"/>
  <c r="KA283" i="28"/>
  <c r="JZ283" i="28"/>
  <c r="JY283" i="28"/>
  <c r="JX283" i="28"/>
  <c r="KG283" i="28"/>
  <c r="KF283" i="28"/>
  <c r="KE283" i="28"/>
  <c r="KD283" i="28"/>
  <c r="KB283" i="28"/>
  <c r="KC283" i="28"/>
  <c r="KD284" i="28"/>
  <c r="KC284" i="28"/>
  <c r="KB284" i="28"/>
  <c r="KA284" i="28"/>
  <c r="JZ284" i="28"/>
  <c r="JY284" i="28"/>
  <c r="JX284" i="28"/>
  <c r="KG284" i="28"/>
  <c r="KE284" i="28"/>
  <c r="KF284" i="28"/>
  <c r="KD264" i="28"/>
  <c r="KC264" i="28"/>
  <c r="KB264" i="28"/>
  <c r="KA264" i="28"/>
  <c r="JZ264" i="28"/>
  <c r="JY264" i="28"/>
  <c r="JX264" i="28"/>
  <c r="KG264" i="28"/>
  <c r="KE264" i="28"/>
  <c r="KF264" i="28"/>
  <c r="KD280" i="28"/>
  <c r="KC280" i="28"/>
  <c r="KB280" i="28"/>
  <c r="KA280" i="28"/>
  <c r="JZ280" i="28"/>
  <c r="JY280" i="28"/>
  <c r="JX280" i="28"/>
  <c r="KG280" i="28"/>
  <c r="KE280" i="28"/>
  <c r="KF280" i="28"/>
  <c r="KF257" i="28"/>
  <c r="KE257" i="28"/>
  <c r="KD257" i="28"/>
  <c r="KC257" i="28"/>
  <c r="KB257" i="28"/>
  <c r="KA257" i="28"/>
  <c r="JZ257" i="28"/>
  <c r="JY257" i="28"/>
  <c r="JX257" i="28"/>
  <c r="KG257" i="28"/>
  <c r="KG269" i="28"/>
  <c r="KF269" i="28"/>
  <c r="KE269" i="28"/>
  <c r="KD269" i="28"/>
  <c r="KB269" i="28"/>
  <c r="KA269" i="28"/>
  <c r="JZ269" i="28"/>
  <c r="JY269" i="28"/>
  <c r="JX269" i="28"/>
  <c r="KC269" i="28"/>
  <c r="KG285" i="28"/>
  <c r="KF285" i="28"/>
  <c r="KE285" i="28"/>
  <c r="KD285" i="28"/>
  <c r="KC285" i="28"/>
  <c r="KB285" i="28"/>
  <c r="KA285" i="28"/>
  <c r="JZ285" i="28"/>
  <c r="JY285" i="28"/>
  <c r="JX285" i="28"/>
  <c r="JZ259" i="28"/>
  <c r="JY259" i="28"/>
  <c r="JX259" i="28"/>
  <c r="KG259" i="28"/>
  <c r="KF259" i="28"/>
  <c r="KE259" i="28"/>
  <c r="KD259" i="28"/>
  <c r="KC259" i="28"/>
  <c r="KA259" i="28"/>
  <c r="KB259" i="28"/>
  <c r="Y27" i="36"/>
  <c r="O28" i="36"/>
  <c r="FS196" i="28"/>
  <c r="KH14" i="28"/>
  <c r="KH285" i="28" s="1"/>
  <c r="IB214" i="28" l="1"/>
  <c r="IC214" i="28" s="1"/>
  <c r="JZ261" i="28"/>
  <c r="FS184" i="28"/>
  <c r="FS185" i="28" s="1"/>
  <c r="FS186" i="28" s="1"/>
  <c r="FS187" i="28" s="1"/>
  <c r="FS188" i="28" s="1"/>
  <c r="FS189" i="28" s="1"/>
  <c r="JY261" i="28"/>
  <c r="KA261" i="28"/>
  <c r="KB261" i="28"/>
  <c r="KC261" i="28"/>
  <c r="KD261" i="28"/>
  <c r="KE261" i="28"/>
  <c r="KF261" i="28"/>
  <c r="KG261" i="28"/>
  <c r="KC271" i="28"/>
  <c r="KB271" i="28"/>
  <c r="KD271" i="28"/>
  <c r="KE271" i="28"/>
  <c r="KF271" i="28"/>
  <c r="KG271" i="28"/>
  <c r="JX271" i="28"/>
  <c r="JY271" i="28"/>
  <c r="JZ271" i="28"/>
  <c r="IB16" i="28"/>
  <c r="IC15" i="28"/>
  <c r="KH15" i="28" s="1"/>
  <c r="KH259" i="28"/>
  <c r="KH279" i="28"/>
  <c r="KH287" i="28"/>
  <c r="KH281" i="28"/>
  <c r="KH286" i="28"/>
  <c r="KH271" i="28"/>
  <c r="KH267" i="28"/>
  <c r="KH260" i="28"/>
  <c r="KH270" i="28"/>
  <c r="KH282" i="28"/>
  <c r="KH275" i="28"/>
  <c r="KH262" i="28"/>
  <c r="KH276" i="28"/>
  <c r="KH258" i="28"/>
  <c r="KH274" i="28"/>
  <c r="KH278" i="28"/>
  <c r="KH256" i="28"/>
  <c r="KH266" i="28"/>
  <c r="KH272" i="28"/>
  <c r="KH265" i="28"/>
  <c r="KH261" i="28"/>
  <c r="KH277" i="28"/>
  <c r="KH268" i="28"/>
  <c r="KH283" i="28"/>
  <c r="KH284" i="28"/>
  <c r="KH263" i="28"/>
  <c r="KH273" i="28"/>
  <c r="KH288" i="28"/>
  <c r="KH280" i="28"/>
  <c r="KH269" i="28"/>
  <c r="KH257" i="28"/>
  <c r="KH264" i="28"/>
  <c r="Y28" i="36"/>
  <c r="O29" i="36"/>
  <c r="FS197" i="28"/>
  <c r="KI14" i="28"/>
  <c r="IB215" i="28" l="1"/>
  <c r="KE15" i="28"/>
  <c r="KG15" i="28"/>
  <c r="KB15" i="28"/>
  <c r="KD15" i="28"/>
  <c r="KC15" i="28"/>
  <c r="KA15" i="28"/>
  <c r="JX15" i="28"/>
  <c r="JY15" i="28"/>
  <c r="JZ15" i="28"/>
  <c r="KF15" i="28"/>
  <c r="IB17" i="28"/>
  <c r="IB18" i="28" s="1"/>
  <c r="IB19" i="28" s="1"/>
  <c r="IB20" i="28" s="1"/>
  <c r="IB21" i="28" s="1"/>
  <c r="IB22" i="28" s="1"/>
  <c r="IB23" i="28" s="1"/>
  <c r="IB24" i="28" s="1"/>
  <c r="IB25" i="28" s="1"/>
  <c r="IB26" i="28" s="1"/>
  <c r="IB27" i="28" s="1"/>
  <c r="IB28" i="28" s="1"/>
  <c r="IB29" i="28" s="1"/>
  <c r="IB30" i="28" s="1"/>
  <c r="IB31" i="28" s="1"/>
  <c r="IB32" i="28" s="1"/>
  <c r="IB33" i="28" s="1"/>
  <c r="IB34" i="28" s="1"/>
  <c r="IB35" i="28" s="1"/>
  <c r="IB36" i="28" s="1"/>
  <c r="IB37" i="28" s="1"/>
  <c r="IB38" i="28" s="1"/>
  <c r="IB39" i="28" s="1"/>
  <c r="IB40" i="28" s="1"/>
  <c r="IB41" i="28" s="1"/>
  <c r="IB42" i="28" s="1"/>
  <c r="IB43" i="28" s="1"/>
  <c r="IB44" i="28" s="1"/>
  <c r="IB45" i="28" s="1"/>
  <c r="IB46" i="28" s="1"/>
  <c r="IB47" i="28" s="1"/>
  <c r="IB48" i="28" s="1"/>
  <c r="IB49" i="28" s="1"/>
  <c r="IB50" i="28" s="1"/>
  <c r="IB51" i="28" s="1"/>
  <c r="IB52" i="28" s="1"/>
  <c r="IB53" i="28" s="1"/>
  <c r="IB54" i="28" s="1"/>
  <c r="IB55" i="28" s="1"/>
  <c r="IB56" i="28" s="1"/>
  <c r="IB57" i="28" s="1"/>
  <c r="IB58" i="28" s="1"/>
  <c r="IB59" i="28" s="1"/>
  <c r="IB60" i="28" s="1"/>
  <c r="IB61" i="28" s="1"/>
  <c r="IB62" i="28" s="1"/>
  <c r="IB63" i="28" s="1"/>
  <c r="IB64" i="28" s="1"/>
  <c r="IB65" i="28" s="1"/>
  <c r="IB66" i="28" s="1"/>
  <c r="IB67" i="28" s="1"/>
  <c r="IB68" i="28" s="1"/>
  <c r="IB69" i="28" s="1"/>
  <c r="IB70" i="28" s="1"/>
  <c r="IB71" i="28" s="1"/>
  <c r="IB72" i="28" s="1"/>
  <c r="IB73" i="28" s="1"/>
  <c r="IB74" i="28" s="1"/>
  <c r="IB75" i="28" s="1"/>
  <c r="IB76" i="28" s="1"/>
  <c r="IB77" i="28" s="1"/>
  <c r="IB78" i="28" s="1"/>
  <c r="IB79" i="28" s="1"/>
  <c r="IB80" i="28" s="1"/>
  <c r="IB81" i="28" s="1"/>
  <c r="IB82" i="28" s="1"/>
  <c r="IB83" i="28" s="1"/>
  <c r="IB84" i="28" s="1"/>
  <c r="IB85" i="28" s="1"/>
  <c r="IB86" i="28" s="1"/>
  <c r="IB87" i="28" s="1"/>
  <c r="IB88" i="28" s="1"/>
  <c r="IB89" i="28" s="1"/>
  <c r="IB90" i="28" s="1"/>
  <c r="IB91" i="28" s="1"/>
  <c r="IB92" i="28" s="1"/>
  <c r="IB93" i="28" s="1"/>
  <c r="IB94" i="28" s="1"/>
  <c r="IB95" i="28" s="1"/>
  <c r="IB96" i="28" s="1"/>
  <c r="IB97" i="28" s="1"/>
  <c r="IB98" i="28" s="1"/>
  <c r="IB99" i="28" s="1"/>
  <c r="IB100" i="28" s="1"/>
  <c r="IB101" i="28" s="1"/>
  <c r="IB102" i="28" s="1"/>
  <c r="IB103" i="28" s="1"/>
  <c r="IB104" i="28" s="1"/>
  <c r="IB105" i="28" s="1"/>
  <c r="IB106" i="28" s="1"/>
  <c r="IB107" i="28" s="1"/>
  <c r="IB108" i="28" s="1"/>
  <c r="IB109" i="28" s="1"/>
  <c r="IB110" i="28" s="1"/>
  <c r="IB111" i="28" s="1"/>
  <c r="IB112" i="28" s="1"/>
  <c r="IB113" i="28" s="1"/>
  <c r="IB114" i="28" s="1"/>
  <c r="IB115" i="28" s="1"/>
  <c r="IB116" i="28" s="1"/>
  <c r="IB117" i="28" s="1"/>
  <c r="IB118" i="28" s="1"/>
  <c r="IB119" i="28" s="1"/>
  <c r="IB120" i="28" s="1"/>
  <c r="IB121" i="28" s="1"/>
  <c r="IB122" i="28" s="1"/>
  <c r="IB123" i="28" s="1"/>
  <c r="IB124" i="28" s="1"/>
  <c r="IB125" i="28" s="1"/>
  <c r="IB126" i="28" s="1"/>
  <c r="IB127" i="28" s="1"/>
  <c r="IB128" i="28" s="1"/>
  <c r="IB129" i="28" s="1"/>
  <c r="IB130" i="28" s="1"/>
  <c r="IB131" i="28" s="1"/>
  <c r="IB132" i="28" s="1"/>
  <c r="IB133" i="28" s="1"/>
  <c r="IB134" i="28" s="1"/>
  <c r="IB135" i="28" s="1"/>
  <c r="IB136" i="28" s="1"/>
  <c r="IB137" i="28" s="1"/>
  <c r="IB138" i="28" s="1"/>
  <c r="IB139" i="28" s="1"/>
  <c r="IB140" i="28" s="1"/>
  <c r="IB141" i="28" s="1"/>
  <c r="IB142" i="28" s="1"/>
  <c r="IB143" i="28" s="1"/>
  <c r="IB144" i="28" s="1"/>
  <c r="IB145" i="28" s="1"/>
  <c r="IB146" i="28" s="1"/>
  <c r="IB147" i="28" s="1"/>
  <c r="IB148" i="28" s="1"/>
  <c r="IB149" i="28" s="1"/>
  <c r="IB150" i="28" s="1"/>
  <c r="IB151" i="28" s="1"/>
  <c r="IB152" i="28" s="1"/>
  <c r="IB153" i="28" s="1"/>
  <c r="IB154" i="28" s="1"/>
  <c r="IB155" i="28" s="1"/>
  <c r="IB156" i="28" s="1"/>
  <c r="IB157" i="28" s="1"/>
  <c r="IB158" i="28" s="1"/>
  <c r="IB159" i="28" s="1"/>
  <c r="IB160" i="28" s="1"/>
  <c r="IB161" i="28" s="1"/>
  <c r="IB162" i="28" s="1"/>
  <c r="IB163" i="28" s="1"/>
  <c r="IB164" i="28" s="1"/>
  <c r="IB165" i="28" s="1"/>
  <c r="IB166" i="28" s="1"/>
  <c r="IB167" i="28" s="1"/>
  <c r="IB168" i="28" s="1"/>
  <c r="IB169" i="28" s="1"/>
  <c r="IB170" i="28" s="1"/>
  <c r="IB171" i="28" s="1"/>
  <c r="IB172" i="28" s="1"/>
  <c r="IB173" i="28" s="1"/>
  <c r="IB174" i="28" s="1"/>
  <c r="IB175" i="28" s="1"/>
  <c r="IB176" i="28" s="1"/>
  <c r="IB177" i="28" s="1"/>
  <c r="IB178" i="28" s="1"/>
  <c r="IB179" i="28" s="1"/>
  <c r="IB180" i="28" s="1"/>
  <c r="IB181" i="28" s="1"/>
  <c r="IB182" i="28" s="1"/>
  <c r="IB183" i="28" s="1"/>
  <c r="IB184" i="28" s="1"/>
  <c r="IB185" i="28" s="1"/>
  <c r="IB186" i="28" s="1"/>
  <c r="IB187" i="28" s="1"/>
  <c r="IB188" i="28" s="1"/>
  <c r="IB189" i="28" s="1"/>
  <c r="IB190" i="28" s="1"/>
  <c r="IC16" i="28"/>
  <c r="KI260" i="28"/>
  <c r="KI281" i="28"/>
  <c r="KI271" i="28"/>
  <c r="KI270" i="28"/>
  <c r="KI282" i="28"/>
  <c r="KI275" i="28"/>
  <c r="KI267" i="28"/>
  <c r="KI266" i="28"/>
  <c r="KI274" i="28"/>
  <c r="KI286" i="28"/>
  <c r="KI262" i="28"/>
  <c r="KI278" i="28"/>
  <c r="KI279" i="28"/>
  <c r="KI287" i="28"/>
  <c r="KI268" i="28"/>
  <c r="KI256" i="28"/>
  <c r="KI273" i="28"/>
  <c r="KI272" i="28"/>
  <c r="KI265" i="28"/>
  <c r="KI261" i="28"/>
  <c r="KI284" i="28"/>
  <c r="KI258" i="28"/>
  <c r="KI263" i="28"/>
  <c r="KI259" i="28"/>
  <c r="KI277" i="28"/>
  <c r="KI280" i="28"/>
  <c r="KI276" i="28"/>
  <c r="KI283" i="28"/>
  <c r="KI257" i="28"/>
  <c r="KI264" i="28"/>
  <c r="KI285" i="28"/>
  <c r="KI288" i="28"/>
  <c r="KI269" i="28"/>
  <c r="Y29" i="36"/>
  <c r="O30" i="36"/>
  <c r="FS198" i="28"/>
  <c r="KJ14" i="28"/>
  <c r="KI15" i="28"/>
  <c r="IC215" i="28" l="1"/>
  <c r="IB216" i="28"/>
  <c r="IC17" i="28"/>
  <c r="IC190" i="28"/>
  <c r="IB191" i="28"/>
  <c r="IC122" i="28"/>
  <c r="JY16" i="28"/>
  <c r="KH16" i="28"/>
  <c r="KG16" i="28"/>
  <c r="KF16" i="28"/>
  <c r="KE16" i="28"/>
  <c r="JZ16" i="28"/>
  <c r="KD16" i="28"/>
  <c r="JX16" i="28"/>
  <c r="KA16" i="28"/>
  <c r="KC16" i="28"/>
  <c r="KB16" i="28"/>
  <c r="KI16" i="28"/>
  <c r="IC18" i="28"/>
  <c r="KJ18" i="28" s="1"/>
  <c r="KB17" i="28"/>
  <c r="JX17" i="28"/>
  <c r="KA17" i="28"/>
  <c r="KF17" i="28"/>
  <c r="KG17" i="28"/>
  <c r="JZ17" i="28"/>
  <c r="KC17" i="28"/>
  <c r="JY17" i="28"/>
  <c r="KH17" i="28"/>
  <c r="KE17" i="28"/>
  <c r="KD17" i="28"/>
  <c r="KI17" i="28"/>
  <c r="KJ270" i="28"/>
  <c r="KJ275" i="28"/>
  <c r="KJ265" i="28"/>
  <c r="KJ261" i="28"/>
  <c r="KJ287" i="28"/>
  <c r="KJ286" i="28"/>
  <c r="KJ278" i="28"/>
  <c r="KJ262" i="28"/>
  <c r="KJ279" i="28"/>
  <c r="KJ267" i="28"/>
  <c r="KJ266" i="28"/>
  <c r="KJ271" i="28"/>
  <c r="KJ258" i="28"/>
  <c r="KJ260" i="28"/>
  <c r="KJ277" i="28"/>
  <c r="KJ281" i="28"/>
  <c r="KJ276" i="28"/>
  <c r="KJ274" i="28"/>
  <c r="KJ282" i="28"/>
  <c r="KJ268" i="28"/>
  <c r="KJ256" i="28"/>
  <c r="KJ273" i="28"/>
  <c r="KJ263" i="28"/>
  <c r="KJ280" i="28"/>
  <c r="KJ272" i="28"/>
  <c r="KJ283" i="28"/>
  <c r="KJ264" i="28"/>
  <c r="KJ257" i="28"/>
  <c r="KJ284" i="28"/>
  <c r="KJ288" i="28"/>
  <c r="KJ269" i="28"/>
  <c r="KJ285" i="28"/>
  <c r="KJ259" i="28"/>
  <c r="KJ17" i="28"/>
  <c r="KJ16" i="28"/>
  <c r="Y30" i="36"/>
  <c r="O31" i="36"/>
  <c r="FS199" i="28"/>
  <c r="KK14" i="28"/>
  <c r="KJ15" i="28"/>
  <c r="IC216" i="28" l="1"/>
  <c r="IB217" i="28"/>
  <c r="IC191" i="28"/>
  <c r="IB192" i="28"/>
  <c r="IC19" i="28"/>
  <c r="KD18" i="28"/>
  <c r="KG18" i="28"/>
  <c r="JZ18" i="28"/>
  <c r="KA18" i="28"/>
  <c r="KI18" i="28"/>
  <c r="KF18" i="28"/>
  <c r="KE18" i="28"/>
  <c r="KH18" i="28"/>
  <c r="JX18" i="28"/>
  <c r="KB18" i="28"/>
  <c r="JY18" i="28"/>
  <c r="KC18" i="28"/>
  <c r="KK267" i="28"/>
  <c r="KK266" i="28"/>
  <c r="KK287" i="28"/>
  <c r="KK270" i="28"/>
  <c r="KK286" i="28"/>
  <c r="KK278" i="28"/>
  <c r="KK279" i="28"/>
  <c r="KK281" i="28"/>
  <c r="KK271" i="28"/>
  <c r="KK260" i="28"/>
  <c r="KK275" i="28"/>
  <c r="KK261" i="28"/>
  <c r="KK288" i="28"/>
  <c r="KK277" i="28"/>
  <c r="KK265" i="28"/>
  <c r="KK262" i="28"/>
  <c r="KK282" i="28"/>
  <c r="KK276" i="28"/>
  <c r="KK274" i="28"/>
  <c r="KK258" i="28"/>
  <c r="KK256" i="28"/>
  <c r="KK273" i="28"/>
  <c r="KK272" i="28"/>
  <c r="KK280" i="28"/>
  <c r="KK283" i="28"/>
  <c r="KK264" i="28"/>
  <c r="KK257" i="28"/>
  <c r="KK284" i="28"/>
  <c r="KK268" i="28"/>
  <c r="KK263" i="28"/>
  <c r="KK285" i="28"/>
  <c r="KK259" i="28"/>
  <c r="KK269" i="28"/>
  <c r="KK18" i="28"/>
  <c r="KK16" i="28"/>
  <c r="KK17" i="28"/>
  <c r="KK19" i="28"/>
  <c r="Y31" i="36"/>
  <c r="O32" i="36"/>
  <c r="FS200" i="28"/>
  <c r="KL14" i="28"/>
  <c r="KK15" i="28"/>
  <c r="IC217" i="28" l="1"/>
  <c r="IB218" i="28"/>
  <c r="IC192" i="28"/>
  <c r="IB193" i="28"/>
  <c r="IC20" i="28"/>
  <c r="KL20" i="28" s="1"/>
  <c r="KF19" i="28"/>
  <c r="KE19" i="28"/>
  <c r="KC19" i="28"/>
  <c r="KB19" i="28"/>
  <c r="KA19" i="28"/>
  <c r="JZ19" i="28"/>
  <c r="KJ19" i="28"/>
  <c r="KH19" i="28"/>
  <c r="JX19" i="28"/>
  <c r="KG19" i="28"/>
  <c r="JY19" i="28"/>
  <c r="KI19" i="28"/>
  <c r="KD19" i="28"/>
  <c r="KL266" i="28"/>
  <c r="KL286" i="28"/>
  <c r="KL279" i="28"/>
  <c r="KL262" i="28"/>
  <c r="KL281" i="28"/>
  <c r="KL271" i="28"/>
  <c r="KL260" i="28"/>
  <c r="KL276" i="28"/>
  <c r="KL274" i="28"/>
  <c r="KL278" i="28"/>
  <c r="KL275" i="28"/>
  <c r="KL258" i="28"/>
  <c r="KL287" i="28"/>
  <c r="KL277" i="28"/>
  <c r="KL268" i="28"/>
  <c r="KL265" i="28"/>
  <c r="KL256" i="28"/>
  <c r="KL273" i="28"/>
  <c r="KL272" i="28"/>
  <c r="KL282" i="28"/>
  <c r="KL283" i="28"/>
  <c r="KL264" i="28"/>
  <c r="KL270" i="28"/>
  <c r="KL284" i="28"/>
  <c r="KL267" i="28"/>
  <c r="KL263" i="28"/>
  <c r="KL261" i="28"/>
  <c r="KL288" i="28"/>
  <c r="KL285" i="28"/>
  <c r="KL259" i="28"/>
  <c r="KL269" i="28"/>
  <c r="KL280" i="28"/>
  <c r="KL257" i="28"/>
  <c r="KL17" i="28"/>
  <c r="KL18" i="28"/>
  <c r="KL16" i="28"/>
  <c r="KL19" i="28"/>
  <c r="Y32" i="36"/>
  <c r="O33" i="36"/>
  <c r="FS201" i="28"/>
  <c r="KM14" i="28"/>
  <c r="KL15" i="28"/>
  <c r="IC218" i="28" l="1"/>
  <c r="IB219" i="28"/>
  <c r="IC193" i="28"/>
  <c r="IB194" i="28"/>
  <c r="IC21" i="28"/>
  <c r="KH20" i="28"/>
  <c r="KF20" i="28"/>
  <c r="KE20" i="28"/>
  <c r="KC20" i="28"/>
  <c r="KK20" i="28"/>
  <c r="JZ20" i="28"/>
  <c r="KI20" i="28"/>
  <c r="KD20" i="28"/>
  <c r="KB20" i="28"/>
  <c r="KA20" i="28"/>
  <c r="KJ20" i="28"/>
  <c r="JY20" i="28"/>
  <c r="JX20" i="28"/>
  <c r="KG20" i="28"/>
  <c r="KM262" i="28"/>
  <c r="KM281" i="28"/>
  <c r="KM278" i="28"/>
  <c r="KM271" i="28"/>
  <c r="KM260" i="28"/>
  <c r="KM275" i="28"/>
  <c r="KM265" i="28"/>
  <c r="KM267" i="28"/>
  <c r="KM287" i="28"/>
  <c r="KM279" i="28"/>
  <c r="KM270" i="28"/>
  <c r="KM256" i="28"/>
  <c r="KM276" i="28"/>
  <c r="KM282" i="28"/>
  <c r="KM272" i="28"/>
  <c r="KM288" i="28"/>
  <c r="KM274" i="28"/>
  <c r="KM268" i="28"/>
  <c r="KM286" i="28"/>
  <c r="KM266" i="28"/>
  <c r="KM261" i="28"/>
  <c r="KM277" i="28"/>
  <c r="KM273" i="28"/>
  <c r="KM284" i="28"/>
  <c r="KM263" i="28"/>
  <c r="KM280" i="28"/>
  <c r="KM258" i="28"/>
  <c r="KM283" i="28"/>
  <c r="KM257" i="28"/>
  <c r="KM264" i="28"/>
  <c r="KM269" i="28"/>
  <c r="KM259" i="28"/>
  <c r="KM285" i="28"/>
  <c r="KM17" i="28"/>
  <c r="KM16" i="28"/>
  <c r="KM18" i="28"/>
  <c r="KM19" i="28"/>
  <c r="KM20" i="28"/>
  <c r="KM21" i="28"/>
  <c r="Y33" i="36"/>
  <c r="O34" i="36"/>
  <c r="FS202" i="28"/>
  <c r="FS246" i="28"/>
  <c r="KN14" i="28"/>
  <c r="KM15" i="28"/>
  <c r="IC219" i="28" l="1"/>
  <c r="IB220" i="28"/>
  <c r="IC194" i="28"/>
  <c r="IB195" i="28"/>
  <c r="IC22" i="28"/>
  <c r="KI21" i="28"/>
  <c r="KE21" i="28"/>
  <c r="KH21" i="28"/>
  <c r="KG21" i="28"/>
  <c r="KF21" i="28"/>
  <c r="KJ21" i="28"/>
  <c r="KB21" i="28"/>
  <c r="KA21" i="28"/>
  <c r="KC21" i="28"/>
  <c r="KL21" i="28"/>
  <c r="KD21" i="28"/>
  <c r="JY21" i="28"/>
  <c r="JZ21" i="28"/>
  <c r="KK21" i="28"/>
  <c r="JX21" i="28"/>
  <c r="KN271" i="28"/>
  <c r="KN270" i="28"/>
  <c r="KN287" i="28"/>
  <c r="KN275" i="28"/>
  <c r="KN261" i="28"/>
  <c r="KN267" i="28"/>
  <c r="KN286" i="28"/>
  <c r="KN279" i="28"/>
  <c r="KN278" i="28"/>
  <c r="KN260" i="28"/>
  <c r="KN276" i="28"/>
  <c r="KN274" i="28"/>
  <c r="KN281" i="28"/>
  <c r="KN265" i="28"/>
  <c r="KN266" i="28"/>
  <c r="KN268" i="28"/>
  <c r="KN277" i="28"/>
  <c r="KN258" i="28"/>
  <c r="KN256" i="28"/>
  <c r="KN273" i="28"/>
  <c r="KN262" i="28"/>
  <c r="KN272" i="28"/>
  <c r="KN288" i="28"/>
  <c r="KN280" i="28"/>
  <c r="KN264" i="28"/>
  <c r="KN263" i="28"/>
  <c r="KN257" i="28"/>
  <c r="KN284" i="28"/>
  <c r="KN259" i="28"/>
  <c r="KN282" i="28"/>
  <c r="KN269" i="28"/>
  <c r="KN283" i="28"/>
  <c r="KN285" i="28"/>
  <c r="KN18" i="28"/>
  <c r="KN17" i="28"/>
  <c r="KN16" i="28"/>
  <c r="KN19" i="28"/>
  <c r="KN20" i="28"/>
  <c r="KN21" i="28"/>
  <c r="KN22" i="28"/>
  <c r="Y34" i="36"/>
  <c r="O35" i="36"/>
  <c r="FS203" i="28"/>
  <c r="FS206" i="28"/>
  <c r="FS207" i="28" s="1"/>
  <c r="KO14" i="28"/>
  <c r="KN15" i="28"/>
  <c r="IC220" i="28" l="1"/>
  <c r="IB221" i="28"/>
  <c r="IC195" i="28"/>
  <c r="IB196" i="28"/>
  <c r="IC23" i="28"/>
  <c r="KO23" i="28" s="1"/>
  <c r="JY22" i="28"/>
  <c r="KJ22" i="28"/>
  <c r="JX22" i="28"/>
  <c r="KE22" i="28"/>
  <c r="KI22" i="28"/>
  <c r="KM22" i="28"/>
  <c r="KH22" i="28"/>
  <c r="KD22" i="28"/>
  <c r="KF22" i="28"/>
  <c r="KL22" i="28"/>
  <c r="KA22" i="28"/>
  <c r="KG22" i="28"/>
  <c r="JZ22" i="28"/>
  <c r="KC22" i="28"/>
  <c r="KB22" i="28"/>
  <c r="KK22" i="28"/>
  <c r="KO271" i="28"/>
  <c r="KO287" i="28"/>
  <c r="KO267" i="28"/>
  <c r="KO275" i="28"/>
  <c r="KO286" i="28"/>
  <c r="KO262" i="28"/>
  <c r="KO281" i="28"/>
  <c r="KO278" i="28"/>
  <c r="KO266" i="28"/>
  <c r="KO268" i="28"/>
  <c r="KO277" i="28"/>
  <c r="KO261" i="28"/>
  <c r="KO258" i="28"/>
  <c r="KO256" i="28"/>
  <c r="KO273" i="28"/>
  <c r="KO279" i="28"/>
  <c r="KO282" i="28"/>
  <c r="KO272" i="28"/>
  <c r="KO260" i="28"/>
  <c r="KO270" i="28"/>
  <c r="KO276" i="28"/>
  <c r="KO274" i="28"/>
  <c r="KO263" i="28"/>
  <c r="KO257" i="28"/>
  <c r="KO288" i="28"/>
  <c r="KO284" i="28"/>
  <c r="KO264" i="28"/>
  <c r="KO269" i="28"/>
  <c r="KO265" i="28"/>
  <c r="KO280" i="28"/>
  <c r="KO285" i="28"/>
  <c r="KO283" i="28"/>
  <c r="KO259" i="28"/>
  <c r="KO18" i="28"/>
  <c r="KO16" i="28"/>
  <c r="KO17" i="28"/>
  <c r="KO19" i="28"/>
  <c r="KO20" i="28"/>
  <c r="KO21" i="28"/>
  <c r="KO22" i="28"/>
  <c r="Y35" i="36"/>
  <c r="O36" i="36"/>
  <c r="FS226" i="28"/>
  <c r="FS227" i="28" s="1"/>
  <c r="KP14" i="28"/>
  <c r="KO15" i="28"/>
  <c r="IC221" i="28" l="1"/>
  <c r="IB222" i="28"/>
  <c r="IC222" i="28" s="1"/>
  <c r="IC196" i="28"/>
  <c r="IB197" i="28"/>
  <c r="IC24" i="28"/>
  <c r="KL23" i="28"/>
  <c r="JZ23" i="28"/>
  <c r="KN23" i="28"/>
  <c r="KH23" i="28"/>
  <c r="KK23" i="28"/>
  <c r="KG23" i="28"/>
  <c r="JY23" i="28"/>
  <c r="KF23" i="28"/>
  <c r="KI23" i="28"/>
  <c r="KE23" i="28"/>
  <c r="KJ23" i="28"/>
  <c r="KC23" i="28"/>
  <c r="KB23" i="28"/>
  <c r="KD23" i="28"/>
  <c r="JX23" i="28"/>
  <c r="KM23" i="28"/>
  <c r="KA23" i="28"/>
  <c r="KP275" i="28"/>
  <c r="KP267" i="28"/>
  <c r="KP286" i="28"/>
  <c r="KP262" i="28"/>
  <c r="KP281" i="28"/>
  <c r="KP278" i="28"/>
  <c r="KP279" i="28"/>
  <c r="KP276" i="28"/>
  <c r="KP265" i="28"/>
  <c r="KP271" i="28"/>
  <c r="KP270" i="28"/>
  <c r="KP268" i="28"/>
  <c r="KP277" i="28"/>
  <c r="KP261" i="28"/>
  <c r="KP266" i="28"/>
  <c r="KP258" i="28"/>
  <c r="KP287" i="28"/>
  <c r="KP273" i="28"/>
  <c r="KP282" i="28"/>
  <c r="KP272" i="28"/>
  <c r="KP274" i="28"/>
  <c r="KP256" i="28"/>
  <c r="KP288" i="28"/>
  <c r="KP260" i="28"/>
  <c r="KP263" i="28"/>
  <c r="KP264" i="28"/>
  <c r="KP257" i="28"/>
  <c r="KP269" i="28"/>
  <c r="KP284" i="28"/>
  <c r="KP283" i="28"/>
  <c r="KP280" i="28"/>
  <c r="KP285" i="28"/>
  <c r="KP259" i="28"/>
  <c r="KP18" i="28"/>
  <c r="KP16" i="28"/>
  <c r="KP17" i="28"/>
  <c r="KP19" i="28"/>
  <c r="KP20" i="28"/>
  <c r="KP21" i="28"/>
  <c r="KP22" i="28"/>
  <c r="KP23" i="28"/>
  <c r="KP24" i="28"/>
  <c r="FS228" i="28"/>
  <c r="FS229" i="28" s="1"/>
  <c r="FS230" i="28" s="1"/>
  <c r="FS231" i="28" s="1"/>
  <c r="FS232" i="28" s="1"/>
  <c r="FS233" i="28" s="1"/>
  <c r="FS234" i="28" s="1"/>
  <c r="Y36" i="36"/>
  <c r="O37" i="36"/>
  <c r="KQ14" i="28"/>
  <c r="KP15" i="28"/>
  <c r="IC197" i="28" l="1"/>
  <c r="IB198" i="28"/>
  <c r="IC25" i="28"/>
  <c r="JX24" i="28"/>
  <c r="JZ24" i="28"/>
  <c r="KI24" i="28"/>
  <c r="KA24" i="28"/>
  <c r="KH24" i="28"/>
  <c r="KG24" i="28"/>
  <c r="KF24" i="28"/>
  <c r="JY24" i="28"/>
  <c r="KE24" i="28"/>
  <c r="KD24" i="28"/>
  <c r="KC24" i="28"/>
  <c r="KN24" i="28"/>
  <c r="KO24" i="28"/>
  <c r="KM24" i="28"/>
  <c r="KB24" i="28"/>
  <c r="KJ24" i="28"/>
  <c r="KL24" i="28"/>
  <c r="KK24" i="28"/>
  <c r="KQ286" i="28"/>
  <c r="KQ267" i="28"/>
  <c r="KQ262" i="28"/>
  <c r="KQ281" i="28"/>
  <c r="KQ278" i="28"/>
  <c r="KQ279" i="28"/>
  <c r="KQ276" i="28"/>
  <c r="KQ258" i="28"/>
  <c r="KQ271" i="28"/>
  <c r="KQ270" i="28"/>
  <c r="KQ266" i="28"/>
  <c r="KQ277" i="28"/>
  <c r="KQ261" i="28"/>
  <c r="KQ287" i="28"/>
  <c r="KQ273" i="28"/>
  <c r="KQ282" i="28"/>
  <c r="KQ265" i="28"/>
  <c r="KQ274" i="28"/>
  <c r="KQ272" i="28"/>
  <c r="KQ260" i="28"/>
  <c r="KQ275" i="28"/>
  <c r="KQ288" i="28"/>
  <c r="KQ283" i="28"/>
  <c r="KQ284" i="28"/>
  <c r="KQ264" i="28"/>
  <c r="KQ256" i="28"/>
  <c r="KQ268" i="28"/>
  <c r="KQ263" i="28"/>
  <c r="KQ285" i="28"/>
  <c r="KQ280" i="28"/>
  <c r="KQ257" i="28"/>
  <c r="KQ259" i="28"/>
  <c r="KQ269" i="28"/>
  <c r="KQ16" i="28"/>
  <c r="KQ17" i="28"/>
  <c r="KQ18" i="28"/>
  <c r="KQ19" i="28"/>
  <c r="KQ20" i="28"/>
  <c r="KQ21" i="28"/>
  <c r="KQ22" i="28"/>
  <c r="KQ23" i="28"/>
  <c r="KQ24" i="28"/>
  <c r="KQ25" i="28"/>
  <c r="Y37" i="36"/>
  <c r="O38" i="36"/>
  <c r="FS235" i="28"/>
  <c r="FS236" i="28" s="1"/>
  <c r="FS237" i="28" s="1"/>
  <c r="KR14" i="28"/>
  <c r="KQ15" i="28"/>
  <c r="IC198" i="28" l="1"/>
  <c r="IB199" i="28"/>
  <c r="IC26" i="28"/>
  <c r="KN25" i="28"/>
  <c r="KG25" i="28"/>
  <c r="KB25" i="28"/>
  <c r="KF25" i="28"/>
  <c r="KO25" i="28"/>
  <c r="KC25" i="28"/>
  <c r="JZ25" i="28"/>
  <c r="JY25" i="28"/>
  <c r="KI25" i="28"/>
  <c r="KA25" i="28"/>
  <c r="KL25" i="28"/>
  <c r="KM25" i="28"/>
  <c r="KE25" i="28"/>
  <c r="KP25" i="28"/>
  <c r="KK25" i="28"/>
  <c r="KD25" i="28"/>
  <c r="KJ25" i="28"/>
  <c r="JX25" i="28"/>
  <c r="KH25" i="28"/>
  <c r="KR267" i="28"/>
  <c r="KR262" i="28"/>
  <c r="KR281" i="28"/>
  <c r="KR278" i="28"/>
  <c r="KR286" i="28"/>
  <c r="KR279" i="28"/>
  <c r="KR258" i="28"/>
  <c r="KR271" i="28"/>
  <c r="KR260" i="28"/>
  <c r="KR287" i="28"/>
  <c r="KR261" i="28"/>
  <c r="KR270" i="28"/>
  <c r="KR273" i="28"/>
  <c r="KR276" i="28"/>
  <c r="KR282" i="28"/>
  <c r="KR274" i="28"/>
  <c r="KR288" i="28"/>
  <c r="KR265" i="28"/>
  <c r="KR256" i="28"/>
  <c r="KR275" i="28"/>
  <c r="KR272" i="28"/>
  <c r="KR266" i="28"/>
  <c r="KR277" i="28"/>
  <c r="KR283" i="28"/>
  <c r="KR264" i="28"/>
  <c r="KR285" i="28"/>
  <c r="KR268" i="28"/>
  <c r="KR263" i="28"/>
  <c r="KR284" i="28"/>
  <c r="KR257" i="28"/>
  <c r="KR259" i="28"/>
  <c r="KR280" i="28"/>
  <c r="KR269" i="28"/>
  <c r="KR16" i="28"/>
  <c r="KR17" i="28"/>
  <c r="KR18" i="28"/>
  <c r="KR19" i="28"/>
  <c r="KR20" i="28"/>
  <c r="KR21" i="28"/>
  <c r="KR22" i="28"/>
  <c r="KR23" i="28"/>
  <c r="KR24" i="28"/>
  <c r="KR25" i="28"/>
  <c r="KR26" i="28"/>
  <c r="Y38" i="36"/>
  <c r="O39" i="36"/>
  <c r="FS238" i="28"/>
  <c r="KS14" i="28"/>
  <c r="KR15" i="28"/>
  <c r="IC199" i="28" l="1"/>
  <c r="IB200" i="28"/>
  <c r="IC27" i="28"/>
  <c r="KS27" i="28" s="1"/>
  <c r="KE26" i="28"/>
  <c r="JY26" i="28"/>
  <c r="KP26" i="28"/>
  <c r="KJ26" i="28"/>
  <c r="KD26" i="28"/>
  <c r="KO26" i="28"/>
  <c r="KF26" i="28"/>
  <c r="KQ26" i="28"/>
  <c r="JX26" i="28"/>
  <c r="KC26" i="28"/>
  <c r="KH26" i="28"/>
  <c r="KI26" i="28"/>
  <c r="KN26" i="28"/>
  <c r="KB26" i="28"/>
  <c r="KG26" i="28"/>
  <c r="KM26" i="28"/>
  <c r="KL26" i="28"/>
  <c r="JZ26" i="28"/>
  <c r="KK26" i="28"/>
  <c r="KA26" i="28"/>
  <c r="KS278" i="28"/>
  <c r="KS279" i="28"/>
  <c r="KS267" i="28"/>
  <c r="KS286" i="28"/>
  <c r="KS258" i="28"/>
  <c r="KS271" i="28"/>
  <c r="KS260" i="28"/>
  <c r="KS287" i="28"/>
  <c r="KS276" i="28"/>
  <c r="KS270" i="28"/>
  <c r="KS275" i="28"/>
  <c r="KS261" i="28"/>
  <c r="KS273" i="28"/>
  <c r="KS282" i="28"/>
  <c r="KS274" i="28"/>
  <c r="KS288" i="28"/>
  <c r="KS265" i="28"/>
  <c r="KS256" i="28"/>
  <c r="KS262" i="28"/>
  <c r="KS272" i="28"/>
  <c r="KS281" i="28"/>
  <c r="KS266" i="28"/>
  <c r="KS277" i="28"/>
  <c r="KS268" i="28"/>
  <c r="KS283" i="28"/>
  <c r="KS264" i="28"/>
  <c r="KS284" i="28"/>
  <c r="KS263" i="28"/>
  <c r="KS280" i="28"/>
  <c r="KS257" i="28"/>
  <c r="KS259" i="28"/>
  <c r="KS269" i="28"/>
  <c r="KS285" i="28"/>
  <c r="KS17" i="28"/>
  <c r="KS16" i="28"/>
  <c r="KS18" i="28"/>
  <c r="KS19" i="28"/>
  <c r="KS20" i="28"/>
  <c r="KS21" i="28"/>
  <c r="KS22" i="28"/>
  <c r="KS23" i="28"/>
  <c r="KS24" i="28"/>
  <c r="KS25" i="28"/>
  <c r="KS26" i="28"/>
  <c r="Y39" i="36"/>
  <c r="O2" i="36"/>
  <c r="FS239" i="28"/>
  <c r="KT14" i="28"/>
  <c r="KS15" i="28"/>
  <c r="IC200" i="28" l="1"/>
  <c r="IB201" i="28"/>
  <c r="IC28" i="28"/>
  <c r="KT28" i="28" s="1"/>
  <c r="KD27" i="28"/>
  <c r="KJ27" i="28"/>
  <c r="KO27" i="28"/>
  <c r="JX27" i="28"/>
  <c r="KN27" i="28"/>
  <c r="KB27" i="28"/>
  <c r="KI27" i="28"/>
  <c r="KH27" i="28"/>
  <c r="KM27" i="28"/>
  <c r="KG27" i="28"/>
  <c r="KA27" i="28"/>
  <c r="KQ27" i="28"/>
  <c r="KR27" i="28"/>
  <c r="KL27" i="28"/>
  <c r="KF27" i="28"/>
  <c r="JZ27" i="28"/>
  <c r="KK27" i="28"/>
  <c r="KP27" i="28"/>
  <c r="KE27" i="28"/>
  <c r="JY27" i="28"/>
  <c r="KC27" i="28"/>
  <c r="KS249" i="28"/>
  <c r="JY249" i="28"/>
  <c r="JX249" i="28"/>
  <c r="KG249" i="28"/>
  <c r="KA249" i="28"/>
  <c r="KF249" i="28"/>
  <c r="KB249" i="28"/>
  <c r="KE249" i="28"/>
  <c r="KD249" i="28"/>
  <c r="KC249" i="28"/>
  <c r="KH249" i="28"/>
  <c r="KJ249" i="28"/>
  <c r="KK249" i="28"/>
  <c r="KL249" i="28"/>
  <c r="KM249" i="28"/>
  <c r="KN249" i="28"/>
  <c r="KO249" i="28"/>
  <c r="KP249" i="28"/>
  <c r="KQ249" i="28"/>
  <c r="KR249" i="28"/>
  <c r="KE248" i="28"/>
  <c r="KC248" i="28"/>
  <c r="KB248" i="28"/>
  <c r="KD248" i="28"/>
  <c r="KA248" i="28"/>
  <c r="JZ248" i="28"/>
  <c r="JY248" i="28"/>
  <c r="JX248" i="28"/>
  <c r="KG248" i="28"/>
  <c r="KF248" i="28"/>
  <c r="KH248" i="28"/>
  <c r="KI248" i="28"/>
  <c r="KJ248" i="28"/>
  <c r="KK248" i="28"/>
  <c r="KL248" i="28"/>
  <c r="KM248" i="28"/>
  <c r="KN248" i="28"/>
  <c r="KO248" i="28"/>
  <c r="KP248" i="28"/>
  <c r="KQ248" i="28"/>
  <c r="KR248" i="28"/>
  <c r="KS248" i="28"/>
  <c r="KT286" i="28"/>
  <c r="KT271" i="28"/>
  <c r="KT260" i="28"/>
  <c r="KT287" i="28"/>
  <c r="KT276" i="28"/>
  <c r="KT270" i="28"/>
  <c r="KT275" i="28"/>
  <c r="KT278" i="28"/>
  <c r="KT267" i="28"/>
  <c r="KT258" i="28"/>
  <c r="KT274" i="28"/>
  <c r="KT282" i="28"/>
  <c r="KT273" i="28"/>
  <c r="KT256" i="28"/>
  <c r="KT279" i="28"/>
  <c r="KT266" i="28"/>
  <c r="KT272" i="28"/>
  <c r="KT262" i="28"/>
  <c r="KT288" i="28"/>
  <c r="KT248" i="28"/>
  <c r="KT268" i="28"/>
  <c r="KT261" i="28"/>
  <c r="KT277" i="28"/>
  <c r="KT281" i="28"/>
  <c r="KT265" i="28"/>
  <c r="KT284" i="28"/>
  <c r="KT249" i="28"/>
  <c r="KT263" i="28"/>
  <c r="KT264" i="28"/>
  <c r="KT280" i="28"/>
  <c r="KT269" i="28"/>
  <c r="KT283" i="28"/>
  <c r="KT257" i="28"/>
  <c r="KT285" i="28"/>
  <c r="KT259" i="28"/>
  <c r="KT17" i="28"/>
  <c r="KT18" i="28"/>
  <c r="KT16" i="28"/>
  <c r="KT19" i="28"/>
  <c r="KT20" i="28"/>
  <c r="KT21" i="28"/>
  <c r="KT22" i="28"/>
  <c r="KT23" i="28"/>
  <c r="KT24" i="28"/>
  <c r="KT25" i="28"/>
  <c r="KT26" i="28"/>
  <c r="KT27" i="28"/>
  <c r="FS240" i="28"/>
  <c r="FS242" i="28"/>
  <c r="FS241" i="28"/>
  <c r="P69" i="36"/>
  <c r="S69" i="36" s="1"/>
  <c r="P70" i="36"/>
  <c r="S70" i="36" s="1"/>
  <c r="P22" i="36"/>
  <c r="S22" i="36" s="1"/>
  <c r="P80" i="36"/>
  <c r="S80" i="36" s="1"/>
  <c r="P32" i="36"/>
  <c r="S32" i="36" s="1"/>
  <c r="P9" i="36"/>
  <c r="S9" i="36" s="1"/>
  <c r="P75" i="36"/>
  <c r="S75" i="36" s="1"/>
  <c r="P53" i="36"/>
  <c r="S53" i="36" s="1"/>
  <c r="P35" i="36"/>
  <c r="S35" i="36" s="1"/>
  <c r="P49" i="36"/>
  <c r="S49" i="36" s="1"/>
  <c r="P41" i="36"/>
  <c r="S41" i="36" s="1"/>
  <c r="P26" i="36"/>
  <c r="S26" i="36" s="1"/>
  <c r="P8" i="36"/>
  <c r="S8" i="36" s="1"/>
  <c r="P65" i="36"/>
  <c r="S65" i="36" s="1"/>
  <c r="P66" i="36"/>
  <c r="S66" i="36" s="1"/>
  <c r="P18" i="36"/>
  <c r="S18" i="36" s="1"/>
  <c r="P76" i="36"/>
  <c r="S76" i="36" s="1"/>
  <c r="P28" i="36"/>
  <c r="S28" i="36" s="1"/>
  <c r="P45" i="36"/>
  <c r="S45" i="36" s="1"/>
  <c r="P10" i="36"/>
  <c r="S10" i="36" s="1"/>
  <c r="P29" i="36"/>
  <c r="S29" i="36" s="1"/>
  <c r="P6" i="36"/>
  <c r="S6" i="36" s="1"/>
  <c r="P61" i="36"/>
  <c r="S61" i="36" s="1"/>
  <c r="P62" i="36"/>
  <c r="S62" i="36" s="1"/>
  <c r="P14" i="36"/>
  <c r="S14" i="36" s="1"/>
  <c r="P72" i="36"/>
  <c r="S72" i="36" s="1"/>
  <c r="P24" i="36"/>
  <c r="S24" i="36" s="1"/>
  <c r="P37" i="36"/>
  <c r="S37" i="36" s="1"/>
  <c r="P16" i="36"/>
  <c r="S16" i="36" s="1"/>
  <c r="P31" i="36"/>
  <c r="S31" i="36" s="1"/>
  <c r="P23" i="36"/>
  <c r="S23" i="36" s="1"/>
  <c r="P60" i="36"/>
  <c r="S60" i="36" s="1"/>
  <c r="P25" i="36"/>
  <c r="S25" i="36" s="1"/>
  <c r="P47" i="36"/>
  <c r="S47" i="36" s="1"/>
  <c r="P73" i="36"/>
  <c r="S73" i="36" s="1"/>
  <c r="P36" i="36"/>
  <c r="S36" i="36" s="1"/>
  <c r="P43" i="36"/>
  <c r="S43" i="36" s="1"/>
  <c r="P57" i="36"/>
  <c r="S57" i="36" s="1"/>
  <c r="P58" i="36"/>
  <c r="S58" i="36" s="1"/>
  <c r="P68" i="36"/>
  <c r="S68" i="36" s="1"/>
  <c r="P20" i="36"/>
  <c r="S20" i="36" s="1"/>
  <c r="P67" i="36"/>
  <c r="S67" i="36" s="1"/>
  <c r="P63" i="36"/>
  <c r="S63" i="36" s="1"/>
  <c r="P13" i="36"/>
  <c r="S13" i="36" s="1"/>
  <c r="P83" i="36"/>
  <c r="S83" i="36" s="1"/>
  <c r="P64" i="36"/>
  <c r="S64" i="36" s="1"/>
  <c r="P7" i="36"/>
  <c r="S7" i="36" s="1"/>
  <c r="P42" i="36"/>
  <c r="S42" i="36" s="1"/>
  <c r="P15" i="36"/>
  <c r="S15" i="36" s="1"/>
  <c r="P54" i="36"/>
  <c r="S54" i="36" s="1"/>
  <c r="P59" i="36"/>
  <c r="S59" i="36" s="1"/>
  <c r="P52" i="36"/>
  <c r="S52" i="36" s="1"/>
  <c r="P5" i="36"/>
  <c r="S5" i="36" s="1"/>
  <c r="P50" i="36"/>
  <c r="S50" i="36" s="1"/>
  <c r="P27" i="36"/>
  <c r="S27" i="36" s="1"/>
  <c r="P46" i="36"/>
  <c r="S46" i="36" s="1"/>
  <c r="P56" i="36"/>
  <c r="S56" i="36" s="1"/>
  <c r="P33" i="36"/>
  <c r="S33" i="36" s="1"/>
  <c r="P55" i="36"/>
  <c r="S55" i="36" s="1"/>
  <c r="P19" i="36"/>
  <c r="S19" i="36" s="1"/>
  <c r="P74" i="36"/>
  <c r="S74" i="36" s="1"/>
  <c r="P17" i="36"/>
  <c r="S17" i="36" s="1"/>
  <c r="P38" i="36"/>
  <c r="S38" i="36" s="1"/>
  <c r="P48" i="36"/>
  <c r="S48" i="36" s="1"/>
  <c r="P21" i="36"/>
  <c r="S21" i="36" s="1"/>
  <c r="P39" i="36"/>
  <c r="S39" i="36" s="1"/>
  <c r="P4" i="36"/>
  <c r="S4" i="36" s="1"/>
  <c r="P30" i="36"/>
  <c r="S30" i="36" s="1"/>
  <c r="P40" i="36"/>
  <c r="S40" i="36" s="1"/>
  <c r="P71" i="36"/>
  <c r="S71" i="36" s="1"/>
  <c r="P81" i="36"/>
  <c r="S81" i="36" s="1"/>
  <c r="P82" i="36"/>
  <c r="S82" i="36" s="1"/>
  <c r="P34" i="36"/>
  <c r="S34" i="36" s="1"/>
  <c r="P44" i="36"/>
  <c r="S44" i="36" s="1"/>
  <c r="P11" i="36"/>
  <c r="S11" i="36" s="1"/>
  <c r="P12" i="36"/>
  <c r="S12" i="36" s="1"/>
  <c r="P77" i="36"/>
  <c r="S77" i="36" s="1"/>
  <c r="P78" i="36"/>
  <c r="S78" i="36" s="1"/>
  <c r="P79" i="36"/>
  <c r="S79" i="36" s="1"/>
  <c r="P51" i="36"/>
  <c r="S51" i="36" s="1"/>
  <c r="FS247" i="28"/>
  <c r="KU14" i="28"/>
  <c r="KT15" i="28"/>
  <c r="IC201" i="28" l="1"/>
  <c r="IB202" i="28"/>
  <c r="IC29" i="28"/>
  <c r="KS28" i="28"/>
  <c r="KL28" i="28"/>
  <c r="KG28" i="28"/>
  <c r="JZ28" i="28"/>
  <c r="KR28" i="28"/>
  <c r="KM28" i="28"/>
  <c r="KF28" i="28"/>
  <c r="KA28" i="28"/>
  <c r="KQ28" i="28"/>
  <c r="JX28" i="28"/>
  <c r="KC28" i="28"/>
  <c r="KE28" i="28"/>
  <c r="KK28" i="28"/>
  <c r="KP28" i="28"/>
  <c r="JY28" i="28"/>
  <c r="KD28" i="28"/>
  <c r="KI28" i="28"/>
  <c r="KN28" i="28"/>
  <c r="KH28" i="28"/>
  <c r="KB28" i="28"/>
  <c r="KJ28" i="28"/>
  <c r="KO28" i="28"/>
  <c r="JZ249" i="28"/>
  <c r="KI249" i="28"/>
  <c r="KU271" i="28"/>
  <c r="KU260" i="28"/>
  <c r="KU287" i="28"/>
  <c r="KU281" i="28"/>
  <c r="KU276" i="28"/>
  <c r="KU270" i="28"/>
  <c r="KU275" i="28"/>
  <c r="KU261" i="28"/>
  <c r="KU262" i="28"/>
  <c r="KU278" i="28"/>
  <c r="KU267" i="28"/>
  <c r="KU279" i="28"/>
  <c r="KU265" i="28"/>
  <c r="KU256" i="28"/>
  <c r="KU266" i="28"/>
  <c r="KU273" i="28"/>
  <c r="KU248" i="28"/>
  <c r="KU268" i="28"/>
  <c r="KU231" i="28"/>
  <c r="KU286" i="28"/>
  <c r="KU258" i="28"/>
  <c r="KU277" i="28"/>
  <c r="KU284" i="28"/>
  <c r="KU264" i="28"/>
  <c r="KU288" i="28"/>
  <c r="KU263" i="28"/>
  <c r="KU282" i="28"/>
  <c r="KU274" i="28"/>
  <c r="KU280" i="28"/>
  <c r="KU285" i="28"/>
  <c r="KU272" i="28"/>
  <c r="KU250" i="28"/>
  <c r="KU269" i="28"/>
  <c r="KU257" i="28"/>
  <c r="KU249" i="28"/>
  <c r="KU259" i="28"/>
  <c r="KU283" i="28"/>
  <c r="KU18" i="28"/>
  <c r="KU17" i="28"/>
  <c r="KU16" i="28"/>
  <c r="KU19" i="28"/>
  <c r="KU20" i="28"/>
  <c r="KU21" i="28"/>
  <c r="KU22" i="28"/>
  <c r="KU23" i="28"/>
  <c r="KU24" i="28"/>
  <c r="KU25" i="28"/>
  <c r="KU26" i="28"/>
  <c r="KU27" i="28"/>
  <c r="KU28" i="28"/>
  <c r="FS243" i="28"/>
  <c r="FS251" i="28"/>
  <c r="KV14" i="28"/>
  <c r="KU15" i="28"/>
  <c r="IC202" i="28" l="1"/>
  <c r="IB203" i="28"/>
  <c r="IC30" i="28"/>
  <c r="KV30" i="28" s="1"/>
  <c r="JX29" i="28"/>
  <c r="KD29" i="28"/>
  <c r="KT29" i="28"/>
  <c r="KP29" i="28"/>
  <c r="KN29" i="28"/>
  <c r="KH29" i="28"/>
  <c r="KB29" i="28"/>
  <c r="KS29" i="28"/>
  <c r="KM29" i="28"/>
  <c r="KG29" i="28"/>
  <c r="KF29" i="28"/>
  <c r="KA29" i="28"/>
  <c r="KR29" i="28"/>
  <c r="KO29" i="28"/>
  <c r="KL29" i="28"/>
  <c r="JZ29" i="28"/>
  <c r="KQ29" i="28"/>
  <c r="KK29" i="28"/>
  <c r="KE29" i="28"/>
  <c r="JY29" i="28"/>
  <c r="KI29" i="28"/>
  <c r="KJ29" i="28"/>
  <c r="KC29" i="28"/>
  <c r="KU29" i="28"/>
  <c r="KG250" i="28"/>
  <c r="KF250" i="28"/>
  <c r="KE250" i="28"/>
  <c r="KD250" i="28"/>
  <c r="KC250" i="28"/>
  <c r="KB250" i="28"/>
  <c r="KA250" i="28"/>
  <c r="JZ250" i="28"/>
  <c r="JX250" i="28"/>
  <c r="JY250" i="28"/>
  <c r="KH250" i="28"/>
  <c r="KI250" i="28"/>
  <c r="KJ250" i="28"/>
  <c r="KK250" i="28"/>
  <c r="KL250" i="28"/>
  <c r="KM250" i="28"/>
  <c r="KN250" i="28"/>
  <c r="KO250" i="28"/>
  <c r="KP250" i="28"/>
  <c r="KQ250" i="28"/>
  <c r="KR250" i="28"/>
  <c r="KS250" i="28"/>
  <c r="KT250" i="28"/>
  <c r="KG231" i="28"/>
  <c r="KF231" i="28"/>
  <c r="KE231" i="28"/>
  <c r="KD231" i="28"/>
  <c r="KC231" i="28"/>
  <c r="KB231" i="28"/>
  <c r="KA231" i="28"/>
  <c r="JZ231" i="28"/>
  <c r="JY231" i="28"/>
  <c r="JX231" i="28"/>
  <c r="KH231" i="28"/>
  <c r="KI231" i="28"/>
  <c r="KJ231" i="28"/>
  <c r="KK231" i="28"/>
  <c r="KL231" i="28"/>
  <c r="KM231" i="28"/>
  <c r="KN231" i="28"/>
  <c r="KO231" i="28"/>
  <c r="KP231" i="28"/>
  <c r="KQ231" i="28"/>
  <c r="KR231" i="28"/>
  <c r="KS231" i="28"/>
  <c r="KT231" i="28"/>
  <c r="KV275" i="28"/>
  <c r="KV266" i="28"/>
  <c r="KV274" i="28"/>
  <c r="KV287" i="28"/>
  <c r="KV278" i="28"/>
  <c r="KV262" i="28"/>
  <c r="KV279" i="28"/>
  <c r="KV267" i="28"/>
  <c r="KV281" i="28"/>
  <c r="KV286" i="28"/>
  <c r="KV271" i="28"/>
  <c r="KV260" i="28"/>
  <c r="KV248" i="28"/>
  <c r="KV231" i="28"/>
  <c r="KV270" i="28"/>
  <c r="KV258" i="28"/>
  <c r="KV261" i="28"/>
  <c r="KV277" i="28"/>
  <c r="KV276" i="28"/>
  <c r="KV265" i="28"/>
  <c r="KV282" i="28"/>
  <c r="KV268" i="28"/>
  <c r="KV256" i="28"/>
  <c r="KV273" i="28"/>
  <c r="KV272" i="28"/>
  <c r="KV250" i="28"/>
  <c r="KV280" i="28"/>
  <c r="KV283" i="28"/>
  <c r="KV257" i="28"/>
  <c r="KV251" i="28"/>
  <c r="KV249" i="28"/>
  <c r="KV264" i="28"/>
  <c r="KV232" i="28"/>
  <c r="KV269" i="28"/>
  <c r="KV284" i="28"/>
  <c r="KV263" i="28"/>
  <c r="KV285" i="28"/>
  <c r="KV259" i="28"/>
  <c r="KV288" i="28"/>
  <c r="KV16" i="28"/>
  <c r="KV18" i="28"/>
  <c r="KV17" i="28"/>
  <c r="KV19" i="28"/>
  <c r="KV20" i="28"/>
  <c r="KV21" i="28"/>
  <c r="KV22" i="28"/>
  <c r="KV23" i="28"/>
  <c r="KV24" i="28"/>
  <c r="KV25" i="28"/>
  <c r="KV26" i="28"/>
  <c r="KV27" i="28"/>
  <c r="KV28" i="28"/>
  <c r="KV29" i="28"/>
  <c r="FS244" i="28"/>
  <c r="FS245" i="28" s="1"/>
  <c r="KW14" i="28"/>
  <c r="KV15" i="28"/>
  <c r="IB204" i="28" l="1"/>
  <c r="IC203" i="28"/>
  <c r="IC31" i="28"/>
  <c r="KB30" i="28"/>
  <c r="KH30" i="28"/>
  <c r="KM30" i="28"/>
  <c r="KR30" i="28"/>
  <c r="KL30" i="28"/>
  <c r="KG30" i="28"/>
  <c r="KS30" i="28"/>
  <c r="KN30" i="28"/>
  <c r="KT30" i="28"/>
  <c r="KA30" i="28"/>
  <c r="KF30" i="28"/>
  <c r="KE30" i="28"/>
  <c r="JY30" i="28"/>
  <c r="JZ30" i="28"/>
  <c r="KQ30" i="28"/>
  <c r="KK30" i="28"/>
  <c r="KP30" i="28"/>
  <c r="KJ30" i="28"/>
  <c r="KD30" i="28"/>
  <c r="JX30" i="28"/>
  <c r="KO30" i="28"/>
  <c r="KU30" i="28"/>
  <c r="KC30" i="28"/>
  <c r="KI30" i="28"/>
  <c r="JX251" i="28"/>
  <c r="JZ251" i="28"/>
  <c r="KG251" i="28"/>
  <c r="KF251" i="28"/>
  <c r="KE251" i="28"/>
  <c r="KD251" i="28"/>
  <c r="KC251" i="28"/>
  <c r="KA251" i="28"/>
  <c r="KB251" i="28"/>
  <c r="JY251" i="28"/>
  <c r="KH251" i="28"/>
  <c r="KI251" i="28"/>
  <c r="KJ251" i="28"/>
  <c r="KK251" i="28"/>
  <c r="KL251" i="28"/>
  <c r="KM251" i="28"/>
  <c r="KN251" i="28"/>
  <c r="KO251" i="28"/>
  <c r="KP251" i="28"/>
  <c r="KQ251" i="28"/>
  <c r="KR251" i="28"/>
  <c r="KS251" i="28"/>
  <c r="KT251" i="28"/>
  <c r="KU251" i="28"/>
  <c r="KD232" i="28"/>
  <c r="KC232" i="28"/>
  <c r="KB232" i="28"/>
  <c r="KA232" i="28"/>
  <c r="KE232" i="28"/>
  <c r="JY232" i="28"/>
  <c r="JZ232" i="28"/>
  <c r="KF232" i="28"/>
  <c r="JX232" i="28"/>
  <c r="KG232" i="28"/>
  <c r="KH232" i="28"/>
  <c r="KI232" i="28"/>
  <c r="KJ232" i="28"/>
  <c r="KK232" i="28"/>
  <c r="KL232" i="28"/>
  <c r="KM232" i="28"/>
  <c r="KN232" i="28"/>
  <c r="KO232" i="28"/>
  <c r="KP232" i="28"/>
  <c r="KQ232" i="28"/>
  <c r="KR232" i="28"/>
  <c r="KS232" i="28"/>
  <c r="KT232" i="28"/>
  <c r="KU232" i="28"/>
  <c r="KW266" i="28"/>
  <c r="KW287" i="28"/>
  <c r="KW270" i="28"/>
  <c r="KW278" i="28"/>
  <c r="KW279" i="28"/>
  <c r="KW281" i="28"/>
  <c r="KW286" i="28"/>
  <c r="KW271" i="28"/>
  <c r="KW260" i="28"/>
  <c r="KW276" i="28"/>
  <c r="KW265" i="28"/>
  <c r="KW262" i="28"/>
  <c r="KW267" i="28"/>
  <c r="KW261" i="28"/>
  <c r="KW277" i="28"/>
  <c r="KW282" i="28"/>
  <c r="KW275" i="28"/>
  <c r="KW274" i="28"/>
  <c r="KW258" i="28"/>
  <c r="KW256" i="28"/>
  <c r="KW273" i="28"/>
  <c r="KW268" i="28"/>
  <c r="KW272" i="28"/>
  <c r="KW288" i="28"/>
  <c r="KW248" i="28"/>
  <c r="KW231" i="28"/>
  <c r="KW233" i="28"/>
  <c r="KW250" i="28"/>
  <c r="KW283" i="28"/>
  <c r="KW257" i="28"/>
  <c r="KW251" i="28"/>
  <c r="KW249" i="28"/>
  <c r="KW252" i="28"/>
  <c r="KW284" i="28"/>
  <c r="KW232" i="28"/>
  <c r="KW263" i="28"/>
  <c r="KW264" i="28"/>
  <c r="KW280" i="28"/>
  <c r="KW285" i="28"/>
  <c r="KW259" i="28"/>
  <c r="KW269" i="28"/>
  <c r="KW18" i="28"/>
  <c r="KW16" i="28"/>
  <c r="KW17" i="28"/>
  <c r="KW19" i="28"/>
  <c r="KW20" i="28"/>
  <c r="KW21" i="28"/>
  <c r="KW22" i="28"/>
  <c r="KW23" i="28"/>
  <c r="KW24" i="28"/>
  <c r="KW25" i="28"/>
  <c r="KW26" i="28"/>
  <c r="KW27" i="28"/>
  <c r="KW28" i="28"/>
  <c r="KW29" i="28"/>
  <c r="KW30" i="28"/>
  <c r="FS248" i="28"/>
  <c r="FS249" i="28" s="1"/>
  <c r="FS250" i="28" s="1"/>
  <c r="KX14" i="28"/>
  <c r="KW15" i="28"/>
  <c r="IC204" i="28" l="1"/>
  <c r="IB205" i="28"/>
  <c r="IC32" i="28"/>
  <c r="KF31" i="28"/>
  <c r="JZ31" i="28"/>
  <c r="KO31" i="28"/>
  <c r="KQ31" i="28"/>
  <c r="KK31" i="28"/>
  <c r="KD31" i="28"/>
  <c r="KI31" i="28"/>
  <c r="KE31" i="28"/>
  <c r="JY31" i="28"/>
  <c r="KP31" i="28"/>
  <c r="KU31" i="28"/>
  <c r="KJ31" i="28"/>
  <c r="KL31" i="28"/>
  <c r="KC31" i="28"/>
  <c r="KV31" i="28"/>
  <c r="KT31" i="28"/>
  <c r="KN31" i="28"/>
  <c r="JX31" i="28"/>
  <c r="KG31" i="28"/>
  <c r="KH31" i="28"/>
  <c r="KB31" i="28"/>
  <c r="KA31" i="28"/>
  <c r="KS31" i="28"/>
  <c r="KM31" i="28"/>
  <c r="KR31" i="28"/>
  <c r="KW31" i="28"/>
  <c r="KX253" i="28"/>
  <c r="KC252" i="28"/>
  <c r="KB252" i="28"/>
  <c r="KA252" i="28"/>
  <c r="JZ252" i="28"/>
  <c r="JY252" i="28"/>
  <c r="JX252" i="28"/>
  <c r="KG252" i="28"/>
  <c r="KF252" i="28"/>
  <c r="KD252" i="28"/>
  <c r="KE252" i="28"/>
  <c r="KH252" i="28"/>
  <c r="KI252" i="28"/>
  <c r="KJ252" i="28"/>
  <c r="KK252" i="28"/>
  <c r="KL252" i="28"/>
  <c r="KM252" i="28"/>
  <c r="KN252" i="28"/>
  <c r="KO252" i="28"/>
  <c r="KP252" i="28"/>
  <c r="KQ252" i="28"/>
  <c r="KR252" i="28"/>
  <c r="KS252" i="28"/>
  <c r="KT252" i="28"/>
  <c r="KU252" i="28"/>
  <c r="KV252" i="28"/>
  <c r="KE233" i="28"/>
  <c r="KD233" i="28"/>
  <c r="KF233" i="28"/>
  <c r="KB233" i="28"/>
  <c r="KC233" i="28"/>
  <c r="KA233" i="28"/>
  <c r="KG233" i="28"/>
  <c r="JZ233" i="28"/>
  <c r="JY233" i="28"/>
  <c r="JX233" i="28"/>
  <c r="KH233" i="28"/>
  <c r="KI233" i="28"/>
  <c r="KJ233" i="28"/>
  <c r="KK233" i="28"/>
  <c r="KL233" i="28"/>
  <c r="KM233" i="28"/>
  <c r="KN233" i="28"/>
  <c r="KO233" i="28"/>
  <c r="KP233" i="28"/>
  <c r="KQ233" i="28"/>
  <c r="KR233" i="28"/>
  <c r="KS233" i="28"/>
  <c r="KT233" i="28"/>
  <c r="KU233" i="28"/>
  <c r="KV233" i="28"/>
  <c r="KX279" i="28"/>
  <c r="KX262" i="28"/>
  <c r="KX281" i="28"/>
  <c r="KX266" i="28"/>
  <c r="KX271" i="28"/>
  <c r="KX260" i="28"/>
  <c r="KX286" i="28"/>
  <c r="KX265" i="28"/>
  <c r="KX278" i="28"/>
  <c r="KX275" i="28"/>
  <c r="KX270" i="28"/>
  <c r="KX267" i="28"/>
  <c r="KX258" i="28"/>
  <c r="KX256" i="28"/>
  <c r="KX273" i="28"/>
  <c r="KX268" i="28"/>
  <c r="KX276" i="28"/>
  <c r="KX272" i="28"/>
  <c r="KX282" i="28"/>
  <c r="KX248" i="28"/>
  <c r="KX231" i="28"/>
  <c r="KX233" i="28"/>
  <c r="KX274" i="28"/>
  <c r="KX261" i="28"/>
  <c r="KX287" i="28"/>
  <c r="KX283" i="28"/>
  <c r="KX257" i="28"/>
  <c r="KX251" i="28"/>
  <c r="KX277" i="28"/>
  <c r="KX249" i="28"/>
  <c r="KX252" i="28"/>
  <c r="KX284" i="28"/>
  <c r="KX263" i="28"/>
  <c r="KX264" i="28"/>
  <c r="KX288" i="28"/>
  <c r="KX280" i="28"/>
  <c r="KX250" i="28"/>
  <c r="KX232" i="28"/>
  <c r="KX234" i="28"/>
  <c r="KX285" i="28"/>
  <c r="KX269" i="28"/>
  <c r="KX259" i="28"/>
  <c r="KX17" i="28"/>
  <c r="KX16" i="28"/>
  <c r="KX18" i="28"/>
  <c r="KX19" i="28"/>
  <c r="KX20" i="28"/>
  <c r="KX21" i="28"/>
  <c r="KX22" i="28"/>
  <c r="KX23" i="28"/>
  <c r="KX24" i="28"/>
  <c r="KX25" i="28"/>
  <c r="KX26" i="28"/>
  <c r="KX27" i="28"/>
  <c r="KX28" i="28"/>
  <c r="KX29" i="28"/>
  <c r="KX30" i="28"/>
  <c r="KX31" i="28"/>
  <c r="FS252" i="28"/>
  <c r="FS253" i="28" s="1"/>
  <c r="FS254" i="28" s="1"/>
  <c r="FS255" i="28" s="1"/>
  <c r="FS256" i="28" s="1"/>
  <c r="FS257" i="28" s="1"/>
  <c r="FS258" i="28" s="1"/>
  <c r="KY14" i="28"/>
  <c r="KX15" i="28"/>
  <c r="IC205" i="28" l="1"/>
  <c r="IB206" i="28"/>
  <c r="IC33" i="28"/>
  <c r="KU32" i="28"/>
  <c r="KI32" i="28"/>
  <c r="KN32" i="28"/>
  <c r="KB32" i="28"/>
  <c r="KG32" i="28"/>
  <c r="JZ32" i="28"/>
  <c r="KL32" i="28"/>
  <c r="KW32" i="28"/>
  <c r="KR32" i="28"/>
  <c r="KM32" i="28"/>
  <c r="JX32" i="28"/>
  <c r="KD32" i="28"/>
  <c r="KK32" i="28"/>
  <c r="KF32" i="28"/>
  <c r="KA32" i="28"/>
  <c r="KO32" i="28"/>
  <c r="KC32" i="28"/>
  <c r="KT32" i="28"/>
  <c r="KH32" i="28"/>
  <c r="JY32" i="28"/>
  <c r="KQ32" i="28"/>
  <c r="KV32" i="28"/>
  <c r="KS32" i="28"/>
  <c r="KE32" i="28"/>
  <c r="KJ32" i="28"/>
  <c r="KP32" i="28"/>
  <c r="KX32" i="28"/>
  <c r="KX235" i="28"/>
  <c r="KF253" i="28"/>
  <c r="KE253" i="28"/>
  <c r="KD253" i="28"/>
  <c r="KC253" i="28"/>
  <c r="KB253" i="28"/>
  <c r="KA253" i="28"/>
  <c r="JX253" i="28"/>
  <c r="JZ253" i="28"/>
  <c r="JY253" i="28"/>
  <c r="KG253" i="28"/>
  <c r="KH253" i="28"/>
  <c r="KI253" i="28"/>
  <c r="KJ253" i="28"/>
  <c r="KK253" i="28"/>
  <c r="KL253" i="28"/>
  <c r="KM253" i="28"/>
  <c r="KN253" i="28"/>
  <c r="KO253" i="28"/>
  <c r="KP253" i="28"/>
  <c r="KQ253" i="28"/>
  <c r="KR253" i="28"/>
  <c r="KS253" i="28"/>
  <c r="KT253" i="28"/>
  <c r="KU253" i="28"/>
  <c r="KV253" i="28"/>
  <c r="KW253" i="28"/>
  <c r="JY235" i="28"/>
  <c r="KA235" i="28"/>
  <c r="JX235" i="28"/>
  <c r="KG235" i="28"/>
  <c r="JZ235" i="28"/>
  <c r="KF235" i="28"/>
  <c r="KE235" i="28"/>
  <c r="KD235" i="28"/>
  <c r="KC235" i="28"/>
  <c r="KB235" i="28"/>
  <c r="KH235" i="28"/>
  <c r="KI235" i="28"/>
  <c r="KJ235" i="28"/>
  <c r="KK235" i="28"/>
  <c r="KL235" i="28"/>
  <c r="KM235" i="28"/>
  <c r="KN235" i="28"/>
  <c r="KO235" i="28"/>
  <c r="KP235" i="28"/>
  <c r="KQ235" i="28"/>
  <c r="KR235" i="28"/>
  <c r="KS235" i="28"/>
  <c r="KT235" i="28"/>
  <c r="KU235" i="28"/>
  <c r="KV235" i="28"/>
  <c r="KW235" i="28"/>
  <c r="KD234" i="28"/>
  <c r="KC234" i="28"/>
  <c r="KB234" i="28"/>
  <c r="KA234" i="28"/>
  <c r="JZ234" i="28"/>
  <c r="JY234" i="28"/>
  <c r="KG234" i="28"/>
  <c r="JX234" i="28"/>
  <c r="KE234" i="28"/>
  <c r="KF234" i="28"/>
  <c r="KH234" i="28"/>
  <c r="KI234" i="28"/>
  <c r="KJ234" i="28"/>
  <c r="KK234" i="28"/>
  <c r="KL234" i="28"/>
  <c r="KM234" i="28"/>
  <c r="KN234" i="28"/>
  <c r="KO234" i="28"/>
  <c r="KP234" i="28"/>
  <c r="KQ234" i="28"/>
  <c r="KR234" i="28"/>
  <c r="KS234" i="28"/>
  <c r="KT234" i="28"/>
  <c r="KU234" i="28"/>
  <c r="KV234" i="28"/>
  <c r="KW234" i="28"/>
  <c r="KY278" i="28"/>
  <c r="LC278" i="28" s="1"/>
  <c r="KY271" i="28"/>
  <c r="LC271" i="28" s="1"/>
  <c r="KY260" i="28"/>
  <c r="LC260" i="28" s="1"/>
  <c r="KY276" i="28"/>
  <c r="LC276" i="28" s="1"/>
  <c r="KY286" i="28"/>
  <c r="LC286" i="28" s="1"/>
  <c r="KY275" i="28"/>
  <c r="LC275" i="28" s="1"/>
  <c r="KY258" i="28"/>
  <c r="LC258" i="28" s="1"/>
  <c r="KY267" i="28"/>
  <c r="LC267" i="28" s="1"/>
  <c r="KY266" i="28"/>
  <c r="LC266" i="28" s="1"/>
  <c r="KY261" i="28"/>
  <c r="LC261" i="28" s="1"/>
  <c r="KY270" i="28"/>
  <c r="LC270" i="28" s="1"/>
  <c r="KY279" i="28"/>
  <c r="LC279" i="28" s="1"/>
  <c r="KY256" i="28"/>
  <c r="LC256" i="28" s="1"/>
  <c r="KY273" i="28"/>
  <c r="LC273" i="28" s="1"/>
  <c r="KY262" i="28"/>
  <c r="LC262" i="28" s="1"/>
  <c r="KY282" i="28"/>
  <c r="LC282" i="28" s="1"/>
  <c r="KY274" i="28"/>
  <c r="LC274" i="28" s="1"/>
  <c r="KY281" i="28"/>
  <c r="LC281" i="28" s="1"/>
  <c r="KY253" i="28"/>
  <c r="KY248" i="28"/>
  <c r="LC248" i="28" s="1"/>
  <c r="KY231" i="28"/>
  <c r="LC231" i="28" s="1"/>
  <c r="KY233" i="28"/>
  <c r="LC233" i="28" s="1"/>
  <c r="KY250" i="28"/>
  <c r="LC250" i="28" s="1"/>
  <c r="KY268" i="28"/>
  <c r="LC268" i="28" s="1"/>
  <c r="KY265" i="28"/>
  <c r="LC265" i="28" s="1"/>
  <c r="KY277" i="28"/>
  <c r="LC277" i="28" s="1"/>
  <c r="KY287" i="28"/>
  <c r="LC287" i="28" s="1"/>
  <c r="KY255" i="28"/>
  <c r="KY251" i="28"/>
  <c r="LC251" i="28" s="1"/>
  <c r="KY284" i="28"/>
  <c r="LC284" i="28" s="1"/>
  <c r="KY272" i="28"/>
  <c r="LC272" i="28" s="1"/>
  <c r="KY264" i="28"/>
  <c r="LC264" i="28" s="1"/>
  <c r="KY263" i="28"/>
  <c r="LC263" i="28" s="1"/>
  <c r="KY232" i="28"/>
  <c r="LC232" i="28" s="1"/>
  <c r="KY288" i="28"/>
  <c r="LC288" i="28" s="1"/>
  <c r="KY280" i="28"/>
  <c r="LC280" i="28" s="1"/>
  <c r="KY234" i="28"/>
  <c r="KY235" i="28"/>
  <c r="KY252" i="28"/>
  <c r="LC252" i="28" s="1"/>
  <c r="KY249" i="28"/>
  <c r="LC249" i="28" s="1"/>
  <c r="KY269" i="28"/>
  <c r="LC269" i="28" s="1"/>
  <c r="KY283" i="28"/>
  <c r="LC283" i="28" s="1"/>
  <c r="KY254" i="28"/>
  <c r="KY257" i="28"/>
  <c r="LC257" i="28" s="1"/>
  <c r="KY285" i="28"/>
  <c r="LC285" i="28" s="1"/>
  <c r="KY259" i="28"/>
  <c r="LC259" i="28" s="1"/>
  <c r="KY16" i="28"/>
  <c r="LC16" i="28" s="1"/>
  <c r="KY18" i="28"/>
  <c r="LC18" i="28" s="1"/>
  <c r="KY17" i="28"/>
  <c r="LC17" i="28" s="1"/>
  <c r="KY19" i="28"/>
  <c r="LC19" i="28" s="1"/>
  <c r="KY20" i="28"/>
  <c r="LC20" i="28" s="1"/>
  <c r="KY21" i="28"/>
  <c r="LC21" i="28" s="1"/>
  <c r="KY22" i="28"/>
  <c r="LC22" i="28" s="1"/>
  <c r="KY23" i="28"/>
  <c r="LC23" i="28" s="1"/>
  <c r="KY24" i="28"/>
  <c r="LC24" i="28" s="1"/>
  <c r="KY25" i="28"/>
  <c r="LC25" i="28" s="1"/>
  <c r="KY26" i="28"/>
  <c r="LC26" i="28" s="1"/>
  <c r="KY27" i="28"/>
  <c r="LC27" i="28" s="1"/>
  <c r="KY28" i="28"/>
  <c r="LC28" i="28" s="1"/>
  <c r="KY29" i="28"/>
  <c r="LC29" i="28" s="1"/>
  <c r="KY30" i="28"/>
  <c r="LC30" i="28" s="1"/>
  <c r="KY31" i="28"/>
  <c r="LC31" i="28" s="1"/>
  <c r="KY32" i="28"/>
  <c r="KY33" i="28"/>
  <c r="FS259" i="28"/>
  <c r="FS260" i="28"/>
  <c r="KZ14" i="28"/>
  <c r="LA14" i="28" s="1"/>
  <c r="LB14" i="28" s="1"/>
  <c r="KY15" i="28"/>
  <c r="LC15" i="28" s="1"/>
  <c r="IC206" i="28" l="1"/>
  <c r="IB207" i="28"/>
  <c r="LC32" i="28"/>
  <c r="IC34" i="28"/>
  <c r="KV33" i="28"/>
  <c r="KE33" i="28"/>
  <c r="KJ33" i="28"/>
  <c r="KP33" i="28"/>
  <c r="KM33" i="28"/>
  <c r="KI33" i="28"/>
  <c r="KD33" i="28"/>
  <c r="KU33" i="28"/>
  <c r="KA33" i="28"/>
  <c r="KT33" i="28"/>
  <c r="JX33" i="28"/>
  <c r="KX33" i="28"/>
  <c r="KH33" i="28"/>
  <c r="KF33" i="28"/>
  <c r="KN33" i="28"/>
  <c r="KL33" i="28"/>
  <c r="KS33" i="28"/>
  <c r="KB33" i="28"/>
  <c r="JZ33" i="28"/>
  <c r="KG33" i="28"/>
  <c r="KK33" i="28"/>
  <c r="KW33" i="28"/>
  <c r="KR33" i="28"/>
  <c r="JY33" i="28"/>
  <c r="KC33" i="28"/>
  <c r="KQ33" i="28"/>
  <c r="KO33" i="28"/>
  <c r="LC253" i="28"/>
  <c r="KD255" i="28"/>
  <c r="KC255" i="28"/>
  <c r="KA255" i="28"/>
  <c r="KB255" i="28"/>
  <c r="KF255" i="28"/>
  <c r="JZ255" i="28"/>
  <c r="JY255" i="28"/>
  <c r="JX255" i="28"/>
  <c r="KG255" i="28"/>
  <c r="KE255" i="28"/>
  <c r="KH255" i="28"/>
  <c r="KI255" i="28"/>
  <c r="KJ255" i="28"/>
  <c r="KK255" i="28"/>
  <c r="KL255" i="28"/>
  <c r="KM255" i="28"/>
  <c r="KN255" i="28"/>
  <c r="KO255" i="28"/>
  <c r="KP255" i="28"/>
  <c r="KQ255" i="28"/>
  <c r="KR255" i="28"/>
  <c r="KS255" i="28"/>
  <c r="KT255" i="28"/>
  <c r="KU255" i="28"/>
  <c r="KV255" i="28"/>
  <c r="KW255" i="28"/>
  <c r="KX255" i="28"/>
  <c r="KA254" i="28"/>
  <c r="JY254" i="28"/>
  <c r="JZ254" i="28"/>
  <c r="KD254" i="28"/>
  <c r="KC254" i="28"/>
  <c r="KG254" i="28"/>
  <c r="KF254" i="28"/>
  <c r="KE254" i="28"/>
  <c r="KB254" i="28"/>
  <c r="JX254" i="28"/>
  <c r="KH254" i="28"/>
  <c r="KI254" i="28"/>
  <c r="KJ254" i="28"/>
  <c r="KK254" i="28"/>
  <c r="KL254" i="28"/>
  <c r="KM254" i="28"/>
  <c r="KN254" i="28"/>
  <c r="KO254" i="28"/>
  <c r="KP254" i="28"/>
  <c r="KQ254" i="28"/>
  <c r="KR254" i="28"/>
  <c r="KS254" i="28"/>
  <c r="KT254" i="28"/>
  <c r="KU254" i="28"/>
  <c r="KV254" i="28"/>
  <c r="KW254" i="28"/>
  <c r="KX254" i="28"/>
  <c r="LC235" i="28"/>
  <c r="LC234" i="28"/>
  <c r="FS261" i="28"/>
  <c r="FS262" i="28"/>
  <c r="FS263" i="28"/>
  <c r="IC207" i="28" l="1"/>
  <c r="IB208" i="28"/>
  <c r="LC33" i="28"/>
  <c r="IC35" i="28"/>
  <c r="KE34" i="28"/>
  <c r="JZ34" i="28"/>
  <c r="KF34" i="28"/>
  <c r="KD34" i="28"/>
  <c r="KK34" i="28"/>
  <c r="KG34" i="28"/>
  <c r="KH34" i="28"/>
  <c r="KO34" i="28"/>
  <c r="JY34" i="28"/>
  <c r="KX34" i="28"/>
  <c r="KC34" i="28"/>
  <c r="KV34" i="28"/>
  <c r="KN34" i="28"/>
  <c r="KJ34" i="28"/>
  <c r="KB34" i="28"/>
  <c r="JX34" i="28"/>
  <c r="KA34" i="28"/>
  <c r="KI34" i="28"/>
  <c r="KT34" i="28"/>
  <c r="KY34" i="28"/>
  <c r="KU34" i="28"/>
  <c r="KM34" i="28"/>
  <c r="KQ34" i="28"/>
  <c r="KL34" i="28"/>
  <c r="KR34" i="28"/>
  <c r="KP34" i="28"/>
  <c r="KW34" i="28"/>
  <c r="KS34" i="28"/>
  <c r="LC255" i="28"/>
  <c r="LC254" i="28"/>
  <c r="KC236" i="28"/>
  <c r="KB236" i="28"/>
  <c r="JY236" i="28"/>
  <c r="JZ236" i="28"/>
  <c r="KE236" i="28"/>
  <c r="KA236" i="28"/>
  <c r="JX236" i="28"/>
  <c r="KG236" i="28"/>
  <c r="KF236" i="28"/>
  <c r="KD236" i="28"/>
  <c r="KH236" i="28"/>
  <c r="KI236" i="28"/>
  <c r="KJ236" i="28"/>
  <c r="KK236" i="28"/>
  <c r="KL236" i="28"/>
  <c r="KM236" i="28"/>
  <c r="KN236" i="28"/>
  <c r="KO236" i="28"/>
  <c r="KP236" i="28"/>
  <c r="KQ236" i="28"/>
  <c r="KR236" i="28"/>
  <c r="KS236" i="28"/>
  <c r="KT236" i="28"/>
  <c r="KU236" i="28"/>
  <c r="KV236" i="28"/>
  <c r="KW236" i="28"/>
  <c r="KX236" i="28"/>
  <c r="KY236" i="28"/>
  <c r="FS265" i="28"/>
  <c r="FS264" i="28"/>
  <c r="FS266" i="28"/>
  <c r="IC208" i="28" l="1"/>
  <c r="IB209" i="28"/>
  <c r="IC36" i="28"/>
  <c r="KS35" i="28"/>
  <c r="KY35" i="28"/>
  <c r="KJ35" i="28"/>
  <c r="KG35" i="28"/>
  <c r="KM35" i="28"/>
  <c r="JX35" i="28"/>
  <c r="KR35" i="28"/>
  <c r="KX35" i="28"/>
  <c r="KE35" i="28"/>
  <c r="KL35" i="28"/>
  <c r="KP35" i="28"/>
  <c r="KW35" i="28"/>
  <c r="KT35" i="28"/>
  <c r="KN35" i="28"/>
  <c r="KI35" i="28"/>
  <c r="KA35" i="28"/>
  <c r="KF35" i="28"/>
  <c r="KQ35" i="28"/>
  <c r="JZ35" i="28"/>
  <c r="KD35" i="28"/>
  <c r="KK35" i="28"/>
  <c r="KO35" i="28"/>
  <c r="JY35" i="28"/>
  <c r="KC35" i="28"/>
  <c r="KU35" i="28"/>
  <c r="KH35" i="28"/>
  <c r="KB35" i="28"/>
  <c r="KV35" i="28"/>
  <c r="LC34" i="28"/>
  <c r="JZ237" i="28"/>
  <c r="JY237" i="28"/>
  <c r="JX237" i="28"/>
  <c r="KG237" i="28"/>
  <c r="KB237" i="28"/>
  <c r="KE237" i="28"/>
  <c r="KD237" i="28"/>
  <c r="KF237" i="28"/>
  <c r="KC237" i="28"/>
  <c r="KA237" i="28"/>
  <c r="KH237" i="28"/>
  <c r="KI237" i="28"/>
  <c r="KJ237" i="28"/>
  <c r="KK237" i="28"/>
  <c r="KL237" i="28"/>
  <c r="KM237" i="28"/>
  <c r="KN237" i="28"/>
  <c r="KO237" i="28"/>
  <c r="KP237" i="28"/>
  <c r="KQ237" i="28"/>
  <c r="KR237" i="28"/>
  <c r="KS237" i="28"/>
  <c r="KT237" i="28"/>
  <c r="KU237" i="28"/>
  <c r="KV237" i="28"/>
  <c r="KW237" i="28"/>
  <c r="KX237" i="28"/>
  <c r="KY237" i="28"/>
  <c r="LC236" i="28"/>
  <c r="FS267" i="28"/>
  <c r="FS268" i="28" s="1"/>
  <c r="FS269" i="28" s="1"/>
  <c r="FS270" i="28" s="1"/>
  <c r="FS271" i="28" s="1"/>
  <c r="FS272" i="28" s="1"/>
  <c r="IC209" i="28" l="1"/>
  <c r="IB210" i="28"/>
  <c r="LC35" i="28"/>
  <c r="IC37" i="28"/>
  <c r="KV36" i="28"/>
  <c r="KA36" i="28"/>
  <c r="KP36" i="28"/>
  <c r="JX36" i="28"/>
  <c r="KD36" i="28"/>
  <c r="KU36" i="28"/>
  <c r="KO36" i="28"/>
  <c r="KI36" i="28"/>
  <c r="KC36" i="28"/>
  <c r="KH36" i="28"/>
  <c r="KK36" i="28"/>
  <c r="KY36" i="28"/>
  <c r="KT36" i="28"/>
  <c r="KN36" i="28"/>
  <c r="KB36" i="28"/>
  <c r="KS36" i="28"/>
  <c r="KX36" i="28"/>
  <c r="KG36" i="28"/>
  <c r="KL36" i="28"/>
  <c r="KW36" i="28"/>
  <c r="KR36" i="28"/>
  <c r="JZ36" i="28"/>
  <c r="KF36" i="28"/>
  <c r="JY36" i="28"/>
  <c r="KQ36" i="28"/>
  <c r="KM36" i="28"/>
  <c r="KE36" i="28"/>
  <c r="KJ36" i="28"/>
  <c r="LC237" i="28"/>
  <c r="KI238" i="28"/>
  <c r="KH238" i="28"/>
  <c r="JY238" i="28"/>
  <c r="KJ238" i="28"/>
  <c r="JX238" i="28"/>
  <c r="KF238" i="28"/>
  <c r="KD238" i="28"/>
  <c r="KE238" i="28"/>
  <c r="KG238" i="28"/>
  <c r="KA238" i="28"/>
  <c r="KB238" i="28"/>
  <c r="JZ238" i="28"/>
  <c r="KC238" i="28"/>
  <c r="KK238" i="28"/>
  <c r="KL238" i="28"/>
  <c r="KM238" i="28"/>
  <c r="KN238" i="28"/>
  <c r="KO238" i="28"/>
  <c r="KP238" i="28"/>
  <c r="KQ238" i="28"/>
  <c r="KR238" i="28"/>
  <c r="KS238" i="28"/>
  <c r="KT238" i="28"/>
  <c r="KU238" i="28"/>
  <c r="KV238" i="28"/>
  <c r="KW238" i="28"/>
  <c r="KX238" i="28"/>
  <c r="KY238" i="28"/>
  <c r="FS273" i="28"/>
  <c r="IC210" i="28" l="1"/>
  <c r="IB211" i="28"/>
  <c r="IC38" i="28"/>
  <c r="KA37" i="28"/>
  <c r="KT37" i="28"/>
  <c r="KX37" i="28"/>
  <c r="KH37" i="28"/>
  <c r="KL37" i="28"/>
  <c r="KS37" i="28"/>
  <c r="KY37" i="28"/>
  <c r="KU37" i="28"/>
  <c r="KD37" i="28"/>
  <c r="KM37" i="28"/>
  <c r="KI37" i="28"/>
  <c r="KP37" i="28"/>
  <c r="JZ37" i="28"/>
  <c r="KG37" i="28"/>
  <c r="KW37" i="28"/>
  <c r="KR37" i="28"/>
  <c r="KK37" i="28"/>
  <c r="KF37" i="28"/>
  <c r="JX37" i="28"/>
  <c r="KC37" i="28"/>
  <c r="KB37" i="28"/>
  <c r="JY37" i="28"/>
  <c r="KQ37" i="28"/>
  <c r="KJ37" i="28"/>
  <c r="KO37" i="28"/>
  <c r="KV37" i="28"/>
  <c r="KE37" i="28"/>
  <c r="KN37" i="28"/>
  <c r="LC36" i="28"/>
  <c r="LC238" i="28"/>
  <c r="KJ239" i="28"/>
  <c r="KB239" i="28"/>
  <c r="KA239" i="28"/>
  <c r="KH239" i="28"/>
  <c r="KI239" i="28"/>
  <c r="KC239" i="28"/>
  <c r="KD239" i="28"/>
  <c r="JZ239" i="28"/>
  <c r="KG239" i="28"/>
  <c r="KE239" i="28"/>
  <c r="JY239" i="28"/>
  <c r="JX239" i="28"/>
  <c r="KF239" i="28"/>
  <c r="KK239" i="28"/>
  <c r="KL239" i="28"/>
  <c r="KM239" i="28"/>
  <c r="KN239" i="28"/>
  <c r="KO239" i="28"/>
  <c r="KP239" i="28"/>
  <c r="KQ239" i="28"/>
  <c r="KR239" i="28"/>
  <c r="KS239" i="28"/>
  <c r="KT239" i="28"/>
  <c r="KU239" i="28"/>
  <c r="KV239" i="28"/>
  <c r="KW239" i="28"/>
  <c r="KX239" i="28"/>
  <c r="KY239" i="28"/>
  <c r="FS274" i="28"/>
  <c r="FS275" i="28" s="1"/>
  <c r="FS276" i="28" s="1"/>
  <c r="FS277" i="28" s="1"/>
  <c r="FS278" i="28" s="1"/>
  <c r="FS279" i="28" s="1"/>
  <c r="FS280" i="28" s="1"/>
  <c r="FS281" i="28" s="1"/>
  <c r="FS282" i="28" s="1"/>
  <c r="FS283" i="28" s="1"/>
  <c r="FS284" i="28" s="1"/>
  <c r="FS285" i="28" s="1"/>
  <c r="FS286" i="28" s="1"/>
  <c r="FS287" i="28" s="1"/>
  <c r="FS288" i="28" s="1"/>
  <c r="FS289" i="28" s="1"/>
  <c r="FS293" i="28" s="1"/>
  <c r="FS294" i="28" s="1"/>
  <c r="FS295" i="28" s="1"/>
  <c r="FS296" i="28" s="1"/>
  <c r="FS297" i="28" s="1"/>
  <c r="FS298" i="28" s="1"/>
  <c r="FS299" i="28" s="1"/>
  <c r="FS300" i="28" s="1"/>
  <c r="IC211" i="28" l="1"/>
  <c r="IB212" i="28"/>
  <c r="IC212" i="28" s="1"/>
  <c r="LC37" i="28"/>
  <c r="IC39" i="28"/>
  <c r="KD38" i="28"/>
  <c r="KK38" i="28"/>
  <c r="KS38" i="28"/>
  <c r="KO38" i="28"/>
  <c r="JY38" i="28"/>
  <c r="KC38" i="28"/>
  <c r="KV38" i="28"/>
  <c r="KB38" i="28"/>
  <c r="KY38" i="28"/>
  <c r="KU38" i="28"/>
  <c r="KT38" i="28"/>
  <c r="KH38" i="28"/>
  <c r="KN38" i="28"/>
  <c r="KJ38" i="28"/>
  <c r="JX38" i="28"/>
  <c r="KA38" i="28"/>
  <c r="KM38" i="28"/>
  <c r="KI38" i="28"/>
  <c r="KX38" i="28"/>
  <c r="KQ38" i="28"/>
  <c r="KL38" i="28"/>
  <c r="KR38" i="28"/>
  <c r="JZ38" i="28"/>
  <c r="KP38" i="28"/>
  <c r="KG38" i="28"/>
  <c r="KE38" i="28"/>
  <c r="KF38" i="28"/>
  <c r="KW38" i="28"/>
  <c r="LC239" i="28"/>
  <c r="KK240" i="28"/>
  <c r="KH240" i="28"/>
  <c r="KI240" i="28"/>
  <c r="KD240" i="28"/>
  <c r="KJ240" i="28"/>
  <c r="JZ240" i="28"/>
  <c r="KE240" i="28"/>
  <c r="JY240" i="28"/>
  <c r="KB240" i="28"/>
  <c r="KL240" i="28"/>
  <c r="JX240" i="28"/>
  <c r="KF240" i="28"/>
  <c r="KG240" i="28"/>
  <c r="KA240" i="28"/>
  <c r="KC240" i="28"/>
  <c r="KM240" i="28"/>
  <c r="KN240" i="28"/>
  <c r="KO240" i="28"/>
  <c r="KP240" i="28"/>
  <c r="KQ240" i="28"/>
  <c r="KR240" i="28"/>
  <c r="KS240" i="28"/>
  <c r="KT240" i="28"/>
  <c r="KU240" i="28"/>
  <c r="KV240" i="28"/>
  <c r="KW240" i="28"/>
  <c r="KX240" i="28"/>
  <c r="KY240" i="28"/>
  <c r="FS13" i="28"/>
  <c r="FT15" i="28" s="1"/>
  <c r="LC38" i="28" l="1"/>
  <c r="IC40" i="28"/>
  <c r="KF39" i="28"/>
  <c r="KX39" i="28"/>
  <c r="KE39" i="28"/>
  <c r="JZ39" i="28"/>
  <c r="KP39" i="28"/>
  <c r="KW39" i="28"/>
  <c r="KQ39" i="28"/>
  <c r="KL39" i="28"/>
  <c r="KO39" i="28"/>
  <c r="KD39" i="28"/>
  <c r="KK39" i="28"/>
  <c r="KC39" i="28"/>
  <c r="KU39" i="28"/>
  <c r="KT39" i="28"/>
  <c r="KN39" i="28"/>
  <c r="KI39" i="28"/>
  <c r="JY39" i="28"/>
  <c r="KH39" i="28"/>
  <c r="KB39" i="28"/>
  <c r="KJ39" i="28"/>
  <c r="KR39" i="28"/>
  <c r="KA39" i="28"/>
  <c r="KS39" i="28"/>
  <c r="KY39" i="28"/>
  <c r="JX39" i="28"/>
  <c r="KG39" i="28"/>
  <c r="KM39" i="28"/>
  <c r="KV39" i="28"/>
  <c r="LC240" i="28"/>
  <c r="KL241" i="28"/>
  <c r="KB241" i="28"/>
  <c r="KM241" i="28"/>
  <c r="KA241" i="28"/>
  <c r="JY241" i="28"/>
  <c r="JX241" i="28"/>
  <c r="KH241" i="28"/>
  <c r="KI241" i="28"/>
  <c r="KF241" i="28"/>
  <c r="KJ241" i="28"/>
  <c r="KG241" i="28"/>
  <c r="KE241" i="28"/>
  <c r="KK241" i="28"/>
  <c r="KD241" i="28"/>
  <c r="JZ241" i="28"/>
  <c r="KC241" i="28"/>
  <c r="KN241" i="28"/>
  <c r="KO241" i="28"/>
  <c r="KP241" i="28"/>
  <c r="KQ241" i="28"/>
  <c r="KR241" i="28"/>
  <c r="KS241" i="28"/>
  <c r="KT241" i="28"/>
  <c r="KU241" i="28"/>
  <c r="KV241" i="28"/>
  <c r="KW241" i="28"/>
  <c r="KX241" i="28"/>
  <c r="KY241" i="28"/>
  <c r="FU15" i="28"/>
  <c r="FW15" i="28" s="1"/>
  <c r="FT16" i="28"/>
  <c r="LC39" i="28" l="1"/>
  <c r="IC41" i="28"/>
  <c r="JX40" i="28"/>
  <c r="KD40" i="28"/>
  <c r="KU40" i="28"/>
  <c r="KO40" i="28"/>
  <c r="KI40" i="28"/>
  <c r="KC40" i="28"/>
  <c r="KT40" i="28"/>
  <c r="KN40" i="28"/>
  <c r="KH40" i="28"/>
  <c r="KB40" i="28"/>
  <c r="KJ40" i="28"/>
  <c r="KV40" i="28"/>
  <c r="KE40" i="28"/>
  <c r="KA40" i="28"/>
  <c r="KS40" i="28"/>
  <c r="KX40" i="28"/>
  <c r="KG40" i="28"/>
  <c r="KL40" i="28"/>
  <c r="KW40" i="28"/>
  <c r="KR40" i="28"/>
  <c r="JZ40" i="28"/>
  <c r="KK40" i="28"/>
  <c r="KF40" i="28"/>
  <c r="KY40" i="28"/>
  <c r="KP40" i="28"/>
  <c r="JY40" i="28"/>
  <c r="KQ40" i="28"/>
  <c r="KM40" i="28"/>
  <c r="LC241" i="28"/>
  <c r="KM242" i="28"/>
  <c r="KH242" i="28"/>
  <c r="KI242" i="28"/>
  <c r="KF242" i="28"/>
  <c r="KJ242" i="28"/>
  <c r="KE242" i="28"/>
  <c r="KK242" i="28"/>
  <c r="JX242" i="28"/>
  <c r="KC242" i="28"/>
  <c r="KL242" i="28"/>
  <c r="KD242" i="28"/>
  <c r="KB242" i="28"/>
  <c r="KG242" i="28"/>
  <c r="KA242" i="28"/>
  <c r="JZ242" i="28"/>
  <c r="JY242" i="28"/>
  <c r="KN242" i="28"/>
  <c r="KO242" i="28"/>
  <c r="KP242" i="28"/>
  <c r="KQ242" i="28"/>
  <c r="KR242" i="28"/>
  <c r="KS242" i="28"/>
  <c r="KT242" i="28"/>
  <c r="KU242" i="28"/>
  <c r="KV242" i="28"/>
  <c r="KW242" i="28"/>
  <c r="KX242" i="28"/>
  <c r="KY242" i="28"/>
  <c r="FT17" i="28"/>
  <c r="FU16" i="28"/>
  <c r="FW16" i="28" s="1"/>
  <c r="FX15" i="28"/>
  <c r="GA15" i="28"/>
  <c r="LC40" i="28" l="1"/>
  <c r="IC42" i="28"/>
  <c r="KL41" i="28"/>
  <c r="KS41" i="28"/>
  <c r="JZ41" i="28"/>
  <c r="KG41" i="28"/>
  <c r="KK41" i="28"/>
  <c r="KF41" i="28"/>
  <c r="KW41" i="28"/>
  <c r="JY41" i="28"/>
  <c r="KQ41" i="28"/>
  <c r="KN41" i="28"/>
  <c r="KJ41" i="28"/>
  <c r="KB41" i="28"/>
  <c r="KC41" i="28"/>
  <c r="KY41" i="28"/>
  <c r="KP41" i="28"/>
  <c r="KT41" i="28"/>
  <c r="KV41" i="28"/>
  <c r="KE41" i="28"/>
  <c r="KO41" i="28"/>
  <c r="JX41" i="28"/>
  <c r="KU41" i="28"/>
  <c r="KA41" i="28"/>
  <c r="KR41" i="28"/>
  <c r="KM41" i="28"/>
  <c r="KI41" i="28"/>
  <c r="KD41" i="28"/>
  <c r="KX41" i="28"/>
  <c r="KH41" i="28"/>
  <c r="LC242" i="28"/>
  <c r="KN243" i="28"/>
  <c r="KG243" i="28"/>
  <c r="KE243" i="28"/>
  <c r="KD243" i="28"/>
  <c r="KC243" i="28"/>
  <c r="KA243" i="28"/>
  <c r="KB243" i="28"/>
  <c r="KH243" i="28"/>
  <c r="KI243" i="28"/>
  <c r="JZ243" i="28"/>
  <c r="KJ243" i="28"/>
  <c r="JY243" i="28"/>
  <c r="KK243" i="28"/>
  <c r="JX243" i="28"/>
  <c r="KL243" i="28"/>
  <c r="KO243" i="28"/>
  <c r="KF243" i="28"/>
  <c r="KM243" i="28"/>
  <c r="KP243" i="28"/>
  <c r="KQ243" i="28"/>
  <c r="KR243" i="28"/>
  <c r="KS243" i="28"/>
  <c r="KT243" i="28"/>
  <c r="KU243" i="28"/>
  <c r="KV243" i="28"/>
  <c r="KW243" i="28"/>
  <c r="KX243" i="28"/>
  <c r="KY243" i="28"/>
  <c r="GA16" i="28"/>
  <c r="FV15" i="28"/>
  <c r="FZ15" i="28" s="1"/>
  <c r="FY15" i="28"/>
  <c r="FX16" i="28"/>
  <c r="FT18" i="28"/>
  <c r="FU17" i="28"/>
  <c r="FW17" i="28" s="1"/>
  <c r="LC41" i="28" l="1"/>
  <c r="IC43" i="28"/>
  <c r="KC42" i="28"/>
  <c r="KV42" i="28"/>
  <c r="KU42" i="28"/>
  <c r="KN42" i="28"/>
  <c r="KJ42" i="28"/>
  <c r="KM42" i="28"/>
  <c r="KI42" i="28"/>
  <c r="KA42" i="28"/>
  <c r="KT42" i="28"/>
  <c r="KD42" i="28"/>
  <c r="KG42" i="28"/>
  <c r="KO42" i="28"/>
  <c r="JY42" i="28"/>
  <c r="JX42" i="28"/>
  <c r="KY42" i="28"/>
  <c r="KX42" i="28"/>
  <c r="KH42" i="28"/>
  <c r="KE42" i="28"/>
  <c r="JZ42" i="28"/>
  <c r="KF42" i="28"/>
  <c r="KQ42" i="28"/>
  <c r="KL42" i="28"/>
  <c r="KR42" i="28"/>
  <c r="KP42" i="28"/>
  <c r="KW42" i="28"/>
  <c r="KS42" i="28"/>
  <c r="KK42" i="28"/>
  <c r="KB42" i="28"/>
  <c r="LC243" i="28"/>
  <c r="KO244" i="28"/>
  <c r="KH244" i="28"/>
  <c r="KI244" i="28"/>
  <c r="KC244" i="28"/>
  <c r="KJ244" i="28"/>
  <c r="KB244" i="28"/>
  <c r="KK244" i="28"/>
  <c r="KA244" i="28"/>
  <c r="KL244" i="28"/>
  <c r="KE244" i="28"/>
  <c r="JX244" i="28"/>
  <c r="KM244" i="28"/>
  <c r="KP244" i="28"/>
  <c r="KD244" i="28"/>
  <c r="KN244" i="28"/>
  <c r="JZ244" i="28"/>
  <c r="JY244" i="28"/>
  <c r="KG244" i="28"/>
  <c r="KF244" i="28"/>
  <c r="KQ244" i="28"/>
  <c r="KR244" i="28"/>
  <c r="KS244" i="28"/>
  <c r="KT244" i="28"/>
  <c r="KU244" i="28"/>
  <c r="KV244" i="28"/>
  <c r="KW244" i="28"/>
  <c r="KX244" i="28"/>
  <c r="KY244" i="28"/>
  <c r="FV16" i="28"/>
  <c r="FZ16" i="28" s="1"/>
  <c r="GB15" i="28"/>
  <c r="FY16" i="28"/>
  <c r="FX17" i="28"/>
  <c r="GA17" i="28"/>
  <c r="FT19" i="28"/>
  <c r="FU18" i="28"/>
  <c r="FW18" i="28" s="1"/>
  <c r="LC42" i="28" l="1"/>
  <c r="IC44" i="28"/>
  <c r="KF43" i="28"/>
  <c r="KX43" i="28"/>
  <c r="KE43" i="28"/>
  <c r="JZ43" i="28"/>
  <c r="KP43" i="28"/>
  <c r="KW43" i="28"/>
  <c r="KD43" i="28"/>
  <c r="KK43" i="28"/>
  <c r="KQ43" i="28"/>
  <c r="KL43" i="28"/>
  <c r="KO43" i="28"/>
  <c r="JY43" i="28"/>
  <c r="KC43" i="28"/>
  <c r="KU43" i="28"/>
  <c r="KT43" i="28"/>
  <c r="KN43" i="28"/>
  <c r="KI43" i="28"/>
  <c r="KH43" i="28"/>
  <c r="KB43" i="28"/>
  <c r="KV43" i="28"/>
  <c r="KY43" i="28"/>
  <c r="KJ43" i="28"/>
  <c r="KS43" i="28"/>
  <c r="KG43" i="28"/>
  <c r="KM43" i="28"/>
  <c r="JX43" i="28"/>
  <c r="KR43" i="28"/>
  <c r="KA43" i="28"/>
  <c r="LC244" i="28"/>
  <c r="KP245" i="28"/>
  <c r="JZ245" i="28"/>
  <c r="KL245" i="28"/>
  <c r="KE245" i="28"/>
  <c r="KM245" i="28"/>
  <c r="JX245" i="28"/>
  <c r="KN245" i="28"/>
  <c r="KD245" i="28"/>
  <c r="KO245" i="28"/>
  <c r="KG245" i="28"/>
  <c r="KB245" i="28"/>
  <c r="JY245" i="28"/>
  <c r="KQ245" i="28"/>
  <c r="KF245" i="28"/>
  <c r="KC245" i="28"/>
  <c r="KJ245" i="28"/>
  <c r="KH245" i="28"/>
  <c r="KI245" i="28"/>
  <c r="KA245" i="28"/>
  <c r="KK245" i="28"/>
  <c r="KR245" i="28"/>
  <c r="KS245" i="28"/>
  <c r="KT245" i="28"/>
  <c r="KU245" i="28"/>
  <c r="KV245" i="28"/>
  <c r="KW245" i="28"/>
  <c r="KX245" i="28"/>
  <c r="KY245" i="28"/>
  <c r="FV17" i="28"/>
  <c r="FZ17" i="28" s="1"/>
  <c r="GA18" i="28"/>
  <c r="GC19" i="28" s="1"/>
  <c r="FX18" i="28"/>
  <c r="FU19" i="28"/>
  <c r="FW19" i="28" s="1"/>
  <c r="FT20" i="28"/>
  <c r="FY17" i="28"/>
  <c r="GB16" i="28"/>
  <c r="ID18" i="28" l="1"/>
  <c r="LC43" i="28"/>
  <c r="IC45" i="28"/>
  <c r="KH44" i="28"/>
  <c r="KB44" i="28"/>
  <c r="KS44" i="28"/>
  <c r="KX44" i="28"/>
  <c r="KW44" i="28"/>
  <c r="KR44" i="28"/>
  <c r="JZ44" i="28"/>
  <c r="JY44" i="28"/>
  <c r="KQ44" i="28"/>
  <c r="KM44" i="28"/>
  <c r="KO44" i="28"/>
  <c r="KC44" i="28"/>
  <c r="KN44" i="28"/>
  <c r="KL44" i="28"/>
  <c r="KK44" i="28"/>
  <c r="KV44" i="28"/>
  <c r="KE44" i="28"/>
  <c r="KA44" i="28"/>
  <c r="KU44" i="28"/>
  <c r="KI44" i="28"/>
  <c r="KJ44" i="28"/>
  <c r="KP44" i="28"/>
  <c r="JX44" i="28"/>
  <c r="KD44" i="28"/>
  <c r="KF44" i="28"/>
  <c r="KT44" i="28"/>
  <c r="KG44" i="28"/>
  <c r="KY44" i="28"/>
  <c r="LC245" i="28"/>
  <c r="KR247" i="28"/>
  <c r="KF247" i="28"/>
  <c r="KJ247" i="28"/>
  <c r="JX247" i="28"/>
  <c r="KK247" i="28"/>
  <c r="KI247" i="28"/>
  <c r="KE247" i="28"/>
  <c r="KL247" i="28"/>
  <c r="KD247" i="28"/>
  <c r="KM247" i="28"/>
  <c r="KC247" i="28"/>
  <c r="KN247" i="28"/>
  <c r="KG247" i="28"/>
  <c r="KO247" i="28"/>
  <c r="KA247" i="28"/>
  <c r="KP247" i="28"/>
  <c r="KB247" i="28"/>
  <c r="KQ247" i="28"/>
  <c r="KS247" i="28"/>
  <c r="JZ247" i="28"/>
  <c r="JY247" i="28"/>
  <c r="KH247" i="28"/>
  <c r="KT247" i="28"/>
  <c r="KU247" i="28"/>
  <c r="KV247" i="28"/>
  <c r="KW247" i="28"/>
  <c r="KX247" i="28"/>
  <c r="KY247" i="28"/>
  <c r="KQ246" i="28"/>
  <c r="KH246" i="28"/>
  <c r="KI246" i="28"/>
  <c r="KR246" i="28"/>
  <c r="JX246" i="28"/>
  <c r="KF246" i="28"/>
  <c r="KJ246" i="28"/>
  <c r="KD246" i="28"/>
  <c r="KK246" i="28"/>
  <c r="KC246" i="28"/>
  <c r="KL246" i="28"/>
  <c r="JZ246" i="28"/>
  <c r="KM246" i="28"/>
  <c r="KE246" i="28"/>
  <c r="KN246" i="28"/>
  <c r="KB246" i="28"/>
  <c r="KO246" i="28"/>
  <c r="KA246" i="28"/>
  <c r="KP246" i="28"/>
  <c r="JY246" i="28"/>
  <c r="KG246" i="28"/>
  <c r="KS246" i="28"/>
  <c r="KT246" i="28"/>
  <c r="KU246" i="28"/>
  <c r="KV246" i="28"/>
  <c r="KW246" i="28"/>
  <c r="KX246" i="28"/>
  <c r="KY246" i="28"/>
  <c r="FV18" i="28"/>
  <c r="FZ18" i="28" s="1"/>
  <c r="GB17" i="28"/>
  <c r="GA19" i="28"/>
  <c r="GC18" i="28" s="1"/>
  <c r="FX19" i="28"/>
  <c r="FT21" i="28"/>
  <c r="FU20" i="28"/>
  <c r="FW20" i="28" s="1"/>
  <c r="FY18" i="28"/>
  <c r="ID19" i="28" l="1"/>
  <c r="IC46" i="28"/>
  <c r="LC44" i="28"/>
  <c r="KL45" i="28"/>
  <c r="KS45" i="28"/>
  <c r="JZ45" i="28"/>
  <c r="KK45" i="28"/>
  <c r="KF45" i="28"/>
  <c r="JY45" i="28"/>
  <c r="KQ45" i="28"/>
  <c r="KV45" i="28"/>
  <c r="KN45" i="28"/>
  <c r="KO45" i="28"/>
  <c r="JX45" i="28"/>
  <c r="KY45" i="28"/>
  <c r="KP45" i="28"/>
  <c r="KX45" i="28"/>
  <c r="KE45" i="28"/>
  <c r="KJ45" i="28"/>
  <c r="KB45" i="28"/>
  <c r="KC45" i="28"/>
  <c r="KU45" i="28"/>
  <c r="KT45" i="28"/>
  <c r="KH45" i="28"/>
  <c r="KA45" i="28"/>
  <c r="KR45" i="28"/>
  <c r="KM45" i="28"/>
  <c r="KI45" i="28"/>
  <c r="KD45" i="28"/>
  <c r="KG45" i="28"/>
  <c r="KW45" i="28"/>
  <c r="LC246" i="28"/>
  <c r="LC247" i="28"/>
  <c r="FY19" i="28"/>
  <c r="GB18" i="28"/>
  <c r="FV19" i="28"/>
  <c r="FZ19" i="28" s="1"/>
  <c r="FX20" i="28"/>
  <c r="GA20" i="28"/>
  <c r="GC17" i="28" s="1"/>
  <c r="FT22" i="28"/>
  <c r="FU21" i="28"/>
  <c r="FW21" i="28" s="1"/>
  <c r="ID20" i="28" l="1"/>
  <c r="IC47" i="28"/>
  <c r="KX46" i="28"/>
  <c r="KH46" i="28"/>
  <c r="KI46" i="28"/>
  <c r="KQ46" i="28"/>
  <c r="KL46" i="28"/>
  <c r="KR46" i="28"/>
  <c r="KE46" i="28"/>
  <c r="JZ46" i="28"/>
  <c r="KF46" i="28"/>
  <c r="KP46" i="28"/>
  <c r="KW46" i="28"/>
  <c r="KS46" i="28"/>
  <c r="KD46" i="28"/>
  <c r="KG46" i="28"/>
  <c r="KM46" i="28"/>
  <c r="KK46" i="28"/>
  <c r="KO46" i="28"/>
  <c r="JY46" i="28"/>
  <c r="KC46" i="28"/>
  <c r="KB46" i="28"/>
  <c r="KV46" i="28"/>
  <c r="KN46" i="28"/>
  <c r="KJ46" i="28"/>
  <c r="JX46" i="28"/>
  <c r="KY46" i="28"/>
  <c r="KU46" i="28"/>
  <c r="KA46" i="28"/>
  <c r="KT46" i="28"/>
  <c r="LC45" i="28"/>
  <c r="FX21" i="28"/>
  <c r="GA21" i="28"/>
  <c r="GC20" i="28" s="1"/>
  <c r="FT23" i="28"/>
  <c r="FU22" i="28"/>
  <c r="FW22" i="28" s="1"/>
  <c r="FV20" i="28"/>
  <c r="FZ20" i="28" s="1"/>
  <c r="FY20" i="28"/>
  <c r="GB19" i="28"/>
  <c r="ID21" i="28" l="1"/>
  <c r="LC46" i="28"/>
  <c r="IC48" i="28"/>
  <c r="KF47" i="28"/>
  <c r="KX47" i="28"/>
  <c r="KQ47" i="28"/>
  <c r="KL47" i="28"/>
  <c r="KE47" i="28"/>
  <c r="JZ47" i="28"/>
  <c r="KP47" i="28"/>
  <c r="KW47" i="28"/>
  <c r="KV47" i="28"/>
  <c r="KD47" i="28"/>
  <c r="KK47" i="28"/>
  <c r="JX47" i="28"/>
  <c r="KO47" i="28"/>
  <c r="JY47" i="28"/>
  <c r="KT47" i="28"/>
  <c r="KN47" i="28"/>
  <c r="KI47" i="28"/>
  <c r="KY47" i="28"/>
  <c r="KR47" i="28"/>
  <c r="KC47" i="28"/>
  <c r="KU47" i="28"/>
  <c r="KB47" i="28"/>
  <c r="KS47" i="28"/>
  <c r="KA47" i="28"/>
  <c r="KH47" i="28"/>
  <c r="KG47" i="28"/>
  <c r="KM47" i="28"/>
  <c r="KJ47" i="28"/>
  <c r="FY21" i="28"/>
  <c r="GB20" i="28"/>
  <c r="FV21" i="28"/>
  <c r="FZ21" i="28" s="1"/>
  <c r="FX22" i="28"/>
  <c r="GA22" i="28"/>
  <c r="FT24" i="28"/>
  <c r="FU23" i="28"/>
  <c r="FW23" i="28" s="1"/>
  <c r="LC47" i="28" l="1"/>
  <c r="IC49" i="28"/>
  <c r="KT48" i="28"/>
  <c r="KN48" i="28"/>
  <c r="KH48" i="28"/>
  <c r="KB48" i="28"/>
  <c r="KG48" i="28"/>
  <c r="KL48" i="28"/>
  <c r="KW48" i="28"/>
  <c r="KR48" i="28"/>
  <c r="KS48" i="28"/>
  <c r="KX48" i="28"/>
  <c r="JZ48" i="28"/>
  <c r="KU48" i="28"/>
  <c r="KI48" i="28"/>
  <c r="KC48" i="28"/>
  <c r="KK48" i="28"/>
  <c r="KF48" i="28"/>
  <c r="KY48" i="28"/>
  <c r="JY48" i="28"/>
  <c r="KQ48" i="28"/>
  <c r="KM48" i="28"/>
  <c r="KV48" i="28"/>
  <c r="KE48" i="28"/>
  <c r="KA48" i="28"/>
  <c r="KP48" i="28"/>
  <c r="KO48" i="28"/>
  <c r="KJ48" i="28"/>
  <c r="JX48" i="28"/>
  <c r="KD48" i="28"/>
  <c r="FY22" i="28"/>
  <c r="GB21" i="28"/>
  <c r="FV22" i="28"/>
  <c r="FZ22" i="28" s="1"/>
  <c r="FX23" i="28"/>
  <c r="GA23" i="28"/>
  <c r="FT25" i="28"/>
  <c r="FU24" i="28"/>
  <c r="FX24" i="28" s="1"/>
  <c r="LC48" i="28" l="1"/>
  <c r="IC50" i="28"/>
  <c r="KS49" i="28"/>
  <c r="JZ49" i="28"/>
  <c r="KG49" i="28"/>
  <c r="KW49" i="28"/>
  <c r="KR49" i="28"/>
  <c r="KF49" i="28"/>
  <c r="KH49" i="28"/>
  <c r="KT49" i="28"/>
  <c r="KK49" i="28"/>
  <c r="JY49" i="28"/>
  <c r="KQ49" i="28"/>
  <c r="KV49" i="28"/>
  <c r="KE49" i="28"/>
  <c r="KN49" i="28"/>
  <c r="KJ49" i="28"/>
  <c r="KO49" i="28"/>
  <c r="KX49" i="28"/>
  <c r="KL49" i="28"/>
  <c r="KB49" i="28"/>
  <c r="JX49" i="28"/>
  <c r="KC49" i="28"/>
  <c r="KA49" i="28"/>
  <c r="KY49" i="28"/>
  <c r="KU49" i="28"/>
  <c r="KP49" i="28"/>
  <c r="KI49" i="28"/>
  <c r="KM49" i="28"/>
  <c r="KD49" i="28"/>
  <c r="FV23" i="28"/>
  <c r="FZ23" i="28" s="1"/>
  <c r="GA24" i="28"/>
  <c r="FW24" i="28"/>
  <c r="FU25" i="28"/>
  <c r="FW25" i="28" s="1"/>
  <c r="FT26" i="28"/>
  <c r="FY23" i="28"/>
  <c r="GB22" i="28"/>
  <c r="IC51" i="28" l="1"/>
  <c r="KN50" i="28"/>
  <c r="KJ50" i="28"/>
  <c r="JX50" i="28"/>
  <c r="KM50" i="28"/>
  <c r="KT50" i="28"/>
  <c r="KX50" i="28"/>
  <c r="KB50" i="28"/>
  <c r="KA50" i="28"/>
  <c r="KP50" i="28"/>
  <c r="KY50" i="28"/>
  <c r="KU50" i="28"/>
  <c r="KI50" i="28"/>
  <c r="KK50" i="28"/>
  <c r="KO50" i="28"/>
  <c r="KL50" i="28"/>
  <c r="KS50" i="28"/>
  <c r="KH50" i="28"/>
  <c r="KQ50" i="28"/>
  <c r="KW50" i="28"/>
  <c r="KG50" i="28"/>
  <c r="KF50" i="28"/>
  <c r="KR50" i="28"/>
  <c r="JY50" i="28"/>
  <c r="KC50" i="28"/>
  <c r="KV50" i="28"/>
  <c r="KE50" i="28"/>
  <c r="JZ50" i="28"/>
  <c r="KD50" i="28"/>
  <c r="LC49" i="28"/>
  <c r="FV24" i="28"/>
  <c r="FZ24" i="28" s="1"/>
  <c r="GA25" i="28"/>
  <c r="FX25" i="28"/>
  <c r="FT27" i="28"/>
  <c r="FU26" i="28"/>
  <c r="FW26" i="28" s="1"/>
  <c r="GB23" i="28"/>
  <c r="FY24" i="28"/>
  <c r="LC50" i="28" l="1"/>
  <c r="IC52" i="28"/>
  <c r="KK51" i="28"/>
  <c r="KC51" i="28"/>
  <c r="KY51" i="28"/>
  <c r="KO51" i="28"/>
  <c r="KI51" i="28"/>
  <c r="JZ51" i="28"/>
  <c r="KN51" i="28"/>
  <c r="KB51" i="28"/>
  <c r="KU51" i="28"/>
  <c r="KM51" i="28"/>
  <c r="KT51" i="28"/>
  <c r="KD51" i="28"/>
  <c r="JX51" i="28"/>
  <c r="KV51" i="28"/>
  <c r="KW51" i="28"/>
  <c r="KH51" i="28"/>
  <c r="KS51" i="28"/>
  <c r="KP51" i="28"/>
  <c r="KX51" i="28"/>
  <c r="JY51" i="28"/>
  <c r="KJ51" i="28"/>
  <c r="KF51" i="28"/>
  <c r="KL51" i="28"/>
  <c r="KE51" i="28"/>
  <c r="KA51" i="28"/>
  <c r="KQ51" i="28"/>
  <c r="KR51" i="28"/>
  <c r="KG51" i="28"/>
  <c r="FY25" i="28"/>
  <c r="GB24" i="28"/>
  <c r="FV25" i="28"/>
  <c r="FZ25" i="28" s="1"/>
  <c r="FX26" i="28"/>
  <c r="GA26" i="28"/>
  <c r="FT28" i="28"/>
  <c r="FU27" i="28"/>
  <c r="FW27" i="28" s="1"/>
  <c r="LC51" i="28" l="1"/>
  <c r="IC53" i="28"/>
  <c r="KV52" i="28"/>
  <c r="KL52" i="28"/>
  <c r="KI52" i="28"/>
  <c r="KO52" i="28"/>
  <c r="KX52" i="28"/>
  <c r="KS52" i="28"/>
  <c r="KC52" i="28"/>
  <c r="JZ52" i="28"/>
  <c r="KU52" i="28"/>
  <c r="KK52" i="28"/>
  <c r="KN52" i="28"/>
  <c r="KF52" i="28"/>
  <c r="KW52" i="28"/>
  <c r="KH52" i="28"/>
  <c r="KM52" i="28"/>
  <c r="KE52" i="28"/>
  <c r="KB52" i="28"/>
  <c r="KJ52" i="28"/>
  <c r="KT52" i="28"/>
  <c r="KR52" i="28"/>
  <c r="KP52" i="28"/>
  <c r="KA52" i="28"/>
  <c r="KY52" i="28"/>
  <c r="KG52" i="28"/>
  <c r="JY52" i="28"/>
  <c r="KQ52" i="28"/>
  <c r="KD52" i="28"/>
  <c r="JX52" i="28"/>
  <c r="FV26" i="28"/>
  <c r="FZ26" i="28" s="1"/>
  <c r="GA27" i="28"/>
  <c r="FX27" i="28"/>
  <c r="FT29" i="28"/>
  <c r="FU28" i="28"/>
  <c r="FW28" i="28" s="1"/>
  <c r="FY26" i="28"/>
  <c r="GB25" i="28"/>
  <c r="LC52" i="28" l="1"/>
  <c r="IC54" i="28"/>
  <c r="KT53" i="28"/>
  <c r="JZ53" i="28"/>
  <c r="KI53" i="28"/>
  <c r="KO53" i="28"/>
  <c r="KL53" i="28"/>
  <c r="KP53" i="28"/>
  <c r="KS53" i="28"/>
  <c r="KM53" i="28"/>
  <c r="KE53" i="28"/>
  <c r="KG53" i="28"/>
  <c r="KV53" i="28"/>
  <c r="KQ53" i="28"/>
  <c r="KK53" i="28"/>
  <c r="KB53" i="28"/>
  <c r="KA53" i="28"/>
  <c r="JX53" i="28"/>
  <c r="KC53" i="28"/>
  <c r="KJ53" i="28"/>
  <c r="KF53" i="28"/>
  <c r="KH53" i="28"/>
  <c r="JY53" i="28"/>
  <c r="KW53" i="28"/>
  <c r="KR53" i="28"/>
  <c r="KD53" i="28"/>
  <c r="KU53" i="28"/>
  <c r="KY53" i="28"/>
  <c r="KX53" i="28"/>
  <c r="KN53" i="28"/>
  <c r="FV27" i="28"/>
  <c r="FZ27" i="28" s="1"/>
  <c r="GB26" i="28"/>
  <c r="FX28" i="28"/>
  <c r="GA28" i="28"/>
  <c r="FT30" i="28"/>
  <c r="FU29" i="28"/>
  <c r="FW29" i="28" s="1"/>
  <c r="FY27" i="28"/>
  <c r="LC53" i="28" l="1"/>
  <c r="KR54" i="28"/>
  <c r="KT54" i="28"/>
  <c r="KX54" i="28"/>
  <c r="KA54" i="28"/>
  <c r="KD54" i="28"/>
  <c r="KP54" i="28"/>
  <c r="KF54" i="28"/>
  <c r="KQ54" i="28"/>
  <c r="KK54" i="28"/>
  <c r="KS54" i="28"/>
  <c r="KL54" i="28"/>
  <c r="KI54" i="28"/>
  <c r="KV54" i="28"/>
  <c r="JX54" i="28"/>
  <c r="KU54" i="28"/>
  <c r="KO54" i="28"/>
  <c r="KN54" i="28"/>
  <c r="KW54" i="28"/>
  <c r="KY54" i="28"/>
  <c r="KB54" i="28"/>
  <c r="KM54" i="28"/>
  <c r="JY54" i="28"/>
  <c r="KC54" i="28"/>
  <c r="KJ54" i="28"/>
  <c r="JZ54" i="28"/>
  <c r="KH54" i="28"/>
  <c r="KE54" i="28"/>
  <c r="KG54" i="28"/>
  <c r="IC55" i="28"/>
  <c r="FV28" i="28"/>
  <c r="FZ28" i="28" s="1"/>
  <c r="GB27" i="28"/>
  <c r="GA29" i="28"/>
  <c r="FX29" i="28"/>
  <c r="FT31" i="28"/>
  <c r="FU30" i="28"/>
  <c r="FW30" i="28" s="1"/>
  <c r="FY28" i="28"/>
  <c r="LC54" i="28" l="1"/>
  <c r="IC56" i="28"/>
  <c r="KJ55" i="28"/>
  <c r="KG55" i="28"/>
  <c r="KK55" i="28"/>
  <c r="JZ55" i="28"/>
  <c r="KY55" i="28"/>
  <c r="KL55" i="28"/>
  <c r="KB55" i="28"/>
  <c r="JY55" i="28"/>
  <c r="KU55" i="28"/>
  <c r="KS55" i="28"/>
  <c r="KP55" i="28"/>
  <c r="KM55" i="28"/>
  <c r="KC55" i="28"/>
  <c r="KX55" i="28"/>
  <c r="KF55" i="28"/>
  <c r="KA55" i="28"/>
  <c r="KT55" i="28"/>
  <c r="KR55" i="28"/>
  <c r="KI55" i="28"/>
  <c r="KD55" i="28"/>
  <c r="JX55" i="28"/>
  <c r="KW55" i="28"/>
  <c r="KE55" i="28"/>
  <c r="KH55" i="28"/>
  <c r="KQ55" i="28"/>
  <c r="KN55" i="28"/>
  <c r="KO55" i="28"/>
  <c r="KV55" i="28"/>
  <c r="FY29" i="28"/>
  <c r="GB28" i="28"/>
  <c r="FV29" i="28"/>
  <c r="FZ29" i="28" s="1"/>
  <c r="GA30" i="28"/>
  <c r="FX30" i="28"/>
  <c r="FT32" i="28"/>
  <c r="FU31" i="28"/>
  <c r="FW31" i="28" s="1"/>
  <c r="IC57" i="28" l="1"/>
  <c r="LC55" i="28"/>
  <c r="KE56" i="28"/>
  <c r="KI56" i="28"/>
  <c r="KU56" i="28"/>
  <c r="KL56" i="28"/>
  <c r="KH56" i="28"/>
  <c r="KK56" i="28"/>
  <c r="KO56" i="28"/>
  <c r="KJ56" i="28"/>
  <c r="KV56" i="28"/>
  <c r="KM56" i="28"/>
  <c r="KA56" i="28"/>
  <c r="KC56" i="28"/>
  <c r="KW56" i="28"/>
  <c r="KT56" i="28"/>
  <c r="JZ56" i="28"/>
  <c r="KB56" i="28"/>
  <c r="KN56" i="28"/>
  <c r="KF56" i="28"/>
  <c r="KP56" i="28"/>
  <c r="JX56" i="28"/>
  <c r="JY56" i="28"/>
  <c r="KY56" i="28"/>
  <c r="KS56" i="28"/>
  <c r="KD56" i="28"/>
  <c r="KG56" i="28"/>
  <c r="KX56" i="28"/>
  <c r="KR56" i="28"/>
  <c r="KQ56" i="28"/>
  <c r="FV30" i="28"/>
  <c r="FZ30" i="28" s="1"/>
  <c r="FX31" i="28"/>
  <c r="GA31" i="28"/>
  <c r="FT33" i="28"/>
  <c r="FU32" i="28"/>
  <c r="FW32" i="28" s="1"/>
  <c r="GB29" i="28"/>
  <c r="FY30" i="28"/>
  <c r="KG57" i="28" l="1"/>
  <c r="JZ57" i="28"/>
  <c r="KC57" i="28"/>
  <c r="KR57" i="28"/>
  <c r="KP57" i="28"/>
  <c r="KS57" i="28"/>
  <c r="KL57" i="28"/>
  <c r="KJ57" i="28"/>
  <c r="KX57" i="28"/>
  <c r="KA57" i="28"/>
  <c r="KN57" i="28"/>
  <c r="JX57" i="28"/>
  <c r="KV57" i="28"/>
  <c r="KU57" i="28"/>
  <c r="KT57" i="28"/>
  <c r="KQ57" i="28"/>
  <c r="KB57" i="28"/>
  <c r="JY57" i="28"/>
  <c r="KM57" i="28"/>
  <c r="KH57" i="28"/>
  <c r="KF57" i="28"/>
  <c r="KD57" i="28"/>
  <c r="KW57" i="28"/>
  <c r="KI57" i="28"/>
  <c r="KK57" i="28"/>
  <c r="KO57" i="28"/>
  <c r="KE57" i="28"/>
  <c r="KY57" i="28"/>
  <c r="LC56" i="28"/>
  <c r="IC58" i="28"/>
  <c r="FV31" i="28"/>
  <c r="FZ31" i="28" s="1"/>
  <c r="GB30" i="28"/>
  <c r="FX32" i="28"/>
  <c r="GA32" i="28"/>
  <c r="FT34" i="28"/>
  <c r="FU33" i="28"/>
  <c r="FW33" i="28" s="1"/>
  <c r="FY31" i="28"/>
  <c r="LC57" i="28" l="1"/>
  <c r="IC59" i="28"/>
  <c r="KQ58" i="28"/>
  <c r="KO58" i="28"/>
  <c r="KU58" i="28"/>
  <c r="KD58" i="28"/>
  <c r="KY58" i="28"/>
  <c r="KL58" i="28"/>
  <c r="KX58" i="28"/>
  <c r="KB58" i="28"/>
  <c r="KN58" i="28"/>
  <c r="KF58" i="28"/>
  <c r="JZ58" i="28"/>
  <c r="KC58" i="28"/>
  <c r="KH58" i="28"/>
  <c r="KM58" i="28"/>
  <c r="KJ58" i="28"/>
  <c r="KK58" i="28"/>
  <c r="JY58" i="28"/>
  <c r="KP58" i="28"/>
  <c r="KI58" i="28"/>
  <c r="KS58" i="28"/>
  <c r="KG58" i="28"/>
  <c r="KR58" i="28"/>
  <c r="KT58" i="28"/>
  <c r="KW58" i="28"/>
  <c r="KA58" i="28"/>
  <c r="JX58" i="28"/>
  <c r="KV58" i="28"/>
  <c r="KE58" i="28"/>
  <c r="GB31" i="28"/>
  <c r="GA33" i="28"/>
  <c r="FX33" i="28"/>
  <c r="FU34" i="28"/>
  <c r="FW34" i="28" s="1"/>
  <c r="FT35" i="28"/>
  <c r="FV32" i="28"/>
  <c r="FZ32" i="28" s="1"/>
  <c r="FY32" i="28"/>
  <c r="LC58" i="28" l="1"/>
  <c r="IC60" i="28"/>
  <c r="KE59" i="28"/>
  <c r="KG59" i="28"/>
  <c r="KB59" i="28"/>
  <c r="JX59" i="28"/>
  <c r="KI59" i="28"/>
  <c r="KO59" i="28"/>
  <c r="KX59" i="28"/>
  <c r="KU59" i="28"/>
  <c r="KP59" i="28"/>
  <c r="KR59" i="28"/>
  <c r="KL59" i="28"/>
  <c r="KJ59" i="28"/>
  <c r="JZ59" i="28"/>
  <c r="KF59" i="28"/>
  <c r="KW59" i="28"/>
  <c r="KD59" i="28"/>
  <c r="KV59" i="28"/>
  <c r="KM59" i="28"/>
  <c r="KY59" i="28"/>
  <c r="KS59" i="28"/>
  <c r="KQ59" i="28"/>
  <c r="KK59" i="28"/>
  <c r="KC59" i="28"/>
  <c r="KH59" i="28"/>
  <c r="JY59" i="28"/>
  <c r="KA59" i="28"/>
  <c r="KN59" i="28"/>
  <c r="KT59" i="28"/>
  <c r="FV33" i="28"/>
  <c r="FZ33" i="28" s="1"/>
  <c r="FX34" i="28"/>
  <c r="GA34" i="28"/>
  <c r="FT36" i="28"/>
  <c r="FU35" i="28"/>
  <c r="FW35" i="28" s="1"/>
  <c r="GB32" i="28"/>
  <c r="FY33" i="28"/>
  <c r="LC59" i="28" l="1"/>
  <c r="KM60" i="28"/>
  <c r="KU60" i="28"/>
  <c r="KH60" i="28"/>
  <c r="KK60" i="28"/>
  <c r="KD60" i="28"/>
  <c r="KE60" i="28"/>
  <c r="KG60" i="28"/>
  <c r="KY60" i="28"/>
  <c r="JX60" i="28"/>
  <c r="KP60" i="28"/>
  <c r="KR60" i="28"/>
  <c r="KO60" i="28"/>
  <c r="KF60" i="28"/>
  <c r="JZ60" i="28"/>
  <c r="KQ60" i="28"/>
  <c r="KT60" i="28"/>
  <c r="KC60" i="28"/>
  <c r="KJ60" i="28"/>
  <c r="KL60" i="28"/>
  <c r="KA60" i="28"/>
  <c r="KX60" i="28"/>
  <c r="KN60" i="28"/>
  <c r="KI60" i="28"/>
  <c r="JY60" i="28"/>
  <c r="KV60" i="28"/>
  <c r="KW60" i="28"/>
  <c r="KS60" i="28"/>
  <c r="KB60" i="28"/>
  <c r="IC61" i="28"/>
  <c r="GB33" i="28"/>
  <c r="FV34" i="28"/>
  <c r="FZ34" i="28" s="1"/>
  <c r="GA35" i="28"/>
  <c r="FX35" i="28"/>
  <c r="FT37" i="28"/>
  <c r="FU36" i="28"/>
  <c r="FW36" i="28" s="1"/>
  <c r="FY34" i="28"/>
  <c r="IC62" i="28" l="1"/>
  <c r="KE61" i="28"/>
  <c r="JX61" i="28"/>
  <c r="KJ61" i="28"/>
  <c r="KP61" i="28"/>
  <c r="KM61" i="28"/>
  <c r="KF61" i="28"/>
  <c r="KO61" i="28"/>
  <c r="KX61" i="28"/>
  <c r="KW61" i="28"/>
  <c r="KR61" i="28"/>
  <c r="KL61" i="28"/>
  <c r="JZ61" i="28"/>
  <c r="KB61" i="28"/>
  <c r="KV61" i="28"/>
  <c r="KH61" i="28"/>
  <c r="KU61" i="28"/>
  <c r="KS61" i="28"/>
  <c r="KY61" i="28"/>
  <c r="KI61" i="28"/>
  <c r="KG61" i="28"/>
  <c r="KT61" i="28"/>
  <c r="KQ61" i="28"/>
  <c r="KC61" i="28"/>
  <c r="KA61" i="28"/>
  <c r="JY61" i="28"/>
  <c r="KN61" i="28"/>
  <c r="KD61" i="28"/>
  <c r="KK61" i="28"/>
  <c r="LC60" i="28"/>
  <c r="GB34" i="28"/>
  <c r="GA36" i="28"/>
  <c r="FX36" i="28"/>
  <c r="FU37" i="28"/>
  <c r="FW37" i="28" s="1"/>
  <c r="FT38" i="28"/>
  <c r="FV35" i="28"/>
  <c r="FZ35" i="28" s="1"/>
  <c r="FY35" i="28"/>
  <c r="IC63" i="28" l="1"/>
  <c r="LC61" i="28"/>
  <c r="KF62" i="28"/>
  <c r="KT62" i="28"/>
  <c r="KE62" i="28"/>
  <c r="KG62" i="28"/>
  <c r="KO62" i="28"/>
  <c r="KB62" i="28"/>
  <c r="KK62" i="28"/>
  <c r="KM62" i="28"/>
  <c r="KV62" i="28"/>
  <c r="KA62" i="28"/>
  <c r="KW62" i="28"/>
  <c r="JZ62" i="28"/>
  <c r="KD62" i="28"/>
  <c r="KP62" i="28"/>
  <c r="KL62" i="28"/>
  <c r="KS62" i="28"/>
  <c r="JY62" i="28"/>
  <c r="KI62" i="28"/>
  <c r="KQ62" i="28"/>
  <c r="KR62" i="28"/>
  <c r="KN62" i="28"/>
  <c r="JX62" i="28"/>
  <c r="KH62" i="28"/>
  <c r="KC62" i="28"/>
  <c r="KJ62" i="28"/>
  <c r="KX62" i="28"/>
  <c r="KU62" i="28"/>
  <c r="KY62" i="28"/>
  <c r="FV36" i="28"/>
  <c r="FZ36" i="28" s="1"/>
  <c r="GB35" i="28"/>
  <c r="FX37" i="28"/>
  <c r="GA37" i="28"/>
  <c r="FT39" i="28"/>
  <c r="FU38" i="28"/>
  <c r="FW38" i="28" s="1"/>
  <c r="FY36" i="28"/>
  <c r="LC62" i="28" l="1"/>
  <c r="IC64" i="28"/>
  <c r="JZ63" i="28"/>
  <c r="KS63" i="28"/>
  <c r="KB63" i="28"/>
  <c r="KT63" i="28"/>
  <c r="KE63" i="28"/>
  <c r="JY63" i="28"/>
  <c r="KN63" i="28"/>
  <c r="KO63" i="28"/>
  <c r="KY63" i="28"/>
  <c r="KM63" i="28"/>
  <c r="KQ63" i="28"/>
  <c r="KF63" i="28"/>
  <c r="KX63" i="28"/>
  <c r="KP63" i="28"/>
  <c r="KL63" i="28"/>
  <c r="KR63" i="28"/>
  <c r="KI63" i="28"/>
  <c r="JX63" i="28"/>
  <c r="KH63" i="28"/>
  <c r="KK63" i="28"/>
  <c r="KD63" i="28"/>
  <c r="KA63" i="28"/>
  <c r="KG63" i="28"/>
  <c r="KJ63" i="28"/>
  <c r="KU63" i="28"/>
  <c r="KV63" i="28"/>
  <c r="KW63" i="28"/>
  <c r="KC63" i="28"/>
  <c r="FY37" i="28"/>
  <c r="GB36" i="28"/>
  <c r="FV37" i="28"/>
  <c r="FZ37" i="28" s="1"/>
  <c r="FX38" i="28"/>
  <c r="GA38" i="28"/>
  <c r="FU39" i="28"/>
  <c r="FW39" i="28" s="1"/>
  <c r="FT40" i="28"/>
  <c r="LC63" i="28" l="1"/>
  <c r="IC65" i="28"/>
  <c r="KP64" i="28"/>
  <c r="KY64" i="28"/>
  <c r="KO64" i="28"/>
  <c r="KG64" i="28"/>
  <c r="KW64" i="28"/>
  <c r="KA64" i="28"/>
  <c r="KD64" i="28"/>
  <c r="KX64" i="28"/>
  <c r="KJ64" i="28"/>
  <c r="KF64" i="28"/>
  <c r="JX64" i="28"/>
  <c r="KC64" i="28"/>
  <c r="KM64" i="28"/>
  <c r="JZ64" i="28"/>
  <c r="KU64" i="28"/>
  <c r="KB64" i="28"/>
  <c r="KT64" i="28"/>
  <c r="KS64" i="28"/>
  <c r="KN64" i="28"/>
  <c r="KR64" i="28"/>
  <c r="KH64" i="28"/>
  <c r="KK64" i="28"/>
  <c r="KE64" i="28"/>
  <c r="KL64" i="28"/>
  <c r="KV64" i="28"/>
  <c r="KQ64" i="28"/>
  <c r="KI64" i="28"/>
  <c r="JY64" i="28"/>
  <c r="FV38" i="28"/>
  <c r="FZ38" i="28" s="1"/>
  <c r="GA39" i="28"/>
  <c r="FX39" i="28"/>
  <c r="FT41" i="28"/>
  <c r="FU40" i="28"/>
  <c r="FX40" i="28" s="1"/>
  <c r="GB37" i="28"/>
  <c r="FY38" i="28"/>
  <c r="LC64" i="28" l="1"/>
  <c r="IC66" i="28"/>
  <c r="KG65" i="28"/>
  <c r="KN65" i="28"/>
  <c r="KX65" i="28"/>
  <c r="KB65" i="28"/>
  <c r="KU65" i="28"/>
  <c r="KP65" i="28"/>
  <c r="KY65" i="28"/>
  <c r="KO65" i="28"/>
  <c r="KV65" i="28"/>
  <c r="KS65" i="28"/>
  <c r="KJ65" i="28"/>
  <c r="JY65" i="28"/>
  <c r="KF65" i="28"/>
  <c r="KQ65" i="28"/>
  <c r="JX65" i="28"/>
  <c r="KH65" i="28"/>
  <c r="KW65" i="28"/>
  <c r="KM65" i="28"/>
  <c r="KL65" i="28"/>
  <c r="KE65" i="28"/>
  <c r="KC65" i="28"/>
  <c r="JZ65" i="28"/>
  <c r="KR65" i="28"/>
  <c r="KT65" i="28"/>
  <c r="KA65" i="28"/>
  <c r="KI65" i="28"/>
  <c r="KD65" i="28"/>
  <c r="KK65" i="28"/>
  <c r="GB38" i="28"/>
  <c r="FV39" i="28"/>
  <c r="FZ39" i="28" s="1"/>
  <c r="GA40" i="28"/>
  <c r="FW40" i="28"/>
  <c r="FT42" i="28"/>
  <c r="FU41" i="28"/>
  <c r="FW41" i="28" s="1"/>
  <c r="FY39" i="28"/>
  <c r="LC65" i="28" l="1"/>
  <c r="KG66" i="28"/>
  <c r="KD66" i="28"/>
  <c r="KO66" i="28"/>
  <c r="JY66" i="28"/>
  <c r="KW66" i="28"/>
  <c r="KS66" i="28"/>
  <c r="JZ66" i="28"/>
  <c r="KM66" i="28"/>
  <c r="KV66" i="28"/>
  <c r="KN66" i="28"/>
  <c r="KH66" i="28"/>
  <c r="KB66" i="28"/>
  <c r="KC66" i="28"/>
  <c r="KR66" i="28"/>
  <c r="KF66" i="28"/>
  <c r="KY66" i="28"/>
  <c r="JX66" i="28"/>
  <c r="KL66" i="28"/>
  <c r="KU66" i="28"/>
  <c r="KT66" i="28"/>
  <c r="KQ66" i="28"/>
  <c r="KP66" i="28"/>
  <c r="KK66" i="28"/>
  <c r="KA66" i="28"/>
  <c r="KI66" i="28"/>
  <c r="KE66" i="28"/>
  <c r="KJ66" i="28"/>
  <c r="KX66" i="28"/>
  <c r="IC67" i="28"/>
  <c r="GB39" i="28"/>
  <c r="FV40" i="28"/>
  <c r="FZ40" i="28" s="1"/>
  <c r="FX41" i="28"/>
  <c r="GA41" i="28"/>
  <c r="FU42" i="28"/>
  <c r="FW42" i="28" s="1"/>
  <c r="FT43" i="28"/>
  <c r="FY40" i="28"/>
  <c r="IC68" i="28" l="1"/>
  <c r="KK67" i="28"/>
  <c r="KF67" i="28"/>
  <c r="KX67" i="28"/>
  <c r="JX67" i="28"/>
  <c r="KU67" i="28"/>
  <c r="KC67" i="28"/>
  <c r="KM67" i="28"/>
  <c r="KQ67" i="28"/>
  <c r="JY67" i="28"/>
  <c r="KT67" i="28"/>
  <c r="KR67" i="28"/>
  <c r="JZ67" i="28"/>
  <c r="KP67" i="28"/>
  <c r="KN67" i="28"/>
  <c r="KV67" i="28"/>
  <c r="KY67" i="28"/>
  <c r="KH67" i="28"/>
  <c r="KL67" i="28"/>
  <c r="KB67" i="28"/>
  <c r="KD67" i="28"/>
  <c r="KS67" i="28"/>
  <c r="KA67" i="28"/>
  <c r="KJ67" i="28"/>
  <c r="KI67" i="28"/>
  <c r="KW67" i="28"/>
  <c r="KE67" i="28"/>
  <c r="KG67" i="28"/>
  <c r="KO67" i="28"/>
  <c r="LC66" i="28"/>
  <c r="GB40" i="28"/>
  <c r="GA42" i="28"/>
  <c r="FX42" i="28"/>
  <c r="FU43" i="28"/>
  <c r="FW43" i="28" s="1"/>
  <c r="FT44" i="28"/>
  <c r="FV41" i="28"/>
  <c r="FZ41" i="28" s="1"/>
  <c r="FY41" i="28"/>
  <c r="IC69" i="28" l="1"/>
  <c r="JX68" i="28"/>
  <c r="KG68" i="28"/>
  <c r="KN68" i="28"/>
  <c r="KX68" i="28"/>
  <c r="KJ68" i="28"/>
  <c r="KD68" i="28"/>
  <c r="KF68" i="28"/>
  <c r="KT68" i="28"/>
  <c r="KO68" i="28"/>
  <c r="KR68" i="28"/>
  <c r="KK68" i="28"/>
  <c r="KB68" i="28"/>
  <c r="KL68" i="28"/>
  <c r="KH68" i="28"/>
  <c r="KW68" i="28"/>
  <c r="KQ68" i="28"/>
  <c r="KY68" i="28"/>
  <c r="KI68" i="28"/>
  <c r="JY68" i="28"/>
  <c r="KC68" i="28"/>
  <c r="KE68" i="28"/>
  <c r="KM68" i="28"/>
  <c r="KA68" i="28"/>
  <c r="KU68" i="28"/>
  <c r="KV68" i="28"/>
  <c r="JZ68" i="28"/>
  <c r="KP68" i="28"/>
  <c r="KS68" i="28"/>
  <c r="LC67" i="28"/>
  <c r="FY42" i="28"/>
  <c r="GB41" i="28"/>
  <c r="FV42" i="28"/>
  <c r="FZ42" i="28" s="1"/>
  <c r="FX43" i="28"/>
  <c r="GA43" i="28"/>
  <c r="FU44" i="28"/>
  <c r="FW44" i="28" s="1"/>
  <c r="FT45" i="28"/>
  <c r="LC68" i="28" l="1"/>
  <c r="IC70" i="28"/>
  <c r="JX69" i="28"/>
  <c r="KQ69" i="28"/>
  <c r="JY69" i="28"/>
  <c r="KS69" i="28"/>
  <c r="KY69" i="28"/>
  <c r="KL69" i="28"/>
  <c r="KD69" i="28"/>
  <c r="KK69" i="28"/>
  <c r="KG69" i="28"/>
  <c r="KF69" i="28"/>
  <c r="JZ69" i="28"/>
  <c r="KM69" i="28"/>
  <c r="KW69" i="28"/>
  <c r="KT69" i="28"/>
  <c r="KU69" i="28"/>
  <c r="KV69" i="28"/>
  <c r="KO69" i="28"/>
  <c r="KH69" i="28"/>
  <c r="KP69" i="28"/>
  <c r="KR69" i="28"/>
  <c r="KI69" i="28"/>
  <c r="KA69" i="28"/>
  <c r="KC69" i="28"/>
  <c r="KN69" i="28"/>
  <c r="KE69" i="28"/>
  <c r="KJ69" i="28"/>
  <c r="KX69" i="28"/>
  <c r="KB69" i="28"/>
  <c r="FV43" i="28"/>
  <c r="FZ43" i="28" s="1"/>
  <c r="FX44" i="28"/>
  <c r="GA44" i="28"/>
  <c r="FU45" i="28"/>
  <c r="FW45" i="28" s="1"/>
  <c r="FT46" i="28"/>
  <c r="GB42" i="28"/>
  <c r="FY43" i="28"/>
  <c r="LC69" i="28" l="1"/>
  <c r="KP70" i="28"/>
  <c r="KE70" i="28"/>
  <c r="KF70" i="28"/>
  <c r="JX70" i="28"/>
  <c r="KX70" i="28"/>
  <c r="JY70" i="28"/>
  <c r="KR70" i="28"/>
  <c r="KD70" i="28"/>
  <c r="KH70" i="28"/>
  <c r="KQ70" i="28"/>
  <c r="KI70" i="28"/>
  <c r="KW70" i="28"/>
  <c r="KT70" i="28"/>
  <c r="KY70" i="28"/>
  <c r="KC70" i="28"/>
  <c r="KU70" i="28"/>
  <c r="KL70" i="28"/>
  <c r="KN70" i="28"/>
  <c r="KK70" i="28"/>
  <c r="KS70" i="28"/>
  <c r="JZ70" i="28"/>
  <c r="KA70" i="28"/>
  <c r="KO70" i="28"/>
  <c r="KM70" i="28"/>
  <c r="KG70" i="28"/>
  <c r="KB70" i="28"/>
  <c r="KV70" i="28"/>
  <c r="KJ70" i="28"/>
  <c r="IC71" i="28"/>
  <c r="GB43" i="28"/>
  <c r="FX45" i="28"/>
  <c r="GA45" i="28"/>
  <c r="FU46" i="28"/>
  <c r="FW46" i="28" s="1"/>
  <c r="FT47" i="28"/>
  <c r="FV44" i="28"/>
  <c r="FZ44" i="28" s="1"/>
  <c r="FY44" i="28"/>
  <c r="IC72" i="28" l="1"/>
  <c r="KP71" i="28"/>
  <c r="KW71" i="28"/>
  <c r="KB71" i="28"/>
  <c r="KL71" i="28"/>
  <c r="KO71" i="28"/>
  <c r="KM71" i="28"/>
  <c r="JX71" i="28"/>
  <c r="KS71" i="28"/>
  <c r="KY71" i="28"/>
  <c r="JZ71" i="28"/>
  <c r="KX71" i="28"/>
  <c r="KU71" i="28"/>
  <c r="KG71" i="28"/>
  <c r="KQ71" i="28"/>
  <c r="KH71" i="28"/>
  <c r="KC71" i="28"/>
  <c r="KR71" i="28"/>
  <c r="KV71" i="28"/>
  <c r="KI71" i="28"/>
  <c r="KD71" i="28"/>
  <c r="KF71" i="28"/>
  <c r="KA71" i="28"/>
  <c r="KK71" i="28"/>
  <c r="KJ71" i="28"/>
  <c r="JY71" i="28"/>
  <c r="KN71" i="28"/>
  <c r="KT71" i="28"/>
  <c r="KE71" i="28"/>
  <c r="LC70" i="28"/>
  <c r="FV45" i="28"/>
  <c r="FZ45" i="28" s="1"/>
  <c r="GB44" i="28"/>
  <c r="FX46" i="28"/>
  <c r="GA46" i="28"/>
  <c r="FU47" i="28"/>
  <c r="FW47" i="28" s="1"/>
  <c r="FT48" i="28"/>
  <c r="FY45" i="28"/>
  <c r="LC71" i="28" l="1"/>
  <c r="IC73" i="28"/>
  <c r="KY72" i="28"/>
  <c r="KL72" i="28"/>
  <c r="JY72" i="28"/>
  <c r="KX72" i="28"/>
  <c r="KP72" i="28"/>
  <c r="KU72" i="28"/>
  <c r="KT72" i="28"/>
  <c r="KE72" i="28"/>
  <c r="KG72" i="28"/>
  <c r="KM72" i="28"/>
  <c r="KO72" i="28"/>
  <c r="KF72" i="28"/>
  <c r="JZ72" i="28"/>
  <c r="KI72" i="28"/>
  <c r="KW72" i="28"/>
  <c r="KV72" i="28"/>
  <c r="KQ72" i="28"/>
  <c r="KC72" i="28"/>
  <c r="KD72" i="28"/>
  <c r="JX72" i="28"/>
  <c r="KS72" i="28"/>
  <c r="KK72" i="28"/>
  <c r="KA72" i="28"/>
  <c r="KN72" i="28"/>
  <c r="KH72" i="28"/>
  <c r="KJ72" i="28"/>
  <c r="KR72" i="28"/>
  <c r="KB72" i="28"/>
  <c r="FV46" i="28"/>
  <c r="FZ46" i="28" s="1"/>
  <c r="GB45" i="28"/>
  <c r="GA47" i="28"/>
  <c r="FX47" i="28"/>
  <c r="FT49" i="28"/>
  <c r="FU48" i="28"/>
  <c r="FW48" i="28" s="1"/>
  <c r="FY46" i="28"/>
  <c r="IC74" i="28" l="1"/>
  <c r="KR73" i="28"/>
  <c r="KL73" i="28"/>
  <c r="KO73" i="28"/>
  <c r="KT73" i="28"/>
  <c r="KH73" i="28"/>
  <c r="JZ73" i="28"/>
  <c r="KP73" i="28"/>
  <c r="KI73" i="28"/>
  <c r="KN73" i="28"/>
  <c r="KX73" i="28"/>
  <c r="KG73" i="28"/>
  <c r="KC73" i="28"/>
  <c r="KM73" i="28"/>
  <c r="KB73" i="28"/>
  <c r="KA73" i="28"/>
  <c r="KY73" i="28"/>
  <c r="KU73" i="28"/>
  <c r="JX73" i="28"/>
  <c r="KJ73" i="28"/>
  <c r="KV73" i="28"/>
  <c r="KW73" i="28"/>
  <c r="KQ73" i="28"/>
  <c r="KS73" i="28"/>
  <c r="KF73" i="28"/>
  <c r="KE73" i="28"/>
  <c r="KK73" i="28"/>
  <c r="KD73" i="28"/>
  <c r="JY73" i="28"/>
  <c r="LC72" i="28"/>
  <c r="FY47" i="28"/>
  <c r="GB46" i="28"/>
  <c r="FV47" i="28"/>
  <c r="FZ47" i="28" s="1"/>
  <c r="FX48" i="28"/>
  <c r="GA48" i="28"/>
  <c r="FT50" i="28"/>
  <c r="FU49" i="28"/>
  <c r="FW49" i="28" s="1"/>
  <c r="LC73" i="28" l="1"/>
  <c r="KU74" i="28"/>
  <c r="KS74" i="28"/>
  <c r="JX74" i="28"/>
  <c r="KN74" i="28"/>
  <c r="JZ74" i="28"/>
  <c r="KD74" i="28"/>
  <c r="KM74" i="28"/>
  <c r="KG74" i="28"/>
  <c r="KP74" i="28"/>
  <c r="KI74" i="28"/>
  <c r="KW74" i="28"/>
  <c r="KB74" i="28"/>
  <c r="KR74" i="28"/>
  <c r="KO74" i="28"/>
  <c r="KA74" i="28"/>
  <c r="KK74" i="28"/>
  <c r="KT74" i="28"/>
  <c r="KF74" i="28"/>
  <c r="KH74" i="28"/>
  <c r="KX74" i="28"/>
  <c r="KQ74" i="28"/>
  <c r="JY74" i="28"/>
  <c r="KY74" i="28"/>
  <c r="KV74" i="28"/>
  <c r="KC74" i="28"/>
  <c r="KL74" i="28"/>
  <c r="KE74" i="28"/>
  <c r="KJ74" i="28"/>
  <c r="IC75" i="28"/>
  <c r="FV48" i="28"/>
  <c r="FZ48" i="28" s="1"/>
  <c r="FX49" i="28"/>
  <c r="GA49" i="28"/>
  <c r="FU50" i="28"/>
  <c r="FW50" i="28" s="1"/>
  <c r="FT51" i="28"/>
  <c r="GB47" i="28"/>
  <c r="FY48" i="28"/>
  <c r="KF75" i="28" l="1"/>
  <c r="KD75" i="28"/>
  <c r="KC75" i="28"/>
  <c r="JY75" i="28"/>
  <c r="KU75" i="28"/>
  <c r="KE75" i="28"/>
  <c r="KI75" i="28"/>
  <c r="KO75" i="28"/>
  <c r="KA75" i="28"/>
  <c r="KP75" i="28"/>
  <c r="KN75" i="28"/>
  <c r="KT75" i="28"/>
  <c r="KW75" i="28"/>
  <c r="KJ75" i="28"/>
  <c r="KL75" i="28"/>
  <c r="KR75" i="28"/>
  <c r="KY75" i="28"/>
  <c r="KG75" i="28"/>
  <c r="KM75" i="28"/>
  <c r="KQ75" i="28"/>
  <c r="KB75" i="28"/>
  <c r="KK75" i="28"/>
  <c r="KS75" i="28"/>
  <c r="KV75" i="28"/>
  <c r="JZ75" i="28"/>
  <c r="KX75" i="28"/>
  <c r="KH75" i="28"/>
  <c r="JX75" i="28"/>
  <c r="LC74" i="28"/>
  <c r="IC76" i="28"/>
  <c r="FV49" i="28"/>
  <c r="FZ49" i="28" s="1"/>
  <c r="FX50" i="28"/>
  <c r="GA50" i="28"/>
  <c r="FT52" i="28"/>
  <c r="FU51" i="28"/>
  <c r="FW51" i="28" s="1"/>
  <c r="GB48" i="28"/>
  <c r="FY49" i="28"/>
  <c r="LC75" i="28" l="1"/>
  <c r="KM76" i="28"/>
  <c r="JZ76" i="28"/>
  <c r="JY76" i="28"/>
  <c r="KF76" i="28"/>
  <c r="KK76" i="28"/>
  <c r="KO76" i="28"/>
  <c r="KH76" i="28"/>
  <c r="KD76" i="28"/>
  <c r="KN76" i="28"/>
  <c r="KX76" i="28"/>
  <c r="KP76" i="28"/>
  <c r="KV76" i="28"/>
  <c r="KU76" i="28"/>
  <c r="KQ76" i="28"/>
  <c r="KY76" i="28"/>
  <c r="KJ76" i="28"/>
  <c r="KI76" i="28"/>
  <c r="KW76" i="28"/>
  <c r="KB76" i="28"/>
  <c r="KR76" i="28"/>
  <c r="JX76" i="28"/>
  <c r="KA76" i="28"/>
  <c r="KG76" i="28"/>
  <c r="KE76" i="28"/>
  <c r="KS76" i="28"/>
  <c r="KC76" i="28"/>
  <c r="KT76" i="28"/>
  <c r="KL76" i="28"/>
  <c r="IC77" i="28"/>
  <c r="FV50" i="28"/>
  <c r="FZ50" i="28" s="1"/>
  <c r="FX51" i="28"/>
  <c r="GA51" i="28"/>
  <c r="FU52" i="28"/>
  <c r="FW52" i="28" s="1"/>
  <c r="FT53" i="28"/>
  <c r="GB49" i="28"/>
  <c r="FY50" i="28"/>
  <c r="LC76" i="28" l="1"/>
  <c r="IC78" i="28"/>
  <c r="KB78" i="28" s="1"/>
  <c r="KE77" i="28"/>
  <c r="JZ77" i="28"/>
  <c r="KK77" i="28"/>
  <c r="JY77" i="28"/>
  <c r="KI77" i="28"/>
  <c r="KJ77" i="28"/>
  <c r="KC77" i="28"/>
  <c r="KX77" i="28"/>
  <c r="KT77" i="28"/>
  <c r="KP77" i="28"/>
  <c r="KB77" i="28"/>
  <c r="KN77" i="28"/>
  <c r="KR77" i="28"/>
  <c r="KG77" i="28"/>
  <c r="KM77" i="28"/>
  <c r="KL77" i="28"/>
  <c r="KQ77" i="28"/>
  <c r="KS77" i="28"/>
  <c r="KA77" i="28"/>
  <c r="JX77" i="28"/>
  <c r="KD77" i="28"/>
  <c r="KY77" i="28"/>
  <c r="KF77" i="28"/>
  <c r="KU77" i="28"/>
  <c r="KV77" i="28"/>
  <c r="KO77" i="28"/>
  <c r="KH77" i="28"/>
  <c r="KW77" i="28"/>
  <c r="KS78" i="28"/>
  <c r="KL78" i="28"/>
  <c r="KX78" i="28"/>
  <c r="KP78" i="28"/>
  <c r="FV51" i="28"/>
  <c r="FZ51" i="28" s="1"/>
  <c r="FY51" i="28"/>
  <c r="GB50" i="28"/>
  <c r="GA52" i="28"/>
  <c r="FX52" i="28"/>
  <c r="FU53" i="28"/>
  <c r="GA53" i="28" s="1"/>
  <c r="ID53" i="28" s="1"/>
  <c r="FT54" i="28"/>
  <c r="KF78" i="28" l="1"/>
  <c r="KN78" i="28"/>
  <c r="KV78" i="28"/>
  <c r="KR78" i="28"/>
  <c r="JY78" i="28"/>
  <c r="KQ78" i="28"/>
  <c r="JX78" i="28"/>
  <c r="KH78" i="28"/>
  <c r="KG78" i="28"/>
  <c r="KD78" i="28"/>
  <c r="KC78" i="28"/>
  <c r="KY78" i="28"/>
  <c r="KW78" i="28"/>
  <c r="KU78" i="28"/>
  <c r="KO78" i="28"/>
  <c r="KK78" i="28"/>
  <c r="KE78" i="28"/>
  <c r="KM78" i="28"/>
  <c r="KA78" i="28"/>
  <c r="KI78" i="28"/>
  <c r="JZ78" i="28"/>
  <c r="IC79" i="28"/>
  <c r="LC77" i="28"/>
  <c r="KJ78" i="28"/>
  <c r="KT78" i="28"/>
  <c r="FY52" i="28"/>
  <c r="GB51" i="28"/>
  <c r="FV52" i="28"/>
  <c r="FZ52" i="28" s="1"/>
  <c r="GB52" i="28"/>
  <c r="FY53" i="28"/>
  <c r="FT55" i="28"/>
  <c r="FU54" i="28"/>
  <c r="FW54" i="28" s="1"/>
  <c r="FX53" i="28"/>
  <c r="FW53" i="28"/>
  <c r="FV53" i="28" s="1"/>
  <c r="LC78" i="28" l="1"/>
  <c r="IC80" i="28"/>
  <c r="KP79" i="28"/>
  <c r="KJ79" i="28"/>
  <c r="KN79" i="28"/>
  <c r="KV79" i="28"/>
  <c r="KW79" i="28"/>
  <c r="KY79" i="28"/>
  <c r="KB79" i="28"/>
  <c r="KQ79" i="28"/>
  <c r="KU79" i="28"/>
  <c r="KD79" i="28"/>
  <c r="KM79" i="28"/>
  <c r="KK79" i="28"/>
  <c r="KI79" i="28"/>
  <c r="KE79" i="28"/>
  <c r="JX79" i="28"/>
  <c r="KO79" i="28"/>
  <c r="KA79" i="28"/>
  <c r="JZ79" i="28"/>
  <c r="JY79" i="28"/>
  <c r="KT79" i="28"/>
  <c r="KF79" i="28"/>
  <c r="KX79" i="28"/>
  <c r="KC79" i="28"/>
  <c r="KH79" i="28"/>
  <c r="KL79" i="28"/>
  <c r="KG79" i="28"/>
  <c r="KR79" i="28"/>
  <c r="KS79" i="28"/>
  <c r="FZ53" i="28"/>
  <c r="FX54" i="28"/>
  <c r="GA54" i="28"/>
  <c r="ID54" i="28" s="1"/>
  <c r="FU55" i="28"/>
  <c r="FW55" i="28" s="1"/>
  <c r="FT56" i="28"/>
  <c r="LC79" i="28" l="1"/>
  <c r="IC81" i="28"/>
  <c r="KN80" i="28"/>
  <c r="KQ80" i="28"/>
  <c r="KJ80" i="28"/>
  <c r="KL80" i="28"/>
  <c r="KW80" i="28"/>
  <c r="KR80" i="28"/>
  <c r="KF80" i="28"/>
  <c r="KT80" i="28"/>
  <c r="JZ80" i="28"/>
  <c r="KV80" i="28"/>
  <c r="KB80" i="28"/>
  <c r="KA80" i="28"/>
  <c r="JX80" i="28"/>
  <c r="KU80" i="28"/>
  <c r="KS80" i="28"/>
  <c r="KX80" i="28"/>
  <c r="KO80" i="28"/>
  <c r="KH80" i="28"/>
  <c r="KC80" i="28"/>
  <c r="KD80" i="28"/>
  <c r="KY80" i="28"/>
  <c r="KE80" i="28"/>
  <c r="KG80" i="28"/>
  <c r="KK80" i="28"/>
  <c r="KP80" i="28"/>
  <c r="JY80" i="28"/>
  <c r="KM80" i="28"/>
  <c r="KI80" i="28"/>
  <c r="GB53" i="28"/>
  <c r="FY54" i="28"/>
  <c r="FX55" i="28"/>
  <c r="GA55" i="28"/>
  <c r="ID55" i="28" s="1"/>
  <c r="FV54" i="28"/>
  <c r="FZ54" i="28" s="1"/>
  <c r="FU56" i="28"/>
  <c r="FW56" i="28" s="1"/>
  <c r="FT57" i="28"/>
  <c r="LC80" i="28" l="1"/>
  <c r="IC82" i="28"/>
  <c r="KA81" i="28"/>
  <c r="KX81" i="28"/>
  <c r="KF81" i="28"/>
  <c r="KD81" i="28"/>
  <c r="KI81" i="28"/>
  <c r="KJ81" i="28"/>
  <c r="KW81" i="28"/>
  <c r="KP81" i="28"/>
  <c r="JZ81" i="28"/>
  <c r="KH81" i="28"/>
  <c r="KU81" i="28"/>
  <c r="KT81" i="28"/>
  <c r="KV81" i="28"/>
  <c r="KO81" i="28"/>
  <c r="KN81" i="28"/>
  <c r="KE81" i="28"/>
  <c r="KC81" i="28"/>
  <c r="KS81" i="28"/>
  <c r="JY81" i="28"/>
  <c r="KB81" i="28"/>
  <c r="KG81" i="28"/>
  <c r="KM81" i="28"/>
  <c r="KY81" i="28"/>
  <c r="JX81" i="28"/>
  <c r="KQ81" i="28"/>
  <c r="KK81" i="28"/>
  <c r="KL81" i="28"/>
  <c r="KR81" i="28"/>
  <c r="GB54" i="28"/>
  <c r="FY55" i="28"/>
  <c r="FX56" i="28"/>
  <c r="GA56" i="28"/>
  <c r="ID56" i="28" s="1"/>
  <c r="FV55" i="28"/>
  <c r="FZ55" i="28" s="1"/>
  <c r="FU57" i="28"/>
  <c r="FW57" i="28" s="1"/>
  <c r="FT58" i="28"/>
  <c r="LC81" i="28" l="1"/>
  <c r="IC83" i="28"/>
  <c r="KV82" i="28"/>
  <c r="KO82" i="28"/>
  <c r="KE82" i="28"/>
  <c r="JZ82" i="28"/>
  <c r="KG82" i="28"/>
  <c r="JY82" i="28"/>
  <c r="KY82" i="28"/>
  <c r="KQ82" i="28"/>
  <c r="KN82" i="28"/>
  <c r="KU82" i="28"/>
  <c r="KA82" i="28"/>
  <c r="KJ82" i="28"/>
  <c r="KX82" i="28"/>
  <c r="KP82" i="28"/>
  <c r="KH82" i="28"/>
  <c r="KK82" i="28"/>
  <c r="KI82" i="28"/>
  <c r="KW82" i="28"/>
  <c r="KT82" i="28"/>
  <c r="JX82" i="28"/>
  <c r="KC82" i="28"/>
  <c r="KD82" i="28"/>
  <c r="KL82" i="28"/>
  <c r="KR82" i="28"/>
  <c r="KM82" i="28"/>
  <c r="KS82" i="28"/>
  <c r="KF82" i="28"/>
  <c r="KB82" i="28"/>
  <c r="GB55" i="28"/>
  <c r="FY56" i="28"/>
  <c r="GA57" i="28"/>
  <c r="ID57" i="28" s="1"/>
  <c r="FX57" i="28"/>
  <c r="FV56" i="28"/>
  <c r="FZ56" i="28" s="1"/>
  <c r="FU58" i="28"/>
  <c r="FW58" i="28" s="1"/>
  <c r="FT59" i="28"/>
  <c r="LC82" i="28" l="1"/>
  <c r="IC84" i="28"/>
  <c r="KN83" i="28"/>
  <c r="KT83" i="28"/>
  <c r="KW83" i="28"/>
  <c r="KQ83" i="28"/>
  <c r="KD83" i="28"/>
  <c r="KX83" i="28"/>
  <c r="KJ83" i="28"/>
  <c r="KK83" i="28"/>
  <c r="KE83" i="28"/>
  <c r="KB83" i="28"/>
  <c r="JY83" i="28"/>
  <c r="KR83" i="28"/>
  <c r="KC83" i="28"/>
  <c r="KO83" i="28"/>
  <c r="KL83" i="28"/>
  <c r="JX83" i="28"/>
  <c r="KV83" i="28"/>
  <c r="KF83" i="28"/>
  <c r="JZ83" i="28"/>
  <c r="KY83" i="28"/>
  <c r="KG83" i="28"/>
  <c r="KU83" i="28"/>
  <c r="KH83" i="28"/>
  <c r="KM83" i="28"/>
  <c r="KI83" i="28"/>
  <c r="KS83" i="28"/>
  <c r="KA83" i="28"/>
  <c r="KP83" i="28"/>
  <c r="GB56" i="28"/>
  <c r="FY57" i="28"/>
  <c r="FV57" i="28"/>
  <c r="FZ57" i="28" s="1"/>
  <c r="GA58" i="28"/>
  <c r="ID58" i="28" s="1"/>
  <c r="FX58" i="28"/>
  <c r="FT60" i="28"/>
  <c r="FU59" i="28"/>
  <c r="FW59" i="28" s="1"/>
  <c r="KK84" i="28" l="1"/>
  <c r="KY84" i="28"/>
  <c r="KO84" i="28"/>
  <c r="KT84" i="28"/>
  <c r="KR84" i="28"/>
  <c r="KH84" i="28"/>
  <c r="JZ84" i="28"/>
  <c r="KC84" i="28"/>
  <c r="KV84" i="28"/>
  <c r="KQ84" i="28"/>
  <c r="JY84" i="28"/>
  <c r="KF84" i="28"/>
  <c r="KL84" i="28"/>
  <c r="KI84" i="28"/>
  <c r="KG84" i="28"/>
  <c r="KS84" i="28"/>
  <c r="KM84" i="28"/>
  <c r="KN84" i="28"/>
  <c r="KJ84" i="28"/>
  <c r="KA84" i="28"/>
  <c r="KU84" i="28"/>
  <c r="KX84" i="28"/>
  <c r="KE84" i="28"/>
  <c r="KD84" i="28"/>
  <c r="KP84" i="28"/>
  <c r="KB84" i="28"/>
  <c r="KW84" i="28"/>
  <c r="JX84" i="28"/>
  <c r="IC85" i="28"/>
  <c r="LC83" i="28"/>
  <c r="GB57" i="28"/>
  <c r="FY58" i="28"/>
  <c r="FV58" i="28"/>
  <c r="FZ58" i="28" s="1"/>
  <c r="GA59" i="28"/>
  <c r="ID59" i="28" s="1"/>
  <c r="FX59" i="28"/>
  <c r="FT61" i="28"/>
  <c r="FU60" i="28"/>
  <c r="FW60" i="28" s="1"/>
  <c r="IC86" i="28" l="1"/>
  <c r="KT85" i="28"/>
  <c r="KU85" i="28"/>
  <c r="KC85" i="28"/>
  <c r="KY85" i="28"/>
  <c r="KN85" i="28"/>
  <c r="KF85" i="28"/>
  <c r="KH85" i="28"/>
  <c r="KL85" i="28"/>
  <c r="KO85" i="28"/>
  <c r="KA85" i="28"/>
  <c r="KQ85" i="28"/>
  <c r="KR85" i="28"/>
  <c r="JX85" i="28"/>
  <c r="KJ85" i="28"/>
  <c r="KW85" i="28"/>
  <c r="KX85" i="28"/>
  <c r="KS85" i="28"/>
  <c r="KE85" i="28"/>
  <c r="KP85" i="28"/>
  <c r="KV85" i="28"/>
  <c r="KM85" i="28"/>
  <c r="KB85" i="28"/>
  <c r="KG85" i="28"/>
  <c r="KD85" i="28"/>
  <c r="KK85" i="28"/>
  <c r="KI85" i="28"/>
  <c r="JY85" i="28"/>
  <c r="JZ85" i="28"/>
  <c r="LC84" i="28"/>
  <c r="GB58" i="28"/>
  <c r="FY59" i="28"/>
  <c r="FX60" i="28"/>
  <c r="GA60" i="28"/>
  <c r="ID60" i="28" s="1"/>
  <c r="FV59" i="28"/>
  <c r="FZ59" i="28" s="1"/>
  <c r="FU61" i="28"/>
  <c r="FW61" i="28" s="1"/>
  <c r="FT62" i="28"/>
  <c r="LC85" i="28" l="1"/>
  <c r="JY86" i="28"/>
  <c r="KI86" i="28"/>
  <c r="KW86" i="28"/>
  <c r="KS86" i="28"/>
  <c r="KQ86" i="28"/>
  <c r="KB86" i="28"/>
  <c r="KR86" i="28"/>
  <c r="KV86" i="28"/>
  <c r="JZ86" i="28"/>
  <c r="KT86" i="28"/>
  <c r="KL86" i="28"/>
  <c r="KG86" i="28"/>
  <c r="KA86" i="28"/>
  <c r="KK86" i="28"/>
  <c r="KM86" i="28"/>
  <c r="KE86" i="28"/>
  <c r="KJ86" i="28"/>
  <c r="KP86" i="28"/>
  <c r="KN86" i="28"/>
  <c r="KF86" i="28"/>
  <c r="JX86" i="28"/>
  <c r="KO86" i="28"/>
  <c r="KD86" i="28"/>
  <c r="KX86" i="28"/>
  <c r="KU86" i="28"/>
  <c r="KY86" i="28"/>
  <c r="KH86" i="28"/>
  <c r="KC86" i="28"/>
  <c r="IC87" i="28"/>
  <c r="GB59" i="28"/>
  <c r="FY60" i="28"/>
  <c r="GA61" i="28"/>
  <c r="ID61" i="28" s="1"/>
  <c r="FX61" i="28"/>
  <c r="FV60" i="28"/>
  <c r="FZ60" i="28" s="1"/>
  <c r="FU62" i="28"/>
  <c r="FW62" i="28" s="1"/>
  <c r="FT63" i="28"/>
  <c r="IC88" i="28" l="1"/>
  <c r="LC86" i="28"/>
  <c r="KW87" i="28"/>
  <c r="KK87" i="28"/>
  <c r="KX87" i="28"/>
  <c r="KB87" i="28"/>
  <c r="KQ87" i="28"/>
  <c r="KE87" i="28"/>
  <c r="KL87" i="28"/>
  <c r="JX87" i="28"/>
  <c r="KO87" i="28"/>
  <c r="JY87" i="28"/>
  <c r="KG87" i="28"/>
  <c r="KF87" i="28"/>
  <c r="KN87" i="28"/>
  <c r="KJ87" i="28"/>
  <c r="KY87" i="28"/>
  <c r="KA87" i="28"/>
  <c r="KH87" i="28"/>
  <c r="KC87" i="28"/>
  <c r="KV87" i="28"/>
  <c r="KR87" i="28"/>
  <c r="KD87" i="28"/>
  <c r="KM87" i="28"/>
  <c r="KP87" i="28"/>
  <c r="KU87" i="28"/>
  <c r="KI87" i="28"/>
  <c r="KT87" i="28"/>
  <c r="JZ87" i="28"/>
  <c r="KS87" i="28"/>
  <c r="GB60" i="28"/>
  <c r="FY61" i="28"/>
  <c r="FX62" i="28"/>
  <c r="GA62" i="28"/>
  <c r="ID62" i="28" s="1"/>
  <c r="FV61" i="28"/>
  <c r="FZ61" i="28" s="1"/>
  <c r="FV62" i="28"/>
  <c r="FU63" i="28"/>
  <c r="FW63" i="28" s="1"/>
  <c r="FT64" i="28"/>
  <c r="FY62" i="28" l="1"/>
  <c r="LC87" i="28"/>
  <c r="KA88" i="28"/>
  <c r="KK88" i="28"/>
  <c r="KG88" i="28"/>
  <c r="KD88" i="28"/>
  <c r="KI88" i="28"/>
  <c r="KO88" i="28"/>
  <c r="KM88" i="28"/>
  <c r="KX88" i="28"/>
  <c r="KU88" i="28"/>
  <c r="KV88" i="28"/>
  <c r="KS88" i="28"/>
  <c r="KN88" i="28"/>
  <c r="KF88" i="28"/>
  <c r="JY88" i="28"/>
  <c r="KH88" i="28"/>
  <c r="KQ88" i="28"/>
  <c r="KP88" i="28"/>
  <c r="KC88" i="28"/>
  <c r="JZ88" i="28"/>
  <c r="KR88" i="28"/>
  <c r="KJ88" i="28"/>
  <c r="KW88" i="28"/>
  <c r="KB88" i="28"/>
  <c r="JX88" i="28"/>
  <c r="KL88" i="28"/>
  <c r="KY88" i="28"/>
  <c r="KE88" i="28"/>
  <c r="KT88" i="28"/>
  <c r="IC89" i="28"/>
  <c r="GB61" i="28"/>
  <c r="FZ62" i="28"/>
  <c r="GA63" i="28"/>
  <c r="ID63" i="28" s="1"/>
  <c r="FX63" i="28"/>
  <c r="FV63" i="28"/>
  <c r="FT65" i="28"/>
  <c r="FU64" i="28"/>
  <c r="FW64" i="28" s="1"/>
  <c r="FZ63" i="28" l="1"/>
  <c r="IC90" i="28"/>
  <c r="LC88" i="28"/>
  <c r="KA89" i="28"/>
  <c r="KD89" i="28"/>
  <c r="KH89" i="28"/>
  <c r="KM89" i="28"/>
  <c r="KQ89" i="28"/>
  <c r="KO89" i="28"/>
  <c r="JX89" i="28"/>
  <c r="KS89" i="28"/>
  <c r="KX89" i="28"/>
  <c r="KF89" i="28"/>
  <c r="KU89" i="28"/>
  <c r="KW89" i="28"/>
  <c r="KB89" i="28"/>
  <c r="KE89" i="28"/>
  <c r="KG89" i="28"/>
  <c r="KN89" i="28"/>
  <c r="KC89" i="28"/>
  <c r="KV89" i="28"/>
  <c r="KJ89" i="28"/>
  <c r="JZ89" i="28"/>
  <c r="KK89" i="28"/>
  <c r="KT89" i="28"/>
  <c r="KI89" i="28"/>
  <c r="KY89" i="28"/>
  <c r="KL89" i="28"/>
  <c r="KP89" i="28"/>
  <c r="KR89" i="28"/>
  <c r="JY89" i="28"/>
  <c r="GB62" i="28"/>
  <c r="FY63" i="28"/>
  <c r="FX64" i="28"/>
  <c r="GA64" i="28"/>
  <c r="ID64" i="28" s="1"/>
  <c r="FT66" i="28"/>
  <c r="FU65" i="28"/>
  <c r="FW65" i="28" s="1"/>
  <c r="LC89" i="28" l="1"/>
  <c r="JY90" i="28"/>
  <c r="KU90" i="28"/>
  <c r="KS90" i="28"/>
  <c r="KX90" i="28"/>
  <c r="KN90" i="28"/>
  <c r="KW90" i="28"/>
  <c r="KF90" i="28"/>
  <c r="KP90" i="28"/>
  <c r="JZ90" i="28"/>
  <c r="KI90" i="28"/>
  <c r="KM90" i="28"/>
  <c r="KO90" i="28"/>
  <c r="KQ90" i="28"/>
  <c r="JX90" i="28"/>
  <c r="KH90" i="28"/>
  <c r="KK90" i="28"/>
  <c r="KB90" i="28"/>
  <c r="KT90" i="28"/>
  <c r="KE90" i="28"/>
  <c r="KA90" i="28"/>
  <c r="KV90" i="28"/>
  <c r="KG90" i="28"/>
  <c r="KR90" i="28"/>
  <c r="KJ90" i="28"/>
  <c r="KD90" i="28"/>
  <c r="KY90" i="28"/>
  <c r="KC90" i="28"/>
  <c r="KL90" i="28"/>
  <c r="IC91" i="28"/>
  <c r="GB63" i="28"/>
  <c r="FY64" i="28"/>
  <c r="FX65" i="28"/>
  <c r="FV64" i="28"/>
  <c r="FZ64" i="28" s="1"/>
  <c r="GA65" i="28"/>
  <c r="ID65" i="28" s="1"/>
  <c r="FT67" i="28"/>
  <c r="FU66" i="28"/>
  <c r="FW66" i="28" s="1"/>
  <c r="KO91" i="28" l="1"/>
  <c r="KU91" i="28"/>
  <c r="KK91" i="28"/>
  <c r="KT91" i="28"/>
  <c r="KS91" i="28"/>
  <c r="KW91" i="28"/>
  <c r="KH91" i="28"/>
  <c r="KF91" i="28"/>
  <c r="JX91" i="28"/>
  <c r="JZ91" i="28"/>
  <c r="KR91" i="28"/>
  <c r="KB91" i="28"/>
  <c r="KA91" i="28"/>
  <c r="KL91" i="28"/>
  <c r="JY91" i="28"/>
  <c r="KM91" i="28"/>
  <c r="KX91" i="28"/>
  <c r="KI91" i="28"/>
  <c r="KG91" i="28"/>
  <c r="KQ91" i="28"/>
  <c r="KN91" i="28"/>
  <c r="KE91" i="28"/>
  <c r="KP91" i="28"/>
  <c r="KV91" i="28"/>
  <c r="KC91" i="28"/>
  <c r="KJ91" i="28"/>
  <c r="KY91" i="28"/>
  <c r="KD91" i="28"/>
  <c r="LC90" i="28"/>
  <c r="IC92" i="28"/>
  <c r="GB64" i="28"/>
  <c r="FV65" i="28"/>
  <c r="FZ65" i="28" s="1"/>
  <c r="FY65" i="28"/>
  <c r="FX66" i="28"/>
  <c r="GA66" i="28"/>
  <c r="ID66" i="28" s="1"/>
  <c r="FU67" i="28"/>
  <c r="FW67" i="28" s="1"/>
  <c r="FT68" i="28"/>
  <c r="LC91" i="28" l="1"/>
  <c r="IC93" i="28"/>
  <c r="KM92" i="28"/>
  <c r="JZ92" i="28"/>
  <c r="KB92" i="28"/>
  <c r="KE92" i="28"/>
  <c r="KV92" i="28"/>
  <c r="KG92" i="28"/>
  <c r="KS92" i="28"/>
  <c r="KA92" i="28"/>
  <c r="KU92" i="28"/>
  <c r="KJ92" i="28"/>
  <c r="KR92" i="28"/>
  <c r="KY92" i="28"/>
  <c r="JX92" i="28"/>
  <c r="KI92" i="28"/>
  <c r="KT92" i="28"/>
  <c r="KH92" i="28"/>
  <c r="KK92" i="28"/>
  <c r="KL92" i="28"/>
  <c r="JY92" i="28"/>
  <c r="KP92" i="28"/>
  <c r="KF92" i="28"/>
  <c r="KX92" i="28"/>
  <c r="KW92" i="28"/>
  <c r="KQ92" i="28"/>
  <c r="KD92" i="28"/>
  <c r="KC92" i="28"/>
  <c r="KN92" i="28"/>
  <c r="KO92" i="28"/>
  <c r="GB65" i="28"/>
  <c r="FY66" i="28"/>
  <c r="FV66" i="28"/>
  <c r="FZ66" i="28" s="1"/>
  <c r="GA67" i="28"/>
  <c r="ID67" i="28" s="1"/>
  <c r="FX67" i="28"/>
  <c r="FU68" i="28"/>
  <c r="FW68" i="28" s="1"/>
  <c r="FT69" i="28"/>
  <c r="FV67" i="28"/>
  <c r="LC92" i="28" l="1"/>
  <c r="IC94" i="28"/>
  <c r="KS93" i="28"/>
  <c r="KX93" i="28"/>
  <c r="KI93" i="28"/>
  <c r="JZ93" i="28"/>
  <c r="KV93" i="28"/>
  <c r="KH93" i="28"/>
  <c r="KC93" i="28"/>
  <c r="KO93" i="28"/>
  <c r="KY93" i="28"/>
  <c r="KE93" i="28"/>
  <c r="KA93" i="28"/>
  <c r="KN93" i="28"/>
  <c r="JX93" i="28"/>
  <c r="KT93" i="28"/>
  <c r="KR93" i="28"/>
  <c r="KU93" i="28"/>
  <c r="KK93" i="28"/>
  <c r="KB93" i="28"/>
  <c r="KF93" i="28"/>
  <c r="KQ93" i="28"/>
  <c r="KG93" i="28"/>
  <c r="KD93" i="28"/>
  <c r="JY93" i="28"/>
  <c r="KW93" i="28"/>
  <c r="KM93" i="28"/>
  <c r="KL93" i="28"/>
  <c r="KP93" i="28"/>
  <c r="KJ93" i="28"/>
  <c r="GB66" i="28"/>
  <c r="FY67" i="28"/>
  <c r="FZ67" i="28"/>
  <c r="GA68" i="28"/>
  <c r="ID68" i="28" s="1"/>
  <c r="FX68" i="28"/>
  <c r="FT70" i="28"/>
  <c r="FU69" i="28"/>
  <c r="FW69" i="28" s="1"/>
  <c r="FV68" i="28"/>
  <c r="LC93" i="28" l="1"/>
  <c r="IC95" i="28"/>
  <c r="KE94" i="28"/>
  <c r="JX94" i="28"/>
  <c r="KS94" i="28"/>
  <c r="JZ94" i="28"/>
  <c r="KQ94" i="28"/>
  <c r="KG94" i="28"/>
  <c r="KP94" i="28"/>
  <c r="KU94" i="28"/>
  <c r="KV94" i="28"/>
  <c r="KF94" i="28"/>
  <c r="JY94" i="28"/>
  <c r="KW94" i="28"/>
  <c r="KR94" i="28"/>
  <c r="KL94" i="28"/>
  <c r="KO94" i="28"/>
  <c r="KB94" i="28"/>
  <c r="KI94" i="28"/>
  <c r="KC94" i="28"/>
  <c r="KX94" i="28"/>
  <c r="KD94" i="28"/>
  <c r="KH94" i="28"/>
  <c r="KK94" i="28"/>
  <c r="KM94" i="28"/>
  <c r="KA94" i="28"/>
  <c r="KT94" i="28"/>
  <c r="KJ94" i="28"/>
  <c r="KN94" i="28"/>
  <c r="KY94" i="28"/>
  <c r="GB67" i="28"/>
  <c r="FZ68" i="28"/>
  <c r="FY68" i="28"/>
  <c r="FX69" i="28"/>
  <c r="GA69" i="28"/>
  <c r="ID69" i="28" s="1"/>
  <c r="FU70" i="28"/>
  <c r="FW70" i="28" s="1"/>
  <c r="FT71" i="28"/>
  <c r="LC94" i="28" l="1"/>
  <c r="KP95" i="28"/>
  <c r="KI95" i="28"/>
  <c r="KL95" i="28"/>
  <c r="KF95" i="28"/>
  <c r="KK95" i="28"/>
  <c r="KB95" i="28"/>
  <c r="KO95" i="28"/>
  <c r="JX95" i="28"/>
  <c r="KA95" i="28"/>
  <c r="KN95" i="28"/>
  <c r="KS95" i="28"/>
  <c r="KW95" i="28"/>
  <c r="KT95" i="28"/>
  <c r="JY95" i="28"/>
  <c r="KX95" i="28"/>
  <c r="KH95" i="28"/>
  <c r="KY95" i="28"/>
  <c r="JZ95" i="28"/>
  <c r="KQ95" i="28"/>
  <c r="KV95" i="28"/>
  <c r="KD95" i="28"/>
  <c r="KJ95" i="28"/>
  <c r="KE95" i="28"/>
  <c r="KG95" i="28"/>
  <c r="KU95" i="28"/>
  <c r="KR95" i="28"/>
  <c r="KM95" i="28"/>
  <c r="KC95" i="28"/>
  <c r="IC96" i="28"/>
  <c r="GB68" i="28"/>
  <c r="FY69" i="28"/>
  <c r="FV69" i="28"/>
  <c r="FZ69" i="28" s="1"/>
  <c r="GA70" i="28"/>
  <c r="ID70" i="28" s="1"/>
  <c r="FX70" i="28"/>
  <c r="FU71" i="28"/>
  <c r="FW71" i="28" s="1"/>
  <c r="FT72" i="28"/>
  <c r="FV70" i="28"/>
  <c r="IC97" i="28" l="1"/>
  <c r="KA96" i="28"/>
  <c r="KO96" i="28"/>
  <c r="KP96" i="28"/>
  <c r="KB96" i="28"/>
  <c r="KW96" i="28"/>
  <c r="KX96" i="28"/>
  <c r="KV96" i="28"/>
  <c r="KD96" i="28"/>
  <c r="KR96" i="28"/>
  <c r="KU96" i="28"/>
  <c r="JY96" i="28"/>
  <c r="JX96" i="28"/>
  <c r="KC96" i="28"/>
  <c r="KT96" i="28"/>
  <c r="KY96" i="28"/>
  <c r="KM96" i="28"/>
  <c r="KJ96" i="28"/>
  <c r="KG96" i="28"/>
  <c r="KQ96" i="28"/>
  <c r="KS96" i="28"/>
  <c r="KE96" i="28"/>
  <c r="KH96" i="28"/>
  <c r="KI96" i="28"/>
  <c r="KL96" i="28"/>
  <c r="KF96" i="28"/>
  <c r="KK96" i="28"/>
  <c r="JZ96" i="28"/>
  <c r="KN96" i="28"/>
  <c r="LC95" i="28"/>
  <c r="GB69" i="28"/>
  <c r="FY70" i="28"/>
  <c r="FZ70" i="28"/>
  <c r="FX71" i="28"/>
  <c r="GA71" i="28"/>
  <c r="ID71" i="28" s="1"/>
  <c r="GA72" i="28"/>
  <c r="ID72" i="28" s="1"/>
  <c r="FX72" i="28"/>
  <c r="FT73" i="28"/>
  <c r="FU72" i="28"/>
  <c r="FW72" i="28" s="1"/>
  <c r="FV71" i="28"/>
  <c r="LC96" i="28" l="1"/>
  <c r="IC98" i="28"/>
  <c r="KO97" i="28"/>
  <c r="KW97" i="28"/>
  <c r="KF97" i="28"/>
  <c r="KB97" i="28"/>
  <c r="KJ97" i="28"/>
  <c r="JX97" i="28"/>
  <c r="JZ97" i="28"/>
  <c r="KV97" i="28"/>
  <c r="KH97" i="28"/>
  <c r="KT97" i="28"/>
  <c r="KA97" i="28"/>
  <c r="KK97" i="28"/>
  <c r="JY97" i="28"/>
  <c r="KE97" i="28"/>
  <c r="KM97" i="28"/>
  <c r="KS97" i="28"/>
  <c r="KP97" i="28"/>
  <c r="KD97" i="28"/>
  <c r="KC97" i="28"/>
  <c r="KQ97" i="28"/>
  <c r="KG97" i="28"/>
  <c r="KL97" i="28"/>
  <c r="KY97" i="28"/>
  <c r="KU97" i="28"/>
  <c r="KI97" i="28"/>
  <c r="KR97" i="28"/>
  <c r="KX97" i="28"/>
  <c r="KN97" i="28"/>
  <c r="GB70" i="28"/>
  <c r="FZ71" i="28"/>
  <c r="GB71" i="28"/>
  <c r="FY71" i="28"/>
  <c r="FV72" i="28"/>
  <c r="FZ72" i="28" s="1"/>
  <c r="CH72" i="28"/>
  <c r="FU73" i="28"/>
  <c r="FW73" i="28" s="1"/>
  <c r="FT74" i="28"/>
  <c r="FX73" i="28"/>
  <c r="GA73" i="28"/>
  <c r="ID73" i="28" s="1"/>
  <c r="GB72" i="28"/>
  <c r="FY72" i="28"/>
  <c r="LC97" i="28" l="1"/>
  <c r="KL98" i="28"/>
  <c r="KD98" i="28"/>
  <c r="KV98" i="28"/>
  <c r="KM98" i="28"/>
  <c r="JX98" i="28"/>
  <c r="KE98" i="28"/>
  <c r="KH98" i="28"/>
  <c r="JZ98" i="28"/>
  <c r="KF98" i="28"/>
  <c r="KU98" i="28"/>
  <c r="KG98" i="28"/>
  <c r="KR98" i="28"/>
  <c r="KP98" i="28"/>
  <c r="KY98" i="28"/>
  <c r="KI98" i="28"/>
  <c r="KW98" i="28"/>
  <c r="KN98" i="28"/>
  <c r="KC98" i="28"/>
  <c r="KJ98" i="28"/>
  <c r="KA98" i="28"/>
  <c r="KQ98" i="28"/>
  <c r="KB98" i="28"/>
  <c r="JY98" i="28"/>
  <c r="KK98" i="28"/>
  <c r="KX98" i="28"/>
  <c r="KO98" i="28"/>
  <c r="KT98" i="28"/>
  <c r="KS98" i="28"/>
  <c r="IC99" i="28"/>
  <c r="FY73" i="28"/>
  <c r="GB73" i="28"/>
  <c r="FX74" i="28"/>
  <c r="GA74" i="28"/>
  <c r="ID74" i="28" s="1"/>
  <c r="FU74" i="28"/>
  <c r="FW74" i="28" s="1"/>
  <c r="FT75" i="28"/>
  <c r="CH73" i="28"/>
  <c r="FV73" i="28"/>
  <c r="FZ73" i="28" s="1"/>
  <c r="LC98" i="28" l="1"/>
  <c r="KH99" i="28"/>
  <c r="KU99" i="28"/>
  <c r="KX99" i="28"/>
  <c r="KK99" i="28"/>
  <c r="KR99" i="28"/>
  <c r="KF99" i="28"/>
  <c r="JX99" i="28"/>
  <c r="KN99" i="28"/>
  <c r="KD99" i="28"/>
  <c r="KV99" i="28"/>
  <c r="KA99" i="28"/>
  <c r="KE99" i="28"/>
  <c r="KL99" i="28"/>
  <c r="KY99" i="28"/>
  <c r="KP99" i="28"/>
  <c r="KI99" i="28"/>
  <c r="KC99" i="28"/>
  <c r="KM99" i="28"/>
  <c r="KS99" i="28"/>
  <c r="KW99" i="28"/>
  <c r="JZ99" i="28"/>
  <c r="KG99" i="28"/>
  <c r="KO99" i="28"/>
  <c r="JY99" i="28"/>
  <c r="KB99" i="28"/>
  <c r="KT99" i="28"/>
  <c r="KQ99" i="28"/>
  <c r="KJ99" i="28"/>
  <c r="IC100" i="28"/>
  <c r="FX75" i="28"/>
  <c r="FT76" i="28"/>
  <c r="GA75" i="28"/>
  <c r="ID75" i="28" s="1"/>
  <c r="FU75" i="28"/>
  <c r="FW75" i="28" s="1"/>
  <c r="FV74" i="28"/>
  <c r="FZ74" i="28" s="1"/>
  <c r="CH74" i="28"/>
  <c r="GB74" i="28"/>
  <c r="FY74" i="28"/>
  <c r="LC99" i="28" l="1"/>
  <c r="IC101" i="28"/>
  <c r="KN100" i="28"/>
  <c r="KF100" i="28"/>
  <c r="KY100" i="28"/>
  <c r="JY100" i="28"/>
  <c r="KD100" i="28"/>
  <c r="KU100" i="28"/>
  <c r="KQ100" i="28"/>
  <c r="KA100" i="28"/>
  <c r="KJ100" i="28"/>
  <c r="KC100" i="28"/>
  <c r="KO100" i="28"/>
  <c r="KK100" i="28"/>
  <c r="KV100" i="28"/>
  <c r="KW100" i="28"/>
  <c r="KH100" i="28"/>
  <c r="KM100" i="28"/>
  <c r="KT100" i="28"/>
  <c r="KL100" i="28"/>
  <c r="KS100" i="28"/>
  <c r="JZ100" i="28"/>
  <c r="KX100" i="28"/>
  <c r="KB100" i="28"/>
  <c r="JX100" i="28"/>
  <c r="KR100" i="28"/>
  <c r="KI100" i="28"/>
  <c r="KG100" i="28"/>
  <c r="KP100" i="28"/>
  <c r="KE100" i="28"/>
  <c r="CH75" i="28"/>
  <c r="FV75" i="28"/>
  <c r="FZ75" i="28" s="1"/>
  <c r="GB75" i="28"/>
  <c r="FY75" i="28"/>
  <c r="FU76" i="28"/>
  <c r="FW76" i="28" s="1"/>
  <c r="FX76" i="28"/>
  <c r="FT77" i="28"/>
  <c r="GA76" i="28"/>
  <c r="ID76" i="28" s="1"/>
  <c r="LC100" i="28" l="1"/>
  <c r="IC102" i="28"/>
  <c r="KX101" i="28"/>
  <c r="KP101" i="28"/>
  <c r="KO101" i="28"/>
  <c r="KI101" i="28"/>
  <c r="KJ101" i="28"/>
  <c r="KG101" i="28"/>
  <c r="KE101" i="28"/>
  <c r="KU101" i="28"/>
  <c r="KW101" i="28"/>
  <c r="KT101" i="28"/>
  <c r="KH101" i="28"/>
  <c r="KR101" i="28"/>
  <c r="KC101" i="28"/>
  <c r="KY101" i="28"/>
  <c r="KD101" i="28"/>
  <c r="KM101" i="28"/>
  <c r="JX101" i="28"/>
  <c r="KV101" i="28"/>
  <c r="KL101" i="28"/>
  <c r="KA101" i="28"/>
  <c r="KF101" i="28"/>
  <c r="JY101" i="28"/>
  <c r="KB101" i="28"/>
  <c r="KK101" i="28"/>
  <c r="KS101" i="28"/>
  <c r="KN101" i="28"/>
  <c r="JZ101" i="28"/>
  <c r="KQ101" i="28"/>
  <c r="GB76" i="28"/>
  <c r="FY76" i="28"/>
  <c r="FU77" i="28"/>
  <c r="FW77" i="28" s="1"/>
  <c r="GA77" i="28"/>
  <c r="ID77" i="28" s="1"/>
  <c r="FT78" i="28"/>
  <c r="FX77" i="28"/>
  <c r="FV76" i="28"/>
  <c r="FZ76" i="28" s="1"/>
  <c r="CH76" i="28"/>
  <c r="IC103" i="28" l="1"/>
  <c r="KO102" i="28"/>
  <c r="KE102" i="28"/>
  <c r="KP102" i="28"/>
  <c r="JY102" i="28"/>
  <c r="KM102" i="28"/>
  <c r="KH102" i="28"/>
  <c r="KQ102" i="28"/>
  <c r="KK102" i="28"/>
  <c r="KU102" i="28"/>
  <c r="JZ102" i="28"/>
  <c r="JX102" i="28"/>
  <c r="KY102" i="28"/>
  <c r="KW102" i="28"/>
  <c r="KD102" i="28"/>
  <c r="KF102" i="28"/>
  <c r="KN102" i="28"/>
  <c r="KB102" i="28"/>
  <c r="KJ102" i="28"/>
  <c r="KA102" i="28"/>
  <c r="KR102" i="28"/>
  <c r="KI102" i="28"/>
  <c r="KT102" i="28"/>
  <c r="KG102" i="28"/>
  <c r="KL102" i="28"/>
  <c r="KV102" i="28"/>
  <c r="KS102" i="28"/>
  <c r="KC102" i="28"/>
  <c r="KX102" i="28"/>
  <c r="LC101" i="28"/>
  <c r="FT79" i="28"/>
  <c r="FX78" i="28"/>
  <c r="FU78" i="28"/>
  <c r="FW78" i="28" s="1"/>
  <c r="GA78" i="28"/>
  <c r="ID78" i="28" s="1"/>
  <c r="GB77" i="28"/>
  <c r="FY77" i="28"/>
  <c r="CH77" i="28"/>
  <c r="FV77" i="28"/>
  <c r="FZ77" i="28" s="1"/>
  <c r="LC102" i="28" l="1"/>
  <c r="KD103" i="28"/>
  <c r="KY103" i="28"/>
  <c r="KL103" i="28"/>
  <c r="KM103" i="28"/>
  <c r="JX103" i="28"/>
  <c r="KW103" i="28"/>
  <c r="KT103" i="28"/>
  <c r="KE103" i="28"/>
  <c r="JY103" i="28"/>
  <c r="KO103" i="28"/>
  <c r="KU103" i="28"/>
  <c r="KK103" i="28"/>
  <c r="KQ103" i="28"/>
  <c r="KH103" i="28"/>
  <c r="KI103" i="28"/>
  <c r="KV103" i="28"/>
  <c r="JZ103" i="28"/>
  <c r="KC103" i="28"/>
  <c r="KR103" i="28"/>
  <c r="KJ103" i="28"/>
  <c r="KF103" i="28"/>
  <c r="KN103" i="28"/>
  <c r="KA103" i="28"/>
  <c r="KB103" i="28"/>
  <c r="KG103" i="28"/>
  <c r="KP103" i="28"/>
  <c r="KS103" i="28"/>
  <c r="KX103" i="28"/>
  <c r="IC104" i="28"/>
  <c r="GB78" i="28"/>
  <c r="FY78" i="28"/>
  <c r="CH78" i="28"/>
  <c r="FV78" i="28"/>
  <c r="FZ78" i="28" s="1"/>
  <c r="GA79" i="28"/>
  <c r="ID79" i="28" s="1"/>
  <c r="FT80" i="28"/>
  <c r="FU79" i="28"/>
  <c r="FW79" i="28" s="1"/>
  <c r="FX79" i="28"/>
  <c r="KG104" i="28" l="1"/>
  <c r="KT104" i="28"/>
  <c r="KL104" i="28"/>
  <c r="KP104" i="28"/>
  <c r="KF104" i="28"/>
  <c r="KJ104" i="28"/>
  <c r="KV104" i="28"/>
  <c r="KS104" i="28"/>
  <c r="KW104" i="28"/>
  <c r="KK104" i="28"/>
  <c r="JX104" i="28"/>
  <c r="KI104" i="28"/>
  <c r="KY104" i="28"/>
  <c r="KD104" i="28"/>
  <c r="KR104" i="28"/>
  <c r="KA104" i="28"/>
  <c r="KX104" i="28"/>
  <c r="KB104" i="28"/>
  <c r="KH104" i="28"/>
  <c r="KU104" i="28"/>
  <c r="KM104" i="28"/>
  <c r="KN104" i="28"/>
  <c r="JZ104" i="28"/>
  <c r="KQ104" i="28"/>
  <c r="KC104" i="28"/>
  <c r="KE104" i="28"/>
  <c r="KO104" i="28"/>
  <c r="JY104" i="28"/>
  <c r="IC105" i="28"/>
  <c r="LC103" i="28"/>
  <c r="FV79" i="28"/>
  <c r="FZ79" i="28" s="1"/>
  <c r="CH79" i="28"/>
  <c r="FT81" i="28"/>
  <c r="FU80" i="28"/>
  <c r="FW80" i="28" s="1"/>
  <c r="GA80" i="28"/>
  <c r="ID80" i="28" s="1"/>
  <c r="FX80" i="28"/>
  <c r="GB79" i="28"/>
  <c r="FY79" i="28"/>
  <c r="JY105" i="28" l="1"/>
  <c r="KI105" i="28"/>
  <c r="KV105" i="28"/>
  <c r="KR105" i="28"/>
  <c r="KO105" i="28"/>
  <c r="KJ105" i="28"/>
  <c r="KK105" i="28"/>
  <c r="KX105" i="28"/>
  <c r="KD105" i="28"/>
  <c r="KE105" i="28"/>
  <c r="KM105" i="28"/>
  <c r="KP105" i="28"/>
  <c r="KQ105" i="28"/>
  <c r="KC105" i="28"/>
  <c r="KY105" i="28"/>
  <c r="KW105" i="28"/>
  <c r="KU105" i="28"/>
  <c r="JZ105" i="28"/>
  <c r="KA105" i="28"/>
  <c r="KH105" i="28"/>
  <c r="KT105" i="28"/>
  <c r="JX105" i="28"/>
  <c r="KF105" i="28"/>
  <c r="KL105" i="28"/>
  <c r="KG105" i="28"/>
  <c r="KN105" i="28"/>
  <c r="KS105" i="28"/>
  <c r="KB105" i="28"/>
  <c r="IC106" i="28"/>
  <c r="LC104" i="28"/>
  <c r="FY80" i="28"/>
  <c r="GB80" i="28"/>
  <c r="FV80" i="28"/>
  <c r="FZ80" i="28" s="1"/>
  <c r="CH80" i="28"/>
  <c r="FX81" i="28"/>
  <c r="GA81" i="28"/>
  <c r="ID81" i="28" s="1"/>
  <c r="FU81" i="28"/>
  <c r="FW81" i="28" s="1"/>
  <c r="FT82" i="28"/>
  <c r="LC105" i="28" l="1"/>
  <c r="IC107" i="28"/>
  <c r="KS106" i="28"/>
  <c r="KA106" i="28"/>
  <c r="KE106" i="28"/>
  <c r="KC106" i="28"/>
  <c r="JZ106" i="28"/>
  <c r="KX106" i="28"/>
  <c r="JY106" i="28"/>
  <c r="KL106" i="28"/>
  <c r="JX106" i="28"/>
  <c r="KO106" i="28"/>
  <c r="KK106" i="28"/>
  <c r="KB106" i="28"/>
  <c r="KG106" i="28"/>
  <c r="KD106" i="28"/>
  <c r="KH106" i="28"/>
  <c r="KN106" i="28"/>
  <c r="KI106" i="28"/>
  <c r="KV106" i="28"/>
  <c r="KR106" i="28"/>
  <c r="KJ106" i="28"/>
  <c r="KT106" i="28"/>
  <c r="KM106" i="28"/>
  <c r="KY106" i="28"/>
  <c r="KU106" i="28"/>
  <c r="KW106" i="28"/>
  <c r="KQ106" i="28"/>
  <c r="KF106" i="28"/>
  <c r="KP106" i="28"/>
  <c r="FT83" i="28"/>
  <c r="GA82" i="28"/>
  <c r="ID82" i="28" s="1"/>
  <c r="FU82" i="28"/>
  <c r="FW82" i="28" s="1"/>
  <c r="FX82" i="28"/>
  <c r="CH81" i="28"/>
  <c r="FV81" i="28"/>
  <c r="FZ81" i="28" s="1"/>
  <c r="FY81" i="28"/>
  <c r="GB81" i="28"/>
  <c r="KW107" i="28" l="1"/>
  <c r="KM107" i="28"/>
  <c r="KQ107" i="28"/>
  <c r="KC107" i="28"/>
  <c r="KA107" i="28"/>
  <c r="KH107" i="28"/>
  <c r="KT107" i="28"/>
  <c r="KJ107" i="28"/>
  <c r="KL107" i="28"/>
  <c r="KP107" i="28"/>
  <c r="KB107" i="28"/>
  <c r="JX107" i="28"/>
  <c r="KR107" i="28"/>
  <c r="KG107" i="28"/>
  <c r="JZ107" i="28"/>
  <c r="KU107" i="28"/>
  <c r="KF107" i="28"/>
  <c r="KI107" i="28"/>
  <c r="KV107" i="28"/>
  <c r="KS107" i="28"/>
  <c r="KX107" i="28"/>
  <c r="KK107" i="28"/>
  <c r="KY107" i="28"/>
  <c r="KD107" i="28"/>
  <c r="KO107" i="28"/>
  <c r="KN107" i="28"/>
  <c r="KE107" i="28"/>
  <c r="JY107" i="28"/>
  <c r="IC108" i="28"/>
  <c r="LC106" i="28"/>
  <c r="FV82" i="28"/>
  <c r="FZ82" i="28" s="1"/>
  <c r="CH82" i="28"/>
  <c r="FY82" i="28"/>
  <c r="GB82" i="28"/>
  <c r="FT84" i="28"/>
  <c r="GA83" i="28"/>
  <c r="ID83" i="28" s="1"/>
  <c r="FU83" i="28"/>
  <c r="FW83" i="28" s="1"/>
  <c r="FX83" i="28"/>
  <c r="IC109" i="28" l="1"/>
  <c r="KO109" i="28" s="1"/>
  <c r="KU108" i="28"/>
  <c r="KC108" i="28"/>
  <c r="KL108" i="28"/>
  <c r="KG108" i="28"/>
  <c r="KD108" i="28"/>
  <c r="KS108" i="28"/>
  <c r="KY108" i="28"/>
  <c r="KT108" i="28"/>
  <c r="JY108" i="28"/>
  <c r="KI108" i="28"/>
  <c r="KJ108" i="28"/>
  <c r="KK108" i="28"/>
  <c r="KX108" i="28"/>
  <c r="KM108" i="28"/>
  <c r="KE108" i="28"/>
  <c r="KW108" i="28"/>
  <c r="KH108" i="28"/>
  <c r="KO108" i="28"/>
  <c r="KF108" i="28"/>
  <c r="KR108" i="28"/>
  <c r="KV108" i="28"/>
  <c r="KA108" i="28"/>
  <c r="KP108" i="28"/>
  <c r="KB108" i="28"/>
  <c r="KQ108" i="28"/>
  <c r="KN108" i="28"/>
  <c r="JX108" i="28"/>
  <c r="JZ108" i="28"/>
  <c r="LC107" i="28"/>
  <c r="FV83" i="28"/>
  <c r="FZ83" i="28" s="1"/>
  <c r="CH83" i="28"/>
  <c r="FY83" i="28"/>
  <c r="GB83" i="28"/>
  <c r="FX84" i="28"/>
  <c r="FU84" i="28"/>
  <c r="FW84" i="28" s="1"/>
  <c r="GA84" i="28"/>
  <c r="ID84" i="28" s="1"/>
  <c r="FT85" i="28"/>
  <c r="KY109" i="28" l="1"/>
  <c r="KB109" i="28"/>
  <c r="JX109" i="28"/>
  <c r="KT109" i="28"/>
  <c r="KP109" i="28"/>
  <c r="KX109" i="28"/>
  <c r="IC110" i="28"/>
  <c r="KL109" i="28"/>
  <c r="KH109" i="28"/>
  <c r="JY109" i="28"/>
  <c r="KE109" i="28"/>
  <c r="KG109" i="28"/>
  <c r="KC109" i="28"/>
  <c r="JZ109" i="28"/>
  <c r="KQ109" i="28"/>
  <c r="KD109" i="28"/>
  <c r="KN109" i="28"/>
  <c r="KR109" i="28"/>
  <c r="KU109" i="28"/>
  <c r="KM109" i="28"/>
  <c r="KF109" i="28"/>
  <c r="KW109" i="28"/>
  <c r="KV109" i="28"/>
  <c r="KA109" i="28"/>
  <c r="KK109" i="28"/>
  <c r="KI109" i="28"/>
  <c r="KS109" i="28"/>
  <c r="KJ109" i="28"/>
  <c r="LC108" i="28"/>
  <c r="FX85" i="28"/>
  <c r="GA85" i="28"/>
  <c r="ID85" i="28" s="1"/>
  <c r="FU85" i="28"/>
  <c r="FW85" i="28" s="1"/>
  <c r="FT86" i="28"/>
  <c r="FY84" i="28"/>
  <c r="GB84" i="28"/>
  <c r="FV84" i="28"/>
  <c r="FZ84" i="28" s="1"/>
  <c r="CH84" i="28"/>
  <c r="LC109" i="28" l="1"/>
  <c r="IC111" i="28"/>
  <c r="KK110" i="28"/>
  <c r="KD110" i="28"/>
  <c r="KR110" i="28"/>
  <c r="KW110" i="28"/>
  <c r="KF110" i="28"/>
  <c r="KC110" i="28"/>
  <c r="JZ110" i="28"/>
  <c r="KE110" i="28"/>
  <c r="KB110" i="28"/>
  <c r="KY110" i="28"/>
  <c r="KX110" i="28"/>
  <c r="KV110" i="28"/>
  <c r="KP110" i="28"/>
  <c r="KO110" i="28"/>
  <c r="JX110" i="28"/>
  <c r="KA110" i="28"/>
  <c r="KH110" i="28"/>
  <c r="KQ110" i="28"/>
  <c r="KI110" i="28"/>
  <c r="KG110" i="28"/>
  <c r="KJ110" i="28"/>
  <c r="KL110" i="28"/>
  <c r="KM110" i="28"/>
  <c r="JY110" i="28"/>
  <c r="KS110" i="28"/>
  <c r="KU110" i="28"/>
  <c r="KN110" i="28"/>
  <c r="KT110" i="28"/>
  <c r="FU86" i="28"/>
  <c r="FW86" i="28" s="1"/>
  <c r="FT87" i="28"/>
  <c r="GA86" i="28"/>
  <c r="ID86" i="28" s="1"/>
  <c r="FX86" i="28"/>
  <c r="FV85" i="28"/>
  <c r="FZ85" i="28" s="1"/>
  <c r="CH85" i="28"/>
  <c r="GB85" i="28"/>
  <c r="FY85" i="28"/>
  <c r="LC110" i="28" l="1"/>
  <c r="IC112" i="28"/>
  <c r="KA111" i="28"/>
  <c r="KI111" i="28"/>
  <c r="KB111" i="28"/>
  <c r="KU111" i="28"/>
  <c r="KL111" i="28"/>
  <c r="KS111" i="28"/>
  <c r="KF111" i="28"/>
  <c r="KK111" i="28"/>
  <c r="KW111" i="28"/>
  <c r="KG111" i="28"/>
  <c r="KN111" i="28"/>
  <c r="KY111" i="28"/>
  <c r="KE111" i="28"/>
  <c r="KX111" i="28"/>
  <c r="KR111" i="28"/>
  <c r="KO111" i="28"/>
  <c r="KJ111" i="28"/>
  <c r="KV111" i="28"/>
  <c r="KC111" i="28"/>
  <c r="JY111" i="28"/>
  <c r="KQ111" i="28"/>
  <c r="JZ111" i="28"/>
  <c r="KP111" i="28"/>
  <c r="KM111" i="28"/>
  <c r="KD111" i="28"/>
  <c r="JX111" i="28"/>
  <c r="KT111" i="28"/>
  <c r="KH111" i="28"/>
  <c r="GB86" i="28"/>
  <c r="FY86" i="28"/>
  <c r="FX87" i="28"/>
  <c r="FU87" i="28"/>
  <c r="FW87" i="28" s="1"/>
  <c r="GA87" i="28"/>
  <c r="ID87" i="28" s="1"/>
  <c r="FT88" i="28"/>
  <c r="CH86" i="28"/>
  <c r="FV86" i="28"/>
  <c r="FZ86" i="28" s="1"/>
  <c r="LC111" i="28" l="1"/>
  <c r="IC113" i="28"/>
  <c r="KS112" i="28"/>
  <c r="KL112" i="28"/>
  <c r="KU112" i="28"/>
  <c r="KH112" i="28"/>
  <c r="KJ112" i="28"/>
  <c r="KA112" i="28"/>
  <c r="JY112" i="28"/>
  <c r="KK112" i="28"/>
  <c r="KB112" i="28"/>
  <c r="KC112" i="28"/>
  <c r="KY112" i="28"/>
  <c r="KG112" i="28"/>
  <c r="KM112" i="28"/>
  <c r="KD112" i="28"/>
  <c r="KO112" i="28"/>
  <c r="JZ112" i="28"/>
  <c r="KR112" i="28"/>
  <c r="JX112" i="28"/>
  <c r="KN112" i="28"/>
  <c r="KT112" i="28"/>
  <c r="KP112" i="28"/>
  <c r="KF112" i="28"/>
  <c r="KE112" i="28"/>
  <c r="KI112" i="28"/>
  <c r="KQ112" i="28"/>
  <c r="KV112" i="28"/>
  <c r="KX112" i="28"/>
  <c r="KW112" i="28"/>
  <c r="FT89" i="28"/>
  <c r="FX88" i="28"/>
  <c r="GA88" i="28"/>
  <c r="ID88" i="28" s="1"/>
  <c r="FU88" i="28"/>
  <c r="FW88" i="28" s="1"/>
  <c r="GB87" i="28"/>
  <c r="FY87" i="28"/>
  <c r="CH87" i="28"/>
  <c r="FV87" i="28"/>
  <c r="FZ87" i="28" s="1"/>
  <c r="IC114" i="28" l="1"/>
  <c r="KN113" i="28"/>
  <c r="KM113" i="28"/>
  <c r="KR113" i="28"/>
  <c r="KV113" i="28"/>
  <c r="KD113" i="28"/>
  <c r="KS113" i="28"/>
  <c r="KF113" i="28"/>
  <c r="KX113" i="28"/>
  <c r="JZ113" i="28"/>
  <c r="KC113" i="28"/>
  <c r="KU113" i="28"/>
  <c r="KW113" i="28"/>
  <c r="KI113" i="28"/>
  <c r="KJ113" i="28"/>
  <c r="KK113" i="28"/>
  <c r="KG113" i="28"/>
  <c r="KE113" i="28"/>
  <c r="KL113" i="28"/>
  <c r="KA113" i="28"/>
  <c r="JX113" i="28"/>
  <c r="KB113" i="28"/>
  <c r="KT113" i="28"/>
  <c r="KY113" i="28"/>
  <c r="KQ113" i="28"/>
  <c r="JY113" i="28"/>
  <c r="KH113" i="28"/>
  <c r="KP113" i="28"/>
  <c r="KO113" i="28"/>
  <c r="LC112" i="28"/>
  <c r="CH88" i="28"/>
  <c r="FV88" i="28"/>
  <c r="FZ88" i="28" s="1"/>
  <c r="FY88" i="28"/>
  <c r="GB88" i="28"/>
  <c r="FX89" i="28"/>
  <c r="GA89" i="28"/>
  <c r="ID89" i="28" s="1"/>
  <c r="FU89" i="28"/>
  <c r="FW89" i="28" s="1"/>
  <c r="FT90" i="28"/>
  <c r="KG114" i="28" l="1"/>
  <c r="KE114" i="28"/>
  <c r="KU114" i="28"/>
  <c r="KD114" i="28"/>
  <c r="KY114" i="28"/>
  <c r="KO114" i="28"/>
  <c r="KS114" i="28"/>
  <c r="KQ114" i="28"/>
  <c r="KW114" i="28"/>
  <c r="JY114" i="28"/>
  <c r="KB114" i="28"/>
  <c r="KN114" i="28"/>
  <c r="KI114" i="28"/>
  <c r="KP114" i="28"/>
  <c r="KR114" i="28"/>
  <c r="JX114" i="28"/>
  <c r="KM114" i="28"/>
  <c r="KL114" i="28"/>
  <c r="KF114" i="28"/>
  <c r="JZ114" i="28"/>
  <c r="KA114" i="28"/>
  <c r="KH114" i="28"/>
  <c r="KC114" i="28"/>
  <c r="KX114" i="28"/>
  <c r="KV114" i="28"/>
  <c r="KT114" i="28"/>
  <c r="KJ114" i="28"/>
  <c r="KK114" i="28"/>
  <c r="IC115" i="28"/>
  <c r="LC113" i="28"/>
  <c r="GA90" i="28"/>
  <c r="ID90" i="28" s="1"/>
  <c r="FX90" i="28"/>
  <c r="FT91" i="28"/>
  <c r="FU90" i="28"/>
  <c r="FW90" i="28" s="1"/>
  <c r="CH89" i="28"/>
  <c r="FV89" i="28"/>
  <c r="FZ89" i="28" s="1"/>
  <c r="FY89" i="28"/>
  <c r="GB89" i="28"/>
  <c r="IC116" i="28" l="1"/>
  <c r="LC114" i="28"/>
  <c r="KA115" i="28"/>
  <c r="KK115" i="28"/>
  <c r="KG115" i="28"/>
  <c r="KP115" i="28"/>
  <c r="KH115" i="28"/>
  <c r="KL115" i="28"/>
  <c r="KJ115" i="28"/>
  <c r="KR115" i="28"/>
  <c r="JY115" i="28"/>
  <c r="KD115" i="28"/>
  <c r="KC115" i="28"/>
  <c r="KF115" i="28"/>
  <c r="KB115" i="28"/>
  <c r="KT115" i="28"/>
  <c r="KY115" i="28"/>
  <c r="JZ115" i="28"/>
  <c r="KU115" i="28"/>
  <c r="KS115" i="28"/>
  <c r="KN115" i="28"/>
  <c r="KQ115" i="28"/>
  <c r="KM115" i="28"/>
  <c r="KE115" i="28"/>
  <c r="KW115" i="28"/>
  <c r="KV115" i="28"/>
  <c r="JX115" i="28"/>
  <c r="KO115" i="28"/>
  <c r="KX115" i="28"/>
  <c r="KI115" i="28"/>
  <c r="CH90" i="28"/>
  <c r="FV90" i="28"/>
  <c r="FZ90" i="28" s="1"/>
  <c r="FU91" i="28"/>
  <c r="FW91" i="28" s="1"/>
  <c r="FX91" i="28"/>
  <c r="GA91" i="28"/>
  <c r="ID91" i="28" s="1"/>
  <c r="FT92" i="28"/>
  <c r="FY90" i="28"/>
  <c r="GB90" i="28"/>
  <c r="LC115" i="28" l="1"/>
  <c r="IC117" i="28"/>
  <c r="KG116" i="28"/>
  <c r="JX116" i="28"/>
  <c r="KI116" i="28"/>
  <c r="KW116" i="28"/>
  <c r="KB116" i="28"/>
  <c r="KS116" i="28"/>
  <c r="JZ116" i="28"/>
  <c r="KM116" i="28"/>
  <c r="KK116" i="28"/>
  <c r="KH116" i="28"/>
  <c r="KD116" i="28"/>
  <c r="KV116" i="28"/>
  <c r="JY116" i="28"/>
  <c r="KC116" i="28"/>
  <c r="KY116" i="28"/>
  <c r="KE116" i="28"/>
  <c r="KT116" i="28"/>
  <c r="KX116" i="28"/>
  <c r="KR116" i="28"/>
  <c r="KL116" i="28"/>
  <c r="KP116" i="28"/>
  <c r="KJ116" i="28"/>
  <c r="KQ116" i="28"/>
  <c r="KU116" i="28"/>
  <c r="KN116" i="28"/>
  <c r="KA116" i="28"/>
  <c r="KO116" i="28"/>
  <c r="KF116" i="28"/>
  <c r="FX92" i="28"/>
  <c r="GA92" i="28"/>
  <c r="ID92" i="28" s="1"/>
  <c r="FT93" i="28"/>
  <c r="FU92" i="28"/>
  <c r="FW92" i="28" s="1"/>
  <c r="FY91" i="28"/>
  <c r="GB91" i="28"/>
  <c r="FV91" i="28"/>
  <c r="FZ91" i="28" s="1"/>
  <c r="CH91" i="28"/>
  <c r="LC116" i="28" l="1"/>
  <c r="IC118" i="28"/>
  <c r="KF117" i="28"/>
  <c r="KW117" i="28"/>
  <c r="JY117" i="28"/>
  <c r="KL117" i="28"/>
  <c r="JX117" i="28"/>
  <c r="KT117" i="28"/>
  <c r="KG117" i="28"/>
  <c r="KY117" i="28"/>
  <c r="KQ117" i="28"/>
  <c r="KV117" i="28"/>
  <c r="KU117" i="28"/>
  <c r="KA117" i="28"/>
  <c r="KH117" i="28"/>
  <c r="JZ117" i="28"/>
  <c r="KP117" i="28"/>
  <c r="KB117" i="28"/>
  <c r="KD117" i="28"/>
  <c r="KR117" i="28"/>
  <c r="KX117" i="28"/>
  <c r="KJ117" i="28"/>
  <c r="KK117" i="28"/>
  <c r="KN117" i="28"/>
  <c r="KM117" i="28"/>
  <c r="KI117" i="28"/>
  <c r="KS117" i="28"/>
  <c r="KE117" i="28"/>
  <c r="KO117" i="28"/>
  <c r="KC117" i="28"/>
  <c r="FV92" i="28"/>
  <c r="FZ92" i="28" s="1"/>
  <c r="CH92" i="28"/>
  <c r="FU93" i="28"/>
  <c r="FW93" i="28" s="1"/>
  <c r="FX93" i="28"/>
  <c r="GA93" i="28"/>
  <c r="ID93" i="28" s="1"/>
  <c r="FT94" i="28"/>
  <c r="FY92" i="28"/>
  <c r="GB92" i="28"/>
  <c r="IC119" i="28" l="1"/>
  <c r="KD118" i="28"/>
  <c r="KQ118" i="28"/>
  <c r="KV118" i="28"/>
  <c r="KX118" i="28"/>
  <c r="KO118" i="28"/>
  <c r="KF118" i="28"/>
  <c r="KK118" i="28"/>
  <c r="KE118" i="28"/>
  <c r="JY118" i="28"/>
  <c r="KB118" i="28"/>
  <c r="KI118" i="28"/>
  <c r="KP118" i="28"/>
  <c r="KW118" i="28"/>
  <c r="KH118" i="28"/>
  <c r="KY118" i="28"/>
  <c r="KS118" i="28"/>
  <c r="JZ118" i="28"/>
  <c r="KL118" i="28"/>
  <c r="KG118" i="28"/>
  <c r="JX118" i="28"/>
  <c r="KJ118" i="28"/>
  <c r="KN118" i="28"/>
  <c r="KT118" i="28"/>
  <c r="KU118" i="28"/>
  <c r="KR118" i="28"/>
  <c r="KC118" i="28"/>
  <c r="KA118" i="28"/>
  <c r="KM118" i="28"/>
  <c r="LC117" i="28"/>
  <c r="GA94" i="28"/>
  <c r="ID94" i="28" s="1"/>
  <c r="FX94" i="28"/>
  <c r="FT95" i="28"/>
  <c r="FU94" i="28"/>
  <c r="FW94" i="28" s="1"/>
  <c r="FY93" i="28"/>
  <c r="GB93" i="28"/>
  <c r="FV93" i="28"/>
  <c r="FZ93" i="28" s="1"/>
  <c r="CH93" i="28"/>
  <c r="LC118" i="28" l="1"/>
  <c r="IC120" i="28"/>
  <c r="KG119" i="28"/>
  <c r="KO119" i="28"/>
  <c r="KA119" i="28"/>
  <c r="KN119" i="28"/>
  <c r="KV119" i="28"/>
  <c r="KY119" i="28"/>
  <c r="KL119" i="28"/>
  <c r="KQ119" i="28"/>
  <c r="JY119" i="28"/>
  <c r="KB119" i="28"/>
  <c r="KT119" i="28"/>
  <c r="JX119" i="28"/>
  <c r="JZ119" i="28"/>
  <c r="KF119" i="28"/>
  <c r="KK119" i="28"/>
  <c r="KM119" i="28"/>
  <c r="KW119" i="28"/>
  <c r="KI119" i="28"/>
  <c r="KH119" i="28"/>
  <c r="KX119" i="28"/>
  <c r="KE119" i="28"/>
  <c r="KP119" i="28"/>
  <c r="KJ119" i="28"/>
  <c r="KR119" i="28"/>
  <c r="KU119" i="28"/>
  <c r="KD119" i="28"/>
  <c r="KS119" i="28"/>
  <c r="KC119" i="28"/>
  <c r="FV94" i="28"/>
  <c r="FZ94" i="28" s="1"/>
  <c r="CH94" i="28"/>
  <c r="FT96" i="28"/>
  <c r="FX95" i="28"/>
  <c r="FU95" i="28"/>
  <c r="FW95" i="28" s="1"/>
  <c r="GA95" i="28"/>
  <c r="ID95" i="28" s="1"/>
  <c r="FY94" i="28"/>
  <c r="GB94" i="28"/>
  <c r="LC119" i="28" l="1"/>
  <c r="KQ120" i="28"/>
  <c r="KW120" i="28"/>
  <c r="JY120" i="28"/>
  <c r="KV120" i="28"/>
  <c r="KN120" i="28"/>
  <c r="KR120" i="28"/>
  <c r="JX120" i="28"/>
  <c r="KP120" i="28"/>
  <c r="KO120" i="28"/>
  <c r="KH120" i="28"/>
  <c r="KA120" i="28"/>
  <c r="KM120" i="28"/>
  <c r="KT120" i="28"/>
  <c r="KK120" i="28"/>
  <c r="KU120" i="28"/>
  <c r="KF120" i="28"/>
  <c r="KD120" i="28"/>
  <c r="KI120" i="28"/>
  <c r="KS120" i="28"/>
  <c r="KG120" i="28"/>
  <c r="KC120" i="28"/>
  <c r="KY120" i="28"/>
  <c r="JZ120" i="28"/>
  <c r="KL120" i="28"/>
  <c r="KJ120" i="28"/>
  <c r="KX120" i="28"/>
  <c r="KE120" i="28"/>
  <c r="KB120" i="28"/>
  <c r="IC121" i="28"/>
  <c r="FY95" i="28"/>
  <c r="GB95" i="28"/>
  <c r="FV95" i="28"/>
  <c r="FZ95" i="28" s="1"/>
  <c r="CH95" i="28"/>
  <c r="FU96" i="28"/>
  <c r="FW96" i="28" s="1"/>
  <c r="FX96" i="28"/>
  <c r="FT97" i="28"/>
  <c r="GA96" i="28"/>
  <c r="ID96" i="28" s="1"/>
  <c r="LC120" i="28" l="1"/>
  <c r="KI121" i="28"/>
  <c r="KS121" i="28"/>
  <c r="KP121" i="28"/>
  <c r="KH121" i="28"/>
  <c r="KV121" i="28"/>
  <c r="KM121" i="28"/>
  <c r="KT121" i="28"/>
  <c r="KQ121" i="28"/>
  <c r="KF121" i="28"/>
  <c r="KW121" i="28"/>
  <c r="KX121" i="28"/>
  <c r="JY121" i="28"/>
  <c r="KG121" i="28"/>
  <c r="KK121" i="28"/>
  <c r="KN121" i="28"/>
  <c r="KA121" i="28"/>
  <c r="JX121" i="28"/>
  <c r="KC121" i="28"/>
  <c r="JZ121" i="28"/>
  <c r="KR121" i="28"/>
  <c r="KY121" i="28"/>
  <c r="KU121" i="28"/>
  <c r="KO121" i="28"/>
  <c r="KL121" i="28"/>
  <c r="KJ121" i="28"/>
  <c r="KD121" i="28"/>
  <c r="KE121" i="28"/>
  <c r="KB121" i="28"/>
  <c r="GB96" i="28"/>
  <c r="FY96" i="28"/>
  <c r="FT98" i="28"/>
  <c r="FX97" i="28"/>
  <c r="FU97" i="28"/>
  <c r="FW97" i="28" s="1"/>
  <c r="GA97" i="28"/>
  <c r="ID97" i="28" s="1"/>
  <c r="FV96" i="28"/>
  <c r="FZ96" i="28" s="1"/>
  <c r="CH96" i="28"/>
  <c r="LC121" i="28" l="1"/>
  <c r="KI122" i="28"/>
  <c r="KN122" i="28"/>
  <c r="KD122" i="28"/>
  <c r="KP122" i="28"/>
  <c r="KA122" i="28"/>
  <c r="KK122" i="28"/>
  <c r="JY122" i="28"/>
  <c r="KL122" i="28"/>
  <c r="KJ122" i="28"/>
  <c r="JZ122" i="28"/>
  <c r="KR122" i="28"/>
  <c r="KH122" i="28"/>
  <c r="KF122" i="28"/>
  <c r="KG122" i="28"/>
  <c r="KW122" i="28"/>
  <c r="KT122" i="28"/>
  <c r="KY122" i="28"/>
  <c r="KM122" i="28"/>
  <c r="KX122" i="28"/>
  <c r="JX122" i="28"/>
  <c r="KV122" i="28"/>
  <c r="KB122" i="28"/>
  <c r="KC122" i="28"/>
  <c r="KO122" i="28"/>
  <c r="KU122" i="28"/>
  <c r="KE122" i="28"/>
  <c r="KQ122" i="28"/>
  <c r="KS122" i="28"/>
  <c r="IC123" i="28"/>
  <c r="GB97" i="28"/>
  <c r="FY97" i="28"/>
  <c r="CH97" i="28"/>
  <c r="FV97" i="28"/>
  <c r="FZ97" i="28" s="1"/>
  <c r="FU98" i="28"/>
  <c r="FW98" i="28" s="1"/>
  <c r="FT99" i="28"/>
  <c r="FX98" i="28"/>
  <c r="GA98" i="28"/>
  <c r="ID98" i="28" s="1"/>
  <c r="IC124" i="28" l="1"/>
  <c r="LC122" i="28"/>
  <c r="KV123" i="28"/>
  <c r="KA123" i="28"/>
  <c r="KM123" i="28"/>
  <c r="KQ123" i="28"/>
  <c r="JY123" i="28"/>
  <c r="KN123" i="28"/>
  <c r="KB123" i="28"/>
  <c r="KI123" i="28"/>
  <c r="JZ123" i="28"/>
  <c r="KD123" i="28"/>
  <c r="KK123" i="28"/>
  <c r="KT123" i="28"/>
  <c r="KG123" i="28"/>
  <c r="KS123" i="28"/>
  <c r="KW123" i="28"/>
  <c r="KO123" i="28"/>
  <c r="KX123" i="28"/>
  <c r="JX123" i="28"/>
  <c r="KL123" i="28"/>
  <c r="KH123" i="28"/>
  <c r="KP123" i="28"/>
  <c r="KY123" i="28"/>
  <c r="KF123" i="28"/>
  <c r="KJ123" i="28"/>
  <c r="KE123" i="28"/>
  <c r="KC123" i="28"/>
  <c r="KU123" i="28"/>
  <c r="KR123" i="28"/>
  <c r="GB98" i="28"/>
  <c r="FY98" i="28"/>
  <c r="FT100" i="28"/>
  <c r="FU99" i="28"/>
  <c r="FW99" i="28" s="1"/>
  <c r="FX99" i="28"/>
  <c r="GA99" i="28"/>
  <c r="ID99" i="28" s="1"/>
  <c r="CH98" i="28"/>
  <c r="FV98" i="28"/>
  <c r="FZ98" i="28" s="1"/>
  <c r="LC123" i="28" l="1"/>
  <c r="IC125" i="28"/>
  <c r="KC124" i="28"/>
  <c r="KW124" i="28"/>
  <c r="KR124" i="28"/>
  <c r="KD124" i="28"/>
  <c r="KF124" i="28"/>
  <c r="KG124" i="28"/>
  <c r="KK124" i="28"/>
  <c r="KY124" i="28"/>
  <c r="KN124" i="28"/>
  <c r="KU124" i="28"/>
  <c r="KM124" i="28"/>
  <c r="KB124" i="28"/>
  <c r="KJ124" i="28"/>
  <c r="KX124" i="28"/>
  <c r="JX124" i="28"/>
  <c r="KO124" i="28"/>
  <c r="KA124" i="28"/>
  <c r="KV124" i="28"/>
  <c r="KI124" i="28"/>
  <c r="KH124" i="28"/>
  <c r="JY124" i="28"/>
  <c r="KT124" i="28"/>
  <c r="JZ124" i="28"/>
  <c r="KE124" i="28"/>
  <c r="KS124" i="28"/>
  <c r="KL124" i="28"/>
  <c r="KQ124" i="28"/>
  <c r="KP124" i="28"/>
  <c r="FY99" i="28"/>
  <c r="GB99" i="28"/>
  <c r="FV99" i="28"/>
  <c r="FZ99" i="28" s="1"/>
  <c r="CH99" i="28"/>
  <c r="GA100" i="28"/>
  <c r="ID100" i="28" s="1"/>
  <c r="FX100" i="28"/>
  <c r="FT101" i="28"/>
  <c r="FU100" i="28"/>
  <c r="FW100" i="28" s="1"/>
  <c r="LC124" i="28" l="1"/>
  <c r="KT125" i="28"/>
  <c r="JX125" i="28"/>
  <c r="KX125" i="28"/>
  <c r="KS125" i="28"/>
  <c r="KN125" i="28"/>
  <c r="KF125" i="28"/>
  <c r="KE125" i="28"/>
  <c r="KA125" i="28"/>
  <c r="KI125" i="28"/>
  <c r="KP125" i="28"/>
  <c r="KH125" i="28"/>
  <c r="KB125" i="28"/>
  <c r="KG125" i="28"/>
  <c r="KY125" i="28"/>
  <c r="KD125" i="28"/>
  <c r="JZ125" i="28"/>
  <c r="KM125" i="28"/>
  <c r="KU125" i="28"/>
  <c r="KQ125" i="28"/>
  <c r="JY125" i="28"/>
  <c r="KW125" i="28"/>
  <c r="KJ125" i="28"/>
  <c r="KR125" i="28"/>
  <c r="KC125" i="28"/>
  <c r="KO125" i="28"/>
  <c r="KL125" i="28"/>
  <c r="KV125" i="28"/>
  <c r="KK125" i="28"/>
  <c r="IC126" i="28"/>
  <c r="CH100" i="28"/>
  <c r="FV100" i="28"/>
  <c r="FZ100" i="28" s="1"/>
  <c r="GA101" i="28"/>
  <c r="ID101" i="28" s="1"/>
  <c r="FT102" i="28"/>
  <c r="FX101" i="28"/>
  <c r="FU101" i="28"/>
  <c r="FW101" i="28" s="1"/>
  <c r="GB100" i="28"/>
  <c r="FY100" i="28"/>
  <c r="IC127" i="28" l="1"/>
  <c r="KR126" i="28"/>
  <c r="KQ126" i="28"/>
  <c r="KD126" i="28"/>
  <c r="KX126" i="28"/>
  <c r="KO126" i="28"/>
  <c r="KC126" i="28"/>
  <c r="KJ126" i="28"/>
  <c r="KS126" i="28"/>
  <c r="JY126" i="28"/>
  <c r="KH126" i="28"/>
  <c r="KW126" i="28"/>
  <c r="KY126" i="28"/>
  <c r="KN126" i="28"/>
  <c r="JZ126" i="28"/>
  <c r="KK126" i="28"/>
  <c r="KB126" i="28"/>
  <c r="KV126" i="28"/>
  <c r="KL126" i="28"/>
  <c r="KG126" i="28"/>
  <c r="KE126" i="28"/>
  <c r="KM126" i="28"/>
  <c r="KA126" i="28"/>
  <c r="KP126" i="28"/>
  <c r="KF126" i="28"/>
  <c r="JX126" i="28"/>
  <c r="KI126" i="28"/>
  <c r="KU126" i="28"/>
  <c r="KT126" i="28"/>
  <c r="LC125" i="28"/>
  <c r="FV101" i="28"/>
  <c r="FZ101" i="28" s="1"/>
  <c r="CH101" i="28"/>
  <c r="FU102" i="28"/>
  <c r="FW102" i="28" s="1"/>
  <c r="GA102" i="28"/>
  <c r="ID102" i="28" s="1"/>
  <c r="FX102" i="28"/>
  <c r="FT103" i="28"/>
  <c r="FY101" i="28"/>
  <c r="GB101" i="28"/>
  <c r="LC126" i="28" l="1"/>
  <c r="KX127" i="28"/>
  <c r="KD127" i="28"/>
  <c r="KP127" i="28"/>
  <c r="KE127" i="28"/>
  <c r="KI127" i="28"/>
  <c r="KK127" i="28"/>
  <c r="KY127" i="28"/>
  <c r="KC127" i="28"/>
  <c r="KM127" i="28"/>
  <c r="JY127" i="28"/>
  <c r="KW127" i="28"/>
  <c r="KV127" i="28"/>
  <c r="KJ127" i="28"/>
  <c r="KA127" i="28"/>
  <c r="KR127" i="28"/>
  <c r="KQ127" i="28"/>
  <c r="JX127" i="28"/>
  <c r="JZ127" i="28"/>
  <c r="KL127" i="28"/>
  <c r="KF127" i="28"/>
  <c r="KG127" i="28"/>
  <c r="KS127" i="28"/>
  <c r="KH127" i="28"/>
  <c r="KN127" i="28"/>
  <c r="KO127" i="28"/>
  <c r="KB127" i="28"/>
  <c r="KU127" i="28"/>
  <c r="KT127" i="28"/>
  <c r="IC128" i="28"/>
  <c r="GA103" i="28"/>
  <c r="ID103" i="28" s="1"/>
  <c r="FU103" i="28"/>
  <c r="FW103" i="28" s="1"/>
  <c r="FT104" i="28"/>
  <c r="FX103" i="28"/>
  <c r="FY102" i="28"/>
  <c r="GB102" i="28"/>
  <c r="CH102" i="28"/>
  <c r="FV102" i="28"/>
  <c r="FZ102" i="28" s="1"/>
  <c r="IC129" i="28" l="1"/>
  <c r="KB128" i="28"/>
  <c r="KY128" i="28"/>
  <c r="KM128" i="28"/>
  <c r="KS128" i="28"/>
  <c r="KO128" i="28"/>
  <c r="KU128" i="28"/>
  <c r="JX128" i="28"/>
  <c r="KN128" i="28"/>
  <c r="KT128" i="28"/>
  <c r="KA128" i="28"/>
  <c r="KP128" i="28"/>
  <c r="KQ128" i="28"/>
  <c r="KR128" i="28"/>
  <c r="KL128" i="28"/>
  <c r="KV128" i="28"/>
  <c r="JZ128" i="28"/>
  <c r="KW128" i="28"/>
  <c r="KF128" i="28"/>
  <c r="JY128" i="28"/>
  <c r="KX128" i="28"/>
  <c r="KK128" i="28"/>
  <c r="KE128" i="28"/>
  <c r="KJ128" i="28"/>
  <c r="KD128" i="28"/>
  <c r="KG128" i="28"/>
  <c r="KC128" i="28"/>
  <c r="KI128" i="28"/>
  <c r="KH128" i="28"/>
  <c r="LC127" i="28"/>
  <c r="FT105" i="28"/>
  <c r="GA104" i="28"/>
  <c r="ID104" i="28" s="1"/>
  <c r="FU104" i="28"/>
  <c r="FW104" i="28" s="1"/>
  <c r="FX104" i="28"/>
  <c r="FV103" i="28"/>
  <c r="FZ103" i="28" s="1"/>
  <c r="CH103" i="28"/>
  <c r="GB103" i="28"/>
  <c r="FY103" i="28"/>
  <c r="LC128" i="28" l="1"/>
  <c r="IC130" i="28"/>
  <c r="KP129" i="28"/>
  <c r="KF129" i="28"/>
  <c r="KS129" i="28"/>
  <c r="KW129" i="28"/>
  <c r="KX129" i="28"/>
  <c r="KB129" i="28"/>
  <c r="KH129" i="28"/>
  <c r="KO129" i="28"/>
  <c r="JZ129" i="28"/>
  <c r="JY129" i="28"/>
  <c r="KY129" i="28"/>
  <c r="KJ129" i="28"/>
  <c r="KV129" i="28"/>
  <c r="KQ129" i="28"/>
  <c r="KK129" i="28"/>
  <c r="KN129" i="28"/>
  <c r="KU129" i="28"/>
  <c r="JX129" i="28"/>
  <c r="KL129" i="28"/>
  <c r="KA129" i="28"/>
  <c r="KI129" i="28"/>
  <c r="KE129" i="28"/>
  <c r="KG129" i="28"/>
  <c r="KC129" i="28"/>
  <c r="KR129" i="28"/>
  <c r="KT129" i="28"/>
  <c r="KD129" i="28"/>
  <c r="KM129" i="28"/>
  <c r="FV104" i="28"/>
  <c r="FZ104" i="28" s="1"/>
  <c r="CH104" i="28"/>
  <c r="GB104" i="28"/>
  <c r="FY104" i="28"/>
  <c r="FT106" i="28"/>
  <c r="GA105" i="28"/>
  <c r="ID105" i="28" s="1"/>
  <c r="FU105" i="28"/>
  <c r="FW105" i="28" s="1"/>
  <c r="FX105" i="28"/>
  <c r="LC129" i="28" l="1"/>
  <c r="IC131" i="28"/>
  <c r="JX130" i="28"/>
  <c r="JY130" i="28"/>
  <c r="KW130" i="28"/>
  <c r="KR130" i="28"/>
  <c r="KV130" i="28"/>
  <c r="KT130" i="28"/>
  <c r="KB130" i="28"/>
  <c r="KA130" i="28"/>
  <c r="KE130" i="28"/>
  <c r="KK130" i="28"/>
  <c r="KG130" i="28"/>
  <c r="KX130" i="28"/>
  <c r="KO130" i="28"/>
  <c r="KN130" i="28"/>
  <c r="JZ130" i="28"/>
  <c r="KH130" i="28"/>
  <c r="KI130" i="28"/>
  <c r="KL130" i="28"/>
  <c r="KP130" i="28"/>
  <c r="KF130" i="28"/>
  <c r="KS130" i="28"/>
  <c r="KM130" i="28"/>
  <c r="KC130" i="28"/>
  <c r="KY130" i="28"/>
  <c r="KD130" i="28"/>
  <c r="KJ130" i="28"/>
  <c r="KU130" i="28"/>
  <c r="KQ130" i="28"/>
  <c r="FV105" i="28"/>
  <c r="FZ105" i="28" s="1"/>
  <c r="CH105" i="28"/>
  <c r="GB105" i="28"/>
  <c r="FY105" i="28"/>
  <c r="FX106" i="28"/>
  <c r="FT107" i="28"/>
  <c r="GA106" i="28"/>
  <c r="ID106" i="28" s="1"/>
  <c r="FU106" i="28"/>
  <c r="FW106" i="28" s="1"/>
  <c r="LC130" i="28" l="1"/>
  <c r="KE131" i="28"/>
  <c r="KW131" i="28"/>
  <c r="KQ131" i="28"/>
  <c r="KF131" i="28"/>
  <c r="KB131" i="28"/>
  <c r="KY131" i="28"/>
  <c r="KN131" i="28"/>
  <c r="KV131" i="28"/>
  <c r="KC131" i="28"/>
  <c r="KG131" i="28"/>
  <c r="KR131" i="28"/>
  <c r="KS131" i="28"/>
  <c r="KD131" i="28"/>
  <c r="KL131" i="28"/>
  <c r="KM131" i="28"/>
  <c r="JX131" i="28"/>
  <c r="KH131" i="28"/>
  <c r="KX131" i="28"/>
  <c r="KP131" i="28"/>
  <c r="KK131" i="28"/>
  <c r="KJ131" i="28"/>
  <c r="KO131" i="28"/>
  <c r="KT131" i="28"/>
  <c r="KA131" i="28"/>
  <c r="KI131" i="28"/>
  <c r="KU131" i="28"/>
  <c r="JZ131" i="28"/>
  <c r="JY131" i="28"/>
  <c r="IC132" i="28"/>
  <c r="CH106" i="28"/>
  <c r="FV106" i="28"/>
  <c r="FZ106" i="28" s="1"/>
  <c r="FY106" i="28"/>
  <c r="GB106" i="28"/>
  <c r="FU107" i="28"/>
  <c r="FW107" i="28" s="1"/>
  <c r="GA107" i="28"/>
  <c r="ID107" i="28" s="1"/>
  <c r="FT108" i="28"/>
  <c r="FX107" i="28"/>
  <c r="IC133" i="28" l="1"/>
  <c r="KM133" i="28" s="1"/>
  <c r="JZ132" i="28"/>
  <c r="KS132" i="28"/>
  <c r="KT132" i="28"/>
  <c r="KI132" i="28"/>
  <c r="KA132" i="28"/>
  <c r="KC132" i="28"/>
  <c r="KG132" i="28"/>
  <c r="KX132" i="28"/>
  <c r="KN132" i="28"/>
  <c r="KW132" i="28"/>
  <c r="KF132" i="28"/>
  <c r="KP132" i="28"/>
  <c r="KM132" i="28"/>
  <c r="KU132" i="28"/>
  <c r="KD132" i="28"/>
  <c r="KH132" i="28"/>
  <c r="KY132" i="28"/>
  <c r="KK132" i="28"/>
  <c r="KL132" i="28"/>
  <c r="KO132" i="28"/>
  <c r="KV132" i="28"/>
  <c r="KE132" i="28"/>
  <c r="JY132" i="28"/>
  <c r="KJ132" i="28"/>
  <c r="KR132" i="28"/>
  <c r="JX132" i="28"/>
  <c r="KB132" i="28"/>
  <c r="KQ132" i="28"/>
  <c r="LC131" i="28"/>
  <c r="KV133" i="28"/>
  <c r="JX133" i="28"/>
  <c r="KH133" i="28"/>
  <c r="GA108" i="28"/>
  <c r="ID108" i="28" s="1"/>
  <c r="FU108" i="28"/>
  <c r="FW108" i="28" s="1"/>
  <c r="FT109" i="28"/>
  <c r="FX108" i="28"/>
  <c r="GB107" i="28"/>
  <c r="FY107" i="28"/>
  <c r="CH107" i="28"/>
  <c r="FV107" i="28"/>
  <c r="FZ107" i="28" s="1"/>
  <c r="KW133" i="28" l="1"/>
  <c r="IC134" i="28"/>
  <c r="KA133" i="28"/>
  <c r="KP133" i="28"/>
  <c r="JZ133" i="28"/>
  <c r="KF133" i="28"/>
  <c r="KR133" i="28"/>
  <c r="KE133" i="28"/>
  <c r="KO133" i="28"/>
  <c r="KD133" i="28"/>
  <c r="KX133" i="28"/>
  <c r="KQ133" i="28"/>
  <c r="KI133" i="28"/>
  <c r="KJ133" i="28"/>
  <c r="KU133" i="28"/>
  <c r="KS133" i="28"/>
  <c r="KT133" i="28"/>
  <c r="KK133" i="28"/>
  <c r="KN133" i="28"/>
  <c r="KY133" i="28"/>
  <c r="JY133" i="28"/>
  <c r="KC133" i="28"/>
  <c r="KL133" i="28"/>
  <c r="KB133" i="28"/>
  <c r="KG133" i="28"/>
  <c r="LC132" i="28"/>
  <c r="FX109" i="28"/>
  <c r="FT110" i="28"/>
  <c r="FU109" i="28"/>
  <c r="FW109" i="28" s="1"/>
  <c r="GA109" i="28"/>
  <c r="ID109" i="28" s="1"/>
  <c r="FV108" i="28"/>
  <c r="FZ108" i="28" s="1"/>
  <c r="CH108" i="28"/>
  <c r="FY108" i="28"/>
  <c r="GB108" i="28"/>
  <c r="IC135" i="28" l="1"/>
  <c r="JZ134" i="28"/>
  <c r="KO134" i="28"/>
  <c r="KG134" i="28"/>
  <c r="KR134" i="28"/>
  <c r="JX134" i="28"/>
  <c r="KN134" i="28"/>
  <c r="KV134" i="28"/>
  <c r="KJ134" i="28"/>
  <c r="KX134" i="28"/>
  <c r="KD134" i="28"/>
  <c r="KA134" i="28"/>
  <c r="KP134" i="28"/>
  <c r="KY134" i="28"/>
  <c r="KM134" i="28"/>
  <c r="KF134" i="28"/>
  <c r="KE134" i="28"/>
  <c r="KS134" i="28"/>
  <c r="KU134" i="28"/>
  <c r="KC134" i="28"/>
  <c r="KH134" i="28"/>
  <c r="KK134" i="28"/>
  <c r="JY134" i="28"/>
  <c r="KL134" i="28"/>
  <c r="KQ134" i="28"/>
  <c r="KT134" i="28"/>
  <c r="KB134" i="28"/>
  <c r="KW134" i="28"/>
  <c r="KI134" i="28"/>
  <c r="LC133" i="28"/>
  <c r="FY109" i="28"/>
  <c r="GB109" i="28"/>
  <c r="CH109" i="28"/>
  <c r="FV109" i="28"/>
  <c r="FZ109" i="28" s="1"/>
  <c r="FU110" i="28"/>
  <c r="FW110" i="28" s="1"/>
  <c r="GA110" i="28"/>
  <c r="ID110" i="28" s="1"/>
  <c r="FX110" i="28"/>
  <c r="FT111" i="28"/>
  <c r="IC165" i="28" l="1"/>
  <c r="KL135" i="28"/>
  <c r="KB135" i="28"/>
  <c r="KW135" i="28"/>
  <c r="KI135" i="28"/>
  <c r="JY135" i="28"/>
  <c r="KU135" i="28"/>
  <c r="KF135" i="28"/>
  <c r="KX135" i="28"/>
  <c r="KK135" i="28"/>
  <c r="KG135" i="28"/>
  <c r="KR135" i="28"/>
  <c r="KP135" i="28"/>
  <c r="KO135" i="28"/>
  <c r="KV135" i="28"/>
  <c r="KE135" i="28"/>
  <c r="JX135" i="28"/>
  <c r="KH135" i="28"/>
  <c r="KC135" i="28"/>
  <c r="KY135" i="28"/>
  <c r="JZ135" i="28"/>
  <c r="KJ135" i="28"/>
  <c r="KN135" i="28"/>
  <c r="KD135" i="28"/>
  <c r="KT135" i="28"/>
  <c r="KA135" i="28"/>
  <c r="KQ135" i="28"/>
  <c r="KS135" i="28"/>
  <c r="KM135" i="28"/>
  <c r="IC136" i="28"/>
  <c r="LC134" i="28"/>
  <c r="FT112" i="28"/>
  <c r="FX111" i="28"/>
  <c r="FU111" i="28"/>
  <c r="FW111" i="28" s="1"/>
  <c r="GA111" i="28"/>
  <c r="ID111" i="28" s="1"/>
  <c r="GB110" i="28"/>
  <c r="FY110" i="28"/>
  <c r="CH110" i="28"/>
  <c r="FV110" i="28"/>
  <c r="FZ110" i="28" s="1"/>
  <c r="LC135" i="28" l="1"/>
  <c r="KC136" i="28"/>
  <c r="KG136" i="28"/>
  <c r="KV136" i="28"/>
  <c r="KY136" i="28"/>
  <c r="KI136" i="28"/>
  <c r="KF136" i="28"/>
  <c r="KN136" i="28"/>
  <c r="KQ136" i="28"/>
  <c r="KB136" i="28"/>
  <c r="JX136" i="28"/>
  <c r="JY136" i="28"/>
  <c r="KX136" i="28"/>
  <c r="KM136" i="28"/>
  <c r="KW136" i="28"/>
  <c r="KR136" i="28"/>
  <c r="KU136" i="28"/>
  <c r="KS136" i="28"/>
  <c r="KH136" i="28"/>
  <c r="KP136" i="28"/>
  <c r="KT136" i="28"/>
  <c r="JZ136" i="28"/>
  <c r="KA136" i="28"/>
  <c r="KD136" i="28"/>
  <c r="KL136" i="28"/>
  <c r="KE136" i="28"/>
  <c r="KO136" i="28"/>
  <c r="KJ136" i="28"/>
  <c r="KK136" i="28"/>
  <c r="IC137" i="28"/>
  <c r="IC178" i="28"/>
  <c r="IC166" i="28"/>
  <c r="GB111" i="28"/>
  <c r="FY111" i="28"/>
  <c r="CH111" i="28"/>
  <c r="FV111" i="28"/>
  <c r="FZ111" i="28" s="1"/>
  <c r="FU112" i="28"/>
  <c r="FW112" i="28" s="1"/>
  <c r="FX112" i="28"/>
  <c r="FT113" i="28"/>
  <c r="GA112" i="28"/>
  <c r="ID112" i="28" s="1"/>
  <c r="LC136" i="28" l="1"/>
  <c r="IC167" i="28"/>
  <c r="IC179" i="28"/>
  <c r="KY137" i="28"/>
  <c r="KJ137" i="28"/>
  <c r="KO137" i="28"/>
  <c r="KI137" i="28"/>
  <c r="KU137" i="28"/>
  <c r="KV137" i="28"/>
  <c r="KE137" i="28"/>
  <c r="KT137" i="28"/>
  <c r="KX137" i="28"/>
  <c r="KW137" i="28"/>
  <c r="KK137" i="28"/>
  <c r="KC137" i="28"/>
  <c r="KM137" i="28"/>
  <c r="KP137" i="28"/>
  <c r="KN137" i="28"/>
  <c r="KG137" i="28"/>
  <c r="KH137" i="28"/>
  <c r="KQ137" i="28"/>
  <c r="JX137" i="28"/>
  <c r="JY137" i="28"/>
  <c r="KL137" i="28"/>
  <c r="KA137" i="28"/>
  <c r="KB137" i="28"/>
  <c r="KS137" i="28"/>
  <c r="KR137" i="28"/>
  <c r="JZ137" i="28"/>
  <c r="KD137" i="28"/>
  <c r="KF137" i="28"/>
  <c r="IC138" i="28"/>
  <c r="IC185" i="28"/>
  <c r="FY112" i="28"/>
  <c r="GB112" i="28"/>
  <c r="FT114" i="28"/>
  <c r="GA113" i="28"/>
  <c r="ID113" i="28" s="1"/>
  <c r="FU113" i="28"/>
  <c r="FW113" i="28" s="1"/>
  <c r="FX113" i="28"/>
  <c r="CH112" i="28"/>
  <c r="FV112" i="28"/>
  <c r="FZ112" i="28" s="1"/>
  <c r="LC137" i="28" l="1"/>
  <c r="IC139" i="28"/>
  <c r="IC168" i="28"/>
  <c r="KK138" i="28"/>
  <c r="KF138" i="28"/>
  <c r="KE138" i="28"/>
  <c r="KN138" i="28"/>
  <c r="JY138" i="28"/>
  <c r="JZ138" i="28"/>
  <c r="KQ138" i="28"/>
  <c r="KH138" i="28"/>
  <c r="KW138" i="28"/>
  <c r="KM138" i="28"/>
  <c r="KL138" i="28"/>
  <c r="KI138" i="28"/>
  <c r="KX138" i="28"/>
  <c r="KJ138" i="28"/>
  <c r="KD138" i="28"/>
  <c r="KG138" i="28"/>
  <c r="KR138" i="28"/>
  <c r="KB138" i="28"/>
  <c r="KS138" i="28"/>
  <c r="KO138" i="28"/>
  <c r="KV138" i="28"/>
  <c r="KC138" i="28"/>
  <c r="KA138" i="28"/>
  <c r="KT138" i="28"/>
  <c r="KP138" i="28"/>
  <c r="KY138" i="28"/>
  <c r="KU138" i="28"/>
  <c r="JX138" i="28"/>
  <c r="IC180" i="28"/>
  <c r="IC186" i="28"/>
  <c r="CH113" i="28"/>
  <c r="FV113" i="28"/>
  <c r="FZ113" i="28" s="1"/>
  <c r="GB113" i="28"/>
  <c r="FY113" i="28"/>
  <c r="FX114" i="28"/>
  <c r="FU114" i="28"/>
  <c r="FW114" i="28" s="1"/>
  <c r="FT115" i="28"/>
  <c r="GA114" i="28"/>
  <c r="ID114" i="28" s="1"/>
  <c r="IC181" i="28" l="1"/>
  <c r="LC138" i="28"/>
  <c r="IC169" i="28"/>
  <c r="KF139" i="28"/>
  <c r="KY139" i="28"/>
  <c r="KH139" i="28"/>
  <c r="KG139" i="28"/>
  <c r="KP139" i="28"/>
  <c r="KO139" i="28"/>
  <c r="KD139" i="28"/>
  <c r="JZ139" i="28"/>
  <c r="KS139" i="28"/>
  <c r="KN139" i="28"/>
  <c r="KU139" i="28"/>
  <c r="KX139" i="28"/>
  <c r="JX139" i="28"/>
  <c r="KK139" i="28"/>
  <c r="KT139" i="28"/>
  <c r="KR139" i="28"/>
  <c r="KI139" i="28"/>
  <c r="KW139" i="28"/>
  <c r="KC139" i="28"/>
  <c r="KJ139" i="28"/>
  <c r="KL139" i="28"/>
  <c r="KV139" i="28"/>
  <c r="KE139" i="28"/>
  <c r="KA139" i="28"/>
  <c r="KB139" i="28"/>
  <c r="KM139" i="28"/>
  <c r="JY139" i="28"/>
  <c r="KQ139" i="28"/>
  <c r="IC140" i="28"/>
  <c r="IC187" i="28"/>
  <c r="FY114" i="28"/>
  <c r="GB114" i="28"/>
  <c r="FT116" i="28"/>
  <c r="FX115" i="28"/>
  <c r="GA115" i="28"/>
  <c r="ID115" i="28" s="1"/>
  <c r="FU115" i="28"/>
  <c r="FW115" i="28" s="1"/>
  <c r="FV114" i="28"/>
  <c r="FZ114" i="28" s="1"/>
  <c r="CH114" i="28"/>
  <c r="LC139" i="28" l="1"/>
  <c r="IC170" i="28"/>
  <c r="IC188" i="28"/>
  <c r="JY140" i="28"/>
  <c r="KB140" i="28"/>
  <c r="KQ140" i="28"/>
  <c r="JX140" i="28"/>
  <c r="KR140" i="28"/>
  <c r="KG140" i="28"/>
  <c r="JZ140" i="28"/>
  <c r="KI140" i="28"/>
  <c r="KA140" i="28"/>
  <c r="KW140" i="28"/>
  <c r="KP140" i="28"/>
  <c r="KM140" i="28"/>
  <c r="KO140" i="28"/>
  <c r="KC140" i="28"/>
  <c r="KF140" i="28"/>
  <c r="KT140" i="28"/>
  <c r="KV140" i="28"/>
  <c r="KL140" i="28"/>
  <c r="KJ140" i="28"/>
  <c r="KU140" i="28"/>
  <c r="KK140" i="28"/>
  <c r="KN140" i="28"/>
  <c r="KE140" i="28"/>
  <c r="KS140" i="28"/>
  <c r="KY140" i="28"/>
  <c r="KD140" i="28"/>
  <c r="KX140" i="28"/>
  <c r="KH140" i="28"/>
  <c r="IC182" i="28"/>
  <c r="IC141" i="28"/>
  <c r="IC189" i="28"/>
  <c r="CH115" i="28"/>
  <c r="FV115" i="28"/>
  <c r="FZ115" i="28" s="1"/>
  <c r="GB115" i="28"/>
  <c r="FY115" i="28"/>
  <c r="FT117" i="28"/>
  <c r="FU116" i="28"/>
  <c r="FW116" i="28" s="1"/>
  <c r="GA116" i="28"/>
  <c r="ID116" i="28" s="1"/>
  <c r="FX116" i="28"/>
  <c r="LC140" i="28" l="1"/>
  <c r="IC171" i="28"/>
  <c r="KY141" i="28"/>
  <c r="KS141" i="28"/>
  <c r="KU141" i="28"/>
  <c r="JZ141" i="28"/>
  <c r="KF141" i="28"/>
  <c r="JY141" i="28"/>
  <c r="KO141" i="28"/>
  <c r="KE141" i="28"/>
  <c r="KH141" i="28"/>
  <c r="KJ141" i="28"/>
  <c r="JX141" i="28"/>
  <c r="KG141" i="28"/>
  <c r="KM141" i="28"/>
  <c r="KW141" i="28"/>
  <c r="KK141" i="28"/>
  <c r="KA141" i="28"/>
  <c r="KT141" i="28"/>
  <c r="KL141" i="28"/>
  <c r="KC141" i="28"/>
  <c r="KQ141" i="28"/>
  <c r="KI141" i="28"/>
  <c r="KR141" i="28"/>
  <c r="KD141" i="28"/>
  <c r="KP141" i="28"/>
  <c r="KN141" i="28"/>
  <c r="KV141" i="28"/>
  <c r="KB141" i="28"/>
  <c r="KX141" i="28"/>
  <c r="IC142" i="28"/>
  <c r="IC183" i="28"/>
  <c r="IC289" i="28"/>
  <c r="GB116" i="28"/>
  <c r="FY116" i="28"/>
  <c r="FV116" i="28"/>
  <c r="FZ116" i="28" s="1"/>
  <c r="CH116" i="28"/>
  <c r="FX117" i="28"/>
  <c r="GA117" i="28"/>
  <c r="ID117" i="28" s="1"/>
  <c r="FU117" i="28"/>
  <c r="FW117" i="28" s="1"/>
  <c r="FT118" i="28"/>
  <c r="IC184" i="28" l="1"/>
  <c r="LC141" i="28"/>
  <c r="KV142" i="28"/>
  <c r="KG142" i="28"/>
  <c r="KL142" i="28"/>
  <c r="KC142" i="28"/>
  <c r="JZ142" i="28"/>
  <c r="KY142" i="28"/>
  <c r="KB142" i="28"/>
  <c r="KE142" i="28"/>
  <c r="KM142" i="28"/>
  <c r="JY142" i="28"/>
  <c r="KF142" i="28"/>
  <c r="JX142" i="28"/>
  <c r="KT142" i="28"/>
  <c r="KN142" i="28"/>
  <c r="KS142" i="28"/>
  <c r="KD142" i="28"/>
  <c r="KQ142" i="28"/>
  <c r="KX142" i="28"/>
  <c r="KI142" i="28"/>
  <c r="KJ142" i="28"/>
  <c r="KK142" i="28"/>
  <c r="KO142" i="28"/>
  <c r="KA142" i="28"/>
  <c r="KP142" i="28"/>
  <c r="KH142" i="28"/>
  <c r="KR142" i="28"/>
  <c r="KU142" i="28"/>
  <c r="KW142" i="28"/>
  <c r="IC172" i="28"/>
  <c r="IC143" i="28"/>
  <c r="KD289" i="28"/>
  <c r="JY289" i="28"/>
  <c r="KG289" i="28"/>
  <c r="KF289" i="28"/>
  <c r="KE289" i="28"/>
  <c r="KC289" i="28"/>
  <c r="KB289" i="28"/>
  <c r="KA289" i="28"/>
  <c r="JZ289" i="28"/>
  <c r="JX289" i="28"/>
  <c r="KH289" i="28"/>
  <c r="KI289" i="28"/>
  <c r="KJ289" i="28"/>
  <c r="KK289" i="28"/>
  <c r="KL289" i="28"/>
  <c r="KM289" i="28"/>
  <c r="KN289" i="28"/>
  <c r="KO289" i="28"/>
  <c r="KP289" i="28"/>
  <c r="KQ289" i="28"/>
  <c r="KR289" i="28"/>
  <c r="KS289" i="28"/>
  <c r="KT289" i="28"/>
  <c r="KU289" i="28"/>
  <c r="KV289" i="28"/>
  <c r="KW289" i="28"/>
  <c r="KX289" i="28"/>
  <c r="KY289" i="28"/>
  <c r="IC290" i="28"/>
  <c r="FX118" i="28"/>
  <c r="GA118" i="28"/>
  <c r="ID118" i="28" s="1"/>
  <c r="FT119" i="28"/>
  <c r="FU118" i="28"/>
  <c r="FW118" i="28" s="1"/>
  <c r="FV117" i="28"/>
  <c r="FZ117" i="28" s="1"/>
  <c r="CH117" i="28"/>
  <c r="FY117" i="28"/>
  <c r="GB117" i="28"/>
  <c r="IC173" i="28" l="1"/>
  <c r="KH143" i="28"/>
  <c r="KT143" i="28"/>
  <c r="KC143" i="28"/>
  <c r="KK143" i="28"/>
  <c r="KQ143" i="28"/>
  <c r="KA143" i="28"/>
  <c r="KF143" i="28"/>
  <c r="JY143" i="28"/>
  <c r="KI143" i="28"/>
  <c r="KN143" i="28"/>
  <c r="KS143" i="28"/>
  <c r="KU143" i="28"/>
  <c r="KX143" i="28"/>
  <c r="KV143" i="28"/>
  <c r="KW143" i="28"/>
  <c r="KO143" i="28"/>
  <c r="KY143" i="28"/>
  <c r="JZ143" i="28"/>
  <c r="KB143" i="28"/>
  <c r="KP143" i="28"/>
  <c r="KD143" i="28"/>
  <c r="JX143" i="28"/>
  <c r="KL143" i="28"/>
  <c r="KR143" i="28"/>
  <c r="KM143" i="28"/>
  <c r="KG143" i="28"/>
  <c r="KJ143" i="28"/>
  <c r="KE143" i="28"/>
  <c r="LC142" i="28"/>
  <c r="IC144" i="28"/>
  <c r="LC289" i="28"/>
  <c r="KC290" i="28"/>
  <c r="KA290" i="28"/>
  <c r="JZ290" i="28"/>
  <c r="JY290" i="28"/>
  <c r="KD290" i="28"/>
  <c r="JX290" i="28"/>
  <c r="KG290" i="28"/>
  <c r="KB290" i="28"/>
  <c r="KF290" i="28"/>
  <c r="KE290" i="28"/>
  <c r="KH290" i="28"/>
  <c r="KI290" i="28"/>
  <c r="KJ290" i="28"/>
  <c r="KK290" i="28"/>
  <c r="KL290" i="28"/>
  <c r="KM290" i="28"/>
  <c r="KN290" i="28"/>
  <c r="KO290" i="28"/>
  <c r="KP290" i="28"/>
  <c r="KQ290" i="28"/>
  <c r="KR290" i="28"/>
  <c r="KS290" i="28"/>
  <c r="KT290" i="28"/>
  <c r="KU290" i="28"/>
  <c r="KV290" i="28"/>
  <c r="KW290" i="28"/>
  <c r="KX290" i="28"/>
  <c r="KY290" i="28"/>
  <c r="IC291" i="28"/>
  <c r="FV118" i="28"/>
  <c r="FZ118" i="28" s="1"/>
  <c r="CH118" i="28"/>
  <c r="GA119" i="28"/>
  <c r="ID119" i="28" s="1"/>
  <c r="FX119" i="28"/>
  <c r="FU119" i="28"/>
  <c r="FW119" i="28" s="1"/>
  <c r="FT120" i="28"/>
  <c r="GB118" i="28"/>
  <c r="FY118" i="28"/>
  <c r="LC143" i="28" l="1"/>
  <c r="KA144" i="28"/>
  <c r="KH144" i="28"/>
  <c r="KO144" i="28"/>
  <c r="KL144" i="28"/>
  <c r="KG144" i="28"/>
  <c r="KI144" i="28"/>
  <c r="KD144" i="28"/>
  <c r="JX144" i="28"/>
  <c r="KR144" i="28"/>
  <c r="KN144" i="28"/>
  <c r="JZ144" i="28"/>
  <c r="KV144" i="28"/>
  <c r="KP144" i="28"/>
  <c r="KE144" i="28"/>
  <c r="KC144" i="28"/>
  <c r="KT144" i="28"/>
  <c r="KW144" i="28"/>
  <c r="KX144" i="28"/>
  <c r="KK144" i="28"/>
  <c r="KS144" i="28"/>
  <c r="KQ144" i="28"/>
  <c r="KM144" i="28"/>
  <c r="KB144" i="28"/>
  <c r="KF144" i="28"/>
  <c r="JY144" i="28"/>
  <c r="KY144" i="28"/>
  <c r="KJ144" i="28"/>
  <c r="KU144" i="28"/>
  <c r="IC174" i="28"/>
  <c r="IC145" i="28"/>
  <c r="KF291" i="28"/>
  <c r="KD291" i="28"/>
  <c r="KG291" i="28"/>
  <c r="KC291" i="28"/>
  <c r="KB291" i="28"/>
  <c r="KA291" i="28"/>
  <c r="JZ291" i="28"/>
  <c r="JY291" i="28"/>
  <c r="JX291" i="28"/>
  <c r="KE291" i="28"/>
  <c r="KH291" i="28"/>
  <c r="KI291" i="28"/>
  <c r="KJ291" i="28"/>
  <c r="KK291" i="28"/>
  <c r="KL291" i="28"/>
  <c r="KM291" i="28"/>
  <c r="KN291" i="28"/>
  <c r="KO291" i="28"/>
  <c r="KP291" i="28"/>
  <c r="KQ291" i="28"/>
  <c r="KR291" i="28"/>
  <c r="KS291" i="28"/>
  <c r="KT291" i="28"/>
  <c r="KU291" i="28"/>
  <c r="KV291" i="28"/>
  <c r="KW291" i="28"/>
  <c r="KX291" i="28"/>
  <c r="KY291" i="28"/>
  <c r="IC292" i="28"/>
  <c r="LC290" i="28"/>
  <c r="GA120" i="28"/>
  <c r="ID120" i="28" s="1"/>
  <c r="FX120" i="28"/>
  <c r="FT121" i="28"/>
  <c r="FU120" i="28"/>
  <c r="FW120" i="28" s="1"/>
  <c r="FV119" i="28"/>
  <c r="FZ119" i="28" s="1"/>
  <c r="CH119" i="28"/>
  <c r="GB119" i="28"/>
  <c r="FY119" i="28"/>
  <c r="LC144" i="28" l="1"/>
  <c r="IC146" i="28"/>
  <c r="KB145" i="28"/>
  <c r="KS145" i="28"/>
  <c r="KG145" i="28"/>
  <c r="KW145" i="28"/>
  <c r="KF145" i="28"/>
  <c r="KD145" i="28"/>
  <c r="JZ145" i="28"/>
  <c r="KA145" i="28"/>
  <c r="KJ145" i="28"/>
  <c r="KR145" i="28"/>
  <c r="KP145" i="28"/>
  <c r="KH145" i="28"/>
  <c r="KI145" i="28"/>
  <c r="KC145" i="28"/>
  <c r="KE145" i="28"/>
  <c r="KY145" i="28"/>
  <c r="KO145" i="28"/>
  <c r="KT145" i="28"/>
  <c r="KN145" i="28"/>
  <c r="KX145" i="28"/>
  <c r="KQ145" i="28"/>
  <c r="KK145" i="28"/>
  <c r="KU145" i="28"/>
  <c r="KV145" i="28"/>
  <c r="KL145" i="28"/>
  <c r="JX145" i="28"/>
  <c r="KM145" i="28"/>
  <c r="JY145" i="28"/>
  <c r="IC175" i="28"/>
  <c r="KB292" i="28"/>
  <c r="KA292" i="28"/>
  <c r="JY292" i="28"/>
  <c r="KG292" i="28"/>
  <c r="KE292" i="28"/>
  <c r="KD292" i="28"/>
  <c r="JX292" i="28"/>
  <c r="KF292" i="28"/>
  <c r="JZ292" i="28"/>
  <c r="KC292" i="28"/>
  <c r="KH292" i="28"/>
  <c r="KI292" i="28"/>
  <c r="KJ292" i="28"/>
  <c r="KK292" i="28"/>
  <c r="KL292" i="28"/>
  <c r="KM292" i="28"/>
  <c r="KN292" i="28"/>
  <c r="KO292" i="28"/>
  <c r="KP292" i="28"/>
  <c r="KQ292" i="28"/>
  <c r="KR292" i="28"/>
  <c r="KS292" i="28"/>
  <c r="KT292" i="28"/>
  <c r="KU292" i="28"/>
  <c r="KV292" i="28"/>
  <c r="KW292" i="28"/>
  <c r="KX292" i="28"/>
  <c r="KY292" i="28"/>
  <c r="IC293" i="28"/>
  <c r="LC291" i="28"/>
  <c r="CH120" i="28"/>
  <c r="FV120" i="28"/>
  <c r="FZ120" i="28" s="1"/>
  <c r="FT122" i="28"/>
  <c r="GA121" i="28"/>
  <c r="ID121" i="28" s="1"/>
  <c r="FX121" i="28"/>
  <c r="FU121" i="28"/>
  <c r="FW121" i="28" s="1"/>
  <c r="GB120" i="28"/>
  <c r="FY120" i="28"/>
  <c r="LC145" i="28" l="1"/>
  <c r="IC177" i="28"/>
  <c r="IC176" i="28"/>
  <c r="KN146" i="28"/>
  <c r="KW146" i="28"/>
  <c r="KP146" i="28"/>
  <c r="KA146" i="28"/>
  <c r="KJ146" i="28"/>
  <c r="KF146" i="28"/>
  <c r="KG146" i="28"/>
  <c r="JZ146" i="28"/>
  <c r="KT146" i="28"/>
  <c r="KV146" i="28"/>
  <c r="KO146" i="28"/>
  <c r="JX146" i="28"/>
  <c r="KS146" i="28"/>
  <c r="KU146" i="28"/>
  <c r="KD146" i="28"/>
  <c r="KC146" i="28"/>
  <c r="KR146" i="28"/>
  <c r="KL146" i="28"/>
  <c r="KY146" i="28"/>
  <c r="KE146" i="28"/>
  <c r="KQ146" i="28"/>
  <c r="JY146" i="28"/>
  <c r="KM146" i="28"/>
  <c r="KI146" i="28"/>
  <c r="KH146" i="28"/>
  <c r="KK146" i="28"/>
  <c r="KX146" i="28"/>
  <c r="KB146" i="28"/>
  <c r="IC147" i="28"/>
  <c r="JZ293" i="28"/>
  <c r="KC293" i="28"/>
  <c r="KF293" i="28"/>
  <c r="KE293" i="28"/>
  <c r="KD293" i="28"/>
  <c r="KB293" i="28"/>
  <c r="JY293" i="28"/>
  <c r="KA293" i="28"/>
  <c r="KG293" i="28"/>
  <c r="JX293" i="28"/>
  <c r="KH293" i="28"/>
  <c r="KI293" i="28"/>
  <c r="KJ293" i="28"/>
  <c r="KK293" i="28"/>
  <c r="KL293" i="28"/>
  <c r="KM293" i="28"/>
  <c r="KN293" i="28"/>
  <c r="KO293" i="28"/>
  <c r="KP293" i="28"/>
  <c r="KQ293" i="28"/>
  <c r="KR293" i="28"/>
  <c r="KS293" i="28"/>
  <c r="KT293" i="28"/>
  <c r="KU293" i="28"/>
  <c r="KV293" i="28"/>
  <c r="KW293" i="28"/>
  <c r="KX293" i="28"/>
  <c r="KY293" i="28"/>
  <c r="IC294" i="28"/>
  <c r="LC292" i="28"/>
  <c r="FV121" i="28"/>
  <c r="FZ121" i="28" s="1"/>
  <c r="CH121" i="28"/>
  <c r="GB121" i="28"/>
  <c r="FY121" i="28"/>
  <c r="GA122" i="28"/>
  <c r="ID122" i="28" s="1"/>
  <c r="FX122" i="28"/>
  <c r="FU122" i="28"/>
  <c r="FW122" i="28" s="1"/>
  <c r="FT123" i="28"/>
  <c r="KU147" i="28" l="1"/>
  <c r="KD147" i="28"/>
  <c r="KJ147" i="28"/>
  <c r="KN147" i="28"/>
  <c r="KL147" i="28"/>
  <c r="KO147" i="28"/>
  <c r="KV147" i="28"/>
  <c r="KK147" i="28"/>
  <c r="KX147" i="28"/>
  <c r="JY147" i="28"/>
  <c r="KW147" i="28"/>
  <c r="KG147" i="28"/>
  <c r="KH147" i="28"/>
  <c r="KM147" i="28"/>
  <c r="KS147" i="28"/>
  <c r="JX147" i="28"/>
  <c r="KR147" i="28"/>
  <c r="KI147" i="28"/>
  <c r="KQ147" i="28"/>
  <c r="KY147" i="28"/>
  <c r="KC147" i="28"/>
  <c r="KP147" i="28"/>
  <c r="KB147" i="28"/>
  <c r="KT147" i="28"/>
  <c r="KE147" i="28"/>
  <c r="KF147" i="28"/>
  <c r="KA147" i="28"/>
  <c r="JZ147" i="28"/>
  <c r="IC148" i="28"/>
  <c r="LC146" i="28"/>
  <c r="KC294" i="28"/>
  <c r="JX294" i="28"/>
  <c r="KG294" i="28"/>
  <c r="KF294" i="28"/>
  <c r="KE294" i="28"/>
  <c r="KD294" i="28"/>
  <c r="KB294" i="28"/>
  <c r="JZ294" i="28"/>
  <c r="KA294" i="28"/>
  <c r="JY294" i="28"/>
  <c r="KH294" i="28"/>
  <c r="KI294" i="28"/>
  <c r="KJ294" i="28"/>
  <c r="KK294" i="28"/>
  <c r="KL294" i="28"/>
  <c r="KM294" i="28"/>
  <c r="KN294" i="28"/>
  <c r="KO294" i="28"/>
  <c r="KP294" i="28"/>
  <c r="KQ294" i="28"/>
  <c r="KR294" i="28"/>
  <c r="KS294" i="28"/>
  <c r="KT294" i="28"/>
  <c r="KU294" i="28"/>
  <c r="KV294" i="28"/>
  <c r="KW294" i="28"/>
  <c r="KX294" i="28"/>
  <c r="KY294" i="28"/>
  <c r="IC295" i="28"/>
  <c r="LC293" i="28"/>
  <c r="GA123" i="28"/>
  <c r="ID123" i="28" s="1"/>
  <c r="FX123" i="28"/>
  <c r="FT124" i="28"/>
  <c r="FU123" i="28"/>
  <c r="FW123" i="28" s="1"/>
  <c r="CH122" i="28"/>
  <c r="FV122" i="28"/>
  <c r="FZ122" i="28" s="1"/>
  <c r="FY122" i="28"/>
  <c r="GB122" i="28"/>
  <c r="KY148" i="28" l="1"/>
  <c r="KB148" i="28"/>
  <c r="KP148" i="28"/>
  <c r="KE148" i="28"/>
  <c r="KI148" i="28"/>
  <c r="KH148" i="28"/>
  <c r="KX148" i="28"/>
  <c r="KR148" i="28"/>
  <c r="KQ148" i="28"/>
  <c r="KW148" i="28"/>
  <c r="KO148" i="28"/>
  <c r="KG148" i="28"/>
  <c r="KF148" i="28"/>
  <c r="KS148" i="28"/>
  <c r="KV148" i="28"/>
  <c r="KM148" i="28"/>
  <c r="JZ148" i="28"/>
  <c r="KJ148" i="28"/>
  <c r="KU148" i="28"/>
  <c r="KC148" i="28"/>
  <c r="KL148" i="28"/>
  <c r="JX148" i="28"/>
  <c r="KA148" i="28"/>
  <c r="JY148" i="28"/>
  <c r="KT148" i="28"/>
  <c r="KN148" i="28"/>
  <c r="KD148" i="28"/>
  <c r="KK148" i="28"/>
  <c r="IC149" i="28"/>
  <c r="LC147" i="28"/>
  <c r="JX295" i="28"/>
  <c r="KG295" i="28"/>
  <c r="KF295" i="28"/>
  <c r="KE295" i="28"/>
  <c r="JY295" i="28"/>
  <c r="KD295" i="28"/>
  <c r="KC295" i="28"/>
  <c r="KB295" i="28"/>
  <c r="KA295" i="28"/>
  <c r="JZ295" i="28"/>
  <c r="KH295" i="28"/>
  <c r="KI295" i="28"/>
  <c r="KJ295" i="28"/>
  <c r="KK295" i="28"/>
  <c r="KL295" i="28"/>
  <c r="KM295" i="28"/>
  <c r="KN295" i="28"/>
  <c r="KO295" i="28"/>
  <c r="KP295" i="28"/>
  <c r="KQ295" i="28"/>
  <c r="KR295" i="28"/>
  <c r="KS295" i="28"/>
  <c r="KT295" i="28"/>
  <c r="KU295" i="28"/>
  <c r="KV295" i="28"/>
  <c r="KW295" i="28"/>
  <c r="KX295" i="28"/>
  <c r="KY295" i="28"/>
  <c r="IC296" i="28"/>
  <c r="LC294" i="28"/>
  <c r="FV123" i="28"/>
  <c r="FZ123" i="28" s="1"/>
  <c r="CH123" i="28"/>
  <c r="FU124" i="28"/>
  <c r="FW124" i="28" s="1"/>
  <c r="FT125" i="28"/>
  <c r="GA124" i="28"/>
  <c r="ID124" i="28" s="1"/>
  <c r="FX124" i="28"/>
  <c r="GB123" i="28"/>
  <c r="FY123" i="28"/>
  <c r="LC148" i="28" l="1"/>
  <c r="KS149" i="28"/>
  <c r="KO149" i="28"/>
  <c r="KA149" i="28"/>
  <c r="KH149" i="28"/>
  <c r="KL149" i="28"/>
  <c r="KV149" i="28"/>
  <c r="KW149" i="28"/>
  <c r="KN149" i="28"/>
  <c r="KB149" i="28"/>
  <c r="KJ149" i="28"/>
  <c r="KC149" i="28"/>
  <c r="KK149" i="28"/>
  <c r="JX149" i="28"/>
  <c r="KD149" i="28"/>
  <c r="KM149" i="28"/>
  <c r="KY149" i="28"/>
  <c r="KE149" i="28"/>
  <c r="KR149" i="28"/>
  <c r="KG149" i="28"/>
  <c r="KT149" i="28"/>
  <c r="KX149" i="28"/>
  <c r="KU149" i="28"/>
  <c r="KP149" i="28"/>
  <c r="KI149" i="28"/>
  <c r="JZ149" i="28"/>
  <c r="JY149" i="28"/>
  <c r="KQ149" i="28"/>
  <c r="KF149" i="28"/>
  <c r="IC150" i="28"/>
  <c r="KB296" i="28"/>
  <c r="KA296" i="28"/>
  <c r="JZ296" i="28"/>
  <c r="JY296" i="28"/>
  <c r="JX296" i="28"/>
  <c r="KG296" i="28"/>
  <c r="KF296" i="28"/>
  <c r="KE296" i="28"/>
  <c r="KD296" i="28"/>
  <c r="KC296" i="28"/>
  <c r="KH296" i="28"/>
  <c r="KI296" i="28"/>
  <c r="KJ296" i="28"/>
  <c r="KK296" i="28"/>
  <c r="KL296" i="28"/>
  <c r="KM296" i="28"/>
  <c r="KN296" i="28"/>
  <c r="KO296" i="28"/>
  <c r="KP296" i="28"/>
  <c r="KQ296" i="28"/>
  <c r="KR296" i="28"/>
  <c r="KS296" i="28"/>
  <c r="KT296" i="28"/>
  <c r="KU296" i="28"/>
  <c r="KV296" i="28"/>
  <c r="KW296" i="28"/>
  <c r="KX296" i="28"/>
  <c r="KY296" i="28"/>
  <c r="IC297" i="28"/>
  <c r="LC295" i="28"/>
  <c r="GB124" i="28"/>
  <c r="FY124" i="28"/>
  <c r="FU125" i="28"/>
  <c r="FW125" i="28" s="1"/>
  <c r="FT126" i="28"/>
  <c r="GA125" i="28"/>
  <c r="ID125" i="28" s="1"/>
  <c r="FX125" i="28"/>
  <c r="FV124" i="28"/>
  <c r="FZ124" i="28" s="1"/>
  <c r="CH124" i="28"/>
  <c r="KP150" i="28" l="1"/>
  <c r="KH150" i="28"/>
  <c r="KD150" i="28"/>
  <c r="KQ150" i="28"/>
  <c r="KG150" i="28"/>
  <c r="KK150" i="28"/>
  <c r="KN150" i="28"/>
  <c r="KU150" i="28"/>
  <c r="KA150" i="28"/>
  <c r="KE150" i="28"/>
  <c r="KS150" i="28"/>
  <c r="KL150" i="28"/>
  <c r="KB150" i="28"/>
  <c r="KR150" i="28"/>
  <c r="JY150" i="28"/>
  <c r="KX150" i="28"/>
  <c r="KC150" i="28"/>
  <c r="KI150" i="28"/>
  <c r="KY150" i="28"/>
  <c r="KW150" i="28"/>
  <c r="KM150" i="28"/>
  <c r="KO150" i="28"/>
  <c r="KV150" i="28"/>
  <c r="JZ150" i="28"/>
  <c r="KF150" i="28"/>
  <c r="KJ150" i="28"/>
  <c r="KT150" i="28"/>
  <c r="JX150" i="28"/>
  <c r="IC151" i="28"/>
  <c r="LC149" i="28"/>
  <c r="JZ297" i="28"/>
  <c r="JY297" i="28"/>
  <c r="JX297" i="28"/>
  <c r="KG297" i="28"/>
  <c r="KF297" i="28"/>
  <c r="KE297" i="28"/>
  <c r="KD297" i="28"/>
  <c r="KA297" i="28"/>
  <c r="KC297" i="28"/>
  <c r="KB297" i="28"/>
  <c r="KH297" i="28"/>
  <c r="KI297" i="28"/>
  <c r="KJ297" i="28"/>
  <c r="KK297" i="28"/>
  <c r="KL297" i="28"/>
  <c r="KM297" i="28"/>
  <c r="KN297" i="28"/>
  <c r="KO297" i="28"/>
  <c r="KP297" i="28"/>
  <c r="KQ297" i="28"/>
  <c r="KR297" i="28"/>
  <c r="KS297" i="28"/>
  <c r="KT297" i="28"/>
  <c r="KU297" i="28"/>
  <c r="KV297" i="28"/>
  <c r="KW297" i="28"/>
  <c r="KX297" i="28"/>
  <c r="KY297" i="28"/>
  <c r="IC298" i="28"/>
  <c r="LC296" i="28"/>
  <c r="FY125" i="28"/>
  <c r="GB125" i="28"/>
  <c r="GA126" i="28"/>
  <c r="ID126" i="28" s="1"/>
  <c r="FU126" i="28"/>
  <c r="FW126" i="28" s="1"/>
  <c r="FX126" i="28"/>
  <c r="FT127" i="28"/>
  <c r="FV125" i="28"/>
  <c r="FZ125" i="28" s="1"/>
  <c r="CH125" i="28"/>
  <c r="LC150" i="28" l="1"/>
  <c r="KK151" i="28"/>
  <c r="KL151" i="28"/>
  <c r="KR151" i="28"/>
  <c r="KE151" i="28"/>
  <c r="KY151" i="28"/>
  <c r="JX151" i="28"/>
  <c r="KW151" i="28"/>
  <c r="KM151" i="28"/>
  <c r="KU151" i="28"/>
  <c r="KC151" i="28"/>
  <c r="JY151" i="28"/>
  <c r="KA151" i="28"/>
  <c r="KS151" i="28"/>
  <c r="KD151" i="28"/>
  <c r="KT151" i="28"/>
  <c r="KX151" i="28"/>
  <c r="KG151" i="28"/>
  <c r="KF151" i="28"/>
  <c r="KH151" i="28"/>
  <c r="KB151" i="28"/>
  <c r="KO151" i="28"/>
  <c r="KV151" i="28"/>
  <c r="JZ151" i="28"/>
  <c r="KN151" i="28"/>
  <c r="KP151" i="28"/>
  <c r="KI151" i="28"/>
  <c r="KJ151" i="28"/>
  <c r="KQ151" i="28"/>
  <c r="IC152" i="28"/>
  <c r="KE298" i="28"/>
  <c r="KD298" i="28"/>
  <c r="KC298" i="28"/>
  <c r="KF298" i="28"/>
  <c r="KB298" i="28"/>
  <c r="KA298" i="28"/>
  <c r="JZ298" i="28"/>
  <c r="JY298" i="28"/>
  <c r="JX298" i="28"/>
  <c r="KG298" i="28"/>
  <c r="KH298" i="28"/>
  <c r="KI298" i="28"/>
  <c r="KJ298" i="28"/>
  <c r="KK298" i="28"/>
  <c r="KL298" i="28"/>
  <c r="KM298" i="28"/>
  <c r="KN298" i="28"/>
  <c r="KO298" i="28"/>
  <c r="KP298" i="28"/>
  <c r="KQ298" i="28"/>
  <c r="KR298" i="28"/>
  <c r="KS298" i="28"/>
  <c r="KT298" i="28"/>
  <c r="KU298" i="28"/>
  <c r="KV298" i="28"/>
  <c r="KW298" i="28"/>
  <c r="KX298" i="28"/>
  <c r="KY298" i="28"/>
  <c r="IC299" i="28"/>
  <c r="LC297" i="28"/>
  <c r="FT128" i="28"/>
  <c r="GA127" i="28"/>
  <c r="ID127" i="28" s="1"/>
  <c r="FX127" i="28"/>
  <c r="FU127" i="28"/>
  <c r="FW127" i="28" s="1"/>
  <c r="CH126" i="28"/>
  <c r="FV126" i="28"/>
  <c r="FZ126" i="28" s="1"/>
  <c r="GB126" i="28"/>
  <c r="FY126" i="28"/>
  <c r="KD152" i="28" l="1"/>
  <c r="KG152" i="28"/>
  <c r="KE152" i="28"/>
  <c r="KH152" i="28"/>
  <c r="KS152" i="28"/>
  <c r="KU152" i="28"/>
  <c r="KL152" i="28"/>
  <c r="KT152" i="28"/>
  <c r="KJ152" i="28"/>
  <c r="KY152" i="28"/>
  <c r="KV152" i="28"/>
  <c r="JZ152" i="28"/>
  <c r="KX152" i="28"/>
  <c r="KN152" i="28"/>
  <c r="KQ152" i="28"/>
  <c r="KP152" i="28"/>
  <c r="KA152" i="28"/>
  <c r="KR152" i="28"/>
  <c r="KO152" i="28"/>
  <c r="KM152" i="28"/>
  <c r="JX152" i="28"/>
  <c r="KI152" i="28"/>
  <c r="KC152" i="28"/>
  <c r="KW152" i="28"/>
  <c r="JY152" i="28"/>
  <c r="KF152" i="28"/>
  <c r="KB152" i="28"/>
  <c r="KK152" i="28"/>
  <c r="LC151" i="28"/>
  <c r="IC153" i="28"/>
  <c r="KB299" i="28"/>
  <c r="KA299" i="28"/>
  <c r="JZ299" i="28"/>
  <c r="JY299" i="28"/>
  <c r="JX299" i="28"/>
  <c r="KC299" i="28"/>
  <c r="KG299" i="28"/>
  <c r="KE299" i="28"/>
  <c r="KF299" i="28"/>
  <c r="KD299" i="28"/>
  <c r="KH299" i="28"/>
  <c r="KI299" i="28"/>
  <c r="KJ299" i="28"/>
  <c r="KK299" i="28"/>
  <c r="KL299" i="28"/>
  <c r="KM299" i="28"/>
  <c r="KN299" i="28"/>
  <c r="KO299" i="28"/>
  <c r="KP299" i="28"/>
  <c r="KQ299" i="28"/>
  <c r="KR299" i="28"/>
  <c r="KS299" i="28"/>
  <c r="KT299" i="28"/>
  <c r="KU299" i="28"/>
  <c r="KV299" i="28"/>
  <c r="KW299" i="28"/>
  <c r="KX299" i="28"/>
  <c r="KY299" i="28"/>
  <c r="IC300" i="28"/>
  <c r="LC298" i="28"/>
  <c r="FV127" i="28"/>
  <c r="FZ127" i="28" s="1"/>
  <c r="CH127" i="28"/>
  <c r="GB127" i="28"/>
  <c r="FY127" i="28"/>
  <c r="GA128" i="28"/>
  <c r="ID128" i="28" s="1"/>
  <c r="FU128" i="28"/>
  <c r="FW128" i="28" s="1"/>
  <c r="FT129" i="28"/>
  <c r="FX128" i="28"/>
  <c r="LC152" i="28" l="1"/>
  <c r="KM153" i="28"/>
  <c r="KJ153" i="28"/>
  <c r="KY153" i="28"/>
  <c r="KR153" i="28"/>
  <c r="KH153" i="28"/>
  <c r="JZ153" i="28"/>
  <c r="KW153" i="28"/>
  <c r="JY153" i="28"/>
  <c r="KB153" i="28"/>
  <c r="KI153" i="28"/>
  <c r="KS153" i="28"/>
  <c r="KC153" i="28"/>
  <c r="KE153" i="28"/>
  <c r="KO153" i="28"/>
  <c r="KN153" i="28"/>
  <c r="KD153" i="28"/>
  <c r="KF153" i="28"/>
  <c r="KT153" i="28"/>
  <c r="KV153" i="28"/>
  <c r="KA153" i="28"/>
  <c r="KG153" i="28"/>
  <c r="KQ153" i="28"/>
  <c r="KL153" i="28"/>
  <c r="KK153" i="28"/>
  <c r="KU153" i="28"/>
  <c r="KP153" i="28"/>
  <c r="JX153" i="28"/>
  <c r="KX153" i="28"/>
  <c r="IC154" i="28"/>
  <c r="JY300" i="28"/>
  <c r="JX300" i="28"/>
  <c r="KG300" i="28"/>
  <c r="KF300" i="28"/>
  <c r="JZ300" i="28"/>
  <c r="KE300" i="28"/>
  <c r="KD300" i="28"/>
  <c r="KC300" i="28"/>
  <c r="KB300" i="28"/>
  <c r="KA300" i="28"/>
  <c r="KH300" i="28"/>
  <c r="KI300" i="28"/>
  <c r="KJ300" i="28"/>
  <c r="KK300" i="28"/>
  <c r="KL300" i="28"/>
  <c r="KM300" i="28"/>
  <c r="KN300" i="28"/>
  <c r="KO300" i="28"/>
  <c r="KP300" i="28"/>
  <c r="KQ300" i="28"/>
  <c r="KR300" i="28"/>
  <c r="KS300" i="28"/>
  <c r="KT300" i="28"/>
  <c r="KU300" i="28"/>
  <c r="KV300" i="28"/>
  <c r="KW300" i="28"/>
  <c r="KX300" i="28"/>
  <c r="KY300" i="28"/>
  <c r="IC301" i="28"/>
  <c r="LC299" i="28"/>
  <c r="FU129" i="28"/>
  <c r="FW129" i="28" s="1"/>
  <c r="GA129" i="28"/>
  <c r="ID129" i="28" s="1"/>
  <c r="FT130" i="28"/>
  <c r="FX129" i="28"/>
  <c r="FV128" i="28"/>
  <c r="FZ128" i="28" s="1"/>
  <c r="CH128" i="28"/>
  <c r="FY128" i="28"/>
  <c r="GB128" i="28"/>
  <c r="LC153" i="28" l="1"/>
  <c r="KP154" i="28"/>
  <c r="KE154" i="28"/>
  <c r="KI154" i="28"/>
  <c r="KD154" i="28"/>
  <c r="KX154" i="28"/>
  <c r="KC154" i="28"/>
  <c r="KU154" i="28"/>
  <c r="KO154" i="28"/>
  <c r="KA154" i="28"/>
  <c r="KW154" i="28"/>
  <c r="KN154" i="28"/>
  <c r="KH154" i="28"/>
  <c r="KB154" i="28"/>
  <c r="KG154" i="28"/>
  <c r="KY154" i="28"/>
  <c r="JY154" i="28"/>
  <c r="KR154" i="28"/>
  <c r="KK154" i="28"/>
  <c r="JZ154" i="28"/>
  <c r="KV154" i="28"/>
  <c r="KJ154" i="28"/>
  <c r="KQ154" i="28"/>
  <c r="KS154" i="28"/>
  <c r="KF154" i="28"/>
  <c r="KM154" i="28"/>
  <c r="KL154" i="28"/>
  <c r="JX154" i="28"/>
  <c r="KT154" i="28"/>
  <c r="IC155" i="28"/>
  <c r="KE301" i="28"/>
  <c r="KD301" i="28"/>
  <c r="KC301" i="28"/>
  <c r="KB301" i="28"/>
  <c r="KA301" i="28"/>
  <c r="JZ301" i="28"/>
  <c r="JY301" i="28"/>
  <c r="JX301" i="28"/>
  <c r="KG301" i="28"/>
  <c r="KF301" i="28"/>
  <c r="KH301" i="28"/>
  <c r="KI301" i="28"/>
  <c r="KJ301" i="28"/>
  <c r="KK301" i="28"/>
  <c r="KL301" i="28"/>
  <c r="KM301" i="28"/>
  <c r="KN301" i="28"/>
  <c r="KO301" i="28"/>
  <c r="KP301" i="28"/>
  <c r="KQ301" i="28"/>
  <c r="KR301" i="28"/>
  <c r="KS301" i="28"/>
  <c r="KT301" i="28"/>
  <c r="KU301" i="28"/>
  <c r="KV301" i="28"/>
  <c r="KW301" i="28"/>
  <c r="KX301" i="28"/>
  <c r="KY301" i="28"/>
  <c r="IC302" i="28"/>
  <c r="LC300" i="28"/>
  <c r="FU130" i="28"/>
  <c r="FW130" i="28" s="1"/>
  <c r="FT131" i="28"/>
  <c r="GA130" i="28"/>
  <c r="ID130" i="28" s="1"/>
  <c r="FX130" i="28"/>
  <c r="FY129" i="28"/>
  <c r="GB129" i="28"/>
  <c r="CH129" i="28"/>
  <c r="FV129" i="28"/>
  <c r="FZ129" i="28" s="1"/>
  <c r="LC154" i="28" l="1"/>
  <c r="KC155" i="28"/>
  <c r="KO155" i="28"/>
  <c r="JY155" i="28"/>
  <c r="KP155" i="28"/>
  <c r="KE155" i="28"/>
  <c r="KF155" i="28"/>
  <c r="KV155" i="28"/>
  <c r="KA155" i="28"/>
  <c r="KG155" i="28"/>
  <c r="KJ155" i="28"/>
  <c r="KI155" i="28"/>
  <c r="JX155" i="28"/>
  <c r="KM155" i="28"/>
  <c r="KS155" i="28"/>
  <c r="KL155" i="28"/>
  <c r="KY155" i="28"/>
  <c r="KB155" i="28"/>
  <c r="KX155" i="28"/>
  <c r="KR155" i="28"/>
  <c r="KT155" i="28"/>
  <c r="JZ155" i="28"/>
  <c r="KN155" i="28"/>
  <c r="KQ155" i="28"/>
  <c r="KH155" i="28"/>
  <c r="KU155" i="28"/>
  <c r="KW155" i="28"/>
  <c r="KD155" i="28"/>
  <c r="KK155" i="28"/>
  <c r="IC156" i="28"/>
  <c r="KD302" i="28"/>
  <c r="KC302" i="28"/>
  <c r="KB302" i="28"/>
  <c r="KA302" i="28"/>
  <c r="JZ302" i="28"/>
  <c r="JY302" i="28"/>
  <c r="JX302" i="28"/>
  <c r="KE302" i="28"/>
  <c r="KG302" i="28"/>
  <c r="KF302" i="28"/>
  <c r="KH302" i="28"/>
  <c r="KI302" i="28"/>
  <c r="KJ302" i="28"/>
  <c r="KK302" i="28"/>
  <c r="KL302" i="28"/>
  <c r="KM302" i="28"/>
  <c r="KN302" i="28"/>
  <c r="KO302" i="28"/>
  <c r="KP302" i="28"/>
  <c r="KQ302" i="28"/>
  <c r="KR302" i="28"/>
  <c r="KS302" i="28"/>
  <c r="KT302" i="28"/>
  <c r="KU302" i="28"/>
  <c r="KV302" i="28"/>
  <c r="KW302" i="28"/>
  <c r="KX302" i="28"/>
  <c r="KY302" i="28"/>
  <c r="IC303" i="28"/>
  <c r="LC301" i="28"/>
  <c r="FY130" i="28"/>
  <c r="GB130" i="28"/>
  <c r="GA131" i="28"/>
  <c r="ID131" i="28" s="1"/>
  <c r="FX131" i="28"/>
  <c r="FU131" i="28"/>
  <c r="FW131" i="28" s="1"/>
  <c r="FT132" i="28"/>
  <c r="FV130" i="28"/>
  <c r="FZ130" i="28" s="1"/>
  <c r="CH130" i="28"/>
  <c r="KY156" i="28" l="1"/>
  <c r="KR156" i="28"/>
  <c r="KU156" i="28"/>
  <c r="KT156" i="28"/>
  <c r="KL156" i="28"/>
  <c r="KB156" i="28"/>
  <c r="KS156" i="28"/>
  <c r="KH156" i="28"/>
  <c r="KO156" i="28"/>
  <c r="KV156" i="28"/>
  <c r="KK156" i="28"/>
  <c r="KP156" i="28"/>
  <c r="JY156" i="28"/>
  <c r="KD156" i="28"/>
  <c r="JX156" i="28"/>
  <c r="KM156" i="28"/>
  <c r="KF156" i="28"/>
  <c r="KQ156" i="28"/>
  <c r="KN156" i="28"/>
  <c r="KJ156" i="28"/>
  <c r="KA156" i="28"/>
  <c r="KE156" i="28"/>
  <c r="JZ156" i="28"/>
  <c r="KC156" i="28"/>
  <c r="KG156" i="28"/>
  <c r="KW156" i="28"/>
  <c r="KX156" i="28"/>
  <c r="KI156" i="28"/>
  <c r="IC157" i="28"/>
  <c r="LC155" i="28"/>
  <c r="KC303" i="28"/>
  <c r="KB303" i="28"/>
  <c r="KA303" i="28"/>
  <c r="JZ303" i="28"/>
  <c r="JY303" i="28"/>
  <c r="JX303" i="28"/>
  <c r="KG303" i="28"/>
  <c r="KF303" i="28"/>
  <c r="KD303" i="28"/>
  <c r="KE303" i="28"/>
  <c r="KH303" i="28"/>
  <c r="KI303" i="28"/>
  <c r="KJ303" i="28"/>
  <c r="KK303" i="28"/>
  <c r="KL303" i="28"/>
  <c r="KM303" i="28"/>
  <c r="KN303" i="28"/>
  <c r="KO303" i="28"/>
  <c r="KP303" i="28"/>
  <c r="KQ303" i="28"/>
  <c r="KR303" i="28"/>
  <c r="KS303" i="28"/>
  <c r="KT303" i="28"/>
  <c r="KU303" i="28"/>
  <c r="KV303" i="28"/>
  <c r="KW303" i="28"/>
  <c r="KX303" i="28"/>
  <c r="KY303" i="28"/>
  <c r="IC304" i="28"/>
  <c r="LC302" i="28"/>
  <c r="GA132" i="28"/>
  <c r="ID132" i="28" s="1"/>
  <c r="FT133" i="28"/>
  <c r="FX132" i="28"/>
  <c r="FU132" i="28"/>
  <c r="FW132" i="28" s="1"/>
  <c r="CH131" i="28"/>
  <c r="FV131" i="28"/>
  <c r="FZ131" i="28" s="1"/>
  <c r="GB131" i="28"/>
  <c r="FY131" i="28"/>
  <c r="KT157" i="28" l="1"/>
  <c r="KH157" i="28"/>
  <c r="KA157" i="28"/>
  <c r="JX157" i="28"/>
  <c r="KG157" i="28"/>
  <c r="KL157" i="28"/>
  <c r="KF157" i="28"/>
  <c r="KP157" i="28"/>
  <c r="KB157" i="28"/>
  <c r="KM157" i="28"/>
  <c r="KQ157" i="28"/>
  <c r="KS157" i="28"/>
  <c r="KY157" i="28"/>
  <c r="KX157" i="28"/>
  <c r="KE157" i="28"/>
  <c r="JZ157" i="28"/>
  <c r="KW157" i="28"/>
  <c r="KI157" i="28"/>
  <c r="KO157" i="28"/>
  <c r="KD157" i="28"/>
  <c r="KV157" i="28"/>
  <c r="KR157" i="28"/>
  <c r="KN157" i="28"/>
  <c r="KC157" i="28"/>
  <c r="KU157" i="28"/>
  <c r="JY157" i="28"/>
  <c r="KJ157" i="28"/>
  <c r="KK157" i="28"/>
  <c r="IC158" i="28"/>
  <c r="LC156" i="28"/>
  <c r="KG304" i="28"/>
  <c r="KF304" i="28"/>
  <c r="KE304" i="28"/>
  <c r="KD304" i="28"/>
  <c r="KC304" i="28"/>
  <c r="KB304" i="28"/>
  <c r="JX304" i="28"/>
  <c r="KA304" i="28"/>
  <c r="JZ304" i="28"/>
  <c r="JY304" i="28"/>
  <c r="KH304" i="28"/>
  <c r="KI304" i="28"/>
  <c r="KJ304" i="28"/>
  <c r="KK304" i="28"/>
  <c r="KL304" i="28"/>
  <c r="KM304" i="28"/>
  <c r="KN304" i="28"/>
  <c r="KO304" i="28"/>
  <c r="KP304" i="28"/>
  <c r="KQ304" i="28"/>
  <c r="KR304" i="28"/>
  <c r="KS304" i="28"/>
  <c r="KT304" i="28"/>
  <c r="KU304" i="28"/>
  <c r="KV304" i="28"/>
  <c r="KW304" i="28"/>
  <c r="KX304" i="28"/>
  <c r="KY304" i="28"/>
  <c r="IC305" i="28"/>
  <c r="LC303" i="28"/>
  <c r="CH132" i="28"/>
  <c r="FV132" i="28"/>
  <c r="FZ132" i="28" s="1"/>
  <c r="FX133" i="28"/>
  <c r="GA133" i="28"/>
  <c r="ID133" i="28" s="1"/>
  <c r="FT134" i="28"/>
  <c r="FU133" i="28"/>
  <c r="FW133" i="28" s="1"/>
  <c r="GB132" i="28"/>
  <c r="FY132" i="28"/>
  <c r="LC157" i="28" l="1"/>
  <c r="KA158" i="28"/>
  <c r="KM158" i="28"/>
  <c r="KR158" i="28"/>
  <c r="KV158" i="28"/>
  <c r="KJ158" i="28"/>
  <c r="KC158" i="28"/>
  <c r="KD158" i="28"/>
  <c r="KY158" i="28"/>
  <c r="KN158" i="28"/>
  <c r="KL158" i="28"/>
  <c r="JZ158" i="28"/>
  <c r="KH158" i="28"/>
  <c r="KI158" i="28"/>
  <c r="KF158" i="28"/>
  <c r="KU158" i="28"/>
  <c r="KK158" i="28"/>
  <c r="JX158" i="28"/>
  <c r="KW158" i="28"/>
  <c r="KT158" i="28"/>
  <c r="JY158" i="28"/>
  <c r="KQ158" i="28"/>
  <c r="KE158" i="28"/>
  <c r="KP158" i="28"/>
  <c r="KO158" i="28"/>
  <c r="KS158" i="28"/>
  <c r="KB158" i="28"/>
  <c r="KX158" i="28"/>
  <c r="KG158" i="28"/>
  <c r="IC159" i="28"/>
  <c r="KC305" i="28"/>
  <c r="KB305" i="28"/>
  <c r="KA305" i="28"/>
  <c r="JZ305" i="28"/>
  <c r="JY305" i="28"/>
  <c r="JX305" i="28"/>
  <c r="KG305" i="28"/>
  <c r="KF305" i="28"/>
  <c r="KE305" i="28"/>
  <c r="KD305" i="28"/>
  <c r="KH305" i="28"/>
  <c r="KI305" i="28"/>
  <c r="KJ305" i="28"/>
  <c r="KK305" i="28"/>
  <c r="KL305" i="28"/>
  <c r="KM305" i="28"/>
  <c r="KN305" i="28"/>
  <c r="KO305" i="28"/>
  <c r="KP305" i="28"/>
  <c r="KQ305" i="28"/>
  <c r="KR305" i="28"/>
  <c r="KS305" i="28"/>
  <c r="KT305" i="28"/>
  <c r="KU305" i="28"/>
  <c r="KV305" i="28"/>
  <c r="KW305" i="28"/>
  <c r="KX305" i="28"/>
  <c r="KY305" i="28"/>
  <c r="IC306" i="28"/>
  <c r="LC304" i="28"/>
  <c r="FV133" i="28"/>
  <c r="FZ133" i="28" s="1"/>
  <c r="CH133" i="28"/>
  <c r="FU134" i="28"/>
  <c r="FW134" i="28" s="1"/>
  <c r="GA134" i="28"/>
  <c r="ID134" i="28" s="1"/>
  <c r="FX134" i="28"/>
  <c r="FT135" i="28"/>
  <c r="GB133" i="28"/>
  <c r="FY133" i="28"/>
  <c r="KX159" i="28" l="1"/>
  <c r="KA159" i="28"/>
  <c r="KJ159" i="28"/>
  <c r="KG159" i="28"/>
  <c r="KD159" i="28"/>
  <c r="KS159" i="28"/>
  <c r="KH159" i="28"/>
  <c r="KR159" i="28"/>
  <c r="KK159" i="28"/>
  <c r="KL159" i="28"/>
  <c r="KQ159" i="28"/>
  <c r="KO159" i="28"/>
  <c r="KV159" i="28"/>
  <c r="KP159" i="28"/>
  <c r="KC159" i="28"/>
  <c r="KM159" i="28"/>
  <c r="KE159" i="28"/>
  <c r="KI159" i="28"/>
  <c r="KT159" i="28"/>
  <c r="KB159" i="28"/>
  <c r="KY159" i="28"/>
  <c r="KN159" i="28"/>
  <c r="KW159" i="28"/>
  <c r="JX159" i="28"/>
  <c r="JZ159" i="28"/>
  <c r="KF159" i="28"/>
  <c r="KU159" i="28"/>
  <c r="JY159" i="28"/>
  <c r="IC160" i="28"/>
  <c r="LC158" i="28"/>
  <c r="JX306" i="28"/>
  <c r="KG306" i="28"/>
  <c r="JY306" i="28"/>
  <c r="KF306" i="28"/>
  <c r="KE306" i="28"/>
  <c r="KD306" i="28"/>
  <c r="KC306" i="28"/>
  <c r="KB306" i="28"/>
  <c r="KA306" i="28"/>
  <c r="JZ306" i="28"/>
  <c r="KH306" i="28"/>
  <c r="KI306" i="28"/>
  <c r="KJ306" i="28"/>
  <c r="KK306" i="28"/>
  <c r="KL306" i="28"/>
  <c r="KM306" i="28"/>
  <c r="KN306" i="28"/>
  <c r="KO306" i="28"/>
  <c r="KP306" i="28"/>
  <c r="KQ306" i="28"/>
  <c r="KR306" i="28"/>
  <c r="KS306" i="28"/>
  <c r="KT306" i="28"/>
  <c r="KU306" i="28"/>
  <c r="KV306" i="28"/>
  <c r="KW306" i="28"/>
  <c r="KX306" i="28"/>
  <c r="KY306" i="28"/>
  <c r="IC307" i="28"/>
  <c r="LC305" i="28"/>
  <c r="GA135" i="28"/>
  <c r="ID135" i="28" s="1"/>
  <c r="FX135" i="28"/>
  <c r="FT136" i="28"/>
  <c r="FU135" i="28"/>
  <c r="FW135" i="28" s="1"/>
  <c r="GB134" i="28"/>
  <c r="FY134" i="28"/>
  <c r="CH134" i="28"/>
  <c r="FV134" i="28"/>
  <c r="FZ134" i="28" s="1"/>
  <c r="KV160" i="28" l="1"/>
  <c r="JZ160" i="28"/>
  <c r="KS160" i="28"/>
  <c r="KG160" i="28"/>
  <c r="JY160" i="28"/>
  <c r="KO160" i="28"/>
  <c r="KM160" i="28"/>
  <c r="KB160" i="28"/>
  <c r="KP160" i="28"/>
  <c r="KH160" i="28"/>
  <c r="KF160" i="28"/>
  <c r="KR160" i="28"/>
  <c r="KU160" i="28"/>
  <c r="KL160" i="28"/>
  <c r="KN160" i="28"/>
  <c r="KA160" i="28"/>
  <c r="KD160" i="28"/>
  <c r="JX160" i="28"/>
  <c r="KK160" i="28"/>
  <c r="KX160" i="28"/>
  <c r="KJ160" i="28"/>
  <c r="KT160" i="28"/>
  <c r="KY160" i="28"/>
  <c r="KC160" i="28"/>
  <c r="KE160" i="28"/>
  <c r="KW160" i="28"/>
  <c r="KQ160" i="28"/>
  <c r="KI160" i="28"/>
  <c r="IC161" i="28"/>
  <c r="LC159" i="28"/>
  <c r="JY307" i="28"/>
  <c r="JX307" i="28"/>
  <c r="KG307" i="28"/>
  <c r="KF307" i="28"/>
  <c r="JZ307" i="28"/>
  <c r="KE307" i="28"/>
  <c r="KB307" i="28"/>
  <c r="KD307" i="28"/>
  <c r="KC307" i="28"/>
  <c r="KA307" i="28"/>
  <c r="KH307" i="28"/>
  <c r="KI307" i="28"/>
  <c r="KJ307" i="28"/>
  <c r="KK307" i="28"/>
  <c r="KL307" i="28"/>
  <c r="KM307" i="28"/>
  <c r="KN307" i="28"/>
  <c r="KO307" i="28"/>
  <c r="KP307" i="28"/>
  <c r="KQ307" i="28"/>
  <c r="KR307" i="28"/>
  <c r="KS307" i="28"/>
  <c r="KT307" i="28"/>
  <c r="KU307" i="28"/>
  <c r="KV307" i="28"/>
  <c r="KW307" i="28"/>
  <c r="KX307" i="28"/>
  <c r="KY307" i="28"/>
  <c r="IC308" i="28"/>
  <c r="LC306" i="28"/>
  <c r="CH135" i="28"/>
  <c r="FV135" i="28"/>
  <c r="FZ135" i="28" s="1"/>
  <c r="FT137" i="28"/>
  <c r="FX136" i="28"/>
  <c r="GA136" i="28"/>
  <c r="ID136" i="28" s="1"/>
  <c r="FU136" i="28"/>
  <c r="FW136" i="28" s="1"/>
  <c r="FY135" i="28"/>
  <c r="GB135" i="28"/>
  <c r="KU161" i="28" l="1"/>
  <c r="KI161" i="28"/>
  <c r="KT161" i="28"/>
  <c r="KL161" i="28"/>
  <c r="KJ161" i="28"/>
  <c r="KN161" i="28"/>
  <c r="KH161" i="28"/>
  <c r="KV161" i="28"/>
  <c r="KP161" i="28"/>
  <c r="KF161" i="28"/>
  <c r="KC161" i="28"/>
  <c r="KO161" i="28"/>
  <c r="KG161" i="28"/>
  <c r="KA161" i="28"/>
  <c r="KY161" i="28"/>
  <c r="JY161" i="28"/>
  <c r="KM161" i="28"/>
  <c r="KK161" i="28"/>
  <c r="JX161" i="28"/>
  <c r="KE161" i="28"/>
  <c r="KR161" i="28"/>
  <c r="KW161" i="28"/>
  <c r="KQ161" i="28"/>
  <c r="KB161" i="28"/>
  <c r="JZ161" i="28"/>
  <c r="KD161" i="28"/>
  <c r="KS161" i="28"/>
  <c r="KX161" i="28"/>
  <c r="LC160" i="28"/>
  <c r="IC162" i="28"/>
  <c r="KB308" i="28"/>
  <c r="KA308" i="28"/>
  <c r="JZ308" i="28"/>
  <c r="JY308" i="28"/>
  <c r="JX308" i="28"/>
  <c r="KG308" i="28"/>
  <c r="KF308" i="28"/>
  <c r="KE308" i="28"/>
  <c r="KD308" i="28"/>
  <c r="KC308" i="28"/>
  <c r="KH308" i="28"/>
  <c r="KI308" i="28"/>
  <c r="KJ308" i="28"/>
  <c r="KK308" i="28"/>
  <c r="KL308" i="28"/>
  <c r="KM308" i="28"/>
  <c r="KN308" i="28"/>
  <c r="KO308" i="28"/>
  <c r="KP308" i="28"/>
  <c r="KQ308" i="28"/>
  <c r="KR308" i="28"/>
  <c r="KS308" i="28"/>
  <c r="KT308" i="28"/>
  <c r="KU308" i="28"/>
  <c r="KV308" i="28"/>
  <c r="KW308" i="28"/>
  <c r="KX308" i="28"/>
  <c r="KY308" i="28"/>
  <c r="IC309" i="28"/>
  <c r="LC307" i="28"/>
  <c r="FV136" i="28"/>
  <c r="FZ136" i="28" s="1"/>
  <c r="CH136" i="28"/>
  <c r="FY136" i="28"/>
  <c r="GB136" i="28"/>
  <c r="GA137" i="28"/>
  <c r="ID137" i="28" s="1"/>
  <c r="FT138" i="28"/>
  <c r="FU137" i="28"/>
  <c r="FW137" i="28" s="1"/>
  <c r="FX137" i="28"/>
  <c r="KP162" i="28" l="1"/>
  <c r="KI162" i="28"/>
  <c r="KR162" i="28"/>
  <c r="KQ162" i="28"/>
  <c r="KU162" i="28"/>
  <c r="KD162" i="28"/>
  <c r="KM162" i="28"/>
  <c r="KJ162" i="28"/>
  <c r="JZ162" i="28"/>
  <c r="KH162" i="28"/>
  <c r="JY162" i="28"/>
  <c r="KK162" i="28"/>
  <c r="KO162" i="28"/>
  <c r="KY162" i="28"/>
  <c r="KL162" i="28"/>
  <c r="KV162" i="28"/>
  <c r="KG162" i="28"/>
  <c r="KA162" i="28"/>
  <c r="KS162" i="28"/>
  <c r="KE162" i="28"/>
  <c r="KC162" i="28"/>
  <c r="KX162" i="28"/>
  <c r="JX162" i="28"/>
  <c r="KB162" i="28"/>
  <c r="KW162" i="28"/>
  <c r="KT162" i="28"/>
  <c r="KF162" i="28"/>
  <c r="KN162" i="28"/>
  <c r="IC164" i="28"/>
  <c r="IC163" i="28"/>
  <c r="IE135" i="28" s="1"/>
  <c r="LC161" i="28"/>
  <c r="KF309" i="28"/>
  <c r="KE309" i="28"/>
  <c r="KD309" i="28"/>
  <c r="KC309" i="28"/>
  <c r="KB309" i="28"/>
  <c r="KG309" i="28"/>
  <c r="KA309" i="28"/>
  <c r="JY309" i="28"/>
  <c r="JZ309" i="28"/>
  <c r="JX309" i="28"/>
  <c r="KH309" i="28"/>
  <c r="KI309" i="28"/>
  <c r="KJ309" i="28"/>
  <c r="KK309" i="28"/>
  <c r="KL309" i="28"/>
  <c r="KM309" i="28"/>
  <c r="KN309" i="28"/>
  <c r="KO309" i="28"/>
  <c r="KP309" i="28"/>
  <c r="KQ309" i="28"/>
  <c r="KR309" i="28"/>
  <c r="KS309" i="28"/>
  <c r="KT309" i="28"/>
  <c r="KU309" i="28"/>
  <c r="KV309" i="28"/>
  <c r="KW309" i="28"/>
  <c r="KX309" i="28"/>
  <c r="KY309" i="28"/>
  <c r="IC310" i="28"/>
  <c r="LC308" i="28"/>
  <c r="KJ164" i="28"/>
  <c r="KU164" i="28"/>
  <c r="KV164" i="28"/>
  <c r="KE164" i="28"/>
  <c r="KW164" i="28"/>
  <c r="JZ164" i="28"/>
  <c r="KS164" i="28"/>
  <c r="KB164" i="28"/>
  <c r="JY164" i="28"/>
  <c r="KL164" i="28"/>
  <c r="JX164" i="28"/>
  <c r="KG164" i="28"/>
  <c r="KO164" i="28"/>
  <c r="KI164" i="28"/>
  <c r="KA164" i="28"/>
  <c r="KX164" i="28"/>
  <c r="KM164" i="28"/>
  <c r="KC164" i="28"/>
  <c r="KT164" i="28"/>
  <c r="KD164" i="28"/>
  <c r="KP164" i="28"/>
  <c r="KR164" i="28"/>
  <c r="KQ164" i="28"/>
  <c r="KK164" i="28"/>
  <c r="KH164" i="28"/>
  <c r="KY164" i="28"/>
  <c r="KN164" i="28"/>
  <c r="KF164" i="28"/>
  <c r="FV137" i="28"/>
  <c r="FZ137" i="28" s="1"/>
  <c r="CH137" i="28"/>
  <c r="FX138" i="28"/>
  <c r="GA138" i="28"/>
  <c r="FU138" i="28"/>
  <c r="FW138" i="28" s="1"/>
  <c r="FT139" i="28"/>
  <c r="GB137" i="28"/>
  <c r="FY137" i="28"/>
  <c r="IE137" i="28" l="1"/>
  <c r="IE138" i="28"/>
  <c r="ID138" i="28"/>
  <c r="KG163" i="28"/>
  <c r="KR163" i="28"/>
  <c r="KA163" i="28"/>
  <c r="KH163" i="28"/>
  <c r="KD163" i="28"/>
  <c r="KB163" i="28"/>
  <c r="KF163" i="28"/>
  <c r="JY163" i="28"/>
  <c r="KC163" i="28"/>
  <c r="KK163" i="28"/>
  <c r="JX163" i="28"/>
  <c r="JZ163" i="28"/>
  <c r="KI163" i="28"/>
  <c r="KX163" i="28"/>
  <c r="IE136" i="28"/>
  <c r="KN163" i="28"/>
  <c r="KP163" i="28"/>
  <c r="KO163" i="28"/>
  <c r="KY163" i="28"/>
  <c r="KV163" i="28"/>
  <c r="KE163" i="28"/>
  <c r="KT163" i="28"/>
  <c r="KM163" i="28"/>
  <c r="KQ163" i="28"/>
  <c r="KJ163" i="28"/>
  <c r="KL163" i="28"/>
  <c r="KU163" i="28"/>
  <c r="IE134" i="28"/>
  <c r="KW163" i="28"/>
  <c r="KS163" i="28"/>
  <c r="IE132" i="28"/>
  <c r="LC162" i="28"/>
  <c r="IE133" i="28"/>
  <c r="JZ310" i="28"/>
  <c r="JY310" i="28"/>
  <c r="JX310" i="28"/>
  <c r="KA310" i="28"/>
  <c r="KG310" i="28"/>
  <c r="KF310" i="28"/>
  <c r="KE310" i="28"/>
  <c r="KD310" i="28"/>
  <c r="KC310" i="28"/>
  <c r="KB310" i="28"/>
  <c r="KH310" i="28"/>
  <c r="KI310" i="28"/>
  <c r="KJ310" i="28"/>
  <c r="KK310" i="28"/>
  <c r="KL310" i="28"/>
  <c r="KM310" i="28"/>
  <c r="KN310" i="28"/>
  <c r="KO310" i="28"/>
  <c r="KP310" i="28"/>
  <c r="KQ310" i="28"/>
  <c r="KR310" i="28"/>
  <c r="KS310" i="28"/>
  <c r="KT310" i="28"/>
  <c r="KU310" i="28"/>
  <c r="KV310" i="28"/>
  <c r="KW310" i="28"/>
  <c r="KX310" i="28"/>
  <c r="KY310" i="28"/>
  <c r="IC311" i="28"/>
  <c r="LC309" i="28"/>
  <c r="LC164" i="28"/>
  <c r="KM165" i="28"/>
  <c r="KQ165" i="28"/>
  <c r="KH165" i="28"/>
  <c r="KW165" i="28"/>
  <c r="KP165" i="28"/>
  <c r="KO165" i="28"/>
  <c r="KS165" i="28"/>
  <c r="KF165" i="28"/>
  <c r="JZ165" i="28"/>
  <c r="KE165" i="28"/>
  <c r="KI165" i="28"/>
  <c r="KX165" i="28"/>
  <c r="KG165" i="28"/>
  <c r="KB165" i="28"/>
  <c r="KC165" i="28"/>
  <c r="KK165" i="28"/>
  <c r="JX165" i="28"/>
  <c r="KR165" i="28"/>
  <c r="KV165" i="28"/>
  <c r="KU165" i="28"/>
  <c r="JY165" i="28"/>
  <c r="KT165" i="28"/>
  <c r="KY165" i="28"/>
  <c r="KD165" i="28"/>
  <c r="KN165" i="28"/>
  <c r="KL165" i="28"/>
  <c r="KJ165" i="28"/>
  <c r="KA165" i="28"/>
  <c r="FX139" i="28"/>
  <c r="GA139" i="28"/>
  <c r="FU139" i="28"/>
  <c r="FW139" i="28" s="1"/>
  <c r="FT140" i="28"/>
  <c r="FV138" i="28"/>
  <c r="FZ138" i="28" s="1"/>
  <c r="CH138" i="28"/>
  <c r="FY138" i="28"/>
  <c r="GB138" i="28"/>
  <c r="IE139" i="28" l="1"/>
  <c r="ID139" i="28"/>
  <c r="LC163" i="28"/>
  <c r="KD311" i="28"/>
  <c r="KC311" i="28"/>
  <c r="KB311" i="28"/>
  <c r="KA311" i="28"/>
  <c r="JZ311" i="28"/>
  <c r="KE311" i="28"/>
  <c r="JY311" i="28"/>
  <c r="KG311" i="28"/>
  <c r="JX311" i="28"/>
  <c r="KF311" i="28"/>
  <c r="KH311" i="28"/>
  <c r="KI311" i="28"/>
  <c r="KJ311" i="28"/>
  <c r="KK311" i="28"/>
  <c r="KL311" i="28"/>
  <c r="KM311" i="28"/>
  <c r="KN311" i="28"/>
  <c r="KO311" i="28"/>
  <c r="KP311" i="28"/>
  <c r="KQ311" i="28"/>
  <c r="KR311" i="28"/>
  <c r="KS311" i="28"/>
  <c r="KT311" i="28"/>
  <c r="KU311" i="28"/>
  <c r="KV311" i="28"/>
  <c r="KW311" i="28"/>
  <c r="KX311" i="28"/>
  <c r="KY311" i="28"/>
  <c r="IC313" i="28"/>
  <c r="IC312" i="28"/>
  <c r="LC310" i="28"/>
  <c r="LC165" i="28"/>
  <c r="KM166" i="28"/>
  <c r="KJ166" i="28"/>
  <c r="KA166" i="28"/>
  <c r="KD166" i="28"/>
  <c r="KW166" i="28"/>
  <c r="KV166" i="28"/>
  <c r="JX166" i="28"/>
  <c r="KI166" i="28"/>
  <c r="KP166" i="28"/>
  <c r="KU166" i="28"/>
  <c r="KQ166" i="28"/>
  <c r="KT166" i="28"/>
  <c r="KS166" i="28"/>
  <c r="KB166" i="28"/>
  <c r="KK166" i="28"/>
  <c r="KG166" i="28"/>
  <c r="KE166" i="28"/>
  <c r="KY166" i="28"/>
  <c r="KX166" i="28"/>
  <c r="KF166" i="28"/>
  <c r="KO166" i="28"/>
  <c r="KH166" i="28"/>
  <c r="KL166" i="28"/>
  <c r="KN166" i="28"/>
  <c r="JZ166" i="28"/>
  <c r="KC166" i="28"/>
  <c r="KR166" i="28"/>
  <c r="JY166" i="28"/>
  <c r="FU140" i="28"/>
  <c r="FW140" i="28" s="1"/>
  <c r="GA140" i="28"/>
  <c r="FT141" i="28"/>
  <c r="FX140" i="28"/>
  <c r="FV139" i="28"/>
  <c r="FZ139" i="28" s="1"/>
  <c r="CH139" i="28"/>
  <c r="FY139" i="28"/>
  <c r="GB139" i="28"/>
  <c r="ID47" i="28" l="1"/>
  <c r="ID48" i="28"/>
  <c r="ID50" i="28"/>
  <c r="ID49" i="28"/>
  <c r="ID51" i="28"/>
  <c r="ID52" i="28"/>
  <c r="ID16" i="28"/>
  <c r="ID17" i="28"/>
  <c r="ID29" i="28"/>
  <c r="ID36" i="28"/>
  <c r="ID30" i="28"/>
  <c r="ID37" i="28"/>
  <c r="ID39" i="28"/>
  <c r="ID15" i="28"/>
  <c r="ID22" i="28"/>
  <c r="ID25" i="28"/>
  <c r="ID23" i="28"/>
  <c r="ID24" i="28"/>
  <c r="ID27" i="28"/>
  <c r="ID26" i="28"/>
  <c r="ID28" i="28"/>
  <c r="ID31" i="28"/>
  <c r="ID33" i="28"/>
  <c r="ID32" i="28"/>
  <c r="ID34" i="28"/>
  <c r="ID35" i="28"/>
  <c r="ID38" i="28"/>
  <c r="ID40" i="28"/>
  <c r="ID41" i="28"/>
  <c r="ID42" i="28"/>
  <c r="ID43" i="28"/>
  <c r="ID44" i="28"/>
  <c r="ID46" i="28"/>
  <c r="ID45" i="28"/>
  <c r="IE140" i="28"/>
  <c r="ID140" i="28"/>
  <c r="IE108" i="28"/>
  <c r="IE109" i="28"/>
  <c r="IE104" i="28"/>
  <c r="IE107" i="28"/>
  <c r="IE83" i="28"/>
  <c r="IE63" i="28"/>
  <c r="IE101" i="28"/>
  <c r="IE97" i="28"/>
  <c r="IE56" i="28"/>
  <c r="IE59" i="28"/>
  <c r="IE57" i="28"/>
  <c r="IE90" i="28"/>
  <c r="IE88" i="28"/>
  <c r="IE58" i="28"/>
  <c r="IE102" i="28"/>
  <c r="IE74" i="28"/>
  <c r="IE69" i="28"/>
  <c r="IE46" i="28"/>
  <c r="IE105" i="28"/>
  <c r="IE77" i="28"/>
  <c r="IE91" i="28"/>
  <c r="IE86" i="28"/>
  <c r="IE93" i="28"/>
  <c r="IE100" i="28"/>
  <c r="IE64" i="28"/>
  <c r="IE103" i="28"/>
  <c r="IE92" i="28"/>
  <c r="IE55" i="28"/>
  <c r="IE85" i="28"/>
  <c r="IE70" i="28"/>
  <c r="IE68" i="28"/>
  <c r="IE96" i="28"/>
  <c r="IE76" i="28"/>
  <c r="IE66" i="28"/>
  <c r="IE89" i="28"/>
  <c r="IE87" i="28"/>
  <c r="IE61" i="28"/>
  <c r="IE81" i="28"/>
  <c r="IE98" i="28"/>
  <c r="IE99" i="28"/>
  <c r="IE65" i="28"/>
  <c r="IE71" i="28"/>
  <c r="IE67" i="28"/>
  <c r="IE94" i="28"/>
  <c r="IE75" i="28"/>
  <c r="IE82" i="28"/>
  <c r="IE79" i="28"/>
  <c r="IE78" i="28"/>
  <c r="IE80" i="28"/>
  <c r="IE73" i="28"/>
  <c r="IE60" i="28"/>
  <c r="IE54" i="28"/>
  <c r="IE106" i="28"/>
  <c r="IE72" i="28"/>
  <c r="IE62" i="28"/>
  <c r="IE84" i="28"/>
  <c r="IE111" i="28"/>
  <c r="IE95" i="28"/>
  <c r="IE110" i="28"/>
  <c r="IE53" i="28"/>
  <c r="IE113" i="28"/>
  <c r="IE112" i="28"/>
  <c r="IE114" i="28"/>
  <c r="IE115" i="28"/>
  <c r="IE116" i="28"/>
  <c r="IE118" i="28"/>
  <c r="IE117" i="28"/>
  <c r="IE119" i="28"/>
  <c r="IE121" i="28"/>
  <c r="IE120" i="28"/>
  <c r="IE122" i="28"/>
  <c r="IE123" i="28"/>
  <c r="IE124" i="28"/>
  <c r="IE125" i="28"/>
  <c r="IE126" i="28"/>
  <c r="IE127" i="28"/>
  <c r="IE128" i="28"/>
  <c r="IE131" i="28"/>
  <c r="IE129" i="28"/>
  <c r="IE130" i="28"/>
  <c r="KB312" i="28"/>
  <c r="KA312" i="28"/>
  <c r="JZ312" i="28"/>
  <c r="JY312" i="28"/>
  <c r="JX312" i="28"/>
  <c r="KG312" i="28"/>
  <c r="KF312" i="28"/>
  <c r="KE312" i="28"/>
  <c r="KD312" i="28"/>
  <c r="KC312" i="28"/>
  <c r="KH312" i="28"/>
  <c r="KI312" i="28"/>
  <c r="KJ312" i="28"/>
  <c r="KK312" i="28"/>
  <c r="KL312" i="28"/>
  <c r="KM312" i="28"/>
  <c r="KN312" i="28"/>
  <c r="KO312" i="28"/>
  <c r="KP312" i="28"/>
  <c r="KQ312" i="28"/>
  <c r="KR312" i="28"/>
  <c r="KS312" i="28"/>
  <c r="KT312" i="28"/>
  <c r="KU312" i="28"/>
  <c r="KV312" i="28"/>
  <c r="KW312" i="28"/>
  <c r="KX312" i="28"/>
  <c r="KY312" i="28"/>
  <c r="KF313" i="28"/>
  <c r="JY313" i="28"/>
  <c r="KE313" i="28"/>
  <c r="KD313" i="28"/>
  <c r="KB313" i="28"/>
  <c r="KC313" i="28"/>
  <c r="KA313" i="28"/>
  <c r="JZ313" i="28"/>
  <c r="JX313" i="28"/>
  <c r="KG313" i="28"/>
  <c r="KH313" i="28"/>
  <c r="KI313" i="28"/>
  <c r="KJ313" i="28"/>
  <c r="KK313" i="28"/>
  <c r="KL313" i="28"/>
  <c r="KM313" i="28"/>
  <c r="KN313" i="28"/>
  <c r="KO313" i="28"/>
  <c r="KP313" i="28"/>
  <c r="KQ313" i="28"/>
  <c r="KR313" i="28"/>
  <c r="KS313" i="28"/>
  <c r="KT313" i="28"/>
  <c r="KU313" i="28"/>
  <c r="KV313" i="28"/>
  <c r="KW313" i="28"/>
  <c r="KX313" i="28"/>
  <c r="KY313" i="28"/>
  <c r="IE15" i="28"/>
  <c r="LC311" i="28"/>
  <c r="LC166" i="28"/>
  <c r="KI168" i="28"/>
  <c r="KV168" i="28"/>
  <c r="KF168" i="28"/>
  <c r="KY168" i="28"/>
  <c r="KH167" i="28"/>
  <c r="KI167" i="28"/>
  <c r="KC167" i="28"/>
  <c r="JZ167" i="28"/>
  <c r="KX167" i="28"/>
  <c r="KL167" i="28"/>
  <c r="KT167" i="28"/>
  <c r="KG167" i="28"/>
  <c r="KO167" i="28"/>
  <c r="KQ167" i="28"/>
  <c r="KN167" i="28"/>
  <c r="KK167" i="28"/>
  <c r="KW167" i="28"/>
  <c r="JX167" i="28"/>
  <c r="KU167" i="28"/>
  <c r="KA167" i="28"/>
  <c r="KD167" i="28"/>
  <c r="KB167" i="28"/>
  <c r="KE167" i="28"/>
  <c r="KS167" i="28"/>
  <c r="KP167" i="28"/>
  <c r="JY167" i="28"/>
  <c r="KR167" i="28"/>
  <c r="KM167" i="28"/>
  <c r="KF167" i="28"/>
  <c r="KY167" i="28"/>
  <c r="KJ167" i="28"/>
  <c r="KV167" i="28"/>
  <c r="FX141" i="28"/>
  <c r="FT142" i="28"/>
  <c r="FU141" i="28"/>
  <c r="FW141" i="28" s="1"/>
  <c r="GA141" i="28"/>
  <c r="FY140" i="28"/>
  <c r="GB140" i="28"/>
  <c r="CH140" i="28"/>
  <c r="FV140" i="28"/>
  <c r="FZ140" i="28" s="1"/>
  <c r="IE141" i="28" l="1"/>
  <c r="ID141" i="28"/>
  <c r="IE16" i="28"/>
  <c r="IE17" i="28" s="1"/>
  <c r="LC312" i="28"/>
  <c r="LC313" i="28"/>
  <c r="JZ168" i="28"/>
  <c r="KP168" i="28"/>
  <c r="KC168" i="28"/>
  <c r="KD168" i="28"/>
  <c r="KE168" i="28"/>
  <c r="KX168" i="28"/>
  <c r="KQ168" i="28"/>
  <c r="KJ168" i="28"/>
  <c r="KB168" i="28"/>
  <c r="JX168" i="28"/>
  <c r="KU168" i="28"/>
  <c r="KO168" i="28"/>
  <c r="KK168" i="28"/>
  <c r="KH168" i="28"/>
  <c r="KS168" i="28"/>
  <c r="KW168" i="28"/>
  <c r="KG168" i="28"/>
  <c r="KT168" i="28"/>
  <c r="KL168" i="28"/>
  <c r="KR168" i="28"/>
  <c r="KN168" i="28"/>
  <c r="JY168" i="28"/>
  <c r="KM168" i="28"/>
  <c r="KA168" i="28"/>
  <c r="LC167" i="28"/>
  <c r="GB141" i="28"/>
  <c r="FY141" i="28"/>
  <c r="CH141" i="28"/>
  <c r="FV141" i="28"/>
  <c r="FZ141" i="28" s="1"/>
  <c r="FT143" i="28"/>
  <c r="FX142" i="28"/>
  <c r="FU142" i="28"/>
  <c r="FW142" i="28" s="1"/>
  <c r="GA142" i="28"/>
  <c r="IE142" i="28" l="1"/>
  <c r="ID142" i="28"/>
  <c r="IE18" i="28"/>
  <c r="LC168" i="28"/>
  <c r="JZ169" i="28"/>
  <c r="KO169" i="28"/>
  <c r="KQ169" i="28"/>
  <c r="KK169" i="28"/>
  <c r="JX169" i="28"/>
  <c r="KJ169" i="28"/>
  <c r="KC169" i="28"/>
  <c r="KS169" i="28"/>
  <c r="KL169" i="28"/>
  <c r="KG169" i="28"/>
  <c r="KD169" i="28"/>
  <c r="KB169" i="28"/>
  <c r="JY169" i="28"/>
  <c r="KX169" i="28"/>
  <c r="KU169" i="28"/>
  <c r="KH169" i="28"/>
  <c r="KF169" i="28"/>
  <c r="KE169" i="28"/>
  <c r="KV169" i="28"/>
  <c r="KM169" i="28"/>
  <c r="KR169" i="28"/>
  <c r="KW169" i="28"/>
  <c r="KI169" i="28"/>
  <c r="KY169" i="28"/>
  <c r="KT169" i="28"/>
  <c r="KA169" i="28"/>
  <c r="KP169" i="28"/>
  <c r="KN169" i="28"/>
  <c r="GB142" i="28"/>
  <c r="FY142" i="28"/>
  <c r="CH142" i="28"/>
  <c r="FV142" i="28"/>
  <c r="FZ142" i="28" s="1"/>
  <c r="FU143" i="28"/>
  <c r="FW143" i="28" s="1"/>
  <c r="GA143" i="28"/>
  <c r="FT144" i="28"/>
  <c r="FX143" i="28"/>
  <c r="IE143" i="28" l="1"/>
  <c r="ID143" i="28"/>
  <c r="IE19" i="28"/>
  <c r="LC169" i="28"/>
  <c r="KR170" i="28"/>
  <c r="KV170" i="28"/>
  <c r="KF170" i="28"/>
  <c r="KN170" i="28"/>
  <c r="KS170" i="28"/>
  <c r="KI170" i="28"/>
  <c r="JY170" i="28"/>
  <c r="JX170" i="28"/>
  <c r="JZ170" i="28"/>
  <c r="KD170" i="28"/>
  <c r="KK170" i="28"/>
  <c r="KA170" i="28"/>
  <c r="KH170" i="28"/>
  <c r="KE170" i="28"/>
  <c r="KW170" i="28"/>
  <c r="KQ170" i="28"/>
  <c r="KG170" i="28"/>
  <c r="KY170" i="28"/>
  <c r="KB170" i="28"/>
  <c r="KJ170" i="28"/>
  <c r="KT170" i="28"/>
  <c r="KU170" i="28"/>
  <c r="KL170" i="28"/>
  <c r="KC170" i="28"/>
  <c r="KP170" i="28"/>
  <c r="KX170" i="28"/>
  <c r="KM170" i="28"/>
  <c r="KO170" i="28"/>
  <c r="FT145" i="28"/>
  <c r="FX144" i="28"/>
  <c r="FU144" i="28"/>
  <c r="FW144" i="28" s="1"/>
  <c r="GA144" i="28"/>
  <c r="GB143" i="28"/>
  <c r="FY143" i="28"/>
  <c r="CH143" i="28"/>
  <c r="FV143" i="28"/>
  <c r="FZ143" i="28" s="1"/>
  <c r="IE144" i="28" l="1"/>
  <c r="ID144" i="28"/>
  <c r="IE20" i="28"/>
  <c r="IE21" i="28" s="1"/>
  <c r="LC170" i="28"/>
  <c r="KM172" i="28"/>
  <c r="KN172" i="28"/>
  <c r="KX172" i="28"/>
  <c r="KE172" i="28"/>
  <c r="KO172" i="28"/>
  <c r="KI172" i="28"/>
  <c r="KF172" i="28"/>
  <c r="KB172" i="28"/>
  <c r="JY172" i="28"/>
  <c r="KD172" i="28"/>
  <c r="KG172" i="28"/>
  <c r="KA172" i="28"/>
  <c r="KT172" i="28"/>
  <c r="KW172" i="28"/>
  <c r="KJ172" i="28"/>
  <c r="JZ172" i="28"/>
  <c r="KR172" i="28"/>
  <c r="KQ172" i="28"/>
  <c r="KP172" i="28"/>
  <c r="KK172" i="28"/>
  <c r="KC171" i="28"/>
  <c r="KX171" i="28"/>
  <c r="KV171" i="28"/>
  <c r="KK171" i="28"/>
  <c r="KO171" i="28"/>
  <c r="KE171" i="28"/>
  <c r="KU171" i="28"/>
  <c r="KD171" i="28"/>
  <c r="KB171" i="28"/>
  <c r="KM171" i="28"/>
  <c r="KL171" i="28"/>
  <c r="KH171" i="28"/>
  <c r="KS171" i="28"/>
  <c r="KA171" i="28"/>
  <c r="KN171" i="28"/>
  <c r="KF171" i="28"/>
  <c r="JX171" i="28"/>
  <c r="KG171" i="28"/>
  <c r="KP171" i="28"/>
  <c r="KR171" i="28"/>
  <c r="KJ171" i="28"/>
  <c r="KW171" i="28"/>
  <c r="JY171" i="28"/>
  <c r="JZ171" i="28"/>
  <c r="KQ171" i="28"/>
  <c r="KY171" i="28"/>
  <c r="KI171" i="28"/>
  <c r="KT171" i="28"/>
  <c r="GB144" i="28"/>
  <c r="FY144" i="28"/>
  <c r="CH144" i="28"/>
  <c r="FV144" i="28"/>
  <c r="FZ144" i="28" s="1"/>
  <c r="FU145" i="28"/>
  <c r="FW145" i="28" s="1"/>
  <c r="FT146" i="28"/>
  <c r="GA145" i="28"/>
  <c r="IE145" i="28" l="1"/>
  <c r="ID145" i="28"/>
  <c r="IE22" i="28"/>
  <c r="JX172" i="28"/>
  <c r="KV172" i="28"/>
  <c r="KC172" i="28"/>
  <c r="KY172" i="28"/>
  <c r="KU172" i="28"/>
  <c r="KS172" i="28"/>
  <c r="KH172" i="28"/>
  <c r="KL172" i="28"/>
  <c r="LC171" i="28"/>
  <c r="FY145" i="28"/>
  <c r="GB145" i="28"/>
  <c r="FU146" i="28"/>
  <c r="FW146" i="28" s="1"/>
  <c r="FT147" i="28"/>
  <c r="GA146" i="28"/>
  <c r="FV145" i="28"/>
  <c r="FZ145" i="28" s="1"/>
  <c r="CH145" i="28"/>
  <c r="IE23" i="28" l="1"/>
  <c r="IE24" i="28" s="1"/>
  <c r="IE25" i="28" s="1"/>
  <c r="IE26" i="28" s="1"/>
  <c r="IE27" i="28" s="1"/>
  <c r="IE28" i="28" s="1"/>
  <c r="IE29" i="28" s="1"/>
  <c r="IE30" i="28" s="1"/>
  <c r="IE31" i="28" s="1"/>
  <c r="IE32" i="28" s="1"/>
  <c r="IE33" i="28" s="1"/>
  <c r="IE34" i="28" s="1"/>
  <c r="IE146" i="28"/>
  <c r="ID146" i="28"/>
  <c r="IE35" i="28"/>
  <c r="IE36" i="28" s="1"/>
  <c r="IE37" i="28" s="1"/>
  <c r="IE38" i="28" s="1"/>
  <c r="IE39" i="28" s="1"/>
  <c r="IE40" i="28" s="1"/>
  <c r="IE41" i="28" s="1"/>
  <c r="IE42" i="28" s="1"/>
  <c r="IE43" i="28" s="1"/>
  <c r="IE44" i="28" s="1"/>
  <c r="IE45" i="28" s="1"/>
  <c r="IE47" i="28" s="1"/>
  <c r="IE48" i="28" s="1"/>
  <c r="LC172" i="28"/>
  <c r="KD173" i="28"/>
  <c r="KU173" i="28"/>
  <c r="KI173" i="28"/>
  <c r="KK173" i="28"/>
  <c r="KL173" i="28"/>
  <c r="KA173" i="28"/>
  <c r="KC173" i="28"/>
  <c r="KN173" i="28"/>
  <c r="KR173" i="28"/>
  <c r="KY173" i="28"/>
  <c r="KP173" i="28"/>
  <c r="KQ173" i="28"/>
  <c r="KB173" i="28"/>
  <c r="KG173" i="28"/>
  <c r="JZ173" i="28"/>
  <c r="KO173" i="28"/>
  <c r="KX173" i="28"/>
  <c r="JY173" i="28"/>
  <c r="KT173" i="28"/>
  <c r="KS173" i="28"/>
  <c r="KW173" i="28"/>
  <c r="KV173" i="28"/>
  <c r="KE173" i="28"/>
  <c r="KM173" i="28"/>
  <c r="KJ173" i="28"/>
  <c r="KF173" i="28"/>
  <c r="KH173" i="28"/>
  <c r="JX173" i="28"/>
  <c r="FY146" i="28"/>
  <c r="GB146" i="28"/>
  <c r="FU147" i="28"/>
  <c r="FW147" i="28" s="1"/>
  <c r="GA147" i="28"/>
  <c r="FT148" i="28"/>
  <c r="CH146" i="28"/>
  <c r="FV146" i="28"/>
  <c r="FZ146" i="28" s="1"/>
  <c r="IE49" i="28" l="1"/>
  <c r="IE50" i="28" s="1"/>
  <c r="IE147" i="28"/>
  <c r="ID147" i="28"/>
  <c r="LC173" i="28"/>
  <c r="KC174" i="28"/>
  <c r="KA174" i="28"/>
  <c r="KJ174" i="28"/>
  <c r="KY174" i="28"/>
  <c r="KB174" i="28"/>
  <c r="KD174" i="28"/>
  <c r="KQ174" i="28"/>
  <c r="JX174" i="28"/>
  <c r="KG174" i="28"/>
  <c r="KO174" i="28"/>
  <c r="KK174" i="28"/>
  <c r="JZ174" i="28"/>
  <c r="KH174" i="28"/>
  <c r="KE174" i="28"/>
  <c r="JY174" i="28"/>
  <c r="KN174" i="28"/>
  <c r="KW174" i="28"/>
  <c r="KU174" i="28"/>
  <c r="KM174" i="28"/>
  <c r="KS174" i="28"/>
  <c r="KF174" i="28"/>
  <c r="KI174" i="28"/>
  <c r="KL174" i="28"/>
  <c r="KV174" i="28"/>
  <c r="KR174" i="28"/>
  <c r="KX174" i="28"/>
  <c r="KT174" i="28"/>
  <c r="KP174" i="28"/>
  <c r="GA148" i="28"/>
  <c r="FU148" i="28"/>
  <c r="FW148" i="28" s="1"/>
  <c r="FT149" i="28"/>
  <c r="GB147" i="28"/>
  <c r="FY147" i="28"/>
  <c r="CH147" i="28"/>
  <c r="FV147" i="28"/>
  <c r="FZ147" i="28" s="1"/>
  <c r="IE51" i="28" l="1"/>
  <c r="IE52" i="28"/>
  <c r="IE148" i="28"/>
  <c r="ID148" i="28"/>
  <c r="LC174" i="28"/>
  <c r="KX175" i="28"/>
  <c r="KE175" i="28"/>
  <c r="KK175" i="28"/>
  <c r="KG175" i="28"/>
  <c r="KA175" i="28"/>
  <c r="KC175" i="28"/>
  <c r="KV175" i="28"/>
  <c r="KO175" i="28"/>
  <c r="KW175" i="28"/>
  <c r="KJ175" i="28"/>
  <c r="KQ175" i="28"/>
  <c r="KI175" i="28"/>
  <c r="JY175" i="28"/>
  <c r="KR175" i="28"/>
  <c r="KF175" i="28"/>
  <c r="KD175" i="28"/>
  <c r="KU175" i="28"/>
  <c r="JX175" i="28"/>
  <c r="KS175" i="28"/>
  <c r="KN175" i="28"/>
  <c r="KP175" i="28"/>
  <c r="JZ175" i="28"/>
  <c r="KY175" i="28"/>
  <c r="KT175" i="28"/>
  <c r="KB175" i="28"/>
  <c r="KH175" i="28"/>
  <c r="KM175" i="28"/>
  <c r="KL175" i="28"/>
  <c r="GA149" i="28"/>
  <c r="FU149" i="28"/>
  <c r="FW149" i="28" s="1"/>
  <c r="FT150" i="28"/>
  <c r="FV148" i="28"/>
  <c r="FZ148" i="28" s="1"/>
  <c r="CH148" i="28"/>
  <c r="FY148" i="28"/>
  <c r="GB148" i="28"/>
  <c r="IE149" i="28" l="1"/>
  <c r="ID149" i="28"/>
  <c r="LC175" i="28"/>
  <c r="KY176" i="28"/>
  <c r="JX176" i="28"/>
  <c r="KC176" i="28"/>
  <c r="KD176" i="28"/>
  <c r="KF176" i="28"/>
  <c r="KS176" i="28"/>
  <c r="KR176" i="28"/>
  <c r="KV176" i="28"/>
  <c r="KH176" i="28"/>
  <c r="KO176" i="28"/>
  <c r="KX176" i="28"/>
  <c r="KK176" i="28"/>
  <c r="KG176" i="28"/>
  <c r="KL176" i="28"/>
  <c r="KE176" i="28"/>
  <c r="KT176" i="28"/>
  <c r="KQ176" i="28"/>
  <c r="JY176" i="28"/>
  <c r="KN176" i="28"/>
  <c r="KP176" i="28"/>
  <c r="JZ176" i="28"/>
  <c r="KM176" i="28"/>
  <c r="KJ176" i="28"/>
  <c r="KW176" i="28"/>
  <c r="KU176" i="28"/>
  <c r="KA176" i="28"/>
  <c r="KI176" i="28"/>
  <c r="KB176" i="28"/>
  <c r="FU150" i="28"/>
  <c r="FW150" i="28" s="1"/>
  <c r="GA150" i="28"/>
  <c r="FT151" i="28"/>
  <c r="CH149" i="28"/>
  <c r="FV149" i="28"/>
  <c r="FZ149" i="28" s="1"/>
  <c r="GB149" i="28"/>
  <c r="FY149" i="28"/>
  <c r="IE150" i="28" l="1"/>
  <c r="ID150" i="28"/>
  <c r="LC176" i="28"/>
  <c r="KB177" i="28"/>
  <c r="KF177" i="28"/>
  <c r="KO177" i="28"/>
  <c r="KC177" i="28"/>
  <c r="KX177" i="28"/>
  <c r="KQ177" i="28"/>
  <c r="KE177" i="28"/>
  <c r="KJ177" i="28"/>
  <c r="KU177" i="28"/>
  <c r="KM177" i="28"/>
  <c r="KL177" i="28"/>
  <c r="KH177" i="28"/>
  <c r="KI177" i="28"/>
  <c r="KR177" i="28"/>
  <c r="KS177" i="28"/>
  <c r="KY177" i="28"/>
  <c r="JZ177" i="28"/>
  <c r="KV177" i="28"/>
  <c r="KA177" i="28"/>
  <c r="JY177" i="28"/>
  <c r="JX177" i="28"/>
  <c r="KG177" i="28"/>
  <c r="KP177" i="28"/>
  <c r="KW177" i="28"/>
  <c r="KK177" i="28"/>
  <c r="KD177" i="28"/>
  <c r="KN177" i="28"/>
  <c r="KT177" i="28"/>
  <c r="FT152" i="28"/>
  <c r="FU151" i="28"/>
  <c r="FW151" i="28" s="1"/>
  <c r="GA151" i="28"/>
  <c r="FY150" i="28"/>
  <c r="GB150" i="28"/>
  <c r="CH150" i="28"/>
  <c r="FV150" i="28"/>
  <c r="FZ150" i="28" s="1"/>
  <c r="IE151" i="28" l="1"/>
  <c r="ID151" i="28"/>
  <c r="LC177" i="28"/>
  <c r="KG178" i="28"/>
  <c r="KB178" i="28"/>
  <c r="KN178" i="28"/>
  <c r="KJ178" i="28"/>
  <c r="KS178" i="28"/>
  <c r="KP178" i="28"/>
  <c r="KT178" i="28"/>
  <c r="KM178" i="28"/>
  <c r="KD178" i="28"/>
  <c r="KV178" i="28"/>
  <c r="KL178" i="28"/>
  <c r="KU178" i="28"/>
  <c r="KI178" i="28"/>
  <c r="KF178" i="28"/>
  <c r="JY178" i="28"/>
  <c r="KK178" i="28"/>
  <c r="KW178" i="28"/>
  <c r="KA178" i="28"/>
  <c r="KH178" i="28"/>
  <c r="JX178" i="28"/>
  <c r="KX178" i="28"/>
  <c r="KE178" i="28"/>
  <c r="KO178" i="28"/>
  <c r="KC178" i="28"/>
  <c r="KY178" i="28"/>
  <c r="KR178" i="28"/>
  <c r="JZ178" i="28"/>
  <c r="KQ178" i="28"/>
  <c r="FY151" i="28"/>
  <c r="GB151" i="28"/>
  <c r="FV151" i="28"/>
  <c r="FZ151" i="28" s="1"/>
  <c r="CH151" i="28"/>
  <c r="GA152" i="28"/>
  <c r="FT153" i="28"/>
  <c r="FU152" i="28"/>
  <c r="FW152" i="28" s="1"/>
  <c r="IE152" i="28" l="1"/>
  <c r="ID152" i="28"/>
  <c r="LC178" i="28"/>
  <c r="JZ179" i="28"/>
  <c r="KD179" i="28"/>
  <c r="KT179" i="28"/>
  <c r="KX179" i="28"/>
  <c r="KV179" i="28"/>
  <c r="KB179" i="28"/>
  <c r="KS179" i="28"/>
  <c r="KQ179" i="28"/>
  <c r="KJ179" i="28"/>
  <c r="KM179" i="28"/>
  <c r="JY179" i="28"/>
  <c r="KE179" i="28"/>
  <c r="KU179" i="28"/>
  <c r="KG179" i="28"/>
  <c r="KP179" i="28"/>
  <c r="KK179" i="28"/>
  <c r="KW179" i="28"/>
  <c r="KR179" i="28"/>
  <c r="JX179" i="28"/>
  <c r="KO179" i="28"/>
  <c r="KY179" i="28"/>
  <c r="KN179" i="28"/>
  <c r="KI179" i="28"/>
  <c r="KL179" i="28"/>
  <c r="KA179" i="28"/>
  <c r="KC179" i="28"/>
  <c r="KF179" i="28"/>
  <c r="KH179" i="28"/>
  <c r="FV152" i="28"/>
  <c r="FZ152" i="28" s="1"/>
  <c r="CH152" i="28"/>
  <c r="GA153" i="28"/>
  <c r="FT154" i="28"/>
  <c r="FU153" i="28"/>
  <c r="FW153" i="28" s="1"/>
  <c r="GB152" i="28"/>
  <c r="FY152" i="28"/>
  <c r="IE153" i="28" l="1"/>
  <c r="ID153" i="28"/>
  <c r="LC179" i="28"/>
  <c r="KI180" i="28"/>
  <c r="KA180" i="28"/>
  <c r="KB180" i="28"/>
  <c r="KV180" i="28"/>
  <c r="KS180" i="28"/>
  <c r="KH180" i="28"/>
  <c r="KD180" i="28"/>
  <c r="KX180" i="28"/>
  <c r="JY180" i="28"/>
  <c r="JX180" i="28"/>
  <c r="KF180" i="28"/>
  <c r="KE180" i="28"/>
  <c r="KO180" i="28"/>
  <c r="KL180" i="28"/>
  <c r="KK180" i="28"/>
  <c r="KP180" i="28"/>
  <c r="KW180" i="28"/>
  <c r="JZ180" i="28"/>
  <c r="KN180" i="28"/>
  <c r="KY180" i="28"/>
  <c r="KQ180" i="28"/>
  <c r="KT180" i="28"/>
  <c r="KG180" i="28"/>
  <c r="KR180" i="28"/>
  <c r="KC180" i="28"/>
  <c r="KJ180" i="28"/>
  <c r="KM180" i="28"/>
  <c r="KU180" i="28"/>
  <c r="KN181" i="28"/>
  <c r="KI181" i="28"/>
  <c r="KV181" i="28"/>
  <c r="KB181" i="28"/>
  <c r="KX181" i="28"/>
  <c r="KO181" i="28"/>
  <c r="KU181" i="28"/>
  <c r="KJ181" i="28"/>
  <c r="KK181" i="28"/>
  <c r="JX181" i="28"/>
  <c r="KW181" i="28"/>
  <c r="KG181" i="28"/>
  <c r="KA181" i="28"/>
  <c r="JZ181" i="28"/>
  <c r="KM181" i="28"/>
  <c r="KT181" i="28"/>
  <c r="KP181" i="28"/>
  <c r="KL181" i="28"/>
  <c r="KY181" i="28"/>
  <c r="JY181" i="28"/>
  <c r="KE181" i="28"/>
  <c r="KH181" i="28"/>
  <c r="KR181" i="28"/>
  <c r="KQ181" i="28"/>
  <c r="KD181" i="28"/>
  <c r="KC181" i="28"/>
  <c r="KF181" i="28"/>
  <c r="KS181" i="28"/>
  <c r="FV153" i="28"/>
  <c r="FZ153" i="28" s="1"/>
  <c r="CH153" i="28"/>
  <c r="FU154" i="28"/>
  <c r="FW154" i="28" s="1"/>
  <c r="GA154" i="28"/>
  <c r="FT155" i="28"/>
  <c r="GB153" i="28"/>
  <c r="FY153" i="28"/>
  <c r="IE154" i="28" l="1"/>
  <c r="ID154" i="28"/>
  <c r="LC181" i="28"/>
  <c r="LC180" i="28"/>
  <c r="GB154" i="28"/>
  <c r="FY154" i="28"/>
  <c r="GA155" i="28"/>
  <c r="FU155" i="28"/>
  <c r="FW155" i="28" s="1"/>
  <c r="FT156" i="28"/>
  <c r="FV154" i="28"/>
  <c r="FZ154" i="28" s="1"/>
  <c r="CH154" i="28"/>
  <c r="IE155" i="28" l="1"/>
  <c r="ID155" i="28"/>
  <c r="KC182" i="28"/>
  <c r="KS182" i="28"/>
  <c r="KU182" i="28"/>
  <c r="KK182" i="28"/>
  <c r="JY182" i="28"/>
  <c r="KI182" i="28"/>
  <c r="KA182" i="28"/>
  <c r="KV182" i="28"/>
  <c r="KY182" i="28"/>
  <c r="KE182" i="28"/>
  <c r="KO182" i="28"/>
  <c r="KW182" i="28"/>
  <c r="KF182" i="28"/>
  <c r="JX182" i="28"/>
  <c r="KG182" i="28"/>
  <c r="KM182" i="28"/>
  <c r="KH182" i="28"/>
  <c r="KD182" i="28"/>
  <c r="KL182" i="28"/>
  <c r="KJ182" i="28"/>
  <c r="KR182" i="28"/>
  <c r="JZ182" i="28"/>
  <c r="KP182" i="28"/>
  <c r="KT182" i="28"/>
  <c r="KX182" i="28"/>
  <c r="KB182" i="28"/>
  <c r="KN182" i="28"/>
  <c r="KQ182" i="28"/>
  <c r="FV155" i="28"/>
  <c r="FZ155" i="28" s="1"/>
  <c r="CH155" i="28"/>
  <c r="FU156" i="28"/>
  <c r="FW156" i="28" s="1"/>
  <c r="GA156" i="28"/>
  <c r="FT157" i="28"/>
  <c r="GB155" i="28"/>
  <c r="FY155" i="28"/>
  <c r="IE156" i="28" l="1"/>
  <c r="ID156" i="28"/>
  <c r="LC182" i="28"/>
  <c r="KB183" i="28"/>
  <c r="KM183" i="28"/>
  <c r="KH183" i="28"/>
  <c r="KL183" i="28"/>
  <c r="KQ183" i="28"/>
  <c r="JY183" i="28"/>
  <c r="KD183" i="28"/>
  <c r="KP183" i="28"/>
  <c r="KW183" i="28"/>
  <c r="KS183" i="28"/>
  <c r="KN183" i="28"/>
  <c r="KJ183" i="28"/>
  <c r="KO183" i="28"/>
  <c r="KT183" i="28"/>
  <c r="KG183" i="28"/>
  <c r="KF183" i="28"/>
  <c r="KU183" i="28"/>
  <c r="KR183" i="28"/>
  <c r="KI183" i="28"/>
  <c r="KY183" i="28"/>
  <c r="KX183" i="28"/>
  <c r="KE183" i="28"/>
  <c r="JZ183" i="28"/>
  <c r="KK183" i="28"/>
  <c r="KC183" i="28"/>
  <c r="KA183" i="28"/>
  <c r="KV183" i="28"/>
  <c r="JX183" i="28"/>
  <c r="GB156" i="28"/>
  <c r="FY156" i="28"/>
  <c r="CH156" i="28"/>
  <c r="FV156" i="28"/>
  <c r="FZ156" i="28" s="1"/>
  <c r="GA157" i="28"/>
  <c r="FT158" i="28"/>
  <c r="FU157" i="28"/>
  <c r="FW157" i="28" s="1"/>
  <c r="IE157" i="28" l="1"/>
  <c r="ID157" i="28"/>
  <c r="LC183" i="28"/>
  <c r="KD185" i="28"/>
  <c r="KH185" i="28"/>
  <c r="KO185" i="28"/>
  <c r="KU185" i="28"/>
  <c r="KG185" i="28"/>
  <c r="KT185" i="28"/>
  <c r="KQ185" i="28"/>
  <c r="KA185" i="28"/>
  <c r="JZ185" i="28"/>
  <c r="KN185" i="28"/>
  <c r="KK185" i="28"/>
  <c r="KX185" i="28"/>
  <c r="KW185" i="28"/>
  <c r="KB185" i="28"/>
  <c r="KF185" i="28"/>
  <c r="KJ185" i="28"/>
  <c r="KM185" i="28"/>
  <c r="KY185" i="28"/>
  <c r="KE185" i="28"/>
  <c r="KI185" i="28"/>
  <c r="KL185" i="28"/>
  <c r="JX185" i="28"/>
  <c r="JY185" i="28"/>
  <c r="KV185" i="28"/>
  <c r="KP185" i="28"/>
  <c r="KD184" i="28"/>
  <c r="KV184" i="28"/>
  <c r="KO184" i="28"/>
  <c r="KX184" i="28"/>
  <c r="KY184" i="28"/>
  <c r="KA184" i="28"/>
  <c r="KN184" i="28"/>
  <c r="KU184" i="28"/>
  <c r="JZ184" i="28"/>
  <c r="KW184" i="28"/>
  <c r="KK184" i="28"/>
  <c r="KQ184" i="28"/>
  <c r="KF184" i="28"/>
  <c r="JX184" i="28"/>
  <c r="KE184" i="28"/>
  <c r="JY184" i="28"/>
  <c r="KM184" i="28"/>
  <c r="KH184" i="28"/>
  <c r="KP184" i="28"/>
  <c r="KB184" i="28"/>
  <c r="KT184" i="28"/>
  <c r="KJ184" i="28"/>
  <c r="KS184" i="28"/>
  <c r="KG184" i="28"/>
  <c r="KC184" i="28"/>
  <c r="KI184" i="28"/>
  <c r="KL184" i="28"/>
  <c r="KR184" i="28"/>
  <c r="FV157" i="28"/>
  <c r="FZ157" i="28" s="1"/>
  <c r="CH157" i="28"/>
  <c r="FT159" i="28"/>
  <c r="FU158" i="28"/>
  <c r="FW158" i="28" s="1"/>
  <c r="GA158" i="28"/>
  <c r="GB157" i="28"/>
  <c r="FY157" i="28"/>
  <c r="IE158" i="28" l="1"/>
  <c r="ID158" i="28"/>
  <c r="KC185" i="28"/>
  <c r="KR185" i="28"/>
  <c r="KS185" i="28"/>
  <c r="LC184" i="28"/>
  <c r="FT160" i="28"/>
  <c r="FU159" i="28"/>
  <c r="FW159" i="28" s="1"/>
  <c r="GA159" i="28"/>
  <c r="FY158" i="28"/>
  <c r="GB158" i="28"/>
  <c r="CH158" i="28"/>
  <c r="FV158" i="28"/>
  <c r="FZ158" i="28" s="1"/>
  <c r="IE159" i="28" l="1"/>
  <c r="ID159" i="28"/>
  <c r="LC185" i="28"/>
  <c r="KD186" i="28"/>
  <c r="KV186" i="28"/>
  <c r="KG186" i="28"/>
  <c r="KC186" i="28"/>
  <c r="JX186" i="28"/>
  <c r="KW186" i="28"/>
  <c r="JY186" i="28"/>
  <c r="KU186" i="28"/>
  <c r="KI186" i="28"/>
  <c r="KH186" i="28"/>
  <c r="KO186" i="28"/>
  <c r="KS186" i="28"/>
  <c r="KT186" i="28"/>
  <c r="KQ186" i="28"/>
  <c r="KJ186" i="28"/>
  <c r="KL186" i="28"/>
  <c r="KA186" i="28"/>
  <c r="KF186" i="28"/>
  <c r="JZ186" i="28"/>
  <c r="KR186" i="28"/>
  <c r="KE186" i="28"/>
  <c r="KM186" i="28"/>
  <c r="KY186" i="28"/>
  <c r="KP186" i="28"/>
  <c r="KK186" i="28"/>
  <c r="KB186" i="28"/>
  <c r="KX186" i="28"/>
  <c r="KN186" i="28"/>
  <c r="CH159" i="28"/>
  <c r="FV159" i="28"/>
  <c r="FZ159" i="28" s="1"/>
  <c r="GB159" i="28"/>
  <c r="FY159" i="28"/>
  <c r="FU160" i="28"/>
  <c r="FW160" i="28" s="1"/>
  <c r="GA160" i="28"/>
  <c r="FT161" i="28"/>
  <c r="IE160" i="28" l="1"/>
  <c r="ID160" i="28"/>
  <c r="LC186" i="28"/>
  <c r="KD187" i="28"/>
  <c r="JX187" i="28"/>
  <c r="JY187" i="28"/>
  <c r="KB187" i="28"/>
  <c r="KC187" i="28"/>
  <c r="KV187" i="28"/>
  <c r="KN187" i="28"/>
  <c r="KI187" i="28"/>
  <c r="KR187" i="28"/>
  <c r="KP187" i="28"/>
  <c r="KE187" i="28"/>
  <c r="KX187" i="28"/>
  <c r="KA187" i="28"/>
  <c r="JZ187" i="28"/>
  <c r="KG187" i="28"/>
  <c r="KK187" i="28"/>
  <c r="KM187" i="28"/>
  <c r="KJ187" i="28"/>
  <c r="KT187" i="28"/>
  <c r="KH187" i="28"/>
  <c r="KY187" i="28"/>
  <c r="KL187" i="28"/>
  <c r="KQ187" i="28"/>
  <c r="KW187" i="28"/>
  <c r="KU187" i="28"/>
  <c r="KF187" i="28"/>
  <c r="KO187" i="28"/>
  <c r="KS187" i="28"/>
  <c r="FT162" i="28"/>
  <c r="GA161" i="28"/>
  <c r="FU161" i="28"/>
  <c r="FW161" i="28" s="1"/>
  <c r="FY160" i="28"/>
  <c r="GB160" i="28"/>
  <c r="CH160" i="28"/>
  <c r="FV160" i="28"/>
  <c r="FZ160" i="28" s="1"/>
  <c r="IE161" i="28" l="1"/>
  <c r="ID161" i="28"/>
  <c r="KO189" i="28"/>
  <c r="LC187" i="28"/>
  <c r="KX189" i="28"/>
  <c r="JY189" i="28"/>
  <c r="KL189" i="28"/>
  <c r="KE189" i="28"/>
  <c r="KD188" i="28"/>
  <c r="KL188" i="28"/>
  <c r="JY188" i="28"/>
  <c r="KC188" i="28"/>
  <c r="KR188" i="28"/>
  <c r="KK188" i="28"/>
  <c r="KN188" i="28"/>
  <c r="KU188" i="28"/>
  <c r="KS188" i="28"/>
  <c r="KY188" i="28"/>
  <c r="KP188" i="28"/>
  <c r="KG188" i="28"/>
  <c r="KW188" i="28"/>
  <c r="KM188" i="28"/>
  <c r="KE188" i="28"/>
  <c r="KB188" i="28"/>
  <c r="KJ188" i="28"/>
  <c r="KT188" i="28"/>
  <c r="JX188" i="28"/>
  <c r="JZ188" i="28"/>
  <c r="KQ188" i="28"/>
  <c r="KH188" i="28"/>
  <c r="KA188" i="28"/>
  <c r="KI188" i="28"/>
  <c r="KO188" i="28"/>
  <c r="KX188" i="28"/>
  <c r="KV188" i="28"/>
  <c r="KF188" i="28"/>
  <c r="FY161" i="28"/>
  <c r="GB161" i="28"/>
  <c r="FV161" i="28"/>
  <c r="FZ161" i="28" s="1"/>
  <c r="CH161" i="28"/>
  <c r="FT163" i="28"/>
  <c r="FU162" i="28"/>
  <c r="FW162" i="28" s="1"/>
  <c r="GA162" i="28"/>
  <c r="IE162" i="28" l="1"/>
  <c r="ID162" i="28"/>
  <c r="KG189" i="28"/>
  <c r="KJ189" i="28"/>
  <c r="KD189" i="28"/>
  <c r="KA189" i="28"/>
  <c r="KW189" i="28"/>
  <c r="KS189" i="28"/>
  <c r="KH189" i="28"/>
  <c r="KQ189" i="28"/>
  <c r="KB189" i="28"/>
  <c r="JZ189" i="28"/>
  <c r="KN189" i="28"/>
  <c r="KI189" i="28"/>
  <c r="KR189" i="28"/>
  <c r="JX189" i="28"/>
  <c r="KM189" i="28"/>
  <c r="KP189" i="28"/>
  <c r="KK189" i="28"/>
  <c r="KC189" i="28"/>
  <c r="KU189" i="28"/>
  <c r="KV189" i="28"/>
  <c r="KY189" i="28"/>
  <c r="KF189" i="28"/>
  <c r="KT189" i="28"/>
  <c r="LC188" i="28"/>
  <c r="CH162" i="28"/>
  <c r="FV162" i="28"/>
  <c r="FZ162" i="28" s="1"/>
  <c r="FU163" i="28"/>
  <c r="FW163" i="28" s="1"/>
  <c r="FT164" i="28"/>
  <c r="GA163" i="28"/>
  <c r="FY162" i="28"/>
  <c r="GB162" i="28"/>
  <c r="IE163" i="28" l="1"/>
  <c r="ID163" i="28"/>
  <c r="LC189" i="28"/>
  <c r="KL190" i="28"/>
  <c r="KR190" i="28"/>
  <c r="KU190" i="28"/>
  <c r="KQ190" i="28"/>
  <c r="KK190" i="28"/>
  <c r="KS190" i="28"/>
  <c r="KA190" i="28"/>
  <c r="KG190" i="28"/>
  <c r="KB190" i="28"/>
  <c r="KF190" i="28"/>
  <c r="KI190" i="28"/>
  <c r="KV190" i="28"/>
  <c r="KM190" i="28"/>
  <c r="JX190" i="28"/>
  <c r="KJ190" i="28"/>
  <c r="KX190" i="28"/>
  <c r="KY190" i="28"/>
  <c r="KO190" i="28"/>
  <c r="KC190" i="28"/>
  <c r="KT190" i="28"/>
  <c r="JZ190" i="28"/>
  <c r="KH190" i="28"/>
  <c r="KW190" i="28"/>
  <c r="KP190" i="28"/>
  <c r="KD190" i="28"/>
  <c r="KN190" i="28"/>
  <c r="KE190" i="28"/>
  <c r="JY190" i="28"/>
  <c r="GB163" i="28"/>
  <c r="FY163" i="28"/>
  <c r="GA164" i="28"/>
  <c r="FU164" i="28"/>
  <c r="FW164" i="28" s="1"/>
  <c r="FT165" i="28"/>
  <c r="CH163" i="28"/>
  <c r="FV163" i="28"/>
  <c r="FZ163" i="28" s="1"/>
  <c r="IE164" i="28" l="1"/>
  <c r="ID164" i="28"/>
  <c r="LC190" i="28"/>
  <c r="KK191" i="28"/>
  <c r="KN191" i="28"/>
  <c r="KP191" i="28"/>
  <c r="KH191" i="28"/>
  <c r="KB191" i="28"/>
  <c r="KC191" i="28"/>
  <c r="KV191" i="28"/>
  <c r="KE191" i="28"/>
  <c r="KU191" i="28"/>
  <c r="KJ191" i="28"/>
  <c r="KD191" i="28"/>
  <c r="KI191" i="28"/>
  <c r="KL191" i="28"/>
  <c r="KW191" i="28"/>
  <c r="JX191" i="28"/>
  <c r="KT191" i="28"/>
  <c r="KQ191" i="28"/>
  <c r="KA191" i="28"/>
  <c r="KF191" i="28"/>
  <c r="KG191" i="28"/>
  <c r="KS191" i="28"/>
  <c r="KY191" i="28"/>
  <c r="KR191" i="28"/>
  <c r="KM191" i="28"/>
  <c r="KO191" i="28"/>
  <c r="JY191" i="28"/>
  <c r="JZ191" i="28"/>
  <c r="KX191" i="28"/>
  <c r="FV164" i="28"/>
  <c r="FZ164" i="28" s="1"/>
  <c r="CH164" i="28"/>
  <c r="GA165" i="28"/>
  <c r="FT166" i="28"/>
  <c r="FU165" i="28"/>
  <c r="FW165" i="28" s="1"/>
  <c r="FY164" i="28"/>
  <c r="GB164" i="28"/>
  <c r="IE165" i="28" l="1"/>
  <c r="ID165" i="28"/>
  <c r="LC191" i="28"/>
  <c r="KG193" i="28"/>
  <c r="KM193" i="28"/>
  <c r="KS193" i="28"/>
  <c r="KW193" i="28"/>
  <c r="KL193" i="28"/>
  <c r="KU193" i="28"/>
  <c r="KO193" i="28"/>
  <c r="KQ193" i="28"/>
  <c r="KI193" i="28"/>
  <c r="KH193" i="28"/>
  <c r="KR193" i="28"/>
  <c r="KN193" i="28"/>
  <c r="JY193" i="28"/>
  <c r="KA193" i="28"/>
  <c r="KD193" i="28"/>
  <c r="KJ193" i="28"/>
  <c r="KV193" i="28"/>
  <c r="KE193" i="28"/>
  <c r="KX193" i="28"/>
  <c r="KF193" i="28"/>
  <c r="JZ193" i="28"/>
  <c r="KB193" i="28"/>
  <c r="KC193" i="28"/>
  <c r="KK193" i="28"/>
  <c r="JX193" i="28"/>
  <c r="KP193" i="28"/>
  <c r="KY193" i="28"/>
  <c r="KT193" i="28"/>
  <c r="KP192" i="28"/>
  <c r="KN192" i="28"/>
  <c r="KQ192" i="28"/>
  <c r="KK192" i="28"/>
  <c r="KD192" i="28"/>
  <c r="JZ192" i="28"/>
  <c r="KJ192" i="28"/>
  <c r="KW192" i="28"/>
  <c r="KF192" i="28"/>
  <c r="KS192" i="28"/>
  <c r="KM192" i="28"/>
  <c r="KR192" i="28"/>
  <c r="KC192" i="28"/>
  <c r="KI192" i="28"/>
  <c r="JX192" i="28"/>
  <c r="KX192" i="28"/>
  <c r="KO192" i="28"/>
  <c r="KA192" i="28"/>
  <c r="KE192" i="28"/>
  <c r="JY192" i="28"/>
  <c r="KH192" i="28"/>
  <c r="KV192" i="28"/>
  <c r="KL192" i="28"/>
  <c r="KY192" i="28"/>
  <c r="KT192" i="28"/>
  <c r="KG192" i="28"/>
  <c r="KU192" i="28"/>
  <c r="KB192" i="28"/>
  <c r="GB165" i="28"/>
  <c r="FY165" i="28"/>
  <c r="CH165" i="28"/>
  <c r="FV165" i="28"/>
  <c r="FZ165" i="28" s="1"/>
  <c r="FU166" i="28"/>
  <c r="FW166" i="28" s="1"/>
  <c r="GA166" i="28"/>
  <c r="FT167" i="28"/>
  <c r="IE166" i="28" l="1"/>
  <c r="ID166" i="28"/>
  <c r="LC192" i="28"/>
  <c r="LC193" i="28"/>
  <c r="FT168" i="28"/>
  <c r="FU167" i="28"/>
  <c r="FW167" i="28" s="1"/>
  <c r="GA167" i="28"/>
  <c r="FV166" i="28"/>
  <c r="FZ166" i="28" s="1"/>
  <c r="CH166" i="28"/>
  <c r="FY166" i="28"/>
  <c r="GB166" i="28"/>
  <c r="IE167" i="28" l="1"/>
  <c r="ID167" i="28"/>
  <c r="KA194" i="28"/>
  <c r="JY194" i="28"/>
  <c r="JX194" i="28"/>
  <c r="KG194" i="28"/>
  <c r="KE194" i="28"/>
  <c r="KC194" i="28"/>
  <c r="KF194" i="28"/>
  <c r="JZ194" i="28"/>
  <c r="KD194" i="28"/>
  <c r="KB194" i="28"/>
  <c r="KH194" i="28"/>
  <c r="KI194" i="28"/>
  <c r="KJ194" i="28"/>
  <c r="KK194" i="28"/>
  <c r="KL194" i="28"/>
  <c r="KM194" i="28"/>
  <c r="KN194" i="28"/>
  <c r="KO194" i="28"/>
  <c r="KP194" i="28"/>
  <c r="KQ194" i="28"/>
  <c r="KR194" i="28"/>
  <c r="KS194" i="28"/>
  <c r="KT194" i="28"/>
  <c r="KU194" i="28"/>
  <c r="KV194" i="28"/>
  <c r="KW194" i="28"/>
  <c r="KX194" i="28"/>
  <c r="KY194" i="28"/>
  <c r="FY167" i="28"/>
  <c r="GB167" i="28"/>
  <c r="CH167" i="28"/>
  <c r="FV167" i="28"/>
  <c r="FZ167" i="28" s="1"/>
  <c r="FT169" i="28"/>
  <c r="GA168" i="28"/>
  <c r="FU168" i="28"/>
  <c r="FW168" i="28" s="1"/>
  <c r="IE168" i="28" l="1"/>
  <c r="ID168" i="28"/>
  <c r="LC194" i="28"/>
  <c r="JX195" i="28"/>
  <c r="KC195" i="28"/>
  <c r="JZ195" i="28"/>
  <c r="KG195" i="28"/>
  <c r="KF195" i="28"/>
  <c r="KE195" i="28"/>
  <c r="KA195" i="28"/>
  <c r="KD195" i="28"/>
  <c r="KB195" i="28"/>
  <c r="JY195" i="28"/>
  <c r="KH195" i="28"/>
  <c r="KI195" i="28"/>
  <c r="KJ195" i="28"/>
  <c r="KK195" i="28"/>
  <c r="KL195" i="28"/>
  <c r="KM195" i="28"/>
  <c r="KN195" i="28"/>
  <c r="KO195" i="28"/>
  <c r="KP195" i="28"/>
  <c r="KQ195" i="28"/>
  <c r="KR195" i="28"/>
  <c r="KS195" i="28"/>
  <c r="KT195" i="28"/>
  <c r="KU195" i="28"/>
  <c r="KV195" i="28"/>
  <c r="KW195" i="28"/>
  <c r="KX195" i="28"/>
  <c r="KY195" i="28"/>
  <c r="CH168" i="28"/>
  <c r="FV168" i="28"/>
  <c r="FZ168" i="28" s="1"/>
  <c r="FY168" i="28"/>
  <c r="GB168" i="28"/>
  <c r="GA169" i="28"/>
  <c r="FU169" i="28"/>
  <c r="FW169" i="28" s="1"/>
  <c r="FT170" i="28"/>
  <c r="IE169" i="28" l="1"/>
  <c r="ID169" i="28"/>
  <c r="LC195" i="28"/>
  <c r="KA196" i="28"/>
  <c r="JY196" i="28"/>
  <c r="KD196" i="28"/>
  <c r="KC196" i="28"/>
  <c r="JZ196" i="28"/>
  <c r="KF196" i="28"/>
  <c r="JX196" i="28"/>
  <c r="KG196" i="28"/>
  <c r="KE196" i="28"/>
  <c r="KB196" i="28"/>
  <c r="KH196" i="28"/>
  <c r="KI196" i="28"/>
  <c r="KJ196" i="28"/>
  <c r="KK196" i="28"/>
  <c r="KL196" i="28"/>
  <c r="KM196" i="28"/>
  <c r="KN196" i="28"/>
  <c r="KO196" i="28"/>
  <c r="KP196" i="28"/>
  <c r="KQ196" i="28"/>
  <c r="KR196" i="28"/>
  <c r="KS196" i="28"/>
  <c r="KT196" i="28"/>
  <c r="KU196" i="28"/>
  <c r="KV196" i="28"/>
  <c r="KW196" i="28"/>
  <c r="KX196" i="28"/>
  <c r="KY196" i="28"/>
  <c r="FV169" i="28"/>
  <c r="FZ169" i="28" s="1"/>
  <c r="CH169" i="28"/>
  <c r="FU170" i="28"/>
  <c r="FW170" i="28" s="1"/>
  <c r="FT171" i="28"/>
  <c r="GA170" i="28"/>
  <c r="GB169" i="28"/>
  <c r="FY169" i="28"/>
  <c r="IE170" i="28" l="1"/>
  <c r="ID170" i="28"/>
  <c r="LC196" i="28"/>
  <c r="KD198" i="28"/>
  <c r="KC198" i="28"/>
  <c r="KB198" i="28"/>
  <c r="KA198" i="28"/>
  <c r="JZ198" i="28"/>
  <c r="JY198" i="28"/>
  <c r="JX198" i="28"/>
  <c r="KG198" i="28"/>
  <c r="KE198" i="28"/>
  <c r="KF198" i="28"/>
  <c r="KH198" i="28"/>
  <c r="KI198" i="28"/>
  <c r="KJ198" i="28"/>
  <c r="KK198" i="28"/>
  <c r="KL198" i="28"/>
  <c r="KM198" i="28"/>
  <c r="KN198" i="28"/>
  <c r="KO198" i="28"/>
  <c r="KP198" i="28"/>
  <c r="KQ198" i="28"/>
  <c r="KR198" i="28"/>
  <c r="KS198" i="28"/>
  <c r="KT198" i="28"/>
  <c r="KU198" i="28"/>
  <c r="KV198" i="28"/>
  <c r="KW198" i="28"/>
  <c r="KX198" i="28"/>
  <c r="KY198" i="28"/>
  <c r="JZ197" i="28"/>
  <c r="JY197" i="28"/>
  <c r="KG197" i="28"/>
  <c r="JX197" i="28"/>
  <c r="KF197" i="28"/>
  <c r="KE197" i="28"/>
  <c r="KD197" i="28"/>
  <c r="KB197" i="28"/>
  <c r="KC197" i="28"/>
  <c r="KA197" i="28"/>
  <c r="KH197" i="28"/>
  <c r="KI197" i="28"/>
  <c r="KJ197" i="28"/>
  <c r="KK197" i="28"/>
  <c r="KL197" i="28"/>
  <c r="KM197" i="28"/>
  <c r="KN197" i="28"/>
  <c r="KO197" i="28"/>
  <c r="KP197" i="28"/>
  <c r="KQ197" i="28"/>
  <c r="KR197" i="28"/>
  <c r="KS197" i="28"/>
  <c r="KT197" i="28"/>
  <c r="KU197" i="28"/>
  <c r="KV197" i="28"/>
  <c r="KW197" i="28"/>
  <c r="KX197" i="28"/>
  <c r="KY197" i="28"/>
  <c r="CH170" i="28"/>
  <c r="FV170" i="28"/>
  <c r="FZ170" i="28" s="1"/>
  <c r="FU171" i="28"/>
  <c r="FW171" i="28" s="1"/>
  <c r="FT172" i="28"/>
  <c r="GA171" i="28"/>
  <c r="FY170" i="28"/>
  <c r="GB170" i="28"/>
  <c r="IE171" i="28" l="1"/>
  <c r="ID171" i="28"/>
  <c r="LC198" i="28"/>
  <c r="LC197" i="28"/>
  <c r="FY171" i="28"/>
  <c r="GB171" i="28"/>
  <c r="FT173" i="28"/>
  <c r="GA172" i="28"/>
  <c r="FU172" i="28"/>
  <c r="FW172" i="28" s="1"/>
  <c r="CH171" i="28"/>
  <c r="FV171" i="28"/>
  <c r="FZ171" i="28" s="1"/>
  <c r="IE172" i="28" l="1"/>
  <c r="ID172" i="28"/>
  <c r="KD199" i="28"/>
  <c r="KC199" i="28"/>
  <c r="KB199" i="28"/>
  <c r="KA199" i="28"/>
  <c r="KH199" i="28"/>
  <c r="JZ199" i="28"/>
  <c r="JY199" i="28"/>
  <c r="KE199" i="28"/>
  <c r="JX199" i="28"/>
  <c r="KG199" i="28"/>
  <c r="KF199" i="28"/>
  <c r="KI199" i="28"/>
  <c r="KJ199" i="28"/>
  <c r="KK199" i="28"/>
  <c r="KL199" i="28"/>
  <c r="KM199" i="28"/>
  <c r="KN199" i="28"/>
  <c r="KO199" i="28"/>
  <c r="KP199" i="28"/>
  <c r="KQ199" i="28"/>
  <c r="KR199" i="28"/>
  <c r="KS199" i="28"/>
  <c r="KT199" i="28"/>
  <c r="KU199" i="28"/>
  <c r="KV199" i="28"/>
  <c r="KW199" i="28"/>
  <c r="KX199" i="28"/>
  <c r="KY199" i="28"/>
  <c r="FV172" i="28"/>
  <c r="FZ172" i="28" s="1"/>
  <c r="CH172" i="28"/>
  <c r="GB172" i="28"/>
  <c r="FY172" i="28"/>
  <c r="FT174" i="28"/>
  <c r="FU173" i="28"/>
  <c r="FW173" i="28" s="1"/>
  <c r="GA173" i="28"/>
  <c r="IE173" i="28" l="1"/>
  <c r="ID173" i="28"/>
  <c r="LC199" i="28"/>
  <c r="JX200" i="28"/>
  <c r="KG200" i="28"/>
  <c r="KF200" i="28"/>
  <c r="KE200" i="28"/>
  <c r="KD200" i="28"/>
  <c r="KC200" i="28"/>
  <c r="JZ200" i="28"/>
  <c r="KB200" i="28"/>
  <c r="KA200" i="28"/>
  <c r="JY200" i="28"/>
  <c r="KH200" i="28"/>
  <c r="KI200" i="28"/>
  <c r="KJ200" i="28"/>
  <c r="KK200" i="28"/>
  <c r="KL200" i="28"/>
  <c r="KM200" i="28"/>
  <c r="KN200" i="28"/>
  <c r="KO200" i="28"/>
  <c r="KP200" i="28"/>
  <c r="KQ200" i="28"/>
  <c r="KR200" i="28"/>
  <c r="KS200" i="28"/>
  <c r="KT200" i="28"/>
  <c r="KU200" i="28"/>
  <c r="KV200" i="28"/>
  <c r="KW200" i="28"/>
  <c r="KX200" i="28"/>
  <c r="KY200" i="28"/>
  <c r="GA174" i="28"/>
  <c r="FU174" i="28"/>
  <c r="FW174" i="28" s="1"/>
  <c r="FT175" i="28"/>
  <c r="FV173" i="28"/>
  <c r="FZ173" i="28" s="1"/>
  <c r="CH173" i="28"/>
  <c r="FY173" i="28"/>
  <c r="GB173" i="28"/>
  <c r="IE174" i="28" l="1"/>
  <c r="ID174" i="28"/>
  <c r="LC200" i="28"/>
  <c r="KB201" i="28"/>
  <c r="KC201" i="28"/>
  <c r="KA201" i="28"/>
  <c r="KD201" i="28"/>
  <c r="JZ201" i="28"/>
  <c r="JY201" i="28"/>
  <c r="JX201" i="28"/>
  <c r="KG201" i="28"/>
  <c r="KF201" i="28"/>
  <c r="KE201" i="28"/>
  <c r="KH201" i="28"/>
  <c r="KI201" i="28"/>
  <c r="KJ201" i="28"/>
  <c r="KK201" i="28"/>
  <c r="KL201" i="28"/>
  <c r="KM201" i="28"/>
  <c r="KN201" i="28"/>
  <c r="KO201" i="28"/>
  <c r="KP201" i="28"/>
  <c r="KQ201" i="28"/>
  <c r="KR201" i="28"/>
  <c r="KS201" i="28"/>
  <c r="KT201" i="28"/>
  <c r="KU201" i="28"/>
  <c r="KV201" i="28"/>
  <c r="KW201" i="28"/>
  <c r="KX201" i="28"/>
  <c r="KY201" i="28"/>
  <c r="FV174" i="28"/>
  <c r="FZ174" i="28" s="1"/>
  <c r="CH174" i="28"/>
  <c r="FU175" i="28"/>
  <c r="FW175" i="28" s="1"/>
  <c r="GA175" i="28"/>
  <c r="FT176" i="28"/>
  <c r="GB174" i="28"/>
  <c r="FY174" i="28"/>
  <c r="IE175" i="28" l="1"/>
  <c r="ID175" i="28"/>
  <c r="LC201" i="28"/>
  <c r="JZ202" i="28"/>
  <c r="KA202" i="28"/>
  <c r="JY202" i="28"/>
  <c r="JX202" i="28"/>
  <c r="KG202" i="28"/>
  <c r="KE202" i="28"/>
  <c r="KF202" i="28"/>
  <c r="KD202" i="28"/>
  <c r="KC202" i="28"/>
  <c r="KB202" i="28"/>
  <c r="KH202" i="28"/>
  <c r="KI202" i="28"/>
  <c r="KJ202" i="28"/>
  <c r="KK202" i="28"/>
  <c r="KL202" i="28"/>
  <c r="KM202" i="28"/>
  <c r="KN202" i="28"/>
  <c r="KO202" i="28"/>
  <c r="KP202" i="28"/>
  <c r="KQ202" i="28"/>
  <c r="KR202" i="28"/>
  <c r="KS202" i="28"/>
  <c r="KT202" i="28"/>
  <c r="KU202" i="28"/>
  <c r="KV202" i="28"/>
  <c r="KW202" i="28"/>
  <c r="KX202" i="28"/>
  <c r="KY202" i="28"/>
  <c r="FV175" i="28"/>
  <c r="FZ175" i="28" s="1"/>
  <c r="CH175" i="28"/>
  <c r="FT177" i="28"/>
  <c r="GA176" i="28"/>
  <c r="FU176" i="28"/>
  <c r="FW176" i="28" s="1"/>
  <c r="FY175" i="28"/>
  <c r="GB175" i="28"/>
  <c r="IE176" i="28" l="1"/>
  <c r="ID176" i="28"/>
  <c r="KH204" i="28"/>
  <c r="LC202" i="28"/>
  <c r="KF204" i="28"/>
  <c r="KE204" i="28"/>
  <c r="KD204" i="28"/>
  <c r="KC204" i="28"/>
  <c r="KB204" i="28"/>
  <c r="KG204" i="28"/>
  <c r="KA204" i="28"/>
  <c r="JY204" i="28"/>
  <c r="JZ204" i="28"/>
  <c r="JX204" i="28"/>
  <c r="KI204" i="28"/>
  <c r="KJ204" i="28"/>
  <c r="KK204" i="28"/>
  <c r="KL204" i="28"/>
  <c r="KM204" i="28"/>
  <c r="KN204" i="28"/>
  <c r="KO204" i="28"/>
  <c r="KP204" i="28"/>
  <c r="KQ204" i="28"/>
  <c r="KR204" i="28"/>
  <c r="KS204" i="28"/>
  <c r="KT204" i="28"/>
  <c r="KU204" i="28"/>
  <c r="KV204" i="28"/>
  <c r="KW204" i="28"/>
  <c r="KX204" i="28"/>
  <c r="KY204" i="28"/>
  <c r="KE203" i="28"/>
  <c r="KD203" i="28"/>
  <c r="KC203" i="28"/>
  <c r="KB203" i="28"/>
  <c r="KA203" i="28"/>
  <c r="KF203" i="28"/>
  <c r="JZ203" i="28"/>
  <c r="JY203" i="28"/>
  <c r="JX203" i="28"/>
  <c r="KG203" i="28"/>
  <c r="KH203" i="28"/>
  <c r="KI203" i="28"/>
  <c r="KJ203" i="28"/>
  <c r="KK203" i="28"/>
  <c r="KL203" i="28"/>
  <c r="KM203" i="28"/>
  <c r="KN203" i="28"/>
  <c r="KO203" i="28"/>
  <c r="KP203" i="28"/>
  <c r="KQ203" i="28"/>
  <c r="KR203" i="28"/>
  <c r="KS203" i="28"/>
  <c r="KT203" i="28"/>
  <c r="KU203" i="28"/>
  <c r="KV203" i="28"/>
  <c r="KW203" i="28"/>
  <c r="KX203" i="28"/>
  <c r="KY203" i="28"/>
  <c r="FY176" i="28"/>
  <c r="GB176" i="28"/>
  <c r="FU177" i="28"/>
  <c r="FW177" i="28" s="1"/>
  <c r="FT178" i="28"/>
  <c r="GA177" i="28"/>
  <c r="FV176" i="28"/>
  <c r="FZ176" i="28" s="1"/>
  <c r="CH176" i="28"/>
  <c r="IE177" i="28" l="1"/>
  <c r="ID177" i="28"/>
  <c r="LC203" i="28"/>
  <c r="LC204" i="28"/>
  <c r="FU178" i="28"/>
  <c r="FW178" i="28" s="1"/>
  <c r="FT179" i="28"/>
  <c r="GA178" i="28"/>
  <c r="FY177" i="28"/>
  <c r="GB177" i="28"/>
  <c r="FV177" i="28"/>
  <c r="FZ177" i="28" s="1"/>
  <c r="CH177" i="28"/>
  <c r="IE178" i="28" l="1"/>
  <c r="ID178" i="28"/>
  <c r="JY205" i="28"/>
  <c r="JX205" i="28"/>
  <c r="KG205" i="28"/>
  <c r="JZ205" i="28"/>
  <c r="KF205" i="28"/>
  <c r="KE205" i="28"/>
  <c r="KD205" i="28"/>
  <c r="KB205" i="28"/>
  <c r="KC205" i="28"/>
  <c r="KA205" i="28"/>
  <c r="KH205" i="28"/>
  <c r="KI205" i="28"/>
  <c r="KJ205" i="28"/>
  <c r="KK205" i="28"/>
  <c r="KL205" i="28"/>
  <c r="KM205" i="28"/>
  <c r="KN205" i="28"/>
  <c r="KO205" i="28"/>
  <c r="KP205" i="28"/>
  <c r="KQ205" i="28"/>
  <c r="KR205" i="28"/>
  <c r="KS205" i="28"/>
  <c r="KT205" i="28"/>
  <c r="KU205" i="28"/>
  <c r="KV205" i="28"/>
  <c r="KW205" i="28"/>
  <c r="KX205" i="28"/>
  <c r="KY205" i="28"/>
  <c r="FU179" i="28"/>
  <c r="FW179" i="28" s="1"/>
  <c r="GA179" i="28"/>
  <c r="FT180" i="28"/>
  <c r="FY178" i="28"/>
  <c r="GB178" i="28"/>
  <c r="FV178" i="28"/>
  <c r="FZ178" i="28" s="1"/>
  <c r="CH178" i="28"/>
  <c r="IE179" i="28" l="1"/>
  <c r="ID179" i="28"/>
  <c r="LC205" i="28"/>
  <c r="KD206" i="28"/>
  <c r="KC206" i="28"/>
  <c r="KF206" i="28"/>
  <c r="KB206" i="28"/>
  <c r="KA206" i="28"/>
  <c r="JZ206" i="28"/>
  <c r="JY206" i="28"/>
  <c r="KE206" i="28"/>
  <c r="JX206" i="28"/>
  <c r="KG206" i="28"/>
  <c r="KH206" i="28"/>
  <c r="KI206" i="28"/>
  <c r="KJ206" i="28"/>
  <c r="KK206" i="28"/>
  <c r="KL206" i="28"/>
  <c r="KM206" i="28"/>
  <c r="KN206" i="28"/>
  <c r="KO206" i="28"/>
  <c r="KP206" i="28"/>
  <c r="KQ206" i="28"/>
  <c r="KR206" i="28"/>
  <c r="KS206" i="28"/>
  <c r="KT206" i="28"/>
  <c r="KU206" i="28"/>
  <c r="KV206" i="28"/>
  <c r="KW206" i="28"/>
  <c r="KX206" i="28"/>
  <c r="KY206" i="28"/>
  <c r="GB179" i="28"/>
  <c r="FY179" i="28"/>
  <c r="GA180" i="28"/>
  <c r="FT181" i="28"/>
  <c r="FU180" i="28"/>
  <c r="FW180" i="28" s="1"/>
  <c r="CH179" i="28"/>
  <c r="FV179" i="28"/>
  <c r="FZ179" i="28" s="1"/>
  <c r="IE180" i="28" l="1"/>
  <c r="ID180" i="28"/>
  <c r="LC206" i="28"/>
  <c r="KC207" i="28"/>
  <c r="KB207" i="28"/>
  <c r="KA207" i="28"/>
  <c r="KE207" i="28"/>
  <c r="KD207" i="28"/>
  <c r="JZ207" i="28"/>
  <c r="JY207" i="28"/>
  <c r="JX207" i="28"/>
  <c r="KG207" i="28"/>
  <c r="KF207" i="28"/>
  <c r="KH207" i="28"/>
  <c r="KI207" i="28"/>
  <c r="KJ207" i="28"/>
  <c r="KK207" i="28"/>
  <c r="KL207" i="28"/>
  <c r="KM207" i="28"/>
  <c r="KN207" i="28"/>
  <c r="KO207" i="28"/>
  <c r="KP207" i="28"/>
  <c r="KQ207" i="28"/>
  <c r="KR207" i="28"/>
  <c r="KS207" i="28"/>
  <c r="KT207" i="28"/>
  <c r="KU207" i="28"/>
  <c r="KV207" i="28"/>
  <c r="KW207" i="28"/>
  <c r="KX207" i="28"/>
  <c r="KY207" i="28"/>
  <c r="FV180" i="28"/>
  <c r="FZ180" i="28" s="1"/>
  <c r="CH180" i="28"/>
  <c r="FU181" i="28"/>
  <c r="FW181" i="28" s="1"/>
  <c r="FT182" i="28"/>
  <c r="GA181" i="28"/>
  <c r="GB180" i="28"/>
  <c r="FY180" i="28"/>
  <c r="IE181" i="28" l="1"/>
  <c r="ID181" i="28"/>
  <c r="LC207" i="28"/>
  <c r="KD208" i="28"/>
  <c r="KC208" i="28"/>
  <c r="KF208" i="28"/>
  <c r="KB208" i="28"/>
  <c r="KE208" i="28"/>
  <c r="KA208" i="28"/>
  <c r="JY208" i="28"/>
  <c r="JZ208" i="28"/>
  <c r="JX208" i="28"/>
  <c r="KG208" i="28"/>
  <c r="KH208" i="28"/>
  <c r="KI208" i="28"/>
  <c r="KJ208" i="28"/>
  <c r="KK208" i="28"/>
  <c r="KL208" i="28"/>
  <c r="KM208" i="28"/>
  <c r="KN208" i="28"/>
  <c r="KO208" i="28"/>
  <c r="KP208" i="28"/>
  <c r="KQ208" i="28"/>
  <c r="KR208" i="28"/>
  <c r="KS208" i="28"/>
  <c r="KT208" i="28"/>
  <c r="KU208" i="28"/>
  <c r="KV208" i="28"/>
  <c r="KW208" i="28"/>
  <c r="KX208" i="28"/>
  <c r="KY208" i="28"/>
  <c r="FV181" i="28"/>
  <c r="FZ181" i="28" s="1"/>
  <c r="CH181" i="28"/>
  <c r="FY181" i="28"/>
  <c r="GB181" i="28"/>
  <c r="GA182" i="28"/>
  <c r="FT183" i="28"/>
  <c r="FU182" i="28"/>
  <c r="FW182" i="28" s="1"/>
  <c r="IE182" i="28" l="1"/>
  <c r="ID182" i="28"/>
  <c r="LC208" i="28"/>
  <c r="KG209" i="28"/>
  <c r="KF209" i="28"/>
  <c r="KE209" i="28"/>
  <c r="KD209" i="28"/>
  <c r="KB209" i="28"/>
  <c r="KC209" i="28"/>
  <c r="JY209" i="28"/>
  <c r="KA209" i="28"/>
  <c r="JZ209" i="28"/>
  <c r="JX209" i="28"/>
  <c r="KH209" i="28"/>
  <c r="KI209" i="28"/>
  <c r="KJ209" i="28"/>
  <c r="KK209" i="28"/>
  <c r="KL209" i="28"/>
  <c r="KM209" i="28"/>
  <c r="KN209" i="28"/>
  <c r="KO209" i="28"/>
  <c r="KP209" i="28"/>
  <c r="KQ209" i="28"/>
  <c r="KR209" i="28"/>
  <c r="KS209" i="28"/>
  <c r="KT209" i="28"/>
  <c r="KU209" i="28"/>
  <c r="KV209" i="28"/>
  <c r="KW209" i="28"/>
  <c r="KX209" i="28"/>
  <c r="KY209" i="28"/>
  <c r="FV182" i="28"/>
  <c r="FZ182" i="28" s="1"/>
  <c r="CH182" i="28"/>
  <c r="GA183" i="28"/>
  <c r="FU183" i="28"/>
  <c r="FW183" i="28" s="1"/>
  <c r="FT184" i="28"/>
  <c r="GB182" i="28"/>
  <c r="FY182" i="28"/>
  <c r="IE183" i="28" l="1"/>
  <c r="ID183" i="28"/>
  <c r="LC209" i="28"/>
  <c r="JZ210" i="28"/>
  <c r="KA210" i="28"/>
  <c r="JY210" i="28"/>
  <c r="JX210" i="28"/>
  <c r="KG210" i="28"/>
  <c r="KE210" i="28"/>
  <c r="KF210" i="28"/>
  <c r="KB210" i="28"/>
  <c r="KD210" i="28"/>
  <c r="KC210" i="28"/>
  <c r="KH210" i="28"/>
  <c r="KI210" i="28"/>
  <c r="KJ210" i="28"/>
  <c r="KK210" i="28"/>
  <c r="KL210" i="28"/>
  <c r="KM210" i="28"/>
  <c r="KN210" i="28"/>
  <c r="KO210" i="28"/>
  <c r="KP210" i="28"/>
  <c r="KQ210" i="28"/>
  <c r="KR210" i="28"/>
  <c r="KS210" i="28"/>
  <c r="KT210" i="28"/>
  <c r="KU210" i="28"/>
  <c r="KV210" i="28"/>
  <c r="KW210" i="28"/>
  <c r="KX210" i="28"/>
  <c r="KY210" i="28"/>
  <c r="FV183" i="28"/>
  <c r="FZ183" i="28" s="1"/>
  <c r="CH183" i="28"/>
  <c r="FY183" i="28"/>
  <c r="GB183" i="28"/>
  <c r="FU184" i="28"/>
  <c r="FW184" i="28" s="1"/>
  <c r="FT185" i="28"/>
  <c r="GA184" i="28"/>
  <c r="IE184" i="28" l="1"/>
  <c r="ID184" i="28"/>
  <c r="LC210" i="28"/>
  <c r="JX212" i="28"/>
  <c r="KA212" i="28"/>
  <c r="JZ212" i="28"/>
  <c r="JY212" i="28"/>
  <c r="KG212" i="28"/>
  <c r="KF212" i="28"/>
  <c r="KE212" i="28"/>
  <c r="KD212" i="28"/>
  <c r="KB212" i="28"/>
  <c r="KC212" i="28"/>
  <c r="KH212" i="28"/>
  <c r="KI212" i="28"/>
  <c r="KJ212" i="28"/>
  <c r="KK212" i="28"/>
  <c r="KL212" i="28"/>
  <c r="KM212" i="28"/>
  <c r="KN212" i="28"/>
  <c r="KO212" i="28"/>
  <c r="KP212" i="28"/>
  <c r="KQ212" i="28"/>
  <c r="KR212" i="28"/>
  <c r="KS212" i="28"/>
  <c r="KT212" i="28"/>
  <c r="KU212" i="28"/>
  <c r="KV212" i="28"/>
  <c r="KW212" i="28"/>
  <c r="KX212" i="28"/>
  <c r="KY212" i="28"/>
  <c r="KE211" i="28"/>
  <c r="KD211" i="28"/>
  <c r="KC211" i="28"/>
  <c r="KB211" i="28"/>
  <c r="KA211" i="28"/>
  <c r="KG211" i="28"/>
  <c r="JZ211" i="28"/>
  <c r="JY211" i="28"/>
  <c r="JX211" i="28"/>
  <c r="KF211" i="28"/>
  <c r="KH211" i="28"/>
  <c r="KI211" i="28"/>
  <c r="KJ211" i="28"/>
  <c r="KK211" i="28"/>
  <c r="KL211" i="28"/>
  <c r="KM211" i="28"/>
  <c r="KN211" i="28"/>
  <c r="KO211" i="28"/>
  <c r="KP211" i="28"/>
  <c r="KQ211" i="28"/>
  <c r="KR211" i="28"/>
  <c r="KS211" i="28"/>
  <c r="KT211" i="28"/>
  <c r="KU211" i="28"/>
  <c r="KV211" i="28"/>
  <c r="KW211" i="28"/>
  <c r="KX211" i="28"/>
  <c r="KY211" i="28"/>
  <c r="FV184" i="28"/>
  <c r="FZ184" i="28" s="1"/>
  <c r="CH184" i="28"/>
  <c r="FY184" i="28"/>
  <c r="GB184" i="28"/>
  <c r="FT186" i="28"/>
  <c r="GA185" i="28"/>
  <c r="FU185" i="28"/>
  <c r="FW185" i="28" s="1"/>
  <c r="IE185" i="28" l="1"/>
  <c r="ID185" i="28"/>
  <c r="LC211" i="28"/>
  <c r="LC212" i="28"/>
  <c r="CH185" i="28"/>
  <c r="FV185" i="28"/>
  <c r="FZ185" i="28" s="1"/>
  <c r="FY185" i="28"/>
  <c r="GB185" i="28"/>
  <c r="FT187" i="28"/>
  <c r="GA186" i="28"/>
  <c r="FU186" i="28"/>
  <c r="FW186" i="28" s="1"/>
  <c r="IE186" i="28" l="1"/>
  <c r="ID186" i="28"/>
  <c r="KB213" i="28"/>
  <c r="KD213" i="28"/>
  <c r="JX213" i="28"/>
  <c r="KA213" i="28"/>
  <c r="JZ213" i="28"/>
  <c r="JY213" i="28"/>
  <c r="KG213" i="28"/>
  <c r="KF213" i="28"/>
  <c r="KE213" i="28"/>
  <c r="KC213" i="28"/>
  <c r="KH213" i="28"/>
  <c r="KI213" i="28"/>
  <c r="KJ213" i="28"/>
  <c r="KK213" i="28"/>
  <c r="KL213" i="28"/>
  <c r="KM213" i="28"/>
  <c r="KN213" i="28"/>
  <c r="KO213" i="28"/>
  <c r="KP213" i="28"/>
  <c r="KQ213" i="28"/>
  <c r="KR213" i="28"/>
  <c r="KS213" i="28"/>
  <c r="KT213" i="28"/>
  <c r="KU213" i="28"/>
  <c r="KV213" i="28"/>
  <c r="KW213" i="28"/>
  <c r="KX213" i="28"/>
  <c r="KY213" i="28"/>
  <c r="CH186" i="28"/>
  <c r="FV186" i="28"/>
  <c r="FZ186" i="28" s="1"/>
  <c r="FY186" i="28"/>
  <c r="GB186" i="28"/>
  <c r="FT188" i="28"/>
  <c r="GA187" i="28"/>
  <c r="FU187" i="28"/>
  <c r="FW187" i="28" s="1"/>
  <c r="IE187" i="28" l="1"/>
  <c r="ID187" i="28"/>
  <c r="LC213" i="28"/>
  <c r="JX214" i="28"/>
  <c r="KD214" i="28"/>
  <c r="KC214" i="28"/>
  <c r="KB214" i="28"/>
  <c r="KG214" i="28"/>
  <c r="KF214" i="28"/>
  <c r="KE214" i="28"/>
  <c r="KA214" i="28"/>
  <c r="JZ214" i="28"/>
  <c r="JY214" i="28"/>
  <c r="KH214" i="28"/>
  <c r="KI214" i="28"/>
  <c r="KJ214" i="28"/>
  <c r="KK214" i="28"/>
  <c r="KL214" i="28"/>
  <c r="KM214" i="28"/>
  <c r="KN214" i="28"/>
  <c r="KO214" i="28"/>
  <c r="KP214" i="28"/>
  <c r="KQ214" i="28"/>
  <c r="KR214" i="28"/>
  <c r="KS214" i="28"/>
  <c r="KT214" i="28"/>
  <c r="KU214" i="28"/>
  <c r="KV214" i="28"/>
  <c r="KW214" i="28"/>
  <c r="KX214" i="28"/>
  <c r="KY214" i="28"/>
  <c r="CH187" i="28"/>
  <c r="FV187" i="28"/>
  <c r="FZ187" i="28" s="1"/>
  <c r="FT189" i="28"/>
  <c r="FU188" i="28"/>
  <c r="FW188" i="28" s="1"/>
  <c r="GA188" i="28"/>
  <c r="GB187" i="28"/>
  <c r="FY187" i="28"/>
  <c r="IE188" i="28" l="1"/>
  <c r="ID188" i="28"/>
  <c r="LC214" i="28"/>
  <c r="KA215" i="28"/>
  <c r="JZ215" i="28"/>
  <c r="JX215" i="28"/>
  <c r="JY215" i="28"/>
  <c r="KG215" i="28"/>
  <c r="KF215" i="28"/>
  <c r="KC215" i="28"/>
  <c r="KE215" i="28"/>
  <c r="KD215" i="28"/>
  <c r="KB215" i="28"/>
  <c r="KH215" i="28"/>
  <c r="KI215" i="28"/>
  <c r="KJ215" i="28"/>
  <c r="KK215" i="28"/>
  <c r="KL215" i="28"/>
  <c r="KM215" i="28"/>
  <c r="KN215" i="28"/>
  <c r="KO215" i="28"/>
  <c r="KP215" i="28"/>
  <c r="KQ215" i="28"/>
  <c r="KR215" i="28"/>
  <c r="KS215" i="28"/>
  <c r="KT215" i="28"/>
  <c r="KU215" i="28"/>
  <c r="KV215" i="28"/>
  <c r="KW215" i="28"/>
  <c r="KX215" i="28"/>
  <c r="KY215" i="28"/>
  <c r="FY188" i="28"/>
  <c r="GB188" i="28"/>
  <c r="CH188" i="28"/>
  <c r="FV188" i="28"/>
  <c r="FZ188" i="28" s="1"/>
  <c r="FT190" i="28"/>
  <c r="FU189" i="28"/>
  <c r="FW189" i="28" s="1"/>
  <c r="GA189" i="28"/>
  <c r="IE189" i="28" l="1"/>
  <c r="ID189" i="28"/>
  <c r="LC215" i="28"/>
  <c r="JY216" i="28"/>
  <c r="JZ216" i="28"/>
  <c r="KB216" i="28"/>
  <c r="JX216" i="28"/>
  <c r="KG216" i="28"/>
  <c r="KF216" i="28"/>
  <c r="KE216" i="28"/>
  <c r="KD216" i="28"/>
  <c r="KC216" i="28"/>
  <c r="KA216" i="28"/>
  <c r="KH216" i="28"/>
  <c r="KI216" i="28"/>
  <c r="KJ216" i="28"/>
  <c r="KK216" i="28"/>
  <c r="KL216" i="28"/>
  <c r="KM216" i="28"/>
  <c r="KN216" i="28"/>
  <c r="KO216" i="28"/>
  <c r="KP216" i="28"/>
  <c r="KQ216" i="28"/>
  <c r="KR216" i="28"/>
  <c r="KS216" i="28"/>
  <c r="KT216" i="28"/>
  <c r="KU216" i="28"/>
  <c r="KV216" i="28"/>
  <c r="KW216" i="28"/>
  <c r="KX216" i="28"/>
  <c r="KY216" i="28"/>
  <c r="GB189" i="28"/>
  <c r="FY189" i="28"/>
  <c r="FV189" i="28"/>
  <c r="FZ189" i="28" s="1"/>
  <c r="CH189" i="28"/>
  <c r="FU190" i="28"/>
  <c r="FW190" i="28" s="1"/>
  <c r="GA190" i="28"/>
  <c r="FT191" i="28"/>
  <c r="IE190" i="28" l="1"/>
  <c r="IF14" i="28" s="1"/>
  <c r="ID190" i="28"/>
  <c r="LC216" i="28"/>
  <c r="JX217" i="28"/>
  <c r="KB217" i="28"/>
  <c r="KA217" i="28"/>
  <c r="JZ217" i="28"/>
  <c r="JY217" i="28"/>
  <c r="KF217" i="28"/>
  <c r="KE217" i="28"/>
  <c r="KG217" i="28"/>
  <c r="KD217" i="28"/>
  <c r="KC217" i="28"/>
  <c r="KH217" i="28"/>
  <c r="KI217" i="28"/>
  <c r="KJ217" i="28"/>
  <c r="KK217" i="28"/>
  <c r="KL217" i="28"/>
  <c r="KM217" i="28"/>
  <c r="KN217" i="28"/>
  <c r="KO217" i="28"/>
  <c r="KP217" i="28"/>
  <c r="KQ217" i="28"/>
  <c r="KR217" i="28"/>
  <c r="KS217" i="28"/>
  <c r="KT217" i="28"/>
  <c r="KU217" i="28"/>
  <c r="KV217" i="28"/>
  <c r="KW217" i="28"/>
  <c r="KX217" i="28"/>
  <c r="KY217" i="28"/>
  <c r="GA191" i="28"/>
  <c r="FT192" i="28"/>
  <c r="FU191" i="28"/>
  <c r="FW191" i="28" s="1"/>
  <c r="FY190" i="28"/>
  <c r="GB190" i="28"/>
  <c r="CH190" i="28"/>
  <c r="FV190" i="28"/>
  <c r="FZ190" i="28" s="1"/>
  <c r="IF313" i="28" l="1"/>
  <c r="IF310" i="28"/>
  <c r="IF148" i="28"/>
  <c r="IF140" i="28"/>
  <c r="IF136" i="28"/>
  <c r="IF128" i="28"/>
  <c r="IF124" i="28"/>
  <c r="IF116" i="28"/>
  <c r="IF294" i="28"/>
  <c r="IF33" i="28"/>
  <c r="IF278" i="28"/>
  <c r="IF165" i="28"/>
  <c r="IF16" i="28"/>
  <c r="IF84" i="28"/>
  <c r="IF258" i="28"/>
  <c r="IF72" i="28"/>
  <c r="IF19" i="28"/>
  <c r="IF62" i="28"/>
  <c r="IF66" i="28"/>
  <c r="IF123" i="28"/>
  <c r="IF127" i="28"/>
  <c r="IF40" i="28"/>
  <c r="IF32" i="28"/>
  <c r="IF28" i="28"/>
  <c r="IF20" i="28"/>
  <c r="IF231" i="28"/>
  <c r="IF235" i="28"/>
  <c r="IF149" i="28"/>
  <c r="IF303" i="28"/>
  <c r="IF283" i="28"/>
  <c r="IF176" i="28"/>
  <c r="IF219" i="28"/>
  <c r="IF223" i="28"/>
  <c r="IF207" i="28"/>
  <c r="IF211" i="28"/>
  <c r="IF195" i="28"/>
  <c r="IF199" i="28"/>
  <c r="IF112" i="28"/>
  <c r="IF104" i="28"/>
  <c r="IF307" i="28"/>
  <c r="IF21" i="28"/>
  <c r="IF309" i="28"/>
  <c r="IF155" i="28"/>
  <c r="IF254" i="28"/>
  <c r="IF143" i="28"/>
  <c r="IF261" i="28"/>
  <c r="IF133" i="28"/>
  <c r="IF137" i="28"/>
  <c r="IF194" i="28"/>
  <c r="IF198" i="28"/>
  <c r="IF111" i="28"/>
  <c r="IF115" i="28"/>
  <c r="IF99" i="28"/>
  <c r="IF103" i="28"/>
  <c r="IF87" i="28"/>
  <c r="IF91" i="28"/>
  <c r="IF225" i="28"/>
  <c r="IF270" i="28"/>
  <c r="IF276" i="28"/>
  <c r="IF273" i="28"/>
  <c r="IF44" i="28"/>
  <c r="IF160" i="28"/>
  <c r="IF75" i="28"/>
  <c r="IF79" i="28"/>
  <c r="IF63" i="28"/>
  <c r="IF67" i="28"/>
  <c r="IF51" i="28"/>
  <c r="IF55" i="28"/>
  <c r="IF183" i="28"/>
  <c r="IF187" i="28"/>
  <c r="IF100" i="28"/>
  <c r="IF92" i="28"/>
  <c r="IF305" i="28"/>
  <c r="IF226" i="28"/>
  <c r="IF292" i="28"/>
  <c r="IF214" i="28"/>
  <c r="IF246" i="28"/>
  <c r="IF204" i="28"/>
  <c r="IF264" i="28"/>
  <c r="IF50" i="28"/>
  <c r="IF54" i="28"/>
  <c r="IF182" i="28"/>
  <c r="IF186" i="28"/>
  <c r="IF170" i="28"/>
  <c r="IF174" i="28"/>
  <c r="IF158" i="28"/>
  <c r="IF162" i="28"/>
  <c r="IF22" i="28"/>
  <c r="IF161" i="28"/>
  <c r="IF45" i="28"/>
  <c r="IF216" i="28"/>
  <c r="IF184" i="28"/>
  <c r="IF146" i="28"/>
  <c r="IF150" i="28"/>
  <c r="IF134" i="28"/>
  <c r="IF138" i="28"/>
  <c r="IF122" i="28"/>
  <c r="IF126" i="28"/>
  <c r="IF39" i="28"/>
  <c r="IF43" i="28"/>
  <c r="IF171" i="28"/>
  <c r="IF175" i="28"/>
  <c r="IF282" i="28"/>
  <c r="IF82" i="28"/>
  <c r="IF304" i="28"/>
  <c r="IF70" i="28"/>
  <c r="IF242" i="28"/>
  <c r="IF60" i="28"/>
  <c r="IF249" i="28"/>
  <c r="IF121" i="28"/>
  <c r="IF125" i="28"/>
  <c r="IF38" i="28"/>
  <c r="IF42" i="28"/>
  <c r="IF26" i="28"/>
  <c r="IF30" i="28"/>
  <c r="IF229" i="28"/>
  <c r="IF233" i="28"/>
  <c r="IF34" i="28"/>
  <c r="IF145" i="28"/>
  <c r="IF288" i="28"/>
  <c r="IF93" i="28"/>
  <c r="IF69" i="28"/>
  <c r="IF217" i="28"/>
  <c r="IF221" i="28"/>
  <c r="IF205" i="28"/>
  <c r="IF209" i="28"/>
  <c r="IF193" i="28"/>
  <c r="IF197" i="28"/>
  <c r="IF110" i="28"/>
  <c r="IF114" i="28"/>
  <c r="IF27" i="28"/>
  <c r="IF31" i="28"/>
  <c r="IF311" i="28"/>
  <c r="IF153" i="28"/>
  <c r="IF275" i="28"/>
  <c r="IF141" i="28"/>
  <c r="IF289" i="28"/>
  <c r="IF131" i="28"/>
  <c r="IF269" i="28"/>
  <c r="IF192" i="28"/>
  <c r="IF252" i="28"/>
  <c r="IF109" i="28"/>
  <c r="IF113" i="28"/>
  <c r="IF97" i="28"/>
  <c r="IF101" i="28"/>
  <c r="IF85" i="28"/>
  <c r="IF89" i="28"/>
  <c r="IF290" i="28"/>
  <c r="IF157" i="28"/>
  <c r="IF57" i="28"/>
  <c r="IF206" i="28"/>
  <c r="IF152" i="28"/>
  <c r="IF73" i="28"/>
  <c r="IF77" i="28"/>
  <c r="IF61" i="28"/>
  <c r="IF65" i="28"/>
  <c r="IF49" i="28"/>
  <c r="IF53" i="28"/>
  <c r="IF181" i="28"/>
  <c r="IF185" i="28"/>
  <c r="IF98" i="28"/>
  <c r="IF102" i="28"/>
  <c r="IF232" i="28"/>
  <c r="IF224" i="28"/>
  <c r="IF220" i="28"/>
  <c r="IF212" i="28"/>
  <c r="IF300" i="28"/>
  <c r="IF202" i="28"/>
  <c r="IF265" i="28"/>
  <c r="IF48" i="28"/>
  <c r="IF237" i="28"/>
  <c r="IF180" i="28"/>
  <c r="IF240" i="28"/>
  <c r="IF168" i="28"/>
  <c r="IF263" i="28"/>
  <c r="IF156" i="28"/>
  <c r="IF251" i="28"/>
  <c r="IF196" i="28"/>
  <c r="IF94" i="28"/>
  <c r="IF172" i="28"/>
  <c r="IF144" i="28"/>
  <c r="IF239" i="28"/>
  <c r="IF132" i="28"/>
  <c r="IF271" i="28"/>
  <c r="IF120" i="28"/>
  <c r="IF262" i="28"/>
  <c r="IF37" i="28"/>
  <c r="IF41" i="28"/>
  <c r="IF169" i="28"/>
  <c r="IF173" i="28"/>
  <c r="IF88" i="28"/>
  <c r="IF80" i="28"/>
  <c r="IF76" i="28"/>
  <c r="IF68" i="28"/>
  <c r="IF274" i="28"/>
  <c r="IF58" i="28"/>
  <c r="IF308" i="28"/>
  <c r="IF119" i="28"/>
  <c r="IF257" i="28"/>
  <c r="IF36" i="28"/>
  <c r="IF272" i="28"/>
  <c r="IF24" i="28"/>
  <c r="IF260" i="28"/>
  <c r="IF227" i="28"/>
  <c r="IF248" i="28"/>
  <c r="IF139" i="28"/>
  <c r="IF306" i="28"/>
  <c r="IF164" i="28"/>
  <c r="IF215" i="28"/>
  <c r="IF236" i="28"/>
  <c r="IF203" i="28"/>
  <c r="IF267" i="28"/>
  <c r="IF191" i="28"/>
  <c r="IF259" i="28"/>
  <c r="IF108" i="28"/>
  <c r="IF250" i="28"/>
  <c r="IF25" i="28"/>
  <c r="IF29" i="28"/>
  <c r="IF159" i="28"/>
  <c r="IF163" i="28"/>
  <c r="IF147" i="28"/>
  <c r="IF151" i="28"/>
  <c r="IF17" i="28"/>
  <c r="IF129" i="28"/>
  <c r="IF280" i="28"/>
  <c r="IF190" i="28"/>
  <c r="IF253" i="28"/>
  <c r="IF107" i="28"/>
  <c r="IF245" i="28"/>
  <c r="IF95" i="28"/>
  <c r="IF268" i="28"/>
  <c r="IF83" i="28"/>
  <c r="IF256" i="28"/>
  <c r="IF105" i="28"/>
  <c r="IF177" i="28"/>
  <c r="IF228" i="28"/>
  <c r="IF210" i="28"/>
  <c r="IF71" i="28"/>
  <c r="IF244" i="28"/>
  <c r="IF59" i="28"/>
  <c r="IF281" i="28"/>
  <c r="IF47" i="28"/>
  <c r="IF255" i="28"/>
  <c r="IF179" i="28"/>
  <c r="IF247" i="28"/>
  <c r="IF96" i="28"/>
  <c r="IF15" i="28"/>
  <c r="IF230" i="28"/>
  <c r="IF234" i="28"/>
  <c r="IF218" i="28"/>
  <c r="IF222" i="28"/>
  <c r="IF208" i="28"/>
  <c r="IF200" i="28"/>
  <c r="IF295" i="28"/>
  <c r="IF46" i="28"/>
  <c r="IF296" i="28"/>
  <c r="IF178" i="28"/>
  <c r="IF241" i="28"/>
  <c r="IF166" i="28"/>
  <c r="IF286" i="28"/>
  <c r="IF154" i="28"/>
  <c r="IF302" i="28"/>
  <c r="IF142" i="28"/>
  <c r="IF297" i="28"/>
  <c r="IF130" i="28"/>
  <c r="IF293" i="28"/>
  <c r="IF118" i="28"/>
  <c r="IF312" i="28"/>
  <c r="IF35" i="28"/>
  <c r="IF243" i="28"/>
  <c r="IF167" i="28"/>
  <c r="IF238" i="28"/>
  <c r="IF86" i="28"/>
  <c r="IF90" i="28"/>
  <c r="IF74" i="28"/>
  <c r="IF78" i="28"/>
  <c r="IF64" i="28"/>
  <c r="IF56" i="28"/>
  <c r="IF18" i="28"/>
  <c r="IF117" i="28"/>
  <c r="IF291" i="28"/>
  <c r="IF285" i="28"/>
  <c r="IF299" i="28"/>
  <c r="IF135" i="28"/>
  <c r="IF188" i="28"/>
  <c r="IF279" i="28"/>
  <c r="IF81" i="28"/>
  <c r="IF298" i="28"/>
  <c r="IF266" i="28"/>
  <c r="IF52" i="28"/>
  <c r="IF213" i="28"/>
  <c r="IF301" i="28"/>
  <c r="IF201" i="28"/>
  <c r="IF284" i="28"/>
  <c r="IF189" i="28"/>
  <c r="IF287" i="28"/>
  <c r="IF106" i="28"/>
  <c r="IF277" i="28"/>
  <c r="IF23" i="28"/>
  <c r="IE191" i="28"/>
  <c r="ID191" i="28"/>
  <c r="LC217" i="28"/>
  <c r="KA218" i="28"/>
  <c r="JZ218" i="28"/>
  <c r="JY218" i="28"/>
  <c r="JX218" i="28"/>
  <c r="KD218" i="28"/>
  <c r="KC218" i="28"/>
  <c r="KB218" i="28"/>
  <c r="KG218" i="28"/>
  <c r="KF218" i="28"/>
  <c r="KE218" i="28"/>
  <c r="KH218" i="28"/>
  <c r="KI218" i="28"/>
  <c r="KJ218" i="28"/>
  <c r="KK218" i="28"/>
  <c r="KL218" i="28"/>
  <c r="KM218" i="28"/>
  <c r="KN218" i="28"/>
  <c r="KO218" i="28"/>
  <c r="KP218" i="28"/>
  <c r="KQ218" i="28"/>
  <c r="KR218" i="28"/>
  <c r="KS218" i="28"/>
  <c r="KT218" i="28"/>
  <c r="KU218" i="28"/>
  <c r="KV218" i="28"/>
  <c r="KW218" i="28"/>
  <c r="KX218" i="28"/>
  <c r="KY218" i="28"/>
  <c r="GA192" i="28"/>
  <c r="FU192" i="28"/>
  <c r="FW192" i="28" s="1"/>
  <c r="FT193" i="28"/>
  <c r="CH191" i="28"/>
  <c r="FV191" i="28"/>
  <c r="FZ191" i="28" s="1"/>
  <c r="GB191" i="28"/>
  <c r="FY191" i="28"/>
  <c r="IE192" i="28" l="1"/>
  <c r="ID192" i="28"/>
  <c r="LC218" i="28"/>
  <c r="KI219" i="28"/>
  <c r="KB219" i="28"/>
  <c r="KH219" i="28"/>
  <c r="KG219" i="28"/>
  <c r="KF219" i="28"/>
  <c r="KE219" i="28"/>
  <c r="KD219" i="28"/>
  <c r="JZ219" i="28"/>
  <c r="JY219" i="28"/>
  <c r="KJ219" i="28"/>
  <c r="JX219" i="28"/>
  <c r="KA219" i="28"/>
  <c r="KC219" i="28"/>
  <c r="KK219" i="28"/>
  <c r="KL219" i="28"/>
  <c r="KM219" i="28"/>
  <c r="KN219" i="28"/>
  <c r="KO219" i="28"/>
  <c r="KP219" i="28"/>
  <c r="KQ219" i="28"/>
  <c r="KR219" i="28"/>
  <c r="KS219" i="28"/>
  <c r="KT219" i="28"/>
  <c r="KU219" i="28"/>
  <c r="KV219" i="28"/>
  <c r="KW219" i="28"/>
  <c r="KX219" i="28"/>
  <c r="KY219" i="28"/>
  <c r="GB192" i="28"/>
  <c r="FY192" i="28"/>
  <c r="FU193" i="28"/>
  <c r="FW193" i="28" s="1"/>
  <c r="GA193" i="28"/>
  <c r="FT194" i="28"/>
  <c r="FV192" i="28"/>
  <c r="FZ192" i="28" s="1"/>
  <c r="CH192" i="28"/>
  <c r="IE193" i="28" l="1"/>
  <c r="ID193" i="28"/>
  <c r="LC219" i="28"/>
  <c r="KJ220" i="28"/>
  <c r="KH220" i="28"/>
  <c r="KI220" i="28"/>
  <c r="KF220" i="28"/>
  <c r="KE220" i="28"/>
  <c r="KA220" i="28"/>
  <c r="KD220" i="28"/>
  <c r="JX220" i="28"/>
  <c r="KG220" i="28"/>
  <c r="JY220" i="28"/>
  <c r="KK220" i="28"/>
  <c r="KC220" i="28"/>
  <c r="JZ220" i="28"/>
  <c r="KB220" i="28"/>
  <c r="KL220" i="28"/>
  <c r="KM220" i="28"/>
  <c r="KN220" i="28"/>
  <c r="KO220" i="28"/>
  <c r="KP220" i="28"/>
  <c r="KQ220" i="28"/>
  <c r="KR220" i="28"/>
  <c r="KS220" i="28"/>
  <c r="KT220" i="28"/>
  <c r="KU220" i="28"/>
  <c r="KV220" i="28"/>
  <c r="KW220" i="28"/>
  <c r="KX220" i="28"/>
  <c r="KY220" i="28"/>
  <c r="FU194" i="28"/>
  <c r="FW194" i="28" s="1"/>
  <c r="FT195" i="28"/>
  <c r="GA194" i="28"/>
  <c r="FY193" i="28"/>
  <c r="GB193" i="28"/>
  <c r="FV193" i="28"/>
  <c r="FZ193" i="28" s="1"/>
  <c r="CH193" i="28"/>
  <c r="IE194" i="28" l="1"/>
  <c r="ID194" i="28"/>
  <c r="LC220" i="28"/>
  <c r="KK221" i="28"/>
  <c r="KB221" i="28"/>
  <c r="KL221" i="28"/>
  <c r="KG221" i="28"/>
  <c r="JZ221" i="28"/>
  <c r="KD221" i="28"/>
  <c r="KH221" i="28"/>
  <c r="KI221" i="28"/>
  <c r="JY221" i="28"/>
  <c r="KJ221" i="28"/>
  <c r="KC221" i="28"/>
  <c r="KA221" i="28"/>
  <c r="JX221" i="28"/>
  <c r="KF221" i="28"/>
  <c r="KE221" i="28"/>
  <c r="KM221" i="28"/>
  <c r="KN221" i="28"/>
  <c r="KO221" i="28"/>
  <c r="KP221" i="28"/>
  <c r="KQ221" i="28"/>
  <c r="KR221" i="28"/>
  <c r="KS221" i="28"/>
  <c r="KT221" i="28"/>
  <c r="KU221" i="28"/>
  <c r="KV221" i="28"/>
  <c r="KW221" i="28"/>
  <c r="KX221" i="28"/>
  <c r="KY221" i="28"/>
  <c r="GA195" i="28"/>
  <c r="FT196" i="28"/>
  <c r="FU195" i="28"/>
  <c r="FW195" i="28" s="1"/>
  <c r="FV195" i="28" s="1"/>
  <c r="FZ195" i="28" s="1"/>
  <c r="FY194" i="28"/>
  <c r="GB194" i="28"/>
  <c r="CH194" i="28"/>
  <c r="FV194" i="28"/>
  <c r="FZ194" i="28" s="1"/>
  <c r="IE195" i="28" l="1"/>
  <c r="ID195" i="28"/>
  <c r="LC221" i="28"/>
  <c r="KL222" i="28"/>
  <c r="KH222" i="28"/>
  <c r="KI222" i="28"/>
  <c r="KD222" i="28"/>
  <c r="KJ222" i="28"/>
  <c r="KC222" i="28"/>
  <c r="KK222" i="28"/>
  <c r="KB222" i="28"/>
  <c r="KA222" i="28"/>
  <c r="JY222" i="28"/>
  <c r="JX222" i="28"/>
  <c r="KF222" i="28"/>
  <c r="KG222" i="28"/>
  <c r="KE222" i="28"/>
  <c r="KM222" i="28"/>
  <c r="JZ222" i="28"/>
  <c r="KN222" i="28"/>
  <c r="KO222" i="28"/>
  <c r="KP222" i="28"/>
  <c r="KQ222" i="28"/>
  <c r="KR222" i="28"/>
  <c r="KS222" i="28"/>
  <c r="KT222" i="28"/>
  <c r="KU222" i="28"/>
  <c r="KV222" i="28"/>
  <c r="KW222" i="28"/>
  <c r="KX222" i="28"/>
  <c r="KY222" i="28"/>
  <c r="GA196" i="28"/>
  <c r="FT197" i="28"/>
  <c r="FU196" i="28"/>
  <c r="FW196" i="28" s="1"/>
  <c r="FV196" i="28" s="1"/>
  <c r="FZ196" i="28" s="1"/>
  <c r="GB195" i="28"/>
  <c r="FY195" i="28"/>
  <c r="IE196" i="28" l="1"/>
  <c r="ID196" i="28"/>
  <c r="LC222" i="28"/>
  <c r="KM223" i="28"/>
  <c r="JX223" i="28"/>
  <c r="KN223" i="28"/>
  <c r="KE223" i="28"/>
  <c r="KD223" i="28"/>
  <c r="KG223" i="28"/>
  <c r="KF223" i="28"/>
  <c r="KH223" i="28"/>
  <c r="KI223" i="28"/>
  <c r="KC223" i="28"/>
  <c r="KJ223" i="28"/>
  <c r="KB223" i="28"/>
  <c r="KK223" i="28"/>
  <c r="KA223" i="28"/>
  <c r="KL223" i="28"/>
  <c r="JZ223" i="28"/>
  <c r="JY223" i="28"/>
  <c r="KO223" i="28"/>
  <c r="KP223" i="28"/>
  <c r="KQ223" i="28"/>
  <c r="KR223" i="28"/>
  <c r="KS223" i="28"/>
  <c r="KT223" i="28"/>
  <c r="KU223" i="28"/>
  <c r="KV223" i="28"/>
  <c r="KW223" i="28"/>
  <c r="KX223" i="28"/>
  <c r="KY223" i="28"/>
  <c r="FT198" i="28"/>
  <c r="GA197" i="28"/>
  <c r="FU197" i="28"/>
  <c r="FW197" i="28" s="1"/>
  <c r="FV197" i="28" s="1"/>
  <c r="FZ197" i="28" s="1"/>
  <c r="FY196" i="28"/>
  <c r="GB196" i="28"/>
  <c r="IE197" i="28" l="1"/>
  <c r="ID197" i="28"/>
  <c r="LC223" i="28"/>
  <c r="KN224" i="28"/>
  <c r="KH224" i="28"/>
  <c r="KI224" i="28"/>
  <c r="KF224" i="28"/>
  <c r="KJ224" i="28"/>
  <c r="KE224" i="28"/>
  <c r="KK224" i="28"/>
  <c r="KG224" i="28"/>
  <c r="KL224" i="28"/>
  <c r="KD224" i="28"/>
  <c r="KM224" i="28"/>
  <c r="KO224" i="28"/>
  <c r="KC224" i="28"/>
  <c r="KB224" i="28"/>
  <c r="KA224" i="28"/>
  <c r="JY224" i="28"/>
  <c r="JZ224" i="28"/>
  <c r="JX224" i="28"/>
  <c r="KP224" i="28"/>
  <c r="KQ224" i="28"/>
  <c r="KR224" i="28"/>
  <c r="KS224" i="28"/>
  <c r="KT224" i="28"/>
  <c r="KU224" i="28"/>
  <c r="KV224" i="28"/>
  <c r="KW224" i="28"/>
  <c r="KX224" i="28"/>
  <c r="KY224" i="28"/>
  <c r="GB197" i="28"/>
  <c r="FY197" i="28"/>
  <c r="FU198" i="28"/>
  <c r="FW198" i="28" s="1"/>
  <c r="FV198" i="28" s="1"/>
  <c r="FZ198" i="28" s="1"/>
  <c r="GA198" i="28"/>
  <c r="FT199" i="28"/>
  <c r="IE198" i="28" l="1"/>
  <c r="ID198" i="28"/>
  <c r="LC224" i="28"/>
  <c r="KO225" i="28"/>
  <c r="JX225" i="28"/>
  <c r="KM225" i="28"/>
  <c r="KG225" i="28"/>
  <c r="KN225" i="28"/>
  <c r="KF225" i="28"/>
  <c r="KE225" i="28"/>
  <c r="KD225" i="28"/>
  <c r="KP225" i="28"/>
  <c r="KK225" i="28"/>
  <c r="KB225" i="28"/>
  <c r="JZ225" i="28"/>
  <c r="KC225" i="28"/>
  <c r="KH225" i="28"/>
  <c r="KI225" i="28"/>
  <c r="KA225" i="28"/>
  <c r="KJ225" i="28"/>
  <c r="JY225" i="28"/>
  <c r="KL225" i="28"/>
  <c r="KQ225" i="28"/>
  <c r="KR225" i="28"/>
  <c r="KS225" i="28"/>
  <c r="KT225" i="28"/>
  <c r="KU225" i="28"/>
  <c r="KV225" i="28"/>
  <c r="KW225" i="28"/>
  <c r="KX225" i="28"/>
  <c r="KY225" i="28"/>
  <c r="GA199" i="28"/>
  <c r="FT200" i="28"/>
  <c r="FU199" i="28"/>
  <c r="FW199" i="28" s="1"/>
  <c r="FV199" i="28" s="1"/>
  <c r="FZ199" i="28" s="1"/>
  <c r="FY198" i="28"/>
  <c r="GB198" i="28"/>
  <c r="IE199" i="28" l="1"/>
  <c r="ID199" i="28"/>
  <c r="LC225" i="28"/>
  <c r="KP226" i="28"/>
  <c r="KH226" i="28"/>
  <c r="KQ226" i="28"/>
  <c r="KI226" i="28"/>
  <c r="KE226" i="28"/>
  <c r="KJ226" i="28"/>
  <c r="KF226" i="28"/>
  <c r="KK226" i="28"/>
  <c r="KD226" i="28"/>
  <c r="KL226" i="28"/>
  <c r="KC226" i="28"/>
  <c r="KM226" i="28"/>
  <c r="KB226" i="28"/>
  <c r="KN226" i="28"/>
  <c r="KA226" i="28"/>
  <c r="KO226" i="28"/>
  <c r="JX226" i="28"/>
  <c r="JZ226" i="28"/>
  <c r="JY226" i="28"/>
  <c r="KG226" i="28"/>
  <c r="KR226" i="28"/>
  <c r="KS226" i="28"/>
  <c r="KT226" i="28"/>
  <c r="KU226" i="28"/>
  <c r="KV226" i="28"/>
  <c r="KW226" i="28"/>
  <c r="KX226" i="28"/>
  <c r="KY226" i="28"/>
  <c r="GA200" i="28"/>
  <c r="FT201" i="28"/>
  <c r="FU200" i="28"/>
  <c r="FW200" i="28" s="1"/>
  <c r="FV200" i="28" s="1"/>
  <c r="FZ200" i="28" s="1"/>
  <c r="FY199" i="28"/>
  <c r="GB199" i="28"/>
  <c r="IE200" i="28" l="1"/>
  <c r="ID200" i="28"/>
  <c r="LC226" i="28"/>
  <c r="KQ227" i="28"/>
  <c r="JX227" i="28"/>
  <c r="KK227" i="28"/>
  <c r="KF227" i="28"/>
  <c r="KL227" i="28"/>
  <c r="KI227" i="28"/>
  <c r="KE227" i="28"/>
  <c r="KM227" i="28"/>
  <c r="KD227" i="28"/>
  <c r="KN227" i="28"/>
  <c r="KC227" i="28"/>
  <c r="KO227" i="28"/>
  <c r="KR227" i="28"/>
  <c r="JY227" i="28"/>
  <c r="KP227" i="28"/>
  <c r="KB227" i="28"/>
  <c r="KA227" i="28"/>
  <c r="JZ227" i="28"/>
  <c r="KH227" i="28"/>
  <c r="KG227" i="28"/>
  <c r="KJ227" i="28"/>
  <c r="KS227" i="28"/>
  <c r="KT227" i="28"/>
  <c r="KU227" i="28"/>
  <c r="KV227" i="28"/>
  <c r="KW227" i="28"/>
  <c r="KX227" i="28"/>
  <c r="KY227" i="28"/>
  <c r="GA201" i="28"/>
  <c r="FU201" i="28"/>
  <c r="FW201" i="28" s="1"/>
  <c r="FV201" i="28" s="1"/>
  <c r="FZ201" i="28" s="1"/>
  <c r="FT202" i="28"/>
  <c r="GB200" i="28"/>
  <c r="FY200" i="28"/>
  <c r="IE201" i="28" l="1"/>
  <c r="ID201" i="28"/>
  <c r="LC227" i="28"/>
  <c r="KR228" i="28"/>
  <c r="KH228" i="28"/>
  <c r="KI228" i="28"/>
  <c r="JY228" i="28"/>
  <c r="KJ228" i="28"/>
  <c r="JZ228" i="28"/>
  <c r="KK228" i="28"/>
  <c r="KA228" i="28"/>
  <c r="KL228" i="28"/>
  <c r="KB228" i="28"/>
  <c r="KM228" i="28"/>
  <c r="JX228" i="28"/>
  <c r="KN228" i="28"/>
  <c r="KG228" i="28"/>
  <c r="KO228" i="28"/>
  <c r="KC228" i="28"/>
  <c r="KF228" i="28"/>
  <c r="KP228" i="28"/>
  <c r="KS228" i="28"/>
  <c r="KE228" i="28"/>
  <c r="KQ228" i="28"/>
  <c r="KD228" i="28"/>
  <c r="KT228" i="28"/>
  <c r="KU228" i="28"/>
  <c r="KV228" i="28"/>
  <c r="KW228" i="28"/>
  <c r="KX228" i="28"/>
  <c r="KY228" i="28"/>
  <c r="GA202" i="28"/>
  <c r="FT203" i="28"/>
  <c r="FU202" i="28"/>
  <c r="FW202" i="28" s="1"/>
  <c r="FV202" i="28" s="1"/>
  <c r="FZ202" i="28" s="1"/>
  <c r="FY201" i="28"/>
  <c r="GB201" i="28"/>
  <c r="IE202" i="28" l="1"/>
  <c r="ID202" i="28"/>
  <c r="KT230" i="28"/>
  <c r="JZ230" i="28"/>
  <c r="KR230" i="28"/>
  <c r="JY230" i="28"/>
  <c r="KS230" i="28"/>
  <c r="KH230" i="28"/>
  <c r="KU230" i="28"/>
  <c r="KI230" i="28"/>
  <c r="KQ230" i="28"/>
  <c r="KE230" i="28"/>
  <c r="KJ230" i="28"/>
  <c r="KF230" i="28"/>
  <c r="KK230" i="28"/>
  <c r="JX230" i="28"/>
  <c r="KL230" i="28"/>
  <c r="KG230" i="28"/>
  <c r="KM230" i="28"/>
  <c r="KD230" i="28"/>
  <c r="KN230" i="28"/>
  <c r="KC230" i="28"/>
  <c r="KO230" i="28"/>
  <c r="KB230" i="28"/>
  <c r="KP230" i="28"/>
  <c r="KA230" i="28"/>
  <c r="KV230" i="28"/>
  <c r="KW230" i="28"/>
  <c r="KX230" i="28"/>
  <c r="KY230" i="28"/>
  <c r="LC228" i="28"/>
  <c r="KS229" i="28"/>
  <c r="KG229" i="28"/>
  <c r="KK229" i="28"/>
  <c r="KD229" i="28"/>
  <c r="KL229" i="28"/>
  <c r="KT229" i="28"/>
  <c r="JZ229" i="28"/>
  <c r="KM229" i="28"/>
  <c r="KB229" i="28"/>
  <c r="KN229" i="28"/>
  <c r="KC229" i="28"/>
  <c r="KO229" i="28"/>
  <c r="KF229" i="28"/>
  <c r="KP229" i="28"/>
  <c r="KA229" i="28"/>
  <c r="KQ229" i="28"/>
  <c r="JY229" i="28"/>
  <c r="KR229" i="28"/>
  <c r="JX229" i="28"/>
  <c r="KI229" i="28"/>
  <c r="KH229" i="28"/>
  <c r="KE229" i="28"/>
  <c r="KJ229" i="28"/>
  <c r="KU229" i="28"/>
  <c r="KV229" i="28"/>
  <c r="KW229" i="28"/>
  <c r="KX229" i="28"/>
  <c r="KY229" i="28"/>
  <c r="GA203" i="28"/>
  <c r="FU203" i="28"/>
  <c r="FW203" i="28" s="1"/>
  <c r="FV203" i="28" s="1"/>
  <c r="FZ203" i="28" s="1"/>
  <c r="FT204" i="28"/>
  <c r="GB202" i="28"/>
  <c r="FY202" i="28"/>
  <c r="IE203" i="28" l="1"/>
  <c r="ID203" i="28"/>
  <c r="LC230" i="28"/>
  <c r="LC229" i="28"/>
  <c r="GA204" i="28"/>
  <c r="FT205" i="28"/>
  <c r="FU204" i="28"/>
  <c r="FW204" i="28" s="1"/>
  <c r="FV204" i="28" s="1"/>
  <c r="FZ204" i="28" s="1"/>
  <c r="FY203" i="28"/>
  <c r="GB203" i="28"/>
  <c r="IE204" i="28" l="1"/>
  <c r="ID204" i="28"/>
  <c r="GA205" i="28"/>
  <c r="FU205" i="28"/>
  <c r="FW205" i="28" s="1"/>
  <c r="FV205" i="28" s="1"/>
  <c r="FZ205" i="28" s="1"/>
  <c r="FT206" i="28"/>
  <c r="GB204" i="28"/>
  <c r="FY204" i="28"/>
  <c r="IE205" i="28" l="1"/>
  <c r="ID205" i="28"/>
  <c r="GR289" i="28"/>
  <c r="GS289" i="28" s="1"/>
  <c r="GR286" i="28"/>
  <c r="GS286" i="28" s="1"/>
  <c r="GR283" i="28"/>
  <c r="GR280" i="28"/>
  <c r="GR256" i="28"/>
  <c r="GT256" i="28" s="1"/>
  <c r="GR253" i="28"/>
  <c r="GS253" i="28" s="1"/>
  <c r="GR250" i="28"/>
  <c r="GT250" i="28" s="1"/>
  <c r="GR247" i="28"/>
  <c r="GT247" i="28" s="1"/>
  <c r="GR244" i="28"/>
  <c r="GT244" i="28" s="1"/>
  <c r="GR220" i="28"/>
  <c r="GS220" i="28" s="1"/>
  <c r="GR217" i="28"/>
  <c r="GT217" i="28" s="1"/>
  <c r="GR214" i="28"/>
  <c r="GR211" i="28"/>
  <c r="GR208" i="28"/>
  <c r="GR303" i="28"/>
  <c r="GT303" i="28" s="1"/>
  <c r="GR300" i="28"/>
  <c r="GS300" i="28" s="1"/>
  <c r="GR297" i="28"/>
  <c r="GR294" i="28"/>
  <c r="GS294" i="28" s="1"/>
  <c r="GR291" i="28"/>
  <c r="GS291" i="28" s="1"/>
  <c r="GR267" i="28"/>
  <c r="GT267" i="28" s="1"/>
  <c r="GR264" i="28"/>
  <c r="GT264" i="28" s="1"/>
  <c r="GR261" i="28"/>
  <c r="GR258" i="28"/>
  <c r="GR255" i="28"/>
  <c r="GT255" i="28" s="1"/>
  <c r="GR231" i="28"/>
  <c r="GS231" i="28" s="1"/>
  <c r="GR228" i="28"/>
  <c r="GT228" i="28" s="1"/>
  <c r="GR225" i="28"/>
  <c r="GS225" i="28" s="1"/>
  <c r="GR222" i="28"/>
  <c r="GR219" i="28"/>
  <c r="GR195" i="28"/>
  <c r="GS195" i="28" s="1"/>
  <c r="GR192" i="28"/>
  <c r="GT192" i="28" s="1"/>
  <c r="GR189" i="28"/>
  <c r="GS189" i="28" s="1"/>
  <c r="GR311" i="28"/>
  <c r="GS311" i="28" s="1"/>
  <c r="GR308" i="28"/>
  <c r="GT308" i="28" s="1"/>
  <c r="GR287" i="28"/>
  <c r="GT287" i="28" s="1"/>
  <c r="GR284" i="28"/>
  <c r="GS284" i="28" s="1"/>
  <c r="GR281" i="28"/>
  <c r="GT281" i="28" s="1"/>
  <c r="GR278" i="28"/>
  <c r="GT278" i="28" s="1"/>
  <c r="GR275" i="28"/>
  <c r="GR272" i="28"/>
  <c r="GT272" i="28" s="1"/>
  <c r="GR248" i="28"/>
  <c r="GT248" i="28" s="1"/>
  <c r="GR245" i="28"/>
  <c r="GT245" i="28" s="1"/>
  <c r="GR242" i="28"/>
  <c r="GS242" i="28" s="1"/>
  <c r="GR239" i="28"/>
  <c r="GR236" i="28"/>
  <c r="GS236" i="28" s="1"/>
  <c r="GR218" i="28"/>
  <c r="GR215" i="28"/>
  <c r="GS215" i="28" s="1"/>
  <c r="GR212" i="28"/>
  <c r="GS212" i="28" s="1"/>
  <c r="GR209" i="28"/>
  <c r="GT209" i="28" s="1"/>
  <c r="GR206" i="28"/>
  <c r="GR203" i="28"/>
  <c r="GR200" i="28"/>
  <c r="GR194" i="28"/>
  <c r="GS194" i="28" s="1"/>
  <c r="GR183" i="28"/>
  <c r="GS183" i="28" s="1"/>
  <c r="GR180" i="28"/>
  <c r="GS180" i="28" s="1"/>
  <c r="GR177" i="28"/>
  <c r="GT177" i="28" s="1"/>
  <c r="GR174" i="28"/>
  <c r="GR171" i="28"/>
  <c r="GR165" i="28"/>
  <c r="GS165" i="28" s="1"/>
  <c r="GR150" i="28"/>
  <c r="GT150" i="28" s="1"/>
  <c r="GR147" i="28"/>
  <c r="GS147" i="28" s="1"/>
  <c r="GR144" i="28"/>
  <c r="GS144" i="28" s="1"/>
  <c r="GR141" i="28"/>
  <c r="GS141" i="28" s="1"/>
  <c r="GR138" i="28"/>
  <c r="GR135" i="28"/>
  <c r="GS135" i="28" s="1"/>
  <c r="GR114" i="28"/>
  <c r="GS114" i="28" s="1"/>
  <c r="GR111" i="28"/>
  <c r="GT111" i="28" s="1"/>
  <c r="GR108" i="28"/>
  <c r="GT108" i="28" s="1"/>
  <c r="GR105" i="28"/>
  <c r="GT105" i="28" s="1"/>
  <c r="GR102" i="28"/>
  <c r="GR99" i="28"/>
  <c r="GR78" i="28"/>
  <c r="GS78" i="28" s="1"/>
  <c r="GR75" i="28"/>
  <c r="GT75" i="28" s="1"/>
  <c r="GR72" i="28"/>
  <c r="GT72" i="28" s="1"/>
  <c r="GR69" i="28"/>
  <c r="GR185" i="28"/>
  <c r="GR182" i="28"/>
  <c r="GR164" i="28"/>
  <c r="GT164" i="28" s="1"/>
  <c r="GR161" i="28"/>
  <c r="GR158" i="28"/>
  <c r="GR155" i="28"/>
  <c r="GT155" i="28" s="1"/>
  <c r="GR152" i="28"/>
  <c r="GT152" i="28" s="1"/>
  <c r="GR149" i="28"/>
  <c r="GT149" i="28" s="1"/>
  <c r="GR146" i="28"/>
  <c r="GR140" i="28"/>
  <c r="GS140" i="28" s="1"/>
  <c r="GR128" i="28"/>
  <c r="GS128" i="28" s="1"/>
  <c r="GR125" i="28"/>
  <c r="GS125" i="28" s="1"/>
  <c r="GR122" i="28"/>
  <c r="GS122" i="28" s="1"/>
  <c r="GR119" i="28"/>
  <c r="GS119" i="28" s="1"/>
  <c r="GR116" i="28"/>
  <c r="GR113" i="28"/>
  <c r="GR110" i="28"/>
  <c r="GS110" i="28" s="1"/>
  <c r="GR104" i="28"/>
  <c r="GS104" i="28" s="1"/>
  <c r="GR101" i="28"/>
  <c r="GT101" i="28" s="1"/>
  <c r="GR80" i="28"/>
  <c r="GS80" i="28" s="1"/>
  <c r="GR160" i="28"/>
  <c r="GS160" i="28" s="1"/>
  <c r="GR142" i="28"/>
  <c r="GT142" i="28" s="1"/>
  <c r="GR139" i="28"/>
  <c r="GR136" i="28"/>
  <c r="GR133" i="28"/>
  <c r="GR127" i="28"/>
  <c r="GS127" i="28" s="1"/>
  <c r="GR115" i="28"/>
  <c r="GS115" i="28" s="1"/>
  <c r="GR109" i="28"/>
  <c r="GT109" i="28" s="1"/>
  <c r="GR106" i="28"/>
  <c r="GS106" i="28" s="1"/>
  <c r="GR103" i="28"/>
  <c r="GR100" i="28"/>
  <c r="GR98" i="28"/>
  <c r="GR61" i="28"/>
  <c r="GR58" i="28"/>
  <c r="GR49" i="28"/>
  <c r="GS49" i="28" s="1"/>
  <c r="GR46" i="28"/>
  <c r="GT46" i="28" s="1"/>
  <c r="GR43" i="28"/>
  <c r="GR40" i="28"/>
  <c r="GR37" i="28"/>
  <c r="GS37" i="28" s="1"/>
  <c r="GR34" i="28"/>
  <c r="GR86" i="28"/>
  <c r="GR95" i="28"/>
  <c r="GT95" i="28" s="1"/>
  <c r="GR79" i="28"/>
  <c r="GT79" i="28" s="1"/>
  <c r="GR73" i="28"/>
  <c r="GT73" i="28" s="1"/>
  <c r="GR67" i="28"/>
  <c r="GT67" i="28" s="1"/>
  <c r="GR184" i="28"/>
  <c r="GT184" i="28" s="1"/>
  <c r="GR166" i="28"/>
  <c r="GT166" i="28" s="1"/>
  <c r="GR148" i="28"/>
  <c r="GR94" i="28"/>
  <c r="GR77" i="28"/>
  <c r="GT77" i="28" s="1"/>
  <c r="GR71" i="28"/>
  <c r="GR60" i="28"/>
  <c r="GT60" i="28" s="1"/>
  <c r="GR57" i="28"/>
  <c r="GR54" i="28"/>
  <c r="GT54" i="28" s="1"/>
  <c r="GR51" i="28"/>
  <c r="GS51" i="28" s="1"/>
  <c r="GR48" i="28"/>
  <c r="GT48" i="28" s="1"/>
  <c r="GR45" i="28"/>
  <c r="GR42" i="28"/>
  <c r="GR36" i="28"/>
  <c r="GR24" i="28"/>
  <c r="GS24" i="28" s="1"/>
  <c r="GR21" i="28"/>
  <c r="GR18" i="28"/>
  <c r="GR92" i="28"/>
  <c r="GR169" i="28"/>
  <c r="GS169" i="28" s="1"/>
  <c r="GR151" i="28"/>
  <c r="GR83" i="28"/>
  <c r="GR172" i="28"/>
  <c r="GS172" i="28" s="1"/>
  <c r="GR65" i="28"/>
  <c r="GT65" i="28" s="1"/>
  <c r="GR62" i="28"/>
  <c r="GS62" i="28" s="1"/>
  <c r="GR59" i="28"/>
  <c r="GS59" i="28" s="1"/>
  <c r="GR56" i="28"/>
  <c r="GT56" i="28" s="1"/>
  <c r="GR53" i="28"/>
  <c r="GT53" i="28" s="1"/>
  <c r="GR50" i="28"/>
  <c r="GR47" i="28"/>
  <c r="GR41" i="28"/>
  <c r="GT41" i="28" s="1"/>
  <c r="GR26" i="28"/>
  <c r="GS26" i="28" s="1"/>
  <c r="GR23" i="28"/>
  <c r="GS23" i="28" s="1"/>
  <c r="GR20" i="28"/>
  <c r="GR19" i="28"/>
  <c r="GT19" i="28" s="1"/>
  <c r="GR157" i="28"/>
  <c r="GR89" i="28"/>
  <c r="GR17" i="28"/>
  <c r="GT17" i="28" s="1"/>
  <c r="GR22" i="28"/>
  <c r="GR82" i="28"/>
  <c r="GT82" i="28" s="1"/>
  <c r="GR175" i="28"/>
  <c r="GT175" i="28" s="1"/>
  <c r="GR74" i="28"/>
  <c r="GS74" i="28" s="1"/>
  <c r="GR16" i="28"/>
  <c r="GR31" i="28"/>
  <c r="GT31" i="28" s="1"/>
  <c r="GR25" i="28"/>
  <c r="GR205" i="28"/>
  <c r="GT205" i="28" s="1"/>
  <c r="GR179" i="28"/>
  <c r="GT179" i="28" s="1"/>
  <c r="GR170" i="28"/>
  <c r="GT170" i="28" s="1"/>
  <c r="GR295" i="28"/>
  <c r="GT295" i="28" s="1"/>
  <c r="GR235" i="28"/>
  <c r="GT235" i="28" s="1"/>
  <c r="GR252" i="28"/>
  <c r="GT252" i="28" s="1"/>
  <c r="GR262" i="28"/>
  <c r="GS262" i="28" s="1"/>
  <c r="GR243" i="28"/>
  <c r="GS243" i="28" s="1"/>
  <c r="GR227" i="28"/>
  <c r="GS227" i="28" s="1"/>
  <c r="GR309" i="28"/>
  <c r="GS309" i="28" s="1"/>
  <c r="GR156" i="28"/>
  <c r="GT156" i="28" s="1"/>
  <c r="GR232" i="28"/>
  <c r="GS232" i="28" s="1"/>
  <c r="GR268" i="28"/>
  <c r="GS268" i="28" s="1"/>
  <c r="GR93" i="28"/>
  <c r="GT93" i="28" s="1"/>
  <c r="GR304" i="28"/>
  <c r="GT304" i="28" s="1"/>
  <c r="GR312" i="28"/>
  <c r="GT312" i="28" s="1"/>
  <c r="GR313" i="28"/>
  <c r="GS313" i="28" s="1"/>
  <c r="GR167" i="28"/>
  <c r="GS167" i="28" s="1"/>
  <c r="GR52" i="28"/>
  <c r="GS52" i="28" s="1"/>
  <c r="GR27" i="28"/>
  <c r="GT27" i="28" s="1"/>
  <c r="GR202" i="28"/>
  <c r="GT202" i="28" s="1"/>
  <c r="GR299" i="28"/>
  <c r="GS299" i="28" s="1"/>
  <c r="GR137" i="28"/>
  <c r="GT137" i="28" s="1"/>
  <c r="GR306" i="28"/>
  <c r="GS306" i="28" s="1"/>
  <c r="GR190" i="28"/>
  <c r="GS190" i="28" s="1"/>
  <c r="GR229" i="28"/>
  <c r="GS229" i="28" s="1"/>
  <c r="GR296" i="28"/>
  <c r="GS296" i="28" s="1"/>
  <c r="GR70" i="28"/>
  <c r="GS70" i="28" s="1"/>
  <c r="GR153" i="28"/>
  <c r="GS153" i="28" s="1"/>
  <c r="GR302" i="28"/>
  <c r="GS302" i="28" s="1"/>
  <c r="GR84" i="28"/>
  <c r="GT84" i="28" s="1"/>
  <c r="GR199" i="28"/>
  <c r="GT199" i="28" s="1"/>
  <c r="GR28" i="28"/>
  <c r="GT28" i="28" s="1"/>
  <c r="GR168" i="28"/>
  <c r="GS168" i="28" s="1"/>
  <c r="GR237" i="28"/>
  <c r="GS237" i="28" s="1"/>
  <c r="GR277" i="28"/>
  <c r="GT277" i="28" s="1"/>
  <c r="GR204" i="28"/>
  <c r="GS204" i="28" s="1"/>
  <c r="GR88" i="28"/>
  <c r="GS88" i="28" s="1"/>
  <c r="GR213" i="28"/>
  <c r="GS213" i="28" s="1"/>
  <c r="GR269" i="28"/>
  <c r="GT269" i="28" s="1"/>
  <c r="GR173" i="28"/>
  <c r="GS173" i="28" s="1"/>
  <c r="GR131" i="28"/>
  <c r="GS131" i="28" s="1"/>
  <c r="GR35" i="28"/>
  <c r="GS35" i="28" s="1"/>
  <c r="GR292" i="28"/>
  <c r="GT292" i="28" s="1"/>
  <c r="GR197" i="28"/>
  <c r="GS197" i="28" s="1"/>
  <c r="GR15" i="28"/>
  <c r="GT15" i="28" s="1"/>
  <c r="GR193" i="28"/>
  <c r="GS193" i="28" s="1"/>
  <c r="GR39" i="28"/>
  <c r="GT39" i="28" s="1"/>
  <c r="GR266" i="28"/>
  <c r="GS266" i="28" s="1"/>
  <c r="GR32" i="28"/>
  <c r="GT32" i="28" s="1"/>
  <c r="GR87" i="28"/>
  <c r="GS87" i="28" s="1"/>
  <c r="GR117" i="28"/>
  <c r="GS117" i="28" s="1"/>
  <c r="GR233" i="28"/>
  <c r="GT233" i="28" s="1"/>
  <c r="GR196" i="28"/>
  <c r="GS196" i="28" s="1"/>
  <c r="GR246" i="28"/>
  <c r="GT246" i="28" s="1"/>
  <c r="GR186" i="28"/>
  <c r="GT186" i="28" s="1"/>
  <c r="GR251" i="28"/>
  <c r="GS251" i="28" s="1"/>
  <c r="GR230" i="28"/>
  <c r="GT230" i="28" s="1"/>
  <c r="GR282" i="28"/>
  <c r="GS282" i="28" s="1"/>
  <c r="GR118" i="28"/>
  <c r="GS118" i="28" s="1"/>
  <c r="GR273" i="28"/>
  <c r="GS273" i="28" s="1"/>
  <c r="GR107" i="28"/>
  <c r="GT107" i="28" s="1"/>
  <c r="GR76" i="28"/>
  <c r="GS76" i="28" s="1"/>
  <c r="GR178" i="28"/>
  <c r="GT178" i="28" s="1"/>
  <c r="GR241" i="28"/>
  <c r="GT241" i="28" s="1"/>
  <c r="GR120" i="28"/>
  <c r="GS120" i="28" s="1"/>
  <c r="GR290" i="28"/>
  <c r="GS290" i="28" s="1"/>
  <c r="GR96" i="28"/>
  <c r="GT96" i="28" s="1"/>
  <c r="GR254" i="28"/>
  <c r="GS254" i="28" s="1"/>
  <c r="GR191" i="28"/>
  <c r="GT191" i="28" s="1"/>
  <c r="GR123" i="28"/>
  <c r="GT123" i="28" s="1"/>
  <c r="GR90" i="28"/>
  <c r="GS90" i="28" s="1"/>
  <c r="GR143" i="28"/>
  <c r="GS143" i="28" s="1"/>
  <c r="GR66" i="28"/>
  <c r="GT66" i="28" s="1"/>
  <c r="GR293" i="28"/>
  <c r="GT293" i="28" s="1"/>
  <c r="GR257" i="28"/>
  <c r="GT257" i="28" s="1"/>
  <c r="GR288" i="28"/>
  <c r="GS288" i="28" s="1"/>
  <c r="GR259" i="28"/>
  <c r="GS259" i="28" s="1"/>
  <c r="GR305" i="28"/>
  <c r="GS305" i="28" s="1"/>
  <c r="GR301" i="28"/>
  <c r="GS301" i="28" s="1"/>
  <c r="GR91" i="28"/>
  <c r="GT91" i="28" s="1"/>
  <c r="GR240" i="28"/>
  <c r="GS240" i="28" s="1"/>
  <c r="GR134" i="28"/>
  <c r="GT134" i="28" s="1"/>
  <c r="GR81" i="28"/>
  <c r="GS81" i="28" s="1"/>
  <c r="GR30" i="28"/>
  <c r="GS30" i="28" s="1"/>
  <c r="GR124" i="28"/>
  <c r="GS124" i="28" s="1"/>
  <c r="GR265" i="28"/>
  <c r="GS265" i="28" s="1"/>
  <c r="GR221" i="28"/>
  <c r="GS221" i="28" s="1"/>
  <c r="GR201" i="28"/>
  <c r="GS201" i="28" s="1"/>
  <c r="GR298" i="28"/>
  <c r="GS298" i="28" s="1"/>
  <c r="GR263" i="28"/>
  <c r="GS263" i="28" s="1"/>
  <c r="GR234" i="28"/>
  <c r="GT234" i="28" s="1"/>
  <c r="GR55" i="28"/>
  <c r="GS55" i="28" s="1"/>
  <c r="GR307" i="28"/>
  <c r="GS307" i="28" s="1"/>
  <c r="GR145" i="28"/>
  <c r="GT145" i="28" s="1"/>
  <c r="GR126" i="28"/>
  <c r="GS126" i="28" s="1"/>
  <c r="GR97" i="28"/>
  <c r="GS97" i="28" s="1"/>
  <c r="GR223" i="28"/>
  <c r="GS223" i="28" s="1"/>
  <c r="GR163" i="28"/>
  <c r="GS163" i="28" s="1"/>
  <c r="GR181" i="28"/>
  <c r="GS181" i="28" s="1"/>
  <c r="GR85" i="28"/>
  <c r="GS85" i="28" s="1"/>
  <c r="GR310" i="28"/>
  <c r="GS310" i="28" s="1"/>
  <c r="GR176" i="28"/>
  <c r="GS176" i="28" s="1"/>
  <c r="GR154" i="28"/>
  <c r="GT154" i="28" s="1"/>
  <c r="GR271" i="28"/>
  <c r="GT271" i="28" s="1"/>
  <c r="GR121" i="28"/>
  <c r="GS121" i="28" s="1"/>
  <c r="GR260" i="28"/>
  <c r="GS260" i="28" s="1"/>
  <c r="GR226" i="28"/>
  <c r="GT226" i="28" s="1"/>
  <c r="GR216" i="28"/>
  <c r="GT216" i="28" s="1"/>
  <c r="GR64" i="28"/>
  <c r="GT64" i="28" s="1"/>
  <c r="GR29" i="28"/>
  <c r="GT29" i="28" s="1"/>
  <c r="GR276" i="28"/>
  <c r="GS276" i="28" s="1"/>
  <c r="GR224" i="28"/>
  <c r="GT224" i="28" s="1"/>
  <c r="GR38" i="28"/>
  <c r="GT38" i="28" s="1"/>
  <c r="GR187" i="28"/>
  <c r="GT187" i="28" s="1"/>
  <c r="GR33" i="28"/>
  <c r="GS33" i="28" s="1"/>
  <c r="GR63" i="28"/>
  <c r="GT63" i="28" s="1"/>
  <c r="GR249" i="28"/>
  <c r="GS249" i="28" s="1"/>
  <c r="GR112" i="28"/>
  <c r="GS112" i="28" s="1"/>
  <c r="GR129" i="28"/>
  <c r="GS129" i="28" s="1"/>
  <c r="GR207" i="28"/>
  <c r="GT207" i="28" s="1"/>
  <c r="GR238" i="28"/>
  <c r="GT238" i="28" s="1"/>
  <c r="GR68" i="28"/>
  <c r="GS68" i="28" s="1"/>
  <c r="GR188" i="28"/>
  <c r="GS188" i="28" s="1"/>
  <c r="GR210" i="28"/>
  <c r="GT210" i="28" s="1"/>
  <c r="GR274" i="28"/>
  <c r="GT274" i="28" s="1"/>
  <c r="GR270" i="28"/>
  <c r="GT270" i="28" s="1"/>
  <c r="GR198" i="28"/>
  <c r="GS198" i="28" s="1"/>
  <c r="GR279" i="28"/>
  <c r="GS279" i="28" s="1"/>
  <c r="GR130" i="28"/>
  <c r="GS130" i="28" s="1"/>
  <c r="GR285" i="28"/>
  <c r="GT285" i="28" s="1"/>
  <c r="GR132" i="28"/>
  <c r="GT132" i="28" s="1"/>
  <c r="GR159" i="28"/>
  <c r="GS159" i="28" s="1"/>
  <c r="GR162" i="28"/>
  <c r="GS162" i="28" s="1"/>
  <c r="GR44" i="28"/>
  <c r="GS44" i="28" s="1"/>
  <c r="FT207" i="28"/>
  <c r="GA206" i="28"/>
  <c r="FU206" i="28"/>
  <c r="FW206" i="28" s="1"/>
  <c r="FV206" i="28" s="1"/>
  <c r="FZ206" i="28" s="1"/>
  <c r="FY205" i="28"/>
  <c r="GB205" i="28"/>
  <c r="GS179" i="28" l="1"/>
  <c r="GS202" i="28"/>
  <c r="IE206" i="28"/>
  <c r="ID206" i="28"/>
  <c r="GS156" i="28"/>
  <c r="GT70" i="28"/>
  <c r="GT309" i="28"/>
  <c r="GT71" i="28"/>
  <c r="GS71" i="28"/>
  <c r="GS161" i="28"/>
  <c r="GT161" i="28"/>
  <c r="GT227" i="28"/>
  <c r="GT197" i="28"/>
  <c r="GS61" i="28"/>
  <c r="GT61" i="28"/>
  <c r="GS101" i="28"/>
  <c r="GS233" i="28"/>
  <c r="GT243" i="28"/>
  <c r="GT282" i="28"/>
  <c r="GS96" i="28"/>
  <c r="GS28" i="28"/>
  <c r="GS199" i="28"/>
  <c r="GS218" i="28"/>
  <c r="GT218" i="28"/>
  <c r="GT254" i="28"/>
  <c r="GS164" i="28"/>
  <c r="GT88" i="28"/>
  <c r="GT118" i="28"/>
  <c r="GT40" i="28"/>
  <c r="GS40" i="28"/>
  <c r="GT158" i="28"/>
  <c r="GS158" i="28"/>
  <c r="GT43" i="28"/>
  <c r="GS43" i="28"/>
  <c r="GT80" i="28"/>
  <c r="GT268" i="28"/>
  <c r="GT262" i="28"/>
  <c r="GT296" i="28"/>
  <c r="GT290" i="28"/>
  <c r="GT204" i="28"/>
  <c r="GS75" i="28"/>
  <c r="GS277" i="28"/>
  <c r="GS36" i="28"/>
  <c r="GT36" i="28"/>
  <c r="GS134" i="28"/>
  <c r="GT289" i="28"/>
  <c r="GT144" i="28"/>
  <c r="GS248" i="28"/>
  <c r="GT97" i="28"/>
  <c r="GT298" i="28"/>
  <c r="GT35" i="28"/>
  <c r="GS292" i="28"/>
  <c r="GT194" i="28"/>
  <c r="GT240" i="28"/>
  <c r="GT266" i="28"/>
  <c r="GT229" i="28"/>
  <c r="GS32" i="28"/>
  <c r="GS54" i="28"/>
  <c r="GT112" i="28"/>
  <c r="GS58" i="28"/>
  <c r="GT58" i="28"/>
  <c r="GT167" i="28"/>
  <c r="GS256" i="28"/>
  <c r="GS79" i="28"/>
  <c r="GT313" i="28"/>
  <c r="GS39" i="28"/>
  <c r="GT263" i="28"/>
  <c r="GS281" i="28"/>
  <c r="GT301" i="28"/>
  <c r="GT23" i="28"/>
  <c r="GT173" i="28"/>
  <c r="GT176" i="28"/>
  <c r="GT143" i="28"/>
  <c r="GT52" i="28"/>
  <c r="GS209" i="28"/>
  <c r="GT131" i="28"/>
  <c r="GT16" i="28"/>
  <c r="GR3" i="28"/>
  <c r="GT273" i="28"/>
  <c r="GT259" i="28"/>
  <c r="GT196" i="28"/>
  <c r="GS109" i="28"/>
  <c r="GT122" i="28"/>
  <c r="GS38" i="28"/>
  <c r="GT104" i="28"/>
  <c r="GT195" i="28"/>
  <c r="GT165" i="28"/>
  <c r="GT33" i="28"/>
  <c r="GT129" i="28"/>
  <c r="GS15" i="28"/>
  <c r="GS142" i="28"/>
  <c r="GT193" i="28"/>
  <c r="GT147" i="28"/>
  <c r="GS246" i="28"/>
  <c r="GT253" i="28"/>
  <c r="GS82" i="28"/>
  <c r="GT201" i="28"/>
  <c r="GS154" i="28"/>
  <c r="GT120" i="28"/>
  <c r="GT141" i="28"/>
  <c r="GS304" i="28"/>
  <c r="GS17" i="28"/>
  <c r="GT117" i="28"/>
  <c r="GT302" i="28"/>
  <c r="GT242" i="28"/>
  <c r="GS235" i="28"/>
  <c r="GT284" i="28"/>
  <c r="GT126" i="28"/>
  <c r="GS84" i="28"/>
  <c r="GT231" i="28"/>
  <c r="GS312" i="28"/>
  <c r="GT221" i="28"/>
  <c r="GS230" i="28"/>
  <c r="GS92" i="28"/>
  <c r="GT92" i="28"/>
  <c r="GS18" i="28"/>
  <c r="GT18" i="28"/>
  <c r="GS22" i="28"/>
  <c r="GT22" i="28"/>
  <c r="GS64" i="28"/>
  <c r="GT225" i="28"/>
  <c r="GT159" i="28"/>
  <c r="GT85" i="28"/>
  <c r="GS234" i="28"/>
  <c r="GT310" i="28"/>
  <c r="GS216" i="28"/>
  <c r="GS105" i="28"/>
  <c r="GT90" i="28"/>
  <c r="GT78" i="28"/>
  <c r="GS42" i="28"/>
  <c r="GT42" i="28"/>
  <c r="GT133" i="28"/>
  <c r="GS133" i="28"/>
  <c r="GT99" i="28"/>
  <c r="GS99" i="28"/>
  <c r="GT219" i="28"/>
  <c r="GS219" i="28"/>
  <c r="GS208" i="28"/>
  <c r="GT208" i="28"/>
  <c r="GS280" i="28"/>
  <c r="GT280" i="28"/>
  <c r="GS25" i="28"/>
  <c r="GT25" i="28"/>
  <c r="GT20" i="28"/>
  <c r="GS20" i="28"/>
  <c r="GS116" i="28"/>
  <c r="GT116" i="28"/>
  <c r="GT200" i="28"/>
  <c r="GS200" i="28"/>
  <c r="GS103" i="28"/>
  <c r="GT103" i="28"/>
  <c r="GT21" i="28"/>
  <c r="GS21" i="28"/>
  <c r="GS57" i="28"/>
  <c r="GT57" i="28"/>
  <c r="GT89" i="28"/>
  <c r="GS89" i="28"/>
  <c r="GS86" i="28"/>
  <c r="GT86" i="28"/>
  <c r="GT139" i="28"/>
  <c r="GS139" i="28"/>
  <c r="GS214" i="28"/>
  <c r="GT214" i="28"/>
  <c r="GS98" i="28"/>
  <c r="GT98" i="28"/>
  <c r="GT94" i="28"/>
  <c r="GS94" i="28"/>
  <c r="GT297" i="28"/>
  <c r="GS297" i="28"/>
  <c r="GS146" i="28"/>
  <c r="GT146" i="28"/>
  <c r="GS261" i="28"/>
  <c r="GT261" i="28"/>
  <c r="GS83" i="28"/>
  <c r="GT83" i="28"/>
  <c r="GS171" i="28"/>
  <c r="GT171" i="28"/>
  <c r="GT206" i="28"/>
  <c r="GS206" i="28"/>
  <c r="GS182" i="28"/>
  <c r="GT182" i="28"/>
  <c r="GT69" i="28"/>
  <c r="GS69" i="28"/>
  <c r="GT51" i="28"/>
  <c r="GS228" i="28"/>
  <c r="GT30" i="28"/>
  <c r="GS66" i="28"/>
  <c r="GT251" i="28"/>
  <c r="GT125" i="28"/>
  <c r="GS95" i="28"/>
  <c r="GS155" i="28"/>
  <c r="GS285" i="28"/>
  <c r="GS46" i="28"/>
  <c r="GT299" i="28"/>
  <c r="GS272" i="28"/>
  <c r="GS53" i="28"/>
  <c r="GT55" i="28"/>
  <c r="GT276" i="28"/>
  <c r="GS166" i="28"/>
  <c r="GT74" i="28"/>
  <c r="GT305" i="28"/>
  <c r="GT114" i="28"/>
  <c r="GS137" i="28"/>
  <c r="GT130" i="28"/>
  <c r="GS187" i="28"/>
  <c r="GT81" i="28"/>
  <c r="GT223" i="28"/>
  <c r="GT115" i="28"/>
  <c r="GT215" i="28"/>
  <c r="GS152" i="28"/>
  <c r="GS295" i="28"/>
  <c r="GS271" i="28"/>
  <c r="GT236" i="28"/>
  <c r="GS50" i="28"/>
  <c r="GT50" i="28"/>
  <c r="GT100" i="28"/>
  <c r="GS100" i="28"/>
  <c r="GS203" i="28"/>
  <c r="GT203" i="28"/>
  <c r="GT47" i="28"/>
  <c r="GS47" i="28"/>
  <c r="GT174" i="28"/>
  <c r="GS174" i="28"/>
  <c r="GT157" i="28"/>
  <c r="GS157" i="28"/>
  <c r="GS185" i="28"/>
  <c r="GT185" i="28"/>
  <c r="GT258" i="28"/>
  <c r="GS258" i="28"/>
  <c r="GS45" i="28"/>
  <c r="GT45" i="28"/>
  <c r="GT138" i="28"/>
  <c r="GS138" i="28"/>
  <c r="GS211" i="28"/>
  <c r="GT211" i="28"/>
  <c r="GS148" i="28"/>
  <c r="GT148" i="28"/>
  <c r="GT151" i="28"/>
  <c r="GS151" i="28"/>
  <c r="GS113" i="28"/>
  <c r="GT113" i="28"/>
  <c r="GS222" i="28"/>
  <c r="GT222" i="28"/>
  <c r="GT102" i="28"/>
  <c r="GS102" i="28"/>
  <c r="GS283" i="28"/>
  <c r="GT283" i="28"/>
  <c r="GS136" i="28"/>
  <c r="GT136" i="28"/>
  <c r="GT275" i="28"/>
  <c r="GS275" i="28"/>
  <c r="GT34" i="28"/>
  <c r="GS34" i="28"/>
  <c r="GT239" i="28"/>
  <c r="GS239" i="28"/>
  <c r="GT279" i="28"/>
  <c r="GS303" i="28"/>
  <c r="GS274" i="28"/>
  <c r="GT160" i="28"/>
  <c r="GT181" i="28"/>
  <c r="GS205" i="28"/>
  <c r="GS123" i="28"/>
  <c r="GT237" i="28"/>
  <c r="GS264" i="28"/>
  <c r="GS241" i="28"/>
  <c r="GT62" i="28"/>
  <c r="GS48" i="28"/>
  <c r="GT288" i="28"/>
  <c r="GT190" i="28"/>
  <c r="GS287" i="28"/>
  <c r="GT59" i="28"/>
  <c r="GS177" i="28"/>
  <c r="GS60" i="28"/>
  <c r="GS67" i="28"/>
  <c r="GS73" i="28"/>
  <c r="GT128" i="28"/>
  <c r="GT291" i="28"/>
  <c r="GS238" i="28"/>
  <c r="GT110" i="28"/>
  <c r="GT249" i="28"/>
  <c r="GS270" i="28"/>
  <c r="GT180" i="28"/>
  <c r="GS77" i="28"/>
  <c r="GS244" i="28"/>
  <c r="GS150" i="28"/>
  <c r="GS107" i="28"/>
  <c r="GS186" i="28"/>
  <c r="GS247" i="28"/>
  <c r="GS308" i="28"/>
  <c r="GT188" i="28"/>
  <c r="GT124" i="28"/>
  <c r="GT286" i="28"/>
  <c r="GT307" i="28"/>
  <c r="GT121" i="28"/>
  <c r="GT311" i="28"/>
  <c r="GT189" i="28"/>
  <c r="GT213" i="28"/>
  <c r="GS16" i="28"/>
  <c r="GS175" i="28"/>
  <c r="GT106" i="28"/>
  <c r="GT44" i="28"/>
  <c r="GT68" i="28"/>
  <c r="GS132" i="28"/>
  <c r="GS29" i="28"/>
  <c r="GS293" i="28"/>
  <c r="GS245" i="28"/>
  <c r="GT212" i="28"/>
  <c r="GS250" i="28"/>
  <c r="GT127" i="28"/>
  <c r="GT162" i="28"/>
  <c r="GT119" i="28"/>
  <c r="GS224" i="28"/>
  <c r="GS207" i="28"/>
  <c r="GT300" i="28"/>
  <c r="GS41" i="28"/>
  <c r="GS31" i="28"/>
  <c r="GS93" i="28"/>
  <c r="GT232" i="28"/>
  <c r="GS27" i="28"/>
  <c r="GT24" i="28"/>
  <c r="GT140" i="28"/>
  <c r="GS267" i="28"/>
  <c r="GS72" i="28"/>
  <c r="GS278" i="28"/>
  <c r="GT87" i="28"/>
  <c r="GT76" i="28"/>
  <c r="GS56" i="28"/>
  <c r="GT183" i="28"/>
  <c r="GS108" i="28"/>
  <c r="GS226" i="28"/>
  <c r="GT135" i="28"/>
  <c r="GT172" i="28"/>
  <c r="GS210" i="28"/>
  <c r="GS217" i="28"/>
  <c r="GT265" i="28"/>
  <c r="GS178" i="28"/>
  <c r="GS191" i="28"/>
  <c r="GS257" i="28"/>
  <c r="GS91" i="28"/>
  <c r="GS145" i="28"/>
  <c r="GT163" i="28"/>
  <c r="GS170" i="28"/>
  <c r="GS65" i="28"/>
  <c r="GT220" i="28"/>
  <c r="GS252" i="28"/>
  <c r="GT168" i="28"/>
  <c r="GS269" i="28"/>
  <c r="GT294" i="28"/>
  <c r="GS111" i="28"/>
  <c r="GT169" i="28"/>
  <c r="GT49" i="28"/>
  <c r="GT37" i="28"/>
  <c r="GS63" i="28"/>
  <c r="GT198" i="28"/>
  <c r="GS255" i="28"/>
  <c r="GT260" i="28"/>
  <c r="GS19" i="28"/>
  <c r="GT153" i="28"/>
  <c r="GT26" i="28"/>
  <c r="GS184" i="28"/>
  <c r="GS192" i="28"/>
  <c r="GS149" i="28"/>
  <c r="GT306" i="28"/>
  <c r="FY206" i="28"/>
  <c r="GB206" i="28"/>
  <c r="GA207" i="28"/>
  <c r="FU207" i="28"/>
  <c r="FW207" i="28" s="1"/>
  <c r="FV207" i="28" s="1"/>
  <c r="FZ207" i="28" s="1"/>
  <c r="FT208" i="28"/>
  <c r="IE207" i="28" l="1"/>
  <c r="ID207" i="28"/>
  <c r="GA208" i="28"/>
  <c r="FU208" i="28"/>
  <c r="FW208" i="28" s="1"/>
  <c r="FV208" i="28" s="1"/>
  <c r="FZ208" i="28" s="1"/>
  <c r="FT209" i="28"/>
  <c r="GB207" i="28"/>
  <c r="FY207" i="28"/>
  <c r="IE208" i="28" l="1"/>
  <c r="ID208" i="28"/>
  <c r="FU209" i="28"/>
  <c r="FW209" i="28" s="1"/>
  <c r="FV209" i="28" s="1"/>
  <c r="FZ209" i="28" s="1"/>
  <c r="GA209" i="28"/>
  <c r="FT210" i="28"/>
  <c r="FY208" i="28"/>
  <c r="GB208" i="28"/>
  <c r="IE209" i="28" l="1"/>
  <c r="ID209" i="28"/>
  <c r="FU210" i="28"/>
  <c r="FW210" i="28" s="1"/>
  <c r="FV210" i="28" s="1"/>
  <c r="FZ210" i="28" s="1"/>
  <c r="FT211" i="28"/>
  <c r="GA210" i="28"/>
  <c r="FY209" i="28"/>
  <c r="GB209" i="28"/>
  <c r="IE210" i="28" l="1"/>
  <c r="ID210" i="28"/>
  <c r="GB210" i="28"/>
  <c r="FY210" i="28"/>
  <c r="FU211" i="28"/>
  <c r="FW211" i="28" s="1"/>
  <c r="FV211" i="28" s="1"/>
  <c r="FZ211" i="28" s="1"/>
  <c r="FT212" i="28"/>
  <c r="GA211" i="28"/>
  <c r="IE211" i="28" l="1"/>
  <c r="ID211" i="28"/>
  <c r="GB211" i="28"/>
  <c r="FY211" i="28"/>
  <c r="GA212" i="28"/>
  <c r="FT213" i="28"/>
  <c r="FU212" i="28"/>
  <c r="FW212" i="28" s="1"/>
  <c r="FV212" i="28" s="1"/>
  <c r="FZ212" i="28" s="1"/>
  <c r="IE212" i="28" l="1"/>
  <c r="ID212" i="28"/>
  <c r="FU213" i="28"/>
  <c r="FW213" i="28" s="1"/>
  <c r="FV213" i="28" s="1"/>
  <c r="FZ213" i="28" s="1"/>
  <c r="GA213" i="28"/>
  <c r="FT214" i="28"/>
  <c r="FY212" i="28"/>
  <c r="GB212" i="28"/>
  <c r="IE213" i="28" l="1"/>
  <c r="ID213" i="28"/>
  <c r="GA214" i="28"/>
  <c r="FU214" i="28"/>
  <c r="FW214" i="28" s="1"/>
  <c r="FV214" i="28" s="1"/>
  <c r="FZ214" i="28" s="1"/>
  <c r="FT215" i="28"/>
  <c r="FY213" i="28"/>
  <c r="GB213" i="28"/>
  <c r="IE214" i="28" l="1"/>
  <c r="ID214" i="28"/>
  <c r="FT216" i="28"/>
  <c r="GA215" i="28"/>
  <c r="FU215" i="28"/>
  <c r="FW215" i="28" s="1"/>
  <c r="FV215" i="28" s="1"/>
  <c r="FZ215" i="28" s="1"/>
  <c r="FY214" i="28"/>
  <c r="GB214" i="28"/>
  <c r="IE215" i="28" l="1"/>
  <c r="ID215" i="28"/>
  <c r="FY215" i="28"/>
  <c r="GB215" i="28"/>
  <c r="FT217" i="28"/>
  <c r="FU216" i="28"/>
  <c r="FW216" i="28" s="1"/>
  <c r="FV216" i="28" s="1"/>
  <c r="FZ216" i="28" s="1"/>
  <c r="GA216" i="28"/>
  <c r="IE216" i="28" l="1"/>
  <c r="ID216" i="28"/>
  <c r="GB216" i="28"/>
  <c r="FY216" i="28"/>
  <c r="FU217" i="28"/>
  <c r="FW217" i="28" s="1"/>
  <c r="FV217" i="28" s="1"/>
  <c r="FZ217" i="28" s="1"/>
  <c r="FT218" i="28"/>
  <c r="GA217" i="28"/>
  <c r="IE217" i="28" l="1"/>
  <c r="ID217" i="28"/>
  <c r="GB217" i="28"/>
  <c r="FY217" i="28"/>
  <c r="GA218" i="28"/>
  <c r="FU218" i="28"/>
  <c r="FW218" i="28" s="1"/>
  <c r="FV218" i="28" s="1"/>
  <c r="FZ218" i="28" s="1"/>
  <c r="FT219" i="28"/>
  <c r="IE218" i="28" l="1"/>
  <c r="ID218" i="28"/>
  <c r="FU219" i="28"/>
  <c r="FW219" i="28" s="1"/>
  <c r="FV219" i="28" s="1"/>
  <c r="FZ219" i="28" s="1"/>
  <c r="FT220" i="28"/>
  <c r="GA219" i="28"/>
  <c r="FY218" i="28"/>
  <c r="GB218" i="28"/>
  <c r="IE219" i="28" l="1"/>
  <c r="ID219" i="28"/>
  <c r="GB219" i="28"/>
  <c r="FY219" i="28"/>
  <c r="FU220" i="28"/>
  <c r="FW220" i="28" s="1"/>
  <c r="FV220" i="28" s="1"/>
  <c r="FZ220" i="28" s="1"/>
  <c r="FT221" i="28"/>
  <c r="GA220" i="28"/>
  <c r="IE220" i="28" l="1"/>
  <c r="ID220" i="28"/>
  <c r="FY220" i="28"/>
  <c r="GB220" i="28"/>
  <c r="GA221" i="28"/>
  <c r="FU221" i="28"/>
  <c r="FW221" i="28" s="1"/>
  <c r="FV221" i="28" s="1"/>
  <c r="FZ221" i="28" s="1"/>
  <c r="FT222" i="28"/>
  <c r="IE221" i="28" l="1"/>
  <c r="ID221" i="28"/>
  <c r="FT223" i="28"/>
  <c r="FU222" i="28"/>
  <c r="FW222" i="28" s="1"/>
  <c r="FV222" i="28" s="1"/>
  <c r="FZ222" i="28" s="1"/>
  <c r="GA222" i="28"/>
  <c r="GB221" i="28"/>
  <c r="FY221" i="28"/>
  <c r="IE222" i="28" l="1"/>
  <c r="ID222" i="28"/>
  <c r="GB222" i="28"/>
  <c r="FY222" i="28"/>
  <c r="GA223" i="28"/>
  <c r="FU223" i="28"/>
  <c r="FW223" i="28" s="1"/>
  <c r="FV223" i="28" s="1"/>
  <c r="FZ223" i="28" s="1"/>
  <c r="FT224" i="28"/>
  <c r="IE223" i="28" l="1"/>
  <c r="ID223" i="28"/>
  <c r="FU224" i="28"/>
  <c r="FW224" i="28" s="1"/>
  <c r="FV224" i="28" s="1"/>
  <c r="FZ224" i="28" s="1"/>
  <c r="FT225" i="28"/>
  <c r="GA224" i="28"/>
  <c r="FY223" i="28"/>
  <c r="GB223" i="28"/>
  <c r="IE224" i="28" l="1"/>
  <c r="ID224" i="28"/>
  <c r="FY224" i="28"/>
  <c r="GB224" i="28"/>
  <c r="FT226" i="28"/>
  <c r="FU225" i="28"/>
  <c r="FW225" i="28" s="1"/>
  <c r="FV225" i="28" s="1"/>
  <c r="FZ225" i="28" s="1"/>
  <c r="GA225" i="28"/>
  <c r="IE225" i="28" l="1"/>
  <c r="ID225" i="28"/>
  <c r="FY225" i="28"/>
  <c r="GB225" i="28"/>
  <c r="FT227" i="28"/>
  <c r="FU226" i="28"/>
  <c r="FW226" i="28" s="1"/>
  <c r="FV226" i="28" s="1"/>
  <c r="FZ226" i="28" s="1"/>
  <c r="GA226" i="28"/>
  <c r="IE226" i="28" l="1"/>
  <c r="ID226" i="28"/>
  <c r="FY226" i="28"/>
  <c r="GB226" i="28"/>
  <c r="FU227" i="28"/>
  <c r="FW227" i="28" s="1"/>
  <c r="FV227" i="28" s="1"/>
  <c r="FZ227" i="28" s="1"/>
  <c r="GA227" i="28"/>
  <c r="FT228" i="28"/>
  <c r="IE227" i="28" l="1"/>
  <c r="ID227" i="28"/>
  <c r="GA228" i="28"/>
  <c r="FU228" i="28"/>
  <c r="FW228" i="28" s="1"/>
  <c r="FV228" i="28" s="1"/>
  <c r="FZ228" i="28" s="1"/>
  <c r="FT229" i="28"/>
  <c r="FY227" i="28"/>
  <c r="GB227" i="28"/>
  <c r="IE228" i="28" l="1"/>
  <c r="ID228" i="28"/>
  <c r="FU229" i="28"/>
  <c r="FW229" i="28" s="1"/>
  <c r="FV229" i="28" s="1"/>
  <c r="FZ229" i="28" s="1"/>
  <c r="FT230" i="28"/>
  <c r="GA229" i="28"/>
  <c r="GB228" i="28"/>
  <c r="FY228" i="28"/>
  <c r="IE229" i="28" l="1"/>
  <c r="ID229" i="28"/>
  <c r="FY229" i="28"/>
  <c r="GB229" i="28"/>
  <c r="FT231" i="28"/>
  <c r="GA230" i="28"/>
  <c r="FU230" i="28"/>
  <c r="FW230" i="28" s="1"/>
  <c r="FV230" i="28" s="1"/>
  <c r="FZ230" i="28" s="1"/>
  <c r="IE230" i="28" l="1"/>
  <c r="ID230" i="28"/>
  <c r="FY230" i="28"/>
  <c r="GB230" i="28"/>
  <c r="FU231" i="28"/>
  <c r="FW231" i="28" s="1"/>
  <c r="FV231" i="28" s="1"/>
  <c r="FZ231" i="28" s="1"/>
  <c r="FT232" i="28"/>
  <c r="GA231" i="28"/>
  <c r="IE231" i="28" l="1"/>
  <c r="ID231" i="28"/>
  <c r="GB231" i="28"/>
  <c r="FY231" i="28"/>
  <c r="FU232" i="28"/>
  <c r="FW232" i="28" s="1"/>
  <c r="FV232" i="28" s="1"/>
  <c r="FZ232" i="28" s="1"/>
  <c r="GA232" i="28"/>
  <c r="FT233" i="28"/>
  <c r="IE232" i="28" l="1"/>
  <c r="ID232" i="28"/>
  <c r="FT234" i="28"/>
  <c r="FU233" i="28"/>
  <c r="FW233" i="28" s="1"/>
  <c r="FV233" i="28" s="1"/>
  <c r="FZ233" i="28" s="1"/>
  <c r="GA233" i="28"/>
  <c r="FY232" i="28"/>
  <c r="GB232" i="28"/>
  <c r="IE233" i="28" l="1"/>
  <c r="ID233" i="28"/>
  <c r="GB233" i="28"/>
  <c r="FY233" i="28"/>
  <c r="FU234" i="28"/>
  <c r="FW234" i="28" s="1"/>
  <c r="FV234" i="28" s="1"/>
  <c r="FZ234" i="28" s="1"/>
  <c r="FT235" i="28"/>
  <c r="GA234" i="28"/>
  <c r="IE234" i="28" l="1"/>
  <c r="ID234" i="28"/>
  <c r="GB234" i="28"/>
  <c r="FY234" i="28"/>
  <c r="FU235" i="28"/>
  <c r="FW235" i="28" s="1"/>
  <c r="FV235" i="28" s="1"/>
  <c r="FZ235" i="28" s="1"/>
  <c r="FT236" i="28"/>
  <c r="GA235" i="28"/>
  <c r="IE235" i="28" l="1"/>
  <c r="ID235" i="28"/>
  <c r="FY235" i="28"/>
  <c r="GB235" i="28"/>
  <c r="GA236" i="28"/>
  <c r="FU236" i="28"/>
  <c r="FW236" i="28" s="1"/>
  <c r="FV236" i="28" s="1"/>
  <c r="FZ236" i="28" s="1"/>
  <c r="FT237" i="28"/>
  <c r="IE236" i="28" l="1"/>
  <c r="ID236" i="28"/>
  <c r="FU237" i="28"/>
  <c r="FW237" i="28" s="1"/>
  <c r="FV237" i="28" s="1"/>
  <c r="FZ237" i="28" s="1"/>
  <c r="FT238" i="28"/>
  <c r="GA237" i="28"/>
  <c r="FY236" i="28"/>
  <c r="GB236" i="28"/>
  <c r="IE237" i="28" l="1"/>
  <c r="ID237" i="28"/>
  <c r="FY237" i="28"/>
  <c r="GB237" i="28"/>
  <c r="GA238" i="28"/>
  <c r="FU238" i="28"/>
  <c r="FW238" i="28" s="1"/>
  <c r="FV238" i="28" s="1"/>
  <c r="FZ238" i="28" s="1"/>
  <c r="FT239" i="28"/>
  <c r="IE238" i="28" l="1"/>
  <c r="ID238" i="28"/>
  <c r="FT240" i="28"/>
  <c r="FU239" i="28"/>
  <c r="FW239" i="28" s="1"/>
  <c r="FV239" i="28" s="1"/>
  <c r="FZ239" i="28" s="1"/>
  <c r="GA239" i="28"/>
  <c r="FY238" i="28"/>
  <c r="GB238" i="28"/>
  <c r="IE239" i="28" l="1"/>
  <c r="ID239" i="28"/>
  <c r="GB239" i="28"/>
  <c r="FY239" i="28"/>
  <c r="FT241" i="28"/>
  <c r="GA240" i="28"/>
  <c r="FU240" i="28"/>
  <c r="FW240" i="28" s="1"/>
  <c r="FV240" i="28" s="1"/>
  <c r="FZ240" i="28" s="1"/>
  <c r="IE240" i="28" l="1"/>
  <c r="ID240" i="28"/>
  <c r="FY240" i="28"/>
  <c r="GB240" i="28"/>
  <c r="GA241" i="28"/>
  <c r="FT242" i="28"/>
  <c r="FU241" i="28"/>
  <c r="FW241" i="28" s="1"/>
  <c r="FV241" i="28" s="1"/>
  <c r="FZ241" i="28" s="1"/>
  <c r="IE241" i="28" l="1"/>
  <c r="ID241" i="28"/>
  <c r="FU242" i="28"/>
  <c r="FW242" i="28" s="1"/>
  <c r="FV242" i="28" s="1"/>
  <c r="FZ242" i="28" s="1"/>
  <c r="GA242" i="28"/>
  <c r="FT243" i="28"/>
  <c r="FY241" i="28"/>
  <c r="GB241" i="28"/>
  <c r="IE242" i="28" l="1"/>
  <c r="ID242" i="28"/>
  <c r="FT244" i="28"/>
  <c r="GA243" i="28"/>
  <c r="FU243" i="28"/>
  <c r="FW243" i="28" s="1"/>
  <c r="FV243" i="28" s="1"/>
  <c r="FZ243" i="28" s="1"/>
  <c r="FY242" i="28"/>
  <c r="GB242" i="28"/>
  <c r="IE243" i="28" l="1"/>
  <c r="ID243" i="28"/>
  <c r="GB243" i="28"/>
  <c r="FY243" i="28"/>
  <c r="GA244" i="28"/>
  <c r="FT245" i="28"/>
  <c r="FU244" i="28"/>
  <c r="FW244" i="28" s="1"/>
  <c r="FV244" i="28" s="1"/>
  <c r="FZ244" i="28" s="1"/>
  <c r="IE244" i="28" l="1"/>
  <c r="ID244" i="28"/>
  <c r="GA245" i="28"/>
  <c r="FT246" i="28"/>
  <c r="FU245" i="28"/>
  <c r="FW245" i="28" s="1"/>
  <c r="FV245" i="28" s="1"/>
  <c r="FZ245" i="28" s="1"/>
  <c r="FY244" i="28"/>
  <c r="GB244" i="28"/>
  <c r="IE245" i="28" l="1"/>
  <c r="ID245" i="28"/>
  <c r="FU246" i="28"/>
  <c r="FW246" i="28" s="1"/>
  <c r="FV246" i="28" s="1"/>
  <c r="FZ246" i="28" s="1"/>
  <c r="GA246" i="28"/>
  <c r="FT247" i="28"/>
  <c r="FY245" i="28"/>
  <c r="GB245" i="28"/>
  <c r="IE246" i="28" l="1"/>
  <c r="ID246" i="28"/>
  <c r="GA247" i="28"/>
  <c r="FT248" i="28"/>
  <c r="FU247" i="28"/>
  <c r="FW247" i="28" s="1"/>
  <c r="FV247" i="28" s="1"/>
  <c r="FZ247" i="28" s="1"/>
  <c r="FY246" i="28"/>
  <c r="GB246" i="28"/>
  <c r="IE247" i="28" l="1"/>
  <c r="ID247" i="28"/>
  <c r="GA248" i="28"/>
  <c r="FU248" i="28"/>
  <c r="FW248" i="28" s="1"/>
  <c r="FV248" i="28" s="1"/>
  <c r="FZ248" i="28" s="1"/>
  <c r="FT249" i="28"/>
  <c r="FY247" i="28"/>
  <c r="GB247" i="28"/>
  <c r="IE248" i="28" l="1"/>
  <c r="ID248" i="28"/>
  <c r="FT250" i="28"/>
  <c r="FU249" i="28"/>
  <c r="FW249" i="28" s="1"/>
  <c r="FV249" i="28" s="1"/>
  <c r="FZ249" i="28" s="1"/>
  <c r="GA249" i="28"/>
  <c r="GB248" i="28"/>
  <c r="FY248" i="28"/>
  <c r="IE249" i="28" l="1"/>
  <c r="ID249" i="28"/>
  <c r="GB249" i="28"/>
  <c r="FY249" i="28"/>
  <c r="GA250" i="28"/>
  <c r="FU250" i="28"/>
  <c r="FW250" i="28" s="1"/>
  <c r="FV250" i="28" s="1"/>
  <c r="FZ250" i="28" s="1"/>
  <c r="FT251" i="28"/>
  <c r="IE250" i="28" l="1"/>
  <c r="ID250" i="28"/>
  <c r="FT252" i="28"/>
  <c r="GA251" i="28"/>
  <c r="FU251" i="28"/>
  <c r="FW251" i="28" s="1"/>
  <c r="FV251" i="28" s="1"/>
  <c r="FZ251" i="28" s="1"/>
  <c r="FY250" i="28"/>
  <c r="GB250" i="28"/>
  <c r="IE251" i="28" l="1"/>
  <c r="ID251" i="28"/>
  <c r="GB251" i="28"/>
  <c r="FY251" i="28"/>
  <c r="GA252" i="28"/>
  <c r="FT253" i="28"/>
  <c r="FU252" i="28"/>
  <c r="FW252" i="28" s="1"/>
  <c r="FV252" i="28" s="1"/>
  <c r="FZ252" i="28" s="1"/>
  <c r="IE252" i="28" l="1"/>
  <c r="ID252" i="28"/>
  <c r="FU253" i="28"/>
  <c r="FW253" i="28" s="1"/>
  <c r="FV253" i="28" s="1"/>
  <c r="FZ253" i="28" s="1"/>
  <c r="FT254" i="28"/>
  <c r="GA253" i="28"/>
  <c r="FY252" i="28"/>
  <c r="GB252" i="28"/>
  <c r="IE253" i="28" l="1"/>
  <c r="ID253" i="28"/>
  <c r="FY253" i="28"/>
  <c r="GB253" i="28"/>
  <c r="GA254" i="28"/>
  <c r="FU254" i="28"/>
  <c r="FW254" i="28" s="1"/>
  <c r="FV254" i="28" s="1"/>
  <c r="FZ254" i="28" s="1"/>
  <c r="FT255" i="28"/>
  <c r="IE254" i="28" l="1"/>
  <c r="ID254" i="28"/>
  <c r="FU255" i="28"/>
  <c r="FW255" i="28" s="1"/>
  <c r="FV255" i="28" s="1"/>
  <c r="FZ255" i="28" s="1"/>
  <c r="GA255" i="28"/>
  <c r="FT256" i="28"/>
  <c r="GB254" i="28"/>
  <c r="FY254" i="28"/>
  <c r="IE255" i="28" l="1"/>
  <c r="ID255" i="28"/>
  <c r="GA256" i="28"/>
  <c r="FU256" i="28"/>
  <c r="FW256" i="28" s="1"/>
  <c r="FV256" i="28" s="1"/>
  <c r="FZ256" i="28" s="1"/>
  <c r="FT257" i="28"/>
  <c r="GB255" i="28"/>
  <c r="FY255" i="28"/>
  <c r="IE256" i="28" l="1"/>
  <c r="ID256" i="28"/>
  <c r="FT258" i="28"/>
  <c r="GA257" i="28"/>
  <c r="FU257" i="28"/>
  <c r="FW257" i="28" s="1"/>
  <c r="FV257" i="28" s="1"/>
  <c r="FZ257" i="28" s="1"/>
  <c r="GB256" i="28"/>
  <c r="FY256" i="28"/>
  <c r="IE257" i="28" l="1"/>
  <c r="ID257" i="28"/>
  <c r="GB257" i="28"/>
  <c r="FY257" i="28"/>
  <c r="FT259" i="28"/>
  <c r="FU258" i="28"/>
  <c r="FW258" i="28" s="1"/>
  <c r="FV258" i="28" s="1"/>
  <c r="FZ258" i="28" s="1"/>
  <c r="GA258" i="28"/>
  <c r="IE258" i="28" l="1"/>
  <c r="ID258" i="28"/>
  <c r="FY258" i="28"/>
  <c r="GB258" i="28"/>
  <c r="GA259" i="28"/>
  <c r="FU259" i="28"/>
  <c r="FW259" i="28" s="1"/>
  <c r="FV259" i="28" s="1"/>
  <c r="FZ259" i="28" s="1"/>
  <c r="FT260" i="28"/>
  <c r="IE259" i="28" l="1"/>
  <c r="ID259" i="28"/>
  <c r="GA260" i="28"/>
  <c r="FU260" i="28"/>
  <c r="FW260" i="28" s="1"/>
  <c r="FV260" i="28" s="1"/>
  <c r="FZ260" i="28" s="1"/>
  <c r="FT261" i="28"/>
  <c r="GB259" i="28"/>
  <c r="FY259" i="28"/>
  <c r="IE260" i="28" l="1"/>
  <c r="ID260" i="28"/>
  <c r="FU261" i="28"/>
  <c r="FW261" i="28" s="1"/>
  <c r="FV261" i="28" s="1"/>
  <c r="FZ261" i="28" s="1"/>
  <c r="GA261" i="28"/>
  <c r="FT262" i="28"/>
  <c r="GB260" i="28"/>
  <c r="FY260" i="28"/>
  <c r="IE261" i="28" l="1"/>
  <c r="ID261" i="28"/>
  <c r="GA262" i="28"/>
  <c r="FT263" i="28"/>
  <c r="FU262" i="28"/>
  <c r="FW262" i="28" s="1"/>
  <c r="FV262" i="28" s="1"/>
  <c r="FZ262" i="28" s="1"/>
  <c r="GB261" i="28"/>
  <c r="FY261" i="28"/>
  <c r="IE262" i="28" l="1"/>
  <c r="ID262" i="28"/>
  <c r="GA263" i="28"/>
  <c r="FT264" i="28"/>
  <c r="FU263" i="28"/>
  <c r="FW263" i="28" s="1"/>
  <c r="FV263" i="28" s="1"/>
  <c r="FZ263" i="28" s="1"/>
  <c r="GB262" i="28"/>
  <c r="FY262" i="28"/>
  <c r="IE263" i="28" l="1"/>
  <c r="ID263" i="28"/>
  <c r="FT265" i="28"/>
  <c r="FU264" i="28"/>
  <c r="FW264" i="28" s="1"/>
  <c r="FV264" i="28" s="1"/>
  <c r="FZ264" i="28" s="1"/>
  <c r="GA264" i="28"/>
  <c r="GB263" i="28"/>
  <c r="FY263" i="28"/>
  <c r="IE264" i="28" l="1"/>
  <c r="ID264" i="28"/>
  <c r="FY264" i="28"/>
  <c r="GB264" i="28"/>
  <c r="GA265" i="28"/>
  <c r="FT266" i="28"/>
  <c r="FU265" i="28"/>
  <c r="FW265" i="28" s="1"/>
  <c r="FV265" i="28" s="1"/>
  <c r="FZ265" i="28" s="1"/>
  <c r="IE265" i="28" l="1"/>
  <c r="ID265" i="28"/>
  <c r="GA266" i="28"/>
  <c r="FU266" i="28"/>
  <c r="FW266" i="28" s="1"/>
  <c r="FV266" i="28" s="1"/>
  <c r="FZ266" i="28" s="1"/>
  <c r="FT267" i="28"/>
  <c r="GB265" i="28"/>
  <c r="FY265" i="28"/>
  <c r="IE266" i="28" l="1"/>
  <c r="ID266" i="28"/>
  <c r="GA267" i="28"/>
  <c r="FT268" i="28"/>
  <c r="FU267" i="28"/>
  <c r="FW267" i="28" s="1"/>
  <c r="FV267" i="28" s="1"/>
  <c r="FZ267" i="28" s="1"/>
  <c r="GB266" i="28"/>
  <c r="FY266" i="28"/>
  <c r="IE267" i="28" l="1"/>
  <c r="ID267" i="28"/>
  <c r="GA268" i="28"/>
  <c r="FT269" i="28"/>
  <c r="FU268" i="28"/>
  <c r="FW268" i="28" s="1"/>
  <c r="FV268" i="28" s="1"/>
  <c r="FZ268" i="28" s="1"/>
  <c r="GB267" i="28"/>
  <c r="FY267" i="28"/>
  <c r="IE268" i="28" l="1"/>
  <c r="ID268" i="28"/>
  <c r="GA269" i="28"/>
  <c r="FU269" i="28"/>
  <c r="FW269" i="28" s="1"/>
  <c r="FV269" i="28" s="1"/>
  <c r="FZ269" i="28" s="1"/>
  <c r="FT270" i="28"/>
  <c r="GB268" i="28"/>
  <c r="FY268" i="28"/>
  <c r="IE269" i="28" l="1"/>
  <c r="ID269" i="28"/>
  <c r="FT271" i="28"/>
  <c r="FU270" i="28"/>
  <c r="FW270" i="28" s="1"/>
  <c r="FV270" i="28" s="1"/>
  <c r="FZ270" i="28" s="1"/>
  <c r="GA270" i="28"/>
  <c r="GB269" i="28"/>
  <c r="FY269" i="28"/>
  <c r="IE270" i="28" l="1"/>
  <c r="ID270" i="28"/>
  <c r="GB270" i="28"/>
  <c r="FY270" i="28"/>
  <c r="GA271" i="28"/>
  <c r="FU271" i="28"/>
  <c r="FW271" i="28" s="1"/>
  <c r="FV271" i="28" s="1"/>
  <c r="FZ271" i="28" s="1"/>
  <c r="FT272" i="28"/>
  <c r="IE271" i="28" l="1"/>
  <c r="ID271" i="28"/>
  <c r="FT273" i="28"/>
  <c r="GA272" i="28"/>
  <c r="FU272" i="28"/>
  <c r="FW272" i="28" s="1"/>
  <c r="FV272" i="28" s="1"/>
  <c r="FZ272" i="28" s="1"/>
  <c r="GB271" i="28"/>
  <c r="FY271" i="28"/>
  <c r="IE272" i="28" l="1"/>
  <c r="ID272" i="28"/>
  <c r="GB272" i="28"/>
  <c r="FY272" i="28"/>
  <c r="FT274" i="28"/>
  <c r="GA273" i="28"/>
  <c r="FU273" i="28"/>
  <c r="FW273" i="28" s="1"/>
  <c r="FV273" i="28" s="1"/>
  <c r="FZ273" i="28" s="1"/>
  <c r="IE273" i="28" l="1"/>
  <c r="ID273" i="28"/>
  <c r="GB273" i="28"/>
  <c r="FY273" i="28"/>
  <c r="GA274" i="28"/>
  <c r="FT275" i="28"/>
  <c r="FU274" i="28"/>
  <c r="FW274" i="28" s="1"/>
  <c r="FV274" i="28" s="1"/>
  <c r="FZ274" i="28" s="1"/>
  <c r="IE274" i="28" l="1"/>
  <c r="ID274" i="28"/>
  <c r="FT276" i="28"/>
  <c r="FU275" i="28"/>
  <c r="FW275" i="28" s="1"/>
  <c r="FV275" i="28" s="1"/>
  <c r="FZ275" i="28" s="1"/>
  <c r="GA275" i="28"/>
  <c r="GB274" i="28"/>
  <c r="FY274" i="28"/>
  <c r="IE275" i="28" l="1"/>
  <c r="ID275" i="28"/>
  <c r="FY275" i="28"/>
  <c r="GB275" i="28"/>
  <c r="GA276" i="28"/>
  <c r="FU276" i="28"/>
  <c r="FW276" i="28" s="1"/>
  <c r="FV276" i="28" s="1"/>
  <c r="FZ276" i="28" s="1"/>
  <c r="FT277" i="28"/>
  <c r="IE276" i="28" l="1"/>
  <c r="ID276" i="28"/>
  <c r="GB276" i="28"/>
  <c r="FY276" i="28"/>
  <c r="FT278" i="28"/>
  <c r="GA277" i="28"/>
  <c r="FU277" i="28"/>
  <c r="FW277" i="28" s="1"/>
  <c r="FV277" i="28" s="1"/>
  <c r="FZ277" i="28" s="1"/>
  <c r="IE277" i="28" l="1"/>
  <c r="ID277" i="28"/>
  <c r="GB277" i="28"/>
  <c r="FY277" i="28"/>
  <c r="GA278" i="28"/>
  <c r="FT279" i="28"/>
  <c r="FU278" i="28"/>
  <c r="FW278" i="28" s="1"/>
  <c r="FV278" i="28" s="1"/>
  <c r="FZ278" i="28" s="1"/>
  <c r="IE278" i="28" l="1"/>
  <c r="ID278" i="28"/>
  <c r="GA279" i="28"/>
  <c r="FT280" i="28"/>
  <c r="FU279" i="28"/>
  <c r="FW279" i="28" s="1"/>
  <c r="FV279" i="28" s="1"/>
  <c r="FZ279" i="28" s="1"/>
  <c r="FY278" i="28"/>
  <c r="GB278" i="28"/>
  <c r="IE279" i="28" l="1"/>
  <c r="ID279" i="28"/>
  <c r="FU280" i="28"/>
  <c r="FW280" i="28" s="1"/>
  <c r="FV280" i="28" s="1"/>
  <c r="FZ280" i="28" s="1"/>
  <c r="GA280" i="28"/>
  <c r="FT281" i="28"/>
  <c r="FY279" i="28"/>
  <c r="GB279" i="28"/>
  <c r="IE280" i="28" l="1"/>
  <c r="ID280" i="28"/>
  <c r="GA281" i="28"/>
  <c r="FT282" i="28"/>
  <c r="FU281" i="28"/>
  <c r="FW281" i="28" s="1"/>
  <c r="FV281" i="28" s="1"/>
  <c r="FZ281" i="28" s="1"/>
  <c r="FY280" i="28"/>
  <c r="GB280" i="28"/>
  <c r="IE281" i="28" l="1"/>
  <c r="ID281" i="28"/>
  <c r="FU282" i="28"/>
  <c r="FW282" i="28" s="1"/>
  <c r="FV282" i="28" s="1"/>
  <c r="FZ282" i="28" s="1"/>
  <c r="GA282" i="28"/>
  <c r="FT283" i="28"/>
  <c r="FY281" i="28"/>
  <c r="GB281" i="28"/>
  <c r="IE282" i="28" l="1"/>
  <c r="ID282" i="28"/>
  <c r="FU283" i="28"/>
  <c r="FW283" i="28" s="1"/>
  <c r="FV283" i="28" s="1"/>
  <c r="FZ283" i="28" s="1"/>
  <c r="GA283" i="28"/>
  <c r="FT284" i="28"/>
  <c r="FY282" i="28"/>
  <c r="GB282" i="28"/>
  <c r="IE283" i="28" l="1"/>
  <c r="ID283" i="28"/>
  <c r="GA284" i="28"/>
  <c r="FT285" i="28"/>
  <c r="FU284" i="28"/>
  <c r="FW284" i="28" s="1"/>
  <c r="FV284" i="28" s="1"/>
  <c r="FZ284" i="28" s="1"/>
  <c r="FY283" i="28"/>
  <c r="GB283" i="28"/>
  <c r="IE284" i="28" l="1"/>
  <c r="ID284" i="28"/>
  <c r="FU285" i="28"/>
  <c r="FW285" i="28" s="1"/>
  <c r="FV285" i="28" s="1"/>
  <c r="FZ285" i="28" s="1"/>
  <c r="GA285" i="28"/>
  <c r="FT286" i="28"/>
  <c r="GB284" i="28"/>
  <c r="FY284" i="28"/>
  <c r="IE285" i="28" l="1"/>
  <c r="ID285" i="28"/>
  <c r="FU286" i="28"/>
  <c r="FW286" i="28" s="1"/>
  <c r="FV286" i="28" s="1"/>
  <c r="FZ286" i="28" s="1"/>
  <c r="GA286" i="28"/>
  <c r="FT287" i="28"/>
  <c r="GB285" i="28"/>
  <c r="FY285" i="28"/>
  <c r="IE286" i="28" l="1"/>
  <c r="ID286" i="28"/>
  <c r="FU287" i="28"/>
  <c r="FW287" i="28" s="1"/>
  <c r="FV287" i="28" s="1"/>
  <c r="FZ287" i="28" s="1"/>
  <c r="GA287" i="28"/>
  <c r="FT288" i="28"/>
  <c r="GB286" i="28"/>
  <c r="FY286" i="28"/>
  <c r="IE287" i="28" l="1"/>
  <c r="ID287" i="28"/>
  <c r="GA288" i="28"/>
  <c r="FT289" i="28"/>
  <c r="FU288" i="28"/>
  <c r="FW288" i="28" s="1"/>
  <c r="FV288" i="28" s="1"/>
  <c r="FZ288" i="28" s="1"/>
  <c r="GB287" i="28"/>
  <c r="FY287" i="28"/>
  <c r="IE288" i="28" l="1"/>
  <c r="ID288" i="28"/>
  <c r="FU289" i="28"/>
  <c r="FW289" i="28" s="1"/>
  <c r="GA289" i="28"/>
  <c r="FT290" i="28"/>
  <c r="GB288" i="28"/>
  <c r="FY288" i="28"/>
  <c r="IE289" i="28" l="1"/>
  <c r="ID289" i="28"/>
  <c r="FT291" i="28"/>
  <c r="FU290" i="28"/>
  <c r="FW290" i="28" s="1"/>
  <c r="GA290" i="28"/>
  <c r="FY289" i="28"/>
  <c r="GB289" i="28"/>
  <c r="FV289" i="28"/>
  <c r="FZ289" i="28" s="1"/>
  <c r="IE290" i="28" l="1"/>
  <c r="ID290" i="28"/>
  <c r="FV290" i="28"/>
  <c r="FZ290" i="28" s="1"/>
  <c r="GB290" i="28"/>
  <c r="FY290" i="28"/>
  <c r="FU291" i="28"/>
  <c r="FW291" i="28" s="1"/>
  <c r="GA291" i="28"/>
  <c r="FT292" i="28"/>
  <c r="IE291" i="28" l="1"/>
  <c r="ID291" i="28"/>
  <c r="FY291" i="28"/>
  <c r="GB291" i="28"/>
  <c r="FT293" i="28"/>
  <c r="FU292" i="28"/>
  <c r="FW292" i="28" s="1"/>
  <c r="GA292" i="28"/>
  <c r="FV291" i="28"/>
  <c r="FZ291" i="28" s="1"/>
  <c r="IE292" i="28" l="1"/>
  <c r="ID292" i="28"/>
  <c r="FV292" i="28"/>
  <c r="FZ292" i="28" s="1"/>
  <c r="GB292" i="28"/>
  <c r="FY292" i="28"/>
  <c r="FU293" i="28"/>
  <c r="FW293" i="28" s="1"/>
  <c r="GA293" i="28"/>
  <c r="FT294" i="28"/>
  <c r="IE293" i="28" l="1"/>
  <c r="ID293" i="28"/>
  <c r="FV293" i="28"/>
  <c r="FZ293" i="28" s="1"/>
  <c r="GA294" i="28"/>
  <c r="FT295" i="28"/>
  <c r="FU294" i="28"/>
  <c r="FW294" i="28" s="1"/>
  <c r="FV294" i="28" s="1"/>
  <c r="FZ294" i="28" s="1"/>
  <c r="FY293" i="28"/>
  <c r="GB293" i="28"/>
  <c r="IE294" i="28" l="1"/>
  <c r="ID294" i="28"/>
  <c r="FT296" i="28"/>
  <c r="FU295" i="28"/>
  <c r="FW295" i="28" s="1"/>
  <c r="GA295" i="28"/>
  <c r="GB294" i="28"/>
  <c r="FY294" i="28"/>
  <c r="IE295" i="28" l="1"/>
  <c r="ID295" i="28"/>
  <c r="FV295" i="28"/>
  <c r="FZ295" i="28" s="1"/>
  <c r="GB295" i="28"/>
  <c r="FY295" i="28"/>
  <c r="FT297" i="28"/>
  <c r="FU296" i="28"/>
  <c r="FW296" i="28" s="1"/>
  <c r="GA296" i="28"/>
  <c r="IE296" i="28" l="1"/>
  <c r="ID296" i="28"/>
  <c r="FV296" i="28"/>
  <c r="FZ296" i="28" s="1"/>
  <c r="GB296" i="28"/>
  <c r="FY296" i="28"/>
  <c r="GA297" i="28"/>
  <c r="FU297" i="28"/>
  <c r="FW297" i="28" s="1"/>
  <c r="FT298" i="28"/>
  <c r="IE297" i="28" l="1"/>
  <c r="ID297" i="28"/>
  <c r="FV297" i="28"/>
  <c r="FZ297" i="28" s="1"/>
  <c r="FU298" i="28"/>
  <c r="FW298" i="28" s="1"/>
  <c r="GA298" i="28"/>
  <c r="FT299" i="28"/>
  <c r="FY297" i="28"/>
  <c r="GB297" i="28"/>
  <c r="IE298" i="28" l="1"/>
  <c r="ID298" i="28"/>
  <c r="GA299" i="28"/>
  <c r="FT300" i="28"/>
  <c r="FU299" i="28"/>
  <c r="FW299" i="28" s="1"/>
  <c r="FY298" i="28"/>
  <c r="GB298" i="28"/>
  <c r="FV298" i="28"/>
  <c r="FZ298" i="28" s="1"/>
  <c r="IE299" i="28" l="1"/>
  <c r="ID299" i="28"/>
  <c r="FV299" i="28"/>
  <c r="FZ299" i="28" s="1"/>
  <c r="FU300" i="28"/>
  <c r="FW300" i="28" s="1"/>
  <c r="GA300" i="28"/>
  <c r="FT301" i="28"/>
  <c r="GB299" i="28"/>
  <c r="FY299" i="28"/>
  <c r="IE300" i="28" l="1"/>
  <c r="ID300" i="28"/>
  <c r="GA301" i="28"/>
  <c r="FT302" i="28"/>
  <c r="FU301" i="28"/>
  <c r="FW301" i="28" s="1"/>
  <c r="GB300" i="28"/>
  <c r="FY300" i="28"/>
  <c r="FV300" i="28"/>
  <c r="FZ300" i="28" s="1"/>
  <c r="IE301" i="28" l="1"/>
  <c r="ID301" i="28"/>
  <c r="FV301" i="28"/>
  <c r="FZ301" i="28" s="1"/>
  <c r="FU302" i="28"/>
  <c r="FW302" i="28" s="1"/>
  <c r="GA302" i="28"/>
  <c r="FT303" i="28"/>
  <c r="FY301" i="28"/>
  <c r="GB301" i="28"/>
  <c r="IE302" i="28" l="1"/>
  <c r="ID302" i="28"/>
  <c r="FU303" i="28"/>
  <c r="FW303" i="28" s="1"/>
  <c r="FT304" i="28"/>
  <c r="GA303" i="28"/>
  <c r="FY302" i="28"/>
  <c r="GB302" i="28"/>
  <c r="FV302" i="28"/>
  <c r="FZ302" i="28" s="1"/>
  <c r="IE303" i="28" l="1"/>
  <c r="ID303" i="28"/>
  <c r="FY303" i="28"/>
  <c r="GB303" i="28"/>
  <c r="FT305" i="28"/>
  <c r="GA304" i="28"/>
  <c r="FU304" i="28"/>
  <c r="FW304" i="28" s="1"/>
  <c r="FV303" i="28"/>
  <c r="FZ303" i="28" s="1"/>
  <c r="IE304" i="28" l="1"/>
  <c r="ID304" i="28"/>
  <c r="FV304" i="28"/>
  <c r="FZ304" i="28" s="1"/>
  <c r="GB304" i="28"/>
  <c r="FY304" i="28"/>
  <c r="FU305" i="28"/>
  <c r="FW305" i="28" s="1"/>
  <c r="FT306" i="28"/>
  <c r="GA305" i="28"/>
  <c r="IE305" i="28" l="1"/>
  <c r="ID305" i="28"/>
  <c r="FY305" i="28"/>
  <c r="GB305" i="28"/>
  <c r="GA306" i="28"/>
  <c r="FU306" i="28"/>
  <c r="FW306" i="28" s="1"/>
  <c r="FT307" i="28"/>
  <c r="FV305" i="28"/>
  <c r="FZ305" i="28" s="1"/>
  <c r="IE306" i="28" l="1"/>
  <c r="ID306" i="28"/>
  <c r="FV306" i="28"/>
  <c r="FZ306" i="28" s="1"/>
  <c r="FU307" i="28"/>
  <c r="FW307" i="28" s="1"/>
  <c r="GA307" i="28"/>
  <c r="FT308" i="28"/>
  <c r="GB306" i="28"/>
  <c r="FY306" i="28"/>
  <c r="IE307" i="28" l="1"/>
  <c r="ID307" i="28"/>
  <c r="GB307" i="28"/>
  <c r="FY307" i="28"/>
  <c r="FU308" i="28"/>
  <c r="FW308" i="28" s="1"/>
  <c r="GA308" i="28"/>
  <c r="FT309" i="28"/>
  <c r="FV307" i="28"/>
  <c r="FZ307" i="28" s="1"/>
  <c r="IE308" i="28" l="1"/>
  <c r="ID308" i="28"/>
  <c r="GA309" i="28"/>
  <c r="FT310" i="28"/>
  <c r="FU309" i="28"/>
  <c r="FW309" i="28" s="1"/>
  <c r="GB308" i="28"/>
  <c r="FY308" i="28"/>
  <c r="FV308" i="28"/>
  <c r="FZ308" i="28" s="1"/>
  <c r="IE309" i="28" l="1"/>
  <c r="ID309" i="28"/>
  <c r="FV309" i="28"/>
  <c r="FZ309" i="28" s="1"/>
  <c r="FU310" i="28"/>
  <c r="FW310" i="28" s="1"/>
  <c r="GA310" i="28"/>
  <c r="FT311" i="28"/>
  <c r="GB309" i="28"/>
  <c r="FY309" i="28"/>
  <c r="IE310" i="28" l="1"/>
  <c r="ID310" i="28"/>
  <c r="FV310" i="28"/>
  <c r="FZ310" i="28" s="1"/>
  <c r="GA311" i="28"/>
  <c r="FT312" i="28"/>
  <c r="FU311" i="28"/>
  <c r="FW311" i="28" s="1"/>
  <c r="GB310" i="28"/>
  <c r="FY310" i="28"/>
  <c r="IE311" i="28" l="1"/>
  <c r="ID311" i="28"/>
  <c r="FV311" i="28"/>
  <c r="FZ311" i="28" s="1"/>
  <c r="GA312" i="28"/>
  <c r="FU312" i="28"/>
  <c r="FW312" i="28" s="1"/>
  <c r="GB311" i="28"/>
  <c r="FY311" i="28"/>
  <c r="IE312" i="28" l="1"/>
  <c r="ID312" i="28"/>
  <c r="FV312" i="28"/>
  <c r="FZ312" i="28" s="1"/>
  <c r="FY312" i="28"/>
  <c r="GB312" i="28"/>
  <c r="FT313" i="28" l="1"/>
  <c r="FX313" i="28" l="1"/>
  <c r="FU313" i="28"/>
  <c r="FW313" i="28" s="1"/>
  <c r="GA313" i="28"/>
  <c r="GC21" i="28" l="1"/>
  <c r="GF17" i="28"/>
  <c r="GC111" i="28"/>
  <c r="GF90" i="28"/>
  <c r="GO72" i="28"/>
  <c r="GF94" i="28"/>
  <c r="GI96" i="28"/>
  <c r="GO76" i="28"/>
  <c r="GI70" i="28"/>
  <c r="GO68" i="28"/>
  <c r="GP68" i="28" s="1"/>
  <c r="GO99" i="28"/>
  <c r="GP99" i="28" s="1"/>
  <c r="GF47" i="28"/>
  <c r="GI106" i="28"/>
  <c r="GO107" i="28"/>
  <c r="GP107" i="28" s="1"/>
  <c r="GC49" i="28"/>
  <c r="GC55" i="28"/>
  <c r="GC52" i="28"/>
  <c r="GI26" i="28"/>
  <c r="GO48" i="28"/>
  <c r="GL114" i="28"/>
  <c r="GL84" i="28"/>
  <c r="GF36" i="28"/>
  <c r="GL72" i="28"/>
  <c r="GC35" i="28"/>
  <c r="GO22" i="28"/>
  <c r="GP22" i="28" s="1"/>
  <c r="GL55" i="28"/>
  <c r="GO88" i="28"/>
  <c r="GC115" i="28"/>
  <c r="GI43" i="28"/>
  <c r="GI59" i="28"/>
  <c r="GF24" i="28"/>
  <c r="GO36" i="28"/>
  <c r="GP36" i="28" s="1"/>
  <c r="GL82" i="28"/>
  <c r="GL50" i="28"/>
  <c r="GI82" i="28"/>
  <c r="GI113" i="28"/>
  <c r="GO23" i="28"/>
  <c r="GP23" i="28" s="1"/>
  <c r="GY23" i="28" s="1"/>
  <c r="GL88" i="28"/>
  <c r="GL111" i="28"/>
  <c r="GF89" i="28"/>
  <c r="GC91" i="28"/>
  <c r="GL97" i="28"/>
  <c r="GF73" i="28"/>
  <c r="GL62" i="28"/>
  <c r="GF76" i="28"/>
  <c r="GI94" i="28"/>
  <c r="GI34" i="28"/>
  <c r="GC72" i="28"/>
  <c r="GC23" i="28"/>
  <c r="GD23" i="28" s="1"/>
  <c r="GU23" i="28" s="1"/>
  <c r="GF57" i="28"/>
  <c r="GO93" i="28"/>
  <c r="GL92" i="28"/>
  <c r="GI81" i="28"/>
  <c r="GO16" i="28"/>
  <c r="GC107" i="28"/>
  <c r="GC54" i="28"/>
  <c r="GF53" i="28"/>
  <c r="GO113" i="28"/>
  <c r="GP113" i="28" s="1"/>
  <c r="GI72" i="28"/>
  <c r="GL110" i="28"/>
  <c r="GF31" i="28"/>
  <c r="GF91" i="28"/>
  <c r="GL59" i="28"/>
  <c r="GC41" i="28"/>
  <c r="GF79" i="28"/>
  <c r="GF54" i="28"/>
  <c r="GC76" i="28"/>
  <c r="GC86" i="28"/>
  <c r="GO47" i="28"/>
  <c r="GF86" i="28"/>
  <c r="GO67" i="28"/>
  <c r="GP67" i="28" s="1"/>
  <c r="GC70" i="28"/>
  <c r="GL24" i="28"/>
  <c r="GI37" i="28"/>
  <c r="GI46" i="28"/>
  <c r="GC28" i="28"/>
  <c r="GC79" i="28"/>
  <c r="GI36" i="28"/>
  <c r="GC96" i="28"/>
  <c r="GC40" i="28"/>
  <c r="GI45" i="28"/>
  <c r="GI19" i="28"/>
  <c r="GJ19" i="28" s="1"/>
  <c r="GW19" i="28" s="1"/>
  <c r="GI103" i="28"/>
  <c r="GF77" i="28"/>
  <c r="GC113" i="28"/>
  <c r="GF34" i="28"/>
  <c r="GI105" i="28"/>
  <c r="GF43" i="28"/>
  <c r="GO34" i="28"/>
  <c r="GC97" i="28"/>
  <c r="GF63" i="28"/>
  <c r="GO45" i="28"/>
  <c r="GC89" i="28"/>
  <c r="GL65" i="28"/>
  <c r="GL43" i="28"/>
  <c r="GI64" i="28"/>
  <c r="GL31" i="28"/>
  <c r="GF70" i="28"/>
  <c r="GL40" i="28"/>
  <c r="GO95" i="28"/>
  <c r="GO100" i="28"/>
  <c r="GO64" i="28"/>
  <c r="GL108" i="28"/>
  <c r="GC69" i="28"/>
  <c r="GI23" i="28"/>
  <c r="GF26" i="28"/>
  <c r="GL48" i="28"/>
  <c r="GO55" i="28"/>
  <c r="GP55" i="28" s="1"/>
  <c r="GL96" i="28"/>
  <c r="GC100" i="28"/>
  <c r="GL22" i="28"/>
  <c r="GL37" i="28"/>
  <c r="GC45" i="28"/>
  <c r="GC16" i="28"/>
  <c r="GC87" i="28"/>
  <c r="GL52" i="28"/>
  <c r="GO79" i="28"/>
  <c r="GO25" i="28"/>
  <c r="GP25" i="28" s="1"/>
  <c r="GY25" i="28" s="1"/>
  <c r="GF80" i="28"/>
  <c r="GL51" i="28"/>
  <c r="GF51" i="28"/>
  <c r="GL112" i="28"/>
  <c r="GI54" i="28"/>
  <c r="GI79" i="28"/>
  <c r="GF101" i="28"/>
  <c r="GL73" i="28"/>
  <c r="GI32" i="28"/>
  <c r="GL87" i="28"/>
  <c r="GI102" i="28"/>
  <c r="GF111" i="28"/>
  <c r="GF49" i="28"/>
  <c r="GF39" i="28"/>
  <c r="GL64" i="28"/>
  <c r="GL32" i="28"/>
  <c r="GI39" i="28"/>
  <c r="GF29" i="28"/>
  <c r="GC33" i="28"/>
  <c r="GO40" i="28"/>
  <c r="GC58" i="28"/>
  <c r="GF48" i="28"/>
  <c r="GF108" i="28"/>
  <c r="GI57" i="28"/>
  <c r="GI110" i="28"/>
  <c r="GF83" i="28"/>
  <c r="GI30" i="28"/>
  <c r="GO80" i="28"/>
  <c r="GP80" i="28" s="1"/>
  <c r="GI78" i="28"/>
  <c r="GO97" i="28"/>
  <c r="GL26" i="28"/>
  <c r="GI29" i="28"/>
  <c r="GF25" i="28"/>
  <c r="GI18" i="28"/>
  <c r="GJ18" i="28" s="1"/>
  <c r="GW18" i="28" s="1"/>
  <c r="GF106" i="28"/>
  <c r="GC64" i="28"/>
  <c r="GC67" i="28"/>
  <c r="GC62" i="28"/>
  <c r="GI97" i="28"/>
  <c r="GL35" i="28"/>
  <c r="GO105" i="28"/>
  <c r="GP105" i="28" s="1"/>
  <c r="GL70" i="28"/>
  <c r="GL19" i="28"/>
  <c r="GC43" i="28"/>
  <c r="GF107" i="28"/>
  <c r="GI74" i="28"/>
  <c r="GL29" i="28"/>
  <c r="GL45" i="28"/>
  <c r="GI60" i="28"/>
  <c r="GL57" i="28"/>
  <c r="GC93" i="28"/>
  <c r="GF22" i="28"/>
  <c r="GC26" i="28"/>
  <c r="GF114" i="28"/>
  <c r="GL75" i="28"/>
  <c r="GL69" i="28"/>
  <c r="GF60" i="28"/>
  <c r="GI67" i="28"/>
  <c r="GO109" i="28"/>
  <c r="GL103" i="28"/>
  <c r="GI20" i="28"/>
  <c r="GI49" i="28"/>
  <c r="GC27" i="28"/>
  <c r="GI56" i="28"/>
  <c r="GO114" i="28"/>
  <c r="GP114" i="28" s="1"/>
  <c r="GL54" i="28"/>
  <c r="GF112" i="28"/>
  <c r="GC42" i="28"/>
  <c r="GO39" i="28"/>
  <c r="GP39" i="28" s="1"/>
  <c r="GC83" i="28"/>
  <c r="GD83" i="28" s="1"/>
  <c r="GI114" i="28"/>
  <c r="GF16" i="28"/>
  <c r="GC29" i="28"/>
  <c r="GL89" i="28"/>
  <c r="GL78" i="28"/>
  <c r="GI100" i="28"/>
  <c r="GC38" i="28"/>
  <c r="GO96" i="28"/>
  <c r="GF87" i="28"/>
  <c r="GC110" i="28"/>
  <c r="GI35" i="28"/>
  <c r="GL66" i="28"/>
  <c r="GI27" i="28"/>
  <c r="GI112" i="28"/>
  <c r="GC37" i="28"/>
  <c r="GL28" i="28"/>
  <c r="GO104" i="28"/>
  <c r="GP104" i="28" s="1"/>
  <c r="GF82" i="28"/>
  <c r="GI90" i="28"/>
  <c r="GF84" i="28"/>
  <c r="GC22" i="28"/>
  <c r="GF115" i="28"/>
  <c r="GI31" i="28"/>
  <c r="GC75" i="28"/>
  <c r="GI69" i="28"/>
  <c r="GO91" i="28"/>
  <c r="GP91" i="28" s="1"/>
  <c r="GI48" i="28"/>
  <c r="GL36" i="28"/>
  <c r="GI33" i="28"/>
  <c r="GO21" i="28"/>
  <c r="GP21" i="28" s="1"/>
  <c r="GY21" i="28" s="1"/>
  <c r="GI44" i="28"/>
  <c r="GF95" i="28"/>
  <c r="GL81" i="28"/>
  <c r="GO38" i="28"/>
  <c r="GP38" i="28" s="1"/>
  <c r="GL115" i="28"/>
  <c r="GO101" i="28"/>
  <c r="GP101" i="28" s="1"/>
  <c r="GC71" i="28"/>
  <c r="GF27" i="28"/>
  <c r="GG27" i="28" s="1"/>
  <c r="GV27" i="28" s="1"/>
  <c r="GC36" i="28"/>
  <c r="GO83" i="28"/>
  <c r="GP83" i="28" s="1"/>
  <c r="GL79" i="28"/>
  <c r="GL16" i="28"/>
  <c r="GF113" i="28"/>
  <c r="GO65" i="28"/>
  <c r="GC60" i="28"/>
  <c r="GF61" i="28"/>
  <c r="GF37" i="28"/>
  <c r="GC106" i="28"/>
  <c r="GL39" i="28"/>
  <c r="GF52" i="28"/>
  <c r="GC77" i="28"/>
  <c r="GC73" i="28"/>
  <c r="GI41" i="28"/>
  <c r="GC90" i="28"/>
  <c r="GI84" i="28"/>
  <c r="GI71" i="28"/>
  <c r="GI109" i="28"/>
  <c r="GO19" i="28"/>
  <c r="GP19" i="28" s="1"/>
  <c r="GY19" i="28" s="1"/>
  <c r="GL46" i="28"/>
  <c r="GI77" i="28"/>
  <c r="GO53" i="28"/>
  <c r="GP53" i="28" s="1"/>
  <c r="GY53" i="28" s="1"/>
  <c r="GF109" i="28"/>
  <c r="GC92" i="28"/>
  <c r="GL21" i="28"/>
  <c r="GI50" i="28"/>
  <c r="GO33" i="28"/>
  <c r="GP33" i="28" s="1"/>
  <c r="GI16" i="28"/>
  <c r="GJ16" i="28" s="1"/>
  <c r="GW16" i="28" s="1"/>
  <c r="GO51" i="28"/>
  <c r="GP51" i="28" s="1"/>
  <c r="GY51" i="28" s="1"/>
  <c r="GL102" i="28"/>
  <c r="GO31" i="28"/>
  <c r="GP31" i="28" s="1"/>
  <c r="GY31" i="28" s="1"/>
  <c r="GL86" i="28"/>
  <c r="GL91" i="28"/>
  <c r="GO115" i="28"/>
  <c r="GP115" i="28" s="1"/>
  <c r="GO84" i="28"/>
  <c r="GP84" i="28" s="1"/>
  <c r="GC61" i="28"/>
  <c r="GO50" i="28"/>
  <c r="GP50" i="28" s="1"/>
  <c r="GY50" i="28" s="1"/>
  <c r="GO58" i="28"/>
  <c r="GP58" i="28" s="1"/>
  <c r="GY58" i="28" s="1"/>
  <c r="GF19" i="28"/>
  <c r="GG19" i="28" s="1"/>
  <c r="GV19" i="28" s="1"/>
  <c r="GI22" i="28"/>
  <c r="GI75" i="28"/>
  <c r="GO27" i="28"/>
  <c r="GP27" i="28" s="1"/>
  <c r="GO37" i="28"/>
  <c r="GP37" i="28" s="1"/>
  <c r="GC78" i="28"/>
  <c r="GL49" i="28"/>
  <c r="GI62" i="28"/>
  <c r="GC15" i="28"/>
  <c r="GI24" i="28"/>
  <c r="GF46" i="28"/>
  <c r="GC109" i="28"/>
  <c r="GI55" i="28"/>
  <c r="GF66" i="28"/>
  <c r="GF100" i="28"/>
  <c r="GL99" i="28"/>
  <c r="GI21" i="28"/>
  <c r="GC25" i="28"/>
  <c r="GF32" i="28"/>
  <c r="GL113" i="28"/>
  <c r="GO54" i="28"/>
  <c r="GP54" i="28" s="1"/>
  <c r="GC84" i="28"/>
  <c r="GI85" i="28"/>
  <c r="GF56" i="28"/>
  <c r="GC104" i="28"/>
  <c r="GL56" i="28"/>
  <c r="GO87" i="28"/>
  <c r="GP87" i="28" s="1"/>
  <c r="GC101" i="28"/>
  <c r="GF33" i="28"/>
  <c r="GL20" i="28"/>
  <c r="GO70" i="28"/>
  <c r="GP70" i="28" s="1"/>
  <c r="GC48" i="28"/>
  <c r="GC63" i="28"/>
  <c r="GO103" i="28"/>
  <c r="GP103" i="28" s="1"/>
  <c r="GL61" i="28"/>
  <c r="GL23" i="28"/>
  <c r="GO56" i="28"/>
  <c r="GP56" i="28" s="1"/>
  <c r="GF23" i="28"/>
  <c r="GO44" i="28"/>
  <c r="GP44" i="28" s="1"/>
  <c r="GC102" i="28"/>
  <c r="GI76" i="28"/>
  <c r="GL76" i="28"/>
  <c r="GL77" i="28"/>
  <c r="GO108" i="28"/>
  <c r="GP108" i="28" s="1"/>
  <c r="GF85" i="28"/>
  <c r="GL18" i="28"/>
  <c r="GF96" i="28"/>
  <c r="GI68" i="28"/>
  <c r="GO112" i="28"/>
  <c r="GP112" i="28" s="1"/>
  <c r="GF28" i="28"/>
  <c r="GI73" i="28"/>
  <c r="GC65" i="28"/>
  <c r="GI63" i="28"/>
  <c r="GO92" i="28"/>
  <c r="GP92" i="28" s="1"/>
  <c r="GI111" i="28"/>
  <c r="GO18" i="28"/>
  <c r="GP18" i="28" s="1"/>
  <c r="GY18" i="28" s="1"/>
  <c r="GF40" i="28"/>
  <c r="GC80" i="28"/>
  <c r="GC51" i="28"/>
  <c r="GL38" i="28"/>
  <c r="GO15" i="28"/>
  <c r="GL109" i="28"/>
  <c r="GO82" i="28"/>
  <c r="GP82" i="28" s="1"/>
  <c r="GL74" i="28"/>
  <c r="GC108" i="28"/>
  <c r="GO60" i="28"/>
  <c r="GP60" i="28" s="1"/>
  <c r="GY60" i="28" s="1"/>
  <c r="GF59" i="28"/>
  <c r="GC99" i="28"/>
  <c r="GO74" i="28"/>
  <c r="GP74" i="28" s="1"/>
  <c r="GL47" i="28"/>
  <c r="GC68" i="28"/>
  <c r="GO75" i="28"/>
  <c r="GP75" i="28" s="1"/>
  <c r="GF18" i="28"/>
  <c r="GG18" i="28" s="1"/>
  <c r="GV18" i="28" s="1"/>
  <c r="GL60" i="28"/>
  <c r="GF62" i="28"/>
  <c r="GC31" i="28"/>
  <c r="GI115" i="28"/>
  <c r="GO71" i="28"/>
  <c r="GF92" i="28"/>
  <c r="GI25" i="28"/>
  <c r="GC114" i="28"/>
  <c r="GI80" i="28"/>
  <c r="GF35" i="28"/>
  <c r="GO77" i="28"/>
  <c r="GP77" i="28" s="1"/>
  <c r="GI38" i="28"/>
  <c r="GI104" i="28"/>
  <c r="GF103" i="28"/>
  <c r="GC32" i="28"/>
  <c r="GO24" i="28"/>
  <c r="GP24" i="28" s="1"/>
  <c r="GY24" i="28" s="1"/>
  <c r="GC94" i="28"/>
  <c r="GC56" i="28"/>
  <c r="GF69" i="28"/>
  <c r="GF64" i="28"/>
  <c r="GC66" i="28"/>
  <c r="GO52" i="28"/>
  <c r="GP52" i="28" s="1"/>
  <c r="GY52" i="28" s="1"/>
  <c r="GL104" i="28"/>
  <c r="GI91" i="28"/>
  <c r="GI108" i="28"/>
  <c r="GI88" i="28"/>
  <c r="GC39" i="28"/>
  <c r="GL106" i="28"/>
  <c r="GO86" i="28"/>
  <c r="GP86" i="28" s="1"/>
  <c r="GO62" i="28"/>
  <c r="GP62" i="28" s="1"/>
  <c r="GY62" i="28" s="1"/>
  <c r="GL33" i="28"/>
  <c r="GL41" i="28"/>
  <c r="GC24" i="28"/>
  <c r="GD24" i="28" s="1"/>
  <c r="GU24" i="28" s="1"/>
  <c r="GL44" i="28"/>
  <c r="GO111" i="28"/>
  <c r="GP111" i="28" s="1"/>
  <c r="GO69" i="28"/>
  <c r="GP69" i="28" s="1"/>
  <c r="GL100" i="28"/>
  <c r="GF78" i="28"/>
  <c r="GF71" i="28"/>
  <c r="GC85" i="28"/>
  <c r="GO46" i="28"/>
  <c r="GI51" i="28"/>
  <c r="GL105" i="28"/>
  <c r="GI95" i="28"/>
  <c r="GL58" i="28"/>
  <c r="GI92" i="28"/>
  <c r="GL101" i="28"/>
  <c r="GL25" i="28"/>
  <c r="GL107" i="28"/>
  <c r="GF58" i="28"/>
  <c r="GL67" i="28"/>
  <c r="GF21" i="28"/>
  <c r="GF93" i="28"/>
  <c r="GL95" i="28"/>
  <c r="GI53" i="28"/>
  <c r="GL27" i="28"/>
  <c r="GL98" i="28"/>
  <c r="GF74" i="28"/>
  <c r="GO94" i="28"/>
  <c r="GP94" i="28" s="1"/>
  <c r="GL30" i="28"/>
  <c r="GI28" i="28"/>
  <c r="GO28" i="28"/>
  <c r="GP28" i="28" s="1"/>
  <c r="GC34" i="28"/>
  <c r="GO102" i="28"/>
  <c r="GP102" i="28" s="1"/>
  <c r="GL53" i="28"/>
  <c r="GC105" i="28"/>
  <c r="GF81" i="28"/>
  <c r="GF110" i="28"/>
  <c r="GC74" i="28"/>
  <c r="GI101" i="28"/>
  <c r="GC53" i="28"/>
  <c r="GC98" i="28"/>
  <c r="GI89" i="28"/>
  <c r="GF20" i="28"/>
  <c r="GG20" i="28" s="1"/>
  <c r="GV20" i="28" s="1"/>
  <c r="GL68" i="28"/>
  <c r="GL42" i="28"/>
  <c r="GO73" i="28"/>
  <c r="GP73" i="28" s="1"/>
  <c r="GF55" i="28"/>
  <c r="GI15" i="28"/>
  <c r="GO90" i="28"/>
  <c r="GP90" i="28" s="1"/>
  <c r="GF102" i="28"/>
  <c r="GO98" i="28"/>
  <c r="GP98" i="28" s="1"/>
  <c r="GI83" i="28"/>
  <c r="GO35" i="28"/>
  <c r="GP35" i="28" s="1"/>
  <c r="GI65" i="28"/>
  <c r="GO78" i="28"/>
  <c r="GP78" i="28" s="1"/>
  <c r="GF75" i="28"/>
  <c r="GI87" i="28"/>
  <c r="GF42" i="28"/>
  <c r="GC88" i="28"/>
  <c r="GI107" i="28"/>
  <c r="GO32" i="28"/>
  <c r="GP32" i="28" s="1"/>
  <c r="GC30" i="28"/>
  <c r="GF65" i="28"/>
  <c r="GF30" i="28"/>
  <c r="GF88" i="28"/>
  <c r="GI58" i="28"/>
  <c r="GO106" i="28"/>
  <c r="GP106" i="28" s="1"/>
  <c r="GO49" i="28"/>
  <c r="GP49" i="28" s="1"/>
  <c r="GY49" i="28" s="1"/>
  <c r="GF72" i="28"/>
  <c r="GL71" i="28"/>
  <c r="GC81" i="28"/>
  <c r="GL63" i="28"/>
  <c r="GI40" i="28"/>
  <c r="GC112" i="28"/>
  <c r="GF50" i="28"/>
  <c r="GC59" i="28"/>
  <c r="GI52" i="28"/>
  <c r="GO30" i="28"/>
  <c r="GP30" i="28" s="1"/>
  <c r="GO29" i="28"/>
  <c r="GP29" i="28" s="1"/>
  <c r="GI47" i="28"/>
  <c r="GF98" i="28"/>
  <c r="GO17" i="28"/>
  <c r="GP17" i="28" s="1"/>
  <c r="GY17" i="28" s="1"/>
  <c r="GF45" i="28"/>
  <c r="GL34" i="28"/>
  <c r="GC57" i="28"/>
  <c r="GO20" i="28"/>
  <c r="GP20" i="28" s="1"/>
  <c r="GY20" i="28" s="1"/>
  <c r="GO85" i="28"/>
  <c r="GP85" i="28" s="1"/>
  <c r="GI61" i="28"/>
  <c r="GI86" i="28"/>
  <c r="GL94" i="28"/>
  <c r="GL90" i="28"/>
  <c r="GC44" i="28"/>
  <c r="GO43" i="28"/>
  <c r="GP43" i="28" s="1"/>
  <c r="GF99" i="28"/>
  <c r="GL15" i="28"/>
  <c r="GL85" i="28"/>
  <c r="GF105" i="28"/>
  <c r="GC82" i="28"/>
  <c r="GF38" i="28"/>
  <c r="GL93" i="28"/>
  <c r="GC50" i="28"/>
  <c r="GI98" i="28"/>
  <c r="GO63" i="28"/>
  <c r="GP63" i="28" s="1"/>
  <c r="GY63" i="28" s="1"/>
  <c r="GL80" i="28"/>
  <c r="GL17" i="28"/>
  <c r="GC95" i="28"/>
  <c r="GF41" i="28"/>
  <c r="GI66" i="28"/>
  <c r="GF44" i="28"/>
  <c r="GC47" i="28"/>
  <c r="GC103" i="28"/>
  <c r="GO57" i="28"/>
  <c r="GP57" i="28" s="1"/>
  <c r="GY57" i="28" s="1"/>
  <c r="GO61" i="28"/>
  <c r="GP61" i="28" s="1"/>
  <c r="GY61" i="28" s="1"/>
  <c r="GI17" i="28"/>
  <c r="GJ17" i="28" s="1"/>
  <c r="GW17" i="28" s="1"/>
  <c r="GI99" i="28"/>
  <c r="GF104" i="28"/>
  <c r="GO89" i="28"/>
  <c r="GP89" i="28" s="1"/>
  <c r="GC46" i="28"/>
  <c r="GF97" i="28"/>
  <c r="GF15" i="28"/>
  <c r="GL83" i="28"/>
  <c r="GO81" i="28"/>
  <c r="GP81" i="28" s="1"/>
  <c r="GO42" i="28"/>
  <c r="GP42" i="28" s="1"/>
  <c r="GO66" i="28"/>
  <c r="GP66" i="28" s="1"/>
  <c r="GO41" i="28"/>
  <c r="GP41" i="28" s="1"/>
  <c r="GI93" i="28"/>
  <c r="GF67" i="28"/>
  <c r="GO26" i="28"/>
  <c r="GP26" i="28" s="1"/>
  <c r="GO110" i="28"/>
  <c r="GP110" i="28" s="1"/>
  <c r="GF68" i="28"/>
  <c r="GO59" i="28"/>
  <c r="GP59" i="28" s="1"/>
  <c r="GY59" i="28" s="1"/>
  <c r="GI42" i="28"/>
  <c r="GP45" i="28"/>
  <c r="GP64" i="28"/>
  <c r="GP93" i="28"/>
  <c r="GP100" i="28"/>
  <c r="GP48" i="28"/>
  <c r="GY48" i="28" s="1"/>
  <c r="GD21" i="28"/>
  <c r="GU21" i="28" s="1"/>
  <c r="GP72" i="28"/>
  <c r="GP109" i="28"/>
  <c r="GG24" i="28"/>
  <c r="GV24" i="28" s="1"/>
  <c r="GP16" i="28"/>
  <c r="GP76" i="28"/>
  <c r="GP65" i="28"/>
  <c r="IE313" i="28"/>
  <c r="ID313" i="28"/>
  <c r="GO171" i="28"/>
  <c r="GP171" i="28" s="1"/>
  <c r="GO191" i="28"/>
  <c r="GP191" i="28" s="1"/>
  <c r="GO182" i="28"/>
  <c r="GP182" i="28" s="1"/>
  <c r="GO134" i="28"/>
  <c r="GP134" i="28" s="1"/>
  <c r="GO121" i="28"/>
  <c r="GP121" i="28" s="1"/>
  <c r="GO186" i="28"/>
  <c r="GP186" i="28" s="1"/>
  <c r="GO119" i="28"/>
  <c r="GP119" i="28" s="1"/>
  <c r="GO135" i="28"/>
  <c r="GP135" i="28" s="1"/>
  <c r="GO229" i="28"/>
  <c r="GP229" i="28" s="1"/>
  <c r="GO209" i="28"/>
  <c r="GP209" i="28" s="1"/>
  <c r="GO236" i="28"/>
  <c r="GP236" i="28" s="1"/>
  <c r="GO212" i="28"/>
  <c r="GP212" i="28" s="1"/>
  <c r="GO210" i="28"/>
  <c r="GP210" i="28" s="1"/>
  <c r="GO230" i="28"/>
  <c r="GP230" i="28" s="1"/>
  <c r="GO122" i="28"/>
  <c r="GP122" i="28" s="1"/>
  <c r="GO168" i="28"/>
  <c r="GP168" i="28" s="1"/>
  <c r="GO146" i="28"/>
  <c r="GP146" i="28" s="1"/>
  <c r="GO190" i="28"/>
  <c r="GP190" i="28" s="1"/>
  <c r="GP47" i="28"/>
  <c r="GY47" i="28" s="1"/>
  <c r="GO180" i="28"/>
  <c r="GP180" i="28" s="1"/>
  <c r="GO117" i="28"/>
  <c r="GP117" i="28" s="1"/>
  <c r="GO206" i="28"/>
  <c r="GP206" i="28" s="1"/>
  <c r="GO128" i="28"/>
  <c r="GP128" i="28" s="1"/>
  <c r="GO163" i="28"/>
  <c r="GP163" i="28" s="1"/>
  <c r="GO248" i="28"/>
  <c r="GP248" i="28" s="1"/>
  <c r="GO153" i="28"/>
  <c r="GP153" i="28" s="1"/>
  <c r="GO123" i="28"/>
  <c r="GP123" i="28" s="1"/>
  <c r="GO208" i="28"/>
  <c r="GP208" i="28" s="1"/>
  <c r="GO164" i="28"/>
  <c r="GP164" i="28" s="1"/>
  <c r="GO144" i="28"/>
  <c r="GP144" i="28" s="1"/>
  <c r="GO223" i="28"/>
  <c r="GP223" i="28" s="1"/>
  <c r="GP88" i="28"/>
  <c r="GO175" i="28"/>
  <c r="GP175" i="28" s="1"/>
  <c r="GO173" i="28"/>
  <c r="GP173" i="28" s="1"/>
  <c r="GO216" i="28"/>
  <c r="GP216" i="28" s="1"/>
  <c r="GO225" i="28"/>
  <c r="GP225" i="28" s="1"/>
  <c r="GO169" i="28"/>
  <c r="GP169" i="28" s="1"/>
  <c r="GO204" i="28"/>
  <c r="GP204" i="28" s="1"/>
  <c r="GO200" i="28"/>
  <c r="GP200" i="28" s="1"/>
  <c r="GO238" i="28"/>
  <c r="GP238" i="28" s="1"/>
  <c r="GO132" i="28"/>
  <c r="GP132" i="28" s="1"/>
  <c r="GO161" i="28"/>
  <c r="GP161" i="28" s="1"/>
  <c r="GO217" i="28"/>
  <c r="GP217" i="28" s="1"/>
  <c r="GO242" i="28"/>
  <c r="GP242" i="28" s="1"/>
  <c r="GO211" i="28"/>
  <c r="GP211" i="28" s="1"/>
  <c r="GO141" i="28"/>
  <c r="GP141" i="28" s="1"/>
  <c r="GO250" i="28"/>
  <c r="GP250" i="28" s="1"/>
  <c r="GO167" i="28"/>
  <c r="GP167" i="28" s="1"/>
  <c r="GO198" i="28"/>
  <c r="GP198" i="28" s="1"/>
  <c r="GO116" i="28"/>
  <c r="GP116" i="28" s="1"/>
  <c r="GO207" i="28"/>
  <c r="GP207" i="28" s="1"/>
  <c r="GO197" i="28"/>
  <c r="GP197" i="28" s="1"/>
  <c r="GO243" i="28"/>
  <c r="GP243" i="28" s="1"/>
  <c r="GO127" i="28"/>
  <c r="GP127" i="28" s="1"/>
  <c r="GO213" i="28"/>
  <c r="GP213" i="28" s="1"/>
  <c r="GO130" i="28"/>
  <c r="GP130" i="28" s="1"/>
  <c r="GO152" i="28"/>
  <c r="GP152" i="28" s="1"/>
  <c r="GO220" i="28"/>
  <c r="GP220" i="28" s="1"/>
  <c r="GO172" i="28"/>
  <c r="GP172" i="28" s="1"/>
  <c r="GO247" i="28"/>
  <c r="GP247" i="28" s="1"/>
  <c r="GO176" i="28"/>
  <c r="GP176" i="28" s="1"/>
  <c r="GO205" i="28"/>
  <c r="GP205" i="28" s="1"/>
  <c r="GO149" i="28"/>
  <c r="GP149" i="28" s="1"/>
  <c r="GO231" i="28"/>
  <c r="GP231" i="28" s="1"/>
  <c r="GO143" i="28"/>
  <c r="GP143" i="28" s="1"/>
  <c r="GO166" i="28"/>
  <c r="GP166" i="28" s="1"/>
  <c r="GO240" i="28"/>
  <c r="GP240" i="28" s="1"/>
  <c r="GO239" i="28"/>
  <c r="GP239" i="28" s="1"/>
  <c r="GP96" i="28"/>
  <c r="GO188" i="28"/>
  <c r="GP188" i="28" s="1"/>
  <c r="GO150" i="28"/>
  <c r="GP150" i="28" s="1"/>
  <c r="GO140" i="28"/>
  <c r="GP140" i="28" s="1"/>
  <c r="GO156" i="28"/>
  <c r="GP156" i="28" s="1"/>
  <c r="GO177" i="28"/>
  <c r="GP177" i="28" s="1"/>
  <c r="GO195" i="28"/>
  <c r="GP195" i="28" s="1"/>
  <c r="GO162" i="28"/>
  <c r="GP162" i="28" s="1"/>
  <c r="GO136" i="28"/>
  <c r="GP136" i="28" s="1"/>
  <c r="GO241" i="28"/>
  <c r="GP241" i="28" s="1"/>
  <c r="GO165" i="28"/>
  <c r="GP165" i="28" s="1"/>
  <c r="GO187" i="28"/>
  <c r="GP187" i="28" s="1"/>
  <c r="GO184" i="28"/>
  <c r="GP184" i="28" s="1"/>
  <c r="GO181" i="28"/>
  <c r="GP181" i="28" s="1"/>
  <c r="GO201" i="28"/>
  <c r="GP201" i="28" s="1"/>
  <c r="GO203" i="28"/>
  <c r="GP203" i="28" s="1"/>
  <c r="GO145" i="28"/>
  <c r="GP145" i="28" s="1"/>
  <c r="GP95" i="28"/>
  <c r="GO157" i="28"/>
  <c r="GP157" i="28" s="1"/>
  <c r="GO226" i="28"/>
  <c r="GP226" i="28" s="1"/>
  <c r="GO214" i="28"/>
  <c r="GP214" i="28" s="1"/>
  <c r="GO215" i="28"/>
  <c r="GP215" i="28" s="1"/>
  <c r="GO142" i="28"/>
  <c r="GP142" i="28" s="1"/>
  <c r="GO178" i="28"/>
  <c r="GP178" i="28" s="1"/>
  <c r="GO139" i="28"/>
  <c r="GP139" i="28" s="1"/>
  <c r="GO227" i="28"/>
  <c r="GP227" i="28" s="1"/>
  <c r="GO183" i="28"/>
  <c r="GP183" i="28" s="1"/>
  <c r="GP40" i="28"/>
  <c r="GP71" i="28"/>
  <c r="GP79" i="28"/>
  <c r="GO120" i="28"/>
  <c r="GP120" i="28" s="1"/>
  <c r="GO196" i="28"/>
  <c r="GP196" i="28" s="1"/>
  <c r="GO179" i="28"/>
  <c r="GP179" i="28" s="1"/>
  <c r="GO194" i="28"/>
  <c r="GP194" i="28" s="1"/>
  <c r="GO159" i="28"/>
  <c r="GP159" i="28" s="1"/>
  <c r="GO234" i="28"/>
  <c r="GP234" i="28" s="1"/>
  <c r="GO237" i="28"/>
  <c r="GP237" i="28" s="1"/>
  <c r="GO174" i="28"/>
  <c r="GP174" i="28" s="1"/>
  <c r="GO235" i="28"/>
  <c r="GP235" i="28" s="1"/>
  <c r="GP97" i="28"/>
  <c r="GO224" i="28"/>
  <c r="GP224" i="28" s="1"/>
  <c r="GO138" i="28"/>
  <c r="GP138" i="28" s="1"/>
  <c r="GO148" i="28"/>
  <c r="GP148" i="28" s="1"/>
  <c r="GO193" i="28"/>
  <c r="GP193" i="28" s="1"/>
  <c r="GO218" i="28"/>
  <c r="GP218" i="28" s="1"/>
  <c r="GO222" i="28"/>
  <c r="GP222" i="28" s="1"/>
  <c r="GO189" i="28"/>
  <c r="GP189" i="28" s="1"/>
  <c r="GO199" i="28"/>
  <c r="GP199" i="28" s="1"/>
  <c r="GO219" i="28"/>
  <c r="GP219" i="28" s="1"/>
  <c r="GO170" i="28"/>
  <c r="GP170" i="28" s="1"/>
  <c r="GO155" i="28"/>
  <c r="GP155" i="28" s="1"/>
  <c r="GO129" i="28"/>
  <c r="GP129" i="28" s="1"/>
  <c r="GO131" i="28"/>
  <c r="GP131" i="28" s="1"/>
  <c r="GO158" i="28"/>
  <c r="GP158" i="28" s="1"/>
  <c r="GO192" i="28"/>
  <c r="GP192" i="28" s="1"/>
  <c r="GO133" i="28"/>
  <c r="GP133" i="28" s="1"/>
  <c r="GO185" i="28"/>
  <c r="GP185" i="28" s="1"/>
  <c r="GO126" i="28"/>
  <c r="GP126" i="28" s="1"/>
  <c r="GP46" i="28"/>
  <c r="GO124" i="28"/>
  <c r="GP124" i="28" s="1"/>
  <c r="GO147" i="28"/>
  <c r="GP147" i="28" s="1"/>
  <c r="GO118" i="28"/>
  <c r="GP118" i="28" s="1"/>
  <c r="GO221" i="28"/>
  <c r="GP221" i="28" s="1"/>
  <c r="GO232" i="28"/>
  <c r="GP232" i="28" s="1"/>
  <c r="GO228" i="28"/>
  <c r="GP228" i="28" s="1"/>
  <c r="GO245" i="28"/>
  <c r="GP245" i="28" s="1"/>
  <c r="GO202" i="28"/>
  <c r="GP202" i="28" s="1"/>
  <c r="GP34" i="28"/>
  <c r="GO249" i="28"/>
  <c r="GP249" i="28" s="1"/>
  <c r="GO160" i="28"/>
  <c r="GP160" i="28" s="1"/>
  <c r="GO244" i="28"/>
  <c r="GP244" i="28" s="1"/>
  <c r="GO125" i="28"/>
  <c r="GP125" i="28" s="1"/>
  <c r="GO151" i="28"/>
  <c r="GP151" i="28" s="1"/>
  <c r="GO154" i="28"/>
  <c r="GP154" i="28" s="1"/>
  <c r="GO137" i="28"/>
  <c r="GP137" i="28" s="1"/>
  <c r="GO246" i="28"/>
  <c r="GP246" i="28" s="1"/>
  <c r="GO233" i="28"/>
  <c r="GP233" i="28" s="1"/>
  <c r="GD44" i="28"/>
  <c r="GD31" i="28"/>
  <c r="GU31" i="28" s="1"/>
  <c r="GD17" i="28"/>
  <c r="GU17" i="28" s="1"/>
  <c r="GD20" i="28"/>
  <c r="GU20" i="28" s="1"/>
  <c r="GD18" i="28"/>
  <c r="GU18" i="28" s="1"/>
  <c r="GD19" i="28"/>
  <c r="GU19" i="28" s="1"/>
  <c r="GG17" i="28"/>
  <c r="GV17" i="28" s="1"/>
  <c r="FY313" i="28"/>
  <c r="GB313" i="28"/>
  <c r="CH313" i="28"/>
  <c r="FV313" i="28"/>
  <c r="FZ313" i="28" s="1"/>
  <c r="GD25" i="28" l="1"/>
  <c r="GU25" i="28" s="1"/>
  <c r="GM106" i="28"/>
  <c r="GD103" i="28"/>
  <c r="GJ23" i="28"/>
  <c r="GW23" i="28" s="1"/>
  <c r="GG43" i="28"/>
  <c r="GV43" i="28" s="1"/>
  <c r="GJ71" i="28"/>
  <c r="GD94" i="28"/>
  <c r="GG108" i="28"/>
  <c r="GD102" i="28"/>
  <c r="GG89" i="28"/>
  <c r="GM34" i="28"/>
  <c r="GX34" i="28" s="1"/>
  <c r="GD58" i="28"/>
  <c r="GU58" i="28" s="1"/>
  <c r="GM89" i="28"/>
  <c r="GY44" i="28"/>
  <c r="GJ81" i="28"/>
  <c r="GJ64" i="28"/>
  <c r="GM16" i="28"/>
  <c r="GX16" i="28" s="1"/>
  <c r="GJ38" i="28"/>
  <c r="GW38" i="28" s="1"/>
  <c r="GJ113" i="28"/>
  <c r="GJ49" i="28"/>
  <c r="GW49" i="28" s="1"/>
  <c r="GD92" i="28"/>
  <c r="GM27" i="28"/>
  <c r="GX27" i="28" s="1"/>
  <c r="GD55" i="28"/>
  <c r="GG39" i="28"/>
  <c r="GV39" i="28" s="1"/>
  <c r="GJ72" i="28"/>
  <c r="GM110" i="28"/>
  <c r="GG103" i="28"/>
  <c r="GJ56" i="28"/>
  <c r="GD107" i="28"/>
  <c r="GG26" i="28"/>
  <c r="GV26" i="28" s="1"/>
  <c r="GG96" i="28"/>
  <c r="GM36" i="28"/>
  <c r="GM58" i="28"/>
  <c r="GX58" i="28" s="1"/>
  <c r="GD104" i="28"/>
  <c r="GD34" i="28"/>
  <c r="GU34" i="28" s="1"/>
  <c r="GD99" i="28"/>
  <c r="GM59" i="28"/>
  <c r="GX59" i="28" s="1"/>
  <c r="GJ58" i="28"/>
  <c r="GW58" i="28" s="1"/>
  <c r="GM45" i="28"/>
  <c r="GX45" i="28" s="1"/>
  <c r="GM21" i="28"/>
  <c r="GX21" i="28" s="1"/>
  <c r="GJ91" i="28"/>
  <c r="GM48" i="28"/>
  <c r="GX48" i="28" s="1"/>
  <c r="GM65" i="28"/>
  <c r="GM62" i="28"/>
  <c r="GX62" i="28" s="1"/>
  <c r="GD101" i="28"/>
  <c r="GG35" i="28"/>
  <c r="GV35" i="28" s="1"/>
  <c r="GY34" i="28"/>
  <c r="GJ48" i="28"/>
  <c r="GW48" i="28" s="1"/>
  <c r="GM99" i="28"/>
  <c r="GJ55" i="28"/>
  <c r="GY55" i="28" s="1"/>
  <c r="GM101" i="28"/>
  <c r="GD113" i="28"/>
  <c r="GD56" i="28"/>
  <c r="GU56" i="28" s="1"/>
  <c r="GG63" i="28"/>
  <c r="GV63" i="28" s="1"/>
  <c r="GJ105" i="28"/>
  <c r="GG40" i="28"/>
  <c r="GV40" i="28" s="1"/>
  <c r="GD50" i="28"/>
  <c r="GU50" i="28" s="1"/>
  <c r="GG75" i="28"/>
  <c r="GJ47" i="28"/>
  <c r="GW47" i="28" s="1"/>
  <c r="GJ34" i="28"/>
  <c r="GW34" i="28" s="1"/>
  <c r="GM33" i="28"/>
  <c r="GX33" i="28" s="1"/>
  <c r="GJ22" i="28"/>
  <c r="GW22" i="28" s="1"/>
  <c r="GG38" i="28"/>
  <c r="GV38" i="28" s="1"/>
  <c r="GG46" i="28"/>
  <c r="GV46" i="28" s="1"/>
  <c r="GJ62" i="28"/>
  <c r="GW62" i="28" s="1"/>
  <c r="GD75" i="28"/>
  <c r="GD114" i="28"/>
  <c r="GD53" i="28"/>
  <c r="GU53" i="28" s="1"/>
  <c r="GG65" i="28"/>
  <c r="GV65" i="28" s="1"/>
  <c r="GJ75" i="28"/>
  <c r="GD29" i="28"/>
  <c r="GU29" i="28" s="1"/>
  <c r="GD48" i="28"/>
  <c r="GU48" i="28" s="1"/>
  <c r="GD88" i="28"/>
  <c r="GG109" i="28"/>
  <c r="GJ43" i="28"/>
  <c r="GW42" i="28" s="1"/>
  <c r="GJ82" i="28"/>
  <c r="GD43" i="28"/>
  <c r="GU43" i="28" s="1"/>
  <c r="GG37" i="28"/>
  <c r="GV37" i="28" s="1"/>
  <c r="GM82" i="28"/>
  <c r="GM86" i="28"/>
  <c r="GD60" i="28"/>
  <c r="GU60" i="28" s="1"/>
  <c r="GJ59" i="28"/>
  <c r="GW59" i="28" s="1"/>
  <c r="GM108" i="28"/>
  <c r="GM61" i="28"/>
  <c r="GX61" i="28" s="1"/>
  <c r="GJ20" i="28"/>
  <c r="GW20" i="28" s="1"/>
  <c r="GG112" i="28"/>
  <c r="GJ27" i="28"/>
  <c r="GW27" i="28" s="1"/>
  <c r="GD49" i="28"/>
  <c r="GU49" i="28" s="1"/>
  <c r="GG29" i="28"/>
  <c r="GV29" i="28" s="1"/>
  <c r="GM31" i="28"/>
  <c r="GX31" i="28" s="1"/>
  <c r="GD28" i="28"/>
  <c r="GU28" i="28" s="1"/>
  <c r="GG45" i="28"/>
  <c r="GV45" i="28" s="1"/>
  <c r="GD46" i="28"/>
  <c r="GU46" i="28" s="1"/>
  <c r="GM69" i="28"/>
  <c r="GD57" i="28"/>
  <c r="GU57" i="28" s="1"/>
  <c r="GG59" i="28"/>
  <c r="GV59" i="28" s="1"/>
  <c r="GG101" i="28"/>
  <c r="GG60" i="28"/>
  <c r="GV60" i="28" s="1"/>
  <c r="GU44" i="28"/>
  <c r="GM76" i="28"/>
  <c r="GM102" i="28"/>
  <c r="GM104" i="28"/>
  <c r="GM81" i="28"/>
  <c r="GD68" i="28"/>
  <c r="GD66" i="28"/>
  <c r="GU66" i="28" s="1"/>
  <c r="GM88" i="28"/>
  <c r="GD16" i="28"/>
  <c r="GU16" i="28" s="1"/>
  <c r="GJ32" i="28"/>
  <c r="GW32" i="28" s="1"/>
  <c r="GJ25" i="28"/>
  <c r="GW25" i="28" s="1"/>
  <c r="GM105" i="28"/>
  <c r="GG42" i="28"/>
  <c r="GV42" i="28" s="1"/>
  <c r="GG106" i="28"/>
  <c r="GM63" i="28"/>
  <c r="GX63" i="28" s="1"/>
  <c r="GD77" i="28"/>
  <c r="GG107" i="28"/>
  <c r="GJ60" i="28"/>
  <c r="GW60" i="28" s="1"/>
  <c r="GD22" i="28"/>
  <c r="GU22" i="28" s="1"/>
  <c r="GY27" i="28"/>
  <c r="GM51" i="28"/>
  <c r="GX51" i="28" s="1"/>
  <c r="GD86" i="28"/>
  <c r="GY43" i="28"/>
  <c r="A5" i="28"/>
  <c r="GD37" i="28"/>
  <c r="GU37" i="28" s="1"/>
  <c r="GD71" i="28"/>
  <c r="GG41" i="28"/>
  <c r="GV41" i="28" s="1"/>
  <c r="GJ46" i="28"/>
  <c r="GW46" i="28" s="1"/>
  <c r="GM90" i="28"/>
  <c r="GD26" i="28"/>
  <c r="GU26" i="28" s="1"/>
  <c r="GD105" i="28"/>
  <c r="GG15" i="28"/>
  <c r="GY16" i="28"/>
  <c r="GM28" i="28"/>
  <c r="GX28" i="28" s="1"/>
  <c r="GD65" i="28"/>
  <c r="GU65" i="28" s="1"/>
  <c r="GM109" i="28"/>
  <c r="GM95" i="28"/>
  <c r="GY32" i="28"/>
  <c r="GM22" i="28"/>
  <c r="GX22" i="28" s="1"/>
  <c r="GG70" i="28"/>
  <c r="GJ98" i="28"/>
  <c r="GD70" i="28"/>
  <c r="GM50" i="28"/>
  <c r="GX50" i="28" s="1"/>
  <c r="GM78" i="28"/>
  <c r="GG67" i="28"/>
  <c r="GV67" i="28" s="1"/>
  <c r="GG104" i="28"/>
  <c r="GM55" i="28"/>
  <c r="GD84" i="28"/>
  <c r="GD73" i="28"/>
  <c r="GG51" i="28"/>
  <c r="GV51" i="28" s="1"/>
  <c r="GJ15" i="28"/>
  <c r="GJ39" i="28"/>
  <c r="GW39" i="28" s="1"/>
  <c r="GG25" i="28"/>
  <c r="GV25" i="28" s="1"/>
  <c r="GJ77" i="28"/>
  <c r="GG88" i="28"/>
  <c r="GM49" i="28"/>
  <c r="GX49" i="28" s="1"/>
  <c r="GG81" i="28"/>
  <c r="A7" i="28"/>
  <c r="GY26" i="28"/>
  <c r="GJ44" i="28"/>
  <c r="GW44" i="28" s="1"/>
  <c r="GD108" i="28"/>
  <c r="GJ106" i="28"/>
  <c r="GM54" i="28"/>
  <c r="GD106" i="28"/>
  <c r="GD97" i="28"/>
  <c r="GD76" i="28"/>
  <c r="GD91" i="28"/>
  <c r="A6" i="28"/>
  <c r="GP15" i="28"/>
  <c r="GY15" i="28" s="1"/>
  <c r="GD82" i="28"/>
  <c r="GD74" i="28"/>
  <c r="GM29" i="28"/>
  <c r="GX29" i="28" s="1"/>
  <c r="GG16" i="28"/>
  <c r="GD78" i="28"/>
  <c r="GM25" i="28"/>
  <c r="GX25" i="28" s="1"/>
  <c r="GM60" i="28"/>
  <c r="GX60" i="28" s="1"/>
  <c r="GJ100" i="28"/>
  <c r="GG90" i="28"/>
  <c r="GD47" i="28"/>
  <c r="GU47" i="28" s="1"/>
  <c r="GY37" i="28"/>
  <c r="GM42" i="28"/>
  <c r="GX42" i="28" s="1"/>
  <c r="GM100" i="28"/>
  <c r="GG93" i="28"/>
  <c r="GM85" i="28"/>
  <c r="GG80" i="28"/>
  <c r="GM43" i="28"/>
  <c r="GX43" i="28" s="1"/>
  <c r="GM68" i="28"/>
  <c r="GM79" i="28"/>
  <c r="GJ92" i="28"/>
  <c r="GY40" i="28"/>
  <c r="GG77" i="28"/>
  <c r="GJ84" i="28"/>
  <c r="GD112" i="28"/>
  <c r="GG58" i="28"/>
  <c r="GV58" i="28" s="1"/>
  <c r="GJ87" i="28"/>
  <c r="GM57" i="28"/>
  <c r="GX57" i="28" s="1"/>
  <c r="GJ101" i="28"/>
  <c r="GG97" i="28"/>
  <c r="GJ114" i="28"/>
  <c r="GM115" i="28"/>
  <c r="GG102" i="28"/>
  <c r="GG74" i="28"/>
  <c r="GJ51" i="28"/>
  <c r="GW51" i="28" s="1"/>
  <c r="GG61" i="28"/>
  <c r="GV61" i="28" s="1"/>
  <c r="GD69" i="28"/>
  <c r="GM70" i="28"/>
  <c r="GY29" i="28"/>
  <c r="GM92" i="28"/>
  <c r="GM19" i="28"/>
  <c r="GX19" i="28" s="1"/>
  <c r="GJ89" i="28"/>
  <c r="GG68" i="28"/>
  <c r="GJ61" i="28"/>
  <c r="GW61" i="28" s="1"/>
  <c r="GD33" i="28"/>
  <c r="GU33" i="28" s="1"/>
  <c r="GJ108" i="28"/>
  <c r="GG72" i="28"/>
  <c r="GJ29" i="28"/>
  <c r="GW29" i="28" s="1"/>
  <c r="GM64" i="28"/>
  <c r="GJ104" i="28"/>
  <c r="GM53" i="28"/>
  <c r="GX53" i="28" s="1"/>
  <c r="GY35" i="28"/>
  <c r="GM96" i="28"/>
  <c r="GJ86" i="28"/>
  <c r="GG94" i="28"/>
  <c r="GD64" i="28"/>
  <c r="GU64" i="28" s="1"/>
  <c r="GJ30" i="28"/>
  <c r="GW30" i="28" s="1"/>
  <c r="GM30" i="28"/>
  <c r="GX30" i="28" s="1"/>
  <c r="GD63" i="28"/>
  <c r="GU63" i="28" s="1"/>
  <c r="GG66" i="28"/>
  <c r="GV66" i="28" s="1"/>
  <c r="GD100" i="28"/>
  <c r="GD40" i="28"/>
  <c r="GU40" i="28" s="1"/>
  <c r="GG57" i="28"/>
  <c r="GV57" i="28" s="1"/>
  <c r="GG76" i="28"/>
  <c r="GG113" i="28"/>
  <c r="GJ73" i="28"/>
  <c r="GJ54" i="28"/>
  <c r="GW54" i="28" s="1"/>
  <c r="GJ63" i="28"/>
  <c r="GW63" i="28" s="1"/>
  <c r="GD27" i="28"/>
  <c r="GU27" i="28" s="1"/>
  <c r="GJ76" i="28"/>
  <c r="GD62" i="28"/>
  <c r="GU62" i="28" s="1"/>
  <c r="GM72" i="28"/>
  <c r="GG111" i="28"/>
  <c r="GJ90" i="28"/>
  <c r="GG95" i="28"/>
  <c r="GM75" i="28"/>
  <c r="GD89" i="28"/>
  <c r="A4" i="28"/>
  <c r="GM56" i="28"/>
  <c r="GJ74" i="28"/>
  <c r="GG32" i="28"/>
  <c r="GV32" i="28" s="1"/>
  <c r="GJ28" i="28"/>
  <c r="GW28" i="28" s="1"/>
  <c r="GD61" i="28"/>
  <c r="GU61" i="28" s="1"/>
  <c r="GD32" i="28"/>
  <c r="GU32" i="28" s="1"/>
  <c r="GG105" i="28"/>
  <c r="GM93" i="28"/>
  <c r="GM18" i="28"/>
  <c r="GX18" i="28" s="1"/>
  <c r="GY30" i="28"/>
  <c r="GD72" i="28"/>
  <c r="GJ96" i="28"/>
  <c r="GD52" i="28"/>
  <c r="GU52" i="28" s="1"/>
  <c r="GD42" i="28"/>
  <c r="GU42" i="28" s="1"/>
  <c r="GJ115" i="28"/>
  <c r="GM97" i="28"/>
  <c r="GG53" i="28"/>
  <c r="GV53" i="28" s="1"/>
  <c r="GD93" i="28"/>
  <c r="GG69" i="28"/>
  <c r="GD79" i="28"/>
  <c r="GY22" i="28"/>
  <c r="GJ102" i="28"/>
  <c r="GG110" i="28"/>
  <c r="A8" i="28"/>
  <c r="GJ79" i="28"/>
  <c r="GJ68" i="28"/>
  <c r="GJ31" i="28"/>
  <c r="GW31" i="28" s="1"/>
  <c r="GJ78" i="28"/>
  <c r="GY45" i="28"/>
  <c r="GM52" i="28"/>
  <c r="GX52" i="28" s="1"/>
  <c r="GJ103" i="28"/>
  <c r="GD95" i="28"/>
  <c r="GG31" i="28"/>
  <c r="GV31" i="28" s="1"/>
  <c r="GM39" i="28"/>
  <c r="GX39" i="28" s="1"/>
  <c r="GJ35" i="28"/>
  <c r="GW35" i="28" s="1"/>
  <c r="GJ83" i="28"/>
  <c r="GD30" i="28"/>
  <c r="GU30" i="28" s="1"/>
  <c r="GG47" i="28"/>
  <c r="GV47" i="28" s="1"/>
  <c r="GG115" i="28"/>
  <c r="GG83" i="28"/>
  <c r="GG79" i="28"/>
  <c r="GJ65" i="28"/>
  <c r="GM41" i="28"/>
  <c r="GX41" i="28" s="1"/>
  <c r="GG87" i="28"/>
  <c r="GG82" i="28"/>
  <c r="GJ70" i="28"/>
  <c r="GG100" i="28"/>
  <c r="GD67" i="28"/>
  <c r="GG50" i="28"/>
  <c r="GV50" i="28" s="1"/>
  <c r="GM17" i="28"/>
  <c r="GX17" i="28" s="1"/>
  <c r="GG92" i="28"/>
  <c r="GG21" i="28"/>
  <c r="GV21" i="28" s="1"/>
  <c r="GG36" i="28"/>
  <c r="GJ97" i="28"/>
  <c r="GJ94" i="28"/>
  <c r="GD36" i="28"/>
  <c r="GU36" i="28" s="1"/>
  <c r="GG86" i="28"/>
  <c r="GD38" i="28"/>
  <c r="GU38" i="28" s="1"/>
  <c r="GG28" i="28"/>
  <c r="GV28" i="28" s="1"/>
  <c r="GM37" i="28"/>
  <c r="GX37" i="28" s="1"/>
  <c r="GD110" i="28"/>
  <c r="GD35" i="28"/>
  <c r="GU35" i="28" s="1"/>
  <c r="GG54" i="28"/>
  <c r="GV54" i="28" s="1"/>
  <c r="GG55" i="28"/>
  <c r="GJ110" i="28"/>
  <c r="GM80" i="28"/>
  <c r="GD54" i="28"/>
  <c r="GU54" i="28" s="1"/>
  <c r="GD45" i="28"/>
  <c r="GU45" i="28" s="1"/>
  <c r="GM113" i="28"/>
  <c r="GD87" i="28"/>
  <c r="GM84" i="28"/>
  <c r="GD111" i="28"/>
  <c r="GM40" i="28"/>
  <c r="GX40" i="28" s="1"/>
  <c r="GJ21" i="28"/>
  <c r="GW21" i="28" s="1"/>
  <c r="GJ93" i="28"/>
  <c r="GM67" i="28"/>
  <c r="GG99" i="28"/>
  <c r="GJ88" i="28"/>
  <c r="GD96" i="28"/>
  <c r="GJ111" i="28"/>
  <c r="GJ41" i="28"/>
  <c r="GW41" i="28" s="1"/>
  <c r="GM87" i="28"/>
  <c r="GD80" i="28"/>
  <c r="GD39" i="28"/>
  <c r="GU39" i="28" s="1"/>
  <c r="GY41" i="28"/>
  <c r="GD59" i="28"/>
  <c r="GU59" i="28" s="1"/>
  <c r="GG85" i="28"/>
  <c r="GM46" i="28"/>
  <c r="GX46" i="28" s="1"/>
  <c r="GM35" i="28"/>
  <c r="GX35" i="28" s="1"/>
  <c r="GM38" i="28"/>
  <c r="GM26" i="28"/>
  <c r="GX26" i="28" s="1"/>
  <c r="GJ50" i="28"/>
  <c r="GW50" i="28" s="1"/>
  <c r="GG44" i="28"/>
  <c r="GV44" i="28" s="1"/>
  <c r="GM20" i="28"/>
  <c r="GX20" i="28" s="1"/>
  <c r="GJ36" i="28"/>
  <c r="GY28" i="28"/>
  <c r="GJ107" i="28"/>
  <c r="GY38" i="28"/>
  <c r="GJ24" i="28"/>
  <c r="GW24" i="28" s="1"/>
  <c r="GJ42" i="28"/>
  <c r="GM24" i="28"/>
  <c r="GX24" i="28" s="1"/>
  <c r="GG64" i="28"/>
  <c r="GV64" i="28" s="1"/>
  <c r="GG56" i="28"/>
  <c r="GJ53" i="28"/>
  <c r="GW53" i="28" s="1"/>
  <c r="GG52" i="28"/>
  <c r="GV52" i="28" s="1"/>
  <c r="GY39" i="28"/>
  <c r="GJ37" i="28"/>
  <c r="GW37" i="28" s="1"/>
  <c r="GG114" i="28"/>
  <c r="GD109" i="28"/>
  <c r="GJ52" i="28"/>
  <c r="GW52" i="28" s="1"/>
  <c r="GG71" i="28"/>
  <c r="GM114" i="28"/>
  <c r="GM83" i="28"/>
  <c r="GG84" i="28"/>
  <c r="GM103" i="28"/>
  <c r="GM77" i="28"/>
  <c r="GD98" i="28"/>
  <c r="GJ26" i="28"/>
  <c r="GW26" i="28" s="1"/>
  <c r="GM112" i="28"/>
  <c r="GG33" i="28"/>
  <c r="GV33" i="28" s="1"/>
  <c r="GM32" i="28"/>
  <c r="GX32" i="28" s="1"/>
  <c r="GD41" i="28"/>
  <c r="GU41" i="28" s="1"/>
  <c r="GJ40" i="28"/>
  <c r="GW40" i="28" s="1"/>
  <c r="GG30" i="28"/>
  <c r="GV30" i="28" s="1"/>
  <c r="GD51" i="28"/>
  <c r="GU51" i="28" s="1"/>
  <c r="GJ57" i="28"/>
  <c r="GW57" i="28" s="1"/>
  <c r="GG62" i="28"/>
  <c r="GV62" i="28" s="1"/>
  <c r="GM91" i="28"/>
  <c r="GG34" i="28"/>
  <c r="GV34" i="28" s="1"/>
  <c r="GM111" i="28"/>
  <c r="GD85" i="28"/>
  <c r="GJ109" i="28"/>
  <c r="A9" i="28"/>
  <c r="GD81" i="28"/>
  <c r="GM71" i="28"/>
  <c r="GM47" i="28"/>
  <c r="GX47" i="28" s="1"/>
  <c r="GY46" i="28"/>
  <c r="GM73" i="28"/>
  <c r="GM74" i="28"/>
  <c r="GM44" i="28"/>
  <c r="GX44" i="28" s="1"/>
  <c r="GM66" i="28"/>
  <c r="GJ80" i="28"/>
  <c r="GG23" i="28"/>
  <c r="GV23" i="28" s="1"/>
  <c r="GM23" i="28"/>
  <c r="GX23" i="28" s="1"/>
  <c r="GJ95" i="28"/>
  <c r="GM94" i="28"/>
  <c r="GJ67" i="28"/>
  <c r="GJ112" i="28"/>
  <c r="GJ69" i="28"/>
  <c r="GG73" i="28"/>
  <c r="GM107" i="28"/>
  <c r="GG48" i="28"/>
  <c r="GV48" i="28" s="1"/>
  <c r="GY42" i="28"/>
  <c r="GD115" i="28"/>
  <c r="GJ66" i="28"/>
  <c r="GM15" i="28"/>
  <c r="GJ99" i="28"/>
  <c r="GG91" i="28"/>
  <c r="GG78" i="28"/>
  <c r="GJ85" i="28"/>
  <c r="GG98" i="28"/>
  <c r="GG49" i="28"/>
  <c r="GV49" i="28" s="1"/>
  <c r="GJ45" i="28"/>
  <c r="GW45" i="28" s="1"/>
  <c r="GY33" i="28"/>
  <c r="GG22" i="28"/>
  <c r="GV22" i="28" s="1"/>
  <c r="GM98" i="28"/>
  <c r="GD90" i="28"/>
  <c r="GJ33" i="28"/>
  <c r="GW33" i="28" s="1"/>
  <c r="GA13" i="28"/>
  <c r="HE3" i="28" l="1"/>
  <c r="HC3" i="28"/>
  <c r="HA3" i="28"/>
  <c r="HB3" i="28"/>
  <c r="HF3" i="28"/>
  <c r="HD3" i="28"/>
  <c r="GU55" i="28"/>
  <c r="GW55" i="28"/>
  <c r="GX56" i="28"/>
  <c r="GV56" i="28"/>
  <c r="GV55" i="28"/>
  <c r="GX55" i="28"/>
  <c r="GD15" i="28"/>
  <c r="GI6" i="28"/>
  <c r="A10" i="28"/>
  <c r="C10" i="28" s="1"/>
  <c r="GW56" i="28"/>
  <c r="GY56" i="28"/>
  <c r="GJ6" i="28" l="1"/>
  <c r="GL6" i="28" s="1"/>
  <c r="CG20" i="28"/>
  <c r="GM11" i="28" l="1"/>
  <c r="GJ11" i="28"/>
  <c r="CH15" i="28"/>
  <c r="CH16" i="28" s="1"/>
  <c r="CH17" i="28" s="1"/>
  <c r="CH19" i="28" l="1"/>
  <c r="CH20" i="28" s="1"/>
  <c r="CH21" i="28" s="1"/>
  <c r="CH18" i="28"/>
  <c r="CH22" i="28" l="1"/>
  <c r="CH23" i="28" s="1"/>
  <c r="CH24" i="28" s="1"/>
  <c r="CH25" i="28" l="1"/>
  <c r="CH26" i="28" s="1"/>
  <c r="CH27" i="28" s="1"/>
  <c r="CH28" i="28" s="1"/>
  <c r="CH29" i="28" s="1"/>
  <c r="CH30" i="28" l="1"/>
  <c r="CH31" i="28" s="1"/>
  <c r="CH32" i="28" s="1"/>
  <c r="CH33" i="28" s="1"/>
  <c r="CH34" i="28" s="1"/>
  <c r="CH35" i="28" s="1"/>
  <c r="CH36" i="28" s="1"/>
  <c r="CH37" i="28" s="1"/>
  <c r="CH38" i="28" s="1"/>
  <c r="CH39" i="28" s="1"/>
  <c r="CH40" i="28" s="1"/>
  <c r="CH41" i="28" s="1"/>
  <c r="CH42" i="28" s="1"/>
  <c r="CH43" i="28" s="1"/>
  <c r="CH44" i="28" s="1"/>
  <c r="CH45" i="28" s="1"/>
  <c r="CH46" i="28" s="1"/>
  <c r="CH47" i="28" s="1"/>
  <c r="CH48" i="28" s="1"/>
  <c r="CH49" i="28" s="1"/>
  <c r="CH50" i="28" s="1"/>
  <c r="CH51" i="28" s="1"/>
  <c r="CH52" i="28" s="1"/>
  <c r="CH53" i="28" s="1"/>
  <c r="CH54" i="28" s="1"/>
  <c r="CH55" i="28" s="1"/>
  <c r="CH56" i="28" s="1"/>
  <c r="CH57" i="28" s="1"/>
  <c r="CH58" i="28" s="1"/>
  <c r="CH59" i="28" s="1"/>
  <c r="CH60" i="28" s="1"/>
  <c r="CH61" i="28" s="1"/>
  <c r="CH62" i="28"/>
  <c r="CH63" i="28" s="1"/>
  <c r="CH64" i="28" s="1"/>
  <c r="CH65" i="28" s="1"/>
  <c r="CH66" i="28" s="1"/>
  <c r="CH67" i="28" s="1"/>
  <c r="CH68" i="28" s="1"/>
  <c r="CH69" i="28" s="1"/>
  <c r="CH70" i="28" s="1"/>
  <c r="CH71" i="28" s="1"/>
</calcChain>
</file>

<file path=xl/sharedStrings.xml><?xml version="1.0" encoding="utf-8"?>
<sst xmlns="http://schemas.openxmlformats.org/spreadsheetml/2006/main" count="6433" uniqueCount="936">
  <si>
    <t>perlen</t>
  </si>
  <si>
    <t>nper</t>
  </si>
  <si>
    <t>-</t>
  </si>
  <si>
    <t>delv</t>
  </si>
  <si>
    <t>delr</t>
  </si>
  <si>
    <t>delc</t>
  </si>
  <si>
    <t>botm</t>
  </si>
  <si>
    <t>L</t>
  </si>
  <si>
    <t>Lx</t>
  </si>
  <si>
    <t>m</t>
  </si>
  <si>
    <t>trpt</t>
  </si>
  <si>
    <t>k11</t>
  </si>
  <si>
    <t>hclose</t>
  </si>
  <si>
    <t>rclose</t>
  </si>
  <si>
    <t>relax</t>
  </si>
  <si>
    <t>nouter</t>
  </si>
  <si>
    <t>ninner</t>
  </si>
  <si>
    <t>nplane</t>
  </si>
  <si>
    <t>nph</t>
  </si>
  <si>
    <t>dceps</t>
  </si>
  <si>
    <t>npl</t>
  </si>
  <si>
    <t>npmin</t>
  </si>
  <si>
    <t>npmax</t>
  </si>
  <si>
    <t>nlsink</t>
  </si>
  <si>
    <t>dispersivity</t>
  </si>
  <si>
    <t>distribution_coefficient</t>
  </si>
  <si>
    <t>nlay</t>
  </si>
  <si>
    <t>ncol</t>
  </si>
  <si>
    <t>nrow</t>
  </si>
  <si>
    <t>top</t>
  </si>
  <si>
    <t>prsity</t>
  </si>
  <si>
    <t>k33</t>
  </si>
  <si>
    <t>laytyp</t>
  </si>
  <si>
    <t>nstp</t>
  </si>
  <si>
    <t>dt0</t>
  </si>
  <si>
    <t>v</t>
  </si>
  <si>
    <t>q</t>
  </si>
  <si>
    <t>h1</t>
  </si>
  <si>
    <t>l</t>
  </si>
  <si>
    <t>icelltype</t>
  </si>
  <si>
    <t>mixelm</t>
  </si>
  <si>
    <t>rhob</t>
  </si>
  <si>
    <t>sp2</t>
  </si>
  <si>
    <t>dmcoef</t>
  </si>
  <si>
    <t>period1</t>
  </si>
  <si>
    <t>period2</t>
  </si>
  <si>
    <t>delta_time</t>
  </si>
  <si>
    <t>velocity</t>
  </si>
  <si>
    <t>hydraulic_conductivity</t>
  </si>
  <si>
    <t>porosity</t>
  </si>
  <si>
    <t>bulk_density</t>
  </si>
  <si>
    <t>source_concentration</t>
  </si>
  <si>
    <t>sconc</t>
  </si>
  <si>
    <t>strt</t>
  </si>
  <si>
    <t>Time</t>
  </si>
  <si>
    <t>chdspd</t>
  </si>
  <si>
    <t>cncspd</t>
  </si>
  <si>
    <t>mt_tunit</t>
  </si>
  <si>
    <t>retardation</t>
  </si>
  <si>
    <t>mt_lunit</t>
  </si>
  <si>
    <t>decay</t>
  </si>
  <si>
    <t>(ncol-1)*delr</t>
  </si>
  <si>
    <t>v*prsity</t>
  </si>
  <si>
    <t>k11b</t>
  </si>
  <si>
    <t>k11c</t>
  </si>
  <si>
    <t>k33b</t>
  </si>
  <si>
    <t>k33c</t>
  </si>
  <si>
    <t>perlen/nstp</t>
  </si>
  <si>
    <t>q*Lx</t>
  </si>
  <si>
    <t>npsink</t>
  </si>
  <si>
    <t>length_units</t>
  </si>
  <si>
    <t>time_units</t>
  </si>
  <si>
    <t>0''</t>
  </si>
  <si>
    <t>cm</t>
  </si>
  <si>
    <t>freundlich</t>
  </si>
  <si>
    <t>peclet</t>
  </si>
  <si>
    <t>cclose</t>
  </si>
  <si>
    <t>mxss</t>
  </si>
  <si>
    <t>S</t>
  </si>
  <si>
    <t>a</t>
  </si>
  <si>
    <t>θ</t>
  </si>
  <si>
    <t>β</t>
  </si>
  <si>
    <t>delz</t>
  </si>
  <si>
    <t>qwell</t>
  </si>
  <si>
    <t>cwell</t>
  </si>
  <si>
    <t>len(perlen)</t>
  </si>
  <si>
    <t>tsmult</t>
  </si>
  <si>
    <t>ath1</t>
  </si>
  <si>
    <t>al*trpt</t>
  </si>
  <si>
    <t>np.zeros((nlay,nro</t>
  </si>
  <si>
    <t>strt[0,:,0]</t>
  </si>
  <si>
    <t>/d</t>
  </si>
  <si>
    <t>percel</t>
  </si>
  <si>
    <t>itrack</t>
  </si>
  <si>
    <t>wd</t>
  </si>
  <si>
    <t>dc</t>
  </si>
  <si>
    <t>HMOC_1.0e-3</t>
  </si>
  <si>
    <t>/s</t>
  </si>
  <si>
    <t>0,10,10,10</t>
  </si>
  <si>
    <t>1,1,5,5</t>
  </si>
  <si>
    <t>0,0,0,0.002</t>
  </si>
  <si>
    <t>al(L.dispersivity)</t>
  </si>
  <si>
    <t>β_1º_Masstrans.</t>
  </si>
  <si>
    <t>f.expoent</t>
  </si>
  <si>
    <t>0.30.7</t>
  </si>
  <si>
    <t>0,0.002,0.01100</t>
  </si>
  <si>
    <t>langmuircte</t>
  </si>
  <si>
    <t>l.sorptioncap.</t>
  </si>
  <si>
    <t>al</t>
  </si>
  <si>
    <t>xt3d</t>
  </si>
  <si>
    <t>q*Ls</t>
  </si>
  <si>
    <t>b</t>
  </si>
  <si>
    <t>c</t>
  </si>
  <si>
    <t>HMOC</t>
  </si>
  <si>
    <t>dchmoc</t>
  </si>
  <si>
    <t>sy</t>
  </si>
  <si>
    <t>ss</t>
  </si>
  <si>
    <t>MOC</t>
  </si>
  <si>
    <t>FD</t>
  </si>
  <si>
    <t>Hide</t>
  </si>
  <si>
    <t>Utimate</t>
  </si>
  <si>
    <t>kstp</t>
  </si>
  <si>
    <t>kper</t>
  </si>
  <si>
    <t>specific_discharge</t>
  </si>
  <si>
    <t>longitudinal_dispersivity</t>
  </si>
  <si>
    <t>zero_order_decay</t>
  </si>
  <si>
    <t>source_duration</t>
  </si>
  <si>
    <t>total_time</t>
  </si>
  <si>
    <t>C0</t>
  </si>
  <si>
    <t>KF</t>
  </si>
  <si>
    <t>KL</t>
  </si>
  <si>
    <t>lol</t>
  </si>
  <si>
    <t>B</t>
  </si>
  <si>
    <t>Cb</t>
  </si>
  <si>
    <t>Cc</t>
  </si>
  <si>
    <t>[1,18,10]</t>
  </si>
  <si>
    <t>timprs</t>
  </si>
  <si>
    <t>hk</t>
  </si>
  <si>
    <t>perlen_mf</t>
  </si>
  <si>
    <t>itype</t>
  </si>
  <si>
    <t>Madson_6</t>
  </si>
  <si>
    <t>periods</t>
  </si>
  <si>
    <t>TVD</t>
  </si>
  <si>
    <t>MIXELM</t>
  </si>
  <si>
    <t>MMOC</t>
  </si>
  <si>
    <t>NADVFD</t>
  </si>
  <si>
    <t>Top</t>
  </si>
  <si>
    <t>k</t>
  </si>
  <si>
    <t>Botm</t>
  </si>
  <si>
    <t>100shp</t>
  </si>
  <si>
    <t>Solver</t>
  </si>
  <si>
    <t>T01</t>
  </si>
  <si>
    <t>T07</t>
  </si>
  <si>
    <t>_</t>
  </si>
  <si>
    <t>Ls</t>
  </si>
  <si>
    <t>perlen_mt</t>
  </si>
  <si>
    <t>SQRT</t>
  </si>
  <si>
    <t>ttsmult</t>
  </si>
  <si>
    <t>q0</t>
  </si>
  <si>
    <t>c0</t>
  </si>
  <si>
    <t>see</t>
  </si>
  <si>
    <t>time</t>
  </si>
  <si>
    <t>total_in</t>
  </si>
  <si>
    <t>total_out</t>
  </si>
  <si>
    <t>sources</t>
  </si>
  <si>
    <t>sinks</t>
  </si>
  <si>
    <t>fluid_storage</t>
  </si>
  <si>
    <t>total_mass</t>
  </si>
  <si>
    <t>error_in-out</t>
  </si>
  <si>
    <t>error_alt</t>
  </si>
  <si>
    <t>C x vol</t>
  </si>
  <si>
    <t>itmuni</t>
  </si>
  <si>
    <t>lenuni</t>
  </si>
  <si>
    <t>ft</t>
  </si>
  <si>
    <t>3D</t>
  </si>
  <si>
    <t>trpv</t>
  </si>
  <si>
    <t>k1*np.ones((nlay,nrow,ncol),dtype</t>
  </si>
  <si>
    <t>6*[1]+21*[0]</t>
  </si>
  <si>
    <t>rech</t>
  </si>
  <si>
    <t>k1</t>
  </si>
  <si>
    <t>k2</t>
  </si>
  <si>
    <t>(1)</t>
  </si>
  <si>
    <t>TRPv</t>
  </si>
  <si>
    <t>α</t>
  </si>
  <si>
    <t>R</t>
  </si>
  <si>
    <t>x</t>
  </si>
  <si>
    <t>Darcy</t>
  </si>
  <si>
    <t>s13</t>
  </si>
  <si>
    <t>s14</t>
  </si>
  <si>
    <t>temp</t>
  </si>
  <si>
    <t>hk[:,5:8,1:8]</t>
  </si>
  <si>
    <t>welspd</t>
  </si>
  <si>
    <t>W</t>
  </si>
  <si>
    <t>nadvfd</t>
  </si>
  <si>
    <t>mxstrn</t>
  </si>
  <si>
    <t>alh</t>
  </si>
  <si>
    <t>alh1</t>
  </si>
  <si>
    <t>[top-delv*kforkinran</t>
  </si>
  <si>
    <t>[60.0,60.0,520.0,520.0]</t>
  </si>
  <si>
    <t>vka</t>
  </si>
  <si>
    <t>[500,750,1000],</t>
  </si>
  <si>
    <t>2.25,</t>
  </si>
  <si>
    <t>icbund</t>
  </si>
  <si>
    <t>crch</t>
  </si>
  <si>
    <t>isothm</t>
  </si>
  <si>
    <t>4:</t>
  </si>
  <si>
    <t>mxiter</t>
  </si>
  <si>
    <t>1|50</t>
  </si>
  <si>
    <t>igetsc</t>
  </si>
  <si>
    <t>sp1</t>
  </si>
  <si>
    <t>Vani</t>
  </si>
  <si>
    <t>Yacopo</t>
  </si>
  <si>
    <t>xshift</t>
  </si>
  <si>
    <t>yshift</t>
  </si>
  <si>
    <t>satthk</t>
  </si>
  <si>
    <t>crech</t>
  </si>
  <si>
    <t>Isothm</t>
  </si>
  <si>
    <t>hclose_gwt</t>
  </si>
  <si>
    <t>rclose_gwt</t>
  </si>
  <si>
    <t>RCH</t>
  </si>
  <si>
    <t>Kd</t>
  </si>
  <si>
    <t>Up.StrFD</t>
  </si>
  <si>
    <t>CentralFD</t>
  </si>
  <si>
    <t>append((perlen[i],nstp[i],tsmult[i]))</t>
  </si>
  <si>
    <t>5,15years</t>
  </si>
  <si>
    <t>1,365</t>
  </si>
  <si>
    <t>[11:19,:,0:24]k2</t>
  </si>
  <si>
    <t>[2,730]</t>
  </si>
  <si>
    <t>[11:19,:,36:]k2</t>
  </si>
  <si>
    <t>1,1</t>
  </si>
  <si>
    <t>160,1340</t>
  </si>
  <si>
    <t>2*+-</t>
  </si>
  <si>
    <t>8t,12y,16y</t>
  </si>
  <si>
    <t>[6.75-delv*kforkinrange(1,nlay+1)]</t>
  </si>
  <si>
    <t>3,12,20years</t>
  </si>
  <si>
    <t>*.dat=1.5m</t>
  </si>
  <si>
    <t>Hdispersivity</t>
  </si>
  <si>
    <t>Vdispersivity</t>
  </si>
  <si>
    <t>[([1,365.0],[2,730],1.0)]</t>
  </si>
  <si>
    <t>?verticaldisp.Alh1</t>
  </si>
  <si>
    <t>Distribution c. (Kd)</t>
  </si>
  <si>
    <t>sp2_B</t>
  </si>
  <si>
    <t>sp2_C</t>
  </si>
  <si>
    <t>Madson_8</t>
  </si>
  <si>
    <t>1000,500,1</t>
  </si>
  <si>
    <t>nper_mf</t>
  </si>
  <si>
    <t>len(perlen_mf)</t>
  </si>
  <si>
    <t>len(perlen_mt)</t>
  </si>
  <si>
    <t>nprs</t>
  </si>
  <si>
    <t>hk_size</t>
  </si>
  <si>
    <t>geo_mean_k</t>
  </si>
  <si>
    <t>q = v * prsity</t>
  </si>
  <si>
    <t>h1 = q * L / k</t>
  </si>
  <si>
    <t>analitical</t>
  </si>
  <si>
    <t>dum1</t>
  </si>
  <si>
    <t>dum2</t>
  </si>
  <si>
    <t>[top-delz]</t>
  </si>
  <si>
    <t>np.zeros((nlay,nrow,ncol),dtype=float)</t>
  </si>
  <si>
    <t>#Activemodeldomain</t>
  </si>
  <si>
    <t>ibound_mf2k5</t>
  </si>
  <si>
    <t>np.ones((nlay,nrow,ncol),dtype=int)*-1</t>
  </si>
  <si>
    <t>ibound_mf2k5[:,1:nrow-1,1:ncol-1]</t>
  </si>
  <si>
    <t>=1</t>
  </si>
  <si>
    <t>idomain</t>
  </si>
  <si>
    <t>np.ones((nlay,nrow,ncol),dtype=int)</t>
  </si>
  <si>
    <t>nper = len.perlen</t>
  </si>
  <si>
    <t>W_extraction</t>
  </si>
  <si>
    <t>W_injection</t>
  </si>
  <si>
    <t>Peclet</t>
  </si>
  <si>
    <t>Peclet 14 advaction</t>
  </si>
  <si>
    <t>ITRACK</t>
  </si>
  <si>
    <t>first-order Euler algorithm</t>
  </si>
  <si>
    <t xml:space="preserve">WD </t>
  </si>
  <si>
    <t xml:space="preserve">Weighting factor </t>
  </si>
  <si>
    <t>generally used ... better mass balance</t>
  </si>
  <si>
    <t xml:space="preserve"> 0.5 | 1</t>
  </si>
  <si>
    <t>912.5     2737.5</t>
  </si>
  <si>
    <t>365   1095</t>
  </si>
  <si>
    <t>fourth-order Runge-Kutta PERCEL  &gt; 1.</t>
  </si>
  <si>
    <t>hybrid first- and fourth-order</t>
  </si>
  <si>
    <t>↑</t>
  </si>
  <si>
    <t>1   1</t>
  </si>
  <si>
    <t>timprs   linspace (0, sum(perlen_mf), nprs)</t>
  </si>
  <si>
    <t>perlen_mf = (sum(perlen_mt)</t>
  </si>
  <si>
    <t>macrodispersion</t>
  </si>
  <si>
    <t>Perm. shp 10e-12</t>
  </si>
  <si>
    <t>0 36 73 ... 3660</t>
  </si>
  <si>
    <t>Inj_extraction</t>
  </si>
  <si>
    <t>2D_K1,2</t>
  </si>
  <si>
    <t>dm</t>
  </si>
  <si>
    <t>tral</t>
  </si>
  <si>
    <t>atv</t>
  </si>
  <si>
    <t>ath1=al*trpt (10)</t>
  </si>
  <si>
    <t>no</t>
  </si>
  <si>
    <t xml:space="preserve"> = al*trpt </t>
  </si>
  <si>
    <t xml:space="preserve"> = al*trv</t>
  </si>
  <si>
    <t>(1825,365,1.0)(5475,1095,1.0)</t>
  </si>
  <si>
    <t>3651095</t>
  </si>
  <si>
    <t>1.01.0</t>
  </si>
  <si>
    <t>6..0.25</t>
  </si>
  <si>
    <t/>
  </si>
  <si>
    <t>↓</t>
  </si>
  <si>
    <t>in</t>
  </si>
  <si>
    <t>MF5</t>
  </si>
  <si>
    <t xml:space="preserve">60 (ft/d)   18(m/d)   </t>
  </si>
  <si>
    <t xml:space="preserve">520 (ft/d)  159(m/d)   </t>
  </si>
  <si>
    <t>Saturated thickness</t>
  </si>
  <si>
    <t>.</t>
  </si>
  <si>
    <t>the length of the current stress period.</t>
  </si>
  <si>
    <t xml:space="preserve">PERLEN </t>
  </si>
  <si>
    <t xml:space="preserve">NSTP </t>
  </si>
  <si>
    <t>the number of time-steps for the transient flow solution in the
current stress period</t>
  </si>
  <si>
    <t xml:space="preserve">TSMULT </t>
  </si>
  <si>
    <t>TSLNGH</t>
  </si>
  <si>
    <t>not geometric progression</t>
  </si>
  <si>
    <t>DT0</t>
  </si>
  <si>
    <t>MXSTRN</t>
  </si>
  <si>
    <t>TTSMULT</t>
  </si>
  <si>
    <t>TTSMAX</t>
  </si>
  <si>
    <t>user-specified transport step size within each time-step</t>
  </si>
  <si>
    <t>maximum number of transport steps allowed within one
time step</t>
  </si>
  <si>
    <t>the multiplier for successive transport steps</t>
  </si>
  <si>
    <t>the maximum transport step size allowed</t>
  </si>
  <si>
    <t>Horas</t>
  </si>
  <si>
    <t>Dias</t>
  </si>
  <si>
    <t>Steady</t>
  </si>
  <si>
    <t>Mult.</t>
  </si>
  <si>
    <t>nº Steps</t>
  </si>
  <si>
    <t>Lenght</t>
  </si>
  <si>
    <t>Start</t>
  </si>
  <si>
    <t>M|H</t>
  </si>
  <si>
    <t>Min</t>
  </si>
  <si>
    <t>FIXO</t>
  </si>
  <si>
    <t>med_F</t>
  </si>
  <si>
    <t>MOD.1</t>
  </si>
  <si>
    <t>Value</t>
  </si>
  <si>
    <t>MOD</t>
  </si>
  <si>
    <t>Head (m)</t>
  </si>
  <si>
    <t>days</t>
  </si>
  <si>
    <t xml:space="preserve">the multiplier for the length of successive time steps </t>
  </si>
  <si>
    <r>
      <t>∆t</t>
    </r>
    <r>
      <rPr>
        <vertAlign val="subscript"/>
        <sz val="6"/>
        <rFont val="Calibri"/>
        <family val="2"/>
      </rPr>
      <t>1</t>
    </r>
  </si>
  <si>
    <t xml:space="preserve">(delta_time)  length of the first time step </t>
  </si>
  <si>
    <t>NPER</t>
  </si>
  <si>
    <t>total number of stress periods</t>
  </si>
  <si>
    <t>copy</t>
  </si>
  <si>
    <t>56.25 nope</t>
  </si>
  <si>
    <t>ft3</t>
  </si>
  <si>
    <t>maxiterout</t>
  </si>
  <si>
    <t>Ly</t>
  </si>
  <si>
    <t>xmax</t>
  </si>
  <si>
    <t>ymax</t>
  </si>
  <si>
    <t>headtol</t>
  </si>
  <si>
    <t>fluxtol</t>
  </si>
  <si>
    <t>thickfact</t>
  </si>
  <si>
    <t>linmeth</t>
  </si>
  <si>
    <t>iprnwt</t>
  </si>
  <si>
    <t>ibotav</t>
  </si>
  <si>
    <t>grndElv</t>
  </si>
  <si>
    <t>hdry</t>
  </si>
  <si>
    <t>iphdry</t>
  </si>
  <si>
    <t>layavg</t>
  </si>
  <si>
    <t>chani</t>
  </si>
  <si>
    <t>layvka</t>
  </si>
  <si>
    <t>laywet</t>
  </si>
  <si>
    <t>hani</t>
  </si>
  <si>
    <t>5;</t>
  </si>
  <si>
    <t>[False,False]</t>
  </si>
  <si>
    <t>[1,1]</t>
  </si>
  <si>
    <t>[100,3550]</t>
  </si>
  <si>
    <t>ncomp</t>
  </si>
  <si>
    <t>lunit</t>
  </si>
  <si>
    <t>cinact</t>
  </si>
  <si>
    <t>thkmin</t>
  </si>
  <si>
    <t>nprobs</t>
  </si>
  <si>
    <t>nprmas</t>
  </si>
  <si>
    <t>ttsmax</t>
  </si>
  <si>
    <t>FT'</t>
  </si>
  <si>
    <t>mxpart</t>
  </si>
  <si>
    <t>iter1</t>
  </si>
  <si>
    <t>isolve</t>
  </si>
  <si>
    <t>ncrs</t>
  </si>
  <si>
    <t>accl</t>
  </si>
  <si>
    <t>iprgcg</t>
  </si>
  <si>
    <t>botm_str</t>
  </si>
  <si>
    <t>icelltype_str</t>
  </si>
  <si>
    <t>k11_str</t>
  </si>
  <si>
    <t>recharge</t>
  </si>
  <si>
    <t>(1, 1, 1),(1, 1, 1)</t>
  </si>
  <si>
    <t>paste</t>
  </si>
  <si>
    <r>
      <t xml:space="preserve">IN </t>
    </r>
    <r>
      <rPr>
        <b/>
        <sz val="11"/>
        <color theme="1"/>
        <rFont val="Calibri"/>
        <family val="2"/>
      </rPr>
      <t>↓</t>
    </r>
  </si>
  <si>
    <t>01_TWRI</t>
  </si>
  <si>
    <t>xi</t>
  </si>
  <si>
    <t>yj</t>
  </si>
  <si>
    <t>Zk</t>
  </si>
  <si>
    <t>bottom</t>
  </si>
  <si>
    <t>Lx/ncol</t>
  </si>
  <si>
    <t>[top-(k+1)</t>
  </si>
  <si>
    <t>03_Toth</t>
  </si>
  <si>
    <t>1 1 1</t>
  </si>
  <si>
    <t>k33_str</t>
  </si>
  <si>
    <t>nseg</t>
  </si>
  <si>
    <t>etsurf</t>
  </si>
  <si>
    <t>etrate</t>
  </si>
  <si>
    <t>depth</t>
  </si>
  <si>
    <t>pxdp</t>
  </si>
  <si>
    <t>petm</t>
  </si>
  <si>
    <t>(1, 1, 1), (10, 120, 1), (10, 120, 1), (10, 120, 1)</t>
  </si>
  <si>
    <t>"0"</t>
  </si>
  <si>
    <t>"20.0"</t>
  </si>
  <si>
    <t>[10,4,6]</t>
  </si>
  <si>
    <t>[1.0,1.0,1.0]</t>
  </si>
  <si>
    <t>[1.0]</t>
  </si>
  <si>
    <t>[1]</t>
  </si>
  <si>
    <t>tp</t>
  </si>
  <si>
    <t>np.zeros((nrow,ncol))</t>
  </si>
  <si>
    <t>bt</t>
  </si>
  <si>
    <t>np.ones((nlay,nrow,ncol))</t>
  </si>
  <si>
    <t>100.0/3.0*np.ones(ncol)</t>
  </si>
  <si>
    <t>100.0/3.0*np.ones(nrow)</t>
  </si>
  <si>
    <t xml:space="preserve"> =-100*np.ones((nlay,nrow,ncol))</t>
  </si>
  <si>
    <t>tdis</t>
  </si>
  <si>
    <t>newton</t>
  </si>
  <si>
    <t>rewet</t>
  </si>
  <si>
    <t>wetfct</t>
  </si>
  <si>
    <t>iwetit</t>
  </si>
  <si>
    <t>ihdwet</t>
  </si>
  <si>
    <t>wetdry</t>
  </si>
  <si>
    <t>H1</t>
  </si>
  <si>
    <t>((190.0, 10, 1),(518, 2, 1),(1921, 17, 1.0),(1, 1, 1))</t>
  </si>
  <si>
    <t>k11_stream</t>
  </si>
  <si>
    <t>k11_basin</t>
  </si>
  <si>
    <t>sy_stream</t>
  </si>
  <si>
    <t>sy_basin</t>
  </si>
  <si>
    <t>ext_depth</t>
  </si>
  <si>
    <t>11_sfr-p01</t>
  </si>
  <si>
    <t>"varies"</t>
  </si>
  <si>
    <t>nreaches</t>
  </si>
  <si>
    <t>slope</t>
  </si>
  <si>
    <t>roughness</t>
  </si>
  <si>
    <t>q_base</t>
  </si>
  <si>
    <t>q_amplitude</t>
  </si>
  <si>
    <t>lambda1</t>
  </si>
  <si>
    <t>lambda2</t>
  </si>
  <si>
    <t>Gamma</t>
  </si>
  <si>
    <t>fr</t>
  </si>
  <si>
    <t>sfr_01</t>
  </si>
  <si>
    <t>sfr_03</t>
  </si>
  <si>
    <t>sfr_02</t>
  </si>
  <si>
    <t>sfr_04</t>
  </si>
  <si>
    <t>sfr_05</t>
  </si>
  <si>
    <t>sfr_06</t>
  </si>
  <si>
    <t>sfr_07</t>
  </si>
  <si>
    <t>sfr_08</t>
  </si>
  <si>
    <t>sfr_09</t>
  </si>
  <si>
    <t>Nper</t>
  </si>
  <si>
    <t>dt</t>
  </si>
  <si>
    <t>12_sfr-pindersauer</t>
  </si>
  <si>
    <t>lake_leakance</t>
  </si>
  <si>
    <t>Manu</t>
  </si>
  <si>
    <t>ss11</t>
  </si>
  <si>
    <t>ss12</t>
  </si>
  <si>
    <t>ss13</t>
  </si>
  <si>
    <t>ss14</t>
  </si>
  <si>
    <t>ss15</t>
  </si>
  <si>
    <t>sy11</t>
  </si>
  <si>
    <t>sy12</t>
  </si>
  <si>
    <t>sy13</t>
  </si>
  <si>
    <t>sy14</t>
  </si>
  <si>
    <t>sy15</t>
  </si>
  <si>
    <t>∆H</t>
  </si>
  <si>
    <t>d</t>
  </si>
  <si>
    <t>Nouter</t>
  </si>
  <si>
    <t>outer_dvclose</t>
  </si>
  <si>
    <t>outer_maximum</t>
  </si>
  <si>
    <t>under_relaxation</t>
  </si>
  <si>
    <t>dbd</t>
  </si>
  <si>
    <t>linear_acceleration</t>
  </si>
  <si>
    <t>BICGSTAB</t>
  </si>
  <si>
    <t>under_relaxation_theta</t>
  </si>
  <si>
    <t>under_relaxation_kappa</t>
  </si>
  <si>
    <t>under_relaxation_gamma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</si>
  <si>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</si>
  <si>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</si>
  <si>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</si>
  <si>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</si>
  <si>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</si>
  <si>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inner_dvclose</t>
  </si>
  <si>
    <t>rcloserecord</t>
  </si>
  <si>
    <t>0.0001relative_rclose</t>
  </si>
  <si>
    <t>inner_maximum</t>
  </si>
  <si>
    <t>relaxation_factor</t>
  </si>
  <si>
    <t>number_orthogonalizations</t>
  </si>
  <si>
    <t>preconditioner_levels</t>
  </si>
  <si>
    <t>13_sfr-p01b</t>
  </si>
  <si>
    <t>u_relax_θ</t>
  </si>
  <si>
    <t>u_relax_K</t>
  </si>
  <si>
    <t>u_relax_Y</t>
  </si>
  <si>
    <t>ot_dvclose</t>
  </si>
  <si>
    <t>aux</t>
  </si>
  <si>
    <t>bot2</t>
  </si>
  <si>
    <t>Km</t>
  </si>
  <si>
    <t>Time_</t>
  </si>
  <si>
    <t>stoA</t>
  </si>
  <si>
    <t>stoB</t>
  </si>
  <si>
    <t>st_</t>
  </si>
  <si>
    <t>L_leak</t>
  </si>
  <si>
    <t>ot_max</t>
  </si>
  <si>
    <t>ud_relax</t>
  </si>
  <si>
    <t>l_accel</t>
  </si>
  <si>
    <t>u_relax_m</t>
  </si>
  <si>
    <t>bk_nº</t>
  </si>
  <si>
    <t>bk_tol</t>
  </si>
  <si>
    <t>bk_red</t>
  </si>
  <si>
    <t>bk_res</t>
  </si>
  <si>
    <t>i_dvclose</t>
  </si>
  <si>
    <t>rcloserec</t>
  </si>
  <si>
    <t>i_max</t>
  </si>
  <si>
    <t>relax_fac</t>
  </si>
  <si>
    <t>nº_ortho</t>
  </si>
  <si>
    <t>precon_lev</t>
  </si>
  <si>
    <t>ka</t>
  </si>
  <si>
    <t>Kb</t>
  </si>
  <si>
    <t>Kc</t>
  </si>
  <si>
    <t>kaV</t>
  </si>
  <si>
    <t>kbV</t>
  </si>
  <si>
    <t>kcV</t>
  </si>
  <si>
    <t>_B_</t>
  </si>
  <si>
    <t>_T_</t>
  </si>
  <si>
    <t>et_D</t>
  </si>
  <si>
    <t>T_2n</t>
  </si>
  <si>
    <t>B_2n</t>
  </si>
  <si>
    <t>i_D</t>
  </si>
  <si>
    <t>i_Wb</t>
  </si>
  <si>
    <t>i_Wa</t>
  </si>
  <si>
    <t>Za__</t>
  </si>
  <si>
    <t>Xa__</t>
  </si>
  <si>
    <t>Ya__</t>
  </si>
  <si>
    <t>__Zb</t>
  </si>
  <si>
    <t>__Xb</t>
  </si>
  <si>
    <t>__Yb</t>
  </si>
  <si>
    <t>...t1</t>
  </si>
  <si>
    <t>...t2</t>
  </si>
  <si>
    <t>...t3</t>
  </si>
  <si>
    <t>...t4</t>
  </si>
  <si>
    <t>...t5</t>
  </si>
  <si>
    <t>...t7</t>
  </si>
  <si>
    <t>...t8</t>
  </si>
  <si>
    <t>...t9</t>
  </si>
  <si>
    <t>sto</t>
  </si>
  <si>
    <t>Jocopo_01</t>
  </si>
  <si>
    <t>Package_Solver_mf2005</t>
  </si>
  <si>
    <t>ipakcb</t>
  </si>
  <si>
    <t>npcond</t>
  </si>
  <si>
    <t>nbpol</t>
  </si>
  <si>
    <t>iprpcg</t>
  </si>
  <si>
    <t>mutpcg</t>
  </si>
  <si>
    <t>ihcofadd</t>
  </si>
  <si>
    <t>mcomp</t>
  </si>
  <si>
    <t>0.25,</t>
  </si>
  <si>
    <t>ifmtcn</t>
  </si>
  <si>
    <t>ifmtnp</t>
  </si>
  <si>
    <t>ifmtrf</t>
  </si>
  <si>
    <t>ifmtdp</t>
  </si>
  <si>
    <t>12,</t>
  </si>
  <si>
    <t>savucn</t>
  </si>
  <si>
    <t>True</t>
  </si>
  <si>
    <t>multiDiff</t>
  </si>
  <si>
    <t>jo.1</t>
  </si>
  <si>
    <t>jo.2</t>
  </si>
  <si>
    <t>jo.3</t>
  </si>
  <si>
    <t>jo.4</t>
  </si>
  <si>
    <t>jo.5</t>
  </si>
  <si>
    <t>jo.6</t>
  </si>
  <si>
    <t>jo.7</t>
  </si>
  <si>
    <t>jo.8</t>
  </si>
  <si>
    <t>jo.9</t>
  </si>
  <si>
    <t>jo.10</t>
  </si>
  <si>
    <t>jo.11</t>
  </si>
  <si>
    <t>jo.12</t>
  </si>
  <si>
    <t>jo.13</t>
  </si>
  <si>
    <t>jo.14</t>
  </si>
  <si>
    <t>jo.15</t>
  </si>
  <si>
    <t>jo.16</t>
  </si>
  <si>
    <t>jo.17</t>
  </si>
  <si>
    <t>jo.18</t>
  </si>
  <si>
    <t>jo.19</t>
  </si>
  <si>
    <t>jo.20</t>
  </si>
  <si>
    <t>jo.21</t>
  </si>
  <si>
    <t>jo.22</t>
  </si>
  <si>
    <t>L_type</t>
  </si>
  <si>
    <t>L_disp</t>
  </si>
  <si>
    <t>L_dispAlh=al</t>
  </si>
  <si>
    <t xml:space="preserve">H_Vdisp.R </t>
  </si>
  <si>
    <t>Efec_Dif.</t>
  </si>
  <si>
    <t>V_disp.αTV</t>
  </si>
  <si>
    <t>steady</t>
  </si>
  <si>
    <t>Bulk_D.ρb</t>
  </si>
  <si>
    <t>iT</t>
  </si>
  <si>
    <t>Pcel</t>
  </si>
  <si>
    <t>Dcay</t>
  </si>
  <si>
    <t>[Q] W R</t>
  </si>
  <si>
    <t>[Q] W C</t>
  </si>
  <si>
    <t>n9</t>
  </si>
  <si>
    <t>n1</t>
  </si>
  <si>
    <t>n2</t>
  </si>
  <si>
    <t>n3</t>
  </si>
  <si>
    <t>n4</t>
  </si>
  <si>
    <t>n5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</si>
  <si>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</si>
  <si>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</si>
  <si>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</si>
  <si>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</si>
  <si>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</si>
  <si>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</si>
  <si>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</si>
  <si>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</si>
  <si>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</si>
  <si>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</si>
  <si>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</si>
  <si>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</si>
  <si>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</si>
  <si>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</si>
  <si>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</si>
  <si>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</si>
  <si>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</si>
  <si>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</si>
  <si>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</si>
  <si>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</si>
  <si>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</si>
  <si>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</si>
  <si>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</si>
  <si>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</si>
  <si>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</si>
  <si>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l17</t>
  </si>
  <si>
    <t>l18</t>
  </si>
  <si>
    <t>l16_C</t>
  </si>
  <si>
    <t>l19_|</t>
  </si>
  <si>
    <t xml:space="preserve">T step </t>
  </si>
  <si>
    <t>tt1</t>
  </si>
  <si>
    <t>tt2</t>
  </si>
  <si>
    <t>tt3</t>
  </si>
  <si>
    <t>tt4</t>
  </si>
  <si>
    <t>tt5</t>
  </si>
  <si>
    <t>ee1</t>
  </si>
  <si>
    <t>ee2</t>
  </si>
  <si>
    <t>LPF</t>
  </si>
  <si>
    <t>CHD</t>
  </si>
  <si>
    <t>BTN</t>
  </si>
  <si>
    <t>ADV</t>
  </si>
  <si>
    <t>DSP</t>
  </si>
  <si>
    <t>evarate</t>
  </si>
  <si>
    <t>preconditioner_drotolerance</t>
  </si>
  <si>
    <t xml:space="preserve"> L</t>
  </si>
  <si>
    <t xml:space="preserve"> H</t>
  </si>
  <si>
    <t xml:space="preserve"> min</t>
  </si>
  <si>
    <t xml:space="preserve"> max</t>
  </si>
  <si>
    <t>drotol</t>
  </si>
  <si>
    <t>tdirc</t>
  </si>
  <si>
    <t>tdirc = (perlen, nstp, tsmult)</t>
  </si>
  <si>
    <t>GCG</t>
  </si>
  <si>
    <t>stresperiod_data</t>
  </si>
  <si>
    <t>tdids</t>
  </si>
  <si>
    <t xml:space="preserve">tdids  </t>
  </si>
  <si>
    <t>Di</t>
  </si>
  <si>
    <t>obxloc</t>
  </si>
  <si>
    <t>g1</t>
  </si>
  <si>
    <t>g2</t>
  </si>
  <si>
    <t>g3</t>
  </si>
  <si>
    <t>it1</t>
  </si>
  <si>
    <t>it2</t>
  </si>
  <si>
    <t>dmoc</t>
  </si>
  <si>
    <t>oloc</t>
  </si>
  <si>
    <t>Lss</t>
  </si>
  <si>
    <t>iType</t>
  </si>
  <si>
    <t>s_C</t>
  </si>
  <si>
    <t>lll</t>
  </si>
  <si>
    <t>[1, 864000, 2523800000]</t>
  </si>
  <si>
    <t>years</t>
  </si>
  <si>
    <t>DIS</t>
  </si>
  <si>
    <t>IMS</t>
  </si>
  <si>
    <t>CG</t>
  </si>
  <si>
    <t>IC</t>
  </si>
  <si>
    <t>...t10</t>
  </si>
  <si>
    <t>...t11</t>
  </si>
  <si>
    <t>...t12</t>
  </si>
  <si>
    <t>...t13</t>
  </si>
  <si>
    <t>...t14</t>
  </si>
  <si>
    <r>
      <rPr>
        <sz val="5"/>
        <rFont val="Calibri"/>
        <family val="2"/>
      </rPr>
      <t>Σ</t>
    </r>
    <r>
      <rPr>
        <sz val="10.5"/>
        <rFont val="Calibri"/>
        <family val="2"/>
      </rPr>
      <t xml:space="preserve">    nstp    </t>
    </r>
    <r>
      <rPr>
        <sz val="5"/>
        <rFont val="Calibri"/>
        <family val="2"/>
        <scheme val="minor"/>
      </rPr>
      <t>1460</t>
    </r>
  </si>
  <si>
    <t>MT3D</t>
  </si>
  <si>
    <t>37_p1</t>
  </si>
  <si>
    <t>38_p2</t>
  </si>
  <si>
    <t>39_p3</t>
  </si>
  <si>
    <t>40_p4</t>
  </si>
  <si>
    <t>41_p5</t>
  </si>
  <si>
    <t>42_p6</t>
  </si>
  <si>
    <t>43_p7</t>
  </si>
  <si>
    <t>44_p8</t>
  </si>
  <si>
    <t>45_p9</t>
  </si>
  <si>
    <t>46_p10</t>
  </si>
  <si>
    <t>MF6</t>
  </si>
  <si>
    <t>_X</t>
  </si>
  <si>
    <t>_V</t>
  </si>
  <si>
    <t>Packages  reference</t>
  </si>
  <si>
    <t>02_BCF2SS</t>
  </si>
  <si>
    <t>CTRL</t>
  </si>
  <si>
    <t>08_NWT_?</t>
  </si>
  <si>
    <t xml:space="preserve">PAR </t>
  </si>
  <si>
    <t>|</t>
  </si>
  <si>
    <t>_tt0</t>
  </si>
  <si>
    <t>_tt1</t>
  </si>
  <si>
    <t>(a,b,c)</t>
  </si>
  <si>
    <t>cels</t>
  </si>
  <si>
    <t>NPF</t>
  </si>
  <si>
    <t>npf1</t>
  </si>
  <si>
    <t>npf2</t>
  </si>
  <si>
    <t>npf3</t>
  </si>
  <si>
    <t>npf4</t>
  </si>
  <si>
    <t>T_DIS</t>
  </si>
  <si>
    <t>---------</t>
  </si>
  <si>
    <t>Layer 0</t>
  </si>
  <si>
    <t>RCHa</t>
  </si>
  <si>
    <t>perched</t>
  </si>
  <si>
    <t>npf5</t>
  </si>
  <si>
    <t>Yes</t>
  </si>
  <si>
    <t>Sel.</t>
  </si>
  <si>
    <t>10-3 |-8</t>
  </si>
  <si>
    <t>chd_spd</t>
  </si>
  <si>
    <t>BCF</t>
  </si>
  <si>
    <t>HUF</t>
  </si>
  <si>
    <t>UPW</t>
  </si>
  <si>
    <t>DISV</t>
  </si>
  <si>
    <t>DISU</t>
  </si>
  <si>
    <t>A</t>
  </si>
  <si>
    <t>C</t>
  </si>
  <si>
    <t>D</t>
  </si>
  <si>
    <t>E</t>
  </si>
  <si>
    <t>each</t>
  </si>
  <si>
    <t>_spd</t>
  </si>
  <si>
    <t>Wel</t>
  </si>
  <si>
    <t>DRN</t>
  </si>
  <si>
    <t>wel_spd</t>
  </si>
  <si>
    <t>DRN_spd</t>
  </si>
  <si>
    <t>WEL</t>
  </si>
  <si>
    <t>mt_Lunit</t>
  </si>
  <si>
    <t>mt_Tunit</t>
  </si>
  <si>
    <t>riv_spd</t>
  </si>
  <si>
    <t>RIV</t>
  </si>
  <si>
    <t>drn_spd</t>
  </si>
  <si>
    <t>OC</t>
  </si>
  <si>
    <t>|oc</t>
  </si>
  <si>
    <t>|riv</t>
  </si>
  <si>
    <t>|drn</t>
  </si>
  <si>
    <t>|ims</t>
  </si>
  <si>
    <t>|rch</t>
  </si>
  <si>
    <t>|ic</t>
  </si>
  <si>
    <t>|dis</t>
  </si>
  <si>
    <t>|tdis</t>
  </si>
  <si>
    <t>bicgstab</t>
  </si>
  <si>
    <t>linear_acceleration_NPF</t>
  </si>
  <si>
    <t>newton_NPF</t>
  </si>
  <si>
    <t>cg</t>
  </si>
  <si>
    <t xml:space="preserve">Unarranged </t>
  </si>
  <si>
    <t>Parameters</t>
  </si>
  <si>
    <t xml:space="preserve"> -35k</t>
  </si>
  <si>
    <t>1|0</t>
  </si>
  <si>
    <t>04_Tidal</t>
  </si>
  <si>
    <t>5_FHB</t>
  </si>
  <si>
    <t>FHB</t>
  </si>
  <si>
    <t>5|0.1|4</t>
  </si>
  <si>
    <t>1|0|0</t>
  </si>
  <si>
    <t>0.5|5e-3|0.1</t>
  </si>
  <si>
    <t>STO</t>
  </si>
  <si>
    <t>|sto</t>
  </si>
  <si>
    <t>GHB</t>
  </si>
  <si>
    <t>ghb_spd</t>
  </si>
  <si>
    <t>|ghb</t>
  </si>
  <si>
    <t>|wel</t>
  </si>
  <si>
    <t>spd|</t>
  </si>
  <si>
    <t>__LA</t>
  </si>
  <si>
    <t>__NEW</t>
  </si>
  <si>
    <t>GHBobs</t>
  </si>
  <si>
    <t>GHBobs|</t>
  </si>
  <si>
    <t>t6_∆t1</t>
  </si>
  <si>
    <t>riv_ts</t>
  </si>
  <si>
    <t>rch_ts</t>
  </si>
  <si>
    <t>ghb_ts</t>
  </si>
  <si>
    <t>wel_ts</t>
  </si>
  <si>
    <t>EVT</t>
  </si>
  <si>
    <t>ev1</t>
  </si>
  <si>
    <t>ev2</t>
  </si>
  <si>
    <t>ev3</t>
  </si>
  <si>
    <t>ev4</t>
  </si>
  <si>
    <t>ev5</t>
  </si>
  <si>
    <t>ev6</t>
  </si>
  <si>
    <t>ev7</t>
  </si>
  <si>
    <t>pname</t>
  </si>
  <si>
    <t>ev8</t>
  </si>
  <si>
    <t>evt_spd</t>
  </si>
  <si>
    <t>0.2|0.5</t>
  </si>
  <si>
    <t>0.3|0.1</t>
  </si>
  <si>
    <t>07.csv</t>
  </si>
  <si>
    <t>03.csv</t>
  </si>
  <si>
    <t>06.csv</t>
  </si>
  <si>
    <t>ts1|</t>
  </si>
  <si>
    <t>ts2|</t>
  </si>
  <si>
    <t>ts3|</t>
  </si>
  <si>
    <t>ts4|</t>
  </si>
  <si>
    <t>→</t>
  </si>
  <si>
    <t>iconvert</t>
  </si>
  <si>
    <t>transient</t>
  </si>
  <si>
    <t>0|T</t>
  </si>
  <si>
    <t>yes</t>
  </si>
  <si>
    <t>OBS</t>
  </si>
  <si>
    <t>Extras</t>
  </si>
  <si>
    <t>tdis_ds</t>
  </si>
  <si>
    <t>perlen|nstp|tsmult</t>
  </si>
  <si>
    <t>1.0|1.0|1.0</t>
  </si>
  <si>
    <t>400.0|200.0|400.0</t>
  </si>
  <si>
    <t>Qde</t>
  </si>
  <si>
    <t>no yet</t>
  </si>
  <si>
    <t>yeap</t>
  </si>
  <si>
    <t>XT3D</t>
  </si>
  <si>
    <t>|disv</t>
  </si>
  <si>
    <t>gridprops</t>
  </si>
  <si>
    <t>|gridprops</t>
  </si>
  <si>
    <t>GD</t>
  </si>
  <si>
    <t>i</t>
  </si>
  <si>
    <t>|CHD_pA</t>
  </si>
  <si>
    <t>|CHD_pB</t>
  </si>
  <si>
    <t>OC_rec</t>
  </si>
  <si>
    <t>xoff</t>
  </si>
  <si>
    <t>yoff</t>
  </si>
  <si>
    <t>|xoff</t>
  </si>
  <si>
    <t>|yoff</t>
  </si>
  <si>
    <t>xt3doptions</t>
  </si>
  <si>
    <t>|xt3d</t>
  </si>
  <si>
    <t>---------------</t>
  </si>
  <si>
    <t>GWF</t>
  </si>
  <si>
    <t>|OC_rec</t>
  </si>
  <si>
    <t>08_nwt-p02</t>
  </si>
  <si>
    <t>09_nwt-p03_Capa</t>
  </si>
  <si>
    <t>06_DISV_XT3D</t>
  </si>
  <si>
    <t>07_DISV_XT3D_GWF</t>
  </si>
  <si>
    <t>..replacespace</t>
  </si>
  <si>
    <t>h_left</t>
  </si>
  <si>
    <t>h_right</t>
  </si>
  <si>
    <t>Idomain</t>
  </si>
  <si>
    <t>gwfname_outer</t>
  </si>
  <si>
    <t>rfct</t>
  </si>
  <si>
    <t>nrow_inner</t>
  </si>
  <si>
    <t>ncol_inner</t>
  </si>
  <si>
    <t>delr_inner</t>
  </si>
  <si>
    <t>100.0/rfct</t>
  </si>
  <si>
    <t>delc_inner</t>
  </si>
  <si>
    <t>idomain_inner</t>
  </si>
  <si>
    <t>np.ones((nlay,nrow_inner,ncol_inner))</t>
  </si>
  <si>
    <t>xorigin</t>
  </si>
  <si>
    <t>yorigin</t>
  </si>
  <si>
    <t>gwfname_inner</t>
  </si>
  <si>
    <t>7a1</t>
  </si>
  <si>
    <t>7a2</t>
  </si>
  <si>
    <t>7a3</t>
  </si>
  <si>
    <t>7a4</t>
  </si>
  <si>
    <t>7a5</t>
  </si>
  <si>
    <t>7a6</t>
  </si>
  <si>
    <t>7a7</t>
  </si>
  <si>
    <t>7a8</t>
  </si>
  <si>
    <t>7a9</t>
  </si>
  <si>
    <t>7a10</t>
  </si>
  <si>
    <t>7a11</t>
  </si>
  <si>
    <t>7a12</t>
  </si>
  <si>
    <t>7a13</t>
  </si>
  <si>
    <t>chd_spd_L</t>
  </si>
  <si>
    <t>chd_spd_R</t>
  </si>
  <si>
    <t>i_D_B</t>
  </si>
  <si>
    <t>1|2x</t>
  </si>
  <si>
    <t>2|2x</t>
  </si>
  <si>
    <t>Idomain_inner</t>
  </si>
  <si>
    <t>drn_ts</t>
  </si>
  <si>
    <t>Lak</t>
  </si>
  <si>
    <t>lak_spd</t>
  </si>
  <si>
    <t>lak_ts</t>
  </si>
  <si>
    <t>gwf</t>
  </si>
  <si>
    <t>sim</t>
  </si>
  <si>
    <t>MFSimulation</t>
  </si>
  <si>
    <t>ModflowGwf</t>
  </si>
  <si>
    <t>complexity</t>
  </si>
  <si>
    <t>|ims8</t>
  </si>
  <si>
    <t>1|2</t>
  </si>
  <si>
    <t>Complex |symple</t>
  </si>
  <si>
    <t>All |     none</t>
  </si>
  <si>
    <t>rch</t>
  </si>
  <si>
    <t>hide</t>
  </si>
  <si>
    <t>&gt;</t>
  </si>
  <si>
    <t>again</t>
  </si>
  <si>
    <t>___</t>
  </si>
  <si>
    <t>k12</t>
  </si>
  <si>
    <t>k13</t>
  </si>
  <si>
    <t>k14</t>
  </si>
  <si>
    <t>k15</t>
  </si>
  <si>
    <t>k21</t>
  </si>
  <si>
    <t>k22</t>
  </si>
  <si>
    <t>k23</t>
  </si>
  <si>
    <t>k24</t>
  </si>
  <si>
    <t>k25</t>
  </si>
  <si>
    <t>k3</t>
  </si>
  <si>
    <t>k4</t>
  </si>
  <si>
    <t>k5</t>
  </si>
  <si>
    <t>k6</t>
  </si>
  <si>
    <t>k7</t>
  </si>
  <si>
    <t>k8</t>
  </si>
  <si>
    <t>k9</t>
  </si>
  <si>
    <t>k10</t>
  </si>
  <si>
    <t>|ana</t>
  </si>
  <si>
    <t>SFR</t>
  </si>
  <si>
    <t>l1</t>
  </si>
  <si>
    <t>jcol_sfr</t>
  </si>
  <si>
    <t>leakance</t>
  </si>
  <si>
    <t>nconn</t>
  </si>
  <si>
    <t>sfr_conn</t>
  </si>
  <si>
    <t>stage</t>
  </si>
  <si>
    <t>sfr_spd</t>
  </si>
  <si>
    <t>|sfr1</t>
  </si>
  <si>
    <t>|sfr2</t>
  </si>
  <si>
    <t>|sfr3</t>
  </si>
  <si>
    <t>|sfr4</t>
  </si>
  <si>
    <t>|sfr5</t>
  </si>
  <si>
    <t>|sfr6</t>
  </si>
  <si>
    <t>|sfr7</t>
  </si>
  <si>
    <t>A_TCAL</t>
  </si>
  <si>
    <t>com</t>
  </si>
  <si>
    <t>sfr1</t>
  </si>
  <si>
    <t>sfr2</t>
  </si>
  <si>
    <t>sfr3</t>
  </si>
  <si>
    <t>csv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</si>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</sst>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E+00"/>
    <numFmt numFmtId="166" formatCode="0.000"/>
    <numFmt numFmtId="167" formatCode="0.0000"/>
    <numFmt numFmtId="168" formatCode="#,##0.0"/>
  </numFmts>
  <fonts count="133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sz val="5"/>
      <color rgb="FFFF0000"/>
      <name val="Calibri"/>
      <family val="2"/>
      <scheme val="minor"/>
    </font>
    <font>
      <sz val="2"/>
      <name val="Calibri"/>
      <family val="2"/>
      <scheme val="minor"/>
    </font>
    <font>
      <sz val="6"/>
      <name val="Calibri"/>
      <family val="2"/>
      <scheme val="minor"/>
    </font>
    <font>
      <sz val="5"/>
      <color theme="0" tint="-0.499984740745262"/>
      <name val="Calibri"/>
      <family val="2"/>
      <scheme val="minor"/>
    </font>
    <font>
      <sz val="5"/>
      <color rgb="FF0000FF"/>
      <name val="Calibri"/>
      <family val="2"/>
      <scheme val="minor"/>
    </font>
    <font>
      <sz val="4"/>
      <color theme="0" tint="-0.249977111117893"/>
      <name val="Calibri"/>
      <family val="2"/>
      <scheme val="minor"/>
    </font>
    <font>
      <sz val="7"/>
      <name val="Calibri"/>
      <family val="2"/>
      <scheme val="minor"/>
    </font>
    <font>
      <sz val="7"/>
      <color theme="0" tint="-0.249977111117893"/>
      <name val="Calibri"/>
      <family val="2"/>
    </font>
    <font>
      <sz val="4"/>
      <color theme="0" tint="-0.249977111117893"/>
      <name val="Calibri"/>
      <family val="2"/>
    </font>
    <font>
      <sz val="2"/>
      <color rgb="FF0000FF"/>
      <name val="Calibri"/>
      <family val="2"/>
      <scheme val="minor"/>
    </font>
    <font>
      <sz val="7"/>
      <color rgb="FF0000FF"/>
      <name val="Calibri"/>
      <family val="2"/>
      <scheme val="minor"/>
    </font>
    <font>
      <sz val="6"/>
      <color rgb="FF0000FF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6"/>
      <color rgb="FFFFFF00"/>
      <name val="Calibri"/>
      <family val="2"/>
      <scheme val="minor"/>
    </font>
    <font>
      <sz val="7"/>
      <name val="Calibri"/>
      <family val="2"/>
    </font>
    <font>
      <sz val="6"/>
      <name val="Calibri"/>
      <family val="2"/>
    </font>
    <font>
      <sz val="5"/>
      <color theme="0" tint="-0.249977111117893"/>
      <name val="Calibri"/>
      <family val="2"/>
    </font>
    <font>
      <sz val="4"/>
      <color theme="0"/>
      <name val="Calibri"/>
      <family val="2"/>
      <scheme val="minor"/>
    </font>
    <font>
      <sz val="4"/>
      <color theme="0" tint="-0.34998626667073579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sz val="4"/>
      <color rgb="FFFF0000"/>
      <name val="Calibri"/>
      <family val="2"/>
      <scheme val="minor"/>
    </font>
    <font>
      <sz val="2"/>
      <color theme="0" tint="-0.249977111117893"/>
      <name val="Calibri"/>
      <family val="2"/>
    </font>
    <font>
      <sz val="2"/>
      <color theme="0" tint="-0.34998626667073579"/>
      <name val="Calibri"/>
      <family val="2"/>
      <scheme val="minor"/>
    </font>
    <font>
      <sz val="2"/>
      <color theme="1"/>
      <name val="Calibri"/>
      <family val="2"/>
      <scheme val="minor"/>
    </font>
    <font>
      <sz val="7"/>
      <color theme="0" tint="-0.34998626667073579"/>
      <name val="Calibri"/>
      <family val="2"/>
    </font>
    <font>
      <b/>
      <sz val="6"/>
      <color theme="0" tint="-0.34998626667073579"/>
      <name val="Calibri"/>
      <family val="2"/>
    </font>
    <font>
      <sz val="4"/>
      <color theme="9" tint="0.59999389629810485"/>
      <name val="Calibri"/>
      <family val="2"/>
    </font>
    <font>
      <sz val="4"/>
      <color theme="4" tint="0.59999389629810485"/>
      <name val="Calibri"/>
      <family val="2"/>
    </font>
    <font>
      <sz val="5"/>
      <name val="Calibri"/>
      <family val="2"/>
      <scheme val="minor"/>
    </font>
    <font>
      <sz val="4"/>
      <name val="Calibri"/>
      <family val="2"/>
      <scheme val="minor"/>
    </font>
    <font>
      <sz val="4"/>
      <color rgb="FF0000FF"/>
      <name val="Calibri"/>
      <family val="2"/>
      <scheme val="minor"/>
    </font>
    <font>
      <sz val="4"/>
      <color theme="1"/>
      <name val="Calibri"/>
      <family val="2"/>
      <scheme val="minor"/>
    </font>
    <font>
      <b/>
      <sz val="6"/>
      <color rgb="FFFFFF00"/>
      <name val="Calibri"/>
      <family val="2"/>
    </font>
    <font>
      <sz val="5"/>
      <color rgb="FF0000FF"/>
      <name val="Calibri"/>
      <family val="2"/>
    </font>
    <font>
      <sz val="3"/>
      <name val="Calibri"/>
      <family val="2"/>
      <scheme val="minor"/>
    </font>
    <font>
      <sz val="5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3"/>
      <color theme="0"/>
      <name val="Calibri"/>
      <family val="2"/>
      <scheme val="minor"/>
    </font>
    <font>
      <sz val="4"/>
      <color rgb="FFFFFF00"/>
      <name val="Calibri"/>
      <family val="2"/>
      <scheme val="minor"/>
    </font>
    <font>
      <sz val="2"/>
      <name val="Calibri"/>
      <family val="2"/>
    </font>
    <font>
      <sz val="2"/>
      <color rgb="FFFFFF00"/>
      <name val="Calibri"/>
      <family val="2"/>
      <scheme val="minor"/>
    </font>
    <font>
      <b/>
      <sz val="5"/>
      <color rgb="FF0000FF"/>
      <name val="Calibri"/>
      <family val="2"/>
      <scheme val="minor"/>
    </font>
    <font>
      <sz val="6"/>
      <color rgb="FFFFFF00"/>
      <name val="Calibri"/>
      <family val="2"/>
      <scheme val="minor"/>
    </font>
    <font>
      <b/>
      <sz val="5"/>
      <name val="Calibri"/>
      <family val="2"/>
      <scheme val="minor"/>
    </font>
    <font>
      <sz val="5"/>
      <color theme="1"/>
      <name val="Calibri"/>
      <family val="2"/>
    </font>
    <font>
      <sz val="5"/>
      <name val="Calibri"/>
      <family val="2"/>
    </font>
    <font>
      <sz val="4"/>
      <color rgb="FF686868"/>
      <name val="Calibri"/>
      <family val="2"/>
      <scheme val="minor"/>
    </font>
    <font>
      <b/>
      <sz val="2"/>
      <color rgb="FFFFFF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4"/>
      <name val="Calibri"/>
      <family val="2"/>
      <scheme val="minor"/>
    </font>
    <font>
      <sz val="3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6"/>
      <color rgb="FFFF0000"/>
      <name val="Calibri"/>
      <family val="2"/>
      <scheme val="minor"/>
    </font>
    <font>
      <b/>
      <sz val="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6"/>
      <color theme="9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5"/>
      <color theme="0" tint="-0.34998626667073579"/>
      <name val="Calibri"/>
      <family val="2"/>
      <scheme val="minor"/>
    </font>
    <font>
      <b/>
      <sz val="5"/>
      <name val="Calibri"/>
      <family val="2"/>
    </font>
    <font>
      <b/>
      <sz val="5"/>
      <color rgb="FFFF0000"/>
      <name val="Calibri"/>
      <family val="2"/>
    </font>
    <font>
      <b/>
      <sz val="5"/>
      <color theme="8" tint="0.39997558519241921"/>
      <name val="Calibri"/>
      <family val="2"/>
      <scheme val="minor"/>
    </font>
    <font>
      <sz val="5"/>
      <color theme="9" tint="-0.249977111117893"/>
      <name val="Calibri"/>
      <family val="2"/>
      <scheme val="minor"/>
    </font>
    <font>
      <sz val="5"/>
      <color theme="8" tint="-0.249977111117893"/>
      <name val="Calibri"/>
      <family val="2"/>
      <scheme val="minor"/>
    </font>
    <font>
      <u/>
      <sz val="3"/>
      <name val="Calibri"/>
      <family val="2"/>
      <scheme val="minor"/>
    </font>
    <font>
      <u/>
      <sz val="3"/>
      <color rgb="FFFF0000"/>
      <name val="Calibri"/>
      <family val="2"/>
      <scheme val="minor"/>
    </font>
    <font>
      <sz val="3"/>
      <color theme="0" tint="-0.34998626667073579"/>
      <name val="Calibri"/>
      <family val="2"/>
      <scheme val="minor"/>
    </font>
    <font>
      <b/>
      <sz val="3"/>
      <color rgb="FFFF0000"/>
      <name val="Calibri"/>
      <family val="2"/>
      <scheme val="minor"/>
    </font>
    <font>
      <b/>
      <sz val="3"/>
      <color theme="8" tint="0.39997558519241921"/>
      <name val="Calibri"/>
      <family val="2"/>
      <scheme val="minor"/>
    </font>
    <font>
      <sz val="3"/>
      <color theme="8" tint="-0.499984740745262"/>
      <name val="Calibri"/>
      <family val="2"/>
      <scheme val="minor"/>
    </font>
    <font>
      <sz val="3"/>
      <color theme="0" tint="-0.249977111117893"/>
      <name val="Calibri"/>
      <family val="2"/>
      <scheme val="minor"/>
    </font>
    <font>
      <sz val="3"/>
      <color theme="9" tint="-0.249977111117893"/>
      <name val="Calibri"/>
      <family val="2"/>
      <scheme val="minor"/>
    </font>
    <font>
      <sz val="3"/>
      <color theme="8" tint="-0.249977111117893"/>
      <name val="Calibri"/>
      <family val="2"/>
      <scheme val="minor"/>
    </font>
    <font>
      <sz val="6"/>
      <color theme="8" tint="-0.499984740745262"/>
      <name val="Calibri"/>
      <family val="2"/>
      <scheme val="minor"/>
    </font>
    <font>
      <sz val="6"/>
      <color theme="0" tint="-0.249977111117893"/>
      <name val="Calibri"/>
      <family val="2"/>
      <scheme val="minor"/>
    </font>
    <font>
      <b/>
      <sz val="4"/>
      <color theme="8" tint="0.39997558519241921"/>
      <name val="Calibri"/>
      <family val="2"/>
      <scheme val="minor"/>
    </font>
    <font>
      <sz val="4"/>
      <color theme="8" tint="-0.499984740745262"/>
      <name val="Calibri"/>
      <family val="2"/>
      <scheme val="minor"/>
    </font>
    <font>
      <b/>
      <sz val="4"/>
      <color rgb="FFFF0000"/>
      <name val="Calibri"/>
      <family val="2"/>
      <scheme val="minor"/>
    </font>
    <font>
      <sz val="4"/>
      <color theme="9" tint="-0.249977111117893"/>
      <name val="Calibri"/>
      <family val="2"/>
      <scheme val="minor"/>
    </font>
    <font>
      <b/>
      <sz val="4"/>
      <name val="Calibri"/>
      <family val="2"/>
    </font>
    <font>
      <vertAlign val="subscript"/>
      <sz val="6"/>
      <name val="Calibri"/>
      <family val="2"/>
    </font>
    <font>
      <sz val="5"/>
      <color rgb="FFFFFF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</font>
    <font>
      <sz val="4"/>
      <color theme="0" tint="-0.49998474074526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5"/>
      <color theme="0"/>
      <name val="Calibri"/>
      <family val="2"/>
    </font>
    <font>
      <b/>
      <sz val="7"/>
      <color theme="0"/>
      <name val="Calibri"/>
      <family val="2"/>
      <scheme val="minor"/>
    </font>
    <font>
      <b/>
      <sz val="15"/>
      <color theme="1"/>
      <name val="Calibri"/>
      <family val="2"/>
    </font>
    <font>
      <b/>
      <sz val="6"/>
      <color rgb="FF00B0F0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theme="1"/>
      <name val="Calibri"/>
      <family val="2"/>
      <scheme val="minor"/>
    </font>
    <font>
      <b/>
      <sz val="7"/>
      <color rgb="FFFFFF00"/>
      <name val="Calibri"/>
      <family val="2"/>
      <scheme val="minor"/>
    </font>
    <font>
      <sz val="4"/>
      <name val="Calibri"/>
      <family val="2"/>
    </font>
    <font>
      <sz val="3"/>
      <color theme="0" tint="-0.499984740745262"/>
      <name val="Calibri"/>
      <family val="2"/>
      <scheme val="minor"/>
    </font>
    <font>
      <sz val="3"/>
      <color rgb="FF0000FF"/>
      <name val="Calibri"/>
      <family val="2"/>
      <scheme val="minor"/>
    </font>
    <font>
      <sz val="4"/>
      <color theme="8" tint="-0.249977111117893"/>
      <name val="Calibri"/>
      <family val="2"/>
      <scheme val="minor"/>
    </font>
    <font>
      <b/>
      <sz val="6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10.5"/>
      <name val="Calibri"/>
      <family val="2"/>
    </font>
    <font>
      <sz val="4"/>
      <color rgb="FFFFFF00"/>
      <name val="Calibri"/>
      <family val="2"/>
    </font>
    <font>
      <sz val="6"/>
      <color theme="0" tint="-4.9989318521683403E-2"/>
      <name val="Calibri"/>
      <family val="2"/>
      <scheme val="minor"/>
    </font>
    <font>
      <sz val="6"/>
      <color theme="0"/>
      <name val="Calibri"/>
      <family val="2"/>
    </font>
    <font>
      <sz val="4"/>
      <color theme="0"/>
      <name val="Calibri"/>
      <family val="2"/>
    </font>
    <font>
      <sz val="5"/>
      <color rgb="FF00B0F0"/>
      <name val="Calibri"/>
      <family val="2"/>
      <scheme val="minor"/>
    </font>
    <font>
      <b/>
      <sz val="5"/>
      <color rgb="FFFFFF00"/>
      <name val="Calibri"/>
      <family val="2"/>
      <scheme val="minor"/>
    </font>
    <font>
      <b/>
      <sz val="4"/>
      <color rgb="FF00B0F0"/>
      <name val="Calibri"/>
      <family val="2"/>
      <scheme val="minor"/>
    </font>
    <font>
      <b/>
      <sz val="4"/>
      <color theme="0"/>
      <name val="Calibri"/>
      <family val="2"/>
      <scheme val="minor"/>
    </font>
    <font>
      <b/>
      <sz val="6"/>
      <name val="Calibri"/>
      <family val="2"/>
      <scheme val="minor"/>
    </font>
    <font>
      <b/>
      <sz val="4"/>
      <color theme="0"/>
      <name val="Calibri"/>
      <family val="2"/>
    </font>
    <font>
      <sz val="6"/>
      <color theme="1" tint="0.34998626667073579"/>
      <name val="Calibri"/>
      <family val="2"/>
      <scheme val="minor"/>
    </font>
    <font>
      <b/>
      <sz val="5"/>
      <color theme="0"/>
      <name val="Calibri"/>
      <family val="2"/>
      <scheme val="minor"/>
    </font>
    <font>
      <sz val="3"/>
      <color rgb="FF00B0F0"/>
      <name val="Calibri"/>
      <family val="2"/>
      <scheme val="minor"/>
    </font>
    <font>
      <sz val="4"/>
      <color theme="9" tint="-0.499984740745262"/>
      <name val="Calibri"/>
      <family val="2"/>
      <scheme val="minor"/>
    </font>
    <font>
      <sz val="3"/>
      <color theme="9" tint="-0.499984740745262"/>
      <name val="Calibri"/>
      <family val="2"/>
      <scheme val="minor"/>
    </font>
    <font>
      <b/>
      <sz val="3"/>
      <color rgb="FF00B0F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7CF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B89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4646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65" fillId="0" borderId="0"/>
  </cellStyleXfs>
  <cellXfs count="40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3" borderId="0" xfId="0" applyFill="1"/>
    <xf numFmtId="11" fontId="6" fillId="3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7" fillId="11" borderId="0" xfId="0" applyFont="1" applyFill="1" applyAlignment="1">
      <alignment horizontal="right" vertical="center"/>
    </xf>
    <xf numFmtId="0" fontId="20" fillId="11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5" fillId="0" borderId="0" xfId="0" applyFont="1"/>
    <xf numFmtId="1" fontId="5" fillId="0" borderId="0" xfId="0" applyNumberFormat="1" applyFont="1"/>
    <xf numFmtId="0" fontId="26" fillId="11" borderId="0" xfId="0" applyFont="1" applyFill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left" vertical="center"/>
    </xf>
    <xf numFmtId="0" fontId="1" fillId="14" borderId="0" xfId="0" applyFont="1" applyFill="1"/>
    <xf numFmtId="0" fontId="5" fillId="15" borderId="0" xfId="0" applyFont="1" applyFill="1"/>
    <xf numFmtId="1" fontId="5" fillId="15" borderId="0" xfId="0" applyNumberFormat="1" applyFont="1" applyFill="1"/>
    <xf numFmtId="0" fontId="5" fillId="17" borderId="0" xfId="0" applyFont="1" applyFill="1"/>
    <xf numFmtId="2" fontId="5" fillId="17" borderId="0" xfId="0" applyNumberFormat="1" applyFont="1" applyFill="1" applyAlignment="1">
      <alignment horizontal="center" vertical="center"/>
    </xf>
    <xf numFmtId="1" fontId="5" fillId="17" borderId="0" xfId="0" applyNumberFormat="1" applyFont="1" applyFill="1"/>
    <xf numFmtId="0" fontId="5" fillId="14" borderId="0" xfId="0" applyFont="1" applyFill="1" applyAlignment="1">
      <alignment horizontal="center"/>
    </xf>
    <xf numFmtId="1" fontId="5" fillId="17" borderId="0" xfId="0" applyNumberFormat="1" applyFont="1" applyFill="1" applyAlignment="1">
      <alignment horizontal="center" vertical="center"/>
    </xf>
    <xf numFmtId="1" fontId="30" fillId="15" borderId="0" xfId="0" applyNumberFormat="1" applyFont="1" applyFill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165" fontId="1" fillId="14" borderId="0" xfId="0" applyNumberFormat="1" applyFont="1" applyFill="1"/>
    <xf numFmtId="1" fontId="5" fillId="3" borderId="0" xfId="0" applyNumberFormat="1" applyFont="1" applyFill="1"/>
    <xf numFmtId="0" fontId="5" fillId="3" borderId="0" xfId="0" applyFont="1" applyFill="1"/>
    <xf numFmtId="0" fontId="0" fillId="8" borderId="0" xfId="0" applyFill="1"/>
    <xf numFmtId="0" fontId="11" fillId="3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11" borderId="0" xfId="0" applyFont="1" applyFill="1" applyAlignment="1">
      <alignment horizontal="right" vertical="center"/>
    </xf>
    <xf numFmtId="0" fontId="34" fillId="11" borderId="0" xfId="0" applyFont="1" applyFill="1" applyAlignment="1">
      <alignment horizontal="center" vertical="center"/>
    </xf>
    <xf numFmtId="0" fontId="5" fillId="19" borderId="0" xfId="0" applyFont="1" applyFill="1"/>
    <xf numFmtId="1" fontId="36" fillId="11" borderId="0" xfId="0" applyNumberFormat="1" applyFont="1" applyFill="1" applyAlignment="1">
      <alignment horizontal="center" vertical="center"/>
    </xf>
    <xf numFmtId="164" fontId="37" fillId="11" borderId="0" xfId="0" applyNumberFormat="1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42" fillId="1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41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right" vertical="center"/>
    </xf>
    <xf numFmtId="0" fontId="53" fillId="13" borderId="0" xfId="0" applyFont="1" applyFill="1" applyAlignment="1">
      <alignment horizontal="center" vertical="center"/>
    </xf>
    <xf numFmtId="0" fontId="45" fillId="1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39" fillId="8" borderId="0" xfId="0" applyFont="1" applyFill="1" applyAlignment="1">
      <alignment horizontal="center" vertical="center"/>
    </xf>
    <xf numFmtId="0" fontId="44" fillId="20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56" fillId="20" borderId="0" xfId="0" applyFont="1" applyFill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8" fillId="1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8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13" borderId="0" xfId="0" applyFont="1" applyFill="1" applyAlignment="1">
      <alignment horizontal="right" vertical="center"/>
    </xf>
    <xf numFmtId="0" fontId="28" fillId="13" borderId="0" xfId="0" applyFont="1" applyFill="1" applyAlignment="1">
      <alignment horizontal="center" vertical="center"/>
    </xf>
    <xf numFmtId="0" fontId="39" fillId="13" borderId="0" xfId="0" applyFont="1" applyFill="1" applyAlignment="1">
      <alignment horizontal="left" vertical="center"/>
    </xf>
    <xf numFmtId="0" fontId="43" fillId="1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48" fillId="1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29" fillId="5" borderId="0" xfId="0" applyFont="1" applyFill="1" applyAlignment="1">
      <alignment horizontal="center" vertical="center"/>
    </xf>
    <xf numFmtId="0" fontId="68" fillId="10" borderId="0" xfId="0" applyFont="1" applyFill="1" applyAlignment="1">
      <alignment horizontal="center" vertical="center" wrapText="1"/>
    </xf>
    <xf numFmtId="1" fontId="59" fillId="10" borderId="0" xfId="0" applyNumberFormat="1" applyFont="1" applyFill="1" applyAlignment="1">
      <alignment horizontal="center" vertical="center" wrapText="1"/>
    </xf>
    <xf numFmtId="1" fontId="38" fillId="23" borderId="0" xfId="0" applyNumberFormat="1" applyFont="1" applyFill="1" applyAlignment="1">
      <alignment horizontal="center" vertical="center"/>
    </xf>
    <xf numFmtId="0" fontId="64" fillId="10" borderId="0" xfId="0" applyFont="1" applyFill="1" applyAlignment="1">
      <alignment horizontal="center" vertical="center" textRotation="90"/>
    </xf>
    <xf numFmtId="0" fontId="69" fillId="10" borderId="0" xfId="0" applyFont="1" applyFill="1" applyAlignment="1">
      <alignment horizontal="center" vertical="center" textRotation="90" wrapText="1"/>
    </xf>
    <xf numFmtId="1" fontId="70" fillId="10" borderId="0" xfId="0" applyNumberFormat="1" applyFont="1" applyFill="1" applyAlignment="1">
      <alignment horizontal="center" vertical="center" textRotation="90" wrapText="1"/>
    </xf>
    <xf numFmtId="1" fontId="29" fillId="10" borderId="0" xfId="0" applyNumberFormat="1" applyFont="1" applyFill="1" applyAlignment="1">
      <alignment horizontal="center" vertical="center" textRotation="90"/>
    </xf>
    <xf numFmtId="1" fontId="71" fillId="10" borderId="0" xfId="0" applyNumberFormat="1" applyFont="1" applyFill="1" applyAlignment="1">
      <alignment horizontal="center" vertical="center" textRotation="90"/>
    </xf>
    <xf numFmtId="167" fontId="38" fillId="24" borderId="0" xfId="0" applyNumberFormat="1" applyFont="1" applyFill="1" applyAlignment="1">
      <alignment horizontal="center" vertical="center"/>
    </xf>
    <xf numFmtId="0" fontId="67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38" fillId="24" borderId="0" xfId="0" applyNumberFormat="1" applyFont="1" applyFill="1" applyAlignment="1">
      <alignment horizontal="center" vertical="center"/>
    </xf>
    <xf numFmtId="0" fontId="74" fillId="10" borderId="0" xfId="0" applyFont="1" applyFill="1" applyAlignment="1">
      <alignment horizontal="center" vertical="center" textRotation="90"/>
    </xf>
    <xf numFmtId="0" fontId="75" fillId="10" borderId="0" xfId="0" applyFont="1" applyFill="1" applyAlignment="1">
      <alignment horizontal="center" vertical="center" textRotation="90" wrapText="1"/>
    </xf>
    <xf numFmtId="1" fontId="76" fillId="10" borderId="0" xfId="0" applyNumberFormat="1" applyFont="1" applyFill="1" applyAlignment="1">
      <alignment horizontal="center" vertical="center" textRotation="90" wrapText="1"/>
    </xf>
    <xf numFmtId="0" fontId="67" fillId="10" borderId="0" xfId="0" applyFont="1" applyFill="1" applyAlignment="1">
      <alignment horizontal="center" vertical="center" textRotation="90"/>
    </xf>
    <xf numFmtId="0" fontId="38" fillId="26" borderId="0" xfId="0" applyFont="1" applyFill="1" applyAlignment="1">
      <alignment horizontal="center" vertical="center"/>
    </xf>
    <xf numFmtId="1" fontId="38" fillId="10" borderId="0" xfId="0" applyNumberFormat="1" applyFont="1" applyFill="1" applyAlignment="1">
      <alignment horizontal="center" wrapText="1"/>
    </xf>
    <xf numFmtId="0" fontId="1" fillId="10" borderId="0" xfId="0" applyFont="1" applyFill="1" applyAlignment="1">
      <alignment horizontal="center" vertical="center"/>
    </xf>
    <xf numFmtId="1" fontId="45" fillId="16" borderId="0" xfId="0" applyNumberFormat="1" applyFont="1" applyFill="1" applyAlignment="1">
      <alignment horizontal="center" vertical="center"/>
    </xf>
    <xf numFmtId="167" fontId="38" fillId="18" borderId="0" xfId="0" applyNumberFormat="1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1" fontId="38" fillId="24" borderId="0" xfId="0" applyNumberFormat="1" applyFont="1" applyFill="1" applyAlignment="1">
      <alignment horizontal="center"/>
    </xf>
    <xf numFmtId="164" fontId="38" fillId="24" borderId="1" xfId="0" applyNumberFormat="1" applyFont="1" applyFill="1" applyBorder="1" applyAlignment="1">
      <alignment horizontal="center" vertical="center"/>
    </xf>
    <xf numFmtId="0" fontId="67" fillId="23" borderId="0" xfId="0" applyFont="1" applyFill="1" applyAlignment="1">
      <alignment horizontal="center" vertical="center" wrapText="1"/>
    </xf>
    <xf numFmtId="1" fontId="10" fillId="23" borderId="0" xfId="0" applyNumberFormat="1" applyFont="1" applyFill="1" applyAlignment="1">
      <alignment horizontal="center" vertical="center"/>
    </xf>
    <xf numFmtId="1" fontId="38" fillId="15" borderId="0" xfId="0" applyNumberFormat="1" applyFont="1" applyFill="1" applyAlignment="1">
      <alignment horizontal="center" vertical="center" wrapText="1"/>
    </xf>
    <xf numFmtId="0" fontId="67" fillId="15" borderId="0" xfId="0" applyFont="1" applyFill="1" applyAlignment="1">
      <alignment horizontal="center" vertical="center" wrapText="1"/>
    </xf>
    <xf numFmtId="2" fontId="10" fillId="10" borderId="0" xfId="0" applyNumberFormat="1" applyFont="1" applyFill="1" applyAlignment="1">
      <alignment horizontal="center"/>
    </xf>
    <xf numFmtId="2" fontId="14" fillId="15" borderId="0" xfId="0" applyNumberFormat="1" applyFont="1" applyFill="1" applyAlignment="1">
      <alignment horizontal="center" vertical="center" wrapText="1"/>
    </xf>
    <xf numFmtId="1" fontId="44" fillId="24" borderId="0" xfId="0" applyNumberFormat="1" applyFont="1" applyFill="1" applyAlignment="1">
      <alignment horizontal="center" vertical="center"/>
    </xf>
    <xf numFmtId="1" fontId="62" fillId="3" borderId="0" xfId="0" applyNumberFormat="1" applyFont="1" applyFill="1" applyAlignment="1">
      <alignment horizontal="center" vertical="center"/>
    </xf>
    <xf numFmtId="1" fontId="77" fillId="24" borderId="0" xfId="0" applyNumberFormat="1" applyFont="1" applyFill="1" applyAlignment="1">
      <alignment horizontal="center" vertical="center"/>
    </xf>
    <xf numFmtId="1" fontId="78" fillId="3" borderId="0" xfId="0" applyNumberFormat="1" applyFont="1" applyFill="1" applyAlignment="1">
      <alignment horizontal="center" vertical="center"/>
    </xf>
    <xf numFmtId="1" fontId="47" fillId="17" borderId="0" xfId="0" applyNumberFormat="1" applyFont="1" applyFill="1" applyAlignment="1">
      <alignment horizontal="center" vertical="center"/>
    </xf>
    <xf numFmtId="1" fontId="79" fillId="10" borderId="0" xfId="0" applyNumberFormat="1" applyFont="1" applyFill="1" applyAlignment="1">
      <alignment horizontal="center" vertical="center" textRotation="90"/>
    </xf>
    <xf numFmtId="0" fontId="80" fillId="10" borderId="0" xfId="0" applyFont="1" applyFill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81" fillId="10" borderId="0" xfId="0" applyFont="1" applyFill="1" applyAlignment="1">
      <alignment horizontal="center" vertical="center" textRotation="90"/>
    </xf>
    <xf numFmtId="0" fontId="82" fillId="10" borderId="0" xfId="0" applyFont="1" applyFill="1" applyAlignment="1">
      <alignment horizontal="center" vertical="center" textRotation="90"/>
    </xf>
    <xf numFmtId="164" fontId="83" fillId="10" borderId="0" xfId="0" applyNumberFormat="1" applyFont="1" applyFill="1" applyAlignment="1">
      <alignment horizontal="center" vertical="center"/>
    </xf>
    <xf numFmtId="164" fontId="83" fillId="10" borderId="1" xfId="0" applyNumberFormat="1" applyFont="1" applyFill="1" applyBorder="1" applyAlignment="1">
      <alignment horizontal="center" vertical="center"/>
    </xf>
    <xf numFmtId="164" fontId="62" fillId="10" borderId="0" xfId="0" applyNumberFormat="1" applyFont="1" applyFill="1" applyAlignment="1">
      <alignment horizontal="center"/>
    </xf>
    <xf numFmtId="0" fontId="84" fillId="10" borderId="0" xfId="0" applyFont="1" applyFill="1" applyAlignment="1">
      <alignment horizontal="center" vertical="center" textRotation="90" wrapText="1"/>
    </xf>
    <xf numFmtId="164" fontId="62" fillId="10" borderId="0" xfId="0" applyNumberFormat="1" applyFont="1" applyFill="1" applyAlignment="1">
      <alignment horizontal="center" vertical="center"/>
    </xf>
    <xf numFmtId="164" fontId="62" fillId="10" borderId="1" xfId="0" applyNumberFormat="1" applyFont="1" applyFill="1" applyBorder="1" applyAlignment="1">
      <alignment horizontal="center" vertical="center"/>
    </xf>
    <xf numFmtId="164" fontId="62" fillId="10" borderId="0" xfId="0" applyNumberFormat="1" applyFont="1" applyFill="1" applyAlignment="1">
      <alignment horizontal="center" vertical="center" textRotation="90"/>
    </xf>
    <xf numFmtId="2" fontId="1" fillId="0" borderId="0" xfId="0" applyNumberFormat="1" applyFont="1" applyAlignment="1">
      <alignment horizontal="center"/>
    </xf>
    <xf numFmtId="1" fontId="85" fillId="10" borderId="0" xfId="0" applyNumberFormat="1" applyFont="1" applyFill="1" applyAlignment="1">
      <alignment horizontal="center" vertical="center" textRotation="90" wrapText="1"/>
    </xf>
    <xf numFmtId="0" fontId="81" fillId="10" borderId="0" xfId="0" applyFont="1" applyFill="1" applyAlignment="1">
      <alignment horizontal="center" vertical="center"/>
    </xf>
    <xf numFmtId="1" fontId="44" fillId="10" borderId="0" xfId="0" applyNumberFormat="1" applyFont="1" applyFill="1" applyAlignment="1">
      <alignment horizontal="center" vertical="center"/>
    </xf>
    <xf numFmtId="164" fontId="47" fillId="10" borderId="0" xfId="0" applyNumberFormat="1" applyFont="1" applyFill="1" applyAlignment="1">
      <alignment horizontal="center" vertical="center"/>
    </xf>
    <xf numFmtId="164" fontId="47" fillId="10" borderId="1" xfId="0" applyNumberFormat="1" applyFont="1" applyFill="1" applyBorder="1" applyAlignment="1">
      <alignment horizontal="center" vertical="center"/>
    </xf>
    <xf numFmtId="1" fontId="62" fillId="23" borderId="0" xfId="0" applyNumberFormat="1" applyFont="1" applyFill="1" applyAlignment="1">
      <alignment horizontal="center" vertical="center"/>
    </xf>
    <xf numFmtId="1" fontId="44" fillId="15" borderId="0" xfId="0" applyNumberFormat="1" applyFont="1" applyFill="1" applyAlignment="1">
      <alignment horizontal="center" vertical="center" wrapText="1"/>
    </xf>
    <xf numFmtId="0" fontId="80" fillId="15" borderId="0" xfId="0" applyFont="1" applyFill="1" applyAlignment="1">
      <alignment horizontal="center" vertical="center" wrapText="1"/>
    </xf>
    <xf numFmtId="1" fontId="28" fillId="10" borderId="0" xfId="0" applyNumberFormat="1" applyFont="1" applyFill="1" applyAlignment="1">
      <alignment horizontal="center" vertical="center" textRotation="90"/>
    </xf>
    <xf numFmtId="0" fontId="41" fillId="0" borderId="0" xfId="0" applyFont="1" applyAlignment="1">
      <alignment vertical="center"/>
    </xf>
    <xf numFmtId="0" fontId="48" fillId="6" borderId="0" xfId="0" applyFont="1" applyFill="1" applyAlignment="1">
      <alignment horizontal="center" vertical="center"/>
    </xf>
    <xf numFmtId="1" fontId="79" fillId="6" borderId="0" xfId="0" applyNumberFormat="1" applyFont="1" applyFill="1" applyAlignment="1">
      <alignment horizontal="center" vertical="center" textRotation="90"/>
    </xf>
    <xf numFmtId="1" fontId="44" fillId="6" borderId="0" xfId="0" applyNumberFormat="1" applyFont="1" applyFill="1" applyAlignment="1">
      <alignment horizontal="center" vertical="center"/>
    </xf>
    <xf numFmtId="1" fontId="44" fillId="17" borderId="0" xfId="0" applyNumberFormat="1" applyFont="1" applyFill="1" applyAlignment="1">
      <alignment horizontal="center" vertical="center" wrapText="1"/>
    </xf>
    <xf numFmtId="164" fontId="44" fillId="6" borderId="0" xfId="0" applyNumberFormat="1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 wrapText="1"/>
    </xf>
    <xf numFmtId="0" fontId="87" fillId="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87" fillId="6" borderId="0" xfId="0" applyFont="1" applyFill="1" applyAlignment="1">
      <alignment horizontal="center" vertical="center"/>
    </xf>
    <xf numFmtId="0" fontId="66" fillId="6" borderId="0" xfId="0" applyFont="1" applyFill="1" applyAlignment="1">
      <alignment horizontal="center" vertical="center"/>
    </xf>
    <xf numFmtId="0" fontId="66" fillId="2" borderId="0" xfId="0" applyFont="1" applyFill="1" applyAlignment="1">
      <alignment horizontal="center" vertical="center"/>
    </xf>
    <xf numFmtId="12" fontId="22" fillId="20" borderId="0" xfId="0" applyNumberFormat="1" applyFont="1" applyFill="1" applyAlignment="1">
      <alignment horizontal="center" vertical="center"/>
    </xf>
    <xf numFmtId="0" fontId="12" fillId="21" borderId="0" xfId="0" applyFont="1" applyFill="1" applyAlignment="1">
      <alignment horizontal="center" vertical="center"/>
    </xf>
    <xf numFmtId="1" fontId="22" fillId="20" borderId="0" xfId="0" applyNumberFormat="1" applyFont="1" applyFill="1" applyAlignment="1">
      <alignment horizontal="center" vertical="center"/>
    </xf>
    <xf numFmtId="12" fontId="22" fillId="20" borderId="0" xfId="0" applyNumberFormat="1" applyFont="1" applyFill="1" applyAlignment="1">
      <alignment horizontal="right" vertical="center"/>
    </xf>
    <xf numFmtId="9" fontId="22" fillId="20" borderId="0" xfId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" fontId="12" fillId="21" borderId="0" xfId="0" applyNumberFormat="1" applyFont="1" applyFill="1" applyAlignment="1">
      <alignment horizontal="center" vertical="center"/>
    </xf>
    <xf numFmtId="0" fontId="88" fillId="10" borderId="0" xfId="0" applyFont="1" applyFill="1" applyAlignment="1">
      <alignment horizontal="center" vertical="center" textRotation="90"/>
    </xf>
    <xf numFmtId="0" fontId="89" fillId="10" borderId="0" xfId="0" applyFont="1" applyFill="1" applyAlignment="1">
      <alignment horizontal="center" vertical="center" textRotation="90"/>
    </xf>
    <xf numFmtId="165" fontId="15" fillId="10" borderId="0" xfId="0" applyNumberFormat="1" applyFont="1" applyFill="1" applyAlignment="1">
      <alignment horizontal="center"/>
    </xf>
    <xf numFmtId="165" fontId="15" fillId="10" borderId="1" xfId="0" applyNumberFormat="1" applyFont="1" applyFill="1" applyBorder="1" applyAlignment="1">
      <alignment horizontal="center"/>
    </xf>
    <xf numFmtId="165" fontId="30" fillId="10" borderId="0" xfId="0" applyNumberFormat="1" applyFont="1" applyFill="1" applyAlignment="1">
      <alignment horizontal="center"/>
    </xf>
    <xf numFmtId="0" fontId="90" fillId="10" borderId="0" xfId="0" applyFont="1" applyFill="1" applyAlignment="1">
      <alignment horizontal="center" vertical="center" wrapText="1"/>
    </xf>
    <xf numFmtId="0" fontId="91" fillId="10" borderId="0" xfId="0" applyFont="1" applyFill="1" applyAlignment="1">
      <alignment horizontal="center" vertical="center" textRotation="90" wrapText="1"/>
    </xf>
    <xf numFmtId="167" fontId="30" fillId="10" borderId="0" xfId="0" applyNumberFormat="1" applyFont="1" applyFill="1" applyAlignment="1">
      <alignment horizontal="center" vertical="center"/>
    </xf>
    <xf numFmtId="164" fontId="30" fillId="10" borderId="0" xfId="0" applyNumberFormat="1" applyFont="1" applyFill="1" applyAlignment="1">
      <alignment horizontal="center" vertical="center"/>
    </xf>
    <xf numFmtId="164" fontId="30" fillId="10" borderId="1" xfId="0" applyNumberFormat="1" applyFont="1" applyFill="1" applyBorder="1" applyAlignment="1">
      <alignment horizontal="center" vertical="center"/>
    </xf>
    <xf numFmtId="164" fontId="30" fillId="10" borderId="0" xfId="0" applyNumberFormat="1" applyFont="1" applyFill="1" applyAlignment="1">
      <alignment horizontal="center" vertical="center" textRotation="90"/>
    </xf>
    <xf numFmtId="1" fontId="44" fillId="10" borderId="1" xfId="0" applyNumberFormat="1" applyFont="1" applyFill="1" applyBorder="1" applyAlignment="1">
      <alignment horizontal="center" vertical="center"/>
    </xf>
    <xf numFmtId="0" fontId="62" fillId="25" borderId="0" xfId="0" applyFont="1" applyFill="1" applyAlignment="1">
      <alignment horizontal="left" vertical="center"/>
    </xf>
    <xf numFmtId="0" fontId="62" fillId="10" borderId="0" xfId="0" applyFont="1" applyFill="1" applyAlignment="1">
      <alignment horizontal="center" vertical="center" wrapText="1"/>
    </xf>
    <xf numFmtId="167" fontId="39" fillId="24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center" vertical="center" textRotation="90"/>
    </xf>
    <xf numFmtId="0" fontId="54" fillId="8" borderId="0" xfId="0" applyFont="1" applyFill="1" applyAlignment="1">
      <alignment horizontal="right" vertical="center"/>
    </xf>
    <xf numFmtId="0" fontId="67" fillId="8" borderId="0" xfId="0" applyFont="1" applyFill="1" applyAlignment="1">
      <alignment horizontal="center" vertical="center" wrapText="1"/>
    </xf>
    <xf numFmtId="0" fontId="92" fillId="8" borderId="0" xfId="0" applyFont="1" applyFill="1" applyAlignment="1">
      <alignment horizontal="right" vertical="center"/>
    </xf>
    <xf numFmtId="0" fontId="72" fillId="8" borderId="0" xfId="0" applyFont="1" applyFill="1" applyAlignment="1">
      <alignment horizontal="center" vertical="center" wrapText="1"/>
    </xf>
    <xf numFmtId="0" fontId="73" fillId="8" borderId="0" xfId="0" applyFont="1" applyFill="1" applyAlignment="1">
      <alignment horizontal="center" vertical="center" wrapText="1"/>
    </xf>
    <xf numFmtId="0" fontId="61" fillId="8" borderId="0" xfId="0" applyFont="1" applyFill="1" applyAlignment="1">
      <alignment horizontal="center" vertical="center" wrapText="1"/>
    </xf>
    <xf numFmtId="0" fontId="38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" fontId="38" fillId="4" borderId="0" xfId="0" applyNumberFormat="1" applyFont="1" applyFill="1" applyAlignment="1">
      <alignment horizontal="center" vertical="center"/>
    </xf>
    <xf numFmtId="1" fontId="39" fillId="3" borderId="0" xfId="0" applyNumberFormat="1" applyFont="1" applyFill="1" applyAlignment="1">
      <alignment horizontal="center" vertical="center"/>
    </xf>
    <xf numFmtId="2" fontId="39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97" fillId="8" borderId="0" xfId="0" applyFont="1" applyFill="1" applyAlignment="1">
      <alignment horizontal="center" vertical="center"/>
    </xf>
    <xf numFmtId="0" fontId="97" fillId="9" borderId="0" xfId="0" applyFont="1" applyFill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8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1" fontId="0" fillId="4" borderId="0" xfId="0" applyNumberFormat="1" applyFill="1"/>
    <xf numFmtId="0" fontId="9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96" fillId="3" borderId="0" xfId="0" applyFont="1" applyFill="1" applyAlignment="1">
      <alignment horizontal="center" vertical="center"/>
    </xf>
    <xf numFmtId="0" fontId="99" fillId="13" borderId="0" xfId="0" applyFont="1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96" fillId="25" borderId="0" xfId="0" applyFont="1" applyFill="1" applyAlignment="1">
      <alignment horizontal="center" vertical="center"/>
    </xf>
    <xf numFmtId="0" fontId="98" fillId="25" borderId="0" xfId="0" applyFont="1" applyFill="1" applyAlignment="1">
      <alignment horizontal="center" vertical="center"/>
    </xf>
    <xf numFmtId="0" fontId="100" fillId="25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101" fillId="25" borderId="0" xfId="0" applyFont="1" applyFill="1" applyAlignment="1">
      <alignment horizontal="center" vertical="center"/>
    </xf>
    <xf numFmtId="0" fontId="99" fillId="3" borderId="0" xfId="0" applyFont="1" applyFill="1" applyAlignment="1">
      <alignment horizontal="left" vertical="center"/>
    </xf>
    <xf numFmtId="0" fontId="57" fillId="3" borderId="0" xfId="0" applyFont="1" applyFill="1" applyAlignment="1">
      <alignment horizontal="center" vertical="center"/>
    </xf>
    <xf numFmtId="0" fontId="38" fillId="11" borderId="0" xfId="0" applyFont="1" applyFill="1" applyAlignment="1">
      <alignment horizontal="center" vertical="center"/>
    </xf>
    <xf numFmtId="167" fontId="94" fillId="11" borderId="0" xfId="0" applyNumberFormat="1" applyFont="1" applyFill="1" applyAlignment="1">
      <alignment horizontal="center" vertical="center"/>
    </xf>
    <xf numFmtId="0" fontId="21" fillId="17" borderId="0" xfId="0" applyFont="1" applyFill="1" applyAlignment="1">
      <alignment horizontal="left" vertical="center"/>
    </xf>
    <xf numFmtId="0" fontId="12" fillId="17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 wrapText="1"/>
    </xf>
    <xf numFmtId="0" fontId="25" fillId="17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39" fillId="17" borderId="0" xfId="0" applyFont="1" applyFill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40" fillId="11" borderId="0" xfId="0" applyFont="1" applyFill="1" applyAlignment="1">
      <alignment horizontal="center" vertical="center"/>
    </xf>
    <xf numFmtId="0" fontId="26" fillId="11" borderId="0" xfId="0" applyFont="1" applyFill="1" applyAlignment="1">
      <alignment horizontal="left" vertical="center"/>
    </xf>
    <xf numFmtId="0" fontId="104" fillId="19" borderId="0" xfId="0" applyFont="1" applyFill="1" applyAlignment="1">
      <alignment horizontal="center" vertical="center"/>
    </xf>
    <xf numFmtId="0" fontId="58" fillId="1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right" vertical="center"/>
    </xf>
    <xf numFmtId="1" fontId="51" fillId="13" borderId="0" xfId="0" applyNumberFormat="1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32" fillId="13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right" vertical="center"/>
    </xf>
    <xf numFmtId="0" fontId="17" fillId="13" borderId="0" xfId="0" applyFont="1" applyFill="1" applyAlignment="1">
      <alignment horizontal="center" vertical="center"/>
    </xf>
    <xf numFmtId="164" fontId="37" fillId="13" borderId="0" xfId="0" applyNumberFormat="1" applyFont="1" applyFill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95" fillId="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98" fillId="8" borderId="0" xfId="0" applyFont="1" applyFill="1" applyAlignment="1">
      <alignment horizontal="left" vertical="center"/>
    </xf>
    <xf numFmtId="0" fontId="60" fillId="8" borderId="0" xfId="0" applyFont="1" applyFill="1" applyAlignment="1">
      <alignment horizontal="left" vertical="center"/>
    </xf>
    <xf numFmtId="0" fontId="95" fillId="25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left" vertical="center"/>
    </xf>
    <xf numFmtId="0" fontId="38" fillId="10" borderId="0" xfId="0" applyFont="1" applyFill="1" applyAlignment="1">
      <alignment horizontal="left" vertical="center"/>
    </xf>
    <xf numFmtId="0" fontId="38" fillId="10" borderId="0" xfId="0" quotePrefix="1" applyFont="1" applyFill="1" applyAlignment="1">
      <alignment horizontal="right" vertical="center"/>
    </xf>
    <xf numFmtId="0" fontId="63" fillId="8" borderId="0" xfId="0" applyFont="1" applyFill="1" applyAlignment="1">
      <alignment horizontal="center"/>
    </xf>
    <xf numFmtId="11" fontId="63" fillId="8" borderId="0" xfId="0" applyNumberFormat="1" applyFont="1" applyFill="1" applyAlignment="1">
      <alignment horizontal="center"/>
    </xf>
    <xf numFmtId="1" fontId="99" fillId="3" borderId="0" xfId="0" applyNumberFormat="1" applyFont="1" applyFill="1" applyAlignment="1">
      <alignment horizontal="left" vertical="center"/>
    </xf>
    <xf numFmtId="0" fontId="107" fillId="8" borderId="0" xfId="0" applyFont="1" applyFill="1" applyAlignment="1">
      <alignment horizontal="center"/>
    </xf>
    <xf numFmtId="0" fontId="108" fillId="13" borderId="0" xfId="0" applyFont="1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106" fillId="9" borderId="0" xfId="0" applyFont="1" applyFill="1" applyAlignment="1">
      <alignment horizontal="center" vertical="center"/>
    </xf>
    <xf numFmtId="0" fontId="98" fillId="9" borderId="0" xfId="0" applyFont="1" applyFill="1" applyAlignment="1">
      <alignment horizontal="center" vertical="center"/>
    </xf>
    <xf numFmtId="0" fontId="95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left" vertical="center"/>
    </xf>
    <xf numFmtId="0" fontId="0" fillId="8" borderId="0" xfId="0" applyFill="1" applyAlignment="1">
      <alignment horizontal="left"/>
    </xf>
    <xf numFmtId="0" fontId="2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/>
    </xf>
    <xf numFmtId="11" fontId="38" fillId="10" borderId="0" xfId="0" quotePrefix="1" applyNumberFormat="1" applyFont="1" applyFill="1" applyAlignment="1">
      <alignment horizontal="right" vertical="center"/>
    </xf>
    <xf numFmtId="0" fontId="52" fillId="3" borderId="0" xfId="0" applyFont="1" applyFill="1" applyAlignment="1">
      <alignment horizontal="center" vertical="center"/>
    </xf>
    <xf numFmtId="0" fontId="105" fillId="13" borderId="0" xfId="0" applyFont="1" applyFill="1" applyAlignment="1">
      <alignment horizontal="center" vertical="center"/>
    </xf>
    <xf numFmtId="0" fontId="45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center" vertical="center"/>
    </xf>
    <xf numFmtId="0" fontId="110" fillId="3" borderId="0" xfId="0" applyFont="1" applyFill="1" applyAlignment="1">
      <alignment horizontal="left" vertical="center"/>
    </xf>
    <xf numFmtId="0" fontId="44" fillId="3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left" vertical="center"/>
    </xf>
    <xf numFmtId="0" fontId="110" fillId="13" borderId="0" xfId="0" applyFont="1" applyFill="1" applyAlignment="1">
      <alignment horizontal="center" vertical="center"/>
    </xf>
    <xf numFmtId="0" fontId="103" fillId="16" borderId="0" xfId="0" applyFont="1" applyFill="1" applyAlignment="1">
      <alignment horizontal="center" vertical="center"/>
    </xf>
    <xf numFmtId="0" fontId="45" fillId="13" borderId="0" xfId="0" applyFont="1" applyFill="1" applyAlignment="1">
      <alignment horizontal="right" vertical="center"/>
    </xf>
    <xf numFmtId="0" fontId="41" fillId="3" borderId="0" xfId="0" applyFont="1" applyFill="1" applyAlignment="1">
      <alignment horizontal="left" vertical="center"/>
    </xf>
    <xf numFmtId="0" fontId="27" fillId="27" borderId="0" xfId="0" applyFont="1" applyFill="1" applyAlignment="1">
      <alignment horizontal="left" vertical="center"/>
    </xf>
    <xf numFmtId="0" fontId="43" fillId="13" borderId="0" xfId="0" applyFont="1" applyFill="1" applyAlignment="1">
      <alignment horizontal="left" vertical="center"/>
    </xf>
    <xf numFmtId="0" fontId="54" fillId="20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center" vertical="center"/>
    </xf>
    <xf numFmtId="0" fontId="105" fillId="13" borderId="0" xfId="0" applyFont="1" applyFill="1" applyAlignment="1">
      <alignment horizontal="left" vertical="center"/>
    </xf>
    <xf numFmtId="0" fontId="110" fillId="3" borderId="0" xfId="0" applyFont="1" applyFill="1" applyAlignment="1">
      <alignment horizontal="center" vertical="center"/>
    </xf>
    <xf numFmtId="0" fontId="112" fillId="3" borderId="0" xfId="0" applyFont="1" applyFill="1" applyAlignment="1">
      <alignment horizontal="left" vertical="center"/>
    </xf>
    <xf numFmtId="0" fontId="109" fillId="28" borderId="0" xfId="0" applyFont="1" applyFill="1" applyAlignment="1">
      <alignment horizontal="right" vertical="center"/>
    </xf>
    <xf numFmtId="0" fontId="16" fillId="28" borderId="0" xfId="0" applyFont="1" applyFill="1" applyAlignment="1">
      <alignment horizontal="left"/>
    </xf>
    <xf numFmtId="0" fontId="24" fillId="28" borderId="0" xfId="0" applyFont="1" applyFill="1" applyAlignment="1">
      <alignment horizontal="right" vertical="center"/>
    </xf>
    <xf numFmtId="0" fontId="113" fillId="28" borderId="0" xfId="0" applyFont="1" applyFill="1" applyAlignment="1">
      <alignment horizontal="right" vertical="center"/>
    </xf>
    <xf numFmtId="0" fontId="24" fillId="28" borderId="0" xfId="0" applyFont="1" applyFill="1" applyAlignment="1">
      <alignment horizontal="left" vertical="center"/>
    </xf>
    <xf numFmtId="164" fontId="109" fillId="28" borderId="0" xfId="0" applyNumberFormat="1" applyFont="1" applyFill="1" applyAlignment="1">
      <alignment horizontal="right" vertical="center"/>
    </xf>
    <xf numFmtId="1" fontId="109" fillId="28" borderId="0" xfId="0" applyNumberFormat="1" applyFont="1" applyFill="1" applyAlignment="1">
      <alignment horizontal="right" vertical="center"/>
    </xf>
    <xf numFmtId="2" fontId="109" fillId="28" borderId="0" xfId="0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99" fillId="13" borderId="0" xfId="0" applyFont="1" applyFill="1" applyAlignment="1">
      <alignment horizontal="left" vertical="center"/>
    </xf>
    <xf numFmtId="0" fontId="47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38" fillId="10" borderId="0" xfId="0" applyFont="1" applyFill="1" applyAlignment="1">
      <alignment horizontal="center" vertical="center"/>
    </xf>
    <xf numFmtId="0" fontId="52" fillId="3" borderId="0" xfId="0" applyFont="1" applyFill="1" applyAlignment="1">
      <alignment horizontal="left" vertical="center"/>
    </xf>
    <xf numFmtId="166" fontId="38" fillId="10" borderId="0" xfId="0" quotePrefix="1" applyNumberFormat="1" applyFont="1" applyFill="1" applyAlignment="1">
      <alignment horizontal="right" vertical="center"/>
    </xf>
    <xf numFmtId="0" fontId="38" fillId="8" borderId="0" xfId="0" applyFont="1" applyFill="1" applyAlignment="1">
      <alignment horizontal="left" vertical="center"/>
    </xf>
    <xf numFmtId="0" fontId="38" fillId="8" borderId="0" xfId="0" quotePrefix="1" applyFont="1" applyFill="1" applyAlignment="1">
      <alignment horizontal="right" vertical="center"/>
    </xf>
    <xf numFmtId="0" fontId="38" fillId="8" borderId="0" xfId="0" applyFont="1" applyFill="1" applyAlignment="1">
      <alignment horizontal="right" vertical="center"/>
    </xf>
    <xf numFmtId="0" fontId="109" fillId="28" borderId="0" xfId="0" applyFont="1" applyFill="1" applyAlignment="1">
      <alignment horizontal="left" vertical="center"/>
    </xf>
    <xf numFmtId="0" fontId="50" fillId="28" borderId="0" xfId="0" applyFont="1" applyFill="1" applyAlignment="1">
      <alignment horizontal="center" vertical="center"/>
    </xf>
    <xf numFmtId="0" fontId="38" fillId="28" borderId="0" xfId="0" applyFont="1" applyFill="1" applyAlignment="1">
      <alignment horizontal="left"/>
    </xf>
    <xf numFmtId="0" fontId="39" fillId="28" borderId="0" xfId="0" applyFont="1" applyFill="1" applyAlignment="1">
      <alignment horizontal="center" vertical="center"/>
    </xf>
    <xf numFmtId="0" fontId="24" fillId="28" borderId="0" xfId="0" applyFont="1" applyFill="1" applyAlignment="1">
      <alignment horizontal="center" vertical="center"/>
    </xf>
    <xf numFmtId="0" fontId="115" fillId="28" borderId="0" xfId="0" applyFont="1" applyFill="1" applyAlignment="1">
      <alignment horizontal="left"/>
    </xf>
    <xf numFmtId="0" fontId="117" fillId="28" borderId="0" xfId="0" applyFont="1" applyFill="1" applyAlignment="1">
      <alignment horizontal="left" vertical="center"/>
    </xf>
    <xf numFmtId="0" fontId="117" fillId="28" borderId="0" xfId="0" applyFont="1" applyFill="1" applyAlignment="1">
      <alignment horizontal="right" vertical="center"/>
    </xf>
    <xf numFmtId="1" fontId="49" fillId="28" borderId="0" xfId="0" applyNumberFormat="1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5" borderId="0" xfId="0" applyFont="1" applyFill="1" applyAlignment="1">
      <alignment horizontal="center" vertical="center"/>
    </xf>
    <xf numFmtId="0" fontId="39" fillId="25" borderId="0" xfId="0" applyFont="1" applyFill="1" applyAlignment="1">
      <alignment horizontal="left" vertical="center"/>
    </xf>
    <xf numFmtId="1" fontId="39" fillId="25" borderId="0" xfId="0" applyNumberFormat="1" applyFont="1" applyFill="1" applyAlignment="1">
      <alignment horizontal="left" vertical="center"/>
    </xf>
    <xf numFmtId="0" fontId="109" fillId="25" borderId="0" xfId="0" applyFont="1" applyFill="1" applyAlignment="1">
      <alignment horizontal="right" vertical="center"/>
    </xf>
    <xf numFmtId="0" fontId="109" fillId="25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left" vertical="center"/>
    </xf>
    <xf numFmtId="0" fontId="52" fillId="17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38" fillId="17" borderId="0" xfId="0" applyFont="1" applyFill="1" applyAlignment="1">
      <alignment horizontal="left" vertical="center"/>
    </xf>
    <xf numFmtId="3" fontId="9" fillId="13" borderId="0" xfId="0" applyNumberFormat="1" applyFont="1" applyFill="1" applyAlignment="1">
      <alignment horizontal="center" vertical="center"/>
    </xf>
    <xf numFmtId="0" fontId="23" fillId="13" borderId="0" xfId="0" applyFont="1" applyFill="1" applyAlignment="1">
      <alignment horizontal="left" vertical="center"/>
    </xf>
    <xf numFmtId="0" fontId="8" fillId="16" borderId="0" xfId="0" applyFont="1" applyFill="1" applyAlignment="1">
      <alignment horizontal="left" vertical="center"/>
    </xf>
    <xf numFmtId="0" fontId="118" fillId="13" borderId="0" xfId="0" applyFont="1" applyFill="1" applyAlignment="1">
      <alignment horizontal="center" vertical="center"/>
    </xf>
    <xf numFmtId="1" fontId="45" fillId="22" borderId="0" xfId="0" applyNumberFormat="1" applyFont="1" applyFill="1" applyAlignment="1">
      <alignment horizontal="center" vertical="center"/>
    </xf>
    <xf numFmtId="0" fontId="119" fillId="22" borderId="0" xfId="0" applyFont="1" applyFill="1" applyAlignment="1">
      <alignment horizontal="center" vertical="center"/>
    </xf>
    <xf numFmtId="3" fontId="102" fillId="22" borderId="0" xfId="0" applyNumberFormat="1" applyFont="1" applyFill="1" applyAlignment="1">
      <alignment horizontal="center" vertical="center"/>
    </xf>
    <xf numFmtId="3" fontId="120" fillId="22" borderId="0" xfId="0" applyNumberFormat="1" applyFont="1" applyFill="1" applyAlignment="1">
      <alignment horizontal="center" vertical="center"/>
    </xf>
    <xf numFmtId="3" fontId="119" fillId="22" borderId="0" xfId="0" applyNumberFormat="1" applyFont="1" applyFill="1" applyAlignment="1">
      <alignment horizontal="center" vertical="center"/>
    </xf>
    <xf numFmtId="0" fontId="39" fillId="10" borderId="0" xfId="0" quotePrefix="1" applyFont="1" applyFill="1" applyAlignment="1">
      <alignment horizontal="right" vertical="center"/>
    </xf>
    <xf numFmtId="0" fontId="109" fillId="20" borderId="0" xfId="0" applyFont="1" applyFill="1" applyAlignment="1">
      <alignment horizontal="center" vertical="center"/>
    </xf>
    <xf numFmtId="0" fontId="39" fillId="28" borderId="0" xfId="0" applyFont="1" applyFill="1" applyAlignment="1">
      <alignment horizontal="left"/>
    </xf>
    <xf numFmtId="0" fontId="109" fillId="28" borderId="0" xfId="0" applyFont="1" applyFill="1" applyAlignment="1">
      <alignment horizontal="center" vertical="center"/>
    </xf>
    <xf numFmtId="0" fontId="92" fillId="28" borderId="0" xfId="0" applyFont="1" applyFill="1" applyAlignment="1">
      <alignment horizontal="right" vertical="center"/>
    </xf>
    <xf numFmtId="0" fontId="39" fillId="10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44" fillId="8" borderId="0" xfId="0" applyFont="1" applyFill="1" applyAlignment="1">
      <alignment horizontal="center" vertical="center"/>
    </xf>
    <xf numFmtId="0" fontId="94" fillId="13" borderId="0" xfId="0" applyFont="1" applyFill="1" applyAlignment="1">
      <alignment horizontal="right" vertical="center"/>
    </xf>
    <xf numFmtId="0" fontId="38" fillId="10" borderId="0" xfId="0" quotePrefix="1" applyFont="1" applyFill="1" applyAlignment="1">
      <alignment horizontal="left" vertical="center"/>
    </xf>
    <xf numFmtId="0" fontId="56" fillId="10" borderId="0" xfId="0" applyFont="1" applyFill="1" applyAlignment="1">
      <alignment horizontal="center" vertical="center"/>
    </xf>
    <xf numFmtId="0" fontId="122" fillId="20" borderId="0" xfId="0" applyFont="1" applyFill="1" applyAlignment="1">
      <alignment horizontal="left" vertical="center"/>
    </xf>
    <xf numFmtId="0" fontId="49" fillId="13" borderId="0" xfId="0" applyFont="1" applyFill="1" applyAlignment="1">
      <alignment horizontal="right" vertical="center"/>
    </xf>
    <xf numFmtId="165" fontId="49" fillId="13" borderId="0" xfId="0" applyNumberFormat="1" applyFont="1" applyFill="1" applyAlignment="1">
      <alignment horizontal="right" vertical="center"/>
    </xf>
    <xf numFmtId="0" fontId="123" fillId="13" borderId="0" xfId="0" applyFont="1" applyFill="1" applyAlignment="1">
      <alignment horizontal="center" vertical="center"/>
    </xf>
    <xf numFmtId="0" fontId="124" fillId="16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left" vertical="center"/>
    </xf>
    <xf numFmtId="0" fontId="111" fillId="3" borderId="0" xfId="0" applyFont="1" applyFill="1" applyAlignment="1">
      <alignment horizontal="left" vertical="center"/>
    </xf>
    <xf numFmtId="0" fontId="121" fillId="13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/>
    </xf>
    <xf numFmtId="0" fontId="125" fillId="12" borderId="0" xfId="0" applyFont="1" applyFill="1" applyAlignment="1">
      <alignment horizontal="center" vertical="center"/>
    </xf>
    <xf numFmtId="0" fontId="126" fillId="28" borderId="0" xfId="0" applyFont="1" applyFill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168" fontId="119" fillId="22" borderId="0" xfId="0" applyNumberFormat="1" applyFont="1" applyFill="1" applyAlignment="1">
      <alignment horizontal="center" vertical="center"/>
    </xf>
    <xf numFmtId="0" fontId="128" fillId="13" borderId="0" xfId="0" applyFont="1" applyFill="1" applyAlignment="1">
      <alignment horizontal="center" vertical="center"/>
    </xf>
    <xf numFmtId="0" fontId="54" fillId="20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54" fillId="25" borderId="0" xfId="0" applyFont="1" applyFill="1" applyAlignment="1">
      <alignment horizontal="center" vertical="center"/>
    </xf>
    <xf numFmtId="0" fontId="54" fillId="12" borderId="0" xfId="0" applyFont="1" applyFill="1" applyAlignment="1">
      <alignment horizontal="center" vertical="center"/>
    </xf>
    <xf numFmtId="0" fontId="54" fillId="3" borderId="0" xfId="0" applyFont="1" applyFill="1" applyAlignment="1">
      <alignment horizontal="left" vertical="center"/>
    </xf>
    <xf numFmtId="0" fontId="54" fillId="5" borderId="0" xfId="0" applyFont="1" applyFill="1" applyAlignment="1">
      <alignment horizontal="left" vertical="center"/>
    </xf>
    <xf numFmtId="0" fontId="54" fillId="8" borderId="0" xfId="0" applyFont="1" applyFill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41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29" fillId="13" borderId="0" xfId="0" applyFont="1" applyFill="1" applyAlignment="1">
      <alignment horizontal="center" vertical="center" wrapText="1"/>
    </xf>
    <xf numFmtId="3" fontId="117" fillId="22" borderId="0" xfId="0" applyNumberFormat="1" applyFont="1" applyFill="1" applyAlignment="1">
      <alignment horizontal="right" vertical="center"/>
    </xf>
    <xf numFmtId="0" fontId="130" fillId="3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right" vertical="center"/>
    </xf>
    <xf numFmtId="0" fontId="105" fillId="13" borderId="0" xfId="0" applyFont="1" applyFill="1" applyAlignment="1">
      <alignment horizontal="right" vertical="center"/>
    </xf>
    <xf numFmtId="0" fontId="131" fillId="8" borderId="0" xfId="0" applyFont="1" applyFill="1" applyAlignment="1">
      <alignment horizontal="center" vertical="center"/>
    </xf>
    <xf numFmtId="0" fontId="131" fillId="10" borderId="0" xfId="0" applyFont="1" applyFill="1" applyAlignment="1">
      <alignment horizontal="center" vertical="center"/>
    </xf>
    <xf numFmtId="0" fontId="132" fillId="13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/>
    </xf>
    <xf numFmtId="0" fontId="44" fillId="25" borderId="0" xfId="0" applyFont="1" applyFill="1" applyAlignment="1">
      <alignment horizontal="left" vertical="center"/>
    </xf>
    <xf numFmtId="0" fontId="44" fillId="12" borderId="0" xfId="0" applyFont="1" applyFill="1" applyAlignment="1">
      <alignment horizontal="left" vertical="center"/>
    </xf>
    <xf numFmtId="0" fontId="44" fillId="5" borderId="0" xfId="0" applyFont="1" applyFill="1" applyAlignment="1">
      <alignment horizontal="left" vertical="center"/>
    </xf>
    <xf numFmtId="0" fontId="44" fillId="8" borderId="0" xfId="0" applyFont="1" applyFill="1" applyAlignment="1">
      <alignment horizontal="left" vertical="center"/>
    </xf>
    <xf numFmtId="0" fontId="44" fillId="0" borderId="0" xfId="0" applyFont="1" applyAlignment="1">
      <alignment horizontal="center" vertical="center"/>
    </xf>
    <xf numFmtId="1" fontId="27" fillId="27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top"/>
    </xf>
  </cellXfs>
  <cellStyles count="4">
    <cellStyle name="Comma 2" xfId="2" xr:uid="{7DD1D042-AA2F-4E3C-9DD0-9B67002965E0}"/>
    <cellStyle name="Normal" xfId="0" builtinId="0"/>
    <cellStyle name="Normal 2" xfId="3" xr:uid="{65C00724-412A-4EF7-9AAE-CC2417247271}"/>
    <cellStyle name="Percent" xfId="1" builtinId="5"/>
  </cellStyles>
  <dxfs count="22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46464"/>
      <color rgb="FF000000"/>
      <color rgb="FF0000FF"/>
      <color rgb="FFCDCDCD"/>
      <color rgb="FFABE9FF"/>
      <color rgb="FF7575FF"/>
      <color rgb="FFAFAFFF"/>
      <color rgb="FF00FF00"/>
      <color rgb="FFFF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'01'!$B$4:$CX$4</c:f>
              <c:numCache>
                <c:formatCode>General</c:formatCode>
                <c:ptCount val="101"/>
                <c:pt idx="0">
                  <c:v>1</c:v>
                </c:pt>
                <c:pt idx="1">
                  <c:v>0.74993121802341101</c:v>
                </c:pt>
                <c:pt idx="2">
                  <c:v>0.56231555846290904</c:v>
                </c:pt>
                <c:pt idx="3">
                  <c:v>0.42151693465715701</c:v>
                </c:pt>
                <c:pt idx="4">
                  <c:v>0.31580960224188498</c:v>
                </c:pt>
                <c:pt idx="5">
                  <c:v>0.236404254449121</c:v>
                </c:pt>
                <c:pt idx="6">
                  <c:v>0.17671751185580201</c:v>
                </c:pt>
                <c:pt idx="7">
                  <c:v>0.13182311586401799</c:v>
                </c:pt>
                <c:pt idx="8">
                  <c:v>9.8038678199225696E-2</c:v>
                </c:pt>
                <c:pt idx="9">
                  <c:v>7.2613725262786699E-2</c:v>
                </c:pt>
                <c:pt idx="10">
                  <c:v>5.34938201284378E-2</c:v>
                </c:pt>
                <c:pt idx="11">
                  <c:v>3.9142306515637E-2</c:v>
                </c:pt>
                <c:pt idx="12">
                  <c:v>2.8406127440654301E-2</c:v>
                </c:pt>
                <c:pt idx="13">
                  <c:v>2.04156107301765E-2</c:v>
                </c:pt>
                <c:pt idx="14">
                  <c:v>1.45104585794604E-2</c:v>
                </c:pt>
                <c:pt idx="15">
                  <c:v>1.01857830749891E-2</c:v>
                </c:pt>
                <c:pt idx="16">
                  <c:v>7.0531944341329297E-3</c:v>
                </c:pt>
                <c:pt idx="17">
                  <c:v>4.8128890579224697E-3</c:v>
                </c:pt>
                <c:pt idx="18">
                  <c:v>3.2335203142744499E-3</c:v>
                </c:pt>
                <c:pt idx="19">
                  <c:v>2.1374046887119198E-3</c:v>
                </c:pt>
                <c:pt idx="20">
                  <c:v>1.3893066349779E-3</c:v>
                </c:pt>
                <c:pt idx="21">
                  <c:v>8.8762620076679704E-4</c:v>
                </c:pt>
                <c:pt idx="22">
                  <c:v>5.5726073455702498E-4</c:v>
                </c:pt>
                <c:pt idx="23">
                  <c:v>3.4372182595714302E-4</c:v>
                </c:pt>
                <c:pt idx="24">
                  <c:v>2.0827717377552699E-4</c:v>
                </c:pt>
                <c:pt idx="25">
                  <c:v>1.23983206820981E-4</c:v>
                </c:pt>
                <c:pt idx="26" formatCode="0.00E+00">
                  <c:v>7.2510474997067295E-5</c:v>
                </c:pt>
                <c:pt idx="27" formatCode="0.00E+00">
                  <c:v>4.16686640332027E-5</c:v>
                </c:pt>
                <c:pt idx="28" formatCode="0.00E+00">
                  <c:v>2.3532238775298302E-5</c:v>
                </c:pt>
                <c:pt idx="29" formatCode="0.00E+00">
                  <c:v>1.3063255671693999E-5</c:v>
                </c:pt>
                <c:pt idx="30" formatCode="0.00E+00">
                  <c:v>7.1297817242307903E-6</c:v>
                </c:pt>
                <c:pt idx="31" formatCode="0.00E+00">
                  <c:v>3.8269204457502799E-6</c:v>
                </c:pt>
                <c:pt idx="32" formatCode="0.00E+00">
                  <c:v>2.0206453364376601E-6</c:v>
                </c:pt>
                <c:pt idx="33" formatCode="0.00E+00">
                  <c:v>1.0498388018948199E-6</c:v>
                </c:pt>
                <c:pt idx="34" formatCode="0.00E+00">
                  <c:v>5.3687743043305297E-7</c:v>
                </c:pt>
                <c:pt idx="35" formatCode="0.00E+00">
                  <c:v>2.703200058607E-7</c:v>
                </c:pt>
                <c:pt idx="36" formatCode="0.00E+00">
                  <c:v>1.34048988910531E-7</c:v>
                </c:pt>
                <c:pt idx="37" formatCode="0.00E+00">
                  <c:v>6.5488252085413795E-8</c:v>
                </c:pt>
                <c:pt idx="38" formatCode="0.00E+00">
                  <c:v>3.1528957275181099E-8</c:v>
                </c:pt>
                <c:pt idx="39" formatCode="0.00E+00">
                  <c:v>1.4963496812868799E-8</c:v>
                </c:pt>
                <c:pt idx="40" formatCode="0.00E+00">
                  <c:v>7.0026657000445098E-9</c:v>
                </c:pt>
                <c:pt idx="41" formatCode="0.00E+00">
                  <c:v>3.2324236217418499E-9</c:v>
                </c:pt>
                <c:pt idx="42" formatCode="0.00E+00">
                  <c:v>1.4721546723188799E-9</c:v>
                </c:pt>
                <c:pt idx="43" formatCode="0.00E+00">
                  <c:v>6.6170183371366198E-10</c:v>
                </c:pt>
                <c:pt idx="44" formatCode="0.00E+00">
                  <c:v>2.9361345231032E-10</c:v>
                </c:pt>
                <c:pt idx="45" formatCode="0.00E+00">
                  <c:v>1.2865086043615199E-10</c:v>
                </c:pt>
                <c:pt idx="46" formatCode="0.00E+00">
                  <c:v>5.5678604432925502E-11</c:v>
                </c:pt>
                <c:pt idx="47" formatCode="0.00E+00">
                  <c:v>2.38076180596954E-11</c:v>
                </c:pt>
                <c:pt idx="48" formatCode="0.00E+00">
                  <c:v>1.0060181918874499E-11</c:v>
                </c:pt>
                <c:pt idx="49" formatCode="0.00E+00">
                  <c:v>4.20209225429525E-12</c:v>
                </c:pt>
                <c:pt idx="50" formatCode="0.00E+00">
                  <c:v>1.7354017706706E-12</c:v>
                </c:pt>
                <c:pt idx="51" formatCode="0.00E+00">
                  <c:v>7.0877978825183398E-13</c:v>
                </c:pt>
                <c:pt idx="52" formatCode="0.00E+00">
                  <c:v>2.86351127574078E-13</c:v>
                </c:pt>
                <c:pt idx="53" formatCode="0.00E+00">
                  <c:v>1.1446153493888999E-13</c:v>
                </c:pt>
                <c:pt idx="54" formatCode="0.00E+00">
                  <c:v>4.5278032553498301E-14</c:v>
                </c:pt>
                <c:pt idx="55" formatCode="0.00E+00">
                  <c:v>1.7728603358148799E-14</c:v>
                </c:pt>
                <c:pt idx="56" formatCode="0.00E+00">
                  <c:v>6.8724200046372602E-15</c:v>
                </c:pt>
                <c:pt idx="57" formatCode="0.00E+00">
                  <c:v>2.63803062754492E-15</c:v>
                </c:pt>
                <c:pt idx="58" formatCode="0.00E+00">
                  <c:v>1.00292708585615E-15</c:v>
                </c:pt>
                <c:pt idx="59" formatCode="0.00E+00">
                  <c:v>3.77711661051988E-16</c:v>
                </c:pt>
                <c:pt idx="60" formatCode="0.00E+00">
                  <c:v>1.4093952882992001E-16</c:v>
                </c:pt>
                <c:pt idx="61" formatCode="0.00E+00">
                  <c:v>5.2115191780616299E-17</c:v>
                </c:pt>
                <c:pt idx="62" formatCode="0.00E+00">
                  <c:v>1.9099877098983399E-17</c:v>
                </c:pt>
                <c:pt idx="63" formatCode="0.00E+00">
                  <c:v>6.9391307659614205E-18</c:v>
                </c:pt>
                <c:pt idx="64" formatCode="0.00E+00">
                  <c:v>2.4995360932021801E-18</c:v>
                </c:pt>
                <c:pt idx="65" formatCode="0.00E+00">
                  <c:v>8.9281863448761291E-19</c:v>
                </c:pt>
                <c:pt idx="66" formatCode="0.00E+00">
                  <c:v>3.1628919823736199E-19</c:v>
                </c:pt>
                <c:pt idx="67" formatCode="0.00E+00">
                  <c:v>1.1114469447644799E-19</c:v>
                </c:pt>
                <c:pt idx="68" formatCode="0.00E+00">
                  <c:v>3.8747225102901598E-20</c:v>
                </c:pt>
                <c:pt idx="69" formatCode="0.00E+00">
                  <c:v>1.34030150690854E-20</c:v>
                </c:pt>
                <c:pt idx="70" formatCode="0.00E+00">
                  <c:v>4.6008209582563002E-21</c:v>
                </c:pt>
                <c:pt idx="71" formatCode="0.00E+00">
                  <c:v>1.56746695735469E-21</c:v>
                </c:pt>
                <c:pt idx="72" formatCode="0.00E+00">
                  <c:v>5.3008981491138299E-22</c:v>
                </c:pt>
                <c:pt idx="73" formatCode="0.00E+00">
                  <c:v>1.77969183694992E-22</c:v>
                </c:pt>
                <c:pt idx="74" formatCode="0.00E+00">
                  <c:v>5.93252091430586E-23</c:v>
                </c:pt>
                <c:pt idx="75" formatCode="0.00E+00">
                  <c:v>1.96375050424778E-23</c:v>
                </c:pt>
                <c:pt idx="76" formatCode="0.00E+00">
                  <c:v>6.4556205071798101E-24</c:v>
                </c:pt>
                <c:pt idx="77" formatCode="0.00E+00">
                  <c:v>2.1078762317147201E-24</c:v>
                </c:pt>
                <c:pt idx="78" formatCode="0.00E+00">
                  <c:v>6.8368675201377403E-25</c:v>
                </c:pt>
                <c:pt idx="79" formatCode="0.00E+00">
                  <c:v>2.20304034182346E-25</c:v>
                </c:pt>
                <c:pt idx="80" formatCode="0.00E+00">
                  <c:v>7.0532301936532304E-26</c:v>
                </c:pt>
                <c:pt idx="81" formatCode="0.00E+00">
                  <c:v>2.2438815688762501E-26</c:v>
                </c:pt>
                <c:pt idx="82" formatCode="0.00E+00">
                  <c:v>7.0941913183189696E-27</c:v>
                </c:pt>
                <c:pt idx="83" formatCode="0.00E+00">
                  <c:v>2.22915721277866E-27</c:v>
                </c:pt>
                <c:pt idx="84" formatCode="0.00E+00">
                  <c:v>6.9623529250488598E-28</c:v>
                </c:pt>
                <c:pt idx="85" formatCode="0.00E+00">
                  <c:v>2.1616759180729098E-28</c:v>
                </c:pt>
                <c:pt idx="86" formatCode="0.00E+00">
                  <c:v>6.6724456580275605E-29</c:v>
                </c:pt>
                <c:pt idx="87" formatCode="0.00E+00">
                  <c:v>2.04776048779957E-29</c:v>
                </c:pt>
                <c:pt idx="88" formatCode="0.00E+00">
                  <c:v>6.2490174913670796E-30</c:v>
                </c:pt>
                <c:pt idx="89" formatCode="0.00E+00">
                  <c:v>1.89635965641129E-30</c:v>
                </c:pt>
                <c:pt idx="90" formatCode="0.00E+00">
                  <c:v>5.7232551443161899E-31</c:v>
                </c:pt>
                <c:pt idx="91" formatCode="0.00E+00">
                  <c:v>1.7179682833983501E-31</c:v>
                </c:pt>
                <c:pt idx="92" formatCode="0.00E+00">
                  <c:v>5.1294664416321399E-32</c:v>
                </c:pt>
                <c:pt idx="93" formatCode="0.00E+00">
                  <c:v>1.52352241114979E-32</c:v>
                </c:pt>
                <c:pt idx="94" formatCode="0.00E+00">
                  <c:v>4.5017245574950699E-33</c:v>
                </c:pt>
                <c:pt idx="95" formatCode="0.00E+00">
                  <c:v>1.32341324617704E-33</c:v>
                </c:pt>
                <c:pt idx="96" formatCode="0.00E+00">
                  <c:v>3.8710696529408398E-34</c:v>
                </c:pt>
                <c:pt idx="97" formatCode="0.00E+00">
                  <c:v>1.12673083605073E-34</c:v>
                </c:pt>
                <c:pt idx="98" formatCode="0.00E+00">
                  <c:v>3.2641497597332402E-35</c:v>
                </c:pt>
                <c:pt idx="99" formatCode="0.00E+00">
                  <c:v>9.4529989792972101E-36</c:v>
                </c:pt>
                <c:pt idx="100" formatCode="0.00E+00">
                  <c:v>3.0204331644583597E-36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5-4892-A11B-03B4127F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96623"/>
        <c:axId val="1112098063"/>
      </c:scatterChart>
      <c:valAx>
        <c:axId val="11120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2098063"/>
        <c:crosses val="autoZero"/>
        <c:crossBetween val="midCat"/>
      </c:valAx>
      <c:valAx>
        <c:axId val="1112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2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'01'!$B$2:$CX$2</c:f>
              <c:numCache>
                <c:formatCode>General</c:formatCode>
                <c:ptCount val="101"/>
                <c:pt idx="0">
                  <c:v>60</c:v>
                </c:pt>
                <c:pt idx="1">
                  <c:v>59.4</c:v>
                </c:pt>
                <c:pt idx="2">
                  <c:v>58.8</c:v>
                </c:pt>
                <c:pt idx="3">
                  <c:v>58.199999999999903</c:v>
                </c:pt>
                <c:pt idx="4">
                  <c:v>57.599999999999902</c:v>
                </c:pt>
                <c:pt idx="5">
                  <c:v>56.999999999999901</c:v>
                </c:pt>
                <c:pt idx="6">
                  <c:v>56.399999999999899</c:v>
                </c:pt>
                <c:pt idx="7">
                  <c:v>55.799999999999898</c:v>
                </c:pt>
                <c:pt idx="8">
                  <c:v>55.199999999999903</c:v>
                </c:pt>
                <c:pt idx="9">
                  <c:v>54.599999999999802</c:v>
                </c:pt>
                <c:pt idx="10">
                  <c:v>53.999999999999801</c:v>
                </c:pt>
                <c:pt idx="11">
                  <c:v>53.3999999999998</c:v>
                </c:pt>
                <c:pt idx="12">
                  <c:v>52.799999999999798</c:v>
                </c:pt>
                <c:pt idx="13">
                  <c:v>52.199999999999697</c:v>
                </c:pt>
                <c:pt idx="14">
                  <c:v>51.599999999999703</c:v>
                </c:pt>
                <c:pt idx="15">
                  <c:v>50.999999999999702</c:v>
                </c:pt>
                <c:pt idx="16">
                  <c:v>50.399999999999601</c:v>
                </c:pt>
                <c:pt idx="17">
                  <c:v>49.799999999999599</c:v>
                </c:pt>
                <c:pt idx="18">
                  <c:v>49.199999999999598</c:v>
                </c:pt>
                <c:pt idx="19">
                  <c:v>48.599999999999604</c:v>
                </c:pt>
                <c:pt idx="20">
                  <c:v>47.999999999999503</c:v>
                </c:pt>
                <c:pt idx="21">
                  <c:v>47.399999999999501</c:v>
                </c:pt>
                <c:pt idx="22">
                  <c:v>46.7999999999995</c:v>
                </c:pt>
                <c:pt idx="23">
                  <c:v>46.199999999999498</c:v>
                </c:pt>
                <c:pt idx="24">
                  <c:v>45.599999999999397</c:v>
                </c:pt>
                <c:pt idx="25">
                  <c:v>44.999999999999403</c:v>
                </c:pt>
                <c:pt idx="26">
                  <c:v>44.399999999999402</c:v>
                </c:pt>
                <c:pt idx="27">
                  <c:v>43.7999999999994</c:v>
                </c:pt>
                <c:pt idx="28">
                  <c:v>43.199999999999399</c:v>
                </c:pt>
                <c:pt idx="29">
                  <c:v>42.599999999999397</c:v>
                </c:pt>
                <c:pt idx="30">
                  <c:v>41.999999999999403</c:v>
                </c:pt>
                <c:pt idx="31">
                  <c:v>41.399999999999302</c:v>
                </c:pt>
                <c:pt idx="32">
                  <c:v>40.799999999999301</c:v>
                </c:pt>
                <c:pt idx="33">
                  <c:v>40.199999999999299</c:v>
                </c:pt>
                <c:pt idx="34">
                  <c:v>39.599999999999298</c:v>
                </c:pt>
                <c:pt idx="35">
                  <c:v>38.999999999999297</c:v>
                </c:pt>
                <c:pt idx="36">
                  <c:v>38.399999999999302</c:v>
                </c:pt>
                <c:pt idx="37">
                  <c:v>37.799999999999301</c:v>
                </c:pt>
                <c:pt idx="38">
                  <c:v>37.199999999999299</c:v>
                </c:pt>
                <c:pt idx="39">
                  <c:v>36.599999999999298</c:v>
                </c:pt>
                <c:pt idx="40">
                  <c:v>35.999999999999297</c:v>
                </c:pt>
                <c:pt idx="41">
                  <c:v>35.399999999999302</c:v>
                </c:pt>
                <c:pt idx="42">
                  <c:v>34.799999999999301</c:v>
                </c:pt>
                <c:pt idx="43">
                  <c:v>34.199999999999299</c:v>
                </c:pt>
                <c:pt idx="44">
                  <c:v>33.599999999999298</c:v>
                </c:pt>
                <c:pt idx="45">
                  <c:v>32.999999999999297</c:v>
                </c:pt>
                <c:pt idx="46">
                  <c:v>32.399999999999302</c:v>
                </c:pt>
                <c:pt idx="47">
                  <c:v>31.799999999999301</c:v>
                </c:pt>
                <c:pt idx="48">
                  <c:v>31.199999999999299</c:v>
                </c:pt>
                <c:pt idx="49">
                  <c:v>30.599999999999302</c:v>
                </c:pt>
                <c:pt idx="50">
                  <c:v>29.9999999999993</c:v>
                </c:pt>
                <c:pt idx="51">
                  <c:v>29.399999999999299</c:v>
                </c:pt>
                <c:pt idx="52">
                  <c:v>28.799999999999301</c:v>
                </c:pt>
                <c:pt idx="53">
                  <c:v>28.199999999999299</c:v>
                </c:pt>
                <c:pt idx="54">
                  <c:v>27.599999999999302</c:v>
                </c:pt>
                <c:pt idx="55">
                  <c:v>26.9999999999993</c:v>
                </c:pt>
                <c:pt idx="56">
                  <c:v>26.399999999999299</c:v>
                </c:pt>
                <c:pt idx="57">
                  <c:v>25.799999999999301</c:v>
                </c:pt>
                <c:pt idx="58">
                  <c:v>25.199999999999299</c:v>
                </c:pt>
                <c:pt idx="59">
                  <c:v>24.599999999999401</c:v>
                </c:pt>
                <c:pt idx="60">
                  <c:v>23.9999999999994</c:v>
                </c:pt>
                <c:pt idx="61">
                  <c:v>23.399999999999402</c:v>
                </c:pt>
                <c:pt idx="62">
                  <c:v>22.7999999999994</c:v>
                </c:pt>
                <c:pt idx="63">
                  <c:v>22.199999999999399</c:v>
                </c:pt>
                <c:pt idx="64">
                  <c:v>21.599999999999401</c:v>
                </c:pt>
                <c:pt idx="65">
                  <c:v>20.9999999999994</c:v>
                </c:pt>
                <c:pt idx="66">
                  <c:v>20.399999999999402</c:v>
                </c:pt>
                <c:pt idx="67">
                  <c:v>19.7999999999994</c:v>
                </c:pt>
                <c:pt idx="68">
                  <c:v>19.199999999999399</c:v>
                </c:pt>
                <c:pt idx="69">
                  <c:v>18.599999999999401</c:v>
                </c:pt>
                <c:pt idx="70">
                  <c:v>17.9999999999994</c:v>
                </c:pt>
                <c:pt idx="71">
                  <c:v>17.399999999999402</c:v>
                </c:pt>
                <c:pt idx="72">
                  <c:v>16.7999999999995</c:v>
                </c:pt>
                <c:pt idx="73">
                  <c:v>16.199999999999498</c:v>
                </c:pt>
                <c:pt idx="74">
                  <c:v>15.5999999999995</c:v>
                </c:pt>
                <c:pt idx="75">
                  <c:v>14.999999999999501</c:v>
                </c:pt>
                <c:pt idx="76">
                  <c:v>14.399999999999499</c:v>
                </c:pt>
                <c:pt idx="77">
                  <c:v>13.7999999999995</c:v>
                </c:pt>
                <c:pt idx="78">
                  <c:v>13.1999999999995</c:v>
                </c:pt>
                <c:pt idx="79">
                  <c:v>12.5999999999996</c:v>
                </c:pt>
                <c:pt idx="80">
                  <c:v>11.9999999999996</c:v>
                </c:pt>
                <c:pt idx="81">
                  <c:v>11.399999999999601</c:v>
                </c:pt>
                <c:pt idx="82">
                  <c:v>10.799999999999599</c:v>
                </c:pt>
                <c:pt idx="83">
                  <c:v>10.1999999999996</c:v>
                </c:pt>
                <c:pt idx="84">
                  <c:v>9.5999999999996994</c:v>
                </c:pt>
                <c:pt idx="85">
                  <c:v>8.9999999999997193</c:v>
                </c:pt>
                <c:pt idx="86">
                  <c:v>8.3999999999997303</c:v>
                </c:pt>
                <c:pt idx="87">
                  <c:v>7.7999999999997502</c:v>
                </c:pt>
                <c:pt idx="88">
                  <c:v>7.1999999999997701</c:v>
                </c:pt>
                <c:pt idx="89">
                  <c:v>6.59999999999979</c:v>
                </c:pt>
                <c:pt idx="90">
                  <c:v>5.9999999999998099</c:v>
                </c:pt>
                <c:pt idx="91">
                  <c:v>5.3999999999998201</c:v>
                </c:pt>
                <c:pt idx="92">
                  <c:v>4.79999999999984</c:v>
                </c:pt>
                <c:pt idx="93">
                  <c:v>4.1999999999998598</c:v>
                </c:pt>
                <c:pt idx="94">
                  <c:v>3.5999999999998802</c:v>
                </c:pt>
                <c:pt idx="95">
                  <c:v>2.9999999999999001</c:v>
                </c:pt>
                <c:pt idx="96">
                  <c:v>2.39999999999992</c:v>
                </c:pt>
                <c:pt idx="97">
                  <c:v>1.7999999999999401</c:v>
                </c:pt>
                <c:pt idx="98">
                  <c:v>1.19999999999996</c:v>
                </c:pt>
                <c:pt idx="99">
                  <c:v>0.59999999999997999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C-410C-8E3F-7EDE7629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96623"/>
        <c:axId val="1112098063"/>
      </c:scatterChart>
      <c:valAx>
        <c:axId val="11120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2098063"/>
        <c:crosses val="autoZero"/>
        <c:crossBetween val="midCat"/>
      </c:valAx>
      <c:valAx>
        <c:axId val="1112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20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'02'!$BC$5:$BC$1504</c:f>
              <c:numCache>
                <c:formatCode>0.00E+00</c:formatCode>
                <c:ptCount val="1500"/>
                <c:pt idx="0">
                  <c:v>7.5045104539999997E-23</c:v>
                </c:pt>
                <c:pt idx="1">
                  <c:v>1.8071921991999899E-21</c:v>
                </c:pt>
                <c:pt idx="2">
                  <c:v>2.240159614E-20</c:v>
                </c:pt>
                <c:pt idx="3">
                  <c:v>1.90447568279999E-19</c:v>
                </c:pt>
                <c:pt idx="4">
                  <c:v>1.2484025529999901E-18</c:v>
                </c:pt>
                <c:pt idx="5">
                  <c:v>6.7262027339999998E-18</c:v>
                </c:pt>
                <c:pt idx="6">
                  <c:v>3.1009124319999898E-17</c:v>
                </c:pt>
                <c:pt idx="7">
                  <c:v>1.25747863859999E-16</c:v>
                </c:pt>
                <c:pt idx="8">
                  <c:v>4.5763932060000001E-16</c:v>
                </c:pt>
                <c:pt idx="9">
                  <c:v>1.5176568319999999E-15</c:v>
                </c:pt>
                <c:pt idx="10">
                  <c:v>4.6412322879999996E-15</c:v>
                </c:pt>
                <c:pt idx="11">
                  <c:v>1.3214897815999901E-14</c:v>
                </c:pt>
                <c:pt idx="12">
                  <c:v>3.5308119059999998E-14</c:v>
                </c:pt>
                <c:pt idx="13">
                  <c:v>8.9105733559999902E-14</c:v>
                </c:pt>
                <c:pt idx="14">
                  <c:v>2.135775606E-13</c:v>
                </c:pt>
                <c:pt idx="15">
                  <c:v>4.8851086480000003E-13</c:v>
                </c:pt>
                <c:pt idx="16">
                  <c:v>1.0706088592000001E-12</c:v>
                </c:pt>
                <c:pt idx="17">
                  <c:v>2.25614105799999E-12</c:v>
                </c:pt>
                <c:pt idx="18">
                  <c:v>4.5859848299999903E-12</c:v>
                </c:pt>
                <c:pt idx="19">
                  <c:v>9.0162219019999999E-12</c:v>
                </c:pt>
                <c:pt idx="20">
                  <c:v>1.7187160041999901E-11</c:v>
                </c:pt>
                <c:pt idx="21">
                  <c:v>3.1836131459999998E-11</c:v>
                </c:pt>
                <c:pt idx="22">
                  <c:v>5.7415014339999903E-11</c:v>
                </c:pt>
                <c:pt idx="23">
                  <c:v>1.0099237939999899E-10</c:v>
                </c:pt>
                <c:pt idx="24">
                  <c:v>1.7354259593999999E-10</c:v>
                </c:pt>
                <c:pt idx="25">
                  <c:v>2.9175009679999998E-10</c:v>
                </c:pt>
                <c:pt idx="26">
                  <c:v>4.8048605959999902E-10</c:v>
                </c:pt>
                <c:pt idx="27">
                  <c:v>7.7614657459999996E-10</c:v>
                </c:pt>
                <c:pt idx="28">
                  <c:v>1.2310752768E-9</c:v>
                </c:pt>
                <c:pt idx="29">
                  <c:v>1.9193285749999899E-9</c:v>
                </c:pt>
                <c:pt idx="30">
                  <c:v>2.9440769699999901E-9</c:v>
                </c:pt>
                <c:pt idx="31">
                  <c:v>4.4469703479999903E-9</c:v>
                </c:pt>
                <c:pt idx="32">
                  <c:v>6.6198272799999998E-9</c:v>
                </c:pt>
                <c:pt idx="33">
                  <c:v>9.7190369399999905E-9</c:v>
                </c:pt>
                <c:pt idx="34">
                  <c:v>1.4083085906E-8</c:v>
                </c:pt>
                <c:pt idx="35">
                  <c:v>2.0153639739999899E-8</c:v>
                </c:pt>
                <c:pt idx="36">
                  <c:v>2.8500619459999998E-8</c:v>
                </c:pt>
                <c:pt idx="37">
                  <c:v>3.9851715159999902E-8</c:v>
                </c:pt>
                <c:pt idx="38">
                  <c:v>5.5126772259999901E-8</c:v>
                </c:pt>
                <c:pt idx="39">
                  <c:v>7.5477469459999998E-8</c:v>
                </c:pt>
                <c:pt idx="40">
                  <c:v>1.02332681679999E-7</c:v>
                </c:pt>
                <c:pt idx="41">
                  <c:v>1.3744988573999999E-7</c:v>
                </c:pt>
                <c:pt idx="42">
                  <c:v>1.82972921759999E-7</c:v>
                </c:pt>
                <c:pt idx="43">
                  <c:v>2.4149636980000001E-7</c:v>
                </c:pt>
                <c:pt idx="44">
                  <c:v>3.1613674E-7</c:v>
                </c:pt>
                <c:pt idx="45">
                  <c:v>4.106106064E-7</c:v>
                </c:pt>
                <c:pt idx="46">
                  <c:v>5.2931973960000001E-7</c:v>
                </c:pt>
                <c:pt idx="47">
                  <c:v>6.7744322000000004E-7</c:v>
                </c:pt>
                <c:pt idx="48">
                  <c:v>8.6103642299999998E-7</c:v>
                </c:pt>
                <c:pt idx="49">
                  <c:v>1.0871366976E-6</c:v>
                </c:pt>
                <c:pt idx="50">
                  <c:v>1.3638754665999999E-6</c:v>
                </c:pt>
                <c:pt idx="51">
                  <c:v>1.7005964009999901E-6</c:v>
                </c:pt>
                <c:pt idx="52">
                  <c:v>2.1079792440000001E-6</c:v>
                </c:pt>
                <c:pt idx="53">
                  <c:v>2.59816877999999E-6</c:v>
                </c:pt>
                <c:pt idx="54">
                  <c:v>3.18490839199999E-6</c:v>
                </c:pt>
                <c:pt idx="55">
                  <c:v>3.8836775540000003E-6</c:v>
                </c:pt>
                <c:pt idx="56">
                  <c:v>4.7118325879999902E-6</c:v>
                </c:pt>
                <c:pt idx="57">
                  <c:v>5.688749962E-6</c:v>
                </c:pt>
                <c:pt idx="58">
                  <c:v>6.8359713179999998E-6</c:v>
                </c:pt>
                <c:pt idx="59">
                  <c:v>8.1773494699999997E-6</c:v>
                </c:pt>
                <c:pt idx="60">
                  <c:v>9.7391945039999994E-6</c:v>
                </c:pt>
                <c:pt idx="61">
                  <c:v>1.1550419176E-5</c:v>
                </c:pt>
                <c:pt idx="62">
                  <c:v>1.3642682744E-5</c:v>
                </c:pt>
                <c:pt idx="63">
                  <c:v>1.6050532383999899E-5</c:v>
                </c:pt>
                <c:pt idx="64">
                  <c:v>1.8811541401999899E-5</c:v>
                </c:pt>
                <c:pt idx="65">
                  <c:v>2.1966443359999998E-5</c:v>
                </c:pt>
                <c:pt idx="66">
                  <c:v>2.555926146E-5</c:v>
                </c:pt>
                <c:pt idx="67">
                  <c:v>2.9637432239999999E-5</c:v>
                </c:pt>
                <c:pt idx="68">
                  <c:v>3.4251923079999998E-5</c:v>
                </c:pt>
                <c:pt idx="69">
                  <c:v>3.94573427199999E-5</c:v>
                </c:pt>
                <c:pt idx="70">
                  <c:v>4.5312044239999999E-5</c:v>
                </c:pt>
                <c:pt idx="71">
                  <c:v>5.1878219839999998E-5</c:v>
                </c:pt>
                <c:pt idx="72">
                  <c:v>5.922198704E-5</c:v>
                </c:pt>
                <c:pt idx="73">
                  <c:v>6.7413465739999897E-5</c:v>
                </c:pt>
                <c:pt idx="74">
                  <c:v>7.6526845799999895E-5</c:v>
                </c:pt>
                <c:pt idx="75">
                  <c:v>8.6640444759999904E-5</c:v>
                </c:pt>
                <c:pt idx="76">
                  <c:v>9.7836755519999999E-5</c:v>
                </c:pt>
                <c:pt idx="77">
                  <c:v>1.1020248356E-4</c:v>
                </c:pt>
                <c:pt idx="78">
                  <c:v>1.2382857380000001E-4</c:v>
                </c:pt>
                <c:pt idx="79">
                  <c:v>1.3881022689999999E-4</c:v>
                </c:pt>
                <c:pt idx="80">
                  <c:v>1.55246904699999E-4</c:v>
                </c:pt>
                <c:pt idx="81">
                  <c:v>1.7324232537999901E-4</c:v>
                </c:pt>
                <c:pt idx="82">
                  <c:v>1.92904447739999E-4</c:v>
                </c:pt>
                <c:pt idx="83">
                  <c:v>2.143454452E-4</c:v>
                </c:pt>
                <c:pt idx="84">
                  <c:v>2.376816698E-4</c:v>
                </c:pt>
                <c:pt idx="85">
                  <c:v>2.6303360520000001E-4</c:v>
                </c:pt>
                <c:pt idx="86">
                  <c:v>2.9052581099999999E-4</c:v>
                </c:pt>
                <c:pt idx="87">
                  <c:v>3.2028685639999999E-4</c:v>
                </c:pt>
                <c:pt idx="88">
                  <c:v>3.5244924559999999E-4</c:v>
                </c:pt>
                <c:pt idx="89">
                  <c:v>3.8714933359999999E-4</c:v>
                </c:pt>
                <c:pt idx="90">
                  <c:v>4.2452723339999899E-4</c:v>
                </c:pt>
                <c:pt idx="91">
                  <c:v>4.6472671579999902E-4</c:v>
                </c:pt>
                <c:pt idx="92">
                  <c:v>5.0789510039999904E-4</c:v>
                </c:pt>
                <c:pt idx="93">
                  <c:v>5.541831398E-4</c:v>
                </c:pt>
                <c:pt idx="94">
                  <c:v>6.0374489719999997E-4</c:v>
                </c:pt>
                <c:pt idx="95">
                  <c:v>6.5673761739999995E-4</c:v>
                </c:pt>
                <c:pt idx="96">
                  <c:v>7.1332159080000001E-4</c:v>
                </c:pt>
                <c:pt idx="97">
                  <c:v>7.7366001399999898E-4</c:v>
                </c:pt>
                <c:pt idx="98">
                  <c:v>8.3791884319999897E-4</c:v>
                </c:pt>
                <c:pt idx="99">
                  <c:v>9.0626664459999998E-4</c:v>
                </c:pt>
                <c:pt idx="100">
                  <c:v>9.78874439599999E-4</c:v>
                </c:pt>
                <c:pt idx="101">
                  <c:v>1.0559155474E-3</c:v>
                </c:pt>
                <c:pt idx="102">
                  <c:v>1.13756542359999E-3</c:v>
                </c:pt>
                <c:pt idx="103">
                  <c:v>1.2240014959999999E-3</c:v>
                </c:pt>
                <c:pt idx="104">
                  <c:v>1.3154029996E-3</c:v>
                </c:pt>
                <c:pt idx="105">
                  <c:v>1.4119508078E-3</c:v>
                </c:pt>
                <c:pt idx="106">
                  <c:v>1.513827263E-3</c:v>
                </c:pt>
                <c:pt idx="107">
                  <c:v>1.6212160071999999E-3</c:v>
                </c:pt>
                <c:pt idx="108">
                  <c:v>1.7343018103999899E-3</c:v>
                </c:pt>
                <c:pt idx="109">
                  <c:v>1.8532703996E-3</c:v>
                </c:pt>
                <c:pt idx="110">
                  <c:v>1.9783082877999898E-3</c:v>
                </c:pt>
                <c:pt idx="111">
                  <c:v>2.1096026040000001E-3</c:v>
                </c:pt>
                <c:pt idx="112">
                  <c:v>2.2473409219999998E-3</c:v>
                </c:pt>
                <c:pt idx="113">
                  <c:v>2.391711096E-3</c:v>
                </c:pt>
                <c:pt idx="114">
                  <c:v>2.5429010899999998E-3</c:v>
                </c:pt>
                <c:pt idx="115">
                  <c:v>2.7010988099999901E-3</c:v>
                </c:pt>
                <c:pt idx="116">
                  <c:v>2.8664919519999902E-3</c:v>
                </c:pt>
                <c:pt idx="117">
                  <c:v>3.0392678239999902E-3</c:v>
                </c:pt>
                <c:pt idx="118">
                  <c:v>3.2196132059999901E-3</c:v>
                </c:pt>
                <c:pt idx="119">
                  <c:v>3.4077141839999902E-3</c:v>
                </c:pt>
                <c:pt idx="120">
                  <c:v>3.6037559939999901E-3</c:v>
                </c:pt>
                <c:pt idx="121">
                  <c:v>3.80792288599999E-3</c:v>
                </c:pt>
                <c:pt idx="122">
                  <c:v>4.0203979619999998E-3</c:v>
                </c:pt>
                <c:pt idx="123">
                  <c:v>4.24136304999999E-3</c:v>
                </c:pt>
                <c:pt idx="124">
                  <c:v>4.4709985499999999E-3</c:v>
                </c:pt>
                <c:pt idx="125">
                  <c:v>4.7094833060000001E-3</c:v>
                </c:pt>
                <c:pt idx="126">
                  <c:v>4.956994478E-3</c:v>
                </c:pt>
                <c:pt idx="127">
                  <c:v>5.2137074079999903E-3</c:v>
                </c:pt>
                <c:pt idx="128">
                  <c:v>5.4797954999999902E-3</c:v>
                </c:pt>
                <c:pt idx="129">
                  <c:v>5.7554300979999898E-3</c:v>
                </c:pt>
                <c:pt idx="130">
                  <c:v>6.0407803779999898E-3</c:v>
                </c:pt>
                <c:pt idx="131">
                  <c:v>6.3360132319999997E-3</c:v>
                </c:pt>
                <c:pt idx="132">
                  <c:v>6.6412931599999997E-3</c:v>
                </c:pt>
                <c:pt idx="133">
                  <c:v>6.9567821760000001E-3</c:v>
                </c:pt>
                <c:pt idx="134">
                  <c:v>7.2826396999999899E-3</c:v>
                </c:pt>
                <c:pt idx="135">
                  <c:v>7.6190224739999899E-3</c:v>
                </c:pt>
                <c:pt idx="136">
                  <c:v>7.9660844659999903E-3</c:v>
                </c:pt>
                <c:pt idx="137">
                  <c:v>8.3239767919999902E-3</c:v>
                </c:pt>
                <c:pt idx="138">
                  <c:v>8.6928476279999993E-3</c:v>
                </c:pt>
                <c:pt idx="139">
                  <c:v>9.0728421439999901E-3</c:v>
                </c:pt>
                <c:pt idx="140">
                  <c:v>9.4641024239999899E-3</c:v>
                </c:pt>
                <c:pt idx="141">
                  <c:v>9.86676740399999E-3</c:v>
                </c:pt>
                <c:pt idx="142">
                  <c:v>1.0280972802E-2</c:v>
                </c:pt>
                <c:pt idx="143">
                  <c:v>1.070685107E-2</c:v>
                </c:pt>
                <c:pt idx="144">
                  <c:v>1.11445313299999E-2</c:v>
                </c:pt>
                <c:pt idx="145">
                  <c:v>1.1594139324E-2</c:v>
                </c:pt>
                <c:pt idx="146">
                  <c:v>1.20557973759999E-2</c:v>
                </c:pt>
                <c:pt idx="147">
                  <c:v>1.2529624333999999E-2</c:v>
                </c:pt>
                <c:pt idx="148">
                  <c:v>1.3015735545999999E-2</c:v>
                </c:pt>
                <c:pt idx="149">
                  <c:v>1.35142428179999E-2</c:v>
                </c:pt>
                <c:pt idx="150">
                  <c:v>1.40252543779999E-2</c:v>
                </c:pt>
                <c:pt idx="151">
                  <c:v>1.45488748579999E-2</c:v>
                </c:pt>
                <c:pt idx="152">
                  <c:v>1.50852052619999E-2</c:v>
                </c:pt>
                <c:pt idx="153">
                  <c:v>1.5634342948E-2</c:v>
                </c:pt>
                <c:pt idx="154">
                  <c:v>1.6196381605999999E-2</c:v>
                </c:pt>
                <c:pt idx="155">
                  <c:v>1.6771411255999999E-2</c:v>
                </c:pt>
                <c:pt idx="156">
                  <c:v>1.7359518219999901E-2</c:v>
                </c:pt>
                <c:pt idx="157">
                  <c:v>1.7960785123999901E-2</c:v>
                </c:pt>
                <c:pt idx="158">
                  <c:v>1.8575290896000001E-2</c:v>
                </c:pt>
                <c:pt idx="159">
                  <c:v>1.92031107539999E-2</c:v>
                </c:pt>
                <c:pt idx="160">
                  <c:v>1.9844316211999901E-2</c:v>
                </c:pt>
                <c:pt idx="161">
                  <c:v>2.0498975079999999E-2</c:v>
                </c:pt>
                <c:pt idx="162">
                  <c:v>2.1167151499999998E-2</c:v>
                </c:pt>
                <c:pt idx="163">
                  <c:v>2.1848905859999899E-2</c:v>
                </c:pt>
                <c:pt idx="164">
                  <c:v>2.25442949799999E-2</c:v>
                </c:pt>
                <c:pt idx="165">
                  <c:v>2.3253371899999899E-2</c:v>
                </c:pt>
                <c:pt idx="166">
                  <c:v>2.397618608E-2</c:v>
                </c:pt>
                <c:pt idx="167">
                  <c:v>2.4712783379999999E-2</c:v>
                </c:pt>
                <c:pt idx="168">
                  <c:v>2.5463205959999999E-2</c:v>
                </c:pt>
                <c:pt idx="169">
                  <c:v>2.6227492499999901E-2</c:v>
                </c:pt>
                <c:pt idx="170">
                  <c:v>2.7005678019999899E-2</c:v>
                </c:pt>
                <c:pt idx="171">
                  <c:v>2.7797794059999999E-2</c:v>
                </c:pt>
                <c:pt idx="172">
                  <c:v>2.8603868639999998E-2</c:v>
                </c:pt>
                <c:pt idx="173">
                  <c:v>2.9423926319999998E-2</c:v>
                </c:pt>
                <c:pt idx="174">
                  <c:v>3.0257988159999999E-2</c:v>
                </c:pt>
                <c:pt idx="175">
                  <c:v>3.1106071839999999E-2</c:v>
                </c:pt>
                <c:pt idx="176">
                  <c:v>3.1968191639999997E-2</c:v>
                </c:pt>
                <c:pt idx="177">
                  <c:v>3.2844358519999999E-2</c:v>
                </c:pt>
                <c:pt idx="178">
                  <c:v>3.373458008E-2</c:v>
                </c:pt>
                <c:pt idx="179">
                  <c:v>3.4638860699999899E-2</c:v>
                </c:pt>
                <c:pt idx="180">
                  <c:v>3.5557201499999899E-2</c:v>
                </c:pt>
                <c:pt idx="181">
                  <c:v>3.6489600359999999E-2</c:v>
                </c:pt>
                <c:pt idx="182">
                  <c:v>3.7436052079999997E-2</c:v>
                </c:pt>
                <c:pt idx="183">
                  <c:v>3.8396548299999902E-2</c:v>
                </c:pt>
                <c:pt idx="184">
                  <c:v>3.9371077599999998E-2</c:v>
                </c:pt>
                <c:pt idx="185">
                  <c:v>4.0359625480000001E-2</c:v>
                </c:pt>
                <c:pt idx="186">
                  <c:v>4.1362174539999998E-2</c:v>
                </c:pt>
                <c:pt idx="187">
                  <c:v>4.2378704339999997E-2</c:v>
                </c:pt>
                <c:pt idx="188">
                  <c:v>4.3409191579999902E-2</c:v>
                </c:pt>
                <c:pt idx="189">
                  <c:v>4.4453610099999999E-2</c:v>
                </c:pt>
                <c:pt idx="190">
                  <c:v>4.5511930879999898E-2</c:v>
                </c:pt>
                <c:pt idx="191">
                  <c:v>4.6584122099999903E-2</c:v>
                </c:pt>
                <c:pt idx="192">
                  <c:v>4.7670149239999897E-2</c:v>
                </c:pt>
                <c:pt idx="193">
                  <c:v>4.8769974979999998E-2</c:v>
                </c:pt>
                <c:pt idx="194">
                  <c:v>4.9883559399999902E-2</c:v>
                </c:pt>
                <c:pt idx="195">
                  <c:v>5.1010859819999997E-2</c:v>
                </c:pt>
                <c:pt idx="196">
                  <c:v>5.2151830999999899E-2</c:v>
                </c:pt>
                <c:pt idx="197">
                  <c:v>5.3306425039999897E-2</c:v>
                </c:pt>
                <c:pt idx="198">
                  <c:v>5.4474591400000001E-2</c:v>
                </c:pt>
                <c:pt idx="199">
                  <c:v>5.5656277019999999E-2</c:v>
                </c:pt>
                <c:pt idx="200">
                  <c:v>5.6851426199999999E-2</c:v>
                </c:pt>
                <c:pt idx="201">
                  <c:v>5.8059980640000002E-2</c:v>
                </c:pt>
                <c:pt idx="202">
                  <c:v>5.9281879459999999E-2</c:v>
                </c:pt>
                <c:pt idx="203">
                  <c:v>6.0517059139999899E-2</c:v>
                </c:pt>
                <c:pt idx="204">
                  <c:v>6.1765453499999998E-2</c:v>
                </c:pt>
                <c:pt idx="205">
                  <c:v>6.3026993759999997E-2</c:v>
                </c:pt>
                <c:pt idx="206">
                  <c:v>6.4301608359999998E-2</c:v>
                </c:pt>
                <c:pt idx="207">
                  <c:v>6.5589223019999907E-2</c:v>
                </c:pt>
                <c:pt idx="208">
                  <c:v>6.6889760659999895E-2</c:v>
                </c:pt>
                <c:pt idx="209">
                  <c:v>6.8203141359999997E-2</c:v>
                </c:pt>
                <c:pt idx="210">
                  <c:v>6.9529282219999905E-2</c:v>
                </c:pt>
                <c:pt idx="211">
                  <c:v>7.0868097399999996E-2</c:v>
                </c:pt>
                <c:pt idx="212">
                  <c:v>7.2219497980000005E-2</c:v>
                </c:pt>
                <c:pt idx="213">
                  <c:v>7.3583391880000001E-2</c:v>
                </c:pt>
                <c:pt idx="214">
                  <c:v>7.4959683799999996E-2</c:v>
                </c:pt>
                <c:pt idx="215">
                  <c:v>7.6348275100000002E-2</c:v>
                </c:pt>
                <c:pt idx="216">
                  <c:v>7.7749063699999996E-2</c:v>
                </c:pt>
                <c:pt idx="217">
                  <c:v>7.9161944039999904E-2</c:v>
                </c:pt>
                <c:pt idx="218">
                  <c:v>8.0586806900000002E-2</c:v>
                </c:pt>
                <c:pt idx="219">
                  <c:v>8.2023539359999995E-2</c:v>
                </c:pt>
                <c:pt idx="220">
                  <c:v>8.3472024699999994E-2</c:v>
                </c:pt>
                <c:pt idx="221">
                  <c:v>8.4932142239999994E-2</c:v>
                </c:pt>
                <c:pt idx="222">
                  <c:v>8.6403767299999906E-2</c:v>
                </c:pt>
                <c:pt idx="223">
                  <c:v>8.7886771059999994E-2</c:v>
                </c:pt>
                <c:pt idx="224">
                  <c:v>8.9381020479999906E-2</c:v>
                </c:pt>
                <c:pt idx="225">
                  <c:v>9.08863782599999E-2</c:v>
                </c:pt>
                <c:pt idx="226">
                  <c:v>9.2402702640000001E-2</c:v>
                </c:pt>
                <c:pt idx="227">
                  <c:v>9.3929847440000006E-2</c:v>
                </c:pt>
                <c:pt idx="228">
                  <c:v>9.5467661879999902E-2</c:v>
                </c:pt>
                <c:pt idx="229">
                  <c:v>9.7015990559999904E-2</c:v>
                </c:pt>
                <c:pt idx="230">
                  <c:v>9.8574673419999995E-2</c:v>
                </c:pt>
                <c:pt idx="231">
                  <c:v>0.10014354566</c:v>
                </c:pt>
                <c:pt idx="232">
                  <c:v>0.10172243761999999</c:v>
                </c:pt>
                <c:pt idx="233">
                  <c:v>0.10331117492</c:v>
                </c:pt>
                <c:pt idx="234">
                  <c:v>0.10490957820000001</c:v>
                </c:pt>
                <c:pt idx="235">
                  <c:v>0.10651746333999999</c:v>
                </c:pt>
                <c:pt idx="236">
                  <c:v>0.10813464121999999</c:v>
                </c:pt>
                <c:pt idx="237">
                  <c:v>0.10976091789999901</c:v>
                </c:pt>
                <c:pt idx="238">
                  <c:v>0.111396094519999</c:v>
                </c:pt>
                <c:pt idx="239">
                  <c:v>0.11303996737999999</c:v>
                </c:pt>
                <c:pt idx="240">
                  <c:v>0.114692327919999</c:v>
                </c:pt>
                <c:pt idx="241">
                  <c:v>0.116352962819999</c:v>
                </c:pt>
                <c:pt idx="242">
                  <c:v>0.11802165396</c:v>
                </c:pt>
                <c:pt idx="243">
                  <c:v>0.11969817855999999</c:v>
                </c:pt>
                <c:pt idx="244">
                  <c:v>0.12138230922</c:v>
                </c:pt>
                <c:pt idx="245">
                  <c:v>0.123073813999999</c:v>
                </c:pt>
                <c:pt idx="246">
                  <c:v>0.12477245648</c:v>
                </c:pt>
                <c:pt idx="247">
                  <c:v>0.1264779959</c:v>
                </c:pt>
                <c:pt idx="248">
                  <c:v>0.12819018724</c:v>
                </c:pt>
                <c:pt idx="249">
                  <c:v>0.12990878136</c:v>
                </c:pt>
                <c:pt idx="250">
                  <c:v>0.13163352506000001</c:v>
                </c:pt>
                <c:pt idx="251">
                  <c:v>0.13336416127999901</c:v>
                </c:pt>
                <c:pt idx="252">
                  <c:v>0.13510042919999901</c:v>
                </c:pt>
                <c:pt idx="253">
                  <c:v>0.13684206435999999</c:v>
                </c:pt>
                <c:pt idx="254">
                  <c:v>0.1385887989</c:v>
                </c:pt>
                <c:pt idx="255">
                  <c:v>0.14034036161999999</c:v>
                </c:pt>
                <c:pt idx="256">
                  <c:v>0.14209647813999901</c:v>
                </c:pt>
                <c:pt idx="257">
                  <c:v>0.14385687116000001</c:v>
                </c:pt>
                <c:pt idx="258">
                  <c:v>0.14562126051999999</c:v>
                </c:pt>
                <c:pt idx="259">
                  <c:v>0.14738936347999901</c:v>
                </c:pt>
                <c:pt idx="260">
                  <c:v>0.14916089478</c:v>
                </c:pt>
                <c:pt idx="261">
                  <c:v>0.15093556693999999</c:v>
                </c:pt>
                <c:pt idx="262">
                  <c:v>0.15271309034</c:v>
                </c:pt>
                <c:pt idx="263">
                  <c:v>0.1544931735</c:v>
                </c:pt>
                <c:pt idx="264">
                  <c:v>0.15627552317999999</c:v>
                </c:pt>
                <c:pt idx="265">
                  <c:v>0.158059844619999</c:v>
                </c:pt>
                <c:pt idx="266">
                  <c:v>0.159845841759999</c:v>
                </c:pt>
                <c:pt idx="267">
                  <c:v>0.16163321731999999</c:v>
                </c:pt>
                <c:pt idx="268">
                  <c:v>0.16342167312</c:v>
                </c:pt>
                <c:pt idx="269">
                  <c:v>0.16521091019999901</c:v>
                </c:pt>
                <c:pt idx="270">
                  <c:v>0.16700062897999901</c:v>
                </c:pt>
                <c:pt idx="271">
                  <c:v>0.16879052953999901</c:v>
                </c:pt>
                <c:pt idx="272">
                  <c:v>0.17058031173999999</c:v>
                </c:pt>
                <c:pt idx="273">
                  <c:v>0.17236967541999901</c:v>
                </c:pt>
                <c:pt idx="274">
                  <c:v>0.17415832058</c:v>
                </c:pt>
                <c:pt idx="275">
                  <c:v>0.17594594758000001</c:v>
                </c:pt>
                <c:pt idx="276">
                  <c:v>0.177732257319999</c:v>
                </c:pt>
                <c:pt idx="277">
                  <c:v>0.17951695135999901</c:v>
                </c:pt>
                <c:pt idx="278">
                  <c:v>0.18129973218000001</c:v>
                </c:pt>
                <c:pt idx="279">
                  <c:v>0.183080303299999</c:v>
                </c:pt>
                <c:pt idx="280">
                  <c:v>0.18485836945999901</c:v>
                </c:pt>
                <c:pt idx="281">
                  <c:v>0.18663363674</c:v>
                </c:pt>
                <c:pt idx="282">
                  <c:v>0.18840581279999999</c:v>
                </c:pt>
                <c:pt idx="283">
                  <c:v>0.190174606999999</c:v>
                </c:pt>
                <c:pt idx="284">
                  <c:v>0.19193973047999999</c:v>
                </c:pt>
                <c:pt idx="285">
                  <c:v>0.19370089645999999</c:v>
                </c:pt>
                <c:pt idx="286">
                  <c:v>0.19545782024</c:v>
                </c:pt>
                <c:pt idx="287">
                  <c:v>0.19721021942</c:v>
                </c:pt>
                <c:pt idx="288">
                  <c:v>0.19895781399999901</c:v>
                </c:pt>
                <c:pt idx="289">
                  <c:v>0.20070032660000001</c:v>
                </c:pt>
                <c:pt idx="290">
                  <c:v>0.20243748219999999</c:v>
                </c:pt>
                <c:pt idx="291">
                  <c:v>0.20416900899999901</c:v>
                </c:pt>
                <c:pt idx="292">
                  <c:v>0.2058946378</c:v>
                </c:pt>
                <c:pt idx="293">
                  <c:v>0.20761410259999999</c:v>
                </c:pt>
                <c:pt idx="294">
                  <c:v>0.2093271404</c:v>
                </c:pt>
                <c:pt idx="295">
                  <c:v>0.2110334914</c:v>
                </c:pt>
                <c:pt idx="296">
                  <c:v>0.21273289939999901</c:v>
                </c:pt>
                <c:pt idx="297">
                  <c:v>0.214425110999999</c:v>
                </c:pt>
                <c:pt idx="298">
                  <c:v>0.21610987700000001</c:v>
                </c:pt>
                <c:pt idx="299">
                  <c:v>0.2177869516</c:v>
                </c:pt>
                <c:pt idx="300">
                  <c:v>0.21945609219999901</c:v>
                </c:pt>
                <c:pt idx="301">
                  <c:v>0.22111706040000001</c:v>
                </c:pt>
                <c:pt idx="302">
                  <c:v>0.2227696216</c:v>
                </c:pt>
                <c:pt idx="303">
                  <c:v>0.22441354499999999</c:v>
                </c:pt>
                <c:pt idx="304">
                  <c:v>0.22604860359999901</c:v>
                </c:pt>
                <c:pt idx="305">
                  <c:v>0.2276745744</c:v>
                </c:pt>
                <c:pt idx="306">
                  <c:v>0.22929123879999999</c:v>
                </c:pt>
                <c:pt idx="307">
                  <c:v>0.23089838199999899</c:v>
                </c:pt>
                <c:pt idx="308">
                  <c:v>0.23249579339999901</c:v>
                </c:pt>
                <c:pt idx="309">
                  <c:v>0.23408326639999999</c:v>
                </c:pt>
                <c:pt idx="310">
                  <c:v>0.23566059879999901</c:v>
                </c:pt>
                <c:pt idx="311">
                  <c:v>0.237227592799999</c:v>
                </c:pt>
                <c:pt idx="312">
                  <c:v>0.2387840544</c:v>
                </c:pt>
                <c:pt idx="313">
                  <c:v>0.24032979459999901</c:v>
                </c:pt>
                <c:pt idx="314">
                  <c:v>0.24186462819999999</c:v>
                </c:pt>
                <c:pt idx="315">
                  <c:v>0.24338837419999901</c:v>
                </c:pt>
                <c:pt idx="316">
                  <c:v>0.24490085659999999</c:v>
                </c:pt>
                <c:pt idx="317">
                  <c:v>0.24640190319999999</c:v>
                </c:pt>
                <c:pt idx="318">
                  <c:v>0.24789134639999899</c:v>
                </c:pt>
                <c:pt idx="319">
                  <c:v>0.249369023</c:v>
                </c:pt>
                <c:pt idx="320">
                  <c:v>0.2508347742</c:v>
                </c:pt>
                <c:pt idx="321">
                  <c:v>0.25228844519999999</c:v>
                </c:pt>
                <c:pt idx="322">
                  <c:v>0.25372988639999999</c:v>
                </c:pt>
                <c:pt idx="323">
                  <c:v>0.25515895159999902</c:v>
                </c:pt>
                <c:pt idx="324">
                  <c:v>0.25657549959999998</c:v>
                </c:pt>
                <c:pt idx="325">
                  <c:v>0.25797939339999998</c:v>
                </c:pt>
                <c:pt idx="326">
                  <c:v>0.25937050039999998</c:v>
                </c:pt>
                <c:pt idx="327">
                  <c:v>0.260748692</c:v>
                </c:pt>
                <c:pt idx="328">
                  <c:v>0.26211384439999902</c:v>
                </c:pt>
                <c:pt idx="329">
                  <c:v>0.26346583759999997</c:v>
                </c:pt>
                <c:pt idx="330">
                  <c:v>0.26480455619999999</c:v>
                </c:pt>
                <c:pt idx="331">
                  <c:v>0.26612988899999901</c:v>
                </c:pt>
                <c:pt idx="332">
                  <c:v>0.2674417288</c:v>
                </c:pt>
                <c:pt idx="333">
                  <c:v>0.26873997259999999</c:v>
                </c:pt>
                <c:pt idx="334">
                  <c:v>0.27002452159999901</c:v>
                </c:pt>
                <c:pt idx="335">
                  <c:v>0.27129528139999998</c:v>
                </c:pt>
                <c:pt idx="336">
                  <c:v>0.27255216139999999</c:v>
                </c:pt>
                <c:pt idx="337">
                  <c:v>0.273795075</c:v>
                </c:pt>
                <c:pt idx="338">
                  <c:v>0.27502393959999999</c:v>
                </c:pt>
                <c:pt idx="339">
                  <c:v>0.27623867659999901</c:v>
                </c:pt>
                <c:pt idx="340">
                  <c:v>0.27743921160000001</c:v>
                </c:pt>
                <c:pt idx="341">
                  <c:v>0.27862547380000002</c:v>
                </c:pt>
                <c:pt idx="342">
                  <c:v>0.27979739640000001</c:v>
                </c:pt>
                <c:pt idx="343">
                  <c:v>0.28095491619999902</c:v>
                </c:pt>
                <c:pt idx="344">
                  <c:v>0.28209797379999901</c:v>
                </c:pt>
                <c:pt idx="345">
                  <c:v>0.28322651399999998</c:v>
                </c:pt>
                <c:pt idx="346">
                  <c:v>0.2843404846</c:v>
                </c:pt>
                <c:pt idx="347">
                  <c:v>0.28543983740000001</c:v>
                </c:pt>
                <c:pt idx="348">
                  <c:v>0.28652452759999902</c:v>
                </c:pt>
                <c:pt idx="349">
                  <c:v>0.28759451419999998</c:v>
                </c:pt>
                <c:pt idx="350">
                  <c:v>0.28864975939999998</c:v>
                </c:pt>
                <c:pt idx="351">
                  <c:v>0.2896902288</c:v>
                </c:pt>
                <c:pt idx="352">
                  <c:v>0.29071589199999998</c:v>
                </c:pt>
                <c:pt idx="353">
                  <c:v>0.29172672119999998</c:v>
                </c:pt>
                <c:pt idx="354">
                  <c:v>0.29272269199999901</c:v>
                </c:pt>
                <c:pt idx="355">
                  <c:v>0.29370378359999999</c:v>
                </c:pt>
                <c:pt idx="356">
                  <c:v>0.29466997819999902</c:v>
                </c:pt>
                <c:pt idx="357">
                  <c:v>0.29562126119999999</c:v>
                </c:pt>
                <c:pt idx="358">
                  <c:v>0.29655762079999998</c:v>
                </c:pt>
                <c:pt idx="359">
                  <c:v>0.29747904859999902</c:v>
                </c:pt>
                <c:pt idx="360">
                  <c:v>0.29838553899999998</c:v>
                </c:pt>
                <c:pt idx="361">
                  <c:v>0.29927708920000001</c:v>
                </c:pt>
                <c:pt idx="362">
                  <c:v>0.30015369959999999</c:v>
                </c:pt>
                <c:pt idx="363">
                  <c:v>0.30101537299999997</c:v>
                </c:pt>
                <c:pt idx="364">
                  <c:v>0.30186211559999998</c:v>
                </c:pt>
                <c:pt idx="365">
                  <c:v>0.30269393579999998</c:v>
                </c:pt>
                <c:pt idx="366">
                  <c:v>0.30351084479999901</c:v>
                </c:pt>
                <c:pt idx="367">
                  <c:v>0.3043128564</c:v>
                </c:pt>
                <c:pt idx="368">
                  <c:v>0.30509998699999902</c:v>
                </c:pt>
                <c:pt idx="369">
                  <c:v>0.30587225559999998</c:v>
                </c:pt>
                <c:pt idx="370">
                  <c:v>0.30662968359999998</c:v>
                </c:pt>
                <c:pt idx="371">
                  <c:v>0.3073722948</c:v>
                </c:pt>
                <c:pt idx="372">
                  <c:v>0.30810011519999903</c:v>
                </c:pt>
                <c:pt idx="373">
                  <c:v>0.30881317339999997</c:v>
                </c:pt>
                <c:pt idx="374">
                  <c:v>0.30951150039999997</c:v>
                </c:pt>
                <c:pt idx="375">
                  <c:v>0.31019512859999998</c:v>
                </c:pt>
                <c:pt idx="376">
                  <c:v>0.3108640936</c:v>
                </c:pt>
                <c:pt idx="377">
                  <c:v>0.31151843259999901</c:v>
                </c:pt>
                <c:pt idx="378">
                  <c:v>0.3121581846</c:v>
                </c:pt>
                <c:pt idx="379">
                  <c:v>0.31278339119999998</c:v>
                </c:pt>
                <c:pt idx="380">
                  <c:v>0.31339409559999998</c:v>
                </c:pt>
                <c:pt idx="381">
                  <c:v>0.31399034300000001</c:v>
                </c:pt>
                <c:pt idx="382">
                  <c:v>0.31457218059999997</c:v>
                </c:pt>
                <c:pt idx="383">
                  <c:v>0.31513965719999998</c:v>
                </c:pt>
                <c:pt idx="384">
                  <c:v>0.31569282339999899</c:v>
                </c:pt>
                <c:pt idx="385">
                  <c:v>0.31623173179999903</c:v>
                </c:pt>
                <c:pt idx="386">
                  <c:v>0.31675643660000002</c:v>
                </c:pt>
                <c:pt idx="387">
                  <c:v>0.31726699359999999</c:v>
                </c:pt>
                <c:pt idx="388">
                  <c:v>0.31776345979999998</c:v>
                </c:pt>
                <c:pt idx="389">
                  <c:v>0.31824589459999902</c:v>
                </c:pt>
                <c:pt idx="390">
                  <c:v>0.31871435819999999</c:v>
                </c:pt>
                <c:pt idx="391">
                  <c:v>0.31916891259999902</c:v>
                </c:pt>
                <c:pt idx="392">
                  <c:v>0.31960962099999901</c:v>
                </c:pt>
                <c:pt idx="393">
                  <c:v>0.32003654819999899</c:v>
                </c:pt>
                <c:pt idx="394">
                  <c:v>0.32044976039999901</c:v>
                </c:pt>
                <c:pt idx="395">
                  <c:v>0.32084932500000002</c:v>
                </c:pt>
                <c:pt idx="396">
                  <c:v>0.32123531059999999</c:v>
                </c:pt>
                <c:pt idx="397">
                  <c:v>0.32160778680000002</c:v>
                </c:pt>
                <c:pt idx="398">
                  <c:v>0.32196682519999997</c:v>
                </c:pt>
                <c:pt idx="399">
                  <c:v>0.32231249740000001</c:v>
                </c:pt>
                <c:pt idx="400">
                  <c:v>0.32264487719999901</c:v>
                </c:pt>
                <c:pt idx="401">
                  <c:v>0.32296403879999902</c:v>
                </c:pt>
                <c:pt idx="402">
                  <c:v>0.32327005780000001</c:v>
                </c:pt>
                <c:pt idx="403">
                  <c:v>0.323563010199999</c:v>
                </c:pt>
                <c:pt idx="404">
                  <c:v>0.32384297359999997</c:v>
                </c:pt>
                <c:pt idx="405">
                  <c:v>0.32411002659999999</c:v>
                </c:pt>
                <c:pt idx="406">
                  <c:v>0.32436424780000001</c:v>
                </c:pt>
                <c:pt idx="407">
                  <c:v>0.32460571780000003</c:v>
                </c:pt>
                <c:pt idx="408">
                  <c:v>0.32483451720000001</c:v>
                </c:pt>
                <c:pt idx="409">
                  <c:v>0.325050727799999</c:v>
                </c:pt>
                <c:pt idx="410">
                  <c:v>0.32525443180000002</c:v>
                </c:pt>
                <c:pt idx="411">
                  <c:v>0.32544571259999999</c:v>
                </c:pt>
                <c:pt idx="412">
                  <c:v>0.3256246538</c:v>
                </c:pt>
                <c:pt idx="413">
                  <c:v>0.32579133999999998</c:v>
                </c:pt>
                <c:pt idx="414">
                  <c:v>0.32594585659999997</c:v>
                </c:pt>
                <c:pt idx="415">
                  <c:v>0.32608828880000001</c:v>
                </c:pt>
                <c:pt idx="416">
                  <c:v>0.32621872339999902</c:v>
                </c:pt>
                <c:pt idx="417">
                  <c:v>0.326337246999999</c:v>
                </c:pt>
                <c:pt idx="418">
                  <c:v>0.32644394700000001</c:v>
                </c:pt>
                <c:pt idx="419">
                  <c:v>0.3265389112</c:v>
                </c:pt>
                <c:pt idx="420">
                  <c:v>0.32662222819999998</c:v>
                </c:pt>
                <c:pt idx="421">
                  <c:v>0.32669398619999901</c:v>
                </c:pt>
                <c:pt idx="422">
                  <c:v>0.32675427479999902</c:v>
                </c:pt>
                <c:pt idx="423">
                  <c:v>0.32680318359999999</c:v>
                </c:pt>
                <c:pt idx="424">
                  <c:v>0.32684080199999999</c:v>
                </c:pt>
                <c:pt idx="425">
                  <c:v>0.32686722059999901</c:v>
                </c:pt>
                <c:pt idx="426">
                  <c:v>0.32688252979999999</c:v>
                </c:pt>
                <c:pt idx="427">
                  <c:v>0.32688682060000002</c:v>
                </c:pt>
                <c:pt idx="428">
                  <c:v>0.32688018359999998</c:v>
                </c:pt>
                <c:pt idx="429">
                  <c:v>0.32686271059999999</c:v>
                </c:pt>
                <c:pt idx="430">
                  <c:v>0.32683449279999999</c:v>
                </c:pt>
                <c:pt idx="431">
                  <c:v>0.32679562199999901</c:v>
                </c:pt>
                <c:pt idx="432">
                  <c:v>0.32674619019999901</c:v>
                </c:pt>
                <c:pt idx="433">
                  <c:v>0.32668628919999998</c:v>
                </c:pt>
                <c:pt idx="434">
                  <c:v>0.3266160112</c:v>
                </c:pt>
                <c:pt idx="435">
                  <c:v>0.3265354486</c:v>
                </c:pt>
                <c:pt idx="436">
                  <c:v>0.326444693599999</c:v>
                </c:pt>
                <c:pt idx="437">
                  <c:v>0.32634383859999899</c:v>
                </c:pt>
                <c:pt idx="438">
                  <c:v>0.32623297599999901</c:v>
                </c:pt>
                <c:pt idx="439">
                  <c:v>0.32611219859999901</c:v>
                </c:pt>
                <c:pt idx="440">
                  <c:v>0.325981598799999</c:v>
                </c:pt>
                <c:pt idx="441">
                  <c:v>0.32584126879999997</c:v>
                </c:pt>
                <c:pt idx="442">
                  <c:v>0.32569130159999998</c:v>
                </c:pt>
                <c:pt idx="443">
                  <c:v>0.32553178919999998</c:v>
                </c:pt>
                <c:pt idx="444">
                  <c:v>0.32536282419999901</c:v>
                </c:pt>
                <c:pt idx="445">
                  <c:v>0.3251844988</c:v>
                </c:pt>
                <c:pt idx="446">
                  <c:v>0.32499690539999998</c:v>
                </c:pt>
                <c:pt idx="447">
                  <c:v>0.32480013600000002</c:v>
                </c:pt>
                <c:pt idx="448">
                  <c:v>0.32459428279999902</c:v>
                </c:pt>
                <c:pt idx="449">
                  <c:v>0.32437943740000003</c:v>
                </c:pt>
                <c:pt idx="450">
                  <c:v>0.32415569179999998</c:v>
                </c:pt>
                <c:pt idx="451">
                  <c:v>0.32392313739999901</c:v>
                </c:pt>
                <c:pt idx="452">
                  <c:v>0.32368186599999998</c:v>
                </c:pt>
                <c:pt idx="453">
                  <c:v>0.32343196819999998</c:v>
                </c:pt>
                <c:pt idx="454">
                  <c:v>0.32317353559999901</c:v>
                </c:pt>
                <c:pt idx="455">
                  <c:v>0.32290665879999902</c:v>
                </c:pt>
                <c:pt idx="456">
                  <c:v>0.32263142839999998</c:v>
                </c:pt>
                <c:pt idx="457">
                  <c:v>0.32234793480000001</c:v>
                </c:pt>
                <c:pt idx="458">
                  <c:v>0.32205626799999998</c:v>
                </c:pt>
                <c:pt idx="459">
                  <c:v>0.32175651799999999</c:v>
                </c:pt>
                <c:pt idx="460">
                  <c:v>0.32144877459999999</c:v>
                </c:pt>
                <c:pt idx="461">
                  <c:v>0.32113312659999899</c:v>
                </c:pt>
                <c:pt idx="462">
                  <c:v>0.32080966359999902</c:v>
                </c:pt>
                <c:pt idx="463">
                  <c:v>0.32047847400000001</c:v>
                </c:pt>
                <c:pt idx="464">
                  <c:v>0.32013964639999998</c:v>
                </c:pt>
                <c:pt idx="465">
                  <c:v>0.31979326879999997</c:v>
                </c:pt>
                <c:pt idx="466">
                  <c:v>0.31943942920000001</c:v>
                </c:pt>
                <c:pt idx="467">
                  <c:v>0.31907821479999998</c:v>
                </c:pt>
                <c:pt idx="468">
                  <c:v>0.31870971279999999</c:v>
                </c:pt>
                <c:pt idx="469">
                  <c:v>0.318334009999999</c:v>
                </c:pt>
                <c:pt idx="470">
                  <c:v>0.31795119299999902</c:v>
                </c:pt>
                <c:pt idx="471">
                  <c:v>0.31756134759999999</c:v>
                </c:pt>
                <c:pt idx="472">
                  <c:v>0.31716455960000001</c:v>
                </c:pt>
                <c:pt idx="473">
                  <c:v>0.31676091419999902</c:v>
                </c:pt>
                <c:pt idx="474">
                  <c:v>0.31635049659999998</c:v>
                </c:pt>
                <c:pt idx="475">
                  <c:v>0.31593339079999899</c:v>
                </c:pt>
                <c:pt idx="476">
                  <c:v>0.31550968140000002</c:v>
                </c:pt>
                <c:pt idx="477">
                  <c:v>0.31507945199999998</c:v>
                </c:pt>
                <c:pt idx="478">
                  <c:v>0.31464278559999997</c:v>
                </c:pt>
                <c:pt idx="479">
                  <c:v>0.31419976559999901</c:v>
                </c:pt>
                <c:pt idx="480">
                  <c:v>0.313750474</c:v>
                </c:pt>
                <c:pt idx="481">
                  <c:v>0.31329499299999902</c:v>
                </c:pt>
                <c:pt idx="482">
                  <c:v>0.31283340440000001</c:v>
                </c:pt>
                <c:pt idx="483">
                  <c:v>0.31236578899999901</c:v>
                </c:pt>
                <c:pt idx="484">
                  <c:v>0.31189222779999998</c:v>
                </c:pt>
                <c:pt idx="485">
                  <c:v>0.3114128008</c:v>
                </c:pt>
                <c:pt idx="486">
                  <c:v>0.31092758819999999</c:v>
                </c:pt>
                <c:pt idx="487">
                  <c:v>0.310436669</c:v>
                </c:pt>
                <c:pt idx="488">
                  <c:v>0.30994012239999902</c:v>
                </c:pt>
                <c:pt idx="489">
                  <c:v>0.30943802659999903</c:v>
                </c:pt>
                <c:pt idx="490">
                  <c:v>0.30893045959999998</c:v>
                </c:pt>
                <c:pt idx="491">
                  <c:v>0.3084174992</c:v>
                </c:pt>
                <c:pt idx="492">
                  <c:v>0.30789922199999997</c:v>
                </c:pt>
                <c:pt idx="493">
                  <c:v>0.30737570479999998</c:v>
                </c:pt>
                <c:pt idx="494">
                  <c:v>0.30684702380000001</c:v>
                </c:pt>
                <c:pt idx="495">
                  <c:v>0.3063132542</c:v>
                </c:pt>
                <c:pt idx="496">
                  <c:v>0.30577447139999903</c:v>
                </c:pt>
                <c:pt idx="497">
                  <c:v>0.30523075</c:v>
                </c:pt>
                <c:pt idx="498">
                  <c:v>0.30468216419999999</c:v>
                </c:pt>
                <c:pt idx="499">
                  <c:v>0.30412878739999999</c:v>
                </c:pt>
                <c:pt idx="500">
                  <c:v>0.30357069279999999</c:v>
                </c:pt>
                <c:pt idx="501">
                  <c:v>0.30300795320000001</c:v>
                </c:pt>
                <c:pt idx="502">
                  <c:v>0.30244064059999998</c:v>
                </c:pt>
                <c:pt idx="503">
                  <c:v>0.30186882679999999</c:v>
                </c:pt>
                <c:pt idx="504">
                  <c:v>0.30129258279999999</c:v>
                </c:pt>
                <c:pt idx="505">
                  <c:v>0.3007119794</c:v>
                </c:pt>
                <c:pt idx="506">
                  <c:v>0.30012708659999998</c:v>
                </c:pt>
                <c:pt idx="507">
                  <c:v>0.2995379742</c:v>
                </c:pt>
                <c:pt idx="508">
                  <c:v>0.29894471119999999</c:v>
                </c:pt>
                <c:pt idx="509">
                  <c:v>0.29834736619999902</c:v>
                </c:pt>
                <c:pt idx="510">
                  <c:v>0.29774600759999997</c:v>
                </c:pt>
                <c:pt idx="511">
                  <c:v>0.29714070279999999</c:v>
                </c:pt>
                <c:pt idx="512">
                  <c:v>0.29653151899999902</c:v>
                </c:pt>
                <c:pt idx="513">
                  <c:v>0.29591852259999901</c:v>
                </c:pt>
                <c:pt idx="514">
                  <c:v>0.29530178000000001</c:v>
                </c:pt>
                <c:pt idx="515">
                  <c:v>0.294681356599999</c:v>
                </c:pt>
                <c:pt idx="516">
                  <c:v>0.29405731759999998</c:v>
                </c:pt>
                <c:pt idx="517">
                  <c:v>0.29342972759999902</c:v>
                </c:pt>
                <c:pt idx="518">
                  <c:v>0.29279865039999903</c:v>
                </c:pt>
                <c:pt idx="519">
                  <c:v>0.29216414979999999</c:v>
                </c:pt>
                <c:pt idx="520">
                  <c:v>0.29152628879999998</c:v>
                </c:pt>
                <c:pt idx="521">
                  <c:v>0.29088512999999999</c:v>
                </c:pt>
                <c:pt idx="522">
                  <c:v>0.29024073540000001</c:v>
                </c:pt>
                <c:pt idx="523">
                  <c:v>0.28959316639999999</c:v>
                </c:pt>
                <c:pt idx="524">
                  <c:v>0.288942484</c:v>
                </c:pt>
                <c:pt idx="525">
                  <c:v>0.28828874899999901</c:v>
                </c:pt>
                <c:pt idx="526">
                  <c:v>0.28763202139999999</c:v>
                </c:pt>
                <c:pt idx="527">
                  <c:v>0.28697236040000002</c:v>
                </c:pt>
                <c:pt idx="528">
                  <c:v>0.28630982499999902</c:v>
                </c:pt>
                <c:pt idx="529">
                  <c:v>0.2856444742</c:v>
                </c:pt>
                <c:pt idx="530">
                  <c:v>0.2849763656</c:v>
                </c:pt>
                <c:pt idx="531">
                  <c:v>0.28430555659999901</c:v>
                </c:pt>
                <c:pt idx="532">
                  <c:v>0.28363210459999999</c:v>
                </c:pt>
                <c:pt idx="533">
                  <c:v>0.28295606579999999</c:v>
                </c:pt>
                <c:pt idx="534">
                  <c:v>0.28227749639999999</c:v>
                </c:pt>
                <c:pt idx="535">
                  <c:v>0.28159645179999998</c:v>
                </c:pt>
                <c:pt idx="536">
                  <c:v>0.28091298720000002</c:v>
                </c:pt>
                <c:pt idx="537">
                  <c:v>0.28022715679999999</c:v>
                </c:pt>
                <c:pt idx="538">
                  <c:v>0.279539015</c:v>
                </c:pt>
                <c:pt idx="539">
                  <c:v>0.27884861519999998</c:v>
                </c:pt>
                <c:pt idx="540">
                  <c:v>0.27815601039999999</c:v>
                </c:pt>
                <c:pt idx="541">
                  <c:v>0.27746125319999998</c:v>
                </c:pt>
                <c:pt idx="542">
                  <c:v>0.27676439600000002</c:v>
                </c:pt>
                <c:pt idx="543">
                  <c:v>0.27606548999999903</c:v>
                </c:pt>
                <c:pt idx="544">
                  <c:v>0.27536458659999902</c:v>
                </c:pt>
                <c:pt idx="545">
                  <c:v>0.27466173619999901</c:v>
                </c:pt>
                <c:pt idx="546">
                  <c:v>0.27395698940000002</c:v>
                </c:pt>
                <c:pt idx="547">
                  <c:v>0.27325039559999997</c:v>
                </c:pt>
                <c:pt idx="548">
                  <c:v>0.272542004</c:v>
                </c:pt>
                <c:pt idx="549">
                  <c:v>0.27183186339999998</c:v>
                </c:pt>
                <c:pt idx="550">
                  <c:v>0.27112002239999999</c:v>
                </c:pt>
                <c:pt idx="551">
                  <c:v>0.27040652839999901</c:v>
                </c:pt>
                <c:pt idx="552">
                  <c:v>0.26969142899999998</c:v>
                </c:pt>
                <c:pt idx="553">
                  <c:v>0.26897477119999902</c:v>
                </c:pt>
                <c:pt idx="554">
                  <c:v>0.2682566012</c:v>
                </c:pt>
                <c:pt idx="555">
                  <c:v>0.26753696499999902</c:v>
                </c:pt>
                <c:pt idx="556">
                  <c:v>0.26681590820000001</c:v>
                </c:pt>
                <c:pt idx="557">
                  <c:v>0.266093476</c:v>
                </c:pt>
                <c:pt idx="558">
                  <c:v>0.26536971300000001</c:v>
                </c:pt>
                <c:pt idx="559">
                  <c:v>0.26464466320000002</c:v>
                </c:pt>
                <c:pt idx="560">
                  <c:v>0.26391837039999999</c:v>
                </c:pt>
                <c:pt idx="561">
                  <c:v>0.2631908778</c:v>
                </c:pt>
                <c:pt idx="562">
                  <c:v>0.2624622284</c:v>
                </c:pt>
                <c:pt idx="563">
                  <c:v>0.26173246459999999</c:v>
                </c:pt>
                <c:pt idx="564">
                  <c:v>0.2610016282</c:v>
                </c:pt>
                <c:pt idx="565">
                  <c:v>0.26026976079999897</c:v>
                </c:pt>
                <c:pt idx="566">
                  <c:v>0.25953690359999998</c:v>
                </c:pt>
                <c:pt idx="567">
                  <c:v>0.2588030972</c:v>
                </c:pt>
                <c:pt idx="568">
                  <c:v>0.25806838179999902</c:v>
                </c:pt>
                <c:pt idx="569">
                  <c:v>0.25733279739999998</c:v>
                </c:pt>
                <c:pt idx="570">
                  <c:v>0.25659638299999998</c:v>
                </c:pt>
                <c:pt idx="571">
                  <c:v>0.25585917799999902</c:v>
                </c:pt>
                <c:pt idx="572">
                  <c:v>0.25512122059999998</c:v>
                </c:pt>
                <c:pt idx="573">
                  <c:v>0.25438254899999901</c:v>
                </c:pt>
                <c:pt idx="574">
                  <c:v>0.253643201199999</c:v>
                </c:pt>
                <c:pt idx="575">
                  <c:v>0.2529032142</c:v>
                </c:pt>
                <c:pt idx="576">
                  <c:v>0.25216262519999999</c:v>
                </c:pt>
                <c:pt idx="577">
                  <c:v>0.25142147039999901</c:v>
                </c:pt>
                <c:pt idx="578">
                  <c:v>0.25067978599999902</c:v>
                </c:pt>
                <c:pt idx="579">
                  <c:v>0.24993760779999999</c:v>
                </c:pt>
                <c:pt idx="580">
                  <c:v>0.24919497099999999</c:v>
                </c:pt>
                <c:pt idx="581">
                  <c:v>0.248451910399999</c:v>
                </c:pt>
                <c:pt idx="582">
                  <c:v>0.247708460799999</c:v>
                </c:pt>
                <c:pt idx="583">
                  <c:v>0.24696465619999999</c:v>
                </c:pt>
                <c:pt idx="584">
                  <c:v>0.24622053019999901</c:v>
                </c:pt>
                <c:pt idx="585">
                  <c:v>0.2454761164</c:v>
                </c:pt>
                <c:pt idx="586">
                  <c:v>0.24473144759999901</c:v>
                </c:pt>
                <c:pt idx="587">
                  <c:v>0.243986556399999</c:v>
                </c:pt>
                <c:pt idx="588">
                  <c:v>0.243241475199999</c:v>
                </c:pt>
                <c:pt idx="589">
                  <c:v>0.24249623540000001</c:v>
                </c:pt>
                <c:pt idx="590">
                  <c:v>0.24175086899999901</c:v>
                </c:pt>
                <c:pt idx="591">
                  <c:v>0.24100540679999999</c:v>
                </c:pt>
                <c:pt idx="592">
                  <c:v>0.240259879599999</c:v>
                </c:pt>
                <c:pt idx="593">
                  <c:v>0.23951431779999999</c:v>
                </c:pt>
                <c:pt idx="594">
                  <c:v>0.23876875139999901</c:v>
                </c:pt>
                <c:pt idx="595">
                  <c:v>0.23802321000000001</c:v>
                </c:pt>
                <c:pt idx="596">
                  <c:v>0.237277723</c:v>
                </c:pt>
                <c:pt idx="597">
                  <c:v>0.2365323194</c:v>
                </c:pt>
                <c:pt idx="598">
                  <c:v>0.2357870276</c:v>
                </c:pt>
                <c:pt idx="599">
                  <c:v>0.23504187579999899</c:v>
                </c:pt>
                <c:pt idx="600">
                  <c:v>0.2342968922</c:v>
                </c:pt>
                <c:pt idx="601">
                  <c:v>0.2335521042</c:v>
                </c:pt>
                <c:pt idx="602">
                  <c:v>0.23280753899999901</c:v>
                </c:pt>
                <c:pt idx="603">
                  <c:v>0.23206322359999901</c:v>
                </c:pt>
                <c:pt idx="604">
                  <c:v>0.23131918439999999</c:v>
                </c:pt>
                <c:pt idx="605">
                  <c:v>0.23057544759999901</c:v>
                </c:pt>
                <c:pt idx="606">
                  <c:v>0.22983203939999899</c:v>
                </c:pt>
                <c:pt idx="607">
                  <c:v>0.22908898479999901</c:v>
                </c:pt>
                <c:pt idx="608">
                  <c:v>0.22834630959999999</c:v>
                </c:pt>
                <c:pt idx="609">
                  <c:v>0.2276040386</c:v>
                </c:pt>
                <c:pt idx="610">
                  <c:v>0.22686219599999999</c:v>
                </c:pt>
                <c:pt idx="611">
                  <c:v>0.226120806599999</c:v>
                </c:pt>
                <c:pt idx="612">
                  <c:v>0.225379894</c:v>
                </c:pt>
                <c:pt idx="613">
                  <c:v>0.224639482</c:v>
                </c:pt>
                <c:pt idx="614">
                  <c:v>0.22389959399999901</c:v>
                </c:pt>
                <c:pt idx="615">
                  <c:v>0.223160253</c:v>
                </c:pt>
                <c:pt idx="616">
                  <c:v>0.222421481599999</c:v>
                </c:pt>
                <c:pt idx="617">
                  <c:v>0.221683302399999</c:v>
                </c:pt>
                <c:pt idx="618">
                  <c:v>0.22094573740000001</c:v>
                </c:pt>
                <c:pt idx="619">
                  <c:v>0.2202088086</c:v>
                </c:pt>
                <c:pt idx="620">
                  <c:v>0.219472537399999</c:v>
                </c:pt>
                <c:pt idx="621">
                  <c:v>0.2187369452</c:v>
                </c:pt>
                <c:pt idx="622">
                  <c:v>0.21800205279999901</c:v>
                </c:pt>
                <c:pt idx="623">
                  <c:v>0.21726788079999901</c:v>
                </c:pt>
                <c:pt idx="624">
                  <c:v>0.21653444999999999</c:v>
                </c:pt>
                <c:pt idx="625">
                  <c:v>0.215801779999999</c:v>
                </c:pt>
                <c:pt idx="626">
                  <c:v>0.2150698912</c:v>
                </c:pt>
                <c:pt idx="627">
                  <c:v>0.21433880259999999</c:v>
                </c:pt>
                <c:pt idx="628">
                  <c:v>0.213608533799999</c:v>
                </c:pt>
                <c:pt idx="629">
                  <c:v>0.21287910359999901</c:v>
                </c:pt>
                <c:pt idx="630">
                  <c:v>0.212150530999999</c:v>
                </c:pt>
                <c:pt idx="631">
                  <c:v>0.21142283439999901</c:v>
                </c:pt>
                <c:pt idx="632">
                  <c:v>0.21069603179999999</c:v>
                </c:pt>
                <c:pt idx="633">
                  <c:v>0.20997014119999999</c:v>
                </c:pt>
                <c:pt idx="634">
                  <c:v>0.2092451806</c:v>
                </c:pt>
                <c:pt idx="635">
                  <c:v>0.20852116699999901</c:v>
                </c:pt>
                <c:pt idx="636">
                  <c:v>0.20779811779999999</c:v>
                </c:pt>
                <c:pt idx="637">
                  <c:v>0.207076049799999</c:v>
                </c:pt>
                <c:pt idx="638">
                  <c:v>0.20635497999999899</c:v>
                </c:pt>
                <c:pt idx="639">
                  <c:v>0.20563492419999899</c:v>
                </c:pt>
                <c:pt idx="640">
                  <c:v>0.2049158992</c:v>
                </c:pt>
                <c:pt idx="641">
                  <c:v>0.20419792039999901</c:v>
                </c:pt>
                <c:pt idx="642">
                  <c:v>0.20348100399999999</c:v>
                </c:pt>
                <c:pt idx="643">
                  <c:v>0.202765165</c:v>
                </c:pt>
                <c:pt idx="644">
                  <c:v>0.202050418599999</c:v>
                </c:pt>
                <c:pt idx="645">
                  <c:v>0.20133678019999901</c:v>
                </c:pt>
                <c:pt idx="646">
                  <c:v>0.20062426420000001</c:v>
                </c:pt>
                <c:pt idx="647">
                  <c:v>0.19991288505999999</c:v>
                </c:pt>
                <c:pt idx="648">
                  <c:v>0.199202657239999</c:v>
                </c:pt>
                <c:pt idx="649">
                  <c:v>0.198493594719999</c:v>
                </c:pt>
                <c:pt idx="650">
                  <c:v>0.197785711299999</c:v>
                </c:pt>
                <c:pt idx="651">
                  <c:v>0.19707902059999999</c:v>
                </c:pt>
                <c:pt idx="652">
                  <c:v>0.19637353599999999</c:v>
                </c:pt>
                <c:pt idx="653">
                  <c:v>0.19566927065999901</c:v>
                </c:pt>
                <c:pt idx="654">
                  <c:v>0.19496623752</c:v>
                </c:pt>
                <c:pt idx="655">
                  <c:v>0.19426444931999901</c:v>
                </c:pt>
                <c:pt idx="656">
                  <c:v>0.19356391855999999</c:v>
                </c:pt>
                <c:pt idx="657">
                  <c:v>0.19286465756000001</c:v>
                </c:pt>
                <c:pt idx="658">
                  <c:v>0.19216667843999999</c:v>
                </c:pt>
                <c:pt idx="659">
                  <c:v>0.19146999306000001</c:v>
                </c:pt>
                <c:pt idx="660">
                  <c:v>0.19077461311999999</c:v>
                </c:pt>
                <c:pt idx="661">
                  <c:v>0.19008055012</c:v>
                </c:pt>
                <c:pt idx="662">
                  <c:v>0.18938781533999999</c:v>
                </c:pt>
                <c:pt idx="663">
                  <c:v>0.18869641987999999</c:v>
                </c:pt>
                <c:pt idx="664">
                  <c:v>0.188006374619999</c:v>
                </c:pt>
                <c:pt idx="665">
                  <c:v>0.187317690259999</c:v>
                </c:pt>
                <c:pt idx="666">
                  <c:v>0.18663037731999901</c:v>
                </c:pt>
                <c:pt idx="667">
                  <c:v>0.18594444609999999</c:v>
                </c:pt>
                <c:pt idx="668">
                  <c:v>0.18525990674000001</c:v>
                </c:pt>
                <c:pt idx="669">
                  <c:v>0.18457676919999999</c:v>
                </c:pt>
                <c:pt idx="670">
                  <c:v>0.1838950432</c:v>
                </c:pt>
                <c:pt idx="671">
                  <c:v>0.18321473833999999</c:v>
                </c:pt>
                <c:pt idx="672">
                  <c:v>0.18253586399999999</c:v>
                </c:pt>
                <c:pt idx="673">
                  <c:v>0.18185842939999899</c:v>
                </c:pt>
                <c:pt idx="674">
                  <c:v>0.18118244357999999</c:v>
                </c:pt>
                <c:pt idx="675">
                  <c:v>0.1805079154</c:v>
                </c:pt>
                <c:pt idx="676">
                  <c:v>0.17983485356000001</c:v>
                </c:pt>
                <c:pt idx="677">
                  <c:v>0.17916326653999901</c:v>
                </c:pt>
                <c:pt idx="678">
                  <c:v>0.17849316271999999</c:v>
                </c:pt>
                <c:pt idx="679">
                  <c:v>0.17782455025999999</c:v>
                </c:pt>
                <c:pt idx="680">
                  <c:v>0.17715743717999999</c:v>
                </c:pt>
                <c:pt idx="681">
                  <c:v>0.17649183133999999</c:v>
                </c:pt>
                <c:pt idx="682">
                  <c:v>0.17582774038000001</c:v>
                </c:pt>
                <c:pt idx="683">
                  <c:v>0.175165171859999</c:v>
                </c:pt>
                <c:pt idx="684">
                  <c:v>0.17450413313999999</c:v>
                </c:pt>
                <c:pt idx="685">
                  <c:v>0.1738446314</c:v>
                </c:pt>
                <c:pt idx="686">
                  <c:v>0.17318667369999999</c:v>
                </c:pt>
                <c:pt idx="687">
                  <c:v>0.17253026694000001</c:v>
                </c:pt>
                <c:pt idx="688">
                  <c:v>0.17187541783999999</c:v>
                </c:pt>
                <c:pt idx="689">
                  <c:v>0.171222133019999</c:v>
                </c:pt>
                <c:pt idx="690">
                  <c:v>0.17057041887999899</c:v>
                </c:pt>
                <c:pt idx="691">
                  <c:v>0.16992028174000001</c:v>
                </c:pt>
                <c:pt idx="692">
                  <c:v>0.16927172771999999</c:v>
                </c:pt>
                <c:pt idx="693">
                  <c:v>0.168624762839999</c:v>
                </c:pt>
                <c:pt idx="694">
                  <c:v>0.167979392939999</c:v>
                </c:pt>
                <c:pt idx="695">
                  <c:v>0.16733562373999999</c:v>
                </c:pt>
                <c:pt idx="696">
                  <c:v>0.166693460819999</c:v>
                </c:pt>
                <c:pt idx="697">
                  <c:v>0.16605290959999999</c:v>
                </c:pt>
                <c:pt idx="698">
                  <c:v>0.16541397535999999</c:v>
                </c:pt>
                <c:pt idx="699">
                  <c:v>0.16477666329999999</c:v>
                </c:pt>
                <c:pt idx="700">
                  <c:v>0.16414097844</c:v>
                </c:pt>
                <c:pt idx="701">
                  <c:v>0.16350692563999999</c:v>
                </c:pt>
                <c:pt idx="702">
                  <c:v>0.162874509699999</c:v>
                </c:pt>
                <c:pt idx="703">
                  <c:v>0.16224373521999999</c:v>
                </c:pt>
                <c:pt idx="704">
                  <c:v>0.16161460674</c:v>
                </c:pt>
                <c:pt idx="705">
                  <c:v>0.160987128599999</c:v>
                </c:pt>
                <c:pt idx="706">
                  <c:v>0.16036130507999999</c:v>
                </c:pt>
                <c:pt idx="707">
                  <c:v>0.159737140299999</c:v>
                </c:pt>
                <c:pt idx="708">
                  <c:v>0.15911463826</c:v>
                </c:pt>
                <c:pt idx="709">
                  <c:v>0.15849380284</c:v>
                </c:pt>
                <c:pt idx="710">
                  <c:v>0.15787463782</c:v>
                </c:pt>
                <c:pt idx="711">
                  <c:v>0.15725714682</c:v>
                </c:pt>
                <c:pt idx="712">
                  <c:v>0.15664133338</c:v>
                </c:pt>
                <c:pt idx="713">
                  <c:v>0.15602720092</c:v>
                </c:pt>
                <c:pt idx="714">
                  <c:v>0.15541475274</c:v>
                </c:pt>
                <c:pt idx="715">
                  <c:v>0.154803992</c:v>
                </c:pt>
                <c:pt idx="716">
                  <c:v>0.1541949218</c:v>
                </c:pt>
                <c:pt idx="717">
                  <c:v>0.15358754508</c:v>
                </c:pt>
                <c:pt idx="718">
                  <c:v>0.1529818647</c:v>
                </c:pt>
                <c:pt idx="719">
                  <c:v>0.15237788342</c:v>
                </c:pt>
                <c:pt idx="720">
                  <c:v>0.15177560384</c:v>
                </c:pt>
                <c:pt idx="721">
                  <c:v>0.15117502854000001</c:v>
                </c:pt>
                <c:pt idx="722">
                  <c:v>0.15057615990000001</c:v>
                </c:pt>
                <c:pt idx="723">
                  <c:v>0.14997900028</c:v>
                </c:pt>
                <c:pt idx="724">
                  <c:v>0.14938355189999999</c:v>
                </c:pt>
                <c:pt idx="725">
                  <c:v>0.14878981685999901</c:v>
                </c:pt>
                <c:pt idx="726">
                  <c:v>0.14819779717999901</c:v>
                </c:pt>
                <c:pt idx="727">
                  <c:v>0.14760749481999999</c:v>
                </c:pt>
                <c:pt idx="728">
                  <c:v>0.1470189116</c:v>
                </c:pt>
                <c:pt idx="729">
                  <c:v>0.14643204922</c:v>
                </c:pt>
                <c:pt idx="730">
                  <c:v>0.14584690936</c:v>
                </c:pt>
                <c:pt idx="731">
                  <c:v>0.14526349351999901</c:v>
                </c:pt>
                <c:pt idx="732">
                  <c:v>0.14468180317999901</c:v>
                </c:pt>
                <c:pt idx="733">
                  <c:v>0.14410183969999901</c:v>
                </c:pt>
                <c:pt idx="734">
                  <c:v>0.14352360434</c:v>
                </c:pt>
                <c:pt idx="735">
                  <c:v>0.14294709829999999</c:v>
                </c:pt>
                <c:pt idx="736">
                  <c:v>0.14237232263999999</c:v>
                </c:pt>
                <c:pt idx="737">
                  <c:v>0.14179927840000001</c:v>
                </c:pt>
                <c:pt idx="738">
                  <c:v>0.14122796647999999</c:v>
                </c:pt>
                <c:pt idx="739">
                  <c:v>0.140658387719999</c:v>
                </c:pt>
                <c:pt idx="740">
                  <c:v>0.14009054288</c:v>
                </c:pt>
                <c:pt idx="741">
                  <c:v>0.13952443262</c:v>
                </c:pt>
                <c:pt idx="742">
                  <c:v>0.13896005753999999</c:v>
                </c:pt>
                <c:pt idx="743">
                  <c:v>0.13839741814000001</c:v>
                </c:pt>
                <c:pt idx="744">
                  <c:v>0.13783651484000001</c:v>
                </c:pt>
                <c:pt idx="745">
                  <c:v>0.13727734802</c:v>
                </c:pt>
                <c:pt idx="746">
                  <c:v>0.13671991791999999</c:v>
                </c:pt>
                <c:pt idx="747">
                  <c:v>0.13616422474000001</c:v>
                </c:pt>
                <c:pt idx="748">
                  <c:v>0.135610268619999</c:v>
                </c:pt>
                <c:pt idx="749">
                  <c:v>0.13505804959999901</c:v>
                </c:pt>
                <c:pt idx="750">
                  <c:v>0.13450756765999999</c:v>
                </c:pt>
                <c:pt idx="751">
                  <c:v>0.13395882268000001</c:v>
                </c:pt>
                <c:pt idx="752">
                  <c:v>0.13341181448</c:v>
                </c:pt>
                <c:pt idx="753">
                  <c:v>0.13286654285999999</c:v>
                </c:pt>
                <c:pt idx="754">
                  <c:v>0.13232300747999901</c:v>
                </c:pt>
                <c:pt idx="755">
                  <c:v>0.13178120795999901</c:v>
                </c:pt>
                <c:pt idx="756">
                  <c:v>0.13124114385999999</c:v>
                </c:pt>
                <c:pt idx="757">
                  <c:v>0.13070281466</c:v>
                </c:pt>
                <c:pt idx="758">
                  <c:v>0.13016621979999901</c:v>
                </c:pt>
                <c:pt idx="759">
                  <c:v>0.12963135857999999</c:v>
                </c:pt>
                <c:pt idx="760">
                  <c:v>0.12909823033999901</c:v>
                </c:pt>
                <c:pt idx="761">
                  <c:v>0.12856683429999999</c:v>
                </c:pt>
                <c:pt idx="762">
                  <c:v>0.12803716958</c:v>
                </c:pt>
                <c:pt idx="763">
                  <c:v>0.12750923534</c:v>
                </c:pt>
                <c:pt idx="764">
                  <c:v>0.12698303057999999</c:v>
                </c:pt>
                <c:pt idx="765">
                  <c:v>0.1264585543</c:v>
                </c:pt>
                <c:pt idx="766">
                  <c:v>0.12593580541999999</c:v>
                </c:pt>
                <c:pt idx="767">
                  <c:v>0.12541478279999899</c:v>
                </c:pt>
                <c:pt idx="768">
                  <c:v>0.12489548523999899</c:v>
                </c:pt>
                <c:pt idx="769">
                  <c:v>0.12437791147999901</c:v>
                </c:pt>
                <c:pt idx="770">
                  <c:v>0.12386206024</c:v>
                </c:pt>
                <c:pt idx="771">
                  <c:v>0.12334793013999901</c:v>
                </c:pt>
                <c:pt idx="772">
                  <c:v>0.12283551976</c:v>
                </c:pt>
                <c:pt idx="773">
                  <c:v>0.12232482763999999</c:v>
                </c:pt>
                <c:pt idx="774">
                  <c:v>0.12181585223999999</c:v>
                </c:pt>
                <c:pt idx="775">
                  <c:v>0.12130859201999999</c:v>
                </c:pt>
                <c:pt idx="776">
                  <c:v>0.12080304532</c:v>
                </c:pt>
                <c:pt idx="777">
                  <c:v>0.120299210459999</c:v>
                </c:pt>
                <c:pt idx="778">
                  <c:v>0.11979708574</c:v>
                </c:pt>
                <c:pt idx="779">
                  <c:v>0.11929666936</c:v>
                </c:pt>
                <c:pt idx="780">
                  <c:v>0.11879795952</c:v>
                </c:pt>
                <c:pt idx="781">
                  <c:v>0.11830095432</c:v>
                </c:pt>
                <c:pt idx="782">
                  <c:v>0.11780565184</c:v>
                </c:pt>
                <c:pt idx="783">
                  <c:v>0.11731205014</c:v>
                </c:pt>
                <c:pt idx="784">
                  <c:v>0.116820147199999</c:v>
                </c:pt>
                <c:pt idx="785">
                  <c:v>0.11632994096</c:v>
                </c:pt>
                <c:pt idx="786">
                  <c:v>0.11584142929999899</c:v>
                </c:pt>
                <c:pt idx="787">
                  <c:v>0.11535461011999899</c:v>
                </c:pt>
                <c:pt idx="788">
                  <c:v>0.1148694812</c:v>
                </c:pt>
                <c:pt idx="789">
                  <c:v>0.11438604031999999</c:v>
                </c:pt>
                <c:pt idx="790">
                  <c:v>0.1139042852</c:v>
                </c:pt>
                <c:pt idx="791">
                  <c:v>0.113424213539999</c:v>
                </c:pt>
                <c:pt idx="792">
                  <c:v>0.112945822999999</c:v>
                </c:pt>
                <c:pt idx="793">
                  <c:v>0.11246911116</c:v>
                </c:pt>
                <c:pt idx="794">
                  <c:v>0.11199407559999899</c:v>
                </c:pt>
                <c:pt idx="795">
                  <c:v>0.11152071388</c:v>
                </c:pt>
                <c:pt idx="796">
                  <c:v>0.11104902343999901</c:v>
                </c:pt>
                <c:pt idx="797">
                  <c:v>0.11057900177999901</c:v>
                </c:pt>
                <c:pt idx="798">
                  <c:v>0.110110646299999</c:v>
                </c:pt>
                <c:pt idx="799">
                  <c:v>0.10964395439999999</c:v>
                </c:pt>
                <c:pt idx="800">
                  <c:v>0.109178923419999</c:v>
                </c:pt>
                <c:pt idx="801">
                  <c:v>0.10871555065999999</c:v>
                </c:pt>
                <c:pt idx="802">
                  <c:v>0.108253833399999</c:v>
                </c:pt>
                <c:pt idx="803">
                  <c:v>0.10779376891999901</c:v>
                </c:pt>
                <c:pt idx="804">
                  <c:v>0.1073353544</c:v>
                </c:pt>
                <c:pt idx="805">
                  <c:v>0.106878587019999</c:v>
                </c:pt>
                <c:pt idx="806">
                  <c:v>0.10642346393999901</c:v>
                </c:pt>
                <c:pt idx="807">
                  <c:v>0.10596998228</c:v>
                </c:pt>
                <c:pt idx="808">
                  <c:v>0.10551813910000001</c:v>
                </c:pt>
                <c:pt idx="809">
                  <c:v>0.1050679315</c:v>
                </c:pt>
                <c:pt idx="810">
                  <c:v>0.10461935645999999</c:v>
                </c:pt>
                <c:pt idx="811">
                  <c:v>0.10417241099999899</c:v>
                </c:pt>
                <c:pt idx="812">
                  <c:v>0.1037270921</c:v>
                </c:pt>
                <c:pt idx="813">
                  <c:v>0.10328339666</c:v>
                </c:pt>
                <c:pt idx="814">
                  <c:v>0.10284132164</c:v>
                </c:pt>
                <c:pt idx="815">
                  <c:v>0.10240086388</c:v>
                </c:pt>
                <c:pt idx="816">
                  <c:v>0.10196202025999999</c:v>
                </c:pt>
                <c:pt idx="817">
                  <c:v>0.1015247876</c:v>
                </c:pt>
                <c:pt idx="818">
                  <c:v>0.101089162719999</c:v>
                </c:pt>
                <c:pt idx="819">
                  <c:v>0.10065514239999999</c:v>
                </c:pt>
                <c:pt idx="820">
                  <c:v>0.100222723379999</c:v>
                </c:pt>
                <c:pt idx="821">
                  <c:v>9.9791902380000005E-2</c:v>
                </c:pt>
                <c:pt idx="822">
                  <c:v>9.9362676139999995E-2</c:v>
                </c:pt>
                <c:pt idx="823">
                  <c:v>9.8935041339999905E-2</c:v>
                </c:pt>
                <c:pt idx="824">
                  <c:v>9.8508994619999998E-2</c:v>
                </c:pt>
                <c:pt idx="825">
                  <c:v>9.8084532619999998E-2</c:v>
                </c:pt>
                <c:pt idx="826">
                  <c:v>9.7661651959999901E-2</c:v>
                </c:pt>
                <c:pt idx="827">
                  <c:v>9.7240349259999997E-2</c:v>
                </c:pt>
                <c:pt idx="828">
                  <c:v>9.6820621039999902E-2</c:v>
                </c:pt>
                <c:pt idx="829">
                  <c:v>9.6402463899999902E-2</c:v>
                </c:pt>
                <c:pt idx="830">
                  <c:v>9.5985874339999902E-2</c:v>
                </c:pt>
                <c:pt idx="831">
                  <c:v>9.5570848899999894E-2</c:v>
                </c:pt>
                <c:pt idx="832">
                  <c:v>9.5157384060000003E-2</c:v>
                </c:pt>
                <c:pt idx="833">
                  <c:v>9.4745476259999906E-2</c:v>
                </c:pt>
                <c:pt idx="834">
                  <c:v>9.4335122019999995E-2</c:v>
                </c:pt>
                <c:pt idx="835">
                  <c:v>9.3926317719999999E-2</c:v>
                </c:pt>
                <c:pt idx="836">
                  <c:v>9.3519059799999998E-2</c:v>
                </c:pt>
                <c:pt idx="837">
                  <c:v>9.311334466E-2</c:v>
                </c:pt>
                <c:pt idx="838">
                  <c:v>9.2709168699999997E-2</c:v>
                </c:pt>
                <c:pt idx="839">
                  <c:v>9.2306528259999895E-2</c:v>
                </c:pt>
                <c:pt idx="840">
                  <c:v>9.1905419679999906E-2</c:v>
                </c:pt>
                <c:pt idx="841">
                  <c:v>9.1505839339999895E-2</c:v>
                </c:pt>
                <c:pt idx="842">
                  <c:v>9.1107783519999999E-2</c:v>
                </c:pt>
                <c:pt idx="843">
                  <c:v>9.0711248539999997E-2</c:v>
                </c:pt>
                <c:pt idx="844">
                  <c:v>9.0316230699999903E-2</c:v>
                </c:pt>
                <c:pt idx="845">
                  <c:v>8.992272624E-2</c:v>
                </c:pt>
                <c:pt idx="846">
                  <c:v>8.9530731439999997E-2</c:v>
                </c:pt>
                <c:pt idx="847">
                  <c:v>8.9140242559999999E-2</c:v>
                </c:pt>
                <c:pt idx="848">
                  <c:v>8.8751255799999998E-2</c:v>
                </c:pt>
                <c:pt idx="849">
                  <c:v>8.8363767419999906E-2</c:v>
                </c:pt>
                <c:pt idx="850">
                  <c:v>8.7977773580000002E-2</c:v>
                </c:pt>
                <c:pt idx="851">
                  <c:v>8.7593270520000002E-2</c:v>
                </c:pt>
                <c:pt idx="852">
                  <c:v>8.7210254379999894E-2</c:v>
                </c:pt>
                <c:pt idx="853">
                  <c:v>8.682872136E-2</c:v>
                </c:pt>
                <c:pt idx="854">
                  <c:v>8.6448667620000003E-2</c:v>
                </c:pt>
                <c:pt idx="855">
                  <c:v>8.6070089279999998E-2</c:v>
                </c:pt>
                <c:pt idx="856">
                  <c:v>8.5692982499999903E-2</c:v>
                </c:pt>
                <c:pt idx="857">
                  <c:v>8.5317343399999995E-2</c:v>
                </c:pt>
                <c:pt idx="858">
                  <c:v>8.4943168099999994E-2</c:v>
                </c:pt>
                <c:pt idx="859">
                  <c:v>8.4570452680000005E-2</c:v>
                </c:pt>
                <c:pt idx="860">
                  <c:v>8.4199193280000001E-2</c:v>
                </c:pt>
                <c:pt idx="861">
                  <c:v>8.3829385960000002E-2</c:v>
                </c:pt>
                <c:pt idx="862">
                  <c:v>8.3461026799999893E-2</c:v>
                </c:pt>
                <c:pt idx="863">
                  <c:v>8.3094111859999903E-2</c:v>
                </c:pt>
                <c:pt idx="864">
                  <c:v>8.272863724E-2</c:v>
                </c:pt>
                <c:pt idx="865">
                  <c:v>8.2364598940000006E-2</c:v>
                </c:pt>
                <c:pt idx="866">
                  <c:v>8.2001993039999999E-2</c:v>
                </c:pt>
                <c:pt idx="867">
                  <c:v>8.1640815559999996E-2</c:v>
                </c:pt>
                <c:pt idx="868">
                  <c:v>8.1281062539999893E-2</c:v>
                </c:pt>
                <c:pt idx="869">
                  <c:v>8.0922729999999998E-2</c:v>
                </c:pt>
                <c:pt idx="870">
                  <c:v>8.0565813959999996E-2</c:v>
                </c:pt>
                <c:pt idx="871">
                  <c:v>8.0210310399999901E-2</c:v>
                </c:pt>
                <c:pt idx="872">
                  <c:v>7.9856215359999996E-2</c:v>
                </c:pt>
                <c:pt idx="873">
                  <c:v>7.9503524840000006E-2</c:v>
                </c:pt>
                <c:pt idx="874">
                  <c:v>7.9152234779999997E-2</c:v>
                </c:pt>
                <c:pt idx="875">
                  <c:v>7.8802341220000002E-2</c:v>
                </c:pt>
                <c:pt idx="876">
                  <c:v>7.8453840119999896E-2</c:v>
                </c:pt>
                <c:pt idx="877">
                  <c:v>7.8106727439999996E-2</c:v>
                </c:pt>
                <c:pt idx="878">
                  <c:v>7.7760999179999998E-2</c:v>
                </c:pt>
                <c:pt idx="879">
                  <c:v>7.7416651279999998E-2</c:v>
                </c:pt>
                <c:pt idx="880">
                  <c:v>7.7073679719999996E-2</c:v>
                </c:pt>
                <c:pt idx="881">
                  <c:v>7.6732080459999893E-2</c:v>
                </c:pt>
                <c:pt idx="882">
                  <c:v>7.6391849419999894E-2</c:v>
                </c:pt>
                <c:pt idx="883">
                  <c:v>7.6052982579999998E-2</c:v>
                </c:pt>
                <c:pt idx="884">
                  <c:v>7.5715475879999994E-2</c:v>
                </c:pt>
                <c:pt idx="885">
                  <c:v>7.5379325260000005E-2</c:v>
                </c:pt>
                <c:pt idx="886">
                  <c:v>7.5044526659999999E-2</c:v>
                </c:pt>
                <c:pt idx="887">
                  <c:v>7.4711076019999906E-2</c:v>
                </c:pt>
                <c:pt idx="888">
                  <c:v>7.4378969259999997E-2</c:v>
                </c:pt>
                <c:pt idx="889">
                  <c:v>7.4048202339999994E-2</c:v>
                </c:pt>
                <c:pt idx="890">
                  <c:v>7.3718771180000003E-2</c:v>
                </c:pt>
                <c:pt idx="891">
                  <c:v>7.3390671699999993E-2</c:v>
                </c:pt>
                <c:pt idx="892">
                  <c:v>7.306389982E-2</c:v>
                </c:pt>
                <c:pt idx="893">
                  <c:v>7.2738451479999994E-2</c:v>
                </c:pt>
                <c:pt idx="894">
                  <c:v>7.2414322599999997E-2</c:v>
                </c:pt>
                <c:pt idx="895">
                  <c:v>7.2091509099999895E-2</c:v>
                </c:pt>
                <c:pt idx="896">
                  <c:v>7.1770006919999907E-2</c:v>
                </c:pt>
                <c:pt idx="897">
                  <c:v>7.1449811939999996E-2</c:v>
                </c:pt>
                <c:pt idx="898">
                  <c:v>7.1130920119999996E-2</c:v>
                </c:pt>
                <c:pt idx="899">
                  <c:v>7.0813327359999997E-2</c:v>
                </c:pt>
                <c:pt idx="900">
                  <c:v>7.0497029579999995E-2</c:v>
                </c:pt>
                <c:pt idx="901">
                  <c:v>7.0182022699999999E-2</c:v>
                </c:pt>
                <c:pt idx="902">
                  <c:v>6.9868302659999895E-2</c:v>
                </c:pt>
                <c:pt idx="903">
                  <c:v>6.9555865339999995E-2</c:v>
                </c:pt>
                <c:pt idx="904">
                  <c:v>6.9244706699999894E-2</c:v>
                </c:pt>
                <c:pt idx="905">
                  <c:v>6.8934822620000002E-2</c:v>
                </c:pt>
                <c:pt idx="906">
                  <c:v>6.8626209059999999E-2</c:v>
                </c:pt>
                <c:pt idx="907">
                  <c:v>6.8318861939999906E-2</c:v>
                </c:pt>
                <c:pt idx="908">
                  <c:v>6.8012777159999996E-2</c:v>
                </c:pt>
                <c:pt idx="909">
                  <c:v>6.770795064E-2</c:v>
                </c:pt>
                <c:pt idx="910">
                  <c:v>6.7404378340000001E-2</c:v>
                </c:pt>
                <c:pt idx="911">
                  <c:v>6.7102056179999994E-2</c:v>
                </c:pt>
                <c:pt idx="912">
                  <c:v>6.6800980059999904E-2</c:v>
                </c:pt>
                <c:pt idx="913">
                  <c:v>6.6501145939999895E-2</c:v>
                </c:pt>
                <c:pt idx="914">
                  <c:v>6.6202549759999896E-2</c:v>
                </c:pt>
                <c:pt idx="915">
                  <c:v>6.5905187439999999E-2</c:v>
                </c:pt>
                <c:pt idx="916">
                  <c:v>6.5609054900000005E-2</c:v>
                </c:pt>
                <c:pt idx="917">
                  <c:v>6.5314148119999998E-2</c:v>
                </c:pt>
                <c:pt idx="918">
                  <c:v>6.5020463019999905E-2</c:v>
                </c:pt>
                <c:pt idx="919">
                  <c:v>6.4727995560000001E-2</c:v>
                </c:pt>
                <c:pt idx="920">
                  <c:v>6.4436741679999895E-2</c:v>
                </c:pt>
                <c:pt idx="921">
                  <c:v>6.4146697340000003E-2</c:v>
                </c:pt>
                <c:pt idx="922">
                  <c:v>6.3857858479999904E-2</c:v>
                </c:pt>
                <c:pt idx="923">
                  <c:v>6.3570221060000001E-2</c:v>
                </c:pt>
                <c:pt idx="924">
                  <c:v>6.3283781060000002E-2</c:v>
                </c:pt>
                <c:pt idx="925">
                  <c:v>6.2998534440000004E-2</c:v>
                </c:pt>
                <c:pt idx="926">
                  <c:v>6.2714477159999907E-2</c:v>
                </c:pt>
                <c:pt idx="927">
                  <c:v>6.2431605199999997E-2</c:v>
                </c:pt>
                <c:pt idx="928">
                  <c:v>6.2149914520000002E-2</c:v>
                </c:pt>
                <c:pt idx="929">
                  <c:v>6.1869401139999898E-2</c:v>
                </c:pt>
                <c:pt idx="930">
                  <c:v>6.1590061020000003E-2</c:v>
                </c:pt>
                <c:pt idx="931">
                  <c:v>6.1311890139999999E-2</c:v>
                </c:pt>
                <c:pt idx="932">
                  <c:v>6.1034884519999902E-2</c:v>
                </c:pt>
                <c:pt idx="933">
                  <c:v>6.0759040139999998E-2</c:v>
                </c:pt>
                <c:pt idx="934">
                  <c:v>6.0484352999999998E-2</c:v>
                </c:pt>
                <c:pt idx="935">
                  <c:v>6.0210819119999898E-2</c:v>
                </c:pt>
                <c:pt idx="936">
                  <c:v>5.993843452E-2</c:v>
                </c:pt>
                <c:pt idx="937">
                  <c:v>5.9667195200000002E-2</c:v>
                </c:pt>
                <c:pt idx="938">
                  <c:v>5.9397097179999997E-2</c:v>
                </c:pt>
                <c:pt idx="939">
                  <c:v>5.9128136519999999E-2</c:v>
                </c:pt>
                <c:pt idx="940">
                  <c:v>5.8860309200000002E-2</c:v>
                </c:pt>
                <c:pt idx="941">
                  <c:v>5.8593611319999898E-2</c:v>
                </c:pt>
                <c:pt idx="942">
                  <c:v>5.8328038879999898E-2</c:v>
                </c:pt>
                <c:pt idx="943">
                  <c:v>5.8063587939999897E-2</c:v>
                </c:pt>
                <c:pt idx="944">
                  <c:v>5.780025456E-2</c:v>
                </c:pt>
                <c:pt idx="945">
                  <c:v>5.7538034779999997E-2</c:v>
                </c:pt>
                <c:pt idx="946">
                  <c:v>5.7276924719999997E-2</c:v>
                </c:pt>
                <c:pt idx="947">
                  <c:v>5.7016920399999997E-2</c:v>
                </c:pt>
                <c:pt idx="948">
                  <c:v>5.6758017919999897E-2</c:v>
                </c:pt>
                <c:pt idx="949">
                  <c:v>5.6500213340000001E-2</c:v>
                </c:pt>
                <c:pt idx="950">
                  <c:v>5.6243502799999998E-2</c:v>
                </c:pt>
                <c:pt idx="951">
                  <c:v>5.5987882359999998E-2</c:v>
                </c:pt>
                <c:pt idx="952">
                  <c:v>5.573334814E-2</c:v>
                </c:pt>
                <c:pt idx="953">
                  <c:v>5.5479896239999903E-2</c:v>
                </c:pt>
                <c:pt idx="954">
                  <c:v>5.5227522780000003E-2</c:v>
                </c:pt>
                <c:pt idx="955">
                  <c:v>5.4976223879999897E-2</c:v>
                </c:pt>
                <c:pt idx="956">
                  <c:v>5.4725995659999999E-2</c:v>
                </c:pt>
                <c:pt idx="957">
                  <c:v>5.4476834279999997E-2</c:v>
                </c:pt>
                <c:pt idx="958">
                  <c:v>5.4228735879999997E-2</c:v>
                </c:pt>
                <c:pt idx="959">
                  <c:v>5.3981696580000002E-2</c:v>
                </c:pt>
                <c:pt idx="960">
                  <c:v>5.3735712579999997E-2</c:v>
                </c:pt>
                <c:pt idx="961">
                  <c:v>5.3490780019999899E-2</c:v>
                </c:pt>
                <c:pt idx="962">
                  <c:v>5.3246895080000002E-2</c:v>
                </c:pt>
                <c:pt idx="963">
                  <c:v>5.3004053920000002E-2</c:v>
                </c:pt>
                <c:pt idx="964">
                  <c:v>5.2762252739999897E-2</c:v>
                </c:pt>
                <c:pt idx="965">
                  <c:v>5.2521487739999997E-2</c:v>
                </c:pt>
                <c:pt idx="966">
                  <c:v>5.2281755100000001E-2</c:v>
                </c:pt>
                <c:pt idx="967">
                  <c:v>5.2043051039999899E-2</c:v>
                </c:pt>
                <c:pt idx="968">
                  <c:v>5.18053718E-2</c:v>
                </c:pt>
                <c:pt idx="969">
                  <c:v>5.1568713559999903E-2</c:v>
                </c:pt>
                <c:pt idx="970">
                  <c:v>5.1333072559999998E-2</c:v>
                </c:pt>
                <c:pt idx="971">
                  <c:v>5.1098445040000003E-2</c:v>
                </c:pt>
                <c:pt idx="972">
                  <c:v>5.0864827279999997E-2</c:v>
                </c:pt>
                <c:pt idx="973">
                  <c:v>5.0632215479999999E-2</c:v>
                </c:pt>
                <c:pt idx="974">
                  <c:v>5.0400605939999898E-2</c:v>
                </c:pt>
                <c:pt idx="975">
                  <c:v>5.0169994919999898E-2</c:v>
                </c:pt>
                <c:pt idx="976">
                  <c:v>4.9940378679999897E-2</c:v>
                </c:pt>
                <c:pt idx="977">
                  <c:v>4.9711753519999999E-2</c:v>
                </c:pt>
                <c:pt idx="978">
                  <c:v>4.9484115740000001E-2</c:v>
                </c:pt>
                <c:pt idx="979">
                  <c:v>4.925746164E-2</c:v>
                </c:pt>
                <c:pt idx="980">
                  <c:v>4.9031787499999903E-2</c:v>
                </c:pt>
                <c:pt idx="981">
                  <c:v>4.8807089679999902E-2</c:v>
                </c:pt>
                <c:pt idx="982">
                  <c:v>4.8583364480000002E-2</c:v>
                </c:pt>
                <c:pt idx="983">
                  <c:v>4.8360608239999998E-2</c:v>
                </c:pt>
                <c:pt idx="984">
                  <c:v>4.81388172999999E-2</c:v>
                </c:pt>
                <c:pt idx="985">
                  <c:v>4.7917988019999899E-2</c:v>
                </c:pt>
                <c:pt idx="986">
                  <c:v>4.76981167399999E-2</c:v>
                </c:pt>
                <c:pt idx="987">
                  <c:v>4.7479199860000001E-2</c:v>
                </c:pt>
                <c:pt idx="988">
                  <c:v>4.7261233739999998E-2</c:v>
                </c:pt>
                <c:pt idx="989">
                  <c:v>4.704421474E-2</c:v>
                </c:pt>
                <c:pt idx="990">
                  <c:v>4.6828139299999898E-2</c:v>
                </c:pt>
                <c:pt idx="991">
                  <c:v>4.6613003799999997E-2</c:v>
                </c:pt>
                <c:pt idx="992">
                  <c:v>4.6398804639999902E-2</c:v>
                </c:pt>
                <c:pt idx="993">
                  <c:v>4.6185538239999997E-2</c:v>
                </c:pt>
                <c:pt idx="994">
                  <c:v>4.5973201039999897E-2</c:v>
                </c:pt>
                <c:pt idx="995">
                  <c:v>4.5761789479999898E-2</c:v>
                </c:pt>
                <c:pt idx="996">
                  <c:v>4.5551299999999899E-2</c:v>
                </c:pt>
                <c:pt idx="997">
                  <c:v>4.5341729060000002E-2</c:v>
                </c:pt>
                <c:pt idx="998">
                  <c:v>4.5133073119999999E-2</c:v>
                </c:pt>
                <c:pt idx="999">
                  <c:v>4.4925328639999901E-2</c:v>
                </c:pt>
                <c:pt idx="1000">
                  <c:v>4.4718492119999897E-2</c:v>
                </c:pt>
                <c:pt idx="1001">
                  <c:v>4.4512560039999899E-2</c:v>
                </c:pt>
                <c:pt idx="1002">
                  <c:v>4.4307528899999997E-2</c:v>
                </c:pt>
                <c:pt idx="1003">
                  <c:v>4.4103395219999897E-2</c:v>
                </c:pt>
                <c:pt idx="1004">
                  <c:v>4.3900155499999899E-2</c:v>
                </c:pt>
                <c:pt idx="1005">
                  <c:v>4.3697806259999999E-2</c:v>
                </c:pt>
                <c:pt idx="1006">
                  <c:v>4.3496344059999997E-2</c:v>
                </c:pt>
                <c:pt idx="1007">
                  <c:v>4.3295765440000002E-2</c:v>
                </c:pt>
                <c:pt idx="1008">
                  <c:v>4.3096066959999998E-2</c:v>
                </c:pt>
                <c:pt idx="1009">
                  <c:v>4.2897245139999901E-2</c:v>
                </c:pt>
                <c:pt idx="1010">
                  <c:v>4.2699296599999999E-2</c:v>
                </c:pt>
                <c:pt idx="1011">
                  <c:v>4.2502217919999898E-2</c:v>
                </c:pt>
                <c:pt idx="1012">
                  <c:v>4.2306005659999903E-2</c:v>
                </c:pt>
                <c:pt idx="1013">
                  <c:v>4.2110656419999899E-2</c:v>
                </c:pt>
                <c:pt idx="1014">
                  <c:v>4.1916166839999998E-2</c:v>
                </c:pt>
                <c:pt idx="1015">
                  <c:v>4.1722533540000002E-2</c:v>
                </c:pt>
                <c:pt idx="1016">
                  <c:v>4.1529753099999997E-2</c:v>
                </c:pt>
                <c:pt idx="1017">
                  <c:v>4.1337822199999999E-2</c:v>
                </c:pt>
                <c:pt idx="1018">
                  <c:v>4.1146737479999897E-2</c:v>
                </c:pt>
                <c:pt idx="1019">
                  <c:v>4.0956495599999997E-2</c:v>
                </c:pt>
                <c:pt idx="1020">
                  <c:v>4.07670932E-2</c:v>
                </c:pt>
                <c:pt idx="1021">
                  <c:v>4.0578526979999897E-2</c:v>
                </c:pt>
                <c:pt idx="1022">
                  <c:v>4.0390793600000002E-2</c:v>
                </c:pt>
                <c:pt idx="1023">
                  <c:v>4.0203889780000002E-2</c:v>
                </c:pt>
                <c:pt idx="1024">
                  <c:v>4.0017812219999997E-2</c:v>
                </c:pt>
                <c:pt idx="1025">
                  <c:v>3.9832557599999999E-2</c:v>
                </c:pt>
                <c:pt idx="1026">
                  <c:v>3.9648122679999898E-2</c:v>
                </c:pt>
                <c:pt idx="1027">
                  <c:v>3.9464504179999998E-2</c:v>
                </c:pt>
                <c:pt idx="1028">
                  <c:v>3.9281698839999997E-2</c:v>
                </c:pt>
                <c:pt idx="1029">
                  <c:v>3.9099703399999998E-2</c:v>
                </c:pt>
                <c:pt idx="1030">
                  <c:v>3.8918514619999997E-2</c:v>
                </c:pt>
                <c:pt idx="1031">
                  <c:v>3.87381293E-2</c:v>
                </c:pt>
                <c:pt idx="1032">
                  <c:v>3.8558544180000001E-2</c:v>
                </c:pt>
                <c:pt idx="1033">
                  <c:v>3.8379756080000001E-2</c:v>
                </c:pt>
                <c:pt idx="1034">
                  <c:v>3.8201761759999897E-2</c:v>
                </c:pt>
                <c:pt idx="1035">
                  <c:v>3.802455808E-2</c:v>
                </c:pt>
                <c:pt idx="1036">
                  <c:v>3.7848141799999999E-2</c:v>
                </c:pt>
                <c:pt idx="1037">
                  <c:v>3.7672509799999997E-2</c:v>
                </c:pt>
                <c:pt idx="1038">
                  <c:v>3.749765888E-2</c:v>
                </c:pt>
                <c:pt idx="1039">
                  <c:v>3.7323585899999998E-2</c:v>
                </c:pt>
                <c:pt idx="1040">
                  <c:v>3.7150287719999897E-2</c:v>
                </c:pt>
                <c:pt idx="1041">
                  <c:v>3.6977761199999903E-2</c:v>
                </c:pt>
                <c:pt idx="1042">
                  <c:v>3.68060032E-2</c:v>
                </c:pt>
                <c:pt idx="1043">
                  <c:v>3.6635010619999998E-2</c:v>
                </c:pt>
                <c:pt idx="1044">
                  <c:v>3.6464780359999997E-2</c:v>
                </c:pt>
                <c:pt idx="1045">
                  <c:v>3.6295309319999997E-2</c:v>
                </c:pt>
                <c:pt idx="1046">
                  <c:v>3.6126594399999899E-2</c:v>
                </c:pt>
                <c:pt idx="1047">
                  <c:v>3.595863254E-2</c:v>
                </c:pt>
                <c:pt idx="1048">
                  <c:v>3.5791420659999899E-2</c:v>
                </c:pt>
                <c:pt idx="1049">
                  <c:v>3.5624955699999898E-2</c:v>
                </c:pt>
                <c:pt idx="1050">
                  <c:v>3.5459234620000002E-2</c:v>
                </c:pt>
                <c:pt idx="1051">
                  <c:v>3.5294254399999898E-2</c:v>
                </c:pt>
                <c:pt idx="1052">
                  <c:v>3.5130011959999999E-2</c:v>
                </c:pt>
                <c:pt idx="1053">
                  <c:v>3.4966504339999899E-2</c:v>
                </c:pt>
                <c:pt idx="1054">
                  <c:v>3.4803728479999997E-2</c:v>
                </c:pt>
                <c:pt idx="1055">
                  <c:v>3.4641681420000001E-2</c:v>
                </c:pt>
                <c:pt idx="1056">
                  <c:v>3.4480360139999999E-2</c:v>
                </c:pt>
                <c:pt idx="1057">
                  <c:v>3.4319761659999899E-2</c:v>
                </c:pt>
                <c:pt idx="1058">
                  <c:v>3.4159883039999998E-2</c:v>
                </c:pt>
                <c:pt idx="1059">
                  <c:v>3.400072128E-2</c:v>
                </c:pt>
                <c:pt idx="1060">
                  <c:v>3.3842273459999898E-2</c:v>
                </c:pt>
                <c:pt idx="1061">
                  <c:v>3.3684536599999898E-2</c:v>
                </c:pt>
                <c:pt idx="1062">
                  <c:v>3.3527507819999899E-2</c:v>
                </c:pt>
                <c:pt idx="1063">
                  <c:v>3.3371184139999899E-2</c:v>
                </c:pt>
                <c:pt idx="1064">
                  <c:v>3.3215562679999998E-2</c:v>
                </c:pt>
                <c:pt idx="1065">
                  <c:v>3.3060640539999998E-2</c:v>
                </c:pt>
                <c:pt idx="1066">
                  <c:v>3.2906414799999999E-2</c:v>
                </c:pt>
                <c:pt idx="1067">
                  <c:v>3.2752882599999998E-2</c:v>
                </c:pt>
                <c:pt idx="1068">
                  <c:v>3.260004104E-2</c:v>
                </c:pt>
                <c:pt idx="1069">
                  <c:v>3.2447887279999997E-2</c:v>
                </c:pt>
                <c:pt idx="1070">
                  <c:v>3.2296418440000002E-2</c:v>
                </c:pt>
                <c:pt idx="1071">
                  <c:v>3.2145631699999899E-2</c:v>
                </c:pt>
                <c:pt idx="1072">
                  <c:v>3.19955242E-2</c:v>
                </c:pt>
                <c:pt idx="1073">
                  <c:v>3.18460931E-2</c:v>
                </c:pt>
                <c:pt idx="1074">
                  <c:v>3.1697335619999899E-2</c:v>
                </c:pt>
                <c:pt idx="1075">
                  <c:v>3.1549248939999899E-2</c:v>
                </c:pt>
                <c:pt idx="1076">
                  <c:v>3.1401830239999998E-2</c:v>
                </c:pt>
                <c:pt idx="1077">
                  <c:v>3.1255076739999998E-2</c:v>
                </c:pt>
                <c:pt idx="1078">
                  <c:v>3.1108985679999899E-2</c:v>
                </c:pt>
                <c:pt idx="1079">
                  <c:v>3.0963554259999901E-2</c:v>
                </c:pt>
                <c:pt idx="1080">
                  <c:v>3.0818779739999899E-2</c:v>
                </c:pt>
                <c:pt idx="1081">
                  <c:v>3.0674659359999999E-2</c:v>
                </c:pt>
                <c:pt idx="1082">
                  <c:v>3.0531190359999998E-2</c:v>
                </c:pt>
                <c:pt idx="1083">
                  <c:v>3.0388370039999901E-2</c:v>
                </c:pt>
                <c:pt idx="1084">
                  <c:v>3.0246195659999999E-2</c:v>
                </c:pt>
                <c:pt idx="1085">
                  <c:v>3.0104664499999999E-2</c:v>
                </c:pt>
                <c:pt idx="1086">
                  <c:v>2.9963773879999999E-2</c:v>
                </c:pt>
                <c:pt idx="1087">
                  <c:v>2.982352106E-2</c:v>
                </c:pt>
                <c:pt idx="1088">
                  <c:v>2.9683903399999999E-2</c:v>
                </c:pt>
                <c:pt idx="1089">
                  <c:v>2.9544918199999898E-2</c:v>
                </c:pt>
                <c:pt idx="1090">
                  <c:v>2.94065627999999E-2</c:v>
                </c:pt>
                <c:pt idx="1091">
                  <c:v>2.9268834519999998E-2</c:v>
                </c:pt>
                <c:pt idx="1092">
                  <c:v>2.9131730759999998E-2</c:v>
                </c:pt>
                <c:pt idx="1093">
                  <c:v>2.899524882E-2</c:v>
                </c:pt>
                <c:pt idx="1094">
                  <c:v>2.88593861199999E-2</c:v>
                </c:pt>
                <c:pt idx="1095">
                  <c:v>2.872414002E-2</c:v>
                </c:pt>
                <c:pt idx="1096">
                  <c:v>2.8589507900000002E-2</c:v>
                </c:pt>
                <c:pt idx="1097">
                  <c:v>2.8455487179999999E-2</c:v>
                </c:pt>
                <c:pt idx="1098">
                  <c:v>2.8322075259999899E-2</c:v>
                </c:pt>
                <c:pt idx="1099">
                  <c:v>2.81892695199999E-2</c:v>
                </c:pt>
                <c:pt idx="1100">
                  <c:v>2.8057067439999899E-2</c:v>
                </c:pt>
                <c:pt idx="1101">
                  <c:v>2.7925466439999901E-2</c:v>
                </c:pt>
                <c:pt idx="1102">
                  <c:v>2.7794463939999899E-2</c:v>
                </c:pt>
                <c:pt idx="1103">
                  <c:v>2.7664057400000001E-2</c:v>
                </c:pt>
                <c:pt idx="1104">
                  <c:v>2.75342443E-2</c:v>
                </c:pt>
                <c:pt idx="1105">
                  <c:v>2.7405022099999999E-2</c:v>
                </c:pt>
                <c:pt idx="1106">
                  <c:v>2.72763882799999E-2</c:v>
                </c:pt>
                <c:pt idx="1107">
                  <c:v>2.714834034E-2</c:v>
                </c:pt>
                <c:pt idx="1108">
                  <c:v>2.702087576E-2</c:v>
                </c:pt>
                <c:pt idx="1109">
                  <c:v>2.6893992059999899E-2</c:v>
                </c:pt>
                <c:pt idx="1110">
                  <c:v>2.6767686759999899E-2</c:v>
                </c:pt>
                <c:pt idx="1111">
                  <c:v>2.66419573799999E-2</c:v>
                </c:pt>
                <c:pt idx="1112">
                  <c:v>2.6516801459999899E-2</c:v>
                </c:pt>
                <c:pt idx="1113">
                  <c:v>2.6392216520000001E-2</c:v>
                </c:pt>
                <c:pt idx="1114">
                  <c:v>2.6268200160000001E-2</c:v>
                </c:pt>
                <c:pt idx="1115">
                  <c:v>2.6144749899999899E-2</c:v>
                </c:pt>
                <c:pt idx="1116">
                  <c:v>2.6021863319999901E-2</c:v>
                </c:pt>
                <c:pt idx="1117">
                  <c:v>2.5899538020000001E-2</c:v>
                </c:pt>
                <c:pt idx="1118">
                  <c:v>2.5777771559999999E-2</c:v>
                </c:pt>
                <c:pt idx="1119">
                  <c:v>2.5656561559999999E-2</c:v>
                </c:pt>
                <c:pt idx="1120">
                  <c:v>2.5535905599999999E-2</c:v>
                </c:pt>
                <c:pt idx="1121">
                  <c:v>2.5415801339999999E-2</c:v>
                </c:pt>
                <c:pt idx="1122">
                  <c:v>2.5296246359999899E-2</c:v>
                </c:pt>
                <c:pt idx="1123">
                  <c:v>2.517723832E-2</c:v>
                </c:pt>
                <c:pt idx="1124">
                  <c:v>2.5058774839999999E-2</c:v>
                </c:pt>
                <c:pt idx="1125">
                  <c:v>2.4940853599999899E-2</c:v>
                </c:pt>
                <c:pt idx="1126">
                  <c:v>2.482347222E-2</c:v>
                </c:pt>
                <c:pt idx="1127">
                  <c:v>2.4706628399999899E-2</c:v>
                </c:pt>
                <c:pt idx="1128">
                  <c:v>2.4590319819999901E-2</c:v>
                </c:pt>
                <c:pt idx="1129">
                  <c:v>2.4474544139999999E-2</c:v>
                </c:pt>
                <c:pt idx="1130">
                  <c:v>2.4359299080000001E-2</c:v>
                </c:pt>
                <c:pt idx="1131">
                  <c:v>2.4244582319999999E-2</c:v>
                </c:pt>
                <c:pt idx="1132">
                  <c:v>2.41303915799999E-2</c:v>
                </c:pt>
                <c:pt idx="1133">
                  <c:v>2.4016724579999999E-2</c:v>
                </c:pt>
                <c:pt idx="1134">
                  <c:v>2.39035790399999E-2</c:v>
                </c:pt>
                <c:pt idx="1135">
                  <c:v>2.3790952739999999E-2</c:v>
                </c:pt>
                <c:pt idx="1136">
                  <c:v>2.367884336E-2</c:v>
                </c:pt>
                <c:pt idx="1137">
                  <c:v>2.356724872E-2</c:v>
                </c:pt>
                <c:pt idx="1138">
                  <c:v>2.345616654E-2</c:v>
                </c:pt>
                <c:pt idx="1139">
                  <c:v>2.3345594599999998E-2</c:v>
                </c:pt>
                <c:pt idx="1140">
                  <c:v>2.3235530679999901E-2</c:v>
                </c:pt>
                <c:pt idx="1141">
                  <c:v>2.31259725799999E-2</c:v>
                </c:pt>
                <c:pt idx="1142">
                  <c:v>2.301691808E-2</c:v>
                </c:pt>
                <c:pt idx="1143">
                  <c:v>2.2908364999999899E-2</c:v>
                </c:pt>
                <c:pt idx="1144">
                  <c:v>2.280031116E-2</c:v>
                </c:pt>
                <c:pt idx="1145">
                  <c:v>2.26927543599999E-2</c:v>
                </c:pt>
                <c:pt idx="1146">
                  <c:v>2.2585692439999999E-2</c:v>
                </c:pt>
                <c:pt idx="1147">
                  <c:v>2.24791232599999E-2</c:v>
                </c:pt>
                <c:pt idx="1148">
                  <c:v>2.2373044639999999E-2</c:v>
                </c:pt>
                <c:pt idx="1149">
                  <c:v>2.22674544399999E-2</c:v>
                </c:pt>
                <c:pt idx="1150">
                  <c:v>2.2162350519999902E-2</c:v>
                </c:pt>
                <c:pt idx="1151">
                  <c:v>2.2057730759999901E-2</c:v>
                </c:pt>
                <c:pt idx="1152">
                  <c:v>2.1953593059999998E-2</c:v>
                </c:pt>
                <c:pt idx="1153">
                  <c:v>2.184993528E-2</c:v>
                </c:pt>
                <c:pt idx="1154">
                  <c:v>2.1746755319999998E-2</c:v>
                </c:pt>
                <c:pt idx="1155">
                  <c:v>2.1644051099999999E-2</c:v>
                </c:pt>
                <c:pt idx="1156">
                  <c:v>2.15418205199999E-2</c:v>
                </c:pt>
                <c:pt idx="1157">
                  <c:v>2.1440061520000001E-2</c:v>
                </c:pt>
                <c:pt idx="1158">
                  <c:v>2.1338771999999898E-2</c:v>
                </c:pt>
                <c:pt idx="1159">
                  <c:v>2.1237949919999999E-2</c:v>
                </c:pt>
                <c:pt idx="1160">
                  <c:v>2.11375932199999E-2</c:v>
                </c:pt>
                <c:pt idx="1161">
                  <c:v>2.1037699859999998E-2</c:v>
                </c:pt>
                <c:pt idx="1162">
                  <c:v>2.0938267779999999E-2</c:v>
                </c:pt>
                <c:pt idx="1163">
                  <c:v>2.0839294979999999E-2</c:v>
                </c:pt>
                <c:pt idx="1164">
                  <c:v>2.0740779399999899E-2</c:v>
                </c:pt>
                <c:pt idx="1165">
                  <c:v>2.0642719059999998E-2</c:v>
                </c:pt>
                <c:pt idx="1166">
                  <c:v>2.05451119599999E-2</c:v>
                </c:pt>
                <c:pt idx="1167">
                  <c:v>2.0447956059999901E-2</c:v>
                </c:pt>
                <c:pt idx="1168">
                  <c:v>2.03512493999999E-2</c:v>
                </c:pt>
                <c:pt idx="1169">
                  <c:v>2.025499E-2</c:v>
                </c:pt>
                <c:pt idx="1170">
                  <c:v>2.015917586E-2</c:v>
                </c:pt>
                <c:pt idx="1171">
                  <c:v>2.006380504E-2</c:v>
                </c:pt>
                <c:pt idx="1172">
                  <c:v>1.9968875571999899E-2</c:v>
                </c:pt>
                <c:pt idx="1173">
                  <c:v>1.9874385498E-2</c:v>
                </c:pt>
                <c:pt idx="1174">
                  <c:v>1.9780332879999901E-2</c:v>
                </c:pt>
                <c:pt idx="1175">
                  <c:v>1.9686715779999898E-2</c:v>
                </c:pt>
                <c:pt idx="1176">
                  <c:v>1.9593532269999998E-2</c:v>
                </c:pt>
                <c:pt idx="1177">
                  <c:v>1.9500780432000001E-2</c:v>
                </c:pt>
                <c:pt idx="1178">
                  <c:v>1.9408458351999999E-2</c:v>
                </c:pt>
                <c:pt idx="1179">
                  <c:v>1.9316564123999999E-2</c:v>
                </c:pt>
                <c:pt idx="1180">
                  <c:v>1.9225095851999999E-2</c:v>
                </c:pt>
                <c:pt idx="1181">
                  <c:v>1.9134051645999999E-2</c:v>
                </c:pt>
                <c:pt idx="1182">
                  <c:v>1.9043429622000001E-2</c:v>
                </c:pt>
                <c:pt idx="1183">
                  <c:v>1.8953227907999901E-2</c:v>
                </c:pt>
                <c:pt idx="1184">
                  <c:v>1.8863444633999998E-2</c:v>
                </c:pt>
                <c:pt idx="1185">
                  <c:v>1.8774077944E-2</c:v>
                </c:pt>
                <c:pt idx="1186">
                  <c:v>1.8685125981999999E-2</c:v>
                </c:pt>
                <c:pt idx="1187">
                  <c:v>1.8596586905999999E-2</c:v>
                </c:pt>
                <c:pt idx="1188">
                  <c:v>1.8508458876E-2</c:v>
                </c:pt>
                <c:pt idx="1189">
                  <c:v>1.8420740065999999E-2</c:v>
                </c:pt>
                <c:pt idx="1190">
                  <c:v>1.8333428651999901E-2</c:v>
                </c:pt>
                <c:pt idx="1191">
                  <c:v>1.8246522817999999E-2</c:v>
                </c:pt>
                <c:pt idx="1192">
                  <c:v>1.8160020755999901E-2</c:v>
                </c:pt>
                <c:pt idx="1193">
                  <c:v>1.8073920667999999E-2</c:v>
                </c:pt>
                <c:pt idx="1194">
                  <c:v>1.798822076E-2</c:v>
                </c:pt>
                <c:pt idx="1195">
                  <c:v>1.7902919245999901E-2</c:v>
                </c:pt>
                <c:pt idx="1196">
                  <c:v>1.7818014348E-2</c:v>
                </c:pt>
                <c:pt idx="1197">
                  <c:v>1.7733504293999999E-2</c:v>
                </c:pt>
                <c:pt idx="1198">
                  <c:v>1.7649387320000001E-2</c:v>
                </c:pt>
                <c:pt idx="1199">
                  <c:v>1.756566167E-2</c:v>
                </c:pt>
                <c:pt idx="1200">
                  <c:v>1.7482325595999999E-2</c:v>
                </c:pt>
                <c:pt idx="1201">
                  <c:v>1.7399377351999999E-2</c:v>
                </c:pt>
                <c:pt idx="1202">
                  <c:v>1.7316815204E-2</c:v>
                </c:pt>
                <c:pt idx="1203">
                  <c:v>1.7234637426E-2</c:v>
                </c:pt>
                <c:pt idx="1204">
                  <c:v>1.7152842293999999E-2</c:v>
                </c:pt>
                <c:pt idx="1205">
                  <c:v>1.7071428095999999E-2</c:v>
                </c:pt>
                <c:pt idx="1206">
                  <c:v>1.6990393124000001E-2</c:v>
                </c:pt>
                <c:pt idx="1207">
                  <c:v>1.6909735677999999E-2</c:v>
                </c:pt>
                <c:pt idx="1208">
                  <c:v>1.68294540639999E-2</c:v>
                </c:pt>
                <c:pt idx="1209">
                  <c:v>1.67495465979999E-2</c:v>
                </c:pt>
                <c:pt idx="1210">
                  <c:v>1.66700116019999E-2</c:v>
                </c:pt>
                <c:pt idx="1211">
                  <c:v>1.65908473999999E-2</c:v>
                </c:pt>
                <c:pt idx="1212">
                  <c:v>1.6512052329999999E-2</c:v>
                </c:pt>
                <c:pt idx="1213">
                  <c:v>1.6433624732E-2</c:v>
                </c:pt>
                <c:pt idx="1214">
                  <c:v>1.6355562954000001E-2</c:v>
                </c:pt>
                <c:pt idx="1215">
                  <c:v>1.6277865353999998E-2</c:v>
                </c:pt>
                <c:pt idx="1216">
                  <c:v>1.6200530290000001E-2</c:v>
                </c:pt>
                <c:pt idx="1217">
                  <c:v>1.6123556136E-2</c:v>
                </c:pt>
                <c:pt idx="1218">
                  <c:v>1.6046941264000001E-2</c:v>
                </c:pt>
                <c:pt idx="1219">
                  <c:v>1.5970684058E-2</c:v>
                </c:pt>
                <c:pt idx="1220">
                  <c:v>1.5894782907999901E-2</c:v>
                </c:pt>
                <c:pt idx="1221">
                  <c:v>1.5819236205999999E-2</c:v>
                </c:pt>
                <c:pt idx="1222">
                  <c:v>1.5744042359999998E-2</c:v>
                </c:pt>
                <c:pt idx="1223">
                  <c:v>1.5669199775999999E-2</c:v>
                </c:pt>
                <c:pt idx="1224">
                  <c:v>1.55947068699999E-2</c:v>
                </c:pt>
                <c:pt idx="1225">
                  <c:v>1.5520562064E-2</c:v>
                </c:pt>
                <c:pt idx="1226">
                  <c:v>1.544676379E-2</c:v>
                </c:pt>
                <c:pt idx="1227">
                  <c:v>1.5373310479999999E-2</c:v>
                </c:pt>
                <c:pt idx="1228">
                  <c:v>1.5300200579999999E-2</c:v>
                </c:pt>
                <c:pt idx="1229">
                  <c:v>1.5227432534E-2</c:v>
                </c:pt>
                <c:pt idx="1230">
                  <c:v>1.51550048019999E-2</c:v>
                </c:pt>
                <c:pt idx="1231">
                  <c:v>1.5082915841999899E-2</c:v>
                </c:pt>
                <c:pt idx="1232">
                  <c:v>1.5011164124E-2</c:v>
                </c:pt>
                <c:pt idx="1233">
                  <c:v>1.4939748122E-2</c:v>
                </c:pt>
                <c:pt idx="1234">
                  <c:v>1.48686663179999E-2</c:v>
                </c:pt>
                <c:pt idx="1235">
                  <c:v>1.47979171979999E-2</c:v>
                </c:pt>
                <c:pt idx="1236">
                  <c:v>1.4727499256000001E-2</c:v>
                </c:pt>
                <c:pt idx="1237">
                  <c:v>1.46574109919999E-2</c:v>
                </c:pt>
                <c:pt idx="1238">
                  <c:v>1.4587650914E-2</c:v>
                </c:pt>
                <c:pt idx="1239">
                  <c:v>1.4518217532E-2</c:v>
                </c:pt>
                <c:pt idx="1240">
                  <c:v>1.44491093679999E-2</c:v>
                </c:pt>
                <c:pt idx="1241">
                  <c:v>1.4380324944E-2</c:v>
                </c:pt>
                <c:pt idx="1242">
                  <c:v>1.4311862793999999E-2</c:v>
                </c:pt>
                <c:pt idx="1243">
                  <c:v>1.4243721453999899E-2</c:v>
                </c:pt>
                <c:pt idx="1244">
                  <c:v>1.4175899469999999E-2</c:v>
                </c:pt>
                <c:pt idx="1245">
                  <c:v>1.41083953899999E-2</c:v>
                </c:pt>
                <c:pt idx="1246">
                  <c:v>1.40412077719999E-2</c:v>
                </c:pt>
                <c:pt idx="1247">
                  <c:v>1.39743351759999E-2</c:v>
                </c:pt>
                <c:pt idx="1248">
                  <c:v>1.3907776171999999E-2</c:v>
                </c:pt>
                <c:pt idx="1249">
                  <c:v>1.3841529333999901E-2</c:v>
                </c:pt>
                <c:pt idx="1250">
                  <c:v>1.3775593243999899E-2</c:v>
                </c:pt>
                <c:pt idx="1251">
                  <c:v>1.3709966485999999E-2</c:v>
                </c:pt>
                <c:pt idx="1252">
                  <c:v>1.3644647653999999E-2</c:v>
                </c:pt>
                <c:pt idx="1253">
                  <c:v>1.3579635348E-2</c:v>
                </c:pt>
                <c:pt idx="1254">
                  <c:v>1.3514928169999999E-2</c:v>
                </c:pt>
                <c:pt idx="1255">
                  <c:v>1.345052473E-2</c:v>
                </c:pt>
                <c:pt idx="1256">
                  <c:v>1.33864236479999E-2</c:v>
                </c:pt>
                <c:pt idx="1257">
                  <c:v>1.3322623544E-2</c:v>
                </c:pt>
                <c:pt idx="1258">
                  <c:v>1.3259123046E-2</c:v>
                </c:pt>
                <c:pt idx="1259">
                  <c:v>1.3195920789999999E-2</c:v>
                </c:pt>
                <c:pt idx="1260">
                  <c:v>1.31330154139999E-2</c:v>
                </c:pt>
                <c:pt idx="1261">
                  <c:v>1.30704055659999E-2</c:v>
                </c:pt>
                <c:pt idx="1262">
                  <c:v>1.3008089893999999E-2</c:v>
                </c:pt>
                <c:pt idx="1263">
                  <c:v>1.2946067057999999E-2</c:v>
                </c:pt>
                <c:pt idx="1264">
                  <c:v>1.2884335721999899E-2</c:v>
                </c:pt>
                <c:pt idx="1265">
                  <c:v>1.2822894551999999E-2</c:v>
                </c:pt>
                <c:pt idx="1266">
                  <c:v>1.2761742224E-2</c:v>
                </c:pt>
                <c:pt idx="1267">
                  <c:v>1.27008774199999E-2</c:v>
                </c:pt>
                <c:pt idx="1268">
                  <c:v>1.26402988219999E-2</c:v>
                </c:pt>
                <c:pt idx="1269">
                  <c:v>1.25800051259999E-2</c:v>
                </c:pt>
                <c:pt idx="1270">
                  <c:v>1.2519995026E-2</c:v>
                </c:pt>
                <c:pt idx="1271">
                  <c:v>1.24602672259999E-2</c:v>
                </c:pt>
                <c:pt idx="1272">
                  <c:v>1.24008204339999E-2</c:v>
                </c:pt>
                <c:pt idx="1273">
                  <c:v>1.2341653364E-2</c:v>
                </c:pt>
                <c:pt idx="1274">
                  <c:v>1.2282764737999999E-2</c:v>
                </c:pt>
                <c:pt idx="1275">
                  <c:v>1.22241532759999E-2</c:v>
                </c:pt>
                <c:pt idx="1276">
                  <c:v>1.2165817714E-2</c:v>
                </c:pt>
                <c:pt idx="1277">
                  <c:v>1.21077567839999E-2</c:v>
                </c:pt>
                <c:pt idx="1278">
                  <c:v>1.2049969230000001E-2</c:v>
                </c:pt>
                <c:pt idx="1279">
                  <c:v>1.1992453798E-2</c:v>
                </c:pt>
                <c:pt idx="1280">
                  <c:v>1.19352092419999E-2</c:v>
                </c:pt>
                <c:pt idx="1281">
                  <c:v>1.1878234316E-2</c:v>
                </c:pt>
                <c:pt idx="1282">
                  <c:v>1.1821527785999901E-2</c:v>
                </c:pt>
                <c:pt idx="1283">
                  <c:v>1.17650884219999E-2</c:v>
                </c:pt>
                <c:pt idx="1284">
                  <c:v>1.1708914993999999E-2</c:v>
                </c:pt>
                <c:pt idx="1285">
                  <c:v>1.1653006283999999E-2</c:v>
                </c:pt>
                <c:pt idx="1286">
                  <c:v>1.1597361076E-2</c:v>
                </c:pt>
                <c:pt idx="1287">
                  <c:v>1.15419781599999E-2</c:v>
                </c:pt>
                <c:pt idx="1288">
                  <c:v>1.14868563319999E-2</c:v>
                </c:pt>
                <c:pt idx="1289">
                  <c:v>1.1431994387999999E-2</c:v>
                </c:pt>
                <c:pt idx="1290">
                  <c:v>1.1377391137999999E-2</c:v>
                </c:pt>
                <c:pt idx="1291">
                  <c:v>1.13230453919999E-2</c:v>
                </c:pt>
                <c:pt idx="1292">
                  <c:v>1.1268955964E-2</c:v>
                </c:pt>
                <c:pt idx="1293">
                  <c:v>1.1215121678E-2</c:v>
                </c:pt>
                <c:pt idx="1294">
                  <c:v>1.1161541358E-2</c:v>
                </c:pt>
                <c:pt idx="1295">
                  <c:v>1.11082138359999E-2</c:v>
                </c:pt>
                <c:pt idx="1296">
                  <c:v>1.1055137947999999E-2</c:v>
                </c:pt>
                <c:pt idx="1297">
                  <c:v>1.1002312536E-2</c:v>
                </c:pt>
                <c:pt idx="1298">
                  <c:v>1.0949736446000001E-2</c:v>
                </c:pt>
                <c:pt idx="1299">
                  <c:v>1.0897408532E-2</c:v>
                </c:pt>
                <c:pt idx="1300">
                  <c:v>1.0845327647999999E-2</c:v>
                </c:pt>
                <c:pt idx="1301">
                  <c:v>1.07934926559999E-2</c:v>
                </c:pt>
                <c:pt idx="1302">
                  <c:v>1.0741902423999999E-2</c:v>
                </c:pt>
                <c:pt idx="1303">
                  <c:v>1.0690555823999999E-2</c:v>
                </c:pt>
                <c:pt idx="1304">
                  <c:v>1.06394517299999E-2</c:v>
                </c:pt>
                <c:pt idx="1305">
                  <c:v>1.0588589025999901E-2</c:v>
                </c:pt>
                <c:pt idx="1306">
                  <c:v>1.0537966598E-2</c:v>
                </c:pt>
                <c:pt idx="1307">
                  <c:v>1.04875833359999E-2</c:v>
                </c:pt>
                <c:pt idx="1308">
                  <c:v>1.04374381379999E-2</c:v>
                </c:pt>
                <c:pt idx="1309">
                  <c:v>1.03875299019999E-2</c:v>
                </c:pt>
                <c:pt idx="1310">
                  <c:v>1.0337857537999999E-2</c:v>
                </c:pt>
                <c:pt idx="1311">
                  <c:v>1.02884199539999E-2</c:v>
                </c:pt>
                <c:pt idx="1312">
                  <c:v>1.0239216066E-2</c:v>
                </c:pt>
                <c:pt idx="1313">
                  <c:v>1.0190244794000001E-2</c:v>
                </c:pt>
                <c:pt idx="1314">
                  <c:v>1.0141505063999899E-2</c:v>
                </c:pt>
                <c:pt idx="1315">
                  <c:v>1.00929958039999E-2</c:v>
                </c:pt>
                <c:pt idx="1316">
                  <c:v>1.00447159519999E-2</c:v>
                </c:pt>
                <c:pt idx="1317">
                  <c:v>9.9966644440000006E-3</c:v>
                </c:pt>
                <c:pt idx="1318">
                  <c:v>9.9488402239999996E-3</c:v>
                </c:pt>
                <c:pt idx="1319">
                  <c:v>9.9012422399999897E-3</c:v>
                </c:pt>
                <c:pt idx="1320">
                  <c:v>9.8538694479999994E-3</c:v>
                </c:pt>
                <c:pt idx="1321">
                  <c:v>9.8067208039999895E-3</c:v>
                </c:pt>
                <c:pt idx="1322">
                  <c:v>9.7597952719999902E-3</c:v>
                </c:pt>
                <c:pt idx="1323">
                  <c:v>9.7130918159999899E-3</c:v>
                </c:pt>
                <c:pt idx="1324">
                  <c:v>9.6666094079999997E-3</c:v>
                </c:pt>
                <c:pt idx="1325">
                  <c:v>9.6203470279999995E-3</c:v>
                </c:pt>
                <c:pt idx="1326">
                  <c:v>9.5743036520000002E-3</c:v>
                </c:pt>
                <c:pt idx="1327">
                  <c:v>9.5284782680000006E-3</c:v>
                </c:pt>
                <c:pt idx="1328">
                  <c:v>9.4828698639999997E-3</c:v>
                </c:pt>
                <c:pt idx="1329">
                  <c:v>9.4374774359999997E-3</c:v>
                </c:pt>
                <c:pt idx="1330">
                  <c:v>9.3922999799999993E-3</c:v>
                </c:pt>
                <c:pt idx="1331">
                  <c:v>9.3473365020000001E-3</c:v>
                </c:pt>
                <c:pt idx="1332">
                  <c:v>9.3025860079999998E-3</c:v>
                </c:pt>
                <c:pt idx="1333">
                  <c:v>9.2580475079999999E-3</c:v>
                </c:pt>
                <c:pt idx="1334">
                  <c:v>9.2137200219999903E-3</c:v>
                </c:pt>
                <c:pt idx="1335">
                  <c:v>9.1696025699999992E-3</c:v>
                </c:pt>
                <c:pt idx="1336">
                  <c:v>9.1256941739999899E-3</c:v>
                </c:pt>
                <c:pt idx="1337">
                  <c:v>9.0819938659999992E-3</c:v>
                </c:pt>
                <c:pt idx="1338">
                  <c:v>9.0385006800000004E-3</c:v>
                </c:pt>
                <c:pt idx="1339">
                  <c:v>8.9952136519999993E-3</c:v>
                </c:pt>
                <c:pt idx="1340">
                  <c:v>8.9521318259999996E-3</c:v>
                </c:pt>
                <c:pt idx="1341">
                  <c:v>8.909254246E-3</c:v>
                </c:pt>
                <c:pt idx="1342">
                  <c:v>8.8665799659999999E-3</c:v>
                </c:pt>
                <c:pt idx="1343">
                  <c:v>8.8241080399999901E-3</c:v>
                </c:pt>
                <c:pt idx="1344">
                  <c:v>8.7818375259999994E-3</c:v>
                </c:pt>
                <c:pt idx="1345">
                  <c:v>8.7397674899999996E-3</c:v>
                </c:pt>
                <c:pt idx="1346">
                  <c:v>8.6978969959999996E-3</c:v>
                </c:pt>
                <c:pt idx="1347">
                  <c:v>8.6562251199999996E-3</c:v>
                </c:pt>
                <c:pt idx="1348">
                  <c:v>8.6147509339999997E-3</c:v>
                </c:pt>
                <c:pt idx="1349">
                  <c:v>8.5734735199999995E-3</c:v>
                </c:pt>
                <c:pt idx="1350">
                  <c:v>8.5323919619999904E-3</c:v>
                </c:pt>
                <c:pt idx="1351">
                  <c:v>8.4915053479999898E-3</c:v>
                </c:pt>
                <c:pt idx="1352">
                  <c:v>8.4508127699999998E-3</c:v>
                </c:pt>
                <c:pt idx="1353">
                  <c:v>8.4103133279999995E-3</c:v>
                </c:pt>
                <c:pt idx="1354">
                  <c:v>8.3700061159999901E-3</c:v>
                </c:pt>
                <c:pt idx="1355">
                  <c:v>8.3298902440000003E-3</c:v>
                </c:pt>
                <c:pt idx="1356">
                  <c:v>8.2899648179999997E-3</c:v>
                </c:pt>
                <c:pt idx="1357">
                  <c:v>8.2502289519999997E-3</c:v>
                </c:pt>
                <c:pt idx="1358">
                  <c:v>8.2106817619999901E-3</c:v>
                </c:pt>
                <c:pt idx="1359">
                  <c:v>8.1713223659999994E-3</c:v>
                </c:pt>
                <c:pt idx="1360">
                  <c:v>8.1321498919999999E-3</c:v>
                </c:pt>
                <c:pt idx="1361">
                  <c:v>8.0931634679999899E-3</c:v>
                </c:pt>
                <c:pt idx="1362">
                  <c:v>8.0543622239999998E-3</c:v>
                </c:pt>
                <c:pt idx="1363">
                  <c:v>8.015745296E-3</c:v>
                </c:pt>
                <c:pt idx="1364">
                  <c:v>7.9773118279999992E-3</c:v>
                </c:pt>
                <c:pt idx="1365">
                  <c:v>7.9390609599999992E-3</c:v>
                </c:pt>
                <c:pt idx="1366">
                  <c:v>7.9009918399999997E-3</c:v>
                </c:pt>
                <c:pt idx="1367">
                  <c:v>7.8631036219999999E-3</c:v>
                </c:pt>
                <c:pt idx="1368">
                  <c:v>7.8253954600000005E-3</c:v>
                </c:pt>
                <c:pt idx="1369">
                  <c:v>7.7878665139999997E-3</c:v>
                </c:pt>
                <c:pt idx="1370">
                  <c:v>7.750515946E-3</c:v>
                </c:pt>
                <c:pt idx="1371">
                  <c:v>7.71334292199999E-3</c:v>
                </c:pt>
                <c:pt idx="1372">
                  <c:v>7.6763466159999998E-3</c:v>
                </c:pt>
                <c:pt idx="1373">
                  <c:v>7.6395261979999999E-3</c:v>
                </c:pt>
                <c:pt idx="1374">
                  <c:v>7.6028808499999899E-3</c:v>
                </c:pt>
                <c:pt idx="1375">
                  <c:v>7.5664097500000001E-3</c:v>
                </c:pt>
                <c:pt idx="1376">
                  <c:v>7.5301120859999904E-3</c:v>
                </c:pt>
                <c:pt idx="1377">
                  <c:v>7.49398704799999E-3</c:v>
                </c:pt>
                <c:pt idx="1378">
                  <c:v>7.4580338260000004E-3</c:v>
                </c:pt>
                <c:pt idx="1379">
                  <c:v>7.4222516159999996E-3</c:v>
                </c:pt>
                <c:pt idx="1380">
                  <c:v>7.3866396219999996E-3</c:v>
                </c:pt>
                <c:pt idx="1381">
                  <c:v>7.3511970440000001E-3</c:v>
                </c:pt>
                <c:pt idx="1382">
                  <c:v>7.3159230899999999E-3</c:v>
                </c:pt>
                <c:pt idx="1383">
                  <c:v>7.2808169719999899E-3</c:v>
                </c:pt>
                <c:pt idx="1384">
                  <c:v>7.2458779039999898E-3</c:v>
                </c:pt>
                <c:pt idx="1385">
                  <c:v>7.2111051039999898E-3</c:v>
                </c:pt>
                <c:pt idx="1386">
                  <c:v>7.1764977919999999E-3</c:v>
                </c:pt>
                <c:pt idx="1387">
                  <c:v>7.1420551959999997E-3</c:v>
                </c:pt>
                <c:pt idx="1388">
                  <c:v>7.1077765419999897E-3</c:v>
                </c:pt>
                <c:pt idx="1389">
                  <c:v>7.0736610639999999E-3</c:v>
                </c:pt>
                <c:pt idx="1390">
                  <c:v>7.0397079959999996E-3</c:v>
                </c:pt>
                <c:pt idx="1391">
                  <c:v>7.0059165779999899E-3</c:v>
                </c:pt>
                <c:pt idx="1392">
                  <c:v>6.9722860519999897E-3</c:v>
                </c:pt>
                <c:pt idx="1393">
                  <c:v>6.938815662E-3</c:v>
                </c:pt>
                <c:pt idx="1394">
                  <c:v>6.9055046619999998E-3</c:v>
                </c:pt>
                <c:pt idx="1395">
                  <c:v>6.8723522999999996E-3</c:v>
                </c:pt>
                <c:pt idx="1396">
                  <c:v>6.8393578359999896E-3</c:v>
                </c:pt>
                <c:pt idx="1397">
                  <c:v>6.80652052599999E-3</c:v>
                </c:pt>
                <c:pt idx="1398">
                  <c:v>6.7738396359999899E-3</c:v>
                </c:pt>
                <c:pt idx="1399">
                  <c:v>6.7413144299999896E-3</c:v>
                </c:pt>
                <c:pt idx="1400">
                  <c:v>6.7089441799999903E-3</c:v>
                </c:pt>
                <c:pt idx="1401">
                  <c:v>6.6767281559999897E-3</c:v>
                </c:pt>
                <c:pt idx="1402">
                  <c:v>6.6446656359999898E-3</c:v>
                </c:pt>
                <c:pt idx="1403">
                  <c:v>6.61275589799999E-3</c:v>
                </c:pt>
                <c:pt idx="1404">
                  <c:v>6.5809982260000002E-3</c:v>
                </c:pt>
                <c:pt idx="1405">
                  <c:v>6.5493919079999997E-3</c:v>
                </c:pt>
                <c:pt idx="1406">
                  <c:v>6.5179362279999898E-3</c:v>
                </c:pt>
                <c:pt idx="1407">
                  <c:v>6.486630484E-3</c:v>
                </c:pt>
                <c:pt idx="1408">
                  <c:v>6.4554739679999898E-3</c:v>
                </c:pt>
                <c:pt idx="1409">
                  <c:v>6.4244659820000003E-3</c:v>
                </c:pt>
                <c:pt idx="1410">
                  <c:v>6.3936058259999899E-3</c:v>
                </c:pt>
                <c:pt idx="1411">
                  <c:v>6.3628928059999996E-3</c:v>
                </c:pt>
                <c:pt idx="1412">
                  <c:v>6.3323262299999896E-3</c:v>
                </c:pt>
                <c:pt idx="1413">
                  <c:v>6.3019054099999897E-3</c:v>
                </c:pt>
                <c:pt idx="1414">
                  <c:v>6.2716296619999999E-3</c:v>
                </c:pt>
                <c:pt idx="1415">
                  <c:v>6.2414983039999899E-3</c:v>
                </c:pt>
                <c:pt idx="1416">
                  <c:v>6.2115106539999999E-3</c:v>
                </c:pt>
                <c:pt idx="1417">
                  <c:v>6.1816660400000004E-3</c:v>
                </c:pt>
                <c:pt idx="1418">
                  <c:v>6.1519637860000002E-3</c:v>
                </c:pt>
                <c:pt idx="1419">
                  <c:v>6.1224032240000002E-3</c:v>
                </c:pt>
                <c:pt idx="1420">
                  <c:v>6.0929836899999996E-3</c:v>
                </c:pt>
                <c:pt idx="1421">
                  <c:v>6.0637045140000002E-3</c:v>
                </c:pt>
                <c:pt idx="1422">
                  <c:v>6.0345650420000002E-3</c:v>
                </c:pt>
                <c:pt idx="1423">
                  <c:v>6.0055646139999998E-3</c:v>
                </c:pt>
                <c:pt idx="1424">
                  <c:v>5.9767025739999998E-3</c:v>
                </c:pt>
                <c:pt idx="1425">
                  <c:v>5.9479782719999898E-3</c:v>
                </c:pt>
                <c:pt idx="1426">
                  <c:v>5.9193910599999898E-3</c:v>
                </c:pt>
                <c:pt idx="1427">
                  <c:v>5.8909402919999996E-3</c:v>
                </c:pt>
                <c:pt idx="1428">
                  <c:v>5.8626253259999898E-3</c:v>
                </c:pt>
                <c:pt idx="1429">
                  <c:v>5.8344455199999899E-3</c:v>
                </c:pt>
                <c:pt idx="1430">
                  <c:v>5.8064002399999997E-3</c:v>
                </c:pt>
                <c:pt idx="1431">
                  <c:v>5.7784888520000001E-3</c:v>
                </c:pt>
                <c:pt idx="1432">
                  <c:v>5.7507107239999997E-3</c:v>
                </c:pt>
                <c:pt idx="1433">
                  <c:v>5.7230652279999898E-3</c:v>
                </c:pt>
                <c:pt idx="1434">
                  <c:v>5.6955517419999997E-3</c:v>
                </c:pt>
                <c:pt idx="1435">
                  <c:v>5.6681696379999999E-3</c:v>
                </c:pt>
                <c:pt idx="1436">
                  <c:v>5.6409183019999996E-3</c:v>
                </c:pt>
                <c:pt idx="1437">
                  <c:v>5.6137971159999998E-3</c:v>
                </c:pt>
                <c:pt idx="1438">
                  <c:v>5.5868054639999897E-3</c:v>
                </c:pt>
                <c:pt idx="1439">
                  <c:v>5.5599427379999997E-3</c:v>
                </c:pt>
                <c:pt idx="1440">
                  <c:v>5.533208328E-3</c:v>
                </c:pt>
                <c:pt idx="1441">
                  <c:v>5.5066016319999904E-3</c:v>
                </c:pt>
                <c:pt idx="1442">
                  <c:v>5.4801220440000003E-3</c:v>
                </c:pt>
                <c:pt idx="1443">
                  <c:v>5.4537689639999999E-3</c:v>
                </c:pt>
                <c:pt idx="1444">
                  <c:v>5.42754179799999E-3</c:v>
                </c:pt>
                <c:pt idx="1445">
                  <c:v>5.4014399519999997E-3</c:v>
                </c:pt>
                <c:pt idx="1446">
                  <c:v>5.3754628319999899E-3</c:v>
                </c:pt>
                <c:pt idx="1447">
                  <c:v>5.3496098499999896E-3</c:v>
                </c:pt>
                <c:pt idx="1448">
                  <c:v>5.3238804199999996E-3</c:v>
                </c:pt>
                <c:pt idx="1449">
                  <c:v>5.2982739599999997E-3</c:v>
                </c:pt>
                <c:pt idx="1450">
                  <c:v>5.2727898879999999E-3</c:v>
                </c:pt>
                <c:pt idx="1451">
                  <c:v>5.2474276279999904E-3</c:v>
                </c:pt>
                <c:pt idx="1452">
                  <c:v>5.22218660199999E-3</c:v>
                </c:pt>
                <c:pt idx="1453">
                  <c:v>5.1970662380000001E-3</c:v>
                </c:pt>
                <c:pt idx="1454">
                  <c:v>5.1720659679999996E-3</c:v>
                </c:pt>
                <c:pt idx="1455">
                  <c:v>5.1471852219999899E-3</c:v>
                </c:pt>
                <c:pt idx="1456">
                  <c:v>5.1224234379999897E-3</c:v>
                </c:pt>
                <c:pt idx="1457">
                  <c:v>5.0977800519999899E-3</c:v>
                </c:pt>
                <c:pt idx="1458">
                  <c:v>5.0732545059999998E-3</c:v>
                </c:pt>
                <c:pt idx="1459">
                  <c:v>5.04884624E-3</c:v>
                </c:pt>
                <c:pt idx="1460">
                  <c:v>5.0245547040000003E-3</c:v>
                </c:pt>
                <c:pt idx="1461">
                  <c:v>5.0003793419999996E-3</c:v>
                </c:pt>
                <c:pt idx="1462">
                  <c:v>4.9763196080000001E-3</c:v>
                </c:pt>
                <c:pt idx="1463">
                  <c:v>4.95237495199999E-3</c:v>
                </c:pt>
                <c:pt idx="1464">
                  <c:v>4.9285448339999897E-3</c:v>
                </c:pt>
                <c:pt idx="1465">
                  <c:v>4.9048287079999997E-3</c:v>
                </c:pt>
                <c:pt idx="1466">
                  <c:v>4.8812260379999996E-3</c:v>
                </c:pt>
                <c:pt idx="1467">
                  <c:v>4.8577362860000002E-3</c:v>
                </c:pt>
                <c:pt idx="1468">
                  <c:v>4.8343589179999898E-3</c:v>
                </c:pt>
                <c:pt idx="1469">
                  <c:v>4.8110934019999999E-3</c:v>
                </c:pt>
                <c:pt idx="1470">
                  <c:v>4.7879392099999998E-3</c:v>
                </c:pt>
                <c:pt idx="1471">
                  <c:v>4.7648958140000001E-3</c:v>
                </c:pt>
                <c:pt idx="1472">
                  <c:v>4.7419626879999996E-3</c:v>
                </c:pt>
                <c:pt idx="1473">
                  <c:v>4.7191393139999899E-3</c:v>
                </c:pt>
                <c:pt idx="1474">
                  <c:v>4.6964251699999999E-3</c:v>
                </c:pt>
                <c:pt idx="1475">
                  <c:v>4.6738197379999997E-3</c:v>
                </c:pt>
                <c:pt idx="1476">
                  <c:v>4.651322506E-3</c:v>
                </c:pt>
                <c:pt idx="1477">
                  <c:v>4.6289329599999898E-3</c:v>
                </c:pt>
                <c:pt idx="1478">
                  <c:v>4.6066505879999997E-3</c:v>
                </c:pt>
                <c:pt idx="1479">
                  <c:v>4.5844748879999998E-3</c:v>
                </c:pt>
                <c:pt idx="1480">
                  <c:v>4.5624053479999998E-3</c:v>
                </c:pt>
                <c:pt idx="1481">
                  <c:v>4.5404414719999999E-3</c:v>
                </c:pt>
                <c:pt idx="1482">
                  <c:v>4.5185827539999997E-3</c:v>
                </c:pt>
                <c:pt idx="1483">
                  <c:v>4.4968286959999899E-3</c:v>
                </c:pt>
                <c:pt idx="1484">
                  <c:v>4.475178806E-3</c:v>
                </c:pt>
                <c:pt idx="1485">
                  <c:v>4.4536325879999897E-3</c:v>
                </c:pt>
                <c:pt idx="1486">
                  <c:v>4.4321895499999896E-3</c:v>
                </c:pt>
                <c:pt idx="1487">
                  <c:v>4.4108492039999997E-3</c:v>
                </c:pt>
                <c:pt idx="1488">
                  <c:v>4.3896110639999996E-3</c:v>
                </c:pt>
                <c:pt idx="1489">
                  <c:v>4.3684746439999998E-3</c:v>
                </c:pt>
                <c:pt idx="1490">
                  <c:v>4.3474394599999997E-3</c:v>
                </c:pt>
                <c:pt idx="1491">
                  <c:v>4.3265050359999899E-3</c:v>
                </c:pt>
                <c:pt idx="1492">
                  <c:v>4.3056708920000001E-3</c:v>
                </c:pt>
                <c:pt idx="1493">
                  <c:v>4.284936554E-3</c:v>
                </c:pt>
                <c:pt idx="1494">
                  <c:v>4.2643015459999899E-3</c:v>
                </c:pt>
                <c:pt idx="1495">
                  <c:v>4.2437653980000002E-3</c:v>
                </c:pt>
                <c:pt idx="1496">
                  <c:v>4.2233276419999998E-3</c:v>
                </c:pt>
                <c:pt idx="1497">
                  <c:v>4.2029878100000003E-3</c:v>
                </c:pt>
                <c:pt idx="1498">
                  <c:v>4.1827454399999998E-3</c:v>
                </c:pt>
                <c:pt idx="1499">
                  <c:v>4.16260006399999E-3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A-4219-B4F8-BE345383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9024"/>
        <c:axId val="260506416"/>
      </c:scatterChart>
      <c:valAx>
        <c:axId val="1340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0506416"/>
        <c:crosses val="autoZero"/>
        <c:crossBetween val="midCat"/>
      </c:valAx>
      <c:valAx>
        <c:axId val="2605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0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03949592156207E-2"/>
          <c:y val="0.20269247450823646"/>
          <c:w val="0.86817863053791355"/>
          <c:h val="0.64611472618310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[5]Trans!$AI$4</c:f>
              <c:strCache>
                <c:ptCount val="1"/>
                <c:pt idx="0">
                  <c:v>med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[5]Trans!$AH$5:$AH$58</c:f>
              <c:numCache>
                <c:formatCode>General</c:formatCode>
                <c:ptCount val="54"/>
                <c:pt idx="0">
                  <c:v>6.9444400000000001E-4</c:v>
                </c:pt>
                <c:pt idx="1">
                  <c:v>1.3888889999999999E-3</c:v>
                </c:pt>
                <c:pt idx="2">
                  <c:v>2.0833330000000001E-3</c:v>
                </c:pt>
                <c:pt idx="3">
                  <c:v>2.7777779999999998E-3</c:v>
                </c:pt>
                <c:pt idx="4">
                  <c:v>3.4722220000000001E-3</c:v>
                </c:pt>
                <c:pt idx="5">
                  <c:v>6.9444440000000001E-3</c:v>
                </c:pt>
                <c:pt idx="6">
                  <c:v>1.0416666999999999E-2</c:v>
                </c:pt>
                <c:pt idx="7">
                  <c:v>1.3888889E-2</c:v>
                </c:pt>
                <c:pt idx="8">
                  <c:v>1.7361110999999999E-2</c:v>
                </c:pt>
                <c:pt idx="9">
                  <c:v>2.0833332999999999E-2</c:v>
                </c:pt>
                <c:pt idx="10">
                  <c:v>2.7777777999999999E-2</c:v>
                </c:pt>
                <c:pt idx="11">
                  <c:v>3.4722221999999997E-2</c:v>
                </c:pt>
                <c:pt idx="12">
                  <c:v>4.1666666999999998E-2</c:v>
                </c:pt>
                <c:pt idx="13">
                  <c:v>6.25E-2</c:v>
                </c:pt>
                <c:pt idx="14">
                  <c:v>9.0277778000000003E-2</c:v>
                </c:pt>
                <c:pt idx="15">
                  <c:v>0.111111111</c:v>
                </c:pt>
                <c:pt idx="16">
                  <c:v>0.152777778</c:v>
                </c:pt>
                <c:pt idx="17">
                  <c:v>0.19444444399999999</c:v>
                </c:pt>
                <c:pt idx="18">
                  <c:v>0.215277778</c:v>
                </c:pt>
                <c:pt idx="19">
                  <c:v>0.25694444399999999</c:v>
                </c:pt>
                <c:pt idx="20">
                  <c:v>0.29861111099999998</c:v>
                </c:pt>
                <c:pt idx="21">
                  <c:v>0.34027777799999998</c:v>
                </c:pt>
                <c:pt idx="22">
                  <c:v>0.40277777799999998</c:v>
                </c:pt>
                <c:pt idx="23">
                  <c:v>0.48611111099999998</c:v>
                </c:pt>
                <c:pt idx="24">
                  <c:v>0.56944444400000005</c:v>
                </c:pt>
                <c:pt idx="25">
                  <c:v>0.61111111100000004</c:v>
                </c:pt>
                <c:pt idx="26">
                  <c:v>0.69444444400000005</c:v>
                </c:pt>
                <c:pt idx="27">
                  <c:v>0.90277777800000003</c:v>
                </c:pt>
                <c:pt idx="28">
                  <c:v>1.236111111</c:v>
                </c:pt>
                <c:pt idx="29">
                  <c:v>1.5694444439999999</c:v>
                </c:pt>
                <c:pt idx="30">
                  <c:v>1.736111111</c:v>
                </c:pt>
                <c:pt idx="31">
                  <c:v>2.0694444440000002</c:v>
                </c:pt>
                <c:pt idx="32">
                  <c:v>2.236111111</c:v>
                </c:pt>
                <c:pt idx="33">
                  <c:v>2.5694444440000002</c:v>
                </c:pt>
                <c:pt idx="34">
                  <c:v>2.9027777779999999</c:v>
                </c:pt>
                <c:pt idx="35">
                  <c:v>3</c:v>
                </c:pt>
                <c:pt idx="36">
                  <c:v>3.173611111</c:v>
                </c:pt>
                <c:pt idx="37">
                  <c:v>3.1875</c:v>
                </c:pt>
                <c:pt idx="38">
                  <c:v>3.201388889</c:v>
                </c:pt>
                <c:pt idx="39">
                  <c:v>3.2291666669999999</c:v>
                </c:pt>
                <c:pt idx="40">
                  <c:v>3.25</c:v>
                </c:pt>
                <c:pt idx="41">
                  <c:v>3.5</c:v>
                </c:pt>
                <c:pt idx="42">
                  <c:v>3.6666666669999999</c:v>
                </c:pt>
                <c:pt idx="43">
                  <c:v>4.6666666670000003</c:v>
                </c:pt>
                <c:pt idx="44">
                  <c:v>5.6666666670000003</c:v>
                </c:pt>
                <c:pt idx="45">
                  <c:v>6.6666666670000003</c:v>
                </c:pt>
                <c:pt idx="46">
                  <c:v>7.6666666670000003</c:v>
                </c:pt>
                <c:pt idx="47">
                  <c:v>8.6666666669999994</c:v>
                </c:pt>
                <c:pt idx="48">
                  <c:v>9.6666666669999994</c:v>
                </c:pt>
                <c:pt idx="49">
                  <c:v>10.66666667</c:v>
                </c:pt>
                <c:pt idx="50">
                  <c:v>11.66666667</c:v>
                </c:pt>
                <c:pt idx="51">
                  <c:v>12.66666667</c:v>
                </c:pt>
              </c:numCache>
            </c:numRef>
          </c:xVal>
          <c:yVal>
            <c:numRef>
              <c:f>[5]Trans!$AI$5:$AI$58</c:f>
              <c:numCache>
                <c:formatCode>General</c:formatCode>
                <c:ptCount val="54"/>
                <c:pt idx="0">
                  <c:v>10.050000000000001</c:v>
                </c:pt>
                <c:pt idx="1">
                  <c:v>10.039999999999999</c:v>
                </c:pt>
                <c:pt idx="2">
                  <c:v>10.02</c:v>
                </c:pt>
                <c:pt idx="3">
                  <c:v>10.01</c:v>
                </c:pt>
                <c:pt idx="4">
                  <c:v>10</c:v>
                </c:pt>
                <c:pt idx="5">
                  <c:v>9.9499999999999993</c:v>
                </c:pt>
                <c:pt idx="6">
                  <c:v>9.9</c:v>
                </c:pt>
                <c:pt idx="7">
                  <c:v>9.84</c:v>
                </c:pt>
                <c:pt idx="8">
                  <c:v>9.8000000000000007</c:v>
                </c:pt>
                <c:pt idx="9">
                  <c:v>9.75</c:v>
                </c:pt>
                <c:pt idx="10">
                  <c:v>9.68</c:v>
                </c:pt>
                <c:pt idx="11">
                  <c:v>9.61</c:v>
                </c:pt>
                <c:pt idx="12">
                  <c:v>9.57</c:v>
                </c:pt>
                <c:pt idx="13">
                  <c:v>9.4600000000000009</c:v>
                </c:pt>
                <c:pt idx="14">
                  <c:v>9.3699999999999992</c:v>
                </c:pt>
                <c:pt idx="15">
                  <c:v>9.32</c:v>
                </c:pt>
                <c:pt idx="16">
                  <c:v>9.25</c:v>
                </c:pt>
                <c:pt idx="17">
                  <c:v>9.1999999999999993</c:v>
                </c:pt>
                <c:pt idx="18">
                  <c:v>9.18</c:v>
                </c:pt>
                <c:pt idx="19">
                  <c:v>9.14</c:v>
                </c:pt>
                <c:pt idx="20">
                  <c:v>9.11</c:v>
                </c:pt>
                <c:pt idx="21">
                  <c:v>9.09</c:v>
                </c:pt>
                <c:pt idx="22">
                  <c:v>9.06</c:v>
                </c:pt>
                <c:pt idx="23">
                  <c:v>9.02</c:v>
                </c:pt>
                <c:pt idx="24">
                  <c:v>8.99</c:v>
                </c:pt>
                <c:pt idx="25">
                  <c:v>8.98</c:v>
                </c:pt>
                <c:pt idx="26">
                  <c:v>8.9600000000000009</c:v>
                </c:pt>
                <c:pt idx="27">
                  <c:v>8.91</c:v>
                </c:pt>
                <c:pt idx="28">
                  <c:v>8.85</c:v>
                </c:pt>
                <c:pt idx="29">
                  <c:v>8.8000000000000007</c:v>
                </c:pt>
                <c:pt idx="30">
                  <c:v>8.7799999999999994</c:v>
                </c:pt>
                <c:pt idx="31">
                  <c:v>8.73</c:v>
                </c:pt>
                <c:pt idx="32">
                  <c:v>8.7200000000000006</c:v>
                </c:pt>
                <c:pt idx="33">
                  <c:v>8.68</c:v>
                </c:pt>
                <c:pt idx="34">
                  <c:v>8.65</c:v>
                </c:pt>
                <c:pt idx="35">
                  <c:v>8.64</c:v>
                </c:pt>
                <c:pt idx="36">
                  <c:v>9.43</c:v>
                </c:pt>
                <c:pt idx="37">
                  <c:v>9.4499999999999993</c:v>
                </c:pt>
                <c:pt idx="38">
                  <c:v>9.4600000000000009</c:v>
                </c:pt>
                <c:pt idx="39">
                  <c:v>9.49</c:v>
                </c:pt>
                <c:pt idx="40">
                  <c:v>9.51</c:v>
                </c:pt>
                <c:pt idx="41">
                  <c:v>9.6300000000000008</c:v>
                </c:pt>
                <c:pt idx="42">
                  <c:v>9.67</c:v>
                </c:pt>
                <c:pt idx="43">
                  <c:v>9.7899999999999991</c:v>
                </c:pt>
                <c:pt idx="44">
                  <c:v>9.86</c:v>
                </c:pt>
                <c:pt idx="45">
                  <c:v>9.9</c:v>
                </c:pt>
                <c:pt idx="46">
                  <c:v>9.94</c:v>
                </c:pt>
                <c:pt idx="47">
                  <c:v>9.9700000000000006</c:v>
                </c:pt>
                <c:pt idx="48">
                  <c:v>9.99</c:v>
                </c:pt>
                <c:pt idx="49">
                  <c:v>10.01</c:v>
                </c:pt>
                <c:pt idx="50">
                  <c:v>10.029999999999999</c:v>
                </c:pt>
                <c:pt idx="51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7-47BD-9891-30936A1FB9A1}"/>
            </c:ext>
          </c:extLst>
        </c:ser>
        <c:ser>
          <c:idx val="1"/>
          <c:order val="1"/>
          <c:tx>
            <c:strRef>
              <c:f>[5]Trans!$AL$4</c:f>
              <c:strCache>
                <c:ptCount val="1"/>
                <c:pt idx="0">
                  <c:v>mod</c:v>
                </c:pt>
              </c:strCache>
            </c:strRef>
          </c:tx>
          <c:marker>
            <c:symbol val="circ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[5]Trans!$AK$5:$AK$58</c:f>
              <c:numCache>
                <c:formatCode>General</c:formatCode>
                <c:ptCount val="54"/>
                <c:pt idx="0">
                  <c:v>0</c:v>
                </c:pt>
                <c:pt idx="1">
                  <c:v>2.6471348479400001E-2</c:v>
                </c:pt>
                <c:pt idx="2">
                  <c:v>6.6178373992399994E-2</c:v>
                </c:pt>
                <c:pt idx="3">
                  <c:v>0.1257389187813</c:v>
                </c:pt>
                <c:pt idx="4">
                  <c:v>0.21507972478869999</c:v>
                </c:pt>
                <c:pt idx="5">
                  <c:v>0.34909093379970002</c:v>
                </c:pt>
                <c:pt idx="6">
                  <c:v>0.55010771751400001</c:v>
                </c:pt>
                <c:pt idx="7">
                  <c:v>0.85163295269009998</c:v>
                </c:pt>
                <c:pt idx="8">
                  <c:v>1.3039207458496</c:v>
                </c:pt>
                <c:pt idx="9">
                  <c:v>1.9823524951935001</c:v>
                </c:pt>
                <c:pt idx="10">
                  <c:v>3</c:v>
                </c:pt>
                <c:pt idx="11">
                  <c:v>3.0882377624511999</c:v>
                </c:pt>
                <c:pt idx="12">
                  <c:v>3.2205944061278999</c:v>
                </c:pt>
                <c:pt idx="13">
                  <c:v>3.4191296100616002</c:v>
                </c:pt>
                <c:pt idx="14">
                  <c:v>3.7169322967528999</c:v>
                </c:pt>
                <c:pt idx="15">
                  <c:v>4.1636362075806002</c:v>
                </c:pt>
                <c:pt idx="16">
                  <c:v>4.8336920738220002</c:v>
                </c:pt>
                <c:pt idx="17">
                  <c:v>5.8387761116028001</c:v>
                </c:pt>
                <c:pt idx="18">
                  <c:v>7.3464021682739</c:v>
                </c:pt>
                <c:pt idx="19">
                  <c:v>9.6078414916991992</c:v>
                </c:pt>
                <c:pt idx="20">
                  <c:v>13</c:v>
                </c:pt>
              </c:numCache>
            </c:numRef>
          </c:xVal>
          <c:yVal>
            <c:numRef>
              <c:f>[5]Trans!$AL$5:$AL$58</c:f>
              <c:numCache>
                <c:formatCode>General</c:formatCode>
                <c:ptCount val="54"/>
                <c:pt idx="0">
                  <c:v>10.11101</c:v>
                </c:pt>
                <c:pt idx="1">
                  <c:v>10.07809</c:v>
                </c:pt>
                <c:pt idx="2">
                  <c:v>9.9716909999999999</c:v>
                </c:pt>
                <c:pt idx="3">
                  <c:v>9.7939410000000002</c:v>
                </c:pt>
                <c:pt idx="4">
                  <c:v>9.5787359999999993</c:v>
                </c:pt>
                <c:pt idx="5">
                  <c:v>9.3599409999999992</c:v>
                </c:pt>
                <c:pt idx="6">
                  <c:v>9.1565700000000003</c:v>
                </c:pt>
                <c:pt idx="7">
                  <c:v>8.9704770000000007</c:v>
                </c:pt>
                <c:pt idx="8">
                  <c:v>8.7909210000000009</c:v>
                </c:pt>
                <c:pt idx="9">
                  <c:v>8.6045409999999993</c:v>
                </c:pt>
                <c:pt idx="10">
                  <c:v>8.4055490000000006</c:v>
                </c:pt>
                <c:pt idx="11">
                  <c:v>8.5910810000000009</c:v>
                </c:pt>
                <c:pt idx="12">
                  <c:v>8.8755790000000001</c:v>
                </c:pt>
                <c:pt idx="13">
                  <c:v>9.1348850000000006</c:v>
                </c:pt>
                <c:pt idx="14">
                  <c:v>9.3333169999999992</c:v>
                </c:pt>
                <c:pt idx="15">
                  <c:v>9.483549</c:v>
                </c:pt>
                <c:pt idx="16">
                  <c:v>9.6087620000000005</c:v>
                </c:pt>
                <c:pt idx="17">
                  <c:v>9.7240400000000005</c:v>
                </c:pt>
                <c:pt idx="18">
                  <c:v>9.8320030000000003</c:v>
                </c:pt>
                <c:pt idx="19">
                  <c:v>9.92713</c:v>
                </c:pt>
                <c:pt idx="20">
                  <c:v>10.0024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7-47BD-9891-30936A1F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34127"/>
        <c:axId val="527988384"/>
      </c:scatterChart>
      <c:valAx>
        <c:axId val="19923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7988384"/>
        <c:crosses val="autoZero"/>
        <c:crossBetween val="midCat"/>
        <c:majorUnit val="1"/>
      </c:valAx>
      <c:valAx>
        <c:axId val="5279883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334127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9689281264084423"/>
          <c:y val="2.6011592300962333E-3"/>
          <c:w val="0.49822834645669289"/>
          <c:h val="0.15023442544341964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203949592156207E-2"/>
          <c:y val="0.20269247450823646"/>
          <c:w val="0.86817863053791355"/>
          <c:h val="0.64611472618310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[5]Trans!$AI$4</c:f>
              <c:strCache>
                <c:ptCount val="1"/>
                <c:pt idx="0">
                  <c:v>med</c:v>
                </c:pt>
              </c:strCache>
              <c:extLst xmlns:c15="http://schemas.microsoft.com/office/drawing/2012/chart"/>
            </c:strRef>
          </c:tx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[5]Trans!$AH$5:$AH$58</c:f>
              <c:numCache>
                <c:formatCode>General</c:formatCode>
                <c:ptCount val="54"/>
                <c:pt idx="0">
                  <c:v>6.9444400000000001E-4</c:v>
                </c:pt>
                <c:pt idx="1">
                  <c:v>1.3888889999999999E-3</c:v>
                </c:pt>
                <c:pt idx="2">
                  <c:v>2.0833330000000001E-3</c:v>
                </c:pt>
                <c:pt idx="3">
                  <c:v>2.7777779999999998E-3</c:v>
                </c:pt>
                <c:pt idx="4">
                  <c:v>3.4722220000000001E-3</c:v>
                </c:pt>
                <c:pt idx="5">
                  <c:v>6.9444440000000001E-3</c:v>
                </c:pt>
                <c:pt idx="6">
                  <c:v>1.0416666999999999E-2</c:v>
                </c:pt>
                <c:pt idx="7">
                  <c:v>1.3888889E-2</c:v>
                </c:pt>
                <c:pt idx="8">
                  <c:v>1.7361110999999999E-2</c:v>
                </c:pt>
                <c:pt idx="9">
                  <c:v>2.0833332999999999E-2</c:v>
                </c:pt>
                <c:pt idx="10">
                  <c:v>2.7777777999999999E-2</c:v>
                </c:pt>
                <c:pt idx="11">
                  <c:v>3.4722221999999997E-2</c:v>
                </c:pt>
                <c:pt idx="12">
                  <c:v>4.1666666999999998E-2</c:v>
                </c:pt>
                <c:pt idx="13">
                  <c:v>6.25E-2</c:v>
                </c:pt>
                <c:pt idx="14">
                  <c:v>9.0277778000000003E-2</c:v>
                </c:pt>
                <c:pt idx="15">
                  <c:v>0.111111111</c:v>
                </c:pt>
                <c:pt idx="16">
                  <c:v>0.152777778</c:v>
                </c:pt>
                <c:pt idx="17">
                  <c:v>0.19444444399999999</c:v>
                </c:pt>
                <c:pt idx="18">
                  <c:v>0.215277778</c:v>
                </c:pt>
                <c:pt idx="19">
                  <c:v>0.25694444399999999</c:v>
                </c:pt>
                <c:pt idx="20">
                  <c:v>0.29861111099999998</c:v>
                </c:pt>
                <c:pt idx="21">
                  <c:v>0.34027777799999998</c:v>
                </c:pt>
                <c:pt idx="22">
                  <c:v>0.40277777799999998</c:v>
                </c:pt>
                <c:pt idx="23">
                  <c:v>0.48611111099999998</c:v>
                </c:pt>
                <c:pt idx="24">
                  <c:v>0.56944444400000005</c:v>
                </c:pt>
                <c:pt idx="25">
                  <c:v>0.61111111100000004</c:v>
                </c:pt>
                <c:pt idx="26">
                  <c:v>0.69444444400000005</c:v>
                </c:pt>
                <c:pt idx="27">
                  <c:v>0.90277777800000003</c:v>
                </c:pt>
                <c:pt idx="28">
                  <c:v>1.236111111</c:v>
                </c:pt>
                <c:pt idx="29">
                  <c:v>1.5694444439999999</c:v>
                </c:pt>
                <c:pt idx="30">
                  <c:v>1.736111111</c:v>
                </c:pt>
                <c:pt idx="31">
                  <c:v>2.0694444440000002</c:v>
                </c:pt>
                <c:pt idx="32">
                  <c:v>2.236111111</c:v>
                </c:pt>
                <c:pt idx="33">
                  <c:v>2.5694444440000002</c:v>
                </c:pt>
                <c:pt idx="34">
                  <c:v>2.9027777779999999</c:v>
                </c:pt>
                <c:pt idx="35">
                  <c:v>3</c:v>
                </c:pt>
                <c:pt idx="36">
                  <c:v>3.173611111</c:v>
                </c:pt>
                <c:pt idx="37">
                  <c:v>3.1875</c:v>
                </c:pt>
                <c:pt idx="38">
                  <c:v>3.201388889</c:v>
                </c:pt>
                <c:pt idx="39">
                  <c:v>3.2291666669999999</c:v>
                </c:pt>
                <c:pt idx="40">
                  <c:v>3.25</c:v>
                </c:pt>
                <c:pt idx="41">
                  <c:v>3.5</c:v>
                </c:pt>
                <c:pt idx="42">
                  <c:v>3.6666666669999999</c:v>
                </c:pt>
                <c:pt idx="43">
                  <c:v>4.6666666670000003</c:v>
                </c:pt>
                <c:pt idx="44">
                  <c:v>5.6666666670000003</c:v>
                </c:pt>
                <c:pt idx="45">
                  <c:v>6.6666666670000003</c:v>
                </c:pt>
                <c:pt idx="46">
                  <c:v>7.6666666670000003</c:v>
                </c:pt>
                <c:pt idx="47">
                  <c:v>8.6666666669999994</c:v>
                </c:pt>
                <c:pt idx="48">
                  <c:v>9.6666666669999994</c:v>
                </c:pt>
                <c:pt idx="49">
                  <c:v>10.66666667</c:v>
                </c:pt>
                <c:pt idx="50">
                  <c:v>11.66666667</c:v>
                </c:pt>
                <c:pt idx="51">
                  <c:v>12.66666667</c:v>
                </c:pt>
              </c:numCache>
              <c:extLst xmlns:c15="http://schemas.microsoft.com/office/drawing/2012/chart"/>
            </c:numRef>
          </c:xVal>
          <c:yVal>
            <c:numRef>
              <c:f>[5]Trans!$AI$5:$AI$58</c:f>
              <c:numCache>
                <c:formatCode>General</c:formatCode>
                <c:ptCount val="54"/>
                <c:pt idx="0">
                  <c:v>10.050000000000001</c:v>
                </c:pt>
                <c:pt idx="1">
                  <c:v>10.039999999999999</c:v>
                </c:pt>
                <c:pt idx="2">
                  <c:v>10.02</c:v>
                </c:pt>
                <c:pt idx="3">
                  <c:v>10.01</c:v>
                </c:pt>
                <c:pt idx="4">
                  <c:v>10</c:v>
                </c:pt>
                <c:pt idx="5">
                  <c:v>9.9499999999999993</c:v>
                </c:pt>
                <c:pt idx="6">
                  <c:v>9.9</c:v>
                </c:pt>
                <c:pt idx="7">
                  <c:v>9.84</c:v>
                </c:pt>
                <c:pt idx="8">
                  <c:v>9.8000000000000007</c:v>
                </c:pt>
                <c:pt idx="9">
                  <c:v>9.75</c:v>
                </c:pt>
                <c:pt idx="10">
                  <c:v>9.68</c:v>
                </c:pt>
                <c:pt idx="11">
                  <c:v>9.61</c:v>
                </c:pt>
                <c:pt idx="12">
                  <c:v>9.57</c:v>
                </c:pt>
                <c:pt idx="13">
                  <c:v>9.4600000000000009</c:v>
                </c:pt>
                <c:pt idx="14">
                  <c:v>9.3699999999999992</c:v>
                </c:pt>
                <c:pt idx="15">
                  <c:v>9.32</c:v>
                </c:pt>
                <c:pt idx="16">
                  <c:v>9.25</c:v>
                </c:pt>
                <c:pt idx="17">
                  <c:v>9.1999999999999993</c:v>
                </c:pt>
                <c:pt idx="18">
                  <c:v>9.18</c:v>
                </c:pt>
                <c:pt idx="19">
                  <c:v>9.14</c:v>
                </c:pt>
                <c:pt idx="20">
                  <c:v>9.11</c:v>
                </c:pt>
                <c:pt idx="21">
                  <c:v>9.09</c:v>
                </c:pt>
                <c:pt idx="22">
                  <c:v>9.06</c:v>
                </c:pt>
                <c:pt idx="23">
                  <c:v>9.02</c:v>
                </c:pt>
                <c:pt idx="24">
                  <c:v>8.99</c:v>
                </c:pt>
                <c:pt idx="25">
                  <c:v>8.98</c:v>
                </c:pt>
                <c:pt idx="26">
                  <c:v>8.9600000000000009</c:v>
                </c:pt>
                <c:pt idx="27">
                  <c:v>8.91</c:v>
                </c:pt>
                <c:pt idx="28">
                  <c:v>8.85</c:v>
                </c:pt>
                <c:pt idx="29">
                  <c:v>8.8000000000000007</c:v>
                </c:pt>
                <c:pt idx="30">
                  <c:v>8.7799999999999994</c:v>
                </c:pt>
                <c:pt idx="31">
                  <c:v>8.73</c:v>
                </c:pt>
                <c:pt idx="32">
                  <c:v>8.7200000000000006</c:v>
                </c:pt>
                <c:pt idx="33">
                  <c:v>8.68</c:v>
                </c:pt>
                <c:pt idx="34">
                  <c:v>8.65</c:v>
                </c:pt>
                <c:pt idx="35">
                  <c:v>8.64</c:v>
                </c:pt>
                <c:pt idx="36">
                  <c:v>9.43</c:v>
                </c:pt>
                <c:pt idx="37">
                  <c:v>9.4499999999999993</c:v>
                </c:pt>
                <c:pt idx="38">
                  <c:v>9.4600000000000009</c:v>
                </c:pt>
                <c:pt idx="39">
                  <c:v>9.49</c:v>
                </c:pt>
                <c:pt idx="40">
                  <c:v>9.51</c:v>
                </c:pt>
                <c:pt idx="41">
                  <c:v>9.6300000000000008</c:v>
                </c:pt>
                <c:pt idx="42">
                  <c:v>9.67</c:v>
                </c:pt>
                <c:pt idx="43">
                  <c:v>9.7899999999999991</c:v>
                </c:pt>
                <c:pt idx="44">
                  <c:v>9.86</c:v>
                </c:pt>
                <c:pt idx="45">
                  <c:v>9.9</c:v>
                </c:pt>
                <c:pt idx="46">
                  <c:v>9.94</c:v>
                </c:pt>
                <c:pt idx="47">
                  <c:v>9.9700000000000006</c:v>
                </c:pt>
                <c:pt idx="48">
                  <c:v>9.99</c:v>
                </c:pt>
                <c:pt idx="49">
                  <c:v>10.01</c:v>
                </c:pt>
                <c:pt idx="50">
                  <c:v>10.029999999999999</c:v>
                </c:pt>
                <c:pt idx="51">
                  <c:v>10.050000000000001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5B7-4587-A2AC-4B59D54A5C43}"/>
            </c:ext>
          </c:extLst>
        </c:ser>
        <c:ser>
          <c:idx val="1"/>
          <c:order val="1"/>
          <c:tx>
            <c:strRef>
              <c:f>[5]Trans!$AL$4</c:f>
              <c:strCache>
                <c:ptCount val="1"/>
                <c:pt idx="0">
                  <c:v>mod</c:v>
                </c:pt>
              </c:strCache>
            </c:strRef>
          </c:tx>
          <c:marker>
            <c:symbol val="circ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[5]Trans!$AK$5:$AK$58</c:f>
              <c:numCache>
                <c:formatCode>General</c:formatCode>
                <c:ptCount val="54"/>
                <c:pt idx="0">
                  <c:v>0</c:v>
                </c:pt>
                <c:pt idx="1">
                  <c:v>2.6471348479400001E-2</c:v>
                </c:pt>
                <c:pt idx="2">
                  <c:v>6.6178373992399994E-2</c:v>
                </c:pt>
                <c:pt idx="3">
                  <c:v>0.1257389187813</c:v>
                </c:pt>
                <c:pt idx="4">
                  <c:v>0.21507972478869999</c:v>
                </c:pt>
                <c:pt idx="5">
                  <c:v>0.34909093379970002</c:v>
                </c:pt>
                <c:pt idx="6">
                  <c:v>0.55010771751400001</c:v>
                </c:pt>
                <c:pt idx="7">
                  <c:v>0.85163295269009998</c:v>
                </c:pt>
                <c:pt idx="8">
                  <c:v>1.3039207458496</c:v>
                </c:pt>
                <c:pt idx="9">
                  <c:v>1.9823524951935001</c:v>
                </c:pt>
                <c:pt idx="10">
                  <c:v>3</c:v>
                </c:pt>
                <c:pt idx="11">
                  <c:v>3.0882377624511999</c:v>
                </c:pt>
                <c:pt idx="12">
                  <c:v>3.2205944061278999</c:v>
                </c:pt>
                <c:pt idx="13">
                  <c:v>3.4191296100616002</c:v>
                </c:pt>
                <c:pt idx="14">
                  <c:v>3.7169322967528999</c:v>
                </c:pt>
                <c:pt idx="15">
                  <c:v>4.1636362075806002</c:v>
                </c:pt>
                <c:pt idx="16">
                  <c:v>4.8336920738220002</c:v>
                </c:pt>
                <c:pt idx="17">
                  <c:v>5.8387761116028001</c:v>
                </c:pt>
                <c:pt idx="18">
                  <c:v>7.3464021682739</c:v>
                </c:pt>
                <c:pt idx="19">
                  <c:v>9.6078414916991992</c:v>
                </c:pt>
                <c:pt idx="20">
                  <c:v>13</c:v>
                </c:pt>
              </c:numCache>
            </c:numRef>
          </c:xVal>
          <c:yVal>
            <c:numRef>
              <c:f>[5]Trans!$AL$5:$AL$58</c:f>
              <c:numCache>
                <c:formatCode>General</c:formatCode>
                <c:ptCount val="54"/>
                <c:pt idx="0">
                  <c:v>10.11101</c:v>
                </c:pt>
                <c:pt idx="1">
                  <c:v>10.07809</c:v>
                </c:pt>
                <c:pt idx="2">
                  <c:v>9.9716909999999999</c:v>
                </c:pt>
                <c:pt idx="3">
                  <c:v>9.7939410000000002</c:v>
                </c:pt>
                <c:pt idx="4">
                  <c:v>9.5787359999999993</c:v>
                </c:pt>
                <c:pt idx="5">
                  <c:v>9.3599409999999992</c:v>
                </c:pt>
                <c:pt idx="6">
                  <c:v>9.1565700000000003</c:v>
                </c:pt>
                <c:pt idx="7">
                  <c:v>8.9704770000000007</c:v>
                </c:pt>
                <c:pt idx="8">
                  <c:v>8.7909210000000009</c:v>
                </c:pt>
                <c:pt idx="9">
                  <c:v>8.6045409999999993</c:v>
                </c:pt>
                <c:pt idx="10">
                  <c:v>8.4055490000000006</c:v>
                </c:pt>
                <c:pt idx="11">
                  <c:v>8.5910810000000009</c:v>
                </c:pt>
                <c:pt idx="12">
                  <c:v>8.8755790000000001</c:v>
                </c:pt>
                <c:pt idx="13">
                  <c:v>9.1348850000000006</c:v>
                </c:pt>
                <c:pt idx="14">
                  <c:v>9.3333169999999992</c:v>
                </c:pt>
                <c:pt idx="15">
                  <c:v>9.483549</c:v>
                </c:pt>
                <c:pt idx="16">
                  <c:v>9.6087620000000005</c:v>
                </c:pt>
                <c:pt idx="17">
                  <c:v>9.7240400000000005</c:v>
                </c:pt>
                <c:pt idx="18">
                  <c:v>9.8320030000000003</c:v>
                </c:pt>
                <c:pt idx="19">
                  <c:v>9.92713</c:v>
                </c:pt>
                <c:pt idx="20">
                  <c:v>10.0024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7-4587-A2AC-4B59D54A5C43}"/>
            </c:ext>
          </c:extLst>
        </c:ser>
        <c:ser>
          <c:idx val="2"/>
          <c:order val="2"/>
          <c:tx>
            <c:strRef>
              <c:f>[5]Trans!$AP$4</c:f>
              <c:strCache>
                <c:ptCount val="1"/>
                <c:pt idx="0">
                  <c:v>no</c:v>
                </c:pt>
              </c:strCache>
            </c:strRef>
          </c:tx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[5]Trans!$AO$5:$AO$58</c:f>
              <c:numCache>
                <c:formatCode>General</c:formatCode>
                <c:ptCount val="54"/>
                <c:pt idx="0">
                  <c:v>0</c:v>
                </c:pt>
                <c:pt idx="1">
                  <c:v>2.6471348479400001E-2</c:v>
                </c:pt>
                <c:pt idx="2">
                  <c:v>6.6178373992399994E-2</c:v>
                </c:pt>
                <c:pt idx="3">
                  <c:v>0.1257389187813</c:v>
                </c:pt>
                <c:pt idx="4">
                  <c:v>0.21507972478869999</c:v>
                </c:pt>
                <c:pt idx="5">
                  <c:v>0.34909093379970002</c:v>
                </c:pt>
                <c:pt idx="6">
                  <c:v>0.55010771751400001</c:v>
                </c:pt>
                <c:pt idx="7">
                  <c:v>0.85163295269009998</c:v>
                </c:pt>
                <c:pt idx="8">
                  <c:v>1.3039207458496</c:v>
                </c:pt>
                <c:pt idx="9">
                  <c:v>1.9823524951935001</c:v>
                </c:pt>
                <c:pt idx="10">
                  <c:v>3</c:v>
                </c:pt>
                <c:pt idx="11">
                  <c:v>3.0882377624511999</c:v>
                </c:pt>
                <c:pt idx="12">
                  <c:v>3.2205944061278999</c:v>
                </c:pt>
                <c:pt idx="13">
                  <c:v>3.4191296100616002</c:v>
                </c:pt>
                <c:pt idx="14">
                  <c:v>3.7169322967528999</c:v>
                </c:pt>
                <c:pt idx="15">
                  <c:v>4.1636362075806002</c:v>
                </c:pt>
                <c:pt idx="16">
                  <c:v>4.8336920738220002</c:v>
                </c:pt>
                <c:pt idx="17">
                  <c:v>5.8387761116028001</c:v>
                </c:pt>
                <c:pt idx="18">
                  <c:v>7.3464021682739</c:v>
                </c:pt>
                <c:pt idx="19">
                  <c:v>9.6078414916991992</c:v>
                </c:pt>
                <c:pt idx="20">
                  <c:v>13</c:v>
                </c:pt>
              </c:numCache>
            </c:numRef>
          </c:xVal>
          <c:yVal>
            <c:numRef>
              <c:f>[5]Trans!$AP$5:$AP$58</c:f>
              <c:numCache>
                <c:formatCode>General</c:formatCode>
                <c:ptCount val="54"/>
                <c:pt idx="0">
                  <c:v>8.4197000000000006</c:v>
                </c:pt>
                <c:pt idx="1">
                  <c:v>8.3982589999999995</c:v>
                </c:pt>
                <c:pt idx="2">
                  <c:v>8.3374400000000009</c:v>
                </c:pt>
                <c:pt idx="3">
                  <c:v>8.2422450000000005</c:v>
                </c:pt>
                <c:pt idx="4">
                  <c:v>8.1278970000000008</c:v>
                </c:pt>
                <c:pt idx="5">
                  <c:v>8.0069189999999999</c:v>
                </c:pt>
                <c:pt idx="6">
                  <c:v>7.8868419999999997</c:v>
                </c:pt>
                <c:pt idx="7">
                  <c:v>7.7723519999999997</c:v>
                </c:pt>
                <c:pt idx="8">
                  <c:v>7.6672659999999997</c:v>
                </c:pt>
                <c:pt idx="9">
                  <c:v>7.574427</c:v>
                </c:pt>
                <c:pt idx="10">
                  <c:v>7.4937839999999998</c:v>
                </c:pt>
                <c:pt idx="11">
                  <c:v>7.6020159999999999</c:v>
                </c:pt>
                <c:pt idx="12">
                  <c:v>7.7602279999999997</c:v>
                </c:pt>
                <c:pt idx="13">
                  <c:v>7.912293</c:v>
                </c:pt>
                <c:pt idx="14">
                  <c:v>8.0420949999999998</c:v>
                </c:pt>
                <c:pt idx="15">
                  <c:v>8.1472929999999995</c:v>
                </c:pt>
                <c:pt idx="16">
                  <c:v>8.2276389999999999</c:v>
                </c:pt>
                <c:pt idx="17">
                  <c:v>8.2847849999999994</c:v>
                </c:pt>
                <c:pt idx="18">
                  <c:v>8.3236740000000005</c:v>
                </c:pt>
                <c:pt idx="19">
                  <c:v>8.3507660000000001</c:v>
                </c:pt>
                <c:pt idx="20">
                  <c:v>8.3709550000000004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7-4587-A2AC-4B59D54A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34127"/>
        <c:axId val="527988384"/>
        <c:extLst/>
      </c:scatterChart>
      <c:valAx>
        <c:axId val="19923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7988384"/>
        <c:crosses val="autoZero"/>
        <c:crossBetween val="midCat"/>
        <c:majorUnit val="1"/>
      </c:valAx>
      <c:valAx>
        <c:axId val="527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334127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4318895755088858"/>
          <c:y val="2.6011592300962333E-3"/>
          <c:w val="0.45681104244911136"/>
          <c:h val="0.1186313429571303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01784589887777"/>
          <c:y val="0.13427045495774095"/>
          <c:w val="0.77769826576939727"/>
          <c:h val="0.70382395330866021"/>
        </c:manualLayout>
      </c:layout>
      <c:scatterChart>
        <c:scatterStyle val="smoothMarker"/>
        <c:varyColors val="0"/>
        <c:ser>
          <c:idx val="2"/>
          <c:order val="0"/>
          <c:tx>
            <c:v>MED_1</c:v>
          </c:tx>
          <c:marker>
            <c:symbol val="plus"/>
            <c:size val="6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____IN_____!$JO$6:$JO$57</c:f>
            </c:numRef>
          </c:xVal>
          <c:yVal>
            <c:numRef>
              <c:f>____IN_____!$JD$6:$JD$41</c:f>
            </c:numRef>
          </c:yVal>
          <c:smooth val="1"/>
          <c:extLst>
            <c:ext xmlns:c16="http://schemas.microsoft.com/office/drawing/2014/chart" uri="{C3380CC4-5D6E-409C-BE32-E72D297353CC}">
              <c16:uniqueId val="{00000000-A9FD-4C74-8944-E4FD25F33AB3}"/>
            </c:ext>
          </c:extLst>
        </c:ser>
        <c:ser>
          <c:idx val="0"/>
          <c:order val="1"/>
          <c:tx>
            <c:v>MED_2</c:v>
          </c:tx>
          <c:marker>
            <c:symbol val="plus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____IN_____!$JP$6:$JP$57</c:f>
            </c:numRef>
          </c:xVal>
          <c:yVal>
            <c:numRef>
              <c:f>____IN_____!$JD$6:$JD$57</c:f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9FD-4C74-8944-E4FD25F33AB3}"/>
            </c:ext>
          </c:extLst>
        </c:ser>
        <c:ser>
          <c:idx val="3"/>
          <c:order val="2"/>
          <c:tx>
            <c:strRef>
              <c:f>____IN_____!$JN$4</c:f>
              <c:strCache>
                <c:ptCount val="1"/>
                <c:pt idx="0">
                  <c:v>med_F</c:v>
                </c:pt>
              </c:strCache>
              <c:extLst xmlns:c15="http://schemas.microsoft.com/office/drawing/2012/chart"/>
            </c:strRef>
          </c:tx>
          <c:marker>
            <c:symbol val="circle"/>
            <c:size val="4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____IN_____!$JM$6:$JM$26</c:f>
              <c:extLst xmlns:c15="http://schemas.microsoft.com/office/drawing/2012/chart"/>
            </c:numRef>
          </c:xVal>
          <c:yVal>
            <c:numRef>
              <c:f>____IN_____!$JN$6:$JN$26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9FD-4C74-8944-E4FD25F33AB3}"/>
            </c:ext>
          </c:extLst>
        </c:ser>
        <c:ser>
          <c:idx val="1"/>
          <c:order val="3"/>
          <c:tx>
            <c:strRef>
              <c:f>____IN_____!$JF$5</c:f>
              <c:strCache>
                <c:ptCount val="1"/>
                <c:pt idx="0">
                  <c:v>MOD</c:v>
                </c:pt>
              </c:strCache>
            </c:strRef>
          </c:tx>
          <c:marker>
            <c:symbol val="circle"/>
            <c:size val="4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____IN_____!$JE$6:$JE$57</c:f>
            </c:numRef>
          </c:xVal>
          <c:yVal>
            <c:numRef>
              <c:f>____IN_____!$JF$6:$JF$57</c:f>
            </c:numRef>
          </c:yVal>
          <c:smooth val="1"/>
          <c:extLst>
            <c:ext xmlns:c16="http://schemas.microsoft.com/office/drawing/2014/chart" uri="{C3380CC4-5D6E-409C-BE32-E72D297353CC}">
              <c16:uniqueId val="{00000002-A9FD-4C74-8944-E4FD25F3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34127"/>
        <c:axId val="527988384"/>
        <c:extLst/>
      </c:scatterChart>
      <c:valAx>
        <c:axId val="1992334127"/>
        <c:scaling>
          <c:orientation val="minMax"/>
          <c:max val="3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7988384"/>
        <c:crosses val="autoZero"/>
        <c:crossBetween val="midCat"/>
        <c:majorUnit val="1"/>
      </c:valAx>
      <c:valAx>
        <c:axId val="527988384"/>
        <c:scaling>
          <c:orientation val="minMax"/>
          <c:max val="841"/>
          <c:min val="83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334127"/>
        <c:crosses val="autoZero"/>
        <c:crossBetween val="midCat"/>
        <c:majorUnit val="2"/>
      </c:valAx>
      <c:spPr>
        <a:noFill/>
      </c:spPr>
    </c:plotArea>
    <c:legend>
      <c:legendPos val="t"/>
      <c:layout>
        <c:manualLayout>
          <c:xMode val="edge"/>
          <c:yMode val="edge"/>
          <c:x val="0.65982370726882911"/>
          <c:y val="0.45704854428543129"/>
          <c:w val="0.28090502142121071"/>
          <c:h val="0.30989970696393732"/>
        </c:manualLayout>
      </c:layout>
      <c:overlay val="0"/>
      <c:txPr>
        <a:bodyPr/>
        <a:lstStyle/>
        <a:p>
          <a:pPr>
            <a:defRPr sz="500"/>
          </a:pPr>
          <a:endParaRPr lang="LID4096"/>
        </a:p>
      </c:txPr>
    </c:legend>
    <c:plotVisOnly val="1"/>
    <c:dispBlanksAs val="gap"/>
    <c:showDLblsOverMax val="0"/>
    <c:extLst/>
  </c:chart>
  <c:spPr>
    <a:solidFill>
      <a:srgbClr val="FFFFFF"/>
    </a:solidFill>
    <a:ln w="3175">
      <a:solidFill>
        <a:sysClr val="windowText" lastClr="000000"/>
      </a:solidFill>
    </a:ln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0</xdr:rowOff>
    </xdr:from>
    <xdr:to>
      <xdr:col>17</xdr:col>
      <xdr:colOff>209550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0CA57-627F-4407-AA68-B7058E222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</xdr:row>
      <xdr:rowOff>14288</xdr:rowOff>
    </xdr:from>
    <xdr:to>
      <xdr:col>9</xdr:col>
      <xdr:colOff>304800</xdr:colOff>
      <xdr:row>22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899E8-6217-4EE9-8A25-6218E4B7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228600</xdr:colOff>
      <xdr:row>5</xdr:row>
      <xdr:rowOff>0</xdr:rowOff>
    </xdr:from>
    <xdr:to>
      <xdr:col>108</xdr:col>
      <xdr:colOff>533400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CEE92-1C07-4098-B898-461F99814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52552</xdr:colOff>
      <xdr:row>30</xdr:row>
      <xdr:rowOff>65690</xdr:rowOff>
    </xdr:from>
    <xdr:to>
      <xdr:col>2</xdr:col>
      <xdr:colOff>367862</xdr:colOff>
      <xdr:row>33</xdr:row>
      <xdr:rowOff>78829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E3F90-00D3-1E4A-7416-00509B1124C2}"/>
            </a:ext>
          </a:extLst>
        </xdr:cNvPr>
        <xdr:cNvSpPr txBox="1"/>
      </xdr:nvSpPr>
      <xdr:spPr>
        <a:xfrm>
          <a:off x="52552" y="1780190"/>
          <a:ext cx="748862" cy="308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A_XY.csv</a:t>
          </a:r>
          <a:endParaRPr lang="LID4096" sz="1100" b="1"/>
        </a:p>
      </xdr:txBody>
    </xdr:sp>
    <xdr:clientData/>
  </xdr:twoCellAnchor>
  <xdr:twoCellAnchor>
    <xdr:from>
      <xdr:col>95</xdr:col>
      <xdr:colOff>44198</xdr:colOff>
      <xdr:row>36</xdr:row>
      <xdr:rowOff>24158</xdr:rowOff>
    </xdr:from>
    <xdr:to>
      <xdr:col>97</xdr:col>
      <xdr:colOff>117846</xdr:colOff>
      <xdr:row>41</xdr:row>
      <xdr:rowOff>50433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BB38CB1A-9EB4-7170-1D64-4A2FABB08406}"/>
            </a:ext>
          </a:extLst>
        </xdr:cNvPr>
        <xdr:cNvSpPr/>
      </xdr:nvSpPr>
      <xdr:spPr>
        <a:xfrm rot="4131114">
          <a:off x="9504203" y="2519670"/>
          <a:ext cx="518948" cy="33640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60155</xdr:colOff>
      <xdr:row>316</xdr:row>
      <xdr:rowOff>40103</xdr:rowOff>
    </xdr:from>
    <xdr:to>
      <xdr:col>36</xdr:col>
      <xdr:colOff>190499</xdr:colOff>
      <xdr:row>320</xdr:row>
      <xdr:rowOff>60156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A8DD9E0-4314-431F-9D1C-ABC6AD9BFC05}"/>
            </a:ext>
          </a:extLst>
        </xdr:cNvPr>
        <xdr:cNvGrpSpPr>
          <a:grpSpLocks noChangeAspect="1"/>
        </xdr:cNvGrpSpPr>
      </xdr:nvGrpSpPr>
      <xdr:grpSpPr>
        <a:xfrm>
          <a:off x="745955" y="24452678"/>
          <a:ext cx="292270" cy="324853"/>
          <a:chOff x="5805237" y="398443"/>
          <a:chExt cx="2115553" cy="55734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EFB949B-D775-7465-B5C5-077245B749BB}"/>
              </a:ext>
            </a:extLst>
          </xdr:cNvPr>
          <xdr:cNvGrpSpPr>
            <a:grpSpLocks noChangeAspect="1"/>
          </xdr:cNvGrpSpPr>
        </xdr:nvGrpSpPr>
        <xdr:grpSpPr>
          <a:xfrm>
            <a:off x="5805237" y="398443"/>
            <a:ext cx="2115553" cy="557340"/>
            <a:chOff x="4612105" y="1281288"/>
            <a:chExt cx="2767263" cy="729034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F78BD922-9A97-C97C-79DB-63BFADCE2928}"/>
                </a:ext>
              </a:extLst>
            </xdr:cNvPr>
            <xdr:cNvSpPr/>
          </xdr:nvSpPr>
          <xdr:spPr>
            <a:xfrm>
              <a:off x="4612105" y="1281288"/>
              <a:ext cx="2767263" cy="729034"/>
            </a:xfrm>
            <a:prstGeom prst="rect">
              <a:avLst/>
            </a:prstGeom>
            <a:solidFill>
              <a:schemeClr val="bg1"/>
            </a:solidFill>
            <a:ln w="6350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LID4096" sz="1100"/>
            </a:p>
          </xdr:txBody>
        </xdr:sp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E595314C-4246-6C41-DCA3-2186F56958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27145" y="1285362"/>
              <a:ext cx="2712877" cy="708045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D26E82F-7C6B-F6ED-DC7A-714C48EF0234}"/>
                </a:ext>
              </a:extLst>
            </xdr:cNvPr>
            <xdr:cNvSpPr txBox="1"/>
          </xdr:nvSpPr>
          <xdr:spPr>
            <a:xfrm>
              <a:off x="6918157" y="1292391"/>
              <a:ext cx="446172" cy="20553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r"/>
              <a:endParaRPr lang="LID4096" sz="1100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84CA1A0-42C1-F04C-2DC8-7AFFBBE76358}"/>
              </a:ext>
            </a:extLst>
          </xdr:cNvPr>
          <xdr:cNvSpPr txBox="1"/>
        </xdr:nvSpPr>
        <xdr:spPr>
          <a:xfrm>
            <a:off x="5840329" y="590845"/>
            <a:ext cx="2070434" cy="1571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r"/>
            <a:endParaRPr lang="LID4096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221AD995-B2FC-8C2D-539C-7A08BAB08E3B}"/>
              </a:ext>
            </a:extLst>
          </xdr:cNvPr>
          <xdr:cNvSpPr txBox="1"/>
        </xdr:nvSpPr>
        <xdr:spPr>
          <a:xfrm>
            <a:off x="5853376" y="568028"/>
            <a:ext cx="1439918" cy="16791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l"/>
            <a:r>
              <a:rPr lang="en-US" sz="1100" b="0" i="0" u="none" strike="noStrike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Freundlich sorption</a:t>
            </a:r>
            <a:endParaRPr lang="LID4096" sz="1100">
              <a:solidFill>
                <a:srgbClr val="FF0000"/>
              </a:solidFill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755CC8BF-B8EE-CC30-EDE7-848AA6BA78A8}"/>
              </a:ext>
            </a:extLst>
          </xdr:cNvPr>
          <xdr:cNvSpPr txBox="1"/>
        </xdr:nvSpPr>
        <xdr:spPr>
          <a:xfrm>
            <a:off x="6720117" y="561002"/>
            <a:ext cx="1119236" cy="1726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r"/>
            <a:r>
              <a:rPr lang="en-US" sz="1100" b="0" i="0" u="none" strike="noStrike" baseline="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langmuir</a:t>
            </a:r>
            <a:endParaRPr lang="LID4096" sz="1100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3</xdr:col>
      <xdr:colOff>41333</xdr:colOff>
      <xdr:row>0</xdr:row>
      <xdr:rowOff>24192</xdr:rowOff>
    </xdr:from>
    <xdr:to>
      <xdr:col>282</xdr:col>
      <xdr:colOff>10026</xdr:colOff>
      <xdr:row>0</xdr:row>
      <xdr:rowOff>24192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0BCCF25-9E31-93E4-7767-91E5CD65BA8A}"/>
            </a:ext>
          </a:extLst>
        </xdr:cNvPr>
        <xdr:cNvSpPr txBox="1"/>
      </xdr:nvSpPr>
      <xdr:spPr>
        <a:xfrm>
          <a:off x="678004" y="24192"/>
          <a:ext cx="8240404" cy="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en-US" sz="200"/>
            <a:t>www.betami.com.br</a:t>
          </a:r>
        </a:p>
      </xdr:txBody>
    </xdr:sp>
    <xdr:clientData/>
  </xdr:twoCellAnchor>
  <xdr:twoCellAnchor>
    <xdr:from>
      <xdr:col>3</xdr:col>
      <xdr:colOff>12423</xdr:colOff>
      <xdr:row>0</xdr:row>
      <xdr:rowOff>1</xdr:rowOff>
    </xdr:from>
    <xdr:to>
      <xdr:col>3</xdr:col>
      <xdr:colOff>841513</xdr:colOff>
      <xdr:row>1</xdr:row>
      <xdr:rowOff>49697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0ACA016-61A2-46F2-BADA-7F1196E9E666}"/>
            </a:ext>
          </a:extLst>
        </xdr:cNvPr>
        <xdr:cNvSpPr/>
      </xdr:nvSpPr>
      <xdr:spPr>
        <a:xfrm>
          <a:off x="451401" y="1"/>
          <a:ext cx="829090" cy="78685"/>
        </a:xfrm>
        <a:prstGeom prst="rect">
          <a:avLst/>
        </a:prstGeom>
        <a:solidFill>
          <a:srgbClr val="FFFFFF">
            <a:alpha val="117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829090</xdr:colOff>
      <xdr:row>1</xdr:row>
      <xdr:rowOff>49696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9506F5-1EC6-4B20-BC02-D98CE68AF122}"/>
            </a:ext>
          </a:extLst>
        </xdr:cNvPr>
        <xdr:cNvSpPr/>
      </xdr:nvSpPr>
      <xdr:spPr>
        <a:xfrm>
          <a:off x="438978" y="0"/>
          <a:ext cx="829090" cy="78685"/>
        </a:xfrm>
        <a:prstGeom prst="rect">
          <a:avLst/>
        </a:prstGeom>
        <a:solidFill>
          <a:srgbClr val="FFFFFF">
            <a:alpha val="117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15734</xdr:colOff>
      <xdr:row>0</xdr:row>
      <xdr:rowOff>3313</xdr:rowOff>
    </xdr:from>
    <xdr:to>
      <xdr:col>3</xdr:col>
      <xdr:colOff>844824</xdr:colOff>
      <xdr:row>1</xdr:row>
      <xdr:rowOff>53009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335608F-5714-45B8-AB4F-8AD24F35157F}"/>
            </a:ext>
          </a:extLst>
        </xdr:cNvPr>
        <xdr:cNvSpPr/>
      </xdr:nvSpPr>
      <xdr:spPr>
        <a:xfrm>
          <a:off x="454712" y="3313"/>
          <a:ext cx="829090" cy="78685"/>
        </a:xfrm>
        <a:prstGeom prst="rect">
          <a:avLst/>
        </a:prstGeom>
        <a:solidFill>
          <a:srgbClr val="FFFFFF">
            <a:alpha val="117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8282</xdr:colOff>
      <xdr:row>0</xdr:row>
      <xdr:rowOff>4142</xdr:rowOff>
    </xdr:from>
    <xdr:to>
      <xdr:col>3</xdr:col>
      <xdr:colOff>408747</xdr:colOff>
      <xdr:row>1</xdr:row>
      <xdr:rowOff>53838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A4A847E-1291-4B92-A084-706C2A9FDE4C}"/>
            </a:ext>
          </a:extLst>
        </xdr:cNvPr>
        <xdr:cNvSpPr/>
      </xdr:nvSpPr>
      <xdr:spPr>
        <a:xfrm>
          <a:off x="522632" y="4142"/>
          <a:ext cx="400465" cy="78271"/>
        </a:xfrm>
        <a:prstGeom prst="rect">
          <a:avLst/>
        </a:prstGeom>
        <a:solidFill>
          <a:srgbClr val="FFFFFF">
            <a:alpha val="117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265</xdr:col>
      <xdr:colOff>0</xdr:colOff>
      <xdr:row>16</xdr:row>
      <xdr:rowOff>7328</xdr:rowOff>
    </xdr:from>
    <xdr:to>
      <xdr:col>265</xdr:col>
      <xdr:colOff>0</xdr:colOff>
      <xdr:row>45</xdr:row>
      <xdr:rowOff>49374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FC6E2C5-17F9-4E76-85F1-C412BC5A47B0}"/>
            </a:ext>
          </a:extLst>
        </xdr:cNvPr>
        <xdr:cNvGrpSpPr/>
      </xdr:nvGrpSpPr>
      <xdr:grpSpPr>
        <a:xfrm>
          <a:off x="8696325" y="1178903"/>
          <a:ext cx="0" cy="2251846"/>
          <a:chOff x="7809350" y="3626828"/>
          <a:chExt cx="3021908" cy="3654219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A02DBB63-279B-C20E-FA35-8043006402D4}"/>
              </a:ext>
            </a:extLst>
          </xdr:cNvPr>
          <xdr:cNvGrpSpPr/>
        </xdr:nvGrpSpPr>
        <xdr:grpSpPr>
          <a:xfrm>
            <a:off x="7809350" y="3626828"/>
            <a:ext cx="3021908" cy="3654219"/>
            <a:chOff x="7809350" y="3626828"/>
            <a:chExt cx="3021908" cy="3654219"/>
          </a:xfrm>
        </xdr:grpSpPr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E75D3213-785F-E98A-EC73-A721DA774561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7809350" y="3626828"/>
              <a:ext cx="3021908" cy="3654219"/>
              <a:chOff x="455597" y="622789"/>
              <a:chExt cx="4130652" cy="3191751"/>
            </a:xfrm>
          </xdr:grpSpPr>
          <xdr:graphicFrame macro="">
            <xdr:nvGraphicFramePr>
              <xdr:cNvPr id="40" name="Chart 39">
                <a:extLst>
                  <a:ext uri="{FF2B5EF4-FFF2-40B4-BE49-F238E27FC236}">
                    <a16:creationId xmlns:a16="http://schemas.microsoft.com/office/drawing/2014/main" id="{1868B3A1-B550-D838-0D9D-AC6B3FDFFC6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55597" y="2217188"/>
              <a:ext cx="4124654" cy="15973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41" name="Chart 40">
                <a:extLst>
                  <a:ext uri="{FF2B5EF4-FFF2-40B4-BE49-F238E27FC236}">
                    <a16:creationId xmlns:a16="http://schemas.microsoft.com/office/drawing/2014/main" id="{EAE1BE3A-3E0E-8127-12E1-844472A44CD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61596" y="622789"/>
              <a:ext cx="4124653" cy="15973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55804C8-B9AD-6991-75D7-342EA2BF1D3F}"/>
                </a:ext>
              </a:extLst>
            </xdr:cNvPr>
            <xdr:cNvSpPr txBox="1"/>
          </xdr:nvSpPr>
          <xdr:spPr>
            <a:xfrm>
              <a:off x="8037633" y="3670789"/>
              <a:ext cx="1223597" cy="2344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100"/>
                <a:t>Teady__Transient</a:t>
              </a:r>
              <a:endParaRPr lang="LID4096" sz="1100"/>
            </a:p>
          </xdr:txBody>
        </xdr:sp>
      </xdr:grp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CF65BEC3-22D1-F537-78F4-631A78630BFA}"/>
              </a:ext>
            </a:extLst>
          </xdr:cNvPr>
          <xdr:cNvSpPr txBox="1"/>
        </xdr:nvSpPr>
        <xdr:spPr>
          <a:xfrm>
            <a:off x="8081597" y="5495192"/>
            <a:ext cx="710712" cy="2344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/>
              <a:t>Fixo</a:t>
            </a:r>
            <a:endParaRPr lang="LID4096" sz="1100"/>
          </a:p>
        </xdr:txBody>
      </xdr:sp>
    </xdr:grpSp>
    <xdr:clientData/>
  </xdr:twoCellAnchor>
  <xdr:twoCellAnchor>
    <xdr:from>
      <xdr:col>249</xdr:col>
      <xdr:colOff>319089</xdr:colOff>
      <xdr:row>29</xdr:row>
      <xdr:rowOff>28575</xdr:rowOff>
    </xdr:from>
    <xdr:to>
      <xdr:col>259</xdr:col>
      <xdr:colOff>121319</xdr:colOff>
      <xdr:row>36</xdr:row>
      <xdr:rowOff>61912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DF440F8-79C0-4714-B686-D609D8FA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255</xdr:col>
      <xdr:colOff>38101</xdr:colOff>
      <xdr:row>10</xdr:row>
      <xdr:rowOff>9525</xdr:rowOff>
    </xdr:from>
    <xdr:to>
      <xdr:col>259</xdr:col>
      <xdr:colOff>71439</xdr:colOff>
      <xdr:row>12</xdr:row>
      <xdr:rowOff>52388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D5038F40-407C-7603-765B-FE9DEBC35A54}"/>
                </a:ext>
              </a:extLst>
            </xdr:cNvPr>
            <xdr:cNvSpPr txBox="1"/>
          </xdr:nvSpPr>
          <xdr:spPr>
            <a:xfrm>
              <a:off x="10258426" y="895350"/>
              <a:ext cx="871538" cy="233363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5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5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m:rPr>
                            <m:sty m:val="p"/>
                          </m:rPr>
                          <a:rPr lang="pt-BR" sz="5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</m:t>
                        </m:r>
                      </m:e>
                      <m:sub>
                        <m:r>
                          <a:rPr lang="pt-BR" sz="5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5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5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perlen</m:t>
                    </m:r>
                    <m:f>
                      <m:fPr>
                        <m:ctrlPr>
                          <a:rPr lang="pt-BR" sz="5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BR" sz="5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tsmult</m:t>
                        </m:r>
                        <m:r>
                          <a:rPr lang="pt-BR" sz="5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p>
                          <m:sSupPr>
                            <m:ctrlPr>
                              <a:rPr lang="pt-BR" sz="5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pt-BR" sz="5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tsmult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pt-BR" sz="5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nstp</m:t>
                            </m:r>
                          </m:sup>
                        </m:sSup>
                        <m:r>
                          <a:rPr lang="pt-BR" sz="5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LID4096" sz="500" i="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D5038F40-407C-7603-765B-FE9DEBC35A54}"/>
                </a:ext>
              </a:extLst>
            </xdr:cNvPr>
            <xdr:cNvSpPr txBox="1"/>
          </xdr:nvSpPr>
          <xdr:spPr>
            <a:xfrm>
              <a:off x="10258426" y="895350"/>
              <a:ext cx="871538" cy="233363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algn="l"/>
              <a:r>
                <a:rPr lang="en-US" sz="5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5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t-BR" sz="5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r>
                <a:rPr lang="en-US" sz="5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pt-BR" sz="5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1=perlen (tsmult−1)/(</a:t>
              </a:r>
              <a:r>
                <a:rPr lang="pt-BR" sz="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tsmult</a:t>
              </a:r>
              <a:r>
                <a:rPr lang="pt-BR" sz="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pt-BR" sz="5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nstp</a:t>
              </a:r>
              <a:r>
                <a:rPr lang="pt-BR" sz="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pt-BR" sz="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LID4096" sz="500" i="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83</xdr:col>
      <xdr:colOff>47621</xdr:colOff>
      <xdr:row>1</xdr:row>
      <xdr:rowOff>57150</xdr:rowOff>
    </xdr:from>
    <xdr:to>
      <xdr:col>196</xdr:col>
      <xdr:colOff>85724</xdr:colOff>
      <xdr:row>51</xdr:row>
      <xdr:rowOff>23816</xdr:rowOff>
    </xdr:to>
    <xdr:sp macro="" textlink="">
      <xdr:nvSpPr>
        <xdr:cNvPr id="31" name="L-Shape 30">
          <a:extLst>
            <a:ext uri="{FF2B5EF4-FFF2-40B4-BE49-F238E27FC236}">
              <a16:creationId xmlns:a16="http://schemas.microsoft.com/office/drawing/2014/main" id="{210A6679-EABB-E02E-4794-63718E17965A}"/>
            </a:ext>
          </a:extLst>
        </xdr:cNvPr>
        <xdr:cNvSpPr/>
      </xdr:nvSpPr>
      <xdr:spPr>
        <a:xfrm flipH="1">
          <a:off x="2066921" y="85725"/>
          <a:ext cx="3448053" cy="3776666"/>
        </a:xfrm>
        <a:prstGeom prst="corner">
          <a:avLst>
            <a:gd name="adj1" fmla="val 96752"/>
            <a:gd name="adj2" fmla="val 72965"/>
          </a:avLst>
        </a:prstGeom>
        <a:solidFill>
          <a:srgbClr val="646464">
            <a:alpha val="5098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LID4096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182</xdr:col>
      <xdr:colOff>19051</xdr:colOff>
      <xdr:row>3</xdr:row>
      <xdr:rowOff>4763</xdr:rowOff>
    </xdr:from>
    <xdr:to>
      <xdr:col>183</xdr:col>
      <xdr:colOff>14289</xdr:colOff>
      <xdr:row>5</xdr:row>
      <xdr:rowOff>38101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1FF29283-020F-4CC7-9B85-223D3A2F79FE}"/>
            </a:ext>
          </a:extLst>
        </xdr:cNvPr>
        <xdr:cNvSpPr/>
      </xdr:nvSpPr>
      <xdr:spPr>
        <a:xfrm>
          <a:off x="1724026" y="185738"/>
          <a:ext cx="280988" cy="185738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algn="ctr"/>
          <a:r>
            <a:rPr lang="pt-BR" sz="500"/>
            <a:t> selecton</a:t>
          </a:r>
          <a:endParaRPr lang="LID4096" sz="500"/>
        </a:p>
      </xdr:txBody>
    </xdr:sp>
    <xdr:clientData/>
  </xdr:twoCellAnchor>
  <xdr:twoCellAnchor>
    <xdr:from>
      <xdr:col>83</xdr:col>
      <xdr:colOff>49145</xdr:colOff>
      <xdr:row>6</xdr:row>
      <xdr:rowOff>60031</xdr:rowOff>
    </xdr:from>
    <xdr:to>
      <xdr:col>182</xdr:col>
      <xdr:colOff>169209</xdr:colOff>
      <xdr:row>8</xdr:row>
      <xdr:rowOff>74319</xdr:rowOff>
    </xdr:to>
    <xdr:sp macro="" textlink="">
      <xdr:nvSpPr>
        <xdr:cNvPr id="44" name="Arrow: Right 43">
          <a:extLst>
            <a:ext uri="{FF2B5EF4-FFF2-40B4-BE49-F238E27FC236}">
              <a16:creationId xmlns:a16="http://schemas.microsoft.com/office/drawing/2014/main" id="{DE976E92-4A9F-481A-A1C7-E3B458C43A1F}"/>
            </a:ext>
          </a:extLst>
        </xdr:cNvPr>
        <xdr:cNvSpPr/>
      </xdr:nvSpPr>
      <xdr:spPr>
        <a:xfrm rot="7892393">
          <a:off x="1697471" y="459580"/>
          <a:ext cx="166688" cy="18673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</xdr:col>
      <xdr:colOff>100015</xdr:colOff>
      <xdr:row>11</xdr:row>
      <xdr:rowOff>61914</xdr:rowOff>
    </xdr:from>
    <xdr:to>
      <xdr:col>2</xdr:col>
      <xdr:colOff>266703</xdr:colOff>
      <xdr:row>13</xdr:row>
      <xdr:rowOff>19049</xdr:rowOff>
    </xdr:to>
    <xdr:sp macro="" textlink="">
      <xdr:nvSpPr>
        <xdr:cNvPr id="45" name="Arrow: Right 44">
          <a:extLst>
            <a:ext uri="{FF2B5EF4-FFF2-40B4-BE49-F238E27FC236}">
              <a16:creationId xmlns:a16="http://schemas.microsoft.com/office/drawing/2014/main" id="{8F77D99A-CA99-4954-A27F-3A8E6E5F5828}"/>
            </a:ext>
          </a:extLst>
        </xdr:cNvPr>
        <xdr:cNvSpPr/>
      </xdr:nvSpPr>
      <xdr:spPr>
        <a:xfrm rot="5400000">
          <a:off x="471491" y="823913"/>
          <a:ext cx="109535" cy="166688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211</xdr:col>
      <xdr:colOff>163445</xdr:colOff>
      <xdr:row>6</xdr:row>
      <xdr:rowOff>40981</xdr:rowOff>
    </xdr:from>
    <xdr:to>
      <xdr:col>212</xdr:col>
      <xdr:colOff>112059</xdr:colOff>
      <xdr:row>8</xdr:row>
      <xdr:rowOff>55269</xdr:rowOff>
    </xdr:to>
    <xdr:sp macro="" textlink="">
      <xdr:nvSpPr>
        <xdr:cNvPr id="46" name="Arrow: Right 45">
          <a:extLst>
            <a:ext uri="{FF2B5EF4-FFF2-40B4-BE49-F238E27FC236}">
              <a16:creationId xmlns:a16="http://schemas.microsoft.com/office/drawing/2014/main" id="{555E6D6C-7C5E-4E31-A633-065DE6EF22BC}"/>
            </a:ext>
          </a:extLst>
        </xdr:cNvPr>
        <xdr:cNvSpPr/>
      </xdr:nvSpPr>
      <xdr:spPr>
        <a:xfrm rot="7892393">
          <a:off x="6983846" y="440530"/>
          <a:ext cx="166688" cy="18673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00_BETAMI\99_Ye_are_welcome\99_xls\Book1.xlsx" TargetMode="External"/><Relationship Id="rId1" Type="http://schemas.openxmlformats.org/officeDocument/2006/relationships/externalLinkPath" Target="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3_2024_copia____BKP\a12_Jardim_America_B\A_Beta_15.xlsm" TargetMode="External"/><Relationship Id="rId1" Type="http://schemas.openxmlformats.org/officeDocument/2006/relationships/externalLinkPath" Target="file:///D:\13_2024_copia____BKP\a12_Jardim_America_B\A_Beta_15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2_RMG%20Servi&#231;os\25_Eduardo\B_Transp.xlsx" TargetMode="External"/><Relationship Id="rId1" Type="http://schemas.openxmlformats.org/officeDocument/2006/relationships/externalLinkPath" Target="/02_RMG%20Servi&#231;os/25_Eduardo/B_Tran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5_REPOS/d03_Beta-Me/00_Main_GM_MTK_2024/A_Beta_15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st\A\C_01_Beta_Transiente_Olele.xlsx" TargetMode="External"/><Relationship Id="rId1" Type="http://schemas.openxmlformats.org/officeDocument/2006/relationships/externalLinkPath" Target="file:///C:\pest\A\C_01_Beta_Transiente_Ol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M"/>
      <sheetName val="10"/>
      <sheetName val="06"/>
      <sheetName val="06b"/>
      <sheetName val="6M"/>
      <sheetName val="6N"/>
      <sheetName val="09"/>
    </sheetNames>
    <sheetDataSet>
      <sheetData sheetId="0">
        <row r="8">
          <cell r="E8" t="str">
            <v>Ref</v>
          </cell>
        </row>
      </sheetData>
      <sheetData sheetId="1">
        <row r="5">
          <cell r="BK5">
            <v>1</v>
          </cell>
        </row>
      </sheetData>
      <sheetData sheetId="2">
        <row r="3">
          <cell r="F3">
            <v>0</v>
          </cell>
        </row>
      </sheetData>
      <sheetData sheetId="3">
        <row r="5">
          <cell r="BB5" t="str">
            <v>in</v>
          </cell>
        </row>
      </sheetData>
      <sheetData sheetId="4">
        <row r="6">
          <cell r="F6" t="str">
            <v>Ref</v>
          </cell>
        </row>
      </sheetData>
      <sheetData sheetId="5">
        <row r="25">
          <cell r="AI25" t="str">
            <v>Ref</v>
          </cell>
        </row>
      </sheetData>
      <sheetData sheetId="6">
        <row r="2">
          <cell r="D2">
            <v>2.0093399999999998E-6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1n"/>
      <sheetName val="o10n"/>
      <sheetName val="o09n"/>
      <sheetName val="o08n"/>
      <sheetName val="R2"/>
      <sheetName val="tES"/>
      <sheetName val="cES"/>
      <sheetName val="RES"/>
      <sheetName val="SEO"/>
      <sheetName val="SEO_T"/>
      <sheetName val="PAR"/>
      <sheetName val="BPA"/>
      <sheetName val="SEN"/>
      <sheetName val="sSEN"/>
      <sheetName val="IN"/>
      <sheetName val="o01"/>
      <sheetName val="o03"/>
      <sheetName val="o04"/>
      <sheetName val="o05"/>
      <sheetName val="o08"/>
      <sheetName val="o09"/>
      <sheetName val="o10"/>
      <sheetName val="o11"/>
      <sheetName val="o02"/>
      <sheetName val="o06"/>
      <sheetName val="o07"/>
      <sheetName val="A"/>
      <sheetName val="B"/>
      <sheetName val="C"/>
      <sheetName val="p02"/>
      <sheetName val="p03"/>
      <sheetName val="p04"/>
      <sheetName val="p05"/>
      <sheetName val="p06"/>
      <sheetName val="k07"/>
      <sheetName val="k08"/>
      <sheetName val="k09"/>
      <sheetName val="k10"/>
      <sheetName val="k11"/>
      <sheetName val="p12"/>
      <sheetName val="p13"/>
      <sheetName val="14"/>
      <sheetName val="K"/>
      <sheetName val="D"/>
      <sheetName val="E"/>
      <sheetName val="F"/>
      <sheetName val="exemplo"/>
      <sheetName val="t01"/>
      <sheetName val="t02"/>
      <sheetName val="1"/>
      <sheetName val="2"/>
      <sheetName val="3"/>
      <sheetName val="4"/>
      <sheetName val="5"/>
      <sheetName val="Ph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A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SA (2)"/>
      <sheetName val="M (2)"/>
      <sheetName val="Gd"/>
      <sheetName val="A"/>
      <sheetName val="B"/>
      <sheetName val="All_b"/>
      <sheetName val="export"/>
      <sheetName val="MASSA"/>
      <sheetName val="m2"/>
      <sheetName val="OBS"/>
      <sheetName val="Graphcs"/>
      <sheetName val="Pocos"/>
      <sheetName val="K"/>
      <sheetName val="Transp_Par (2)"/>
      <sheetName val="0"/>
      <sheetName val="C"/>
      <sheetName val="M1 (2)"/>
      <sheetName val="Sheet11"/>
      <sheetName val="Graphcs (2)"/>
      <sheetName val="g_here"/>
      <sheetName val="B_Transp"/>
    </sheetNames>
    <sheetDataSet>
      <sheetData sheetId="0" refreshError="1"/>
      <sheetData sheetId="1">
        <row r="3">
          <cell r="B3" t="str">
            <v xml:space="preserve"> -</v>
          </cell>
        </row>
      </sheetData>
      <sheetData sheetId="2" refreshError="1"/>
      <sheetData sheetId="3" refreshError="1"/>
      <sheetData sheetId="4">
        <row r="2">
          <cell r="G2">
            <v>1</v>
          </cell>
        </row>
        <row r="13">
          <cell r="O13">
            <v>736.34180000000003</v>
          </cell>
        </row>
        <row r="14">
          <cell r="O14">
            <v>736.34699999999998</v>
          </cell>
        </row>
        <row r="29">
          <cell r="X29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0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"/>
      <sheetName val="MKV"/>
      <sheetName val="Set."/>
      <sheetName val="Trans"/>
      <sheetName val="i___"/>
      <sheetName val="IN"/>
      <sheetName val="o1"/>
      <sheetName val="o2"/>
      <sheetName val="o3"/>
      <sheetName val="o4"/>
      <sheetName val="o5"/>
      <sheetName val="o6"/>
      <sheetName val="o7"/>
      <sheetName val="o8"/>
      <sheetName val="o9"/>
      <sheetName val="o10"/>
      <sheetName val="o11"/>
      <sheetName val="a1"/>
      <sheetName val="a2"/>
      <sheetName val="a3"/>
      <sheetName val="p1"/>
      <sheetName val="p2"/>
      <sheetName val="p3"/>
      <sheetName val="p4"/>
      <sheetName val="p5"/>
      <sheetName val="o1t"/>
      <sheetName val="o7t"/>
      <sheetName val="t__a1"/>
      <sheetName val="p6"/>
      <sheetName val="p7"/>
      <sheetName val="p8"/>
      <sheetName val="p9"/>
      <sheetName val="p10"/>
      <sheetName val="Cond.K"/>
      <sheetName val="b0"/>
      <sheetName val="p11"/>
      <sheetName val="p12"/>
      <sheetName val="p_13"/>
      <sheetName val="b1"/>
      <sheetName val="b2"/>
      <sheetName val="Phi"/>
    </sheetNames>
    <sheetDataSet>
      <sheetData sheetId="0"/>
      <sheetData sheetId="1"/>
      <sheetData sheetId="2">
        <row r="4">
          <cell r="DX4" t="str">
            <v>Start</v>
          </cell>
        </row>
      </sheetData>
      <sheetData sheetId="3">
        <row r="2">
          <cell r="O2">
            <v>21</v>
          </cell>
        </row>
        <row r="4">
          <cell r="AI4" t="str">
            <v>med</v>
          </cell>
          <cell r="AL4" t="str">
            <v>mod</v>
          </cell>
          <cell r="AP4" t="str">
            <v>no</v>
          </cell>
        </row>
        <row r="5">
          <cell r="AH5">
            <v>6.9444400000000001E-4</v>
          </cell>
          <cell r="AI5">
            <v>10.050000000000001</v>
          </cell>
          <cell r="AK5">
            <v>0</v>
          </cell>
          <cell r="AL5">
            <v>10.11101</v>
          </cell>
          <cell r="AO5">
            <v>0</v>
          </cell>
          <cell r="AP5">
            <v>8.4197000000000006</v>
          </cell>
        </row>
        <row r="6">
          <cell r="AH6">
            <v>1.3888889999999999E-3</v>
          </cell>
          <cell r="AI6">
            <v>10.039999999999999</v>
          </cell>
          <cell r="AK6">
            <v>2.6471348479400001E-2</v>
          </cell>
          <cell r="AL6">
            <v>10.07809</v>
          </cell>
          <cell r="AO6">
            <v>2.6471348479400001E-2</v>
          </cell>
          <cell r="AP6">
            <v>8.3982589999999995</v>
          </cell>
        </row>
        <row r="7">
          <cell r="AH7">
            <v>2.0833330000000001E-3</v>
          </cell>
          <cell r="AI7">
            <v>10.02</v>
          </cell>
          <cell r="AK7">
            <v>6.6178373992399994E-2</v>
          </cell>
          <cell r="AL7">
            <v>9.9716909999999999</v>
          </cell>
          <cell r="AO7">
            <v>6.6178373992399994E-2</v>
          </cell>
          <cell r="AP7">
            <v>8.3374400000000009</v>
          </cell>
        </row>
        <row r="8">
          <cell r="AH8">
            <v>2.7777779999999998E-3</v>
          </cell>
          <cell r="AI8">
            <v>10.01</v>
          </cell>
          <cell r="AK8">
            <v>0.1257389187813</v>
          </cell>
          <cell r="AL8">
            <v>9.7939410000000002</v>
          </cell>
          <cell r="AO8">
            <v>0.1257389187813</v>
          </cell>
          <cell r="AP8">
            <v>8.2422450000000005</v>
          </cell>
        </row>
        <row r="9">
          <cell r="AH9">
            <v>3.4722220000000001E-3</v>
          </cell>
          <cell r="AI9">
            <v>10</v>
          </cell>
          <cell r="AK9">
            <v>0.21507972478869999</v>
          </cell>
          <cell r="AL9">
            <v>9.5787359999999993</v>
          </cell>
          <cell r="AO9">
            <v>0.21507972478869999</v>
          </cell>
          <cell r="AP9">
            <v>8.1278970000000008</v>
          </cell>
        </row>
        <row r="10">
          <cell r="AH10">
            <v>6.9444440000000001E-3</v>
          </cell>
          <cell r="AI10">
            <v>9.9499999999999993</v>
          </cell>
          <cell r="AK10">
            <v>0.34909093379970002</v>
          </cell>
          <cell r="AL10">
            <v>9.3599409999999992</v>
          </cell>
          <cell r="AO10">
            <v>0.34909093379970002</v>
          </cell>
          <cell r="AP10">
            <v>8.0069189999999999</v>
          </cell>
        </row>
        <row r="11">
          <cell r="AH11">
            <v>1.0416666999999999E-2</v>
          </cell>
          <cell r="AI11">
            <v>9.9</v>
          </cell>
          <cell r="AK11">
            <v>0.55010771751400001</v>
          </cell>
          <cell r="AL11">
            <v>9.1565700000000003</v>
          </cell>
          <cell r="AO11">
            <v>0.55010771751400001</v>
          </cell>
          <cell r="AP11">
            <v>7.8868419999999997</v>
          </cell>
        </row>
        <row r="12">
          <cell r="AH12">
            <v>1.3888889E-2</v>
          </cell>
          <cell r="AI12">
            <v>9.84</v>
          </cell>
          <cell r="AK12">
            <v>0.85163295269009998</v>
          </cell>
          <cell r="AL12">
            <v>8.9704770000000007</v>
          </cell>
          <cell r="AO12">
            <v>0.85163295269009998</v>
          </cell>
          <cell r="AP12">
            <v>7.7723519999999997</v>
          </cell>
        </row>
        <row r="13">
          <cell r="AH13">
            <v>1.7361110999999999E-2</v>
          </cell>
          <cell r="AI13">
            <v>9.8000000000000007</v>
          </cell>
          <cell r="AK13">
            <v>1.3039207458496</v>
          </cell>
          <cell r="AL13">
            <v>8.7909210000000009</v>
          </cell>
          <cell r="AO13">
            <v>1.3039207458496</v>
          </cell>
          <cell r="AP13">
            <v>7.6672659999999997</v>
          </cell>
        </row>
        <row r="14">
          <cell r="AH14">
            <v>2.0833332999999999E-2</v>
          </cell>
          <cell r="AI14">
            <v>9.75</v>
          </cell>
          <cell r="AK14">
            <v>1.9823524951935001</v>
          </cell>
          <cell r="AL14">
            <v>8.6045409999999993</v>
          </cell>
          <cell r="AO14">
            <v>1.9823524951935001</v>
          </cell>
          <cell r="AP14">
            <v>7.574427</v>
          </cell>
        </row>
        <row r="15">
          <cell r="AH15">
            <v>2.7777777999999999E-2</v>
          </cell>
          <cell r="AI15">
            <v>9.68</v>
          </cell>
          <cell r="AK15">
            <v>3</v>
          </cell>
          <cell r="AL15">
            <v>8.4055490000000006</v>
          </cell>
          <cell r="AO15">
            <v>3</v>
          </cell>
          <cell r="AP15">
            <v>7.4937839999999998</v>
          </cell>
        </row>
        <row r="16">
          <cell r="AH16">
            <v>3.4722221999999997E-2</v>
          </cell>
          <cell r="AI16">
            <v>9.61</v>
          </cell>
          <cell r="AK16">
            <v>3.0882377624511999</v>
          </cell>
          <cell r="AL16">
            <v>8.5910810000000009</v>
          </cell>
          <cell r="AO16">
            <v>3.0882377624511999</v>
          </cell>
          <cell r="AP16">
            <v>7.6020159999999999</v>
          </cell>
        </row>
        <row r="17">
          <cell r="AH17">
            <v>4.1666666999999998E-2</v>
          </cell>
          <cell r="AI17">
            <v>9.57</v>
          </cell>
          <cell r="AK17">
            <v>3.2205944061278999</v>
          </cell>
          <cell r="AL17">
            <v>8.8755790000000001</v>
          </cell>
          <cell r="AO17">
            <v>3.2205944061278999</v>
          </cell>
          <cell r="AP17">
            <v>7.7602279999999997</v>
          </cell>
        </row>
        <row r="18">
          <cell r="AH18">
            <v>6.25E-2</v>
          </cell>
          <cell r="AI18">
            <v>9.4600000000000009</v>
          </cell>
          <cell r="AK18">
            <v>3.4191296100616002</v>
          </cell>
          <cell r="AL18">
            <v>9.1348850000000006</v>
          </cell>
          <cell r="AO18">
            <v>3.4191296100616002</v>
          </cell>
          <cell r="AP18">
            <v>7.912293</v>
          </cell>
        </row>
        <row r="19">
          <cell r="AH19">
            <v>9.0277778000000003E-2</v>
          </cell>
          <cell r="AI19">
            <v>9.3699999999999992</v>
          </cell>
          <cell r="AK19">
            <v>3.7169322967528999</v>
          </cell>
          <cell r="AL19">
            <v>9.3333169999999992</v>
          </cell>
          <cell r="AO19">
            <v>3.7169322967528999</v>
          </cell>
          <cell r="AP19">
            <v>8.0420949999999998</v>
          </cell>
        </row>
        <row r="20">
          <cell r="AH20">
            <v>0.111111111</v>
          </cell>
          <cell r="AI20">
            <v>9.32</v>
          </cell>
          <cell r="AK20">
            <v>4.1636362075806002</v>
          </cell>
          <cell r="AL20">
            <v>9.483549</v>
          </cell>
          <cell r="AO20">
            <v>4.1636362075806002</v>
          </cell>
          <cell r="AP20">
            <v>8.1472929999999995</v>
          </cell>
        </row>
        <row r="21">
          <cell r="AH21">
            <v>0.152777778</v>
          </cell>
          <cell r="AI21">
            <v>9.25</v>
          </cell>
          <cell r="AK21">
            <v>4.8336920738220002</v>
          </cell>
          <cell r="AL21">
            <v>9.6087620000000005</v>
          </cell>
          <cell r="AO21">
            <v>4.8336920738220002</v>
          </cell>
          <cell r="AP21">
            <v>8.2276389999999999</v>
          </cell>
        </row>
        <row r="22">
          <cell r="AH22">
            <v>0.19444444399999999</v>
          </cell>
          <cell r="AI22">
            <v>9.1999999999999993</v>
          </cell>
          <cell r="AK22">
            <v>5.8387761116028001</v>
          </cell>
          <cell r="AL22">
            <v>9.7240400000000005</v>
          </cell>
          <cell r="AO22">
            <v>5.8387761116028001</v>
          </cell>
          <cell r="AP22">
            <v>8.2847849999999994</v>
          </cell>
        </row>
        <row r="23">
          <cell r="AH23">
            <v>0.215277778</v>
          </cell>
          <cell r="AI23">
            <v>9.18</v>
          </cell>
          <cell r="AK23">
            <v>7.3464021682739</v>
          </cell>
          <cell r="AL23">
            <v>9.8320030000000003</v>
          </cell>
          <cell r="AO23">
            <v>7.3464021682739</v>
          </cell>
          <cell r="AP23">
            <v>8.3236740000000005</v>
          </cell>
        </row>
        <row r="24">
          <cell r="AH24">
            <v>0.25694444399999999</v>
          </cell>
          <cell r="AI24">
            <v>9.14</v>
          </cell>
          <cell r="AK24">
            <v>9.6078414916991992</v>
          </cell>
          <cell r="AL24">
            <v>9.92713</v>
          </cell>
          <cell r="AO24">
            <v>9.6078414916991992</v>
          </cell>
          <cell r="AP24">
            <v>8.3507660000000001</v>
          </cell>
        </row>
        <row r="25">
          <cell r="AH25">
            <v>0.29861111099999998</v>
          </cell>
          <cell r="AI25">
            <v>9.11</v>
          </cell>
          <cell r="AK25">
            <v>13</v>
          </cell>
          <cell r="AL25">
            <v>10.0024</v>
          </cell>
          <cell r="AO25">
            <v>13</v>
          </cell>
          <cell r="AP25">
            <v>8.3709550000000004</v>
          </cell>
        </row>
        <row r="26">
          <cell r="AH26">
            <v>0.34027777799999998</v>
          </cell>
          <cell r="AI26">
            <v>9.09</v>
          </cell>
        </row>
        <row r="27">
          <cell r="AH27">
            <v>0.40277777799999998</v>
          </cell>
          <cell r="AI27">
            <v>9.06</v>
          </cell>
        </row>
        <row r="28">
          <cell r="AH28">
            <v>0.48611111099999998</v>
          </cell>
          <cell r="AI28">
            <v>9.02</v>
          </cell>
        </row>
        <row r="29">
          <cell r="AH29">
            <v>0.56944444400000005</v>
          </cell>
          <cell r="AI29">
            <v>8.99</v>
          </cell>
        </row>
        <row r="30">
          <cell r="AH30">
            <v>0.61111111100000004</v>
          </cell>
          <cell r="AI30">
            <v>8.98</v>
          </cell>
        </row>
        <row r="31">
          <cell r="AH31">
            <v>0.69444444400000005</v>
          </cell>
          <cell r="AI31">
            <v>8.9600000000000009</v>
          </cell>
        </row>
        <row r="32">
          <cell r="AH32">
            <v>0.90277777800000003</v>
          </cell>
          <cell r="AI32">
            <v>8.91</v>
          </cell>
        </row>
        <row r="33">
          <cell r="AH33">
            <v>1.236111111</v>
          </cell>
          <cell r="AI33">
            <v>8.85</v>
          </cell>
        </row>
        <row r="34">
          <cell r="AH34">
            <v>1.5694444439999999</v>
          </cell>
          <cell r="AI34">
            <v>8.8000000000000007</v>
          </cell>
        </row>
        <row r="35">
          <cell r="AH35">
            <v>1.736111111</v>
          </cell>
          <cell r="AI35">
            <v>8.7799999999999994</v>
          </cell>
        </row>
        <row r="36">
          <cell r="AH36">
            <v>2.0694444440000002</v>
          </cell>
          <cell r="AI36">
            <v>8.73</v>
          </cell>
        </row>
        <row r="37">
          <cell r="AH37">
            <v>2.236111111</v>
          </cell>
          <cell r="AI37">
            <v>8.7200000000000006</v>
          </cell>
        </row>
        <row r="38">
          <cell r="AH38">
            <v>2.5694444440000002</v>
          </cell>
          <cell r="AI38">
            <v>8.68</v>
          </cell>
        </row>
        <row r="39">
          <cell r="AH39">
            <v>2.9027777779999999</v>
          </cell>
          <cell r="AI39">
            <v>8.65</v>
          </cell>
        </row>
        <row r="40">
          <cell r="AH40">
            <v>3</v>
          </cell>
          <cell r="AI40">
            <v>8.64</v>
          </cell>
        </row>
        <row r="41">
          <cell r="AH41">
            <v>3.173611111</v>
          </cell>
          <cell r="AI41">
            <v>9.43</v>
          </cell>
        </row>
        <row r="42">
          <cell r="AH42">
            <v>3.1875</v>
          </cell>
          <cell r="AI42">
            <v>9.4499999999999993</v>
          </cell>
        </row>
        <row r="43">
          <cell r="AH43">
            <v>3.201388889</v>
          </cell>
          <cell r="AI43">
            <v>9.4600000000000009</v>
          </cell>
        </row>
        <row r="44">
          <cell r="AH44">
            <v>3.2291666669999999</v>
          </cell>
          <cell r="AI44">
            <v>9.49</v>
          </cell>
        </row>
        <row r="45">
          <cell r="AH45">
            <v>3.25</v>
          </cell>
          <cell r="AI45">
            <v>9.51</v>
          </cell>
        </row>
        <row r="46">
          <cell r="AH46">
            <v>3.5</v>
          </cell>
          <cell r="AI46">
            <v>9.6300000000000008</v>
          </cell>
        </row>
        <row r="47">
          <cell r="AH47">
            <v>3.6666666669999999</v>
          </cell>
          <cell r="AI47">
            <v>9.67</v>
          </cell>
        </row>
        <row r="48">
          <cell r="AH48">
            <v>4.6666666670000003</v>
          </cell>
          <cell r="AI48">
            <v>9.7899999999999991</v>
          </cell>
        </row>
        <row r="49">
          <cell r="AH49">
            <v>5.6666666670000003</v>
          </cell>
          <cell r="AI49">
            <v>9.86</v>
          </cell>
        </row>
        <row r="50">
          <cell r="AH50">
            <v>6.6666666670000003</v>
          </cell>
          <cell r="AI50">
            <v>9.9</v>
          </cell>
        </row>
        <row r="51">
          <cell r="AH51">
            <v>7.6666666670000003</v>
          </cell>
          <cell r="AI51">
            <v>9.94</v>
          </cell>
        </row>
        <row r="52">
          <cell r="AH52">
            <v>8.6666666669999994</v>
          </cell>
          <cell r="AI52">
            <v>9.9700000000000006</v>
          </cell>
        </row>
        <row r="53">
          <cell r="AH53">
            <v>9.6666666669999994</v>
          </cell>
          <cell r="AI53">
            <v>9.99</v>
          </cell>
        </row>
        <row r="54">
          <cell r="AH54">
            <v>10.66666667</v>
          </cell>
          <cell r="AI54">
            <v>10.01</v>
          </cell>
        </row>
        <row r="55">
          <cell r="AH55">
            <v>11.66666667</v>
          </cell>
          <cell r="AI55">
            <v>10.029999999999999</v>
          </cell>
        </row>
        <row r="56">
          <cell r="AH56">
            <v>12.66666667</v>
          </cell>
          <cell r="AI56">
            <v>10.050000000000001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332671-8ECD-4E5D-B1B3-4B86776DA69E}" name="Table4" displayName="Table4" ref="F3:I263" totalsRowShown="0" headerRowDxfId="2">
  <autoFilter ref="F3:I263" xr:uid="{6B332671-8ECD-4E5D-B1B3-4B86776DA69E}"/>
  <sortState xmlns:xlrd2="http://schemas.microsoft.com/office/spreadsheetml/2017/richdata2" ref="H4:I234">
    <sortCondition ref="H3:H234"/>
  </sortState>
  <tableColumns count="4">
    <tableColumn id="1" xr3:uid="{2FA2C446-BE02-4623-91AC-EF21AE25D100}" name="B" dataDxfId="21"/>
    <tableColumn id="2" xr3:uid="{91D0E862-FD24-495D-980F-F28337BAD33B}" name="C" dataDxfId="5"/>
    <tableColumn id="4" xr3:uid="{F5117E92-8F19-4783-A743-46D63983DE52}" name="D" dataDxfId="3"/>
    <tableColumn id="3" xr3:uid="{36EC4C16-3387-4EAE-B222-25041283B4E3}" name="___" dataDxfId="4">
      <calculatedColumnFormula>IF(Table4[[#This Row],[B]]=F3,1,"")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overflow" horzOverflow="overflow" wrap="none" lIns="0" tIns="0" rIns="0" bIns="0" rtlCol="0" anchor="t">
        <a:noAutofit/>
      </a:bodyPr>
      <a:lstStyle>
        <a:defPPr algn="l">
          <a:defRPr sz="4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41E3-92FB-47E2-B09D-2A2C2DE618C7}">
  <dimension ref="A1:CX4"/>
  <sheetViews>
    <sheetView workbookViewId="0">
      <pane xSplit="19590" topLeftCell="CR1" activePane="topRight"/>
      <selection activeCell="CZ4" sqref="CZ4"/>
      <selection pane="topRight" activeCell="CZ4" sqref="CZ4"/>
    </sheetView>
  </sheetViews>
  <sheetFormatPr defaultRowHeight="15" x14ac:dyDescent="0.25"/>
  <sheetData>
    <row r="1" spans="1:10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>
        <v>0</v>
      </c>
      <c r="B2">
        <v>60</v>
      </c>
      <c r="C2">
        <v>59.4</v>
      </c>
      <c r="D2">
        <v>58.8</v>
      </c>
      <c r="E2">
        <v>58.199999999999903</v>
      </c>
      <c r="F2">
        <v>57.599999999999902</v>
      </c>
      <c r="G2">
        <v>56.999999999999901</v>
      </c>
      <c r="H2">
        <v>56.399999999999899</v>
      </c>
      <c r="I2">
        <v>55.799999999999898</v>
      </c>
      <c r="J2">
        <v>55.199999999999903</v>
      </c>
      <c r="K2">
        <v>54.599999999999802</v>
      </c>
      <c r="L2">
        <v>53.999999999999801</v>
      </c>
      <c r="M2">
        <v>53.3999999999998</v>
      </c>
      <c r="N2">
        <v>52.799999999999798</v>
      </c>
      <c r="O2">
        <v>52.199999999999697</v>
      </c>
      <c r="P2">
        <v>51.599999999999703</v>
      </c>
      <c r="Q2">
        <v>50.999999999999702</v>
      </c>
      <c r="R2">
        <v>50.399999999999601</v>
      </c>
      <c r="S2">
        <v>49.799999999999599</v>
      </c>
      <c r="T2">
        <v>49.199999999999598</v>
      </c>
      <c r="U2">
        <v>48.599999999999604</v>
      </c>
      <c r="V2">
        <v>47.999999999999503</v>
      </c>
      <c r="W2">
        <v>47.399999999999501</v>
      </c>
      <c r="X2">
        <v>46.7999999999995</v>
      </c>
      <c r="Y2">
        <v>46.199999999999498</v>
      </c>
      <c r="Z2">
        <v>45.599999999999397</v>
      </c>
      <c r="AA2">
        <v>44.999999999999403</v>
      </c>
      <c r="AB2">
        <v>44.399999999999402</v>
      </c>
      <c r="AC2">
        <v>43.7999999999994</v>
      </c>
      <c r="AD2">
        <v>43.199999999999399</v>
      </c>
      <c r="AE2">
        <v>42.599999999999397</v>
      </c>
      <c r="AF2">
        <v>41.999999999999403</v>
      </c>
      <c r="AG2">
        <v>41.399999999999302</v>
      </c>
      <c r="AH2">
        <v>40.799999999999301</v>
      </c>
      <c r="AI2">
        <v>40.199999999999299</v>
      </c>
      <c r="AJ2">
        <v>39.599999999999298</v>
      </c>
      <c r="AK2">
        <v>38.999999999999297</v>
      </c>
      <c r="AL2">
        <v>38.399999999999302</v>
      </c>
      <c r="AM2">
        <v>37.799999999999301</v>
      </c>
      <c r="AN2">
        <v>37.199999999999299</v>
      </c>
      <c r="AO2">
        <v>36.599999999999298</v>
      </c>
      <c r="AP2">
        <v>35.999999999999297</v>
      </c>
      <c r="AQ2">
        <v>35.399999999999302</v>
      </c>
      <c r="AR2">
        <v>34.799999999999301</v>
      </c>
      <c r="AS2">
        <v>34.199999999999299</v>
      </c>
      <c r="AT2">
        <v>33.599999999999298</v>
      </c>
      <c r="AU2">
        <v>32.999999999999297</v>
      </c>
      <c r="AV2">
        <v>32.399999999999302</v>
      </c>
      <c r="AW2">
        <v>31.799999999999301</v>
      </c>
      <c r="AX2">
        <v>31.199999999999299</v>
      </c>
      <c r="AY2">
        <v>30.599999999999302</v>
      </c>
      <c r="AZ2">
        <v>29.9999999999993</v>
      </c>
      <c r="BA2">
        <v>29.399999999999299</v>
      </c>
      <c r="BB2">
        <v>28.799999999999301</v>
      </c>
      <c r="BC2">
        <v>28.199999999999299</v>
      </c>
      <c r="BD2">
        <v>27.599999999999302</v>
      </c>
      <c r="BE2">
        <v>26.9999999999993</v>
      </c>
      <c r="BF2">
        <v>26.399999999999299</v>
      </c>
      <c r="BG2">
        <v>25.799999999999301</v>
      </c>
      <c r="BH2">
        <v>25.199999999999299</v>
      </c>
      <c r="BI2">
        <v>24.599999999999401</v>
      </c>
      <c r="BJ2">
        <v>23.9999999999994</v>
      </c>
      <c r="BK2">
        <v>23.399999999999402</v>
      </c>
      <c r="BL2">
        <v>22.7999999999994</v>
      </c>
      <c r="BM2">
        <v>22.199999999999399</v>
      </c>
      <c r="BN2">
        <v>21.599999999999401</v>
      </c>
      <c r="BO2">
        <v>20.9999999999994</v>
      </c>
      <c r="BP2">
        <v>20.399999999999402</v>
      </c>
      <c r="BQ2">
        <v>19.7999999999994</v>
      </c>
      <c r="BR2">
        <v>19.199999999999399</v>
      </c>
      <c r="BS2">
        <v>18.599999999999401</v>
      </c>
      <c r="BT2">
        <v>17.9999999999994</v>
      </c>
      <c r="BU2">
        <v>17.399999999999402</v>
      </c>
      <c r="BV2">
        <v>16.7999999999995</v>
      </c>
      <c r="BW2">
        <v>16.199999999999498</v>
      </c>
      <c r="BX2">
        <v>15.5999999999995</v>
      </c>
      <c r="BY2">
        <v>14.999999999999501</v>
      </c>
      <c r="BZ2">
        <v>14.399999999999499</v>
      </c>
      <c r="CA2">
        <v>13.7999999999995</v>
      </c>
      <c r="CB2">
        <v>13.1999999999995</v>
      </c>
      <c r="CC2">
        <v>12.5999999999996</v>
      </c>
      <c r="CD2">
        <v>11.9999999999996</v>
      </c>
      <c r="CE2">
        <v>11.399999999999601</v>
      </c>
      <c r="CF2">
        <v>10.799999999999599</v>
      </c>
      <c r="CG2">
        <v>10.1999999999996</v>
      </c>
      <c r="CH2">
        <v>9.5999999999996994</v>
      </c>
      <c r="CI2">
        <v>8.9999999999997193</v>
      </c>
      <c r="CJ2">
        <v>8.3999999999997303</v>
      </c>
      <c r="CK2">
        <v>7.7999999999997502</v>
      </c>
      <c r="CL2">
        <v>7.1999999999997701</v>
      </c>
      <c r="CM2">
        <v>6.59999999999979</v>
      </c>
      <c r="CN2">
        <v>5.9999999999998099</v>
      </c>
      <c r="CO2">
        <v>5.3999999999998201</v>
      </c>
      <c r="CP2">
        <v>4.79999999999984</v>
      </c>
      <c r="CQ2">
        <v>4.1999999999998598</v>
      </c>
      <c r="CR2">
        <v>3.5999999999998802</v>
      </c>
      <c r="CS2">
        <v>2.9999999999999001</v>
      </c>
      <c r="CT2">
        <v>2.39999999999992</v>
      </c>
      <c r="CU2">
        <v>1.7999999999999401</v>
      </c>
      <c r="CV2">
        <v>1.19999999999996</v>
      </c>
      <c r="CW2">
        <v>0.59999999999997999</v>
      </c>
      <c r="CX2">
        <v>0</v>
      </c>
    </row>
    <row r="3" spans="1:102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</row>
    <row r="4" spans="1:102" x14ac:dyDescent="0.25">
      <c r="A4">
        <v>0</v>
      </c>
      <c r="B4">
        <v>1</v>
      </c>
      <c r="C4">
        <v>0.74993121802341101</v>
      </c>
      <c r="D4">
        <v>0.56231555846290904</v>
      </c>
      <c r="E4">
        <v>0.42151693465715701</v>
      </c>
      <c r="F4">
        <v>0.31580960224188498</v>
      </c>
      <c r="G4">
        <v>0.236404254449121</v>
      </c>
      <c r="H4">
        <v>0.17671751185580201</v>
      </c>
      <c r="I4">
        <v>0.13182311586401799</v>
      </c>
      <c r="J4">
        <v>9.8038678199225696E-2</v>
      </c>
      <c r="K4">
        <v>7.2613725262786699E-2</v>
      </c>
      <c r="L4">
        <v>5.34938201284378E-2</v>
      </c>
      <c r="M4">
        <v>3.9142306515637E-2</v>
      </c>
      <c r="N4">
        <v>2.8406127440654301E-2</v>
      </c>
      <c r="O4">
        <v>2.04156107301765E-2</v>
      </c>
      <c r="P4">
        <v>1.45104585794604E-2</v>
      </c>
      <c r="Q4">
        <v>1.01857830749891E-2</v>
      </c>
      <c r="R4">
        <v>7.0531944341329297E-3</v>
      </c>
      <c r="S4">
        <v>4.8128890579224697E-3</v>
      </c>
      <c r="T4">
        <v>3.2335203142744499E-3</v>
      </c>
      <c r="U4">
        <v>2.1374046887119198E-3</v>
      </c>
      <c r="V4">
        <v>1.3893066349779E-3</v>
      </c>
      <c r="W4">
        <v>8.8762620076679704E-4</v>
      </c>
      <c r="X4">
        <v>5.5726073455702498E-4</v>
      </c>
      <c r="Y4">
        <v>3.4372182595714302E-4</v>
      </c>
      <c r="Z4">
        <v>2.0827717377552699E-4</v>
      </c>
      <c r="AA4">
        <v>1.23983206820981E-4</v>
      </c>
      <c r="AB4" s="2">
        <v>7.2510474997067295E-5</v>
      </c>
      <c r="AC4" s="2">
        <v>4.16686640332027E-5</v>
      </c>
      <c r="AD4" s="2">
        <v>2.3532238775298302E-5</v>
      </c>
      <c r="AE4" s="2">
        <v>1.3063255671693999E-5</v>
      </c>
      <c r="AF4" s="2">
        <v>7.1297817242307903E-6</v>
      </c>
      <c r="AG4" s="2">
        <v>3.8269204457502799E-6</v>
      </c>
      <c r="AH4" s="2">
        <v>2.0206453364376601E-6</v>
      </c>
      <c r="AI4" s="2">
        <v>1.0498388018948199E-6</v>
      </c>
      <c r="AJ4" s="2">
        <v>5.3687743043305297E-7</v>
      </c>
      <c r="AK4" s="2">
        <v>2.703200058607E-7</v>
      </c>
      <c r="AL4" s="2">
        <v>1.34048988910531E-7</v>
      </c>
      <c r="AM4" s="2">
        <v>6.5488252085413795E-8</v>
      </c>
      <c r="AN4" s="2">
        <v>3.1528957275181099E-8</v>
      </c>
      <c r="AO4" s="2">
        <v>1.4963496812868799E-8</v>
      </c>
      <c r="AP4" s="2">
        <v>7.0026657000445098E-9</v>
      </c>
      <c r="AQ4" s="2">
        <v>3.2324236217418499E-9</v>
      </c>
      <c r="AR4" s="2">
        <v>1.4721546723188799E-9</v>
      </c>
      <c r="AS4" s="2">
        <v>6.6170183371366198E-10</v>
      </c>
      <c r="AT4" s="2">
        <v>2.9361345231032E-10</v>
      </c>
      <c r="AU4" s="2">
        <v>1.2865086043615199E-10</v>
      </c>
      <c r="AV4" s="2">
        <v>5.5678604432925502E-11</v>
      </c>
      <c r="AW4" s="2">
        <v>2.38076180596954E-11</v>
      </c>
      <c r="AX4" s="2">
        <v>1.0060181918874499E-11</v>
      </c>
      <c r="AY4" s="2">
        <v>4.20209225429525E-12</v>
      </c>
      <c r="AZ4" s="2">
        <v>1.7354017706706E-12</v>
      </c>
      <c r="BA4" s="2">
        <v>7.0877978825183398E-13</v>
      </c>
      <c r="BB4" s="2">
        <v>2.86351127574078E-13</v>
      </c>
      <c r="BC4" s="2">
        <v>1.1446153493888999E-13</v>
      </c>
      <c r="BD4" s="2">
        <v>4.5278032553498301E-14</v>
      </c>
      <c r="BE4" s="2">
        <v>1.7728603358148799E-14</v>
      </c>
      <c r="BF4" s="2">
        <v>6.8724200046372602E-15</v>
      </c>
      <c r="BG4" s="2">
        <v>2.63803062754492E-15</v>
      </c>
      <c r="BH4" s="2">
        <v>1.00292708585615E-15</v>
      </c>
      <c r="BI4" s="2">
        <v>3.77711661051988E-16</v>
      </c>
      <c r="BJ4" s="2">
        <v>1.4093952882992001E-16</v>
      </c>
      <c r="BK4" s="2">
        <v>5.2115191780616299E-17</v>
      </c>
      <c r="BL4" s="2">
        <v>1.9099877098983399E-17</v>
      </c>
      <c r="BM4" s="2">
        <v>6.9391307659614205E-18</v>
      </c>
      <c r="BN4" s="2">
        <v>2.4995360932021801E-18</v>
      </c>
      <c r="BO4" s="2">
        <v>8.9281863448761291E-19</v>
      </c>
      <c r="BP4" s="2">
        <v>3.1628919823736199E-19</v>
      </c>
      <c r="BQ4" s="2">
        <v>1.1114469447644799E-19</v>
      </c>
      <c r="BR4" s="2">
        <v>3.8747225102901598E-20</v>
      </c>
      <c r="BS4" s="2">
        <v>1.34030150690854E-20</v>
      </c>
      <c r="BT4" s="2">
        <v>4.6008209582563002E-21</v>
      </c>
      <c r="BU4" s="2">
        <v>1.56746695735469E-21</v>
      </c>
      <c r="BV4" s="2">
        <v>5.3008981491138299E-22</v>
      </c>
      <c r="BW4" s="2">
        <v>1.77969183694992E-22</v>
      </c>
      <c r="BX4" s="2">
        <v>5.93252091430586E-23</v>
      </c>
      <c r="BY4" s="2">
        <v>1.96375050424778E-23</v>
      </c>
      <c r="BZ4" s="2">
        <v>6.4556205071798101E-24</v>
      </c>
      <c r="CA4" s="2">
        <v>2.1078762317147201E-24</v>
      </c>
      <c r="CB4" s="2">
        <v>6.8368675201377403E-25</v>
      </c>
      <c r="CC4" s="2">
        <v>2.20304034182346E-25</v>
      </c>
      <c r="CD4" s="2">
        <v>7.0532301936532304E-26</v>
      </c>
      <c r="CE4" s="2">
        <v>2.2438815688762501E-26</v>
      </c>
      <c r="CF4" s="2">
        <v>7.0941913183189696E-27</v>
      </c>
      <c r="CG4" s="2">
        <v>2.22915721277866E-27</v>
      </c>
      <c r="CH4" s="2">
        <v>6.9623529250488598E-28</v>
      </c>
      <c r="CI4" s="2">
        <v>2.1616759180729098E-28</v>
      </c>
      <c r="CJ4" s="2">
        <v>6.6724456580275605E-29</v>
      </c>
      <c r="CK4" s="2">
        <v>2.04776048779957E-29</v>
      </c>
      <c r="CL4" s="2">
        <v>6.2490174913670796E-30</v>
      </c>
      <c r="CM4" s="2">
        <v>1.89635965641129E-30</v>
      </c>
      <c r="CN4" s="2">
        <v>5.7232551443161899E-31</v>
      </c>
      <c r="CO4" s="2">
        <v>1.7179682833983501E-31</v>
      </c>
      <c r="CP4" s="2">
        <v>5.1294664416321399E-32</v>
      </c>
      <c r="CQ4" s="2">
        <v>1.52352241114979E-32</v>
      </c>
      <c r="CR4" s="2">
        <v>4.5017245574950699E-33</v>
      </c>
      <c r="CS4" s="2">
        <v>1.32341324617704E-33</v>
      </c>
      <c r="CT4" s="2">
        <v>3.8710696529408398E-34</v>
      </c>
      <c r="CU4" s="2">
        <v>1.12673083605073E-34</v>
      </c>
      <c r="CV4" s="2">
        <v>3.2641497597332402E-35</v>
      </c>
      <c r="CW4" s="2">
        <v>9.4529989792972101E-36</v>
      </c>
      <c r="CX4" s="2">
        <v>3.0204331644583597E-36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6EC8-99C1-4F0F-872A-D4440BD03D32}">
  <dimension ref="A1:DB1504"/>
  <sheetViews>
    <sheetView workbookViewId="0">
      <pane ySplit="6600" topLeftCell="A1489"/>
      <selection activeCell="CZ4" sqref="CZ4"/>
      <selection pane="bottomLeft" activeCell="CZ4" sqref="CZ4"/>
    </sheetView>
  </sheetViews>
  <sheetFormatPr defaultRowHeight="15" x14ac:dyDescent="0.25"/>
  <cols>
    <col min="1" max="1" width="5" style="1" bestFit="1" customWidth="1"/>
    <col min="3" max="3" width="8.42578125" style="1" customWidth="1"/>
    <col min="4" max="4" width="5" style="1" bestFit="1" customWidth="1"/>
    <col min="5" max="5" width="10.28515625" customWidth="1"/>
    <col min="9" max="52" width="0" hidden="1" customWidth="1"/>
    <col min="55" max="55" width="10.28515625" customWidth="1"/>
    <col min="58" max="103" width="0" hidden="1" customWidth="1"/>
  </cols>
  <sheetData>
    <row r="1" spans="1:106" x14ac:dyDescent="0.25">
      <c r="A1" s="15"/>
      <c r="B1" s="12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>
        <v>50</v>
      </c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pans="1:106" x14ac:dyDescent="0.25">
      <c r="A2" s="15"/>
      <c r="B2" s="12"/>
      <c r="C2" s="14">
        <v>160</v>
      </c>
      <c r="D2" s="15"/>
      <c r="E2" s="12"/>
      <c r="F2">
        <v>1</v>
      </c>
      <c r="G2">
        <f>F2+1</f>
        <v>2</v>
      </c>
      <c r="H2">
        <f t="shared" ref="H2:BS2" si="0">G2+1</f>
        <v>3</v>
      </c>
      <c r="I2">
        <f t="shared" si="0"/>
        <v>4</v>
      </c>
      <c r="J2">
        <f t="shared" si="0"/>
        <v>5</v>
      </c>
      <c r="K2">
        <f t="shared" si="0"/>
        <v>6</v>
      </c>
      <c r="L2">
        <f t="shared" si="0"/>
        <v>7</v>
      </c>
      <c r="M2">
        <f t="shared" si="0"/>
        <v>8</v>
      </c>
      <c r="N2">
        <f t="shared" si="0"/>
        <v>9</v>
      </c>
      <c r="O2">
        <f t="shared" si="0"/>
        <v>10</v>
      </c>
      <c r="P2">
        <f t="shared" si="0"/>
        <v>11</v>
      </c>
      <c r="Q2">
        <f t="shared" si="0"/>
        <v>12</v>
      </c>
      <c r="R2">
        <f t="shared" si="0"/>
        <v>13</v>
      </c>
      <c r="S2">
        <f t="shared" si="0"/>
        <v>14</v>
      </c>
      <c r="T2">
        <f t="shared" si="0"/>
        <v>15</v>
      </c>
      <c r="U2">
        <f t="shared" si="0"/>
        <v>16</v>
      </c>
      <c r="V2">
        <f t="shared" si="0"/>
        <v>17</v>
      </c>
      <c r="W2">
        <f t="shared" si="0"/>
        <v>18</v>
      </c>
      <c r="X2">
        <f t="shared" si="0"/>
        <v>19</v>
      </c>
      <c r="Y2">
        <f t="shared" si="0"/>
        <v>20</v>
      </c>
      <c r="Z2">
        <f t="shared" si="0"/>
        <v>21</v>
      </c>
      <c r="AA2">
        <f t="shared" si="0"/>
        <v>22</v>
      </c>
      <c r="AB2">
        <f t="shared" si="0"/>
        <v>23</v>
      </c>
      <c r="AC2">
        <f t="shared" si="0"/>
        <v>24</v>
      </c>
      <c r="AD2">
        <f t="shared" si="0"/>
        <v>25</v>
      </c>
      <c r="AE2">
        <f t="shared" si="0"/>
        <v>26</v>
      </c>
      <c r="AF2">
        <f t="shared" si="0"/>
        <v>27</v>
      </c>
      <c r="AG2">
        <f t="shared" si="0"/>
        <v>28</v>
      </c>
      <c r="AH2">
        <f t="shared" si="0"/>
        <v>29</v>
      </c>
      <c r="AI2">
        <f t="shared" si="0"/>
        <v>30</v>
      </c>
      <c r="AJ2">
        <f t="shared" si="0"/>
        <v>31</v>
      </c>
      <c r="AK2">
        <f t="shared" si="0"/>
        <v>32</v>
      </c>
      <c r="AL2">
        <f t="shared" si="0"/>
        <v>33</v>
      </c>
      <c r="AM2">
        <f t="shared" si="0"/>
        <v>34</v>
      </c>
      <c r="AN2">
        <f t="shared" si="0"/>
        <v>35</v>
      </c>
      <c r="AO2">
        <f t="shared" si="0"/>
        <v>36</v>
      </c>
      <c r="AP2">
        <f t="shared" si="0"/>
        <v>37</v>
      </c>
      <c r="AQ2">
        <f t="shared" si="0"/>
        <v>38</v>
      </c>
      <c r="AR2">
        <f t="shared" si="0"/>
        <v>39</v>
      </c>
      <c r="AS2">
        <f t="shared" si="0"/>
        <v>40</v>
      </c>
      <c r="AT2">
        <f t="shared" si="0"/>
        <v>41</v>
      </c>
      <c r="AU2">
        <f t="shared" si="0"/>
        <v>42</v>
      </c>
      <c r="AV2">
        <f t="shared" si="0"/>
        <v>43</v>
      </c>
      <c r="AW2">
        <f t="shared" si="0"/>
        <v>44</v>
      </c>
      <c r="AX2">
        <f t="shared" si="0"/>
        <v>45</v>
      </c>
      <c r="AY2">
        <f t="shared" si="0"/>
        <v>46</v>
      </c>
      <c r="AZ2">
        <f t="shared" si="0"/>
        <v>47</v>
      </c>
      <c r="BA2">
        <f t="shared" si="0"/>
        <v>48</v>
      </c>
      <c r="BB2">
        <f t="shared" si="0"/>
        <v>49</v>
      </c>
      <c r="BC2" s="12">
        <f t="shared" si="0"/>
        <v>50</v>
      </c>
      <c r="BD2">
        <f t="shared" si="0"/>
        <v>51</v>
      </c>
      <c r="BE2">
        <f t="shared" si="0"/>
        <v>52</v>
      </c>
      <c r="BF2">
        <f t="shared" si="0"/>
        <v>53</v>
      </c>
      <c r="BG2">
        <f t="shared" si="0"/>
        <v>54</v>
      </c>
      <c r="BH2">
        <f t="shared" si="0"/>
        <v>55</v>
      </c>
      <c r="BI2">
        <f t="shared" si="0"/>
        <v>56</v>
      </c>
      <c r="BJ2">
        <f t="shared" si="0"/>
        <v>57</v>
      </c>
      <c r="BK2">
        <f t="shared" si="0"/>
        <v>58</v>
      </c>
      <c r="BL2">
        <f t="shared" si="0"/>
        <v>59</v>
      </c>
      <c r="BM2">
        <f t="shared" si="0"/>
        <v>60</v>
      </c>
      <c r="BN2">
        <f t="shared" si="0"/>
        <v>61</v>
      </c>
      <c r="BO2">
        <f t="shared" si="0"/>
        <v>62</v>
      </c>
      <c r="BP2">
        <f t="shared" si="0"/>
        <v>63</v>
      </c>
      <c r="BQ2">
        <f t="shared" si="0"/>
        <v>64</v>
      </c>
      <c r="BR2">
        <f t="shared" si="0"/>
        <v>65</v>
      </c>
      <c r="BS2">
        <f t="shared" si="0"/>
        <v>66</v>
      </c>
      <c r="BT2">
        <f t="shared" ref="BT2:DB2" si="1">BS2+1</f>
        <v>67</v>
      </c>
      <c r="BU2">
        <f t="shared" si="1"/>
        <v>68</v>
      </c>
      <c r="BV2">
        <f t="shared" si="1"/>
        <v>69</v>
      </c>
      <c r="BW2">
        <f t="shared" si="1"/>
        <v>70</v>
      </c>
      <c r="BX2">
        <f t="shared" si="1"/>
        <v>71</v>
      </c>
      <c r="BY2">
        <f t="shared" si="1"/>
        <v>72</v>
      </c>
      <c r="BZ2">
        <f t="shared" si="1"/>
        <v>73</v>
      </c>
      <c r="CA2">
        <f t="shared" si="1"/>
        <v>74</v>
      </c>
      <c r="CB2">
        <f t="shared" si="1"/>
        <v>75</v>
      </c>
      <c r="CC2">
        <f t="shared" si="1"/>
        <v>76</v>
      </c>
      <c r="CD2">
        <f t="shared" si="1"/>
        <v>77</v>
      </c>
      <c r="CE2">
        <f t="shared" si="1"/>
        <v>78</v>
      </c>
      <c r="CF2">
        <f t="shared" si="1"/>
        <v>79</v>
      </c>
      <c r="CG2">
        <f t="shared" si="1"/>
        <v>80</v>
      </c>
      <c r="CH2">
        <f t="shared" si="1"/>
        <v>81</v>
      </c>
      <c r="CI2">
        <f t="shared" si="1"/>
        <v>82</v>
      </c>
      <c r="CJ2">
        <f t="shared" si="1"/>
        <v>83</v>
      </c>
      <c r="CK2">
        <f t="shared" si="1"/>
        <v>84</v>
      </c>
      <c r="CL2">
        <f t="shared" si="1"/>
        <v>85</v>
      </c>
      <c r="CM2">
        <f t="shared" si="1"/>
        <v>86</v>
      </c>
      <c r="CN2">
        <f t="shared" si="1"/>
        <v>87</v>
      </c>
      <c r="CO2">
        <f t="shared" si="1"/>
        <v>88</v>
      </c>
      <c r="CP2">
        <f t="shared" si="1"/>
        <v>89</v>
      </c>
      <c r="CQ2">
        <f t="shared" si="1"/>
        <v>90</v>
      </c>
      <c r="CR2">
        <f t="shared" si="1"/>
        <v>91</v>
      </c>
      <c r="CS2">
        <f t="shared" si="1"/>
        <v>92</v>
      </c>
      <c r="CT2">
        <f t="shared" si="1"/>
        <v>93</v>
      </c>
      <c r="CU2">
        <f t="shared" si="1"/>
        <v>94</v>
      </c>
      <c r="CV2">
        <f t="shared" si="1"/>
        <v>95</v>
      </c>
      <c r="CW2">
        <f t="shared" si="1"/>
        <v>96</v>
      </c>
      <c r="CX2">
        <f t="shared" si="1"/>
        <v>97</v>
      </c>
      <c r="CY2">
        <f t="shared" si="1"/>
        <v>98</v>
      </c>
      <c r="CZ2">
        <f t="shared" si="1"/>
        <v>99</v>
      </c>
      <c r="DA2">
        <f t="shared" si="1"/>
        <v>100</v>
      </c>
      <c r="DB2">
        <f t="shared" si="1"/>
        <v>101</v>
      </c>
    </row>
    <row r="3" spans="1:106" x14ac:dyDescent="0.25">
      <c r="A3" s="15"/>
      <c r="B3" s="12"/>
      <c r="C3" s="14">
        <v>1500</v>
      </c>
      <c r="D3" s="15"/>
      <c r="E3" s="12"/>
      <c r="F3" s="12">
        <v>0</v>
      </c>
      <c r="G3" s="12">
        <v>1</v>
      </c>
      <c r="H3" s="12">
        <v>2</v>
      </c>
      <c r="I3" s="12">
        <v>3</v>
      </c>
      <c r="J3" s="12">
        <v>4</v>
      </c>
      <c r="K3" s="12">
        <v>5</v>
      </c>
      <c r="L3" s="12">
        <v>6</v>
      </c>
      <c r="M3" s="12">
        <v>7</v>
      </c>
      <c r="N3" s="12">
        <v>8</v>
      </c>
      <c r="O3" s="12">
        <v>9</v>
      </c>
      <c r="P3" s="12">
        <v>10</v>
      </c>
      <c r="Q3" s="12">
        <v>11</v>
      </c>
      <c r="R3" s="12">
        <v>12</v>
      </c>
      <c r="S3" s="12">
        <v>13</v>
      </c>
      <c r="T3" s="12">
        <v>14</v>
      </c>
      <c r="U3" s="12">
        <v>15</v>
      </c>
      <c r="V3" s="12">
        <v>16</v>
      </c>
      <c r="W3" s="12">
        <v>17</v>
      </c>
      <c r="X3" s="12">
        <v>18</v>
      </c>
      <c r="Y3" s="12">
        <v>19</v>
      </c>
      <c r="Z3" s="12">
        <v>20</v>
      </c>
      <c r="AA3" s="12">
        <v>21</v>
      </c>
      <c r="AB3" s="12">
        <v>22</v>
      </c>
      <c r="AC3" s="12">
        <v>23</v>
      </c>
      <c r="AD3" s="12">
        <v>24</v>
      </c>
      <c r="AE3" s="12">
        <v>25</v>
      </c>
      <c r="AF3" s="12">
        <v>26</v>
      </c>
      <c r="AG3" s="12">
        <v>27</v>
      </c>
      <c r="AH3" s="12">
        <v>28</v>
      </c>
      <c r="AI3" s="12">
        <v>29</v>
      </c>
      <c r="AJ3" s="12">
        <v>30</v>
      </c>
      <c r="AK3" s="12">
        <v>31</v>
      </c>
      <c r="AL3" s="12">
        <v>32</v>
      </c>
      <c r="AM3" s="12">
        <v>33</v>
      </c>
      <c r="AN3" s="12">
        <v>34</v>
      </c>
      <c r="AO3" s="12">
        <v>35</v>
      </c>
      <c r="AP3" s="12">
        <v>36</v>
      </c>
      <c r="AQ3" s="12">
        <v>37</v>
      </c>
      <c r="AR3" s="12">
        <v>38</v>
      </c>
      <c r="AS3" s="12">
        <v>39</v>
      </c>
      <c r="AT3" s="12">
        <v>40</v>
      </c>
      <c r="AU3" s="12">
        <v>41</v>
      </c>
      <c r="AV3" s="12">
        <v>42</v>
      </c>
      <c r="AW3" s="12">
        <v>43</v>
      </c>
      <c r="AX3" s="12">
        <v>44</v>
      </c>
      <c r="AY3" s="12">
        <v>45</v>
      </c>
      <c r="AZ3" s="12">
        <v>46</v>
      </c>
      <c r="BA3" s="12">
        <v>47</v>
      </c>
      <c r="BB3" s="12">
        <v>48</v>
      </c>
      <c r="BC3" s="12">
        <v>49</v>
      </c>
      <c r="BD3" s="12">
        <v>50</v>
      </c>
      <c r="BE3" s="12">
        <v>51</v>
      </c>
      <c r="BF3" s="12">
        <v>52</v>
      </c>
      <c r="BG3" s="12">
        <v>53</v>
      </c>
      <c r="BH3" s="12">
        <v>54</v>
      </c>
      <c r="BI3" s="12">
        <v>55</v>
      </c>
      <c r="BJ3" s="12">
        <v>56</v>
      </c>
      <c r="BK3" s="12">
        <v>57</v>
      </c>
      <c r="BL3" s="12">
        <v>58</v>
      </c>
      <c r="BM3" s="12">
        <v>59</v>
      </c>
      <c r="BN3" s="12">
        <v>60</v>
      </c>
      <c r="BO3" s="12">
        <v>61</v>
      </c>
      <c r="BP3" s="12">
        <v>62</v>
      </c>
      <c r="BQ3" s="12">
        <v>63</v>
      </c>
      <c r="BR3" s="12">
        <v>64</v>
      </c>
      <c r="BS3" s="12">
        <v>65</v>
      </c>
      <c r="BT3" s="12">
        <v>66</v>
      </c>
      <c r="BU3" s="12">
        <v>67</v>
      </c>
      <c r="BV3" s="12">
        <v>68</v>
      </c>
      <c r="BW3" s="12">
        <v>69</v>
      </c>
      <c r="BX3" s="12">
        <v>70</v>
      </c>
      <c r="BY3" s="12">
        <v>71</v>
      </c>
      <c r="BZ3" s="12">
        <v>72</v>
      </c>
      <c r="CA3" s="12">
        <v>73</v>
      </c>
      <c r="CB3" s="12">
        <v>74</v>
      </c>
      <c r="CC3" s="12">
        <v>75</v>
      </c>
      <c r="CD3" s="12">
        <v>76</v>
      </c>
      <c r="CE3" s="12">
        <v>77</v>
      </c>
      <c r="CF3" s="12">
        <v>78</v>
      </c>
      <c r="CG3" s="12">
        <v>79</v>
      </c>
      <c r="CH3" s="12">
        <v>80</v>
      </c>
      <c r="CI3" s="12">
        <v>81</v>
      </c>
      <c r="CJ3" s="12">
        <v>82</v>
      </c>
      <c r="CK3" s="12">
        <v>83</v>
      </c>
      <c r="CL3" s="12">
        <v>84</v>
      </c>
      <c r="CM3" s="12">
        <v>85</v>
      </c>
      <c r="CN3" s="12">
        <v>86</v>
      </c>
      <c r="CO3" s="12">
        <v>87</v>
      </c>
      <c r="CP3" s="12">
        <v>88</v>
      </c>
      <c r="CQ3" s="12">
        <v>89</v>
      </c>
      <c r="CR3" s="12">
        <v>90</v>
      </c>
      <c r="CS3" s="12">
        <v>91</v>
      </c>
      <c r="CT3" s="12">
        <v>92</v>
      </c>
      <c r="CU3" s="12">
        <v>93</v>
      </c>
      <c r="CV3" s="12">
        <v>94</v>
      </c>
      <c r="CW3" s="12">
        <v>95</v>
      </c>
      <c r="CX3" s="12">
        <v>96</v>
      </c>
      <c r="CY3" s="12">
        <v>97</v>
      </c>
      <c r="CZ3" s="12">
        <v>98</v>
      </c>
      <c r="DA3" s="12">
        <v>99</v>
      </c>
      <c r="DB3" s="12">
        <v>100</v>
      </c>
    </row>
    <row r="4" spans="1:106" x14ac:dyDescent="0.25">
      <c r="A4" s="15"/>
      <c r="B4" s="12">
        <v>0</v>
      </c>
      <c r="C4" s="1">
        <f>ROW()</f>
        <v>4</v>
      </c>
      <c r="D4" s="15"/>
      <c r="E4" s="12"/>
      <c r="F4">
        <v>60.199999999999903</v>
      </c>
      <c r="G4">
        <v>59.607999999999898</v>
      </c>
      <c r="H4">
        <v>59.015999999999899</v>
      </c>
      <c r="I4">
        <v>58.4239999999999</v>
      </c>
      <c r="J4">
        <v>57.831999999999901</v>
      </c>
      <c r="K4">
        <v>57.239999999999903</v>
      </c>
      <c r="L4">
        <v>56.647999999999897</v>
      </c>
      <c r="M4">
        <v>56.055999999999898</v>
      </c>
      <c r="N4">
        <v>55.463999999999899</v>
      </c>
      <c r="O4">
        <v>54.8719999999999</v>
      </c>
      <c r="P4">
        <v>54.279999999999902</v>
      </c>
      <c r="Q4">
        <v>53.687999999999903</v>
      </c>
      <c r="R4">
        <v>53.095999999999897</v>
      </c>
      <c r="S4">
        <v>52.503999999999898</v>
      </c>
      <c r="T4">
        <v>51.9119999999999</v>
      </c>
      <c r="U4">
        <v>51.319999999999901</v>
      </c>
      <c r="V4">
        <v>50.727999999999902</v>
      </c>
      <c r="W4">
        <v>50.135999999999903</v>
      </c>
      <c r="X4">
        <v>49.543999999999897</v>
      </c>
      <c r="Y4">
        <v>48.951999999999899</v>
      </c>
      <c r="Z4">
        <v>48.3599999999999</v>
      </c>
      <c r="AA4">
        <v>47.767999999999901</v>
      </c>
      <c r="AB4">
        <v>47.175999999999902</v>
      </c>
      <c r="AC4">
        <v>46.583999999999897</v>
      </c>
      <c r="AD4">
        <v>45.991999999999898</v>
      </c>
      <c r="AE4">
        <v>45.399999999999899</v>
      </c>
      <c r="AF4">
        <v>44.8079999999999</v>
      </c>
      <c r="AG4">
        <v>44.215999999999902</v>
      </c>
      <c r="AH4">
        <v>43.623999999999903</v>
      </c>
      <c r="AI4">
        <v>43.031999999999897</v>
      </c>
      <c r="AJ4">
        <v>42.439999999999898</v>
      </c>
      <c r="AK4">
        <v>41.8479999999999</v>
      </c>
      <c r="AL4">
        <v>41.255999999999901</v>
      </c>
      <c r="AM4">
        <v>40.663999999999902</v>
      </c>
      <c r="AN4">
        <v>40.071999999999903</v>
      </c>
      <c r="AO4">
        <v>39.479999999999897</v>
      </c>
      <c r="AP4">
        <v>38.887999999999899</v>
      </c>
      <c r="AQ4">
        <v>38.2959999999999</v>
      </c>
      <c r="AR4">
        <v>37.703999999999901</v>
      </c>
      <c r="AS4">
        <v>37.111999999999902</v>
      </c>
      <c r="AT4">
        <v>36.519999999999897</v>
      </c>
      <c r="AU4">
        <v>35.927999999999898</v>
      </c>
      <c r="AV4">
        <v>35.335999999999899</v>
      </c>
      <c r="AW4">
        <v>34.7439999999999</v>
      </c>
      <c r="AX4">
        <v>34.151999999999902</v>
      </c>
      <c r="AY4">
        <v>33.559999999999903</v>
      </c>
      <c r="AZ4">
        <v>32.967999999999897</v>
      </c>
      <c r="BA4">
        <v>32.375999999999898</v>
      </c>
      <c r="BB4">
        <v>31.783999999999899</v>
      </c>
      <c r="BC4" s="12">
        <v>31.191999999999901</v>
      </c>
      <c r="BD4">
        <v>30.599999999999898</v>
      </c>
      <c r="BE4">
        <v>30.0079999999999</v>
      </c>
      <c r="BF4">
        <v>29.415999999999901</v>
      </c>
      <c r="BG4">
        <v>28.823999999999899</v>
      </c>
      <c r="BH4">
        <v>28.2319999999999</v>
      </c>
      <c r="BI4">
        <v>27.639999999999901</v>
      </c>
      <c r="BJ4">
        <v>27.047999999999899</v>
      </c>
      <c r="BK4">
        <v>26.4559999999999</v>
      </c>
      <c r="BL4">
        <v>25.863999999999901</v>
      </c>
      <c r="BM4">
        <v>25.271999999999899</v>
      </c>
      <c r="BN4">
        <v>24.6799999999999</v>
      </c>
      <c r="BO4">
        <v>24.087999999999901</v>
      </c>
      <c r="BP4">
        <v>23.495999999999899</v>
      </c>
      <c r="BQ4">
        <v>22.9039999999999</v>
      </c>
      <c r="BR4">
        <v>22.311999999999902</v>
      </c>
      <c r="BS4">
        <v>21.719999999999899</v>
      </c>
      <c r="BT4">
        <v>21.127999999999901</v>
      </c>
      <c r="BU4">
        <v>20.535999999999898</v>
      </c>
      <c r="BV4">
        <v>19.9439999999999</v>
      </c>
      <c r="BW4">
        <v>19.351999999999901</v>
      </c>
      <c r="BX4">
        <v>18.759999999999899</v>
      </c>
      <c r="BY4">
        <v>18.1679999999999</v>
      </c>
      <c r="BZ4">
        <v>17.575999999999901</v>
      </c>
      <c r="CA4">
        <v>16.983999999999899</v>
      </c>
      <c r="CB4">
        <v>16.3919999999999</v>
      </c>
      <c r="CC4">
        <v>15.799999999999899</v>
      </c>
      <c r="CD4">
        <v>15.207999999999901</v>
      </c>
      <c r="CE4">
        <v>14.6159999999999</v>
      </c>
      <c r="CF4">
        <v>14.0239999999999</v>
      </c>
      <c r="CG4">
        <v>13.431999999999899</v>
      </c>
      <c r="CH4">
        <v>12.8399999999999</v>
      </c>
      <c r="CI4">
        <v>12.2479999999999</v>
      </c>
      <c r="CJ4">
        <v>11.655999999999899</v>
      </c>
      <c r="CK4">
        <v>11.063999999999901</v>
      </c>
      <c r="CL4">
        <v>10.4719999999999</v>
      </c>
      <c r="CM4">
        <v>9.8799999999999706</v>
      </c>
      <c r="CN4">
        <v>9.2879999999999807</v>
      </c>
      <c r="CO4">
        <v>8.6959999999999802</v>
      </c>
      <c r="CP4">
        <v>8.1039999999999797</v>
      </c>
      <c r="CQ4">
        <v>7.51199999999998</v>
      </c>
      <c r="CR4">
        <v>6.9199999999999804</v>
      </c>
      <c r="CS4">
        <v>6.3279999999999799</v>
      </c>
      <c r="CT4">
        <v>5.73599999999999</v>
      </c>
      <c r="CU4">
        <v>5.1439999999999904</v>
      </c>
      <c r="CV4">
        <v>4.5519999999999898</v>
      </c>
      <c r="CW4">
        <v>3.9599999999999902</v>
      </c>
      <c r="CX4">
        <v>3.3679999999999901</v>
      </c>
      <c r="CY4">
        <v>2.77599999999999</v>
      </c>
      <c r="CZ4">
        <v>2.1839999999999899</v>
      </c>
      <c r="DA4">
        <v>1.5919999999999901</v>
      </c>
      <c r="DB4">
        <v>1</v>
      </c>
    </row>
    <row r="5" spans="1:106" x14ac:dyDescent="0.25">
      <c r="A5" s="15">
        <v>0</v>
      </c>
      <c r="B5" s="2">
        <v>7.5045104539999997E-23</v>
      </c>
      <c r="C5" s="1">
        <f>IF(ROW()-$C$4&lt;=$C$2,1,2)</f>
        <v>1</v>
      </c>
      <c r="D5" s="15">
        <v>0</v>
      </c>
      <c r="E5" s="13">
        <f>B5</f>
        <v>7.5045104539999997E-23</v>
      </c>
      <c r="BC5" s="13">
        <f t="shared" ref="BC5:BC68" si="2">B5</f>
        <v>7.5045104539999997E-23</v>
      </c>
    </row>
    <row r="6" spans="1:106" x14ac:dyDescent="0.25">
      <c r="A6" s="15">
        <v>1</v>
      </c>
      <c r="B6" s="2">
        <v>1.8071921991999899E-21</v>
      </c>
      <c r="C6" s="1">
        <f t="shared" ref="C6:C69" si="3">IF(ROW()-$C$4&lt;=$C$2,1,2)</f>
        <v>1</v>
      </c>
      <c r="D6" s="15">
        <v>1</v>
      </c>
      <c r="E6" s="13">
        <f t="shared" ref="E6:E69" si="4">B6</f>
        <v>1.8071921991999899E-21</v>
      </c>
      <c r="BC6" s="13">
        <f t="shared" si="2"/>
        <v>1.8071921991999899E-21</v>
      </c>
    </row>
    <row r="7" spans="1:106" x14ac:dyDescent="0.25">
      <c r="A7" s="15">
        <v>2</v>
      </c>
      <c r="B7" s="2">
        <v>2.240159614E-20</v>
      </c>
      <c r="C7" s="1">
        <f t="shared" si="3"/>
        <v>1</v>
      </c>
      <c r="D7" s="15">
        <v>2</v>
      </c>
      <c r="E7" s="13">
        <f t="shared" si="4"/>
        <v>2.240159614E-20</v>
      </c>
      <c r="BC7" s="13">
        <f t="shared" si="2"/>
        <v>2.240159614E-20</v>
      </c>
    </row>
    <row r="8" spans="1:106" x14ac:dyDescent="0.25">
      <c r="A8" s="15">
        <v>3</v>
      </c>
      <c r="B8" s="2">
        <v>1.90447568279999E-19</v>
      </c>
      <c r="C8" s="1">
        <f t="shared" si="3"/>
        <v>1</v>
      </c>
      <c r="D8" s="15">
        <v>3</v>
      </c>
      <c r="E8" s="13">
        <f t="shared" si="4"/>
        <v>1.90447568279999E-19</v>
      </c>
      <c r="BC8" s="13">
        <f t="shared" si="2"/>
        <v>1.90447568279999E-19</v>
      </c>
    </row>
    <row r="9" spans="1:106" x14ac:dyDescent="0.25">
      <c r="A9" s="15">
        <v>4</v>
      </c>
      <c r="B9" s="2">
        <v>1.2484025529999901E-18</v>
      </c>
      <c r="C9" s="1">
        <f t="shared" si="3"/>
        <v>1</v>
      </c>
      <c r="D9" s="15">
        <v>4</v>
      </c>
      <c r="E9" s="13">
        <f t="shared" si="4"/>
        <v>1.2484025529999901E-18</v>
      </c>
      <c r="BC9" s="13">
        <f t="shared" si="2"/>
        <v>1.2484025529999901E-18</v>
      </c>
    </row>
    <row r="10" spans="1:106" x14ac:dyDescent="0.25">
      <c r="A10" s="15">
        <v>5</v>
      </c>
      <c r="B10" s="2">
        <v>6.7262027339999998E-18</v>
      </c>
      <c r="C10" s="1">
        <f t="shared" si="3"/>
        <v>1</v>
      </c>
      <c r="D10" s="15">
        <v>5</v>
      </c>
      <c r="E10" s="13">
        <f t="shared" si="4"/>
        <v>6.7262027339999998E-18</v>
      </c>
      <c r="BC10" s="13">
        <f t="shared" si="2"/>
        <v>6.7262027339999998E-18</v>
      </c>
    </row>
    <row r="11" spans="1:106" x14ac:dyDescent="0.25">
      <c r="A11" s="15">
        <v>6</v>
      </c>
      <c r="B11" s="2">
        <v>3.1009124319999898E-17</v>
      </c>
      <c r="C11" s="1">
        <f t="shared" si="3"/>
        <v>1</v>
      </c>
      <c r="D11" s="15">
        <v>6</v>
      </c>
      <c r="E11" s="13">
        <f t="shared" si="4"/>
        <v>3.1009124319999898E-17</v>
      </c>
      <c r="BC11" s="13">
        <f t="shared" si="2"/>
        <v>3.1009124319999898E-17</v>
      </c>
    </row>
    <row r="12" spans="1:106" x14ac:dyDescent="0.25">
      <c r="A12" s="15">
        <v>7</v>
      </c>
      <c r="B12" s="2">
        <v>1.25747863859999E-16</v>
      </c>
      <c r="C12" s="1">
        <f t="shared" si="3"/>
        <v>1</v>
      </c>
      <c r="D12" s="15">
        <v>7</v>
      </c>
      <c r="E12" s="13">
        <f t="shared" si="4"/>
        <v>1.25747863859999E-16</v>
      </c>
      <c r="BC12" s="13">
        <f t="shared" si="2"/>
        <v>1.25747863859999E-16</v>
      </c>
    </row>
    <row r="13" spans="1:106" x14ac:dyDescent="0.25">
      <c r="A13" s="15">
        <v>8</v>
      </c>
      <c r="B13" s="2">
        <v>4.5763932060000001E-16</v>
      </c>
      <c r="C13" s="1">
        <f t="shared" si="3"/>
        <v>1</v>
      </c>
      <c r="D13" s="15">
        <v>8</v>
      </c>
      <c r="E13" s="13">
        <f t="shared" si="4"/>
        <v>4.5763932060000001E-16</v>
      </c>
      <c r="BC13" s="13">
        <f t="shared" si="2"/>
        <v>4.5763932060000001E-16</v>
      </c>
    </row>
    <row r="14" spans="1:106" x14ac:dyDescent="0.25">
      <c r="A14" s="15">
        <v>9</v>
      </c>
      <c r="B14" s="2">
        <v>1.5176568319999999E-15</v>
      </c>
      <c r="C14" s="1">
        <f t="shared" si="3"/>
        <v>1</v>
      </c>
      <c r="D14" s="15">
        <v>9</v>
      </c>
      <c r="E14" s="13">
        <f t="shared" si="4"/>
        <v>1.5176568319999999E-15</v>
      </c>
      <c r="BC14" s="13">
        <f t="shared" si="2"/>
        <v>1.5176568319999999E-15</v>
      </c>
    </row>
    <row r="15" spans="1:106" x14ac:dyDescent="0.25">
      <c r="A15" s="15">
        <v>10</v>
      </c>
      <c r="B15" s="2">
        <v>4.6412322879999996E-15</v>
      </c>
      <c r="C15" s="1">
        <f t="shared" si="3"/>
        <v>1</v>
      </c>
      <c r="D15" s="15">
        <v>10</v>
      </c>
      <c r="E15" s="13">
        <f t="shared" si="4"/>
        <v>4.6412322879999996E-15</v>
      </c>
      <c r="BC15" s="13">
        <f t="shared" si="2"/>
        <v>4.6412322879999996E-15</v>
      </c>
    </row>
    <row r="16" spans="1:106" x14ac:dyDescent="0.25">
      <c r="A16" s="15">
        <v>11</v>
      </c>
      <c r="B16" s="2">
        <v>1.3214897815999901E-14</v>
      </c>
      <c r="C16" s="1">
        <f t="shared" si="3"/>
        <v>1</v>
      </c>
      <c r="D16" s="15">
        <v>11</v>
      </c>
      <c r="E16" s="13">
        <f t="shared" si="4"/>
        <v>1.3214897815999901E-14</v>
      </c>
      <c r="BC16" s="13">
        <f t="shared" si="2"/>
        <v>1.3214897815999901E-14</v>
      </c>
    </row>
    <row r="17" spans="1:55" x14ac:dyDescent="0.25">
      <c r="A17" s="15">
        <v>12</v>
      </c>
      <c r="B17" s="2">
        <v>3.5308119059999998E-14</v>
      </c>
      <c r="C17" s="1">
        <f t="shared" si="3"/>
        <v>1</v>
      </c>
      <c r="D17" s="15">
        <v>12</v>
      </c>
      <c r="E17" s="13">
        <f t="shared" si="4"/>
        <v>3.5308119059999998E-14</v>
      </c>
      <c r="BC17" s="13">
        <f t="shared" si="2"/>
        <v>3.5308119059999998E-14</v>
      </c>
    </row>
    <row r="18" spans="1:55" x14ac:dyDescent="0.25">
      <c r="A18" s="15">
        <v>13</v>
      </c>
      <c r="B18" s="2">
        <v>8.9105733559999902E-14</v>
      </c>
      <c r="C18" s="1">
        <f t="shared" si="3"/>
        <v>1</v>
      </c>
      <c r="D18" s="15">
        <v>13</v>
      </c>
      <c r="E18" s="13">
        <f t="shared" si="4"/>
        <v>8.9105733559999902E-14</v>
      </c>
      <c r="BC18" s="13">
        <f t="shared" si="2"/>
        <v>8.9105733559999902E-14</v>
      </c>
    </row>
    <row r="19" spans="1:55" x14ac:dyDescent="0.25">
      <c r="A19" s="15">
        <v>14</v>
      </c>
      <c r="B19" s="2">
        <v>2.135775606E-13</v>
      </c>
      <c r="C19" s="1">
        <f t="shared" si="3"/>
        <v>1</v>
      </c>
      <c r="D19" s="15">
        <v>14</v>
      </c>
      <c r="E19" s="13">
        <f t="shared" si="4"/>
        <v>2.135775606E-13</v>
      </c>
      <c r="BC19" s="13">
        <f t="shared" si="2"/>
        <v>2.135775606E-13</v>
      </c>
    </row>
    <row r="20" spans="1:55" x14ac:dyDescent="0.25">
      <c r="A20" s="15">
        <v>15</v>
      </c>
      <c r="B20" s="2">
        <v>4.8851086480000003E-13</v>
      </c>
      <c r="C20" s="1">
        <f t="shared" si="3"/>
        <v>1</v>
      </c>
      <c r="D20" s="15">
        <v>15</v>
      </c>
      <c r="E20" s="13">
        <f t="shared" si="4"/>
        <v>4.8851086480000003E-13</v>
      </c>
      <c r="BC20" s="13">
        <f t="shared" si="2"/>
        <v>4.8851086480000003E-13</v>
      </c>
    </row>
    <row r="21" spans="1:55" x14ac:dyDescent="0.25">
      <c r="A21" s="15">
        <v>16</v>
      </c>
      <c r="B21" s="2">
        <v>1.0706088592000001E-12</v>
      </c>
      <c r="C21" s="1">
        <f t="shared" si="3"/>
        <v>1</v>
      </c>
      <c r="D21" s="15">
        <v>16</v>
      </c>
      <c r="E21" s="13">
        <f t="shared" si="4"/>
        <v>1.0706088592000001E-12</v>
      </c>
      <c r="BC21" s="13">
        <f t="shared" si="2"/>
        <v>1.0706088592000001E-12</v>
      </c>
    </row>
    <row r="22" spans="1:55" x14ac:dyDescent="0.25">
      <c r="A22" s="15">
        <v>17</v>
      </c>
      <c r="B22" s="2">
        <v>2.25614105799999E-12</v>
      </c>
      <c r="C22" s="1">
        <f t="shared" si="3"/>
        <v>1</v>
      </c>
      <c r="D22" s="15">
        <v>17</v>
      </c>
      <c r="E22" s="13">
        <f t="shared" si="4"/>
        <v>2.25614105799999E-12</v>
      </c>
      <c r="BC22" s="13">
        <f t="shared" si="2"/>
        <v>2.25614105799999E-12</v>
      </c>
    </row>
    <row r="23" spans="1:55" x14ac:dyDescent="0.25">
      <c r="A23" s="15">
        <v>18</v>
      </c>
      <c r="B23" s="2">
        <v>4.5859848299999903E-12</v>
      </c>
      <c r="C23" s="1">
        <f t="shared" si="3"/>
        <v>1</v>
      </c>
      <c r="D23" s="15">
        <v>18</v>
      </c>
      <c r="E23" s="13">
        <f t="shared" si="4"/>
        <v>4.5859848299999903E-12</v>
      </c>
      <c r="BC23" s="13">
        <f t="shared" si="2"/>
        <v>4.5859848299999903E-12</v>
      </c>
    </row>
    <row r="24" spans="1:55" x14ac:dyDescent="0.25">
      <c r="A24" s="15">
        <v>19</v>
      </c>
      <c r="B24" s="2">
        <v>9.0162219019999999E-12</v>
      </c>
      <c r="C24" s="1">
        <f t="shared" si="3"/>
        <v>1</v>
      </c>
      <c r="D24" s="15">
        <v>19</v>
      </c>
      <c r="E24" s="13">
        <f t="shared" si="4"/>
        <v>9.0162219019999999E-12</v>
      </c>
      <c r="BC24" s="13">
        <f t="shared" si="2"/>
        <v>9.0162219019999999E-12</v>
      </c>
    </row>
    <row r="25" spans="1:55" x14ac:dyDescent="0.25">
      <c r="A25" s="15">
        <v>20</v>
      </c>
      <c r="B25" s="2">
        <v>1.7187160041999901E-11</v>
      </c>
      <c r="C25" s="1">
        <f t="shared" si="3"/>
        <v>1</v>
      </c>
      <c r="D25" s="15">
        <v>20</v>
      </c>
      <c r="E25" s="13">
        <f t="shared" si="4"/>
        <v>1.7187160041999901E-11</v>
      </c>
      <c r="BC25" s="13">
        <f t="shared" si="2"/>
        <v>1.7187160041999901E-11</v>
      </c>
    </row>
    <row r="26" spans="1:55" x14ac:dyDescent="0.25">
      <c r="A26" s="15">
        <v>21</v>
      </c>
      <c r="B26" s="2">
        <v>3.1836131459999998E-11</v>
      </c>
      <c r="C26" s="1">
        <f t="shared" si="3"/>
        <v>1</v>
      </c>
      <c r="D26" s="15">
        <v>21</v>
      </c>
      <c r="E26" s="13">
        <f t="shared" si="4"/>
        <v>3.1836131459999998E-11</v>
      </c>
      <c r="BC26" s="13">
        <f t="shared" si="2"/>
        <v>3.1836131459999998E-11</v>
      </c>
    </row>
    <row r="27" spans="1:55" x14ac:dyDescent="0.25">
      <c r="A27" s="15">
        <v>22</v>
      </c>
      <c r="B27" s="2">
        <v>5.7415014339999903E-11</v>
      </c>
      <c r="C27" s="1">
        <f t="shared" si="3"/>
        <v>1</v>
      </c>
      <c r="D27" s="15">
        <v>22</v>
      </c>
      <c r="E27" s="13">
        <f t="shared" si="4"/>
        <v>5.7415014339999903E-11</v>
      </c>
      <c r="BC27" s="13">
        <f t="shared" si="2"/>
        <v>5.7415014339999903E-11</v>
      </c>
    </row>
    <row r="28" spans="1:55" x14ac:dyDescent="0.25">
      <c r="A28" s="15">
        <v>23</v>
      </c>
      <c r="B28" s="2">
        <v>1.0099237939999899E-10</v>
      </c>
      <c r="C28" s="1">
        <f t="shared" si="3"/>
        <v>1</v>
      </c>
      <c r="D28" s="15">
        <v>23</v>
      </c>
      <c r="E28" s="13">
        <f t="shared" si="4"/>
        <v>1.0099237939999899E-10</v>
      </c>
      <c r="BC28" s="13">
        <f t="shared" si="2"/>
        <v>1.0099237939999899E-10</v>
      </c>
    </row>
    <row r="29" spans="1:55" x14ac:dyDescent="0.25">
      <c r="A29" s="15">
        <v>24</v>
      </c>
      <c r="B29" s="2">
        <v>1.7354259593999999E-10</v>
      </c>
      <c r="C29" s="1">
        <f t="shared" si="3"/>
        <v>1</v>
      </c>
      <c r="D29" s="15">
        <v>24</v>
      </c>
      <c r="E29" s="13">
        <f t="shared" si="4"/>
        <v>1.7354259593999999E-10</v>
      </c>
      <c r="BC29" s="13">
        <f t="shared" si="2"/>
        <v>1.7354259593999999E-10</v>
      </c>
    </row>
    <row r="30" spans="1:55" x14ac:dyDescent="0.25">
      <c r="A30" s="15">
        <v>25</v>
      </c>
      <c r="B30" s="2">
        <v>2.9175009679999998E-10</v>
      </c>
      <c r="C30" s="1">
        <f t="shared" si="3"/>
        <v>1</v>
      </c>
      <c r="D30" s="15">
        <v>25</v>
      </c>
      <c r="E30" s="13">
        <f t="shared" si="4"/>
        <v>2.9175009679999998E-10</v>
      </c>
      <c r="BC30" s="13">
        <f t="shared" si="2"/>
        <v>2.9175009679999998E-10</v>
      </c>
    </row>
    <row r="31" spans="1:55" x14ac:dyDescent="0.25">
      <c r="A31" s="15">
        <v>26</v>
      </c>
      <c r="B31" s="2">
        <v>4.8048605959999902E-10</v>
      </c>
      <c r="C31" s="1">
        <f t="shared" si="3"/>
        <v>1</v>
      </c>
      <c r="D31" s="15">
        <v>26</v>
      </c>
      <c r="E31" s="13">
        <f t="shared" si="4"/>
        <v>4.8048605959999902E-10</v>
      </c>
      <c r="BC31" s="13">
        <f t="shared" si="2"/>
        <v>4.8048605959999902E-10</v>
      </c>
    </row>
    <row r="32" spans="1:55" x14ac:dyDescent="0.25">
      <c r="A32" s="15">
        <v>27</v>
      </c>
      <c r="B32" s="2">
        <v>7.7614657459999996E-10</v>
      </c>
      <c r="C32" s="1">
        <f t="shared" si="3"/>
        <v>1</v>
      </c>
      <c r="D32" s="15">
        <v>27</v>
      </c>
      <c r="E32" s="13">
        <f t="shared" si="4"/>
        <v>7.7614657459999996E-10</v>
      </c>
      <c r="BC32" s="13">
        <f t="shared" si="2"/>
        <v>7.7614657459999996E-10</v>
      </c>
    </row>
    <row r="33" spans="1:55" x14ac:dyDescent="0.25">
      <c r="A33" s="15">
        <v>28</v>
      </c>
      <c r="B33" s="2">
        <v>1.2310752768E-9</v>
      </c>
      <c r="C33" s="1">
        <f t="shared" si="3"/>
        <v>1</v>
      </c>
      <c r="D33" s="15">
        <v>28</v>
      </c>
      <c r="E33" s="13">
        <f t="shared" si="4"/>
        <v>1.2310752768E-9</v>
      </c>
      <c r="BC33" s="13">
        <f t="shared" si="2"/>
        <v>1.2310752768E-9</v>
      </c>
    </row>
    <row r="34" spans="1:55" x14ac:dyDescent="0.25">
      <c r="A34" s="15">
        <v>29</v>
      </c>
      <c r="B34" s="2">
        <v>1.9193285749999899E-9</v>
      </c>
      <c r="C34" s="1">
        <f t="shared" si="3"/>
        <v>1</v>
      </c>
      <c r="D34" s="15">
        <v>29</v>
      </c>
      <c r="E34" s="13">
        <f t="shared" si="4"/>
        <v>1.9193285749999899E-9</v>
      </c>
      <c r="BC34" s="13">
        <f t="shared" si="2"/>
        <v>1.9193285749999899E-9</v>
      </c>
    </row>
    <row r="35" spans="1:55" x14ac:dyDescent="0.25">
      <c r="A35" s="15">
        <v>30</v>
      </c>
      <c r="B35" s="2">
        <v>2.9440769699999901E-9</v>
      </c>
      <c r="C35" s="1">
        <f t="shared" si="3"/>
        <v>1</v>
      </c>
      <c r="D35" s="15">
        <v>30</v>
      </c>
      <c r="E35" s="13">
        <f t="shared" si="4"/>
        <v>2.9440769699999901E-9</v>
      </c>
      <c r="BC35" s="13">
        <f t="shared" si="2"/>
        <v>2.9440769699999901E-9</v>
      </c>
    </row>
    <row r="36" spans="1:55" x14ac:dyDescent="0.25">
      <c r="A36" s="15">
        <v>31</v>
      </c>
      <c r="B36" s="2">
        <v>4.4469703479999903E-9</v>
      </c>
      <c r="C36" s="1">
        <f t="shared" si="3"/>
        <v>1</v>
      </c>
      <c r="D36" s="15">
        <v>31</v>
      </c>
      <c r="E36" s="13">
        <f t="shared" si="4"/>
        <v>4.4469703479999903E-9</v>
      </c>
      <c r="BC36" s="13">
        <f t="shared" si="2"/>
        <v>4.4469703479999903E-9</v>
      </c>
    </row>
    <row r="37" spans="1:55" x14ac:dyDescent="0.25">
      <c r="A37" s="15">
        <v>32</v>
      </c>
      <c r="B37" s="2">
        <v>6.6198272799999998E-9</v>
      </c>
      <c r="C37" s="1">
        <f t="shared" si="3"/>
        <v>1</v>
      </c>
      <c r="D37" s="15">
        <v>32</v>
      </c>
      <c r="E37" s="13">
        <f t="shared" si="4"/>
        <v>6.6198272799999998E-9</v>
      </c>
      <c r="BC37" s="13">
        <f t="shared" si="2"/>
        <v>6.6198272799999998E-9</v>
      </c>
    </row>
    <row r="38" spans="1:55" x14ac:dyDescent="0.25">
      <c r="A38" s="15">
        <v>33</v>
      </c>
      <c r="B38" s="2">
        <v>9.7190369399999905E-9</v>
      </c>
      <c r="C38" s="1">
        <f t="shared" si="3"/>
        <v>1</v>
      </c>
      <c r="D38" s="15">
        <v>33</v>
      </c>
      <c r="E38" s="13">
        <f t="shared" si="4"/>
        <v>9.7190369399999905E-9</v>
      </c>
      <c r="BC38" s="13">
        <f t="shared" si="2"/>
        <v>9.7190369399999905E-9</v>
      </c>
    </row>
    <row r="39" spans="1:55" x14ac:dyDescent="0.25">
      <c r="A39" s="15">
        <v>34</v>
      </c>
      <c r="B39" s="2">
        <v>1.4083085906E-8</v>
      </c>
      <c r="C39" s="1">
        <f t="shared" si="3"/>
        <v>1</v>
      </c>
      <c r="D39" s="15">
        <v>34</v>
      </c>
      <c r="E39" s="13">
        <f t="shared" si="4"/>
        <v>1.4083085906E-8</v>
      </c>
      <c r="BC39" s="13">
        <f t="shared" si="2"/>
        <v>1.4083085906E-8</v>
      </c>
    </row>
    <row r="40" spans="1:55" x14ac:dyDescent="0.25">
      <c r="A40" s="15">
        <v>35</v>
      </c>
      <c r="B40" s="2">
        <v>2.0153639739999899E-8</v>
      </c>
      <c r="C40" s="1">
        <f t="shared" si="3"/>
        <v>1</v>
      </c>
      <c r="D40" s="15">
        <v>35</v>
      </c>
      <c r="E40" s="13">
        <f t="shared" si="4"/>
        <v>2.0153639739999899E-8</v>
      </c>
      <c r="BC40" s="13">
        <f t="shared" si="2"/>
        <v>2.0153639739999899E-8</v>
      </c>
    </row>
    <row r="41" spans="1:55" x14ac:dyDescent="0.25">
      <c r="A41" s="15">
        <v>36</v>
      </c>
      <c r="B41" s="2">
        <v>2.8500619459999998E-8</v>
      </c>
      <c r="C41" s="1">
        <f t="shared" si="3"/>
        <v>1</v>
      </c>
      <c r="D41" s="15">
        <v>36</v>
      </c>
      <c r="E41" s="13">
        <f t="shared" si="4"/>
        <v>2.8500619459999998E-8</v>
      </c>
      <c r="BC41" s="13">
        <f t="shared" si="2"/>
        <v>2.8500619459999998E-8</v>
      </c>
    </row>
    <row r="42" spans="1:55" x14ac:dyDescent="0.25">
      <c r="A42" s="15">
        <v>37</v>
      </c>
      <c r="B42" s="2">
        <v>3.9851715159999902E-8</v>
      </c>
      <c r="C42" s="1">
        <f t="shared" si="3"/>
        <v>1</v>
      </c>
      <c r="D42" s="15">
        <v>37</v>
      </c>
      <c r="E42" s="13">
        <f t="shared" si="4"/>
        <v>3.9851715159999902E-8</v>
      </c>
      <c r="BC42" s="13">
        <f t="shared" si="2"/>
        <v>3.9851715159999902E-8</v>
      </c>
    </row>
    <row r="43" spans="1:55" x14ac:dyDescent="0.25">
      <c r="A43" s="15">
        <v>38</v>
      </c>
      <c r="B43" s="2">
        <v>5.5126772259999901E-8</v>
      </c>
      <c r="C43" s="1">
        <f t="shared" si="3"/>
        <v>1</v>
      </c>
      <c r="D43" s="15">
        <v>38</v>
      </c>
      <c r="E43" s="13">
        <f t="shared" si="4"/>
        <v>5.5126772259999901E-8</v>
      </c>
      <c r="BC43" s="13">
        <f t="shared" si="2"/>
        <v>5.5126772259999901E-8</v>
      </c>
    </row>
    <row r="44" spans="1:55" x14ac:dyDescent="0.25">
      <c r="A44" s="15">
        <v>39</v>
      </c>
      <c r="B44" s="2">
        <v>7.5477469459999998E-8</v>
      </c>
      <c r="C44" s="1">
        <f t="shared" si="3"/>
        <v>1</v>
      </c>
      <c r="D44" s="15">
        <v>39</v>
      </c>
      <c r="E44" s="13">
        <f t="shared" si="4"/>
        <v>7.5477469459999998E-8</v>
      </c>
      <c r="BC44" s="13">
        <f t="shared" si="2"/>
        <v>7.5477469459999998E-8</v>
      </c>
    </row>
    <row r="45" spans="1:55" x14ac:dyDescent="0.25">
      <c r="A45" s="15">
        <v>40</v>
      </c>
      <c r="B45" s="2">
        <v>1.02332681679999E-7</v>
      </c>
      <c r="C45" s="1">
        <f t="shared" si="3"/>
        <v>1</v>
      </c>
      <c r="D45" s="15">
        <v>40</v>
      </c>
      <c r="E45" s="13">
        <f t="shared" si="4"/>
        <v>1.02332681679999E-7</v>
      </c>
      <c r="BC45" s="13">
        <f t="shared" si="2"/>
        <v>1.02332681679999E-7</v>
      </c>
    </row>
    <row r="46" spans="1:55" x14ac:dyDescent="0.25">
      <c r="A46" s="15">
        <v>41</v>
      </c>
      <c r="B46" s="2">
        <v>1.3744988573999999E-7</v>
      </c>
      <c r="C46" s="1">
        <f t="shared" si="3"/>
        <v>1</v>
      </c>
      <c r="D46" s="15">
        <v>41</v>
      </c>
      <c r="E46" s="13">
        <f t="shared" si="4"/>
        <v>1.3744988573999999E-7</v>
      </c>
      <c r="BC46" s="13">
        <f t="shared" si="2"/>
        <v>1.3744988573999999E-7</v>
      </c>
    </row>
    <row r="47" spans="1:55" x14ac:dyDescent="0.25">
      <c r="A47" s="15">
        <v>42</v>
      </c>
      <c r="B47" s="2">
        <v>1.82972921759999E-7</v>
      </c>
      <c r="C47" s="1">
        <f t="shared" si="3"/>
        <v>1</v>
      </c>
      <c r="D47" s="15">
        <v>42</v>
      </c>
      <c r="E47" s="13">
        <f t="shared" si="4"/>
        <v>1.82972921759999E-7</v>
      </c>
      <c r="BC47" s="13">
        <f t="shared" si="2"/>
        <v>1.82972921759999E-7</v>
      </c>
    </row>
    <row r="48" spans="1:55" x14ac:dyDescent="0.25">
      <c r="A48" s="15">
        <v>43</v>
      </c>
      <c r="B48" s="2">
        <v>2.4149636980000001E-7</v>
      </c>
      <c r="C48" s="1">
        <f t="shared" si="3"/>
        <v>1</v>
      </c>
      <c r="D48" s="15">
        <v>43</v>
      </c>
      <c r="E48" s="13">
        <f t="shared" si="4"/>
        <v>2.4149636980000001E-7</v>
      </c>
      <c r="BC48" s="13">
        <f t="shared" si="2"/>
        <v>2.4149636980000001E-7</v>
      </c>
    </row>
    <row r="49" spans="1:55" x14ac:dyDescent="0.25">
      <c r="A49" s="15">
        <v>44</v>
      </c>
      <c r="B49" s="2">
        <v>3.1613674E-7</v>
      </c>
      <c r="C49" s="1">
        <f t="shared" si="3"/>
        <v>1</v>
      </c>
      <c r="D49" s="15">
        <v>44</v>
      </c>
      <c r="E49" s="13">
        <f t="shared" si="4"/>
        <v>3.1613674E-7</v>
      </c>
      <c r="BC49" s="13">
        <f t="shared" si="2"/>
        <v>3.1613674E-7</v>
      </c>
    </row>
    <row r="50" spans="1:55" x14ac:dyDescent="0.25">
      <c r="A50" s="15">
        <v>45</v>
      </c>
      <c r="B50" s="2">
        <v>4.106106064E-7</v>
      </c>
      <c r="C50" s="1">
        <f t="shared" si="3"/>
        <v>1</v>
      </c>
      <c r="D50" s="15">
        <v>45</v>
      </c>
      <c r="E50" s="13">
        <f t="shared" si="4"/>
        <v>4.106106064E-7</v>
      </c>
      <c r="BC50" s="13">
        <f t="shared" si="2"/>
        <v>4.106106064E-7</v>
      </c>
    </row>
    <row r="51" spans="1:55" x14ac:dyDescent="0.25">
      <c r="A51" s="15">
        <v>46</v>
      </c>
      <c r="B51" s="2">
        <v>5.2931973960000001E-7</v>
      </c>
      <c r="C51" s="1">
        <f t="shared" si="3"/>
        <v>1</v>
      </c>
      <c r="D51" s="15">
        <v>46</v>
      </c>
      <c r="E51" s="13">
        <f t="shared" si="4"/>
        <v>5.2931973960000001E-7</v>
      </c>
      <c r="BC51" s="13">
        <f t="shared" si="2"/>
        <v>5.2931973960000001E-7</v>
      </c>
    </row>
    <row r="52" spans="1:55" x14ac:dyDescent="0.25">
      <c r="A52" s="15">
        <v>47</v>
      </c>
      <c r="B52" s="2">
        <v>6.7744322000000004E-7</v>
      </c>
      <c r="C52" s="1">
        <f t="shared" si="3"/>
        <v>1</v>
      </c>
      <c r="D52" s="15">
        <v>47</v>
      </c>
      <c r="E52" s="13">
        <f t="shared" si="4"/>
        <v>6.7744322000000004E-7</v>
      </c>
      <c r="BC52" s="13">
        <f t="shared" si="2"/>
        <v>6.7744322000000004E-7</v>
      </c>
    </row>
    <row r="53" spans="1:55" x14ac:dyDescent="0.25">
      <c r="A53" s="15">
        <v>48</v>
      </c>
      <c r="B53" s="2">
        <v>8.6103642299999998E-7</v>
      </c>
      <c r="C53" s="1">
        <f t="shared" si="3"/>
        <v>1</v>
      </c>
      <c r="D53" s="15">
        <v>48</v>
      </c>
      <c r="E53" s="13">
        <f t="shared" si="4"/>
        <v>8.6103642299999998E-7</v>
      </c>
      <c r="BC53" s="13">
        <f t="shared" si="2"/>
        <v>8.6103642299999998E-7</v>
      </c>
    </row>
    <row r="54" spans="1:55" x14ac:dyDescent="0.25">
      <c r="A54" s="15">
        <v>49</v>
      </c>
      <c r="B54" s="2">
        <v>1.0871366976E-6</v>
      </c>
      <c r="C54" s="1">
        <f t="shared" si="3"/>
        <v>1</v>
      </c>
      <c r="D54" s="15">
        <v>49</v>
      </c>
      <c r="E54" s="13">
        <f t="shared" si="4"/>
        <v>1.0871366976E-6</v>
      </c>
      <c r="BC54" s="13">
        <f t="shared" si="2"/>
        <v>1.0871366976E-6</v>
      </c>
    </row>
    <row r="55" spans="1:55" x14ac:dyDescent="0.25">
      <c r="A55" s="15">
        <v>50</v>
      </c>
      <c r="B55" s="2">
        <v>1.3638754665999999E-6</v>
      </c>
      <c r="C55" s="1">
        <f t="shared" si="3"/>
        <v>1</v>
      </c>
      <c r="D55" s="15">
        <v>50</v>
      </c>
      <c r="E55" s="13">
        <f t="shared" si="4"/>
        <v>1.3638754665999999E-6</v>
      </c>
      <c r="BC55" s="13">
        <f t="shared" si="2"/>
        <v>1.3638754665999999E-6</v>
      </c>
    </row>
    <row r="56" spans="1:55" x14ac:dyDescent="0.25">
      <c r="A56" s="15">
        <v>51</v>
      </c>
      <c r="B56" s="2">
        <v>1.7005964009999901E-6</v>
      </c>
      <c r="C56" s="1">
        <f t="shared" si="3"/>
        <v>1</v>
      </c>
      <c r="D56" s="15">
        <v>51</v>
      </c>
      <c r="E56" s="13">
        <f t="shared" si="4"/>
        <v>1.7005964009999901E-6</v>
      </c>
      <c r="BC56" s="13">
        <f t="shared" si="2"/>
        <v>1.7005964009999901E-6</v>
      </c>
    </row>
    <row r="57" spans="1:55" x14ac:dyDescent="0.25">
      <c r="A57" s="15">
        <v>52</v>
      </c>
      <c r="B57" s="2">
        <v>2.1079792440000001E-6</v>
      </c>
      <c r="C57" s="1">
        <f t="shared" si="3"/>
        <v>1</v>
      </c>
      <c r="D57" s="15">
        <v>52</v>
      </c>
      <c r="E57" s="13">
        <f t="shared" si="4"/>
        <v>2.1079792440000001E-6</v>
      </c>
      <c r="BC57" s="13">
        <f t="shared" si="2"/>
        <v>2.1079792440000001E-6</v>
      </c>
    </row>
    <row r="58" spans="1:55" x14ac:dyDescent="0.25">
      <c r="A58" s="15">
        <v>53</v>
      </c>
      <c r="B58" s="2">
        <v>2.59816877999999E-6</v>
      </c>
      <c r="C58" s="1">
        <f t="shared" si="3"/>
        <v>1</v>
      </c>
      <c r="D58" s="15">
        <v>53</v>
      </c>
      <c r="E58" s="13">
        <f t="shared" si="4"/>
        <v>2.59816877999999E-6</v>
      </c>
      <c r="BC58" s="13">
        <f t="shared" si="2"/>
        <v>2.59816877999999E-6</v>
      </c>
    </row>
    <row r="59" spans="1:55" x14ac:dyDescent="0.25">
      <c r="A59" s="15">
        <v>54</v>
      </c>
      <c r="B59" s="2">
        <v>3.18490839199999E-6</v>
      </c>
      <c r="C59" s="1">
        <f t="shared" si="3"/>
        <v>1</v>
      </c>
      <c r="D59" s="15">
        <v>54</v>
      </c>
      <c r="E59" s="13">
        <f t="shared" si="4"/>
        <v>3.18490839199999E-6</v>
      </c>
      <c r="BC59" s="13">
        <f t="shared" si="2"/>
        <v>3.18490839199999E-6</v>
      </c>
    </row>
    <row r="60" spans="1:55" x14ac:dyDescent="0.25">
      <c r="A60" s="15">
        <v>55</v>
      </c>
      <c r="B60" s="2">
        <v>3.8836775540000003E-6</v>
      </c>
      <c r="C60" s="1">
        <f t="shared" si="3"/>
        <v>1</v>
      </c>
      <c r="D60" s="15">
        <v>55</v>
      </c>
      <c r="E60" s="13">
        <f t="shared" si="4"/>
        <v>3.8836775540000003E-6</v>
      </c>
      <c r="BC60" s="13">
        <f t="shared" si="2"/>
        <v>3.8836775540000003E-6</v>
      </c>
    </row>
    <row r="61" spans="1:55" x14ac:dyDescent="0.25">
      <c r="A61" s="15">
        <v>56</v>
      </c>
      <c r="B61" s="2">
        <v>4.7118325879999902E-6</v>
      </c>
      <c r="C61" s="1">
        <f t="shared" si="3"/>
        <v>1</v>
      </c>
      <c r="D61" s="15">
        <v>56</v>
      </c>
      <c r="E61" s="13">
        <f t="shared" si="4"/>
        <v>4.7118325879999902E-6</v>
      </c>
      <c r="BC61" s="13">
        <f t="shared" si="2"/>
        <v>4.7118325879999902E-6</v>
      </c>
    </row>
    <row r="62" spans="1:55" x14ac:dyDescent="0.25">
      <c r="A62" s="15">
        <v>57</v>
      </c>
      <c r="B62" s="2">
        <v>5.688749962E-6</v>
      </c>
      <c r="C62" s="1">
        <f t="shared" si="3"/>
        <v>1</v>
      </c>
      <c r="D62" s="15">
        <v>57</v>
      </c>
      <c r="E62" s="13">
        <f t="shared" si="4"/>
        <v>5.688749962E-6</v>
      </c>
      <c r="BC62" s="13">
        <f t="shared" si="2"/>
        <v>5.688749962E-6</v>
      </c>
    </row>
    <row r="63" spans="1:55" x14ac:dyDescent="0.25">
      <c r="A63" s="15">
        <v>58</v>
      </c>
      <c r="B63" s="2">
        <v>6.8359713179999998E-6</v>
      </c>
      <c r="C63" s="1">
        <f t="shared" si="3"/>
        <v>1</v>
      </c>
      <c r="D63" s="15">
        <v>58</v>
      </c>
      <c r="E63" s="13">
        <f t="shared" si="4"/>
        <v>6.8359713179999998E-6</v>
      </c>
      <c r="BC63" s="13">
        <f t="shared" si="2"/>
        <v>6.8359713179999998E-6</v>
      </c>
    </row>
    <row r="64" spans="1:55" x14ac:dyDescent="0.25">
      <c r="A64" s="15">
        <v>59</v>
      </c>
      <c r="B64" s="2">
        <v>8.1773494699999997E-6</v>
      </c>
      <c r="C64" s="1">
        <f t="shared" si="3"/>
        <v>1</v>
      </c>
      <c r="D64" s="15">
        <v>59</v>
      </c>
      <c r="E64" s="13">
        <f t="shared" si="4"/>
        <v>8.1773494699999997E-6</v>
      </c>
      <c r="BC64" s="13">
        <f t="shared" si="2"/>
        <v>8.1773494699999997E-6</v>
      </c>
    </row>
    <row r="65" spans="1:55" x14ac:dyDescent="0.25">
      <c r="A65" s="15">
        <v>60</v>
      </c>
      <c r="B65" s="2">
        <v>9.7391945039999994E-6</v>
      </c>
      <c r="C65" s="1">
        <f t="shared" si="3"/>
        <v>1</v>
      </c>
      <c r="D65" s="15">
        <v>60</v>
      </c>
      <c r="E65" s="13">
        <f t="shared" si="4"/>
        <v>9.7391945039999994E-6</v>
      </c>
      <c r="BC65" s="13">
        <f t="shared" si="2"/>
        <v>9.7391945039999994E-6</v>
      </c>
    </row>
    <row r="66" spans="1:55" x14ac:dyDescent="0.25">
      <c r="A66" s="15">
        <v>61</v>
      </c>
      <c r="B66" s="2">
        <v>1.1550419176E-5</v>
      </c>
      <c r="C66" s="1">
        <f t="shared" si="3"/>
        <v>1</v>
      </c>
      <c r="D66" s="15">
        <v>61</v>
      </c>
      <c r="E66" s="13">
        <f t="shared" si="4"/>
        <v>1.1550419176E-5</v>
      </c>
      <c r="BC66" s="13">
        <f t="shared" si="2"/>
        <v>1.1550419176E-5</v>
      </c>
    </row>
    <row r="67" spans="1:55" x14ac:dyDescent="0.25">
      <c r="A67" s="15">
        <v>62</v>
      </c>
      <c r="B67" s="2">
        <v>1.3642682744E-5</v>
      </c>
      <c r="C67" s="1">
        <f t="shared" si="3"/>
        <v>1</v>
      </c>
      <c r="D67" s="15">
        <v>62</v>
      </c>
      <c r="E67" s="13">
        <f t="shared" si="4"/>
        <v>1.3642682744E-5</v>
      </c>
      <c r="BC67" s="13">
        <f t="shared" si="2"/>
        <v>1.3642682744E-5</v>
      </c>
    </row>
    <row r="68" spans="1:55" x14ac:dyDescent="0.25">
      <c r="A68" s="15">
        <v>63</v>
      </c>
      <c r="B68" s="2">
        <v>1.6050532383999899E-5</v>
      </c>
      <c r="C68" s="1">
        <f t="shared" si="3"/>
        <v>1</v>
      </c>
      <c r="D68" s="15">
        <v>63</v>
      </c>
      <c r="E68" s="13">
        <f t="shared" si="4"/>
        <v>1.6050532383999899E-5</v>
      </c>
      <c r="BC68" s="13">
        <f t="shared" si="2"/>
        <v>1.6050532383999899E-5</v>
      </c>
    </row>
    <row r="69" spans="1:55" x14ac:dyDescent="0.25">
      <c r="A69" s="15">
        <v>64</v>
      </c>
      <c r="B69" s="2">
        <v>1.8811541401999899E-5</v>
      </c>
      <c r="C69" s="1">
        <f t="shared" si="3"/>
        <v>1</v>
      </c>
      <c r="D69" s="15">
        <v>64</v>
      </c>
      <c r="E69" s="13">
        <f t="shared" si="4"/>
        <v>1.8811541401999899E-5</v>
      </c>
      <c r="BC69" s="13">
        <f t="shared" ref="BC69:BC132" si="5">B69</f>
        <v>1.8811541401999899E-5</v>
      </c>
    </row>
    <row r="70" spans="1:55" x14ac:dyDescent="0.25">
      <c r="A70" s="15">
        <v>65</v>
      </c>
      <c r="B70" s="2">
        <v>2.1966443359999998E-5</v>
      </c>
      <c r="C70" s="1">
        <f t="shared" ref="C70:C133" si="6">IF(ROW()-$C$4&lt;=$C$2,1,2)</f>
        <v>1</v>
      </c>
      <c r="D70" s="15">
        <v>65</v>
      </c>
      <c r="E70" s="13">
        <f t="shared" ref="E70:E133" si="7">B70</f>
        <v>2.1966443359999998E-5</v>
      </c>
      <c r="BC70" s="13">
        <f t="shared" si="5"/>
        <v>2.1966443359999998E-5</v>
      </c>
    </row>
    <row r="71" spans="1:55" x14ac:dyDescent="0.25">
      <c r="A71" s="15">
        <v>66</v>
      </c>
      <c r="B71" s="2">
        <v>2.555926146E-5</v>
      </c>
      <c r="C71" s="1">
        <f t="shared" si="6"/>
        <v>1</v>
      </c>
      <c r="D71" s="15">
        <v>66</v>
      </c>
      <c r="E71" s="13">
        <f t="shared" si="7"/>
        <v>2.555926146E-5</v>
      </c>
      <c r="BC71" s="13">
        <f t="shared" si="5"/>
        <v>2.555926146E-5</v>
      </c>
    </row>
    <row r="72" spans="1:55" x14ac:dyDescent="0.25">
      <c r="A72" s="15">
        <v>67</v>
      </c>
      <c r="B72" s="2">
        <v>2.9637432239999999E-5</v>
      </c>
      <c r="C72" s="1">
        <f t="shared" si="6"/>
        <v>1</v>
      </c>
      <c r="D72" s="15">
        <v>67</v>
      </c>
      <c r="E72" s="13">
        <f t="shared" si="7"/>
        <v>2.9637432239999999E-5</v>
      </c>
      <c r="BC72" s="13">
        <f t="shared" si="5"/>
        <v>2.9637432239999999E-5</v>
      </c>
    </row>
    <row r="73" spans="1:55" x14ac:dyDescent="0.25">
      <c r="A73" s="15">
        <v>68</v>
      </c>
      <c r="B73" s="2">
        <v>3.4251923079999998E-5</v>
      </c>
      <c r="C73" s="1">
        <f t="shared" si="6"/>
        <v>1</v>
      </c>
      <c r="D73" s="15">
        <v>68</v>
      </c>
      <c r="E73" s="13">
        <f t="shared" si="7"/>
        <v>3.4251923079999998E-5</v>
      </c>
      <c r="BC73" s="13">
        <f t="shared" si="5"/>
        <v>3.4251923079999998E-5</v>
      </c>
    </row>
    <row r="74" spans="1:55" x14ac:dyDescent="0.25">
      <c r="A74" s="15">
        <v>69</v>
      </c>
      <c r="B74" s="2">
        <v>3.94573427199999E-5</v>
      </c>
      <c r="C74" s="1">
        <f t="shared" si="6"/>
        <v>1</v>
      </c>
      <c r="D74" s="15">
        <v>69</v>
      </c>
      <c r="E74" s="13">
        <f t="shared" si="7"/>
        <v>3.94573427199999E-5</v>
      </c>
      <c r="BC74" s="13">
        <f t="shared" si="5"/>
        <v>3.94573427199999E-5</v>
      </c>
    </row>
    <row r="75" spans="1:55" x14ac:dyDescent="0.25">
      <c r="A75" s="15">
        <v>70</v>
      </c>
      <c r="B75" s="2">
        <v>4.5312044239999999E-5</v>
      </c>
      <c r="C75" s="1">
        <f t="shared" si="6"/>
        <v>1</v>
      </c>
      <c r="D75" s="15">
        <v>70</v>
      </c>
      <c r="E75" s="13">
        <f t="shared" si="7"/>
        <v>4.5312044239999999E-5</v>
      </c>
      <c r="BC75" s="13">
        <f t="shared" si="5"/>
        <v>4.5312044239999999E-5</v>
      </c>
    </row>
    <row r="76" spans="1:55" x14ac:dyDescent="0.25">
      <c r="A76" s="15">
        <v>71</v>
      </c>
      <c r="B76" s="2">
        <v>5.1878219839999998E-5</v>
      </c>
      <c r="C76" s="1">
        <f t="shared" si="6"/>
        <v>1</v>
      </c>
      <c r="D76" s="15">
        <v>71</v>
      </c>
      <c r="E76" s="13">
        <f t="shared" si="7"/>
        <v>5.1878219839999998E-5</v>
      </c>
      <c r="BC76" s="13">
        <f t="shared" si="5"/>
        <v>5.1878219839999998E-5</v>
      </c>
    </row>
    <row r="77" spans="1:55" x14ac:dyDescent="0.25">
      <c r="A77" s="15">
        <v>72</v>
      </c>
      <c r="B77" s="2">
        <v>5.922198704E-5</v>
      </c>
      <c r="C77" s="1">
        <f t="shared" si="6"/>
        <v>1</v>
      </c>
      <c r="D77" s="15">
        <v>72</v>
      </c>
      <c r="E77" s="13">
        <f t="shared" si="7"/>
        <v>5.922198704E-5</v>
      </c>
      <c r="BC77" s="13">
        <f t="shared" si="5"/>
        <v>5.922198704E-5</v>
      </c>
    </row>
    <row r="78" spans="1:55" x14ac:dyDescent="0.25">
      <c r="A78" s="15">
        <v>73</v>
      </c>
      <c r="B78" s="2">
        <v>6.7413465739999897E-5</v>
      </c>
      <c r="C78" s="1">
        <f t="shared" si="6"/>
        <v>1</v>
      </c>
      <c r="D78" s="15">
        <v>73</v>
      </c>
      <c r="E78" s="13">
        <f t="shared" si="7"/>
        <v>6.7413465739999897E-5</v>
      </c>
      <c r="BC78" s="13">
        <f t="shared" si="5"/>
        <v>6.7413465739999897E-5</v>
      </c>
    </row>
    <row r="79" spans="1:55" x14ac:dyDescent="0.25">
      <c r="A79" s="15">
        <v>74</v>
      </c>
      <c r="B79" s="2">
        <v>7.6526845799999895E-5</v>
      </c>
      <c r="C79" s="1">
        <f t="shared" si="6"/>
        <v>1</v>
      </c>
      <c r="D79" s="15">
        <v>74</v>
      </c>
      <c r="E79" s="13">
        <f t="shared" si="7"/>
        <v>7.6526845799999895E-5</v>
      </c>
      <c r="BC79" s="13">
        <f t="shared" si="5"/>
        <v>7.6526845799999895E-5</v>
      </c>
    </row>
    <row r="80" spans="1:55" x14ac:dyDescent="0.25">
      <c r="A80" s="15">
        <v>75</v>
      </c>
      <c r="B80" s="2">
        <v>8.6640444759999904E-5</v>
      </c>
      <c r="C80" s="1">
        <f t="shared" si="6"/>
        <v>1</v>
      </c>
      <c r="D80" s="15">
        <v>75</v>
      </c>
      <c r="E80" s="13">
        <f t="shared" si="7"/>
        <v>8.6640444759999904E-5</v>
      </c>
      <c r="BC80" s="13">
        <f t="shared" si="5"/>
        <v>8.6640444759999904E-5</v>
      </c>
    </row>
    <row r="81" spans="1:55" x14ac:dyDescent="0.25">
      <c r="A81" s="15">
        <v>76</v>
      </c>
      <c r="B81" s="2">
        <v>9.7836755519999999E-5</v>
      </c>
      <c r="C81" s="1">
        <f t="shared" si="6"/>
        <v>1</v>
      </c>
      <c r="D81" s="15">
        <v>76</v>
      </c>
      <c r="E81" s="13">
        <f t="shared" si="7"/>
        <v>9.7836755519999999E-5</v>
      </c>
      <c r="BC81" s="13">
        <f t="shared" si="5"/>
        <v>9.7836755519999999E-5</v>
      </c>
    </row>
    <row r="82" spans="1:55" x14ac:dyDescent="0.25">
      <c r="A82" s="15">
        <v>77</v>
      </c>
      <c r="B82">
        <v>1.1020248356E-4</v>
      </c>
      <c r="C82" s="1">
        <f t="shared" si="6"/>
        <v>1</v>
      </c>
      <c r="D82" s="15">
        <v>77</v>
      </c>
      <c r="E82" s="13">
        <f t="shared" si="7"/>
        <v>1.1020248356E-4</v>
      </c>
      <c r="BC82" s="13">
        <f t="shared" si="5"/>
        <v>1.1020248356E-4</v>
      </c>
    </row>
    <row r="83" spans="1:55" x14ac:dyDescent="0.25">
      <c r="A83" s="15">
        <v>78</v>
      </c>
      <c r="B83">
        <v>1.2382857380000001E-4</v>
      </c>
      <c r="C83" s="1">
        <f t="shared" si="6"/>
        <v>1</v>
      </c>
      <c r="D83" s="15">
        <v>78</v>
      </c>
      <c r="E83" s="13">
        <f t="shared" si="7"/>
        <v>1.2382857380000001E-4</v>
      </c>
      <c r="BC83" s="13">
        <f t="shared" si="5"/>
        <v>1.2382857380000001E-4</v>
      </c>
    </row>
    <row r="84" spans="1:55" x14ac:dyDescent="0.25">
      <c r="A84" s="15">
        <v>79</v>
      </c>
      <c r="B84">
        <v>1.3881022689999999E-4</v>
      </c>
      <c r="C84" s="1">
        <f t="shared" si="6"/>
        <v>1</v>
      </c>
      <c r="D84" s="15">
        <v>79</v>
      </c>
      <c r="E84" s="13">
        <f t="shared" si="7"/>
        <v>1.3881022689999999E-4</v>
      </c>
      <c r="BC84" s="13">
        <f t="shared" si="5"/>
        <v>1.3881022689999999E-4</v>
      </c>
    </row>
    <row r="85" spans="1:55" x14ac:dyDescent="0.25">
      <c r="A85" s="15">
        <v>80</v>
      </c>
      <c r="B85">
        <v>1.55246904699999E-4</v>
      </c>
      <c r="C85" s="1">
        <f t="shared" si="6"/>
        <v>1</v>
      </c>
      <c r="D85" s="15">
        <v>80</v>
      </c>
      <c r="E85" s="13">
        <f t="shared" si="7"/>
        <v>1.55246904699999E-4</v>
      </c>
      <c r="BC85" s="13">
        <f t="shared" si="5"/>
        <v>1.55246904699999E-4</v>
      </c>
    </row>
    <row r="86" spans="1:55" x14ac:dyDescent="0.25">
      <c r="A86" s="15">
        <v>81</v>
      </c>
      <c r="B86">
        <v>1.7324232537999901E-4</v>
      </c>
      <c r="C86" s="1">
        <f t="shared" si="6"/>
        <v>1</v>
      </c>
      <c r="D86" s="15">
        <v>81</v>
      </c>
      <c r="E86" s="13">
        <f t="shared" si="7"/>
        <v>1.7324232537999901E-4</v>
      </c>
      <c r="BC86" s="13">
        <f t="shared" si="5"/>
        <v>1.7324232537999901E-4</v>
      </c>
    </row>
    <row r="87" spans="1:55" x14ac:dyDescent="0.25">
      <c r="A87" s="15">
        <v>82</v>
      </c>
      <c r="B87">
        <v>1.92904447739999E-4</v>
      </c>
      <c r="C87" s="1">
        <f t="shared" si="6"/>
        <v>1</v>
      </c>
      <c r="D87" s="15">
        <v>82</v>
      </c>
      <c r="E87" s="13">
        <f t="shared" si="7"/>
        <v>1.92904447739999E-4</v>
      </c>
      <c r="BC87" s="13">
        <f t="shared" si="5"/>
        <v>1.92904447739999E-4</v>
      </c>
    </row>
    <row r="88" spans="1:55" x14ac:dyDescent="0.25">
      <c r="A88" s="15">
        <v>83</v>
      </c>
      <c r="B88">
        <v>2.143454452E-4</v>
      </c>
      <c r="C88" s="1">
        <f t="shared" si="6"/>
        <v>1</v>
      </c>
      <c r="D88" s="15">
        <v>83</v>
      </c>
      <c r="E88" s="13">
        <f t="shared" si="7"/>
        <v>2.143454452E-4</v>
      </c>
      <c r="BC88" s="13">
        <f t="shared" si="5"/>
        <v>2.143454452E-4</v>
      </c>
    </row>
    <row r="89" spans="1:55" x14ac:dyDescent="0.25">
      <c r="A89" s="15">
        <v>84</v>
      </c>
      <c r="B89">
        <v>2.376816698E-4</v>
      </c>
      <c r="C89" s="1">
        <f t="shared" si="6"/>
        <v>1</v>
      </c>
      <c r="D89" s="15">
        <v>84</v>
      </c>
      <c r="E89" s="13">
        <f t="shared" si="7"/>
        <v>2.376816698E-4</v>
      </c>
      <c r="BC89" s="13">
        <f t="shared" si="5"/>
        <v>2.376816698E-4</v>
      </c>
    </row>
    <row r="90" spans="1:55" x14ac:dyDescent="0.25">
      <c r="A90" s="15">
        <v>85</v>
      </c>
      <c r="B90">
        <v>2.6303360520000001E-4</v>
      </c>
      <c r="C90" s="1">
        <f t="shared" si="6"/>
        <v>1</v>
      </c>
      <c r="D90" s="15">
        <v>85</v>
      </c>
      <c r="E90" s="13">
        <f t="shared" si="7"/>
        <v>2.6303360520000001E-4</v>
      </c>
      <c r="BC90" s="13">
        <f t="shared" si="5"/>
        <v>2.6303360520000001E-4</v>
      </c>
    </row>
    <row r="91" spans="1:55" x14ac:dyDescent="0.25">
      <c r="A91" s="15">
        <v>86</v>
      </c>
      <c r="B91">
        <v>2.9052581099999999E-4</v>
      </c>
      <c r="C91" s="1">
        <f t="shared" si="6"/>
        <v>1</v>
      </c>
      <c r="D91" s="15">
        <v>86</v>
      </c>
      <c r="E91" s="13">
        <f t="shared" si="7"/>
        <v>2.9052581099999999E-4</v>
      </c>
      <c r="BC91" s="13">
        <f t="shared" si="5"/>
        <v>2.9052581099999999E-4</v>
      </c>
    </row>
    <row r="92" spans="1:55" x14ac:dyDescent="0.25">
      <c r="A92" s="15">
        <v>87</v>
      </c>
      <c r="B92">
        <v>3.2028685639999999E-4</v>
      </c>
      <c r="C92" s="1">
        <f t="shared" si="6"/>
        <v>1</v>
      </c>
      <c r="D92" s="15">
        <v>87</v>
      </c>
      <c r="E92" s="13">
        <f t="shared" si="7"/>
        <v>3.2028685639999999E-4</v>
      </c>
      <c r="BC92" s="13">
        <f t="shared" si="5"/>
        <v>3.2028685639999999E-4</v>
      </c>
    </row>
    <row r="93" spans="1:55" x14ac:dyDescent="0.25">
      <c r="A93" s="15">
        <v>88</v>
      </c>
      <c r="B93">
        <v>3.5244924559999999E-4</v>
      </c>
      <c r="C93" s="1">
        <f t="shared" si="6"/>
        <v>1</v>
      </c>
      <c r="D93" s="15">
        <v>88</v>
      </c>
      <c r="E93" s="13">
        <f t="shared" si="7"/>
        <v>3.5244924559999999E-4</v>
      </c>
      <c r="BC93" s="13">
        <f t="shared" si="5"/>
        <v>3.5244924559999999E-4</v>
      </c>
    </row>
    <row r="94" spans="1:55" x14ac:dyDescent="0.25">
      <c r="A94" s="15">
        <v>89</v>
      </c>
      <c r="B94">
        <v>3.8714933359999999E-4</v>
      </c>
      <c r="C94" s="1">
        <f t="shared" si="6"/>
        <v>1</v>
      </c>
      <c r="D94" s="15">
        <v>89</v>
      </c>
      <c r="E94" s="13">
        <f t="shared" si="7"/>
        <v>3.8714933359999999E-4</v>
      </c>
      <c r="BC94" s="13">
        <f t="shared" si="5"/>
        <v>3.8714933359999999E-4</v>
      </c>
    </row>
    <row r="95" spans="1:55" x14ac:dyDescent="0.25">
      <c r="A95" s="15">
        <v>90</v>
      </c>
      <c r="B95">
        <v>4.2452723339999899E-4</v>
      </c>
      <c r="C95" s="1">
        <f t="shared" si="6"/>
        <v>1</v>
      </c>
      <c r="D95" s="15">
        <v>90</v>
      </c>
      <c r="E95" s="13">
        <f t="shared" si="7"/>
        <v>4.2452723339999899E-4</v>
      </c>
      <c r="BC95" s="13">
        <f t="shared" si="5"/>
        <v>4.2452723339999899E-4</v>
      </c>
    </row>
    <row r="96" spans="1:55" x14ac:dyDescent="0.25">
      <c r="A96" s="15">
        <v>91</v>
      </c>
      <c r="B96">
        <v>4.6472671579999902E-4</v>
      </c>
      <c r="C96" s="1">
        <f t="shared" si="6"/>
        <v>1</v>
      </c>
      <c r="D96" s="15">
        <v>91</v>
      </c>
      <c r="E96" s="13">
        <f t="shared" si="7"/>
        <v>4.6472671579999902E-4</v>
      </c>
      <c r="BC96" s="13">
        <f t="shared" si="5"/>
        <v>4.6472671579999902E-4</v>
      </c>
    </row>
    <row r="97" spans="1:55" x14ac:dyDescent="0.25">
      <c r="A97" s="15">
        <v>92</v>
      </c>
      <c r="B97">
        <v>5.0789510039999904E-4</v>
      </c>
      <c r="C97" s="1">
        <f t="shared" si="6"/>
        <v>1</v>
      </c>
      <c r="D97" s="15">
        <v>92</v>
      </c>
      <c r="E97" s="13">
        <f t="shared" si="7"/>
        <v>5.0789510039999904E-4</v>
      </c>
      <c r="BC97" s="13">
        <f t="shared" si="5"/>
        <v>5.0789510039999904E-4</v>
      </c>
    </row>
    <row r="98" spans="1:55" x14ac:dyDescent="0.25">
      <c r="A98" s="15">
        <v>93</v>
      </c>
      <c r="B98">
        <v>5.541831398E-4</v>
      </c>
      <c r="C98" s="1">
        <f t="shared" si="6"/>
        <v>1</v>
      </c>
      <c r="D98" s="15">
        <v>93</v>
      </c>
      <c r="E98" s="13">
        <f t="shared" si="7"/>
        <v>5.541831398E-4</v>
      </c>
      <c r="BC98" s="13">
        <f t="shared" si="5"/>
        <v>5.541831398E-4</v>
      </c>
    </row>
    <row r="99" spans="1:55" x14ac:dyDescent="0.25">
      <c r="A99" s="15">
        <v>94</v>
      </c>
      <c r="B99">
        <v>6.0374489719999997E-4</v>
      </c>
      <c r="C99" s="1">
        <f t="shared" si="6"/>
        <v>1</v>
      </c>
      <c r="D99" s="15">
        <v>94</v>
      </c>
      <c r="E99" s="13">
        <f t="shared" si="7"/>
        <v>6.0374489719999997E-4</v>
      </c>
      <c r="BC99" s="13">
        <f t="shared" si="5"/>
        <v>6.0374489719999997E-4</v>
      </c>
    </row>
    <row r="100" spans="1:55" x14ac:dyDescent="0.25">
      <c r="A100" s="15">
        <v>95</v>
      </c>
      <c r="B100">
        <v>6.5673761739999995E-4</v>
      </c>
      <c r="C100" s="1">
        <f t="shared" si="6"/>
        <v>1</v>
      </c>
      <c r="D100" s="15">
        <v>95</v>
      </c>
      <c r="E100" s="13">
        <f t="shared" si="7"/>
        <v>6.5673761739999995E-4</v>
      </c>
      <c r="BC100" s="13">
        <f t="shared" si="5"/>
        <v>6.5673761739999995E-4</v>
      </c>
    </row>
    <row r="101" spans="1:55" x14ac:dyDescent="0.25">
      <c r="A101" s="15">
        <v>96</v>
      </c>
      <c r="B101">
        <v>7.1332159080000001E-4</v>
      </c>
      <c r="C101" s="1">
        <f t="shared" si="6"/>
        <v>1</v>
      </c>
      <c r="D101" s="15">
        <v>96</v>
      </c>
      <c r="E101" s="13">
        <f t="shared" si="7"/>
        <v>7.1332159080000001E-4</v>
      </c>
      <c r="BC101" s="13">
        <f t="shared" si="5"/>
        <v>7.1332159080000001E-4</v>
      </c>
    </row>
    <row r="102" spans="1:55" x14ac:dyDescent="0.25">
      <c r="A102" s="15">
        <v>97</v>
      </c>
      <c r="B102">
        <v>7.7366001399999898E-4</v>
      </c>
      <c r="C102" s="1">
        <f t="shared" si="6"/>
        <v>1</v>
      </c>
      <c r="D102" s="15">
        <v>97</v>
      </c>
      <c r="E102" s="13">
        <f t="shared" si="7"/>
        <v>7.7366001399999898E-4</v>
      </c>
      <c r="BC102" s="13">
        <f t="shared" si="5"/>
        <v>7.7366001399999898E-4</v>
      </c>
    </row>
    <row r="103" spans="1:55" x14ac:dyDescent="0.25">
      <c r="A103" s="15">
        <v>98</v>
      </c>
      <c r="B103">
        <v>8.3791884319999897E-4</v>
      </c>
      <c r="C103" s="1">
        <f t="shared" si="6"/>
        <v>1</v>
      </c>
      <c r="D103" s="15">
        <v>98</v>
      </c>
      <c r="E103" s="13">
        <f t="shared" si="7"/>
        <v>8.3791884319999897E-4</v>
      </c>
      <c r="BC103" s="13">
        <f t="shared" si="5"/>
        <v>8.3791884319999897E-4</v>
      </c>
    </row>
    <row r="104" spans="1:55" x14ac:dyDescent="0.25">
      <c r="A104" s="15">
        <v>99</v>
      </c>
      <c r="B104">
        <v>9.0626664459999998E-4</v>
      </c>
      <c r="C104" s="1">
        <f t="shared" si="6"/>
        <v>1</v>
      </c>
      <c r="D104" s="15">
        <v>99</v>
      </c>
      <c r="E104" s="13">
        <f t="shared" si="7"/>
        <v>9.0626664459999998E-4</v>
      </c>
      <c r="BC104" s="13">
        <f t="shared" si="5"/>
        <v>9.0626664459999998E-4</v>
      </c>
    </row>
    <row r="105" spans="1:55" x14ac:dyDescent="0.25">
      <c r="A105" s="15">
        <v>100</v>
      </c>
      <c r="B105">
        <v>9.78874439599999E-4</v>
      </c>
      <c r="C105" s="1">
        <f t="shared" si="6"/>
        <v>1</v>
      </c>
      <c r="D105" s="15">
        <v>100</v>
      </c>
      <c r="E105" s="13">
        <f t="shared" si="7"/>
        <v>9.78874439599999E-4</v>
      </c>
      <c r="BC105" s="13">
        <f t="shared" si="5"/>
        <v>9.78874439599999E-4</v>
      </c>
    </row>
    <row r="106" spans="1:55" x14ac:dyDescent="0.25">
      <c r="A106" s="15">
        <v>101</v>
      </c>
      <c r="B106">
        <v>1.0559155474E-3</v>
      </c>
      <c r="C106" s="1">
        <f t="shared" si="6"/>
        <v>1</v>
      </c>
      <c r="D106" s="15">
        <v>101</v>
      </c>
      <c r="E106" s="13">
        <f t="shared" si="7"/>
        <v>1.0559155474E-3</v>
      </c>
      <c r="BC106" s="13">
        <f t="shared" si="5"/>
        <v>1.0559155474E-3</v>
      </c>
    </row>
    <row r="107" spans="1:55" x14ac:dyDescent="0.25">
      <c r="A107" s="15">
        <v>102</v>
      </c>
      <c r="B107">
        <v>1.13756542359999E-3</v>
      </c>
      <c r="C107" s="1">
        <f t="shared" si="6"/>
        <v>1</v>
      </c>
      <c r="D107" s="15">
        <v>102</v>
      </c>
      <c r="E107" s="13">
        <f t="shared" si="7"/>
        <v>1.13756542359999E-3</v>
      </c>
      <c r="BC107" s="13">
        <f t="shared" si="5"/>
        <v>1.13756542359999E-3</v>
      </c>
    </row>
    <row r="108" spans="1:55" x14ac:dyDescent="0.25">
      <c r="A108" s="15">
        <v>103</v>
      </c>
      <c r="B108">
        <v>1.2240014959999999E-3</v>
      </c>
      <c r="C108" s="1">
        <f t="shared" si="6"/>
        <v>1</v>
      </c>
      <c r="D108" s="15">
        <v>103</v>
      </c>
      <c r="E108" s="13">
        <f t="shared" si="7"/>
        <v>1.2240014959999999E-3</v>
      </c>
      <c r="BC108" s="13">
        <f t="shared" si="5"/>
        <v>1.2240014959999999E-3</v>
      </c>
    </row>
    <row r="109" spans="1:55" x14ac:dyDescent="0.25">
      <c r="A109" s="15">
        <v>104</v>
      </c>
      <c r="B109">
        <v>1.3154029996E-3</v>
      </c>
      <c r="C109" s="1">
        <f t="shared" si="6"/>
        <v>1</v>
      </c>
      <c r="D109" s="15">
        <v>104</v>
      </c>
      <c r="E109" s="13">
        <f t="shared" si="7"/>
        <v>1.3154029996E-3</v>
      </c>
      <c r="BC109" s="13">
        <f t="shared" si="5"/>
        <v>1.3154029996E-3</v>
      </c>
    </row>
    <row r="110" spans="1:55" x14ac:dyDescent="0.25">
      <c r="A110" s="15">
        <v>105</v>
      </c>
      <c r="B110">
        <v>1.4119508078E-3</v>
      </c>
      <c r="C110" s="1">
        <f t="shared" si="6"/>
        <v>1</v>
      </c>
      <c r="D110" s="15">
        <v>105</v>
      </c>
      <c r="E110" s="13">
        <f t="shared" si="7"/>
        <v>1.4119508078E-3</v>
      </c>
      <c r="BC110" s="13">
        <f t="shared" si="5"/>
        <v>1.4119508078E-3</v>
      </c>
    </row>
    <row r="111" spans="1:55" x14ac:dyDescent="0.25">
      <c r="A111" s="15">
        <v>106</v>
      </c>
      <c r="B111">
        <v>1.513827263E-3</v>
      </c>
      <c r="C111" s="1">
        <f t="shared" si="6"/>
        <v>1</v>
      </c>
      <c r="D111" s="15">
        <v>106</v>
      </c>
      <c r="E111" s="13">
        <f t="shared" si="7"/>
        <v>1.513827263E-3</v>
      </c>
      <c r="BC111" s="13">
        <f t="shared" si="5"/>
        <v>1.513827263E-3</v>
      </c>
    </row>
    <row r="112" spans="1:55" x14ac:dyDescent="0.25">
      <c r="A112" s="15">
        <v>107</v>
      </c>
      <c r="B112">
        <v>1.6212160071999999E-3</v>
      </c>
      <c r="C112" s="1">
        <f t="shared" si="6"/>
        <v>1</v>
      </c>
      <c r="D112" s="15">
        <v>107</v>
      </c>
      <c r="E112" s="13">
        <f t="shared" si="7"/>
        <v>1.6212160071999999E-3</v>
      </c>
      <c r="BC112" s="13">
        <f t="shared" si="5"/>
        <v>1.6212160071999999E-3</v>
      </c>
    </row>
    <row r="113" spans="1:55" x14ac:dyDescent="0.25">
      <c r="A113" s="15">
        <v>108</v>
      </c>
      <c r="B113">
        <v>1.7343018103999899E-3</v>
      </c>
      <c r="C113" s="1">
        <f t="shared" si="6"/>
        <v>1</v>
      </c>
      <c r="D113" s="15">
        <v>108</v>
      </c>
      <c r="E113" s="13">
        <f t="shared" si="7"/>
        <v>1.7343018103999899E-3</v>
      </c>
      <c r="BC113" s="13">
        <f t="shared" si="5"/>
        <v>1.7343018103999899E-3</v>
      </c>
    </row>
    <row r="114" spans="1:55" x14ac:dyDescent="0.25">
      <c r="A114" s="15">
        <v>109</v>
      </c>
      <c r="B114">
        <v>1.8532703996E-3</v>
      </c>
      <c r="C114" s="1">
        <f t="shared" si="6"/>
        <v>1</v>
      </c>
      <c r="D114" s="15">
        <v>109</v>
      </c>
      <c r="E114" s="13">
        <f t="shared" si="7"/>
        <v>1.8532703996E-3</v>
      </c>
      <c r="BC114" s="13">
        <f t="shared" si="5"/>
        <v>1.8532703996E-3</v>
      </c>
    </row>
    <row r="115" spans="1:55" x14ac:dyDescent="0.25">
      <c r="A115" s="15">
        <v>110</v>
      </c>
      <c r="B115">
        <v>1.9783082877999898E-3</v>
      </c>
      <c r="C115" s="1">
        <f t="shared" si="6"/>
        <v>1</v>
      </c>
      <c r="D115" s="15">
        <v>110</v>
      </c>
      <c r="E115" s="13">
        <f t="shared" si="7"/>
        <v>1.9783082877999898E-3</v>
      </c>
      <c r="BC115" s="13">
        <f t="shared" si="5"/>
        <v>1.9783082877999898E-3</v>
      </c>
    </row>
    <row r="116" spans="1:55" x14ac:dyDescent="0.25">
      <c r="A116" s="15">
        <v>111</v>
      </c>
      <c r="B116">
        <v>2.1096026040000001E-3</v>
      </c>
      <c r="C116" s="1">
        <f t="shared" si="6"/>
        <v>1</v>
      </c>
      <c r="D116" s="15">
        <v>111</v>
      </c>
      <c r="E116" s="13">
        <f t="shared" si="7"/>
        <v>2.1096026040000001E-3</v>
      </c>
      <c r="BC116" s="13">
        <f t="shared" si="5"/>
        <v>2.1096026040000001E-3</v>
      </c>
    </row>
    <row r="117" spans="1:55" x14ac:dyDescent="0.25">
      <c r="A117" s="15">
        <v>112</v>
      </c>
      <c r="B117">
        <v>2.2473409219999998E-3</v>
      </c>
      <c r="C117" s="1">
        <f t="shared" si="6"/>
        <v>1</v>
      </c>
      <c r="D117" s="15">
        <v>112</v>
      </c>
      <c r="E117" s="13">
        <f t="shared" si="7"/>
        <v>2.2473409219999998E-3</v>
      </c>
      <c r="BC117" s="13">
        <f t="shared" si="5"/>
        <v>2.2473409219999998E-3</v>
      </c>
    </row>
    <row r="118" spans="1:55" x14ac:dyDescent="0.25">
      <c r="A118" s="15">
        <v>113</v>
      </c>
      <c r="B118">
        <v>2.391711096E-3</v>
      </c>
      <c r="C118" s="1">
        <f t="shared" si="6"/>
        <v>1</v>
      </c>
      <c r="D118" s="15">
        <v>113</v>
      </c>
      <c r="E118" s="13">
        <f t="shared" si="7"/>
        <v>2.391711096E-3</v>
      </c>
      <c r="BC118" s="13">
        <f t="shared" si="5"/>
        <v>2.391711096E-3</v>
      </c>
    </row>
    <row r="119" spans="1:55" x14ac:dyDescent="0.25">
      <c r="A119" s="15">
        <v>114</v>
      </c>
      <c r="B119">
        <v>2.5429010899999998E-3</v>
      </c>
      <c r="C119" s="1">
        <f t="shared" si="6"/>
        <v>1</v>
      </c>
      <c r="D119" s="15">
        <v>114</v>
      </c>
      <c r="E119" s="13">
        <f t="shared" si="7"/>
        <v>2.5429010899999998E-3</v>
      </c>
      <c r="BC119" s="13">
        <f t="shared" si="5"/>
        <v>2.5429010899999998E-3</v>
      </c>
    </row>
    <row r="120" spans="1:55" x14ac:dyDescent="0.25">
      <c r="A120" s="15">
        <v>115</v>
      </c>
      <c r="B120">
        <v>2.7010988099999901E-3</v>
      </c>
      <c r="C120" s="1">
        <f t="shared" si="6"/>
        <v>1</v>
      </c>
      <c r="D120" s="15">
        <v>115</v>
      </c>
      <c r="E120" s="13">
        <f t="shared" si="7"/>
        <v>2.7010988099999901E-3</v>
      </c>
      <c r="BC120" s="13">
        <f t="shared" si="5"/>
        <v>2.7010988099999901E-3</v>
      </c>
    </row>
    <row r="121" spans="1:55" x14ac:dyDescent="0.25">
      <c r="A121" s="15">
        <v>116</v>
      </c>
      <c r="B121">
        <v>2.8664919519999902E-3</v>
      </c>
      <c r="C121" s="1">
        <f t="shared" si="6"/>
        <v>1</v>
      </c>
      <c r="D121" s="15">
        <v>116</v>
      </c>
      <c r="E121" s="13">
        <f t="shared" si="7"/>
        <v>2.8664919519999902E-3</v>
      </c>
      <c r="BC121" s="13">
        <f t="shared" si="5"/>
        <v>2.8664919519999902E-3</v>
      </c>
    </row>
    <row r="122" spans="1:55" x14ac:dyDescent="0.25">
      <c r="A122" s="15">
        <v>117</v>
      </c>
      <c r="B122">
        <v>3.0392678239999902E-3</v>
      </c>
      <c r="C122" s="1">
        <f t="shared" si="6"/>
        <v>1</v>
      </c>
      <c r="D122" s="15">
        <v>117</v>
      </c>
      <c r="E122" s="13">
        <f t="shared" si="7"/>
        <v>3.0392678239999902E-3</v>
      </c>
      <c r="BC122" s="13">
        <f t="shared" si="5"/>
        <v>3.0392678239999902E-3</v>
      </c>
    </row>
    <row r="123" spans="1:55" x14ac:dyDescent="0.25">
      <c r="A123" s="15">
        <v>118</v>
      </c>
      <c r="B123">
        <v>3.2196132059999901E-3</v>
      </c>
      <c r="C123" s="1">
        <f t="shared" si="6"/>
        <v>1</v>
      </c>
      <c r="D123" s="15">
        <v>118</v>
      </c>
      <c r="E123" s="13">
        <f t="shared" si="7"/>
        <v>3.2196132059999901E-3</v>
      </c>
      <c r="BC123" s="13">
        <f t="shared" si="5"/>
        <v>3.2196132059999901E-3</v>
      </c>
    </row>
    <row r="124" spans="1:55" x14ac:dyDescent="0.25">
      <c r="A124" s="15">
        <v>119</v>
      </c>
      <c r="B124">
        <v>3.4077141839999902E-3</v>
      </c>
      <c r="C124" s="1">
        <f t="shared" si="6"/>
        <v>1</v>
      </c>
      <c r="D124" s="15">
        <v>119</v>
      </c>
      <c r="E124" s="13">
        <f t="shared" si="7"/>
        <v>3.4077141839999902E-3</v>
      </c>
      <c r="BC124" s="13">
        <f t="shared" si="5"/>
        <v>3.4077141839999902E-3</v>
      </c>
    </row>
    <row r="125" spans="1:55" x14ac:dyDescent="0.25">
      <c r="A125" s="15">
        <v>120</v>
      </c>
      <c r="B125">
        <v>3.6037559939999901E-3</v>
      </c>
      <c r="C125" s="1">
        <f t="shared" si="6"/>
        <v>1</v>
      </c>
      <c r="D125" s="15">
        <v>120</v>
      </c>
      <c r="E125" s="13">
        <f t="shared" si="7"/>
        <v>3.6037559939999901E-3</v>
      </c>
      <c r="BC125" s="13">
        <f t="shared" si="5"/>
        <v>3.6037559939999901E-3</v>
      </c>
    </row>
    <row r="126" spans="1:55" x14ac:dyDescent="0.25">
      <c r="A126" s="15">
        <v>121</v>
      </c>
      <c r="B126">
        <v>3.80792288599999E-3</v>
      </c>
      <c r="C126" s="1">
        <f t="shared" si="6"/>
        <v>1</v>
      </c>
      <c r="D126" s="15">
        <v>121</v>
      </c>
      <c r="E126" s="13">
        <f t="shared" si="7"/>
        <v>3.80792288599999E-3</v>
      </c>
      <c r="BC126" s="13">
        <f t="shared" si="5"/>
        <v>3.80792288599999E-3</v>
      </c>
    </row>
    <row r="127" spans="1:55" x14ac:dyDescent="0.25">
      <c r="A127" s="15">
        <v>122</v>
      </c>
      <c r="B127">
        <v>4.0203979619999998E-3</v>
      </c>
      <c r="C127" s="1">
        <f t="shared" si="6"/>
        <v>1</v>
      </c>
      <c r="D127" s="15">
        <v>122</v>
      </c>
      <c r="E127" s="13">
        <f t="shared" si="7"/>
        <v>4.0203979619999998E-3</v>
      </c>
      <c r="BC127" s="13">
        <f t="shared" si="5"/>
        <v>4.0203979619999998E-3</v>
      </c>
    </row>
    <row r="128" spans="1:55" x14ac:dyDescent="0.25">
      <c r="A128" s="15">
        <v>123</v>
      </c>
      <c r="B128">
        <v>4.24136304999999E-3</v>
      </c>
      <c r="C128" s="1">
        <f t="shared" si="6"/>
        <v>1</v>
      </c>
      <c r="D128" s="15">
        <v>123</v>
      </c>
      <c r="E128" s="13">
        <f t="shared" si="7"/>
        <v>4.24136304999999E-3</v>
      </c>
      <c r="BC128" s="13">
        <f t="shared" si="5"/>
        <v>4.24136304999999E-3</v>
      </c>
    </row>
    <row r="129" spans="1:55" x14ac:dyDescent="0.25">
      <c r="A129" s="15">
        <v>124</v>
      </c>
      <c r="B129">
        <v>4.4709985499999999E-3</v>
      </c>
      <c r="C129" s="1">
        <f t="shared" si="6"/>
        <v>1</v>
      </c>
      <c r="D129" s="15">
        <v>124</v>
      </c>
      <c r="E129" s="13">
        <f t="shared" si="7"/>
        <v>4.4709985499999999E-3</v>
      </c>
      <c r="BC129" s="13">
        <f t="shared" si="5"/>
        <v>4.4709985499999999E-3</v>
      </c>
    </row>
    <row r="130" spans="1:55" x14ac:dyDescent="0.25">
      <c r="A130" s="15">
        <v>125</v>
      </c>
      <c r="B130">
        <v>4.7094833060000001E-3</v>
      </c>
      <c r="C130" s="1">
        <f t="shared" si="6"/>
        <v>1</v>
      </c>
      <c r="D130" s="15">
        <v>125</v>
      </c>
      <c r="E130" s="13">
        <f t="shared" si="7"/>
        <v>4.7094833060000001E-3</v>
      </c>
      <c r="BC130" s="13">
        <f t="shared" si="5"/>
        <v>4.7094833060000001E-3</v>
      </c>
    </row>
    <row r="131" spans="1:55" x14ac:dyDescent="0.25">
      <c r="A131" s="15">
        <v>126</v>
      </c>
      <c r="B131">
        <v>4.956994478E-3</v>
      </c>
      <c r="C131" s="1">
        <f t="shared" si="6"/>
        <v>1</v>
      </c>
      <c r="D131" s="15">
        <v>126</v>
      </c>
      <c r="E131" s="13">
        <f t="shared" si="7"/>
        <v>4.956994478E-3</v>
      </c>
      <c r="BC131" s="13">
        <f t="shared" si="5"/>
        <v>4.956994478E-3</v>
      </c>
    </row>
    <row r="132" spans="1:55" x14ac:dyDescent="0.25">
      <c r="A132" s="15">
        <v>127</v>
      </c>
      <c r="B132">
        <v>5.2137074079999903E-3</v>
      </c>
      <c r="C132" s="1">
        <f t="shared" si="6"/>
        <v>1</v>
      </c>
      <c r="D132" s="15">
        <v>127</v>
      </c>
      <c r="E132" s="13">
        <f t="shared" si="7"/>
        <v>5.2137074079999903E-3</v>
      </c>
      <c r="BC132" s="13">
        <f t="shared" si="5"/>
        <v>5.2137074079999903E-3</v>
      </c>
    </row>
    <row r="133" spans="1:55" x14ac:dyDescent="0.25">
      <c r="A133" s="15">
        <v>128</v>
      </c>
      <c r="B133">
        <v>5.4797954999999902E-3</v>
      </c>
      <c r="C133" s="1">
        <f t="shared" si="6"/>
        <v>1</v>
      </c>
      <c r="D133" s="15">
        <v>128</v>
      </c>
      <c r="E133" s="13">
        <f t="shared" si="7"/>
        <v>5.4797954999999902E-3</v>
      </c>
      <c r="BC133" s="13">
        <f t="shared" ref="BC133:BC196" si="8">B133</f>
        <v>5.4797954999999902E-3</v>
      </c>
    </row>
    <row r="134" spans="1:55" x14ac:dyDescent="0.25">
      <c r="A134" s="15">
        <v>129</v>
      </c>
      <c r="B134">
        <v>5.7554300979999898E-3</v>
      </c>
      <c r="C134" s="1">
        <f t="shared" ref="C134:C197" si="9">IF(ROW()-$C$4&lt;=$C$2,1,2)</f>
        <v>1</v>
      </c>
      <c r="D134" s="15">
        <v>129</v>
      </c>
      <c r="E134" s="13">
        <f t="shared" ref="E134:E197" si="10">B134</f>
        <v>5.7554300979999898E-3</v>
      </c>
      <c r="BC134" s="13">
        <f t="shared" si="8"/>
        <v>5.7554300979999898E-3</v>
      </c>
    </row>
    <row r="135" spans="1:55" x14ac:dyDescent="0.25">
      <c r="A135" s="15">
        <v>130</v>
      </c>
      <c r="B135">
        <v>6.0407803779999898E-3</v>
      </c>
      <c r="C135" s="1">
        <f t="shared" si="9"/>
        <v>1</v>
      </c>
      <c r="D135" s="15">
        <v>130</v>
      </c>
      <c r="E135" s="13">
        <f t="shared" si="10"/>
        <v>6.0407803779999898E-3</v>
      </c>
      <c r="BC135" s="13">
        <f t="shared" si="8"/>
        <v>6.0407803779999898E-3</v>
      </c>
    </row>
    <row r="136" spans="1:55" x14ac:dyDescent="0.25">
      <c r="A136" s="15">
        <v>131</v>
      </c>
      <c r="B136">
        <v>6.3360132319999997E-3</v>
      </c>
      <c r="C136" s="1">
        <f t="shared" si="9"/>
        <v>1</v>
      </c>
      <c r="D136" s="15">
        <v>131</v>
      </c>
      <c r="E136" s="13">
        <f t="shared" si="10"/>
        <v>6.3360132319999997E-3</v>
      </c>
      <c r="BC136" s="13">
        <f t="shared" si="8"/>
        <v>6.3360132319999997E-3</v>
      </c>
    </row>
    <row r="137" spans="1:55" x14ac:dyDescent="0.25">
      <c r="A137" s="15">
        <v>132</v>
      </c>
      <c r="B137">
        <v>6.6412931599999997E-3</v>
      </c>
      <c r="C137" s="1">
        <f t="shared" si="9"/>
        <v>1</v>
      </c>
      <c r="D137" s="15">
        <v>132</v>
      </c>
      <c r="E137" s="13">
        <f t="shared" si="10"/>
        <v>6.6412931599999997E-3</v>
      </c>
      <c r="BC137" s="13">
        <f t="shared" si="8"/>
        <v>6.6412931599999997E-3</v>
      </c>
    </row>
    <row r="138" spans="1:55" x14ac:dyDescent="0.25">
      <c r="A138" s="15">
        <v>133</v>
      </c>
      <c r="B138">
        <v>6.9567821760000001E-3</v>
      </c>
      <c r="C138" s="1">
        <f t="shared" si="9"/>
        <v>1</v>
      </c>
      <c r="D138" s="15">
        <v>133</v>
      </c>
      <c r="E138" s="13">
        <f t="shared" si="10"/>
        <v>6.9567821760000001E-3</v>
      </c>
      <c r="BC138" s="13">
        <f t="shared" si="8"/>
        <v>6.9567821760000001E-3</v>
      </c>
    </row>
    <row r="139" spans="1:55" x14ac:dyDescent="0.25">
      <c r="A139" s="15">
        <v>134</v>
      </c>
      <c r="B139">
        <v>7.2826396999999899E-3</v>
      </c>
      <c r="C139" s="1">
        <f t="shared" si="9"/>
        <v>1</v>
      </c>
      <c r="D139" s="15">
        <v>134</v>
      </c>
      <c r="E139" s="13">
        <f t="shared" si="10"/>
        <v>7.2826396999999899E-3</v>
      </c>
      <c r="BC139" s="13">
        <f t="shared" si="8"/>
        <v>7.2826396999999899E-3</v>
      </c>
    </row>
    <row r="140" spans="1:55" x14ac:dyDescent="0.25">
      <c r="A140" s="15">
        <v>135</v>
      </c>
      <c r="B140">
        <v>7.6190224739999899E-3</v>
      </c>
      <c r="C140" s="1">
        <f t="shared" si="9"/>
        <v>1</v>
      </c>
      <c r="D140" s="15">
        <v>135</v>
      </c>
      <c r="E140" s="13">
        <f t="shared" si="10"/>
        <v>7.6190224739999899E-3</v>
      </c>
      <c r="BC140" s="13">
        <f t="shared" si="8"/>
        <v>7.6190224739999899E-3</v>
      </c>
    </row>
    <row r="141" spans="1:55" x14ac:dyDescent="0.25">
      <c r="A141" s="15">
        <v>136</v>
      </c>
      <c r="B141">
        <v>7.9660844659999903E-3</v>
      </c>
      <c r="C141" s="1">
        <f t="shared" si="9"/>
        <v>1</v>
      </c>
      <c r="D141" s="15">
        <v>136</v>
      </c>
      <c r="E141" s="13">
        <f t="shared" si="10"/>
        <v>7.9660844659999903E-3</v>
      </c>
      <c r="BC141" s="13">
        <f t="shared" si="8"/>
        <v>7.9660844659999903E-3</v>
      </c>
    </row>
    <row r="142" spans="1:55" x14ac:dyDescent="0.25">
      <c r="A142" s="15">
        <v>137</v>
      </c>
      <c r="B142">
        <v>8.3239767919999902E-3</v>
      </c>
      <c r="C142" s="1">
        <f t="shared" si="9"/>
        <v>1</v>
      </c>
      <c r="D142" s="15">
        <v>137</v>
      </c>
      <c r="E142" s="13">
        <f t="shared" si="10"/>
        <v>8.3239767919999902E-3</v>
      </c>
      <c r="BC142" s="13">
        <f t="shared" si="8"/>
        <v>8.3239767919999902E-3</v>
      </c>
    </row>
    <row r="143" spans="1:55" x14ac:dyDescent="0.25">
      <c r="A143" s="15">
        <v>138</v>
      </c>
      <c r="B143">
        <v>8.6928476279999993E-3</v>
      </c>
      <c r="C143" s="1">
        <f t="shared" si="9"/>
        <v>1</v>
      </c>
      <c r="D143" s="15">
        <v>138</v>
      </c>
      <c r="E143" s="13">
        <f t="shared" si="10"/>
        <v>8.6928476279999993E-3</v>
      </c>
      <c r="BC143" s="13">
        <f t="shared" si="8"/>
        <v>8.6928476279999993E-3</v>
      </c>
    </row>
    <row r="144" spans="1:55" x14ac:dyDescent="0.25">
      <c r="A144" s="15">
        <v>139</v>
      </c>
      <c r="B144">
        <v>9.0728421439999901E-3</v>
      </c>
      <c r="C144" s="1">
        <f t="shared" si="9"/>
        <v>1</v>
      </c>
      <c r="D144" s="15">
        <v>139</v>
      </c>
      <c r="E144" s="13">
        <f t="shared" si="10"/>
        <v>9.0728421439999901E-3</v>
      </c>
      <c r="BC144" s="13">
        <f t="shared" si="8"/>
        <v>9.0728421439999901E-3</v>
      </c>
    </row>
    <row r="145" spans="1:55" x14ac:dyDescent="0.25">
      <c r="A145" s="15">
        <v>140</v>
      </c>
      <c r="B145">
        <v>9.4641024239999899E-3</v>
      </c>
      <c r="C145" s="1">
        <f t="shared" si="9"/>
        <v>1</v>
      </c>
      <c r="D145" s="15">
        <v>140</v>
      </c>
      <c r="E145" s="13">
        <f t="shared" si="10"/>
        <v>9.4641024239999899E-3</v>
      </c>
      <c r="BC145" s="13">
        <f t="shared" si="8"/>
        <v>9.4641024239999899E-3</v>
      </c>
    </row>
    <row r="146" spans="1:55" x14ac:dyDescent="0.25">
      <c r="A146" s="15">
        <v>141</v>
      </c>
      <c r="B146">
        <v>9.86676740399999E-3</v>
      </c>
      <c r="C146" s="1">
        <f t="shared" si="9"/>
        <v>1</v>
      </c>
      <c r="D146" s="15">
        <v>141</v>
      </c>
      <c r="E146" s="13">
        <f t="shared" si="10"/>
        <v>9.86676740399999E-3</v>
      </c>
      <c r="BC146" s="13">
        <f t="shared" si="8"/>
        <v>9.86676740399999E-3</v>
      </c>
    </row>
    <row r="147" spans="1:55" x14ac:dyDescent="0.25">
      <c r="A147" s="15">
        <v>142</v>
      </c>
      <c r="B147">
        <v>1.0280972802E-2</v>
      </c>
      <c r="C147" s="1">
        <f t="shared" si="9"/>
        <v>1</v>
      </c>
      <c r="D147" s="15">
        <v>142</v>
      </c>
      <c r="E147" s="13">
        <f t="shared" si="10"/>
        <v>1.0280972802E-2</v>
      </c>
      <c r="BC147" s="13">
        <f t="shared" si="8"/>
        <v>1.0280972802E-2</v>
      </c>
    </row>
    <row r="148" spans="1:55" x14ac:dyDescent="0.25">
      <c r="A148" s="15">
        <v>143</v>
      </c>
      <c r="B148">
        <v>1.070685107E-2</v>
      </c>
      <c r="C148" s="1">
        <f t="shared" si="9"/>
        <v>1</v>
      </c>
      <c r="D148" s="15">
        <v>143</v>
      </c>
      <c r="E148" s="13">
        <f t="shared" si="10"/>
        <v>1.070685107E-2</v>
      </c>
      <c r="BC148" s="13">
        <f t="shared" si="8"/>
        <v>1.070685107E-2</v>
      </c>
    </row>
    <row r="149" spans="1:55" x14ac:dyDescent="0.25">
      <c r="A149" s="15">
        <v>144</v>
      </c>
      <c r="B149">
        <v>1.11445313299999E-2</v>
      </c>
      <c r="C149" s="1">
        <f t="shared" si="9"/>
        <v>1</v>
      </c>
      <c r="D149" s="15">
        <v>144</v>
      </c>
      <c r="E149" s="13">
        <f t="shared" si="10"/>
        <v>1.11445313299999E-2</v>
      </c>
      <c r="BC149" s="13">
        <f t="shared" si="8"/>
        <v>1.11445313299999E-2</v>
      </c>
    </row>
    <row r="150" spans="1:55" x14ac:dyDescent="0.25">
      <c r="A150" s="15">
        <v>145</v>
      </c>
      <c r="B150">
        <v>1.1594139324E-2</v>
      </c>
      <c r="C150" s="1">
        <f t="shared" si="9"/>
        <v>1</v>
      </c>
      <c r="D150" s="15">
        <v>145</v>
      </c>
      <c r="E150" s="13">
        <f t="shared" si="10"/>
        <v>1.1594139324E-2</v>
      </c>
      <c r="BC150" s="13">
        <f t="shared" si="8"/>
        <v>1.1594139324E-2</v>
      </c>
    </row>
    <row r="151" spans="1:55" x14ac:dyDescent="0.25">
      <c r="A151" s="15">
        <v>146</v>
      </c>
      <c r="B151">
        <v>1.20557973759999E-2</v>
      </c>
      <c r="C151" s="1">
        <f t="shared" si="9"/>
        <v>1</v>
      </c>
      <c r="D151" s="15">
        <v>146</v>
      </c>
      <c r="E151" s="13">
        <f t="shared" si="10"/>
        <v>1.20557973759999E-2</v>
      </c>
      <c r="BC151" s="13">
        <f t="shared" si="8"/>
        <v>1.20557973759999E-2</v>
      </c>
    </row>
    <row r="152" spans="1:55" x14ac:dyDescent="0.25">
      <c r="A152" s="15">
        <v>147</v>
      </c>
      <c r="B152">
        <v>1.2529624333999999E-2</v>
      </c>
      <c r="C152" s="1">
        <f t="shared" si="9"/>
        <v>1</v>
      </c>
      <c r="D152" s="15">
        <v>147</v>
      </c>
      <c r="E152" s="13">
        <f t="shared" si="10"/>
        <v>1.2529624333999999E-2</v>
      </c>
      <c r="BC152" s="13">
        <f t="shared" si="8"/>
        <v>1.2529624333999999E-2</v>
      </c>
    </row>
    <row r="153" spans="1:55" x14ac:dyDescent="0.25">
      <c r="A153" s="15">
        <v>148</v>
      </c>
      <c r="B153">
        <v>1.3015735545999999E-2</v>
      </c>
      <c r="C153" s="1">
        <f t="shared" si="9"/>
        <v>1</v>
      </c>
      <c r="D153" s="15">
        <v>148</v>
      </c>
      <c r="E153" s="13">
        <f t="shared" si="10"/>
        <v>1.3015735545999999E-2</v>
      </c>
      <c r="BC153" s="13">
        <f t="shared" si="8"/>
        <v>1.3015735545999999E-2</v>
      </c>
    </row>
    <row r="154" spans="1:55" x14ac:dyDescent="0.25">
      <c r="A154" s="15">
        <v>149</v>
      </c>
      <c r="B154">
        <v>1.35142428179999E-2</v>
      </c>
      <c r="C154" s="1">
        <f t="shared" si="9"/>
        <v>1</v>
      </c>
      <c r="D154" s="15">
        <v>149</v>
      </c>
      <c r="E154" s="13">
        <f t="shared" si="10"/>
        <v>1.35142428179999E-2</v>
      </c>
      <c r="BC154" s="13">
        <f t="shared" si="8"/>
        <v>1.35142428179999E-2</v>
      </c>
    </row>
    <row r="155" spans="1:55" x14ac:dyDescent="0.25">
      <c r="A155" s="15">
        <v>150</v>
      </c>
      <c r="B155">
        <v>1.40252543779999E-2</v>
      </c>
      <c r="C155" s="1">
        <f t="shared" si="9"/>
        <v>1</v>
      </c>
      <c r="D155" s="15">
        <v>150</v>
      </c>
      <c r="E155" s="13">
        <f t="shared" si="10"/>
        <v>1.40252543779999E-2</v>
      </c>
      <c r="BC155" s="13">
        <f t="shared" si="8"/>
        <v>1.40252543779999E-2</v>
      </c>
    </row>
    <row r="156" spans="1:55" x14ac:dyDescent="0.25">
      <c r="A156" s="15">
        <v>151</v>
      </c>
      <c r="B156">
        <v>1.45488748579999E-2</v>
      </c>
      <c r="C156" s="1">
        <f t="shared" si="9"/>
        <v>1</v>
      </c>
      <c r="D156" s="15">
        <v>151</v>
      </c>
      <c r="E156" s="13">
        <f t="shared" si="10"/>
        <v>1.45488748579999E-2</v>
      </c>
      <c r="BC156" s="13">
        <f t="shared" si="8"/>
        <v>1.45488748579999E-2</v>
      </c>
    </row>
    <row r="157" spans="1:55" x14ac:dyDescent="0.25">
      <c r="A157" s="15">
        <v>152</v>
      </c>
      <c r="B157">
        <v>1.50852052619999E-2</v>
      </c>
      <c r="C157" s="1">
        <f t="shared" si="9"/>
        <v>1</v>
      </c>
      <c r="D157" s="15">
        <v>152</v>
      </c>
      <c r="E157" s="13">
        <f t="shared" si="10"/>
        <v>1.50852052619999E-2</v>
      </c>
      <c r="BC157" s="13">
        <f t="shared" si="8"/>
        <v>1.50852052619999E-2</v>
      </c>
    </row>
    <row r="158" spans="1:55" x14ac:dyDescent="0.25">
      <c r="A158" s="15">
        <v>153</v>
      </c>
      <c r="B158">
        <v>1.5634342948E-2</v>
      </c>
      <c r="C158" s="1">
        <f t="shared" si="9"/>
        <v>1</v>
      </c>
      <c r="D158" s="15">
        <v>153</v>
      </c>
      <c r="E158" s="13">
        <f t="shared" si="10"/>
        <v>1.5634342948E-2</v>
      </c>
      <c r="BC158" s="13">
        <f t="shared" si="8"/>
        <v>1.5634342948E-2</v>
      </c>
    </row>
    <row r="159" spans="1:55" x14ac:dyDescent="0.25">
      <c r="A159" s="15">
        <v>154</v>
      </c>
      <c r="B159">
        <v>1.6196381605999999E-2</v>
      </c>
      <c r="C159" s="1">
        <f t="shared" si="9"/>
        <v>1</v>
      </c>
      <c r="D159" s="15">
        <v>154</v>
      </c>
      <c r="E159" s="13">
        <f t="shared" si="10"/>
        <v>1.6196381605999999E-2</v>
      </c>
      <c r="BC159" s="13">
        <f t="shared" si="8"/>
        <v>1.6196381605999999E-2</v>
      </c>
    </row>
    <row r="160" spans="1:55" x14ac:dyDescent="0.25">
      <c r="A160" s="15">
        <v>155</v>
      </c>
      <c r="B160">
        <v>1.6771411255999999E-2</v>
      </c>
      <c r="C160" s="1">
        <f t="shared" si="9"/>
        <v>1</v>
      </c>
      <c r="D160" s="15">
        <v>155</v>
      </c>
      <c r="E160" s="13">
        <f t="shared" si="10"/>
        <v>1.6771411255999999E-2</v>
      </c>
      <c r="BC160" s="13">
        <f t="shared" si="8"/>
        <v>1.6771411255999999E-2</v>
      </c>
    </row>
    <row r="161" spans="1:55" x14ac:dyDescent="0.25">
      <c r="A161" s="15">
        <v>156</v>
      </c>
      <c r="B161">
        <v>1.7359518219999901E-2</v>
      </c>
      <c r="C161" s="1">
        <f t="shared" si="9"/>
        <v>1</v>
      </c>
      <c r="D161" s="15">
        <v>156</v>
      </c>
      <c r="E161" s="13">
        <f t="shared" si="10"/>
        <v>1.7359518219999901E-2</v>
      </c>
      <c r="BC161" s="13">
        <f t="shared" si="8"/>
        <v>1.7359518219999901E-2</v>
      </c>
    </row>
    <row r="162" spans="1:55" x14ac:dyDescent="0.25">
      <c r="A162" s="15">
        <v>157</v>
      </c>
      <c r="B162">
        <v>1.7960785123999901E-2</v>
      </c>
      <c r="C162" s="1">
        <f t="shared" si="9"/>
        <v>1</v>
      </c>
      <c r="D162" s="15">
        <v>157</v>
      </c>
      <c r="E162" s="13">
        <f t="shared" si="10"/>
        <v>1.7960785123999901E-2</v>
      </c>
      <c r="BC162" s="13">
        <f t="shared" si="8"/>
        <v>1.7960785123999901E-2</v>
      </c>
    </row>
    <row r="163" spans="1:55" x14ac:dyDescent="0.25">
      <c r="A163" s="15">
        <v>158</v>
      </c>
      <c r="B163">
        <v>1.8575290896000001E-2</v>
      </c>
      <c r="C163" s="1">
        <f t="shared" si="9"/>
        <v>1</v>
      </c>
      <c r="D163" s="15">
        <v>158</v>
      </c>
      <c r="E163" s="13">
        <f t="shared" si="10"/>
        <v>1.8575290896000001E-2</v>
      </c>
      <c r="BC163" s="13">
        <f t="shared" si="8"/>
        <v>1.8575290896000001E-2</v>
      </c>
    </row>
    <row r="164" spans="1:55" x14ac:dyDescent="0.25">
      <c r="A164" s="15">
        <v>159</v>
      </c>
      <c r="B164">
        <v>1.92031107539999E-2</v>
      </c>
      <c r="C164" s="1">
        <f t="shared" si="9"/>
        <v>1</v>
      </c>
      <c r="D164" s="15">
        <v>159</v>
      </c>
      <c r="E164" s="13">
        <f t="shared" si="10"/>
        <v>1.92031107539999E-2</v>
      </c>
      <c r="BC164" s="13">
        <f t="shared" si="8"/>
        <v>1.92031107539999E-2</v>
      </c>
    </row>
    <row r="165" spans="1:55" x14ac:dyDescent="0.25">
      <c r="A165" s="15">
        <v>160</v>
      </c>
      <c r="B165">
        <v>1.9844316211999901E-2</v>
      </c>
      <c r="C165" s="1">
        <f t="shared" si="9"/>
        <v>2</v>
      </c>
      <c r="D165" s="15">
        <v>160</v>
      </c>
      <c r="E165" s="13">
        <f t="shared" si="10"/>
        <v>1.9844316211999901E-2</v>
      </c>
      <c r="BC165" s="13">
        <f t="shared" si="8"/>
        <v>1.9844316211999901E-2</v>
      </c>
    </row>
    <row r="166" spans="1:55" x14ac:dyDescent="0.25">
      <c r="A166" s="15">
        <v>161</v>
      </c>
      <c r="B166">
        <v>2.0498975079999999E-2</v>
      </c>
      <c r="C166" s="1">
        <f t="shared" si="9"/>
        <v>2</v>
      </c>
      <c r="D166" s="15">
        <v>161</v>
      </c>
      <c r="E166" s="13">
        <f t="shared" si="10"/>
        <v>2.0498975079999999E-2</v>
      </c>
      <c r="BC166" s="13">
        <f t="shared" si="8"/>
        <v>2.0498975079999999E-2</v>
      </c>
    </row>
    <row r="167" spans="1:55" x14ac:dyDescent="0.25">
      <c r="A167" s="15">
        <v>162</v>
      </c>
      <c r="B167">
        <v>2.1167151499999998E-2</v>
      </c>
      <c r="C167" s="1">
        <f t="shared" si="9"/>
        <v>2</v>
      </c>
      <c r="D167" s="15">
        <v>162</v>
      </c>
      <c r="E167" s="13">
        <f t="shared" si="10"/>
        <v>2.1167151499999998E-2</v>
      </c>
      <c r="BC167" s="13">
        <f t="shared" si="8"/>
        <v>2.1167151499999998E-2</v>
      </c>
    </row>
    <row r="168" spans="1:55" x14ac:dyDescent="0.25">
      <c r="A168" s="15">
        <v>163</v>
      </c>
      <c r="B168">
        <v>2.1848905859999899E-2</v>
      </c>
      <c r="C168" s="1">
        <f t="shared" si="9"/>
        <v>2</v>
      </c>
      <c r="D168" s="15">
        <v>163</v>
      </c>
      <c r="E168" s="13">
        <f t="shared" si="10"/>
        <v>2.1848905859999899E-2</v>
      </c>
      <c r="BC168" s="13">
        <f t="shared" si="8"/>
        <v>2.1848905859999899E-2</v>
      </c>
    </row>
    <row r="169" spans="1:55" x14ac:dyDescent="0.25">
      <c r="A169" s="15">
        <v>164</v>
      </c>
      <c r="B169">
        <v>2.25442949799999E-2</v>
      </c>
      <c r="C169" s="1">
        <f t="shared" si="9"/>
        <v>2</v>
      </c>
      <c r="D169" s="15">
        <v>164</v>
      </c>
      <c r="E169" s="13">
        <f t="shared" si="10"/>
        <v>2.25442949799999E-2</v>
      </c>
      <c r="BC169" s="13">
        <f t="shared" si="8"/>
        <v>2.25442949799999E-2</v>
      </c>
    </row>
    <row r="170" spans="1:55" x14ac:dyDescent="0.25">
      <c r="A170" s="15">
        <v>165</v>
      </c>
      <c r="B170">
        <v>2.3253371899999899E-2</v>
      </c>
      <c r="C170" s="1">
        <f t="shared" si="9"/>
        <v>2</v>
      </c>
      <c r="D170" s="15">
        <v>165</v>
      </c>
      <c r="E170" s="13">
        <f t="shared" si="10"/>
        <v>2.3253371899999899E-2</v>
      </c>
      <c r="BC170" s="13">
        <f t="shared" si="8"/>
        <v>2.3253371899999899E-2</v>
      </c>
    </row>
    <row r="171" spans="1:55" x14ac:dyDescent="0.25">
      <c r="A171" s="15">
        <v>166</v>
      </c>
      <c r="B171">
        <v>2.397618608E-2</v>
      </c>
      <c r="C171" s="1">
        <f t="shared" si="9"/>
        <v>2</v>
      </c>
      <c r="D171" s="15">
        <v>166</v>
      </c>
      <c r="E171" s="13">
        <f t="shared" si="10"/>
        <v>2.397618608E-2</v>
      </c>
      <c r="BC171" s="13">
        <f t="shared" si="8"/>
        <v>2.397618608E-2</v>
      </c>
    </row>
    <row r="172" spans="1:55" x14ac:dyDescent="0.25">
      <c r="A172" s="15">
        <v>167</v>
      </c>
      <c r="B172">
        <v>2.4712783379999999E-2</v>
      </c>
      <c r="C172" s="1">
        <f t="shared" si="9"/>
        <v>2</v>
      </c>
      <c r="D172" s="15">
        <v>167</v>
      </c>
      <c r="E172" s="13">
        <f t="shared" si="10"/>
        <v>2.4712783379999999E-2</v>
      </c>
      <c r="BC172" s="13">
        <f t="shared" si="8"/>
        <v>2.4712783379999999E-2</v>
      </c>
    </row>
    <row r="173" spans="1:55" x14ac:dyDescent="0.25">
      <c r="A173" s="15">
        <v>168</v>
      </c>
      <c r="B173">
        <v>2.5463205959999999E-2</v>
      </c>
      <c r="C173" s="1">
        <f t="shared" si="9"/>
        <v>2</v>
      </c>
      <c r="D173" s="15">
        <v>168</v>
      </c>
      <c r="E173" s="13">
        <f t="shared" si="10"/>
        <v>2.5463205959999999E-2</v>
      </c>
      <c r="BC173" s="13">
        <f t="shared" si="8"/>
        <v>2.5463205959999999E-2</v>
      </c>
    </row>
    <row r="174" spans="1:55" x14ac:dyDescent="0.25">
      <c r="A174" s="15">
        <v>169</v>
      </c>
      <c r="B174">
        <v>2.6227492499999901E-2</v>
      </c>
      <c r="C174" s="1">
        <f t="shared" si="9"/>
        <v>2</v>
      </c>
      <c r="D174" s="15">
        <v>169</v>
      </c>
      <c r="E174" s="13">
        <f t="shared" si="10"/>
        <v>2.6227492499999901E-2</v>
      </c>
      <c r="BC174" s="13">
        <f t="shared" si="8"/>
        <v>2.6227492499999901E-2</v>
      </c>
    </row>
    <row r="175" spans="1:55" x14ac:dyDescent="0.25">
      <c r="A175" s="15">
        <v>170</v>
      </c>
      <c r="B175">
        <v>2.7005678019999899E-2</v>
      </c>
      <c r="C175" s="1">
        <f t="shared" si="9"/>
        <v>2</v>
      </c>
      <c r="D175" s="15">
        <v>170</v>
      </c>
      <c r="E175" s="13">
        <f t="shared" si="10"/>
        <v>2.7005678019999899E-2</v>
      </c>
      <c r="BC175" s="13">
        <f t="shared" si="8"/>
        <v>2.7005678019999899E-2</v>
      </c>
    </row>
    <row r="176" spans="1:55" x14ac:dyDescent="0.25">
      <c r="A176" s="15">
        <v>171</v>
      </c>
      <c r="B176">
        <v>2.7797794059999999E-2</v>
      </c>
      <c r="C176" s="1">
        <f t="shared" si="9"/>
        <v>2</v>
      </c>
      <c r="D176" s="15">
        <v>171</v>
      </c>
      <c r="E176" s="13">
        <f t="shared" si="10"/>
        <v>2.7797794059999999E-2</v>
      </c>
      <c r="BC176" s="13">
        <f t="shared" si="8"/>
        <v>2.7797794059999999E-2</v>
      </c>
    </row>
    <row r="177" spans="1:55" x14ac:dyDescent="0.25">
      <c r="A177" s="15">
        <v>172</v>
      </c>
      <c r="B177">
        <v>2.8603868639999998E-2</v>
      </c>
      <c r="C177" s="1">
        <f t="shared" si="9"/>
        <v>2</v>
      </c>
      <c r="D177" s="15">
        <v>172</v>
      </c>
      <c r="E177" s="13">
        <f t="shared" si="10"/>
        <v>2.8603868639999998E-2</v>
      </c>
      <c r="BC177" s="13">
        <f t="shared" si="8"/>
        <v>2.8603868639999998E-2</v>
      </c>
    </row>
    <row r="178" spans="1:55" x14ac:dyDescent="0.25">
      <c r="A178" s="15">
        <v>173</v>
      </c>
      <c r="B178">
        <v>2.9423926319999998E-2</v>
      </c>
      <c r="C178" s="1">
        <f t="shared" si="9"/>
        <v>2</v>
      </c>
      <c r="D178" s="15">
        <v>173</v>
      </c>
      <c r="E178" s="13">
        <f t="shared" si="10"/>
        <v>2.9423926319999998E-2</v>
      </c>
      <c r="BC178" s="13">
        <f t="shared" si="8"/>
        <v>2.9423926319999998E-2</v>
      </c>
    </row>
    <row r="179" spans="1:55" x14ac:dyDescent="0.25">
      <c r="A179" s="15">
        <v>174</v>
      </c>
      <c r="B179">
        <v>3.0257988159999999E-2</v>
      </c>
      <c r="C179" s="1">
        <f t="shared" si="9"/>
        <v>2</v>
      </c>
      <c r="D179" s="15">
        <v>174</v>
      </c>
      <c r="E179" s="13">
        <f t="shared" si="10"/>
        <v>3.0257988159999999E-2</v>
      </c>
      <c r="BC179" s="13">
        <f t="shared" si="8"/>
        <v>3.0257988159999999E-2</v>
      </c>
    </row>
    <row r="180" spans="1:55" x14ac:dyDescent="0.25">
      <c r="A180" s="15">
        <v>175</v>
      </c>
      <c r="B180">
        <v>3.1106071839999999E-2</v>
      </c>
      <c r="C180" s="1">
        <f t="shared" si="9"/>
        <v>2</v>
      </c>
      <c r="D180" s="15">
        <v>175</v>
      </c>
      <c r="E180" s="13">
        <f t="shared" si="10"/>
        <v>3.1106071839999999E-2</v>
      </c>
      <c r="BC180" s="13">
        <f t="shared" si="8"/>
        <v>3.1106071839999999E-2</v>
      </c>
    </row>
    <row r="181" spans="1:55" x14ac:dyDescent="0.25">
      <c r="A181" s="15">
        <v>176</v>
      </c>
      <c r="B181">
        <v>3.1968191639999997E-2</v>
      </c>
      <c r="C181" s="1">
        <f t="shared" si="9"/>
        <v>2</v>
      </c>
      <c r="D181" s="15">
        <v>176</v>
      </c>
      <c r="E181" s="13">
        <f t="shared" si="10"/>
        <v>3.1968191639999997E-2</v>
      </c>
      <c r="BC181" s="13">
        <f t="shared" si="8"/>
        <v>3.1968191639999997E-2</v>
      </c>
    </row>
    <row r="182" spans="1:55" x14ac:dyDescent="0.25">
      <c r="A182" s="15">
        <v>177</v>
      </c>
      <c r="B182">
        <v>3.2844358519999999E-2</v>
      </c>
      <c r="C182" s="1">
        <f t="shared" si="9"/>
        <v>2</v>
      </c>
      <c r="D182" s="15">
        <v>177</v>
      </c>
      <c r="E182" s="13">
        <f t="shared" si="10"/>
        <v>3.2844358519999999E-2</v>
      </c>
      <c r="BC182" s="13">
        <f t="shared" si="8"/>
        <v>3.2844358519999999E-2</v>
      </c>
    </row>
    <row r="183" spans="1:55" x14ac:dyDescent="0.25">
      <c r="A183" s="15">
        <v>178</v>
      </c>
      <c r="B183">
        <v>3.373458008E-2</v>
      </c>
      <c r="C183" s="1">
        <f t="shared" si="9"/>
        <v>2</v>
      </c>
      <c r="D183" s="15">
        <v>178</v>
      </c>
      <c r="E183" s="13">
        <f t="shared" si="10"/>
        <v>3.373458008E-2</v>
      </c>
      <c r="BC183" s="13">
        <f t="shared" si="8"/>
        <v>3.373458008E-2</v>
      </c>
    </row>
    <row r="184" spans="1:55" x14ac:dyDescent="0.25">
      <c r="A184" s="15">
        <v>179</v>
      </c>
      <c r="B184">
        <v>3.4638860699999899E-2</v>
      </c>
      <c r="C184" s="1">
        <f t="shared" si="9"/>
        <v>2</v>
      </c>
      <c r="D184" s="15">
        <v>179</v>
      </c>
      <c r="E184" s="13">
        <f t="shared" si="10"/>
        <v>3.4638860699999899E-2</v>
      </c>
      <c r="BC184" s="13">
        <f t="shared" si="8"/>
        <v>3.4638860699999899E-2</v>
      </c>
    </row>
    <row r="185" spans="1:55" x14ac:dyDescent="0.25">
      <c r="A185" s="15">
        <v>180</v>
      </c>
      <c r="B185">
        <v>3.5557201499999899E-2</v>
      </c>
      <c r="C185" s="1">
        <f t="shared" si="9"/>
        <v>2</v>
      </c>
      <c r="D185" s="15">
        <v>180</v>
      </c>
      <c r="E185" s="13">
        <f t="shared" si="10"/>
        <v>3.5557201499999899E-2</v>
      </c>
      <c r="BC185" s="13">
        <f t="shared" si="8"/>
        <v>3.5557201499999899E-2</v>
      </c>
    </row>
    <row r="186" spans="1:55" x14ac:dyDescent="0.25">
      <c r="A186" s="15">
        <v>181</v>
      </c>
      <c r="B186">
        <v>3.6489600359999999E-2</v>
      </c>
      <c r="C186" s="1">
        <f t="shared" si="9"/>
        <v>2</v>
      </c>
      <c r="D186" s="15">
        <v>181</v>
      </c>
      <c r="E186" s="13">
        <f t="shared" si="10"/>
        <v>3.6489600359999999E-2</v>
      </c>
      <c r="BC186" s="13">
        <f t="shared" si="8"/>
        <v>3.6489600359999999E-2</v>
      </c>
    </row>
    <row r="187" spans="1:55" x14ac:dyDescent="0.25">
      <c r="A187" s="15">
        <v>182</v>
      </c>
      <c r="B187">
        <v>3.7436052079999997E-2</v>
      </c>
      <c r="C187" s="1">
        <f t="shared" si="9"/>
        <v>2</v>
      </c>
      <c r="D187" s="15">
        <v>182</v>
      </c>
      <c r="E187" s="13">
        <f t="shared" si="10"/>
        <v>3.7436052079999997E-2</v>
      </c>
      <c r="BC187" s="13">
        <f t="shared" si="8"/>
        <v>3.7436052079999997E-2</v>
      </c>
    </row>
    <row r="188" spans="1:55" x14ac:dyDescent="0.25">
      <c r="A188" s="15">
        <v>183</v>
      </c>
      <c r="B188">
        <v>3.8396548299999902E-2</v>
      </c>
      <c r="C188" s="1">
        <f t="shared" si="9"/>
        <v>2</v>
      </c>
      <c r="D188" s="15">
        <v>183</v>
      </c>
      <c r="E188" s="13">
        <f t="shared" si="10"/>
        <v>3.8396548299999902E-2</v>
      </c>
      <c r="BC188" s="13">
        <f t="shared" si="8"/>
        <v>3.8396548299999902E-2</v>
      </c>
    </row>
    <row r="189" spans="1:55" x14ac:dyDescent="0.25">
      <c r="A189" s="15">
        <v>184</v>
      </c>
      <c r="B189">
        <v>3.9371077599999998E-2</v>
      </c>
      <c r="C189" s="1">
        <f t="shared" si="9"/>
        <v>2</v>
      </c>
      <c r="D189" s="15">
        <v>184</v>
      </c>
      <c r="E189" s="13">
        <f t="shared" si="10"/>
        <v>3.9371077599999998E-2</v>
      </c>
      <c r="BC189" s="13">
        <f t="shared" si="8"/>
        <v>3.9371077599999998E-2</v>
      </c>
    </row>
    <row r="190" spans="1:55" x14ac:dyDescent="0.25">
      <c r="A190" s="15">
        <v>185</v>
      </c>
      <c r="B190">
        <v>4.0359625480000001E-2</v>
      </c>
      <c r="C190" s="1">
        <f t="shared" si="9"/>
        <v>2</v>
      </c>
      <c r="D190" s="15">
        <v>185</v>
      </c>
      <c r="E190" s="13">
        <f t="shared" si="10"/>
        <v>4.0359625480000001E-2</v>
      </c>
      <c r="BC190" s="13">
        <f t="shared" si="8"/>
        <v>4.0359625480000001E-2</v>
      </c>
    </row>
    <row r="191" spans="1:55" x14ac:dyDescent="0.25">
      <c r="A191" s="15">
        <v>186</v>
      </c>
      <c r="B191">
        <v>4.1362174539999998E-2</v>
      </c>
      <c r="C191" s="1">
        <f t="shared" si="9"/>
        <v>2</v>
      </c>
      <c r="D191" s="15">
        <v>186</v>
      </c>
      <c r="E191" s="13">
        <f t="shared" si="10"/>
        <v>4.1362174539999998E-2</v>
      </c>
      <c r="BC191" s="13">
        <f t="shared" si="8"/>
        <v>4.1362174539999998E-2</v>
      </c>
    </row>
    <row r="192" spans="1:55" x14ac:dyDescent="0.25">
      <c r="A192" s="15">
        <v>187</v>
      </c>
      <c r="B192">
        <v>4.2378704339999997E-2</v>
      </c>
      <c r="C192" s="1">
        <f t="shared" si="9"/>
        <v>2</v>
      </c>
      <c r="D192" s="15">
        <v>187</v>
      </c>
      <c r="E192" s="13">
        <f t="shared" si="10"/>
        <v>4.2378704339999997E-2</v>
      </c>
      <c r="BC192" s="13">
        <f t="shared" si="8"/>
        <v>4.2378704339999997E-2</v>
      </c>
    </row>
    <row r="193" spans="1:55" x14ac:dyDescent="0.25">
      <c r="A193" s="15">
        <v>188</v>
      </c>
      <c r="B193">
        <v>4.3409191579999902E-2</v>
      </c>
      <c r="C193" s="1">
        <f t="shared" si="9"/>
        <v>2</v>
      </c>
      <c r="D193" s="15">
        <v>188</v>
      </c>
      <c r="E193" s="13">
        <f t="shared" si="10"/>
        <v>4.3409191579999902E-2</v>
      </c>
      <c r="BC193" s="13">
        <f t="shared" si="8"/>
        <v>4.3409191579999902E-2</v>
      </c>
    </row>
    <row r="194" spans="1:55" x14ac:dyDescent="0.25">
      <c r="A194" s="15">
        <v>189</v>
      </c>
      <c r="B194">
        <v>4.4453610099999999E-2</v>
      </c>
      <c r="C194" s="1">
        <f t="shared" si="9"/>
        <v>2</v>
      </c>
      <c r="D194" s="15">
        <v>189</v>
      </c>
      <c r="E194" s="13">
        <f t="shared" si="10"/>
        <v>4.4453610099999999E-2</v>
      </c>
      <c r="BC194" s="13">
        <f t="shared" si="8"/>
        <v>4.4453610099999999E-2</v>
      </c>
    </row>
    <row r="195" spans="1:55" x14ac:dyDescent="0.25">
      <c r="A195" s="15">
        <v>190</v>
      </c>
      <c r="B195">
        <v>4.5511930879999898E-2</v>
      </c>
      <c r="C195" s="1">
        <f t="shared" si="9"/>
        <v>2</v>
      </c>
      <c r="D195" s="15">
        <v>190</v>
      </c>
      <c r="E195" s="13">
        <f t="shared" si="10"/>
        <v>4.5511930879999898E-2</v>
      </c>
      <c r="BC195" s="13">
        <f t="shared" si="8"/>
        <v>4.5511930879999898E-2</v>
      </c>
    </row>
    <row r="196" spans="1:55" x14ac:dyDescent="0.25">
      <c r="A196" s="15">
        <v>191</v>
      </c>
      <c r="B196">
        <v>4.6584122099999903E-2</v>
      </c>
      <c r="C196" s="1">
        <f t="shared" si="9"/>
        <v>2</v>
      </c>
      <c r="D196" s="15">
        <v>191</v>
      </c>
      <c r="E196" s="13">
        <f t="shared" si="10"/>
        <v>4.6584122099999903E-2</v>
      </c>
      <c r="BC196" s="13">
        <f t="shared" si="8"/>
        <v>4.6584122099999903E-2</v>
      </c>
    </row>
    <row r="197" spans="1:55" x14ac:dyDescent="0.25">
      <c r="A197" s="15">
        <v>192</v>
      </c>
      <c r="B197">
        <v>4.7670149239999897E-2</v>
      </c>
      <c r="C197" s="1">
        <f t="shared" si="9"/>
        <v>2</v>
      </c>
      <c r="D197" s="15">
        <v>192</v>
      </c>
      <c r="E197" s="13">
        <f t="shared" si="10"/>
        <v>4.7670149239999897E-2</v>
      </c>
      <c r="BC197" s="13">
        <f t="shared" ref="BC197:BC260" si="11">B197</f>
        <v>4.7670149239999897E-2</v>
      </c>
    </row>
    <row r="198" spans="1:55" x14ac:dyDescent="0.25">
      <c r="A198" s="15">
        <v>193</v>
      </c>
      <c r="B198">
        <v>4.8769974979999998E-2</v>
      </c>
      <c r="C198" s="1">
        <f t="shared" ref="C198:C261" si="12">IF(ROW()-$C$4&lt;=$C$2,1,2)</f>
        <v>2</v>
      </c>
      <c r="D198" s="15">
        <v>193</v>
      </c>
      <c r="E198" s="13">
        <f t="shared" ref="E198:E261" si="13">B198</f>
        <v>4.8769974979999998E-2</v>
      </c>
      <c r="BC198" s="13">
        <f t="shared" si="11"/>
        <v>4.8769974979999998E-2</v>
      </c>
    </row>
    <row r="199" spans="1:55" x14ac:dyDescent="0.25">
      <c r="A199" s="15">
        <v>194</v>
      </c>
      <c r="B199">
        <v>4.9883559399999902E-2</v>
      </c>
      <c r="C199" s="1">
        <f t="shared" si="12"/>
        <v>2</v>
      </c>
      <c r="D199" s="15">
        <v>194</v>
      </c>
      <c r="E199" s="13">
        <f t="shared" si="13"/>
        <v>4.9883559399999902E-2</v>
      </c>
      <c r="BC199" s="13">
        <f t="shared" si="11"/>
        <v>4.9883559399999902E-2</v>
      </c>
    </row>
    <row r="200" spans="1:55" x14ac:dyDescent="0.25">
      <c r="A200" s="15">
        <v>195</v>
      </c>
      <c r="B200">
        <v>5.1010859819999997E-2</v>
      </c>
      <c r="C200" s="1">
        <f t="shared" si="12"/>
        <v>2</v>
      </c>
      <c r="D200" s="15">
        <v>195</v>
      </c>
      <c r="E200" s="13">
        <f t="shared" si="13"/>
        <v>5.1010859819999997E-2</v>
      </c>
      <c r="BC200" s="13">
        <f t="shared" si="11"/>
        <v>5.1010859819999997E-2</v>
      </c>
    </row>
    <row r="201" spans="1:55" x14ac:dyDescent="0.25">
      <c r="A201" s="15">
        <v>196</v>
      </c>
      <c r="B201">
        <v>5.2151830999999899E-2</v>
      </c>
      <c r="C201" s="1">
        <f t="shared" si="12"/>
        <v>2</v>
      </c>
      <c r="D201" s="15">
        <v>196</v>
      </c>
      <c r="E201" s="13">
        <f t="shared" si="13"/>
        <v>5.2151830999999899E-2</v>
      </c>
      <c r="BC201" s="13">
        <f t="shared" si="11"/>
        <v>5.2151830999999899E-2</v>
      </c>
    </row>
    <row r="202" spans="1:55" x14ac:dyDescent="0.25">
      <c r="A202" s="15">
        <v>197</v>
      </c>
      <c r="B202">
        <v>5.3306425039999897E-2</v>
      </c>
      <c r="C202" s="1">
        <f t="shared" si="12"/>
        <v>2</v>
      </c>
      <c r="D202" s="15">
        <v>197</v>
      </c>
      <c r="E202" s="13">
        <f t="shared" si="13"/>
        <v>5.3306425039999897E-2</v>
      </c>
      <c r="BC202" s="13">
        <f t="shared" si="11"/>
        <v>5.3306425039999897E-2</v>
      </c>
    </row>
    <row r="203" spans="1:55" x14ac:dyDescent="0.25">
      <c r="A203" s="15">
        <v>198</v>
      </c>
      <c r="B203">
        <v>5.4474591400000001E-2</v>
      </c>
      <c r="C203" s="1">
        <f t="shared" si="12"/>
        <v>2</v>
      </c>
      <c r="D203" s="15">
        <v>198</v>
      </c>
      <c r="E203" s="13">
        <f t="shared" si="13"/>
        <v>5.4474591400000001E-2</v>
      </c>
      <c r="BC203" s="13">
        <f t="shared" si="11"/>
        <v>5.4474591400000001E-2</v>
      </c>
    </row>
    <row r="204" spans="1:55" x14ac:dyDescent="0.25">
      <c r="A204" s="15">
        <v>199</v>
      </c>
      <c r="B204">
        <v>5.5656277019999999E-2</v>
      </c>
      <c r="C204" s="1">
        <f t="shared" si="12"/>
        <v>2</v>
      </c>
      <c r="D204" s="15">
        <v>199</v>
      </c>
      <c r="E204" s="13">
        <f t="shared" si="13"/>
        <v>5.5656277019999999E-2</v>
      </c>
      <c r="BC204" s="13">
        <f t="shared" si="11"/>
        <v>5.5656277019999999E-2</v>
      </c>
    </row>
    <row r="205" spans="1:55" x14ac:dyDescent="0.25">
      <c r="A205" s="15">
        <v>200</v>
      </c>
      <c r="B205">
        <v>5.6851426199999999E-2</v>
      </c>
      <c r="C205" s="1">
        <f t="shared" si="12"/>
        <v>2</v>
      </c>
      <c r="D205" s="15">
        <v>200</v>
      </c>
      <c r="E205" s="13">
        <f t="shared" si="13"/>
        <v>5.6851426199999999E-2</v>
      </c>
      <c r="BC205" s="13">
        <f t="shared" si="11"/>
        <v>5.6851426199999999E-2</v>
      </c>
    </row>
    <row r="206" spans="1:55" x14ac:dyDescent="0.25">
      <c r="A206" s="15">
        <v>201</v>
      </c>
      <c r="B206">
        <v>5.8059980640000002E-2</v>
      </c>
      <c r="C206" s="1">
        <f t="shared" si="12"/>
        <v>2</v>
      </c>
      <c r="D206" s="15">
        <v>201</v>
      </c>
      <c r="E206" s="13">
        <f t="shared" si="13"/>
        <v>5.8059980640000002E-2</v>
      </c>
      <c r="BC206" s="13">
        <f t="shared" si="11"/>
        <v>5.8059980640000002E-2</v>
      </c>
    </row>
    <row r="207" spans="1:55" x14ac:dyDescent="0.25">
      <c r="A207" s="15">
        <v>202</v>
      </c>
      <c r="B207">
        <v>5.9281879459999999E-2</v>
      </c>
      <c r="C207" s="1">
        <f t="shared" si="12"/>
        <v>2</v>
      </c>
      <c r="D207" s="15">
        <v>202</v>
      </c>
      <c r="E207" s="13">
        <f t="shared" si="13"/>
        <v>5.9281879459999999E-2</v>
      </c>
      <c r="BC207" s="13">
        <f t="shared" si="11"/>
        <v>5.9281879459999999E-2</v>
      </c>
    </row>
    <row r="208" spans="1:55" x14ac:dyDescent="0.25">
      <c r="A208" s="15">
        <v>203</v>
      </c>
      <c r="B208">
        <v>6.0517059139999899E-2</v>
      </c>
      <c r="C208" s="1">
        <f t="shared" si="12"/>
        <v>2</v>
      </c>
      <c r="D208" s="15">
        <v>203</v>
      </c>
      <c r="E208" s="13">
        <f t="shared" si="13"/>
        <v>6.0517059139999899E-2</v>
      </c>
      <c r="BC208" s="13">
        <f t="shared" si="11"/>
        <v>6.0517059139999899E-2</v>
      </c>
    </row>
    <row r="209" spans="1:55" x14ac:dyDescent="0.25">
      <c r="A209" s="15">
        <v>204</v>
      </c>
      <c r="B209">
        <v>6.1765453499999998E-2</v>
      </c>
      <c r="C209" s="1">
        <f t="shared" si="12"/>
        <v>2</v>
      </c>
      <c r="D209" s="15">
        <v>204</v>
      </c>
      <c r="E209" s="13">
        <f t="shared" si="13"/>
        <v>6.1765453499999998E-2</v>
      </c>
      <c r="BC209" s="13">
        <f t="shared" si="11"/>
        <v>6.1765453499999998E-2</v>
      </c>
    </row>
    <row r="210" spans="1:55" x14ac:dyDescent="0.25">
      <c r="A210" s="15">
        <v>205</v>
      </c>
      <c r="B210">
        <v>6.3026993759999997E-2</v>
      </c>
      <c r="C210" s="1">
        <f t="shared" si="12"/>
        <v>2</v>
      </c>
      <c r="D210" s="15">
        <v>205</v>
      </c>
      <c r="E210" s="13">
        <f t="shared" si="13"/>
        <v>6.3026993759999997E-2</v>
      </c>
      <c r="BC210" s="13">
        <f t="shared" si="11"/>
        <v>6.3026993759999997E-2</v>
      </c>
    </row>
    <row r="211" spans="1:55" x14ac:dyDescent="0.25">
      <c r="A211" s="15">
        <v>206</v>
      </c>
      <c r="B211">
        <v>6.4301608359999998E-2</v>
      </c>
      <c r="C211" s="1">
        <f t="shared" si="12"/>
        <v>2</v>
      </c>
      <c r="D211" s="15">
        <v>206</v>
      </c>
      <c r="E211" s="13">
        <f t="shared" si="13"/>
        <v>6.4301608359999998E-2</v>
      </c>
      <c r="BC211" s="13">
        <f t="shared" si="11"/>
        <v>6.4301608359999998E-2</v>
      </c>
    </row>
    <row r="212" spans="1:55" x14ac:dyDescent="0.25">
      <c r="A212" s="15">
        <v>207</v>
      </c>
      <c r="B212">
        <v>6.5589223019999907E-2</v>
      </c>
      <c r="C212" s="1">
        <f t="shared" si="12"/>
        <v>2</v>
      </c>
      <c r="D212" s="15">
        <v>207</v>
      </c>
      <c r="E212" s="13">
        <f t="shared" si="13"/>
        <v>6.5589223019999907E-2</v>
      </c>
      <c r="BC212" s="13">
        <f t="shared" si="11"/>
        <v>6.5589223019999907E-2</v>
      </c>
    </row>
    <row r="213" spans="1:55" x14ac:dyDescent="0.25">
      <c r="A213" s="15">
        <v>208</v>
      </c>
      <c r="B213">
        <v>6.6889760659999895E-2</v>
      </c>
      <c r="C213" s="1">
        <f t="shared" si="12"/>
        <v>2</v>
      </c>
      <c r="D213" s="15">
        <v>208</v>
      </c>
      <c r="E213" s="13">
        <f t="shared" si="13"/>
        <v>6.6889760659999895E-2</v>
      </c>
      <c r="BC213" s="13">
        <f t="shared" si="11"/>
        <v>6.6889760659999895E-2</v>
      </c>
    </row>
    <row r="214" spans="1:55" x14ac:dyDescent="0.25">
      <c r="A214" s="15">
        <v>209</v>
      </c>
      <c r="B214">
        <v>6.8203141359999997E-2</v>
      </c>
      <c r="C214" s="1">
        <f t="shared" si="12"/>
        <v>2</v>
      </c>
      <c r="D214" s="15">
        <v>209</v>
      </c>
      <c r="E214" s="13">
        <f t="shared" si="13"/>
        <v>6.8203141359999997E-2</v>
      </c>
      <c r="BC214" s="13">
        <f t="shared" si="11"/>
        <v>6.8203141359999997E-2</v>
      </c>
    </row>
    <row r="215" spans="1:55" x14ac:dyDescent="0.25">
      <c r="A215" s="15">
        <v>210</v>
      </c>
      <c r="B215">
        <v>6.9529282219999905E-2</v>
      </c>
      <c r="C215" s="1">
        <f t="shared" si="12"/>
        <v>2</v>
      </c>
      <c r="D215" s="15">
        <v>210</v>
      </c>
      <c r="E215" s="13">
        <f t="shared" si="13"/>
        <v>6.9529282219999905E-2</v>
      </c>
      <c r="BC215" s="13">
        <f t="shared" si="11"/>
        <v>6.9529282219999905E-2</v>
      </c>
    </row>
    <row r="216" spans="1:55" x14ac:dyDescent="0.25">
      <c r="A216" s="15">
        <v>211</v>
      </c>
      <c r="B216">
        <v>7.0868097399999996E-2</v>
      </c>
      <c r="C216" s="1">
        <f t="shared" si="12"/>
        <v>2</v>
      </c>
      <c r="D216" s="15">
        <v>211</v>
      </c>
      <c r="E216" s="13">
        <f t="shared" si="13"/>
        <v>7.0868097399999996E-2</v>
      </c>
      <c r="BC216" s="13">
        <f t="shared" si="11"/>
        <v>7.0868097399999996E-2</v>
      </c>
    </row>
    <row r="217" spans="1:55" x14ac:dyDescent="0.25">
      <c r="A217" s="15">
        <v>212</v>
      </c>
      <c r="B217">
        <v>7.2219497980000005E-2</v>
      </c>
      <c r="C217" s="1">
        <f t="shared" si="12"/>
        <v>2</v>
      </c>
      <c r="D217" s="15">
        <v>212</v>
      </c>
      <c r="E217" s="13">
        <f t="shared" si="13"/>
        <v>7.2219497980000005E-2</v>
      </c>
      <c r="BC217" s="13">
        <f t="shared" si="11"/>
        <v>7.2219497980000005E-2</v>
      </c>
    </row>
    <row r="218" spans="1:55" x14ac:dyDescent="0.25">
      <c r="A218" s="15">
        <v>213</v>
      </c>
      <c r="B218">
        <v>7.3583391880000001E-2</v>
      </c>
      <c r="C218" s="1">
        <f t="shared" si="12"/>
        <v>2</v>
      </c>
      <c r="D218" s="15">
        <v>213</v>
      </c>
      <c r="E218" s="13">
        <f t="shared" si="13"/>
        <v>7.3583391880000001E-2</v>
      </c>
      <c r="BC218" s="13">
        <f t="shared" si="11"/>
        <v>7.3583391880000001E-2</v>
      </c>
    </row>
    <row r="219" spans="1:55" x14ac:dyDescent="0.25">
      <c r="A219" s="15">
        <v>214</v>
      </c>
      <c r="B219">
        <v>7.4959683799999996E-2</v>
      </c>
      <c r="C219" s="1">
        <f t="shared" si="12"/>
        <v>2</v>
      </c>
      <c r="D219" s="15">
        <v>214</v>
      </c>
      <c r="E219" s="13">
        <f t="shared" si="13"/>
        <v>7.4959683799999996E-2</v>
      </c>
      <c r="BC219" s="13">
        <f t="shared" si="11"/>
        <v>7.4959683799999996E-2</v>
      </c>
    </row>
    <row r="220" spans="1:55" x14ac:dyDescent="0.25">
      <c r="A220" s="15">
        <v>215</v>
      </c>
      <c r="B220">
        <v>7.6348275100000002E-2</v>
      </c>
      <c r="C220" s="1">
        <f t="shared" si="12"/>
        <v>2</v>
      </c>
      <c r="D220" s="15">
        <v>215</v>
      </c>
      <c r="E220" s="13">
        <f t="shared" si="13"/>
        <v>7.6348275100000002E-2</v>
      </c>
      <c r="BC220" s="13">
        <f t="shared" si="11"/>
        <v>7.6348275100000002E-2</v>
      </c>
    </row>
    <row r="221" spans="1:55" x14ac:dyDescent="0.25">
      <c r="A221" s="15">
        <v>216</v>
      </c>
      <c r="B221">
        <v>7.7749063699999996E-2</v>
      </c>
      <c r="C221" s="1">
        <f t="shared" si="12"/>
        <v>2</v>
      </c>
      <c r="D221" s="15">
        <v>216</v>
      </c>
      <c r="E221" s="13">
        <f t="shared" si="13"/>
        <v>7.7749063699999996E-2</v>
      </c>
      <c r="BC221" s="13">
        <f t="shared" si="11"/>
        <v>7.7749063699999996E-2</v>
      </c>
    </row>
    <row r="222" spans="1:55" x14ac:dyDescent="0.25">
      <c r="A222" s="15">
        <v>217</v>
      </c>
      <c r="B222">
        <v>7.9161944039999904E-2</v>
      </c>
      <c r="C222" s="1">
        <f t="shared" si="12"/>
        <v>2</v>
      </c>
      <c r="D222" s="15">
        <v>217</v>
      </c>
      <c r="E222" s="13">
        <f t="shared" si="13"/>
        <v>7.9161944039999904E-2</v>
      </c>
      <c r="BC222" s="13">
        <f t="shared" si="11"/>
        <v>7.9161944039999904E-2</v>
      </c>
    </row>
    <row r="223" spans="1:55" x14ac:dyDescent="0.25">
      <c r="A223" s="15">
        <v>218</v>
      </c>
      <c r="B223">
        <v>8.0586806900000002E-2</v>
      </c>
      <c r="C223" s="1">
        <f t="shared" si="12"/>
        <v>2</v>
      </c>
      <c r="D223" s="15">
        <v>218</v>
      </c>
      <c r="E223" s="13">
        <f t="shared" si="13"/>
        <v>8.0586806900000002E-2</v>
      </c>
      <c r="BC223" s="13">
        <f t="shared" si="11"/>
        <v>8.0586806900000002E-2</v>
      </c>
    </row>
    <row r="224" spans="1:55" x14ac:dyDescent="0.25">
      <c r="A224" s="15">
        <v>219</v>
      </c>
      <c r="B224">
        <v>8.2023539359999995E-2</v>
      </c>
      <c r="C224" s="1">
        <f t="shared" si="12"/>
        <v>2</v>
      </c>
      <c r="D224" s="15">
        <v>219</v>
      </c>
      <c r="E224" s="13">
        <f t="shared" si="13"/>
        <v>8.2023539359999995E-2</v>
      </c>
      <c r="BC224" s="13">
        <f t="shared" si="11"/>
        <v>8.2023539359999995E-2</v>
      </c>
    </row>
    <row r="225" spans="1:55" x14ac:dyDescent="0.25">
      <c r="A225" s="15">
        <v>220</v>
      </c>
      <c r="B225">
        <v>8.3472024699999994E-2</v>
      </c>
      <c r="C225" s="1">
        <f t="shared" si="12"/>
        <v>2</v>
      </c>
      <c r="D225" s="15">
        <v>220</v>
      </c>
      <c r="E225" s="13">
        <f t="shared" si="13"/>
        <v>8.3472024699999994E-2</v>
      </c>
      <c r="BC225" s="13">
        <f t="shared" si="11"/>
        <v>8.3472024699999994E-2</v>
      </c>
    </row>
    <row r="226" spans="1:55" x14ac:dyDescent="0.25">
      <c r="A226" s="15">
        <v>221</v>
      </c>
      <c r="B226">
        <v>8.4932142239999994E-2</v>
      </c>
      <c r="C226" s="1">
        <f t="shared" si="12"/>
        <v>2</v>
      </c>
      <c r="D226" s="15">
        <v>221</v>
      </c>
      <c r="E226" s="13">
        <f t="shared" si="13"/>
        <v>8.4932142239999994E-2</v>
      </c>
      <c r="BC226" s="13">
        <f t="shared" si="11"/>
        <v>8.4932142239999994E-2</v>
      </c>
    </row>
    <row r="227" spans="1:55" x14ac:dyDescent="0.25">
      <c r="A227" s="15">
        <v>222</v>
      </c>
      <c r="B227">
        <v>8.6403767299999906E-2</v>
      </c>
      <c r="C227" s="1">
        <f t="shared" si="12"/>
        <v>2</v>
      </c>
      <c r="D227" s="15">
        <v>222</v>
      </c>
      <c r="E227" s="13">
        <f t="shared" si="13"/>
        <v>8.6403767299999906E-2</v>
      </c>
      <c r="BC227" s="13">
        <f t="shared" si="11"/>
        <v>8.6403767299999906E-2</v>
      </c>
    </row>
    <row r="228" spans="1:55" x14ac:dyDescent="0.25">
      <c r="A228" s="15">
        <v>223</v>
      </c>
      <c r="B228">
        <v>8.7886771059999994E-2</v>
      </c>
      <c r="C228" s="1">
        <f t="shared" si="12"/>
        <v>2</v>
      </c>
      <c r="D228" s="15">
        <v>223</v>
      </c>
      <c r="E228" s="13">
        <f t="shared" si="13"/>
        <v>8.7886771059999994E-2</v>
      </c>
      <c r="BC228" s="13">
        <f t="shared" si="11"/>
        <v>8.7886771059999994E-2</v>
      </c>
    </row>
    <row r="229" spans="1:55" x14ac:dyDescent="0.25">
      <c r="A229" s="15">
        <v>224</v>
      </c>
      <c r="B229">
        <v>8.9381020479999906E-2</v>
      </c>
      <c r="C229" s="1">
        <f t="shared" si="12"/>
        <v>2</v>
      </c>
      <c r="D229" s="15">
        <v>224</v>
      </c>
      <c r="E229" s="13">
        <f t="shared" si="13"/>
        <v>8.9381020479999906E-2</v>
      </c>
      <c r="BC229" s="13">
        <f t="shared" si="11"/>
        <v>8.9381020479999906E-2</v>
      </c>
    </row>
    <row r="230" spans="1:55" x14ac:dyDescent="0.25">
      <c r="A230" s="15">
        <v>225</v>
      </c>
      <c r="B230">
        <v>9.08863782599999E-2</v>
      </c>
      <c r="C230" s="1">
        <f t="shared" si="12"/>
        <v>2</v>
      </c>
      <c r="D230" s="15">
        <v>225</v>
      </c>
      <c r="E230" s="13">
        <f t="shared" si="13"/>
        <v>9.08863782599999E-2</v>
      </c>
      <c r="BC230" s="13">
        <f t="shared" si="11"/>
        <v>9.08863782599999E-2</v>
      </c>
    </row>
    <row r="231" spans="1:55" x14ac:dyDescent="0.25">
      <c r="A231" s="15">
        <v>226</v>
      </c>
      <c r="B231">
        <v>9.2402702640000001E-2</v>
      </c>
      <c r="C231" s="1">
        <f t="shared" si="12"/>
        <v>2</v>
      </c>
      <c r="D231" s="15">
        <v>226</v>
      </c>
      <c r="E231" s="13">
        <f t="shared" si="13"/>
        <v>9.2402702640000001E-2</v>
      </c>
      <c r="BC231" s="13">
        <f t="shared" si="11"/>
        <v>9.2402702640000001E-2</v>
      </c>
    </row>
    <row r="232" spans="1:55" x14ac:dyDescent="0.25">
      <c r="A232" s="15">
        <v>227</v>
      </c>
      <c r="B232">
        <v>9.3929847440000006E-2</v>
      </c>
      <c r="C232" s="1">
        <f t="shared" si="12"/>
        <v>2</v>
      </c>
      <c r="D232" s="15">
        <v>227</v>
      </c>
      <c r="E232" s="13">
        <f t="shared" si="13"/>
        <v>9.3929847440000006E-2</v>
      </c>
      <c r="BC232" s="13">
        <f t="shared" si="11"/>
        <v>9.3929847440000006E-2</v>
      </c>
    </row>
    <row r="233" spans="1:55" x14ac:dyDescent="0.25">
      <c r="A233" s="15">
        <v>228</v>
      </c>
      <c r="B233">
        <v>9.5467661879999902E-2</v>
      </c>
      <c r="C233" s="1">
        <f t="shared" si="12"/>
        <v>2</v>
      </c>
      <c r="D233" s="15">
        <v>228</v>
      </c>
      <c r="E233" s="13">
        <f t="shared" si="13"/>
        <v>9.5467661879999902E-2</v>
      </c>
      <c r="BC233" s="13">
        <f t="shared" si="11"/>
        <v>9.5467661879999902E-2</v>
      </c>
    </row>
    <row r="234" spans="1:55" x14ac:dyDescent="0.25">
      <c r="A234" s="15">
        <v>229</v>
      </c>
      <c r="B234">
        <v>9.7015990559999904E-2</v>
      </c>
      <c r="C234" s="1">
        <f t="shared" si="12"/>
        <v>2</v>
      </c>
      <c r="D234" s="15">
        <v>229</v>
      </c>
      <c r="E234" s="13">
        <f t="shared" si="13"/>
        <v>9.7015990559999904E-2</v>
      </c>
      <c r="BC234" s="13">
        <f t="shared" si="11"/>
        <v>9.7015990559999904E-2</v>
      </c>
    </row>
    <row r="235" spans="1:55" x14ac:dyDescent="0.25">
      <c r="A235" s="15">
        <v>230</v>
      </c>
      <c r="B235">
        <v>9.8574673419999995E-2</v>
      </c>
      <c r="C235" s="1">
        <f t="shared" si="12"/>
        <v>2</v>
      </c>
      <c r="D235" s="15">
        <v>230</v>
      </c>
      <c r="E235" s="13">
        <f t="shared" si="13"/>
        <v>9.8574673419999995E-2</v>
      </c>
      <c r="BC235" s="13">
        <f t="shared" si="11"/>
        <v>9.8574673419999995E-2</v>
      </c>
    </row>
    <row r="236" spans="1:55" x14ac:dyDescent="0.25">
      <c r="A236" s="15">
        <v>231</v>
      </c>
      <c r="B236">
        <v>0.10014354566</v>
      </c>
      <c r="C236" s="1">
        <f t="shared" si="12"/>
        <v>2</v>
      </c>
      <c r="D236" s="15">
        <v>231</v>
      </c>
      <c r="E236" s="13">
        <f t="shared" si="13"/>
        <v>0.10014354566</v>
      </c>
      <c r="BC236" s="13">
        <f t="shared" si="11"/>
        <v>0.10014354566</v>
      </c>
    </row>
    <row r="237" spans="1:55" x14ac:dyDescent="0.25">
      <c r="A237" s="15">
        <v>232</v>
      </c>
      <c r="B237">
        <v>0.10172243761999999</v>
      </c>
      <c r="C237" s="1">
        <f t="shared" si="12"/>
        <v>2</v>
      </c>
      <c r="D237" s="15">
        <v>232</v>
      </c>
      <c r="E237" s="13">
        <f t="shared" si="13"/>
        <v>0.10172243761999999</v>
      </c>
      <c r="BC237" s="13">
        <f t="shared" si="11"/>
        <v>0.10172243761999999</v>
      </c>
    </row>
    <row r="238" spans="1:55" x14ac:dyDescent="0.25">
      <c r="A238" s="15">
        <v>233</v>
      </c>
      <c r="B238">
        <v>0.10331117492</v>
      </c>
      <c r="C238" s="1">
        <f t="shared" si="12"/>
        <v>2</v>
      </c>
      <c r="D238" s="15">
        <v>233</v>
      </c>
      <c r="E238" s="13">
        <f t="shared" si="13"/>
        <v>0.10331117492</v>
      </c>
      <c r="BC238" s="13">
        <f t="shared" si="11"/>
        <v>0.10331117492</v>
      </c>
    </row>
    <row r="239" spans="1:55" x14ac:dyDescent="0.25">
      <c r="A239" s="15">
        <v>234</v>
      </c>
      <c r="B239">
        <v>0.10490957820000001</v>
      </c>
      <c r="C239" s="1">
        <f t="shared" si="12"/>
        <v>2</v>
      </c>
      <c r="D239" s="15">
        <v>234</v>
      </c>
      <c r="E239" s="13">
        <f t="shared" si="13"/>
        <v>0.10490957820000001</v>
      </c>
      <c r="BC239" s="13">
        <f t="shared" si="11"/>
        <v>0.10490957820000001</v>
      </c>
    </row>
    <row r="240" spans="1:55" x14ac:dyDescent="0.25">
      <c r="A240" s="15">
        <v>235</v>
      </c>
      <c r="B240">
        <v>0.10651746333999999</v>
      </c>
      <c r="C240" s="1">
        <f t="shared" si="12"/>
        <v>2</v>
      </c>
      <c r="D240" s="15">
        <v>235</v>
      </c>
      <c r="E240" s="13">
        <f t="shared" si="13"/>
        <v>0.10651746333999999</v>
      </c>
      <c r="BC240" s="13">
        <f t="shared" si="11"/>
        <v>0.10651746333999999</v>
      </c>
    </row>
    <row r="241" spans="1:55" x14ac:dyDescent="0.25">
      <c r="A241" s="15">
        <v>236</v>
      </c>
      <c r="B241">
        <v>0.10813464121999999</v>
      </c>
      <c r="C241" s="1">
        <f t="shared" si="12"/>
        <v>2</v>
      </c>
      <c r="D241" s="15">
        <v>236</v>
      </c>
      <c r="E241" s="13">
        <f t="shared" si="13"/>
        <v>0.10813464121999999</v>
      </c>
      <c r="BC241" s="13">
        <f t="shared" si="11"/>
        <v>0.10813464121999999</v>
      </c>
    </row>
    <row r="242" spans="1:55" x14ac:dyDescent="0.25">
      <c r="A242" s="15">
        <v>237</v>
      </c>
      <c r="B242">
        <v>0.10976091789999901</v>
      </c>
      <c r="C242" s="1">
        <f t="shared" si="12"/>
        <v>2</v>
      </c>
      <c r="D242" s="15">
        <v>237</v>
      </c>
      <c r="E242" s="13">
        <f t="shared" si="13"/>
        <v>0.10976091789999901</v>
      </c>
      <c r="BC242" s="13">
        <f t="shared" si="11"/>
        <v>0.10976091789999901</v>
      </c>
    </row>
    <row r="243" spans="1:55" x14ac:dyDescent="0.25">
      <c r="A243" s="15">
        <v>238</v>
      </c>
      <c r="B243">
        <v>0.111396094519999</v>
      </c>
      <c r="C243" s="1">
        <f t="shared" si="12"/>
        <v>2</v>
      </c>
      <c r="D243" s="15">
        <v>238</v>
      </c>
      <c r="E243" s="13">
        <f t="shared" si="13"/>
        <v>0.111396094519999</v>
      </c>
      <c r="BC243" s="13">
        <f t="shared" si="11"/>
        <v>0.111396094519999</v>
      </c>
    </row>
    <row r="244" spans="1:55" x14ac:dyDescent="0.25">
      <c r="A244" s="15">
        <v>239</v>
      </c>
      <c r="B244">
        <v>0.11303996737999999</v>
      </c>
      <c r="C244" s="1">
        <f t="shared" si="12"/>
        <v>2</v>
      </c>
      <c r="D244" s="15">
        <v>239</v>
      </c>
      <c r="E244" s="13">
        <f t="shared" si="13"/>
        <v>0.11303996737999999</v>
      </c>
      <c r="BC244" s="13">
        <f t="shared" si="11"/>
        <v>0.11303996737999999</v>
      </c>
    </row>
    <row r="245" spans="1:55" x14ac:dyDescent="0.25">
      <c r="A245" s="15">
        <v>240</v>
      </c>
      <c r="B245">
        <v>0.114692327919999</v>
      </c>
      <c r="C245" s="1">
        <f t="shared" si="12"/>
        <v>2</v>
      </c>
      <c r="D245" s="15">
        <v>240</v>
      </c>
      <c r="E245" s="13">
        <f t="shared" si="13"/>
        <v>0.114692327919999</v>
      </c>
      <c r="BC245" s="13">
        <f t="shared" si="11"/>
        <v>0.114692327919999</v>
      </c>
    </row>
    <row r="246" spans="1:55" x14ac:dyDescent="0.25">
      <c r="A246" s="15">
        <v>241</v>
      </c>
      <c r="B246">
        <v>0.116352962819999</v>
      </c>
      <c r="C246" s="1">
        <f t="shared" si="12"/>
        <v>2</v>
      </c>
      <c r="D246" s="15">
        <v>241</v>
      </c>
      <c r="E246" s="13">
        <f t="shared" si="13"/>
        <v>0.116352962819999</v>
      </c>
      <c r="BC246" s="13">
        <f t="shared" si="11"/>
        <v>0.116352962819999</v>
      </c>
    </row>
    <row r="247" spans="1:55" x14ac:dyDescent="0.25">
      <c r="A247" s="15">
        <v>242</v>
      </c>
      <c r="B247">
        <v>0.11802165396</v>
      </c>
      <c r="C247" s="1">
        <f t="shared" si="12"/>
        <v>2</v>
      </c>
      <c r="D247" s="15">
        <v>242</v>
      </c>
      <c r="E247" s="13">
        <f t="shared" si="13"/>
        <v>0.11802165396</v>
      </c>
      <c r="BC247" s="13">
        <f t="shared" si="11"/>
        <v>0.11802165396</v>
      </c>
    </row>
    <row r="248" spans="1:55" x14ac:dyDescent="0.25">
      <c r="A248" s="15">
        <v>243</v>
      </c>
      <c r="B248">
        <v>0.11969817855999999</v>
      </c>
      <c r="C248" s="1">
        <f t="shared" si="12"/>
        <v>2</v>
      </c>
      <c r="D248" s="15">
        <v>243</v>
      </c>
      <c r="E248" s="13">
        <f t="shared" si="13"/>
        <v>0.11969817855999999</v>
      </c>
      <c r="BC248" s="13">
        <f t="shared" si="11"/>
        <v>0.11969817855999999</v>
      </c>
    </row>
    <row r="249" spans="1:55" x14ac:dyDescent="0.25">
      <c r="A249" s="15">
        <v>244</v>
      </c>
      <c r="B249">
        <v>0.12138230922</v>
      </c>
      <c r="C249" s="1">
        <f t="shared" si="12"/>
        <v>2</v>
      </c>
      <c r="D249" s="15">
        <v>244</v>
      </c>
      <c r="E249" s="13">
        <f t="shared" si="13"/>
        <v>0.12138230922</v>
      </c>
      <c r="BC249" s="13">
        <f t="shared" si="11"/>
        <v>0.12138230922</v>
      </c>
    </row>
    <row r="250" spans="1:55" x14ac:dyDescent="0.25">
      <c r="A250" s="15">
        <v>245</v>
      </c>
      <c r="B250">
        <v>0.123073813999999</v>
      </c>
      <c r="C250" s="1">
        <f t="shared" si="12"/>
        <v>2</v>
      </c>
      <c r="D250" s="15">
        <v>245</v>
      </c>
      <c r="E250" s="13">
        <f t="shared" si="13"/>
        <v>0.123073813999999</v>
      </c>
      <c r="BC250" s="13">
        <f t="shared" si="11"/>
        <v>0.123073813999999</v>
      </c>
    </row>
    <row r="251" spans="1:55" x14ac:dyDescent="0.25">
      <c r="A251" s="15">
        <v>246</v>
      </c>
      <c r="B251">
        <v>0.12477245648</v>
      </c>
      <c r="C251" s="1">
        <f t="shared" si="12"/>
        <v>2</v>
      </c>
      <c r="D251" s="15">
        <v>246</v>
      </c>
      <c r="E251" s="13">
        <f t="shared" si="13"/>
        <v>0.12477245648</v>
      </c>
      <c r="BC251" s="13">
        <f t="shared" si="11"/>
        <v>0.12477245648</v>
      </c>
    </row>
    <row r="252" spans="1:55" x14ac:dyDescent="0.25">
      <c r="A252" s="15">
        <v>247</v>
      </c>
      <c r="B252">
        <v>0.1264779959</v>
      </c>
      <c r="C252" s="1">
        <f t="shared" si="12"/>
        <v>2</v>
      </c>
      <c r="D252" s="15">
        <v>247</v>
      </c>
      <c r="E252" s="13">
        <f t="shared" si="13"/>
        <v>0.1264779959</v>
      </c>
      <c r="BC252" s="13">
        <f t="shared" si="11"/>
        <v>0.1264779959</v>
      </c>
    </row>
    <row r="253" spans="1:55" x14ac:dyDescent="0.25">
      <c r="A253" s="15">
        <v>248</v>
      </c>
      <c r="B253">
        <v>0.12819018724</v>
      </c>
      <c r="C253" s="1">
        <f t="shared" si="12"/>
        <v>2</v>
      </c>
      <c r="D253" s="15">
        <v>248</v>
      </c>
      <c r="E253" s="13">
        <f t="shared" si="13"/>
        <v>0.12819018724</v>
      </c>
      <c r="BC253" s="13">
        <f t="shared" si="11"/>
        <v>0.12819018724</v>
      </c>
    </row>
    <row r="254" spans="1:55" x14ac:dyDescent="0.25">
      <c r="A254" s="15">
        <v>249</v>
      </c>
      <c r="B254">
        <v>0.12990878136</v>
      </c>
      <c r="C254" s="1">
        <f t="shared" si="12"/>
        <v>2</v>
      </c>
      <c r="D254" s="15">
        <v>249</v>
      </c>
      <c r="E254" s="13">
        <f t="shared" si="13"/>
        <v>0.12990878136</v>
      </c>
      <c r="BC254" s="13">
        <f t="shared" si="11"/>
        <v>0.12990878136</v>
      </c>
    </row>
    <row r="255" spans="1:55" x14ac:dyDescent="0.25">
      <c r="A255" s="15">
        <v>250</v>
      </c>
      <c r="B255">
        <v>0.13163352506000001</v>
      </c>
      <c r="C255" s="1">
        <f t="shared" si="12"/>
        <v>2</v>
      </c>
      <c r="D255" s="15">
        <v>250</v>
      </c>
      <c r="E255" s="13">
        <f t="shared" si="13"/>
        <v>0.13163352506000001</v>
      </c>
      <c r="BC255" s="13">
        <f t="shared" si="11"/>
        <v>0.13163352506000001</v>
      </c>
    </row>
    <row r="256" spans="1:55" x14ac:dyDescent="0.25">
      <c r="A256" s="15">
        <v>251</v>
      </c>
      <c r="B256">
        <v>0.13336416127999901</v>
      </c>
      <c r="C256" s="1">
        <f t="shared" si="12"/>
        <v>2</v>
      </c>
      <c r="D256" s="15">
        <v>251</v>
      </c>
      <c r="E256" s="13">
        <f t="shared" si="13"/>
        <v>0.13336416127999901</v>
      </c>
      <c r="BC256" s="13">
        <f t="shared" si="11"/>
        <v>0.13336416127999901</v>
      </c>
    </row>
    <row r="257" spans="1:55" x14ac:dyDescent="0.25">
      <c r="A257" s="15">
        <v>252</v>
      </c>
      <c r="B257">
        <v>0.13510042919999901</v>
      </c>
      <c r="C257" s="1">
        <f t="shared" si="12"/>
        <v>2</v>
      </c>
      <c r="D257" s="15">
        <v>252</v>
      </c>
      <c r="E257" s="13">
        <f t="shared" si="13"/>
        <v>0.13510042919999901</v>
      </c>
      <c r="BC257" s="13">
        <f t="shared" si="11"/>
        <v>0.13510042919999901</v>
      </c>
    </row>
    <row r="258" spans="1:55" x14ac:dyDescent="0.25">
      <c r="A258" s="15">
        <v>253</v>
      </c>
      <c r="B258">
        <v>0.13684206435999999</v>
      </c>
      <c r="C258" s="1">
        <f t="shared" si="12"/>
        <v>2</v>
      </c>
      <c r="D258" s="15">
        <v>253</v>
      </c>
      <c r="E258" s="13">
        <f t="shared" si="13"/>
        <v>0.13684206435999999</v>
      </c>
      <c r="BC258" s="13">
        <f t="shared" si="11"/>
        <v>0.13684206435999999</v>
      </c>
    </row>
    <row r="259" spans="1:55" x14ac:dyDescent="0.25">
      <c r="A259" s="15">
        <v>254</v>
      </c>
      <c r="B259">
        <v>0.1385887989</v>
      </c>
      <c r="C259" s="1">
        <f t="shared" si="12"/>
        <v>2</v>
      </c>
      <c r="D259" s="15">
        <v>254</v>
      </c>
      <c r="E259" s="13">
        <f t="shared" si="13"/>
        <v>0.1385887989</v>
      </c>
      <c r="BC259" s="13">
        <f t="shared" si="11"/>
        <v>0.1385887989</v>
      </c>
    </row>
    <row r="260" spans="1:55" x14ac:dyDescent="0.25">
      <c r="A260" s="15">
        <v>255</v>
      </c>
      <c r="B260">
        <v>0.14034036161999999</v>
      </c>
      <c r="C260" s="1">
        <f t="shared" si="12"/>
        <v>2</v>
      </c>
      <c r="D260" s="15">
        <v>255</v>
      </c>
      <c r="E260" s="13">
        <f t="shared" si="13"/>
        <v>0.14034036161999999</v>
      </c>
      <c r="BC260" s="13">
        <f t="shared" si="11"/>
        <v>0.14034036161999999</v>
      </c>
    </row>
    <row r="261" spans="1:55" x14ac:dyDescent="0.25">
      <c r="A261" s="15">
        <v>256</v>
      </c>
      <c r="B261">
        <v>0.14209647813999901</v>
      </c>
      <c r="C261" s="1">
        <f t="shared" si="12"/>
        <v>2</v>
      </c>
      <c r="D261" s="15">
        <v>256</v>
      </c>
      <c r="E261" s="13">
        <f t="shared" si="13"/>
        <v>0.14209647813999901</v>
      </c>
      <c r="BC261" s="13">
        <f t="shared" ref="BC261:BC324" si="14">B261</f>
        <v>0.14209647813999901</v>
      </c>
    </row>
    <row r="262" spans="1:55" x14ac:dyDescent="0.25">
      <c r="A262" s="15">
        <v>257</v>
      </c>
      <c r="B262">
        <v>0.14385687116000001</v>
      </c>
      <c r="C262" s="1">
        <f t="shared" ref="C262:C325" si="15">IF(ROW()-$C$4&lt;=$C$2,1,2)</f>
        <v>2</v>
      </c>
      <c r="D262" s="15">
        <v>257</v>
      </c>
      <c r="E262" s="13">
        <f t="shared" ref="E262:E325" si="16">B262</f>
        <v>0.14385687116000001</v>
      </c>
      <c r="BC262" s="13">
        <f t="shared" si="14"/>
        <v>0.14385687116000001</v>
      </c>
    </row>
    <row r="263" spans="1:55" x14ac:dyDescent="0.25">
      <c r="A263" s="15">
        <v>258</v>
      </c>
      <c r="B263">
        <v>0.14562126051999999</v>
      </c>
      <c r="C263" s="1">
        <f t="shared" si="15"/>
        <v>2</v>
      </c>
      <c r="D263" s="15">
        <v>258</v>
      </c>
      <c r="E263" s="13">
        <f t="shared" si="16"/>
        <v>0.14562126051999999</v>
      </c>
      <c r="BC263" s="13">
        <f t="shared" si="14"/>
        <v>0.14562126051999999</v>
      </c>
    </row>
    <row r="264" spans="1:55" x14ac:dyDescent="0.25">
      <c r="A264" s="15">
        <v>259</v>
      </c>
      <c r="B264">
        <v>0.14738936347999901</v>
      </c>
      <c r="C264" s="1">
        <f t="shared" si="15"/>
        <v>2</v>
      </c>
      <c r="D264" s="15">
        <v>259</v>
      </c>
      <c r="E264" s="13">
        <f t="shared" si="16"/>
        <v>0.14738936347999901</v>
      </c>
      <c r="BC264" s="13">
        <f t="shared" si="14"/>
        <v>0.14738936347999901</v>
      </c>
    </row>
    <row r="265" spans="1:55" x14ac:dyDescent="0.25">
      <c r="A265" s="15">
        <v>260</v>
      </c>
      <c r="B265">
        <v>0.14916089478</v>
      </c>
      <c r="C265" s="1">
        <f t="shared" si="15"/>
        <v>2</v>
      </c>
      <c r="D265" s="15">
        <v>260</v>
      </c>
      <c r="E265" s="13">
        <f t="shared" si="16"/>
        <v>0.14916089478</v>
      </c>
      <c r="BC265" s="13">
        <f t="shared" si="14"/>
        <v>0.14916089478</v>
      </c>
    </row>
    <row r="266" spans="1:55" x14ac:dyDescent="0.25">
      <c r="A266" s="15">
        <v>261</v>
      </c>
      <c r="B266">
        <v>0.15093556693999999</v>
      </c>
      <c r="C266" s="1">
        <f t="shared" si="15"/>
        <v>2</v>
      </c>
      <c r="D266" s="15">
        <v>261</v>
      </c>
      <c r="E266" s="13">
        <f t="shared" si="16"/>
        <v>0.15093556693999999</v>
      </c>
      <c r="BC266" s="13">
        <f t="shared" si="14"/>
        <v>0.15093556693999999</v>
      </c>
    </row>
    <row r="267" spans="1:55" x14ac:dyDescent="0.25">
      <c r="A267" s="15">
        <v>262</v>
      </c>
      <c r="B267">
        <v>0.15271309034</v>
      </c>
      <c r="C267" s="1">
        <f t="shared" si="15"/>
        <v>2</v>
      </c>
      <c r="D267" s="15">
        <v>262</v>
      </c>
      <c r="E267" s="13">
        <f t="shared" si="16"/>
        <v>0.15271309034</v>
      </c>
      <c r="BC267" s="13">
        <f t="shared" si="14"/>
        <v>0.15271309034</v>
      </c>
    </row>
    <row r="268" spans="1:55" x14ac:dyDescent="0.25">
      <c r="A268" s="15">
        <v>263</v>
      </c>
      <c r="B268">
        <v>0.1544931735</v>
      </c>
      <c r="C268" s="1">
        <f t="shared" si="15"/>
        <v>2</v>
      </c>
      <c r="D268" s="15">
        <v>263</v>
      </c>
      <c r="E268" s="13">
        <f t="shared" si="16"/>
        <v>0.1544931735</v>
      </c>
      <c r="BC268" s="13">
        <f t="shared" si="14"/>
        <v>0.1544931735</v>
      </c>
    </row>
    <row r="269" spans="1:55" x14ac:dyDescent="0.25">
      <c r="A269" s="15">
        <v>264</v>
      </c>
      <c r="B269">
        <v>0.15627552317999999</v>
      </c>
      <c r="C269" s="1">
        <f t="shared" si="15"/>
        <v>2</v>
      </c>
      <c r="D269" s="15">
        <v>264</v>
      </c>
      <c r="E269" s="13">
        <f t="shared" si="16"/>
        <v>0.15627552317999999</v>
      </c>
      <c r="BC269" s="13">
        <f t="shared" si="14"/>
        <v>0.15627552317999999</v>
      </c>
    </row>
    <row r="270" spans="1:55" x14ac:dyDescent="0.25">
      <c r="A270" s="15">
        <v>265</v>
      </c>
      <c r="B270">
        <v>0.158059844619999</v>
      </c>
      <c r="C270" s="1">
        <f t="shared" si="15"/>
        <v>2</v>
      </c>
      <c r="D270" s="15">
        <v>265</v>
      </c>
      <c r="E270" s="13">
        <f t="shared" si="16"/>
        <v>0.158059844619999</v>
      </c>
      <c r="BC270" s="13">
        <f t="shared" si="14"/>
        <v>0.158059844619999</v>
      </c>
    </row>
    <row r="271" spans="1:55" x14ac:dyDescent="0.25">
      <c r="A271" s="15">
        <v>266</v>
      </c>
      <c r="B271">
        <v>0.159845841759999</v>
      </c>
      <c r="C271" s="1">
        <f t="shared" si="15"/>
        <v>2</v>
      </c>
      <c r="D271" s="15">
        <v>266</v>
      </c>
      <c r="E271" s="13">
        <f t="shared" si="16"/>
        <v>0.159845841759999</v>
      </c>
      <c r="BC271" s="13">
        <f t="shared" si="14"/>
        <v>0.159845841759999</v>
      </c>
    </row>
    <row r="272" spans="1:55" x14ac:dyDescent="0.25">
      <c r="A272" s="15">
        <v>267</v>
      </c>
      <c r="B272">
        <v>0.16163321731999999</v>
      </c>
      <c r="C272" s="1">
        <f t="shared" si="15"/>
        <v>2</v>
      </c>
      <c r="D272" s="15">
        <v>267</v>
      </c>
      <c r="E272" s="13">
        <f t="shared" si="16"/>
        <v>0.16163321731999999</v>
      </c>
      <c r="BC272" s="13">
        <f t="shared" si="14"/>
        <v>0.16163321731999999</v>
      </c>
    </row>
    <row r="273" spans="1:55" x14ac:dyDescent="0.25">
      <c r="A273" s="15">
        <v>268</v>
      </c>
      <c r="B273">
        <v>0.16342167312</v>
      </c>
      <c r="C273" s="1">
        <f t="shared" si="15"/>
        <v>2</v>
      </c>
      <c r="D273" s="15">
        <v>268</v>
      </c>
      <c r="E273" s="13">
        <f t="shared" si="16"/>
        <v>0.16342167312</v>
      </c>
      <c r="BC273" s="13">
        <f t="shared" si="14"/>
        <v>0.16342167312</v>
      </c>
    </row>
    <row r="274" spans="1:55" x14ac:dyDescent="0.25">
      <c r="A274" s="15">
        <v>269</v>
      </c>
      <c r="B274">
        <v>0.16521091019999901</v>
      </c>
      <c r="C274" s="1">
        <f t="shared" si="15"/>
        <v>2</v>
      </c>
      <c r="D274" s="15">
        <v>269</v>
      </c>
      <c r="E274" s="13">
        <f t="shared" si="16"/>
        <v>0.16521091019999901</v>
      </c>
      <c r="BC274" s="13">
        <f t="shared" si="14"/>
        <v>0.16521091019999901</v>
      </c>
    </row>
    <row r="275" spans="1:55" x14ac:dyDescent="0.25">
      <c r="A275" s="15">
        <v>270</v>
      </c>
      <c r="B275">
        <v>0.16700062897999901</v>
      </c>
      <c r="C275" s="1">
        <f t="shared" si="15"/>
        <v>2</v>
      </c>
      <c r="D275" s="15">
        <v>270</v>
      </c>
      <c r="E275" s="13">
        <f t="shared" si="16"/>
        <v>0.16700062897999901</v>
      </c>
      <c r="BC275" s="13">
        <f t="shared" si="14"/>
        <v>0.16700062897999901</v>
      </c>
    </row>
    <row r="276" spans="1:55" x14ac:dyDescent="0.25">
      <c r="A276" s="15">
        <v>271</v>
      </c>
      <c r="B276">
        <v>0.16879052953999901</v>
      </c>
      <c r="C276" s="1">
        <f t="shared" si="15"/>
        <v>2</v>
      </c>
      <c r="D276" s="15">
        <v>271</v>
      </c>
      <c r="E276" s="13">
        <f t="shared" si="16"/>
        <v>0.16879052953999901</v>
      </c>
      <c r="BC276" s="13">
        <f t="shared" si="14"/>
        <v>0.16879052953999901</v>
      </c>
    </row>
    <row r="277" spans="1:55" x14ac:dyDescent="0.25">
      <c r="A277" s="15">
        <v>272</v>
      </c>
      <c r="B277">
        <v>0.17058031173999999</v>
      </c>
      <c r="C277" s="1">
        <f t="shared" si="15"/>
        <v>2</v>
      </c>
      <c r="D277" s="15">
        <v>272</v>
      </c>
      <c r="E277" s="13">
        <f t="shared" si="16"/>
        <v>0.17058031173999999</v>
      </c>
      <c r="BC277" s="13">
        <f t="shared" si="14"/>
        <v>0.17058031173999999</v>
      </c>
    </row>
    <row r="278" spans="1:55" x14ac:dyDescent="0.25">
      <c r="A278" s="15">
        <v>273</v>
      </c>
      <c r="B278">
        <v>0.17236967541999901</v>
      </c>
      <c r="C278" s="1">
        <f t="shared" si="15"/>
        <v>2</v>
      </c>
      <c r="D278" s="15">
        <v>273</v>
      </c>
      <c r="E278" s="13">
        <f t="shared" si="16"/>
        <v>0.17236967541999901</v>
      </c>
      <c r="BC278" s="13">
        <f t="shared" si="14"/>
        <v>0.17236967541999901</v>
      </c>
    </row>
    <row r="279" spans="1:55" x14ac:dyDescent="0.25">
      <c r="A279" s="15">
        <v>274</v>
      </c>
      <c r="B279">
        <v>0.17415832058</v>
      </c>
      <c r="C279" s="1">
        <f t="shared" si="15"/>
        <v>2</v>
      </c>
      <c r="D279" s="15">
        <v>274</v>
      </c>
      <c r="E279" s="13">
        <f t="shared" si="16"/>
        <v>0.17415832058</v>
      </c>
      <c r="BC279" s="13">
        <f t="shared" si="14"/>
        <v>0.17415832058</v>
      </c>
    </row>
    <row r="280" spans="1:55" x14ac:dyDescent="0.25">
      <c r="A280" s="15">
        <v>275</v>
      </c>
      <c r="B280">
        <v>0.17594594758000001</v>
      </c>
      <c r="C280" s="1">
        <f t="shared" si="15"/>
        <v>2</v>
      </c>
      <c r="D280" s="15">
        <v>275</v>
      </c>
      <c r="E280" s="13">
        <f t="shared" si="16"/>
        <v>0.17594594758000001</v>
      </c>
      <c r="BC280" s="13">
        <f t="shared" si="14"/>
        <v>0.17594594758000001</v>
      </c>
    </row>
    <row r="281" spans="1:55" x14ac:dyDescent="0.25">
      <c r="A281" s="15">
        <v>276</v>
      </c>
      <c r="B281">
        <v>0.177732257319999</v>
      </c>
      <c r="C281" s="1">
        <f t="shared" si="15"/>
        <v>2</v>
      </c>
      <c r="D281" s="15">
        <v>276</v>
      </c>
      <c r="E281" s="13">
        <f t="shared" si="16"/>
        <v>0.177732257319999</v>
      </c>
      <c r="BC281" s="13">
        <f t="shared" si="14"/>
        <v>0.177732257319999</v>
      </c>
    </row>
    <row r="282" spans="1:55" x14ac:dyDescent="0.25">
      <c r="A282" s="15">
        <v>277</v>
      </c>
      <c r="B282">
        <v>0.17951695135999901</v>
      </c>
      <c r="C282" s="1">
        <f t="shared" si="15"/>
        <v>2</v>
      </c>
      <c r="D282" s="15">
        <v>277</v>
      </c>
      <c r="E282" s="13">
        <f t="shared" si="16"/>
        <v>0.17951695135999901</v>
      </c>
      <c r="BC282" s="13">
        <f t="shared" si="14"/>
        <v>0.17951695135999901</v>
      </c>
    </row>
    <row r="283" spans="1:55" x14ac:dyDescent="0.25">
      <c r="A283" s="15">
        <v>278</v>
      </c>
      <c r="B283">
        <v>0.18129973218000001</v>
      </c>
      <c r="C283" s="1">
        <f t="shared" si="15"/>
        <v>2</v>
      </c>
      <c r="D283" s="15">
        <v>278</v>
      </c>
      <c r="E283" s="13">
        <f t="shared" si="16"/>
        <v>0.18129973218000001</v>
      </c>
      <c r="BC283" s="13">
        <f t="shared" si="14"/>
        <v>0.18129973218000001</v>
      </c>
    </row>
    <row r="284" spans="1:55" x14ac:dyDescent="0.25">
      <c r="A284" s="15">
        <v>279</v>
      </c>
      <c r="B284">
        <v>0.183080303299999</v>
      </c>
      <c r="C284" s="1">
        <f t="shared" si="15"/>
        <v>2</v>
      </c>
      <c r="D284" s="15">
        <v>279</v>
      </c>
      <c r="E284" s="13">
        <f t="shared" si="16"/>
        <v>0.183080303299999</v>
      </c>
      <c r="BC284" s="13">
        <f t="shared" si="14"/>
        <v>0.183080303299999</v>
      </c>
    </row>
    <row r="285" spans="1:55" x14ac:dyDescent="0.25">
      <c r="A285" s="15">
        <v>280</v>
      </c>
      <c r="B285">
        <v>0.18485836945999901</v>
      </c>
      <c r="C285" s="1">
        <f t="shared" si="15"/>
        <v>2</v>
      </c>
      <c r="D285" s="15">
        <v>280</v>
      </c>
      <c r="E285" s="13">
        <f t="shared" si="16"/>
        <v>0.18485836945999901</v>
      </c>
      <c r="BC285" s="13">
        <f t="shared" si="14"/>
        <v>0.18485836945999901</v>
      </c>
    </row>
    <row r="286" spans="1:55" x14ac:dyDescent="0.25">
      <c r="A286" s="15">
        <v>281</v>
      </c>
      <c r="B286">
        <v>0.18663363674</v>
      </c>
      <c r="C286" s="1">
        <f t="shared" si="15"/>
        <v>2</v>
      </c>
      <c r="D286" s="15">
        <v>281</v>
      </c>
      <c r="E286" s="13">
        <f t="shared" si="16"/>
        <v>0.18663363674</v>
      </c>
      <c r="BC286" s="13">
        <f t="shared" si="14"/>
        <v>0.18663363674</v>
      </c>
    </row>
    <row r="287" spans="1:55" x14ac:dyDescent="0.25">
      <c r="A287" s="15">
        <v>282</v>
      </c>
      <c r="B287">
        <v>0.18840581279999999</v>
      </c>
      <c r="C287" s="1">
        <f t="shared" si="15"/>
        <v>2</v>
      </c>
      <c r="D287" s="15">
        <v>282</v>
      </c>
      <c r="E287" s="13">
        <f t="shared" si="16"/>
        <v>0.18840581279999999</v>
      </c>
      <c r="BC287" s="13">
        <f t="shared" si="14"/>
        <v>0.18840581279999999</v>
      </c>
    </row>
    <row r="288" spans="1:55" x14ac:dyDescent="0.25">
      <c r="A288" s="15">
        <v>283</v>
      </c>
      <c r="B288">
        <v>0.190174606999999</v>
      </c>
      <c r="C288" s="1">
        <f t="shared" si="15"/>
        <v>2</v>
      </c>
      <c r="D288" s="15">
        <v>283</v>
      </c>
      <c r="E288" s="13">
        <f t="shared" si="16"/>
        <v>0.190174606999999</v>
      </c>
      <c r="BC288" s="13">
        <f t="shared" si="14"/>
        <v>0.190174606999999</v>
      </c>
    </row>
    <row r="289" spans="1:55" x14ac:dyDescent="0.25">
      <c r="A289" s="15">
        <v>284</v>
      </c>
      <c r="B289">
        <v>0.19193973047999999</v>
      </c>
      <c r="C289" s="1">
        <f t="shared" si="15"/>
        <v>2</v>
      </c>
      <c r="D289" s="15">
        <v>284</v>
      </c>
      <c r="E289" s="13">
        <f t="shared" si="16"/>
        <v>0.19193973047999999</v>
      </c>
      <c r="BC289" s="13">
        <f t="shared" si="14"/>
        <v>0.19193973047999999</v>
      </c>
    </row>
    <row r="290" spans="1:55" x14ac:dyDescent="0.25">
      <c r="A290" s="15">
        <v>285</v>
      </c>
      <c r="B290">
        <v>0.19370089645999999</v>
      </c>
      <c r="C290" s="1">
        <f t="shared" si="15"/>
        <v>2</v>
      </c>
      <c r="D290" s="15">
        <v>285</v>
      </c>
      <c r="E290" s="13">
        <f t="shared" si="16"/>
        <v>0.19370089645999999</v>
      </c>
      <c r="BC290" s="13">
        <f t="shared" si="14"/>
        <v>0.19370089645999999</v>
      </c>
    </row>
    <row r="291" spans="1:55" x14ac:dyDescent="0.25">
      <c r="A291" s="15">
        <v>286</v>
      </c>
      <c r="B291">
        <v>0.19545782024</v>
      </c>
      <c r="C291" s="1">
        <f t="shared" si="15"/>
        <v>2</v>
      </c>
      <c r="D291" s="15">
        <v>286</v>
      </c>
      <c r="E291" s="13">
        <f t="shared" si="16"/>
        <v>0.19545782024</v>
      </c>
      <c r="BC291" s="13">
        <f t="shared" si="14"/>
        <v>0.19545782024</v>
      </c>
    </row>
    <row r="292" spans="1:55" x14ac:dyDescent="0.25">
      <c r="A292" s="15">
        <v>287</v>
      </c>
      <c r="B292">
        <v>0.19721021942</v>
      </c>
      <c r="C292" s="1">
        <f t="shared" si="15"/>
        <v>2</v>
      </c>
      <c r="D292" s="15">
        <v>287</v>
      </c>
      <c r="E292" s="13">
        <f t="shared" si="16"/>
        <v>0.19721021942</v>
      </c>
      <c r="BC292" s="13">
        <f t="shared" si="14"/>
        <v>0.19721021942</v>
      </c>
    </row>
    <row r="293" spans="1:55" x14ac:dyDescent="0.25">
      <c r="A293" s="15">
        <v>288</v>
      </c>
      <c r="B293">
        <v>0.19895781399999901</v>
      </c>
      <c r="C293" s="1">
        <f t="shared" si="15"/>
        <v>2</v>
      </c>
      <c r="D293" s="15">
        <v>288</v>
      </c>
      <c r="E293" s="13">
        <f t="shared" si="16"/>
        <v>0.19895781399999901</v>
      </c>
      <c r="BC293" s="13">
        <f t="shared" si="14"/>
        <v>0.19895781399999901</v>
      </c>
    </row>
    <row r="294" spans="1:55" x14ac:dyDescent="0.25">
      <c r="A294" s="15">
        <v>289</v>
      </c>
      <c r="B294">
        <v>0.20070032660000001</v>
      </c>
      <c r="C294" s="1">
        <f t="shared" si="15"/>
        <v>2</v>
      </c>
      <c r="D294" s="15">
        <v>289</v>
      </c>
      <c r="E294" s="13">
        <f t="shared" si="16"/>
        <v>0.20070032660000001</v>
      </c>
      <c r="BC294" s="13">
        <f t="shared" si="14"/>
        <v>0.20070032660000001</v>
      </c>
    </row>
    <row r="295" spans="1:55" x14ac:dyDescent="0.25">
      <c r="A295" s="15">
        <v>290</v>
      </c>
      <c r="B295">
        <v>0.20243748219999999</v>
      </c>
      <c r="C295" s="1">
        <f t="shared" si="15"/>
        <v>2</v>
      </c>
      <c r="D295" s="15">
        <v>290</v>
      </c>
      <c r="E295" s="13">
        <f t="shared" si="16"/>
        <v>0.20243748219999999</v>
      </c>
      <c r="BC295" s="13">
        <f t="shared" si="14"/>
        <v>0.20243748219999999</v>
      </c>
    </row>
    <row r="296" spans="1:55" x14ac:dyDescent="0.25">
      <c r="A296" s="15">
        <v>291</v>
      </c>
      <c r="B296">
        <v>0.20416900899999901</v>
      </c>
      <c r="C296" s="1">
        <f t="shared" si="15"/>
        <v>2</v>
      </c>
      <c r="D296" s="15">
        <v>291</v>
      </c>
      <c r="E296" s="13">
        <f t="shared" si="16"/>
        <v>0.20416900899999901</v>
      </c>
      <c r="BC296" s="13">
        <f t="shared" si="14"/>
        <v>0.20416900899999901</v>
      </c>
    </row>
    <row r="297" spans="1:55" x14ac:dyDescent="0.25">
      <c r="A297" s="15">
        <v>292</v>
      </c>
      <c r="B297">
        <v>0.2058946378</v>
      </c>
      <c r="C297" s="1">
        <f t="shared" si="15"/>
        <v>2</v>
      </c>
      <c r="D297" s="15">
        <v>292</v>
      </c>
      <c r="E297" s="13">
        <f t="shared" si="16"/>
        <v>0.2058946378</v>
      </c>
      <c r="BC297" s="13">
        <f t="shared" si="14"/>
        <v>0.2058946378</v>
      </c>
    </row>
    <row r="298" spans="1:55" x14ac:dyDescent="0.25">
      <c r="A298" s="15">
        <v>293</v>
      </c>
      <c r="B298">
        <v>0.20761410259999999</v>
      </c>
      <c r="C298" s="1">
        <f t="shared" si="15"/>
        <v>2</v>
      </c>
      <c r="D298" s="15">
        <v>293</v>
      </c>
      <c r="E298" s="13">
        <f t="shared" si="16"/>
        <v>0.20761410259999999</v>
      </c>
      <c r="BC298" s="13">
        <f t="shared" si="14"/>
        <v>0.20761410259999999</v>
      </c>
    </row>
    <row r="299" spans="1:55" x14ac:dyDescent="0.25">
      <c r="A299" s="15">
        <v>294</v>
      </c>
      <c r="B299">
        <v>0.2093271404</v>
      </c>
      <c r="C299" s="1">
        <f t="shared" si="15"/>
        <v>2</v>
      </c>
      <c r="D299" s="15">
        <v>294</v>
      </c>
      <c r="E299" s="13">
        <f t="shared" si="16"/>
        <v>0.2093271404</v>
      </c>
      <c r="BC299" s="13">
        <f t="shared" si="14"/>
        <v>0.2093271404</v>
      </c>
    </row>
    <row r="300" spans="1:55" x14ac:dyDescent="0.25">
      <c r="A300" s="15">
        <v>295</v>
      </c>
      <c r="B300">
        <v>0.2110334914</v>
      </c>
      <c r="C300" s="1">
        <f t="shared" si="15"/>
        <v>2</v>
      </c>
      <c r="D300" s="15">
        <v>295</v>
      </c>
      <c r="E300" s="13">
        <f t="shared" si="16"/>
        <v>0.2110334914</v>
      </c>
      <c r="BC300" s="13">
        <f t="shared" si="14"/>
        <v>0.2110334914</v>
      </c>
    </row>
    <row r="301" spans="1:55" x14ac:dyDescent="0.25">
      <c r="A301" s="15">
        <v>296</v>
      </c>
      <c r="B301">
        <v>0.21273289939999901</v>
      </c>
      <c r="C301" s="1">
        <f t="shared" si="15"/>
        <v>2</v>
      </c>
      <c r="D301" s="15">
        <v>296</v>
      </c>
      <c r="E301" s="13">
        <f t="shared" si="16"/>
        <v>0.21273289939999901</v>
      </c>
      <c r="BC301" s="13">
        <f t="shared" si="14"/>
        <v>0.21273289939999901</v>
      </c>
    </row>
    <row r="302" spans="1:55" x14ac:dyDescent="0.25">
      <c r="A302" s="15">
        <v>297</v>
      </c>
      <c r="B302">
        <v>0.214425110999999</v>
      </c>
      <c r="C302" s="1">
        <f t="shared" si="15"/>
        <v>2</v>
      </c>
      <c r="D302" s="15">
        <v>297</v>
      </c>
      <c r="E302" s="13">
        <f t="shared" si="16"/>
        <v>0.214425110999999</v>
      </c>
      <c r="BC302" s="13">
        <f t="shared" si="14"/>
        <v>0.214425110999999</v>
      </c>
    </row>
    <row r="303" spans="1:55" x14ac:dyDescent="0.25">
      <c r="A303" s="15">
        <v>298</v>
      </c>
      <c r="B303">
        <v>0.21610987700000001</v>
      </c>
      <c r="C303" s="1">
        <f t="shared" si="15"/>
        <v>2</v>
      </c>
      <c r="D303" s="15">
        <v>298</v>
      </c>
      <c r="E303" s="13">
        <f t="shared" si="16"/>
        <v>0.21610987700000001</v>
      </c>
      <c r="BC303" s="13">
        <f t="shared" si="14"/>
        <v>0.21610987700000001</v>
      </c>
    </row>
    <row r="304" spans="1:55" x14ac:dyDescent="0.25">
      <c r="A304" s="15">
        <v>299</v>
      </c>
      <c r="B304">
        <v>0.2177869516</v>
      </c>
      <c r="C304" s="1">
        <f t="shared" si="15"/>
        <v>2</v>
      </c>
      <c r="D304" s="15">
        <v>299</v>
      </c>
      <c r="E304" s="13">
        <f t="shared" si="16"/>
        <v>0.2177869516</v>
      </c>
      <c r="BC304" s="13">
        <f t="shared" si="14"/>
        <v>0.2177869516</v>
      </c>
    </row>
    <row r="305" spans="1:55" x14ac:dyDescent="0.25">
      <c r="A305" s="15">
        <v>300</v>
      </c>
      <c r="B305">
        <v>0.21945609219999901</v>
      </c>
      <c r="C305" s="1">
        <f t="shared" si="15"/>
        <v>2</v>
      </c>
      <c r="D305" s="15">
        <v>300</v>
      </c>
      <c r="E305" s="13">
        <f t="shared" si="16"/>
        <v>0.21945609219999901</v>
      </c>
      <c r="BC305" s="13">
        <f t="shared" si="14"/>
        <v>0.21945609219999901</v>
      </c>
    </row>
    <row r="306" spans="1:55" x14ac:dyDescent="0.25">
      <c r="A306" s="15">
        <v>301</v>
      </c>
      <c r="B306">
        <v>0.22111706040000001</v>
      </c>
      <c r="C306" s="1">
        <f t="shared" si="15"/>
        <v>2</v>
      </c>
      <c r="D306" s="15">
        <v>301</v>
      </c>
      <c r="E306" s="13">
        <f t="shared" si="16"/>
        <v>0.22111706040000001</v>
      </c>
      <c r="BC306" s="13">
        <f t="shared" si="14"/>
        <v>0.22111706040000001</v>
      </c>
    </row>
    <row r="307" spans="1:55" x14ac:dyDescent="0.25">
      <c r="A307" s="15">
        <v>302</v>
      </c>
      <c r="B307">
        <v>0.2227696216</v>
      </c>
      <c r="C307" s="1">
        <f t="shared" si="15"/>
        <v>2</v>
      </c>
      <c r="D307" s="15">
        <v>302</v>
      </c>
      <c r="E307" s="13">
        <f t="shared" si="16"/>
        <v>0.2227696216</v>
      </c>
      <c r="BC307" s="13">
        <f t="shared" si="14"/>
        <v>0.2227696216</v>
      </c>
    </row>
    <row r="308" spans="1:55" x14ac:dyDescent="0.25">
      <c r="A308" s="15">
        <v>303</v>
      </c>
      <c r="B308">
        <v>0.22441354499999999</v>
      </c>
      <c r="C308" s="1">
        <f t="shared" si="15"/>
        <v>2</v>
      </c>
      <c r="D308" s="15">
        <v>303</v>
      </c>
      <c r="E308" s="13">
        <f t="shared" si="16"/>
        <v>0.22441354499999999</v>
      </c>
      <c r="BC308" s="13">
        <f t="shared" si="14"/>
        <v>0.22441354499999999</v>
      </c>
    </row>
    <row r="309" spans="1:55" x14ac:dyDescent="0.25">
      <c r="A309" s="15">
        <v>304</v>
      </c>
      <c r="B309">
        <v>0.22604860359999901</v>
      </c>
      <c r="C309" s="1">
        <f t="shared" si="15"/>
        <v>2</v>
      </c>
      <c r="D309" s="15">
        <v>304</v>
      </c>
      <c r="E309" s="13">
        <f t="shared" si="16"/>
        <v>0.22604860359999901</v>
      </c>
      <c r="BC309" s="13">
        <f t="shared" si="14"/>
        <v>0.22604860359999901</v>
      </c>
    </row>
    <row r="310" spans="1:55" x14ac:dyDescent="0.25">
      <c r="A310" s="15">
        <v>305</v>
      </c>
      <c r="B310">
        <v>0.2276745744</v>
      </c>
      <c r="C310" s="1">
        <f t="shared" si="15"/>
        <v>2</v>
      </c>
      <c r="D310" s="15">
        <v>305</v>
      </c>
      <c r="E310" s="13">
        <f t="shared" si="16"/>
        <v>0.2276745744</v>
      </c>
      <c r="BC310" s="13">
        <f t="shared" si="14"/>
        <v>0.2276745744</v>
      </c>
    </row>
    <row r="311" spans="1:55" x14ac:dyDescent="0.25">
      <c r="A311" s="15">
        <v>306</v>
      </c>
      <c r="B311">
        <v>0.22929123879999999</v>
      </c>
      <c r="C311" s="1">
        <f t="shared" si="15"/>
        <v>2</v>
      </c>
      <c r="D311" s="15">
        <v>306</v>
      </c>
      <c r="E311" s="13">
        <f t="shared" si="16"/>
        <v>0.22929123879999999</v>
      </c>
      <c r="BC311" s="13">
        <f t="shared" si="14"/>
        <v>0.22929123879999999</v>
      </c>
    </row>
    <row r="312" spans="1:55" x14ac:dyDescent="0.25">
      <c r="A312" s="15">
        <v>307</v>
      </c>
      <c r="B312">
        <v>0.23089838199999899</v>
      </c>
      <c r="C312" s="1">
        <f t="shared" si="15"/>
        <v>2</v>
      </c>
      <c r="D312" s="15">
        <v>307</v>
      </c>
      <c r="E312" s="13">
        <f t="shared" si="16"/>
        <v>0.23089838199999899</v>
      </c>
      <c r="BC312" s="13">
        <f t="shared" si="14"/>
        <v>0.23089838199999899</v>
      </c>
    </row>
    <row r="313" spans="1:55" x14ac:dyDescent="0.25">
      <c r="A313" s="15">
        <v>308</v>
      </c>
      <c r="B313">
        <v>0.23249579339999901</v>
      </c>
      <c r="C313" s="1">
        <f t="shared" si="15"/>
        <v>2</v>
      </c>
      <c r="D313" s="15">
        <v>308</v>
      </c>
      <c r="E313" s="13">
        <f t="shared" si="16"/>
        <v>0.23249579339999901</v>
      </c>
      <c r="BC313" s="13">
        <f t="shared" si="14"/>
        <v>0.23249579339999901</v>
      </c>
    </row>
    <row r="314" spans="1:55" x14ac:dyDescent="0.25">
      <c r="A314" s="15">
        <v>309</v>
      </c>
      <c r="B314">
        <v>0.23408326639999999</v>
      </c>
      <c r="C314" s="1">
        <f t="shared" si="15"/>
        <v>2</v>
      </c>
      <c r="D314" s="15">
        <v>309</v>
      </c>
      <c r="E314" s="13">
        <f t="shared" si="16"/>
        <v>0.23408326639999999</v>
      </c>
      <c r="BC314" s="13">
        <f t="shared" si="14"/>
        <v>0.23408326639999999</v>
      </c>
    </row>
    <row r="315" spans="1:55" x14ac:dyDescent="0.25">
      <c r="A315" s="15">
        <v>310</v>
      </c>
      <c r="B315">
        <v>0.23566059879999901</v>
      </c>
      <c r="C315" s="1">
        <f t="shared" si="15"/>
        <v>2</v>
      </c>
      <c r="D315" s="15">
        <v>310</v>
      </c>
      <c r="E315" s="13">
        <f t="shared" si="16"/>
        <v>0.23566059879999901</v>
      </c>
      <c r="BC315" s="13">
        <f t="shared" si="14"/>
        <v>0.23566059879999901</v>
      </c>
    </row>
    <row r="316" spans="1:55" x14ac:dyDescent="0.25">
      <c r="A316" s="15">
        <v>311</v>
      </c>
      <c r="B316">
        <v>0.237227592799999</v>
      </c>
      <c r="C316" s="1">
        <f t="shared" si="15"/>
        <v>2</v>
      </c>
      <c r="D316" s="15">
        <v>311</v>
      </c>
      <c r="E316" s="13">
        <f t="shared" si="16"/>
        <v>0.237227592799999</v>
      </c>
      <c r="BC316" s="13">
        <f t="shared" si="14"/>
        <v>0.237227592799999</v>
      </c>
    </row>
    <row r="317" spans="1:55" x14ac:dyDescent="0.25">
      <c r="A317" s="15">
        <v>312</v>
      </c>
      <c r="B317">
        <v>0.2387840544</v>
      </c>
      <c r="C317" s="1">
        <f t="shared" si="15"/>
        <v>2</v>
      </c>
      <c r="D317" s="15">
        <v>312</v>
      </c>
      <c r="E317" s="13">
        <f t="shared" si="16"/>
        <v>0.2387840544</v>
      </c>
      <c r="BC317" s="13">
        <f t="shared" si="14"/>
        <v>0.2387840544</v>
      </c>
    </row>
    <row r="318" spans="1:55" x14ac:dyDescent="0.25">
      <c r="A318" s="15">
        <v>313</v>
      </c>
      <c r="B318">
        <v>0.24032979459999901</v>
      </c>
      <c r="C318" s="1">
        <f t="shared" si="15"/>
        <v>2</v>
      </c>
      <c r="D318" s="15">
        <v>313</v>
      </c>
      <c r="E318" s="13">
        <f t="shared" si="16"/>
        <v>0.24032979459999901</v>
      </c>
      <c r="BC318" s="13">
        <f t="shared" si="14"/>
        <v>0.24032979459999901</v>
      </c>
    </row>
    <row r="319" spans="1:55" x14ac:dyDescent="0.25">
      <c r="A319" s="15">
        <v>314</v>
      </c>
      <c r="B319">
        <v>0.24186462819999999</v>
      </c>
      <c r="C319" s="1">
        <f t="shared" si="15"/>
        <v>2</v>
      </c>
      <c r="D319" s="15">
        <v>314</v>
      </c>
      <c r="E319" s="13">
        <f t="shared" si="16"/>
        <v>0.24186462819999999</v>
      </c>
      <c r="BC319" s="13">
        <f t="shared" si="14"/>
        <v>0.24186462819999999</v>
      </c>
    </row>
    <row r="320" spans="1:55" x14ac:dyDescent="0.25">
      <c r="A320" s="15">
        <v>315</v>
      </c>
      <c r="B320">
        <v>0.24338837419999901</v>
      </c>
      <c r="C320" s="1">
        <f t="shared" si="15"/>
        <v>2</v>
      </c>
      <c r="D320" s="15">
        <v>315</v>
      </c>
      <c r="E320" s="13">
        <f t="shared" si="16"/>
        <v>0.24338837419999901</v>
      </c>
      <c r="BC320" s="13">
        <f t="shared" si="14"/>
        <v>0.24338837419999901</v>
      </c>
    </row>
    <row r="321" spans="1:55" x14ac:dyDescent="0.25">
      <c r="A321" s="15">
        <v>316</v>
      </c>
      <c r="B321">
        <v>0.24490085659999999</v>
      </c>
      <c r="C321" s="1">
        <f t="shared" si="15"/>
        <v>2</v>
      </c>
      <c r="D321" s="15">
        <v>316</v>
      </c>
      <c r="E321" s="13">
        <f t="shared" si="16"/>
        <v>0.24490085659999999</v>
      </c>
      <c r="BC321" s="13">
        <f t="shared" si="14"/>
        <v>0.24490085659999999</v>
      </c>
    </row>
    <row r="322" spans="1:55" x14ac:dyDescent="0.25">
      <c r="A322" s="15">
        <v>317</v>
      </c>
      <c r="B322">
        <v>0.24640190319999999</v>
      </c>
      <c r="C322" s="1">
        <f t="shared" si="15"/>
        <v>2</v>
      </c>
      <c r="D322" s="15">
        <v>317</v>
      </c>
      <c r="E322" s="13">
        <f t="shared" si="16"/>
        <v>0.24640190319999999</v>
      </c>
      <c r="BC322" s="13">
        <f t="shared" si="14"/>
        <v>0.24640190319999999</v>
      </c>
    </row>
    <row r="323" spans="1:55" x14ac:dyDescent="0.25">
      <c r="A323" s="15">
        <v>318</v>
      </c>
      <c r="B323">
        <v>0.24789134639999899</v>
      </c>
      <c r="C323" s="1">
        <f t="shared" si="15"/>
        <v>2</v>
      </c>
      <c r="D323" s="15">
        <v>318</v>
      </c>
      <c r="E323" s="13">
        <f t="shared" si="16"/>
        <v>0.24789134639999899</v>
      </c>
      <c r="BC323" s="13">
        <f t="shared" si="14"/>
        <v>0.24789134639999899</v>
      </c>
    </row>
    <row r="324" spans="1:55" x14ac:dyDescent="0.25">
      <c r="A324" s="15">
        <v>319</v>
      </c>
      <c r="B324">
        <v>0.249369023</v>
      </c>
      <c r="C324" s="1">
        <f t="shared" si="15"/>
        <v>2</v>
      </c>
      <c r="D324" s="15">
        <v>319</v>
      </c>
      <c r="E324" s="13">
        <f t="shared" si="16"/>
        <v>0.249369023</v>
      </c>
      <c r="BC324" s="13">
        <f t="shared" si="14"/>
        <v>0.249369023</v>
      </c>
    </row>
    <row r="325" spans="1:55" x14ac:dyDescent="0.25">
      <c r="A325" s="15">
        <v>320</v>
      </c>
      <c r="B325">
        <v>0.2508347742</v>
      </c>
      <c r="C325" s="1">
        <f t="shared" si="15"/>
        <v>2</v>
      </c>
      <c r="D325" s="15">
        <v>320</v>
      </c>
      <c r="E325" s="13">
        <f t="shared" si="16"/>
        <v>0.2508347742</v>
      </c>
      <c r="BC325" s="13">
        <f t="shared" ref="BC325:BC388" si="17">B325</f>
        <v>0.2508347742</v>
      </c>
    </row>
    <row r="326" spans="1:55" x14ac:dyDescent="0.25">
      <c r="A326" s="15">
        <v>321</v>
      </c>
      <c r="B326">
        <v>0.25228844519999999</v>
      </c>
      <c r="C326" s="1">
        <f t="shared" ref="C326:C389" si="18">IF(ROW()-$C$4&lt;=$C$2,1,2)</f>
        <v>2</v>
      </c>
      <c r="D326" s="15">
        <v>321</v>
      </c>
      <c r="E326" s="13">
        <f t="shared" ref="E326:E389" si="19">B326</f>
        <v>0.25228844519999999</v>
      </c>
      <c r="BC326" s="13">
        <f t="shared" si="17"/>
        <v>0.25228844519999999</v>
      </c>
    </row>
    <row r="327" spans="1:55" x14ac:dyDescent="0.25">
      <c r="A327" s="15">
        <v>322</v>
      </c>
      <c r="B327">
        <v>0.25372988639999999</v>
      </c>
      <c r="C327" s="1">
        <f t="shared" si="18"/>
        <v>2</v>
      </c>
      <c r="D327" s="15">
        <v>322</v>
      </c>
      <c r="E327" s="13">
        <f t="shared" si="19"/>
        <v>0.25372988639999999</v>
      </c>
      <c r="BC327" s="13">
        <f t="shared" si="17"/>
        <v>0.25372988639999999</v>
      </c>
    </row>
    <row r="328" spans="1:55" x14ac:dyDescent="0.25">
      <c r="A328" s="15">
        <v>323</v>
      </c>
      <c r="B328">
        <v>0.25515895159999902</v>
      </c>
      <c r="C328" s="1">
        <f t="shared" si="18"/>
        <v>2</v>
      </c>
      <c r="D328" s="15">
        <v>323</v>
      </c>
      <c r="E328" s="13">
        <f t="shared" si="19"/>
        <v>0.25515895159999902</v>
      </c>
      <c r="BC328" s="13">
        <f t="shared" si="17"/>
        <v>0.25515895159999902</v>
      </c>
    </row>
    <row r="329" spans="1:55" x14ac:dyDescent="0.25">
      <c r="A329" s="15">
        <v>324</v>
      </c>
      <c r="B329">
        <v>0.25657549959999998</v>
      </c>
      <c r="C329" s="1">
        <f t="shared" si="18"/>
        <v>2</v>
      </c>
      <c r="D329" s="15">
        <v>324</v>
      </c>
      <c r="E329" s="13">
        <f t="shared" si="19"/>
        <v>0.25657549959999998</v>
      </c>
      <c r="BC329" s="13">
        <f t="shared" si="17"/>
        <v>0.25657549959999998</v>
      </c>
    </row>
    <row r="330" spans="1:55" x14ac:dyDescent="0.25">
      <c r="A330" s="15">
        <v>325</v>
      </c>
      <c r="B330">
        <v>0.25797939339999998</v>
      </c>
      <c r="C330" s="1">
        <f t="shared" si="18"/>
        <v>2</v>
      </c>
      <c r="D330" s="15">
        <v>325</v>
      </c>
      <c r="E330" s="13">
        <f t="shared" si="19"/>
        <v>0.25797939339999998</v>
      </c>
      <c r="BC330" s="13">
        <f t="shared" si="17"/>
        <v>0.25797939339999998</v>
      </c>
    </row>
    <row r="331" spans="1:55" x14ac:dyDescent="0.25">
      <c r="A331" s="15">
        <v>326</v>
      </c>
      <c r="B331">
        <v>0.25937050039999998</v>
      </c>
      <c r="C331" s="1">
        <f t="shared" si="18"/>
        <v>2</v>
      </c>
      <c r="D331" s="15">
        <v>326</v>
      </c>
      <c r="E331" s="13">
        <f t="shared" si="19"/>
        <v>0.25937050039999998</v>
      </c>
      <c r="BC331" s="13">
        <f t="shared" si="17"/>
        <v>0.25937050039999998</v>
      </c>
    </row>
    <row r="332" spans="1:55" x14ac:dyDescent="0.25">
      <c r="A332" s="15">
        <v>327</v>
      </c>
      <c r="B332">
        <v>0.260748692</v>
      </c>
      <c r="C332" s="1">
        <f t="shared" si="18"/>
        <v>2</v>
      </c>
      <c r="D332" s="15">
        <v>327</v>
      </c>
      <c r="E332" s="13">
        <f t="shared" si="19"/>
        <v>0.260748692</v>
      </c>
      <c r="BC332" s="13">
        <f t="shared" si="17"/>
        <v>0.260748692</v>
      </c>
    </row>
    <row r="333" spans="1:55" x14ac:dyDescent="0.25">
      <c r="A333" s="15">
        <v>328</v>
      </c>
      <c r="B333">
        <v>0.26211384439999902</v>
      </c>
      <c r="C333" s="1">
        <f t="shared" si="18"/>
        <v>2</v>
      </c>
      <c r="D333" s="15">
        <v>328</v>
      </c>
      <c r="E333" s="13">
        <f t="shared" si="19"/>
        <v>0.26211384439999902</v>
      </c>
      <c r="BC333" s="13">
        <f t="shared" si="17"/>
        <v>0.26211384439999902</v>
      </c>
    </row>
    <row r="334" spans="1:55" x14ac:dyDescent="0.25">
      <c r="A334" s="15">
        <v>329</v>
      </c>
      <c r="B334">
        <v>0.26346583759999997</v>
      </c>
      <c r="C334" s="1">
        <f t="shared" si="18"/>
        <v>2</v>
      </c>
      <c r="D334" s="15">
        <v>329</v>
      </c>
      <c r="E334" s="13">
        <f t="shared" si="19"/>
        <v>0.26346583759999997</v>
      </c>
      <c r="BC334" s="13">
        <f t="shared" si="17"/>
        <v>0.26346583759999997</v>
      </c>
    </row>
    <row r="335" spans="1:55" x14ac:dyDescent="0.25">
      <c r="A335" s="15">
        <v>330</v>
      </c>
      <c r="B335">
        <v>0.26480455619999999</v>
      </c>
      <c r="C335" s="1">
        <f t="shared" si="18"/>
        <v>2</v>
      </c>
      <c r="D335" s="15">
        <v>330</v>
      </c>
      <c r="E335" s="13">
        <f t="shared" si="19"/>
        <v>0.26480455619999999</v>
      </c>
      <c r="BC335" s="13">
        <f t="shared" si="17"/>
        <v>0.26480455619999999</v>
      </c>
    </row>
    <row r="336" spans="1:55" x14ac:dyDescent="0.25">
      <c r="A336" s="15">
        <v>331</v>
      </c>
      <c r="B336">
        <v>0.26612988899999901</v>
      </c>
      <c r="C336" s="1">
        <f t="shared" si="18"/>
        <v>2</v>
      </c>
      <c r="D336" s="15">
        <v>331</v>
      </c>
      <c r="E336" s="13">
        <f t="shared" si="19"/>
        <v>0.26612988899999901</v>
      </c>
      <c r="BC336" s="13">
        <f t="shared" si="17"/>
        <v>0.26612988899999901</v>
      </c>
    </row>
    <row r="337" spans="1:55" x14ac:dyDescent="0.25">
      <c r="A337" s="15">
        <v>332</v>
      </c>
      <c r="B337">
        <v>0.2674417288</v>
      </c>
      <c r="C337" s="1">
        <f t="shared" si="18"/>
        <v>2</v>
      </c>
      <c r="D337" s="15">
        <v>332</v>
      </c>
      <c r="E337" s="13">
        <f t="shared" si="19"/>
        <v>0.2674417288</v>
      </c>
      <c r="BC337" s="13">
        <f t="shared" si="17"/>
        <v>0.2674417288</v>
      </c>
    </row>
    <row r="338" spans="1:55" x14ac:dyDescent="0.25">
      <c r="A338" s="15">
        <v>333</v>
      </c>
      <c r="B338">
        <v>0.26873997259999999</v>
      </c>
      <c r="C338" s="1">
        <f t="shared" si="18"/>
        <v>2</v>
      </c>
      <c r="D338" s="15">
        <v>333</v>
      </c>
      <c r="E338" s="13">
        <f t="shared" si="19"/>
        <v>0.26873997259999999</v>
      </c>
      <c r="BC338" s="13">
        <f t="shared" si="17"/>
        <v>0.26873997259999999</v>
      </c>
    </row>
    <row r="339" spans="1:55" x14ac:dyDescent="0.25">
      <c r="A339" s="15">
        <v>334</v>
      </c>
      <c r="B339">
        <v>0.27002452159999901</v>
      </c>
      <c r="C339" s="1">
        <f t="shared" si="18"/>
        <v>2</v>
      </c>
      <c r="D339" s="15">
        <v>334</v>
      </c>
      <c r="E339" s="13">
        <f t="shared" si="19"/>
        <v>0.27002452159999901</v>
      </c>
      <c r="BC339" s="13">
        <f t="shared" si="17"/>
        <v>0.27002452159999901</v>
      </c>
    </row>
    <row r="340" spans="1:55" x14ac:dyDescent="0.25">
      <c r="A340" s="15">
        <v>335</v>
      </c>
      <c r="B340">
        <v>0.27129528139999998</v>
      </c>
      <c r="C340" s="1">
        <f t="shared" si="18"/>
        <v>2</v>
      </c>
      <c r="D340" s="15">
        <v>335</v>
      </c>
      <c r="E340" s="13">
        <f t="shared" si="19"/>
        <v>0.27129528139999998</v>
      </c>
      <c r="BC340" s="13">
        <f t="shared" si="17"/>
        <v>0.27129528139999998</v>
      </c>
    </row>
    <row r="341" spans="1:55" x14ac:dyDescent="0.25">
      <c r="A341" s="15">
        <v>336</v>
      </c>
      <c r="B341">
        <v>0.27255216139999999</v>
      </c>
      <c r="C341" s="1">
        <f t="shared" si="18"/>
        <v>2</v>
      </c>
      <c r="D341" s="15">
        <v>336</v>
      </c>
      <c r="E341" s="13">
        <f t="shared" si="19"/>
        <v>0.27255216139999999</v>
      </c>
      <c r="BC341" s="13">
        <f t="shared" si="17"/>
        <v>0.27255216139999999</v>
      </c>
    </row>
    <row r="342" spans="1:55" x14ac:dyDescent="0.25">
      <c r="A342" s="15">
        <v>337</v>
      </c>
      <c r="B342">
        <v>0.273795075</v>
      </c>
      <c r="C342" s="1">
        <f t="shared" si="18"/>
        <v>2</v>
      </c>
      <c r="D342" s="15">
        <v>337</v>
      </c>
      <c r="E342" s="13">
        <f t="shared" si="19"/>
        <v>0.273795075</v>
      </c>
      <c r="BC342" s="13">
        <f t="shared" si="17"/>
        <v>0.273795075</v>
      </c>
    </row>
    <row r="343" spans="1:55" x14ac:dyDescent="0.25">
      <c r="A343" s="15">
        <v>338</v>
      </c>
      <c r="B343">
        <v>0.27502393959999999</v>
      </c>
      <c r="C343" s="1">
        <f t="shared" si="18"/>
        <v>2</v>
      </c>
      <c r="D343" s="15">
        <v>338</v>
      </c>
      <c r="E343" s="13">
        <f t="shared" si="19"/>
        <v>0.27502393959999999</v>
      </c>
      <c r="BC343" s="13">
        <f t="shared" si="17"/>
        <v>0.27502393959999999</v>
      </c>
    </row>
    <row r="344" spans="1:55" x14ac:dyDescent="0.25">
      <c r="A344" s="15">
        <v>339</v>
      </c>
      <c r="B344">
        <v>0.27623867659999901</v>
      </c>
      <c r="C344" s="1">
        <f t="shared" si="18"/>
        <v>2</v>
      </c>
      <c r="D344" s="15">
        <v>339</v>
      </c>
      <c r="E344" s="13">
        <f t="shared" si="19"/>
        <v>0.27623867659999901</v>
      </c>
      <c r="BC344" s="13">
        <f t="shared" si="17"/>
        <v>0.27623867659999901</v>
      </c>
    </row>
    <row r="345" spans="1:55" x14ac:dyDescent="0.25">
      <c r="A345" s="15">
        <v>340</v>
      </c>
      <c r="B345">
        <v>0.27743921160000001</v>
      </c>
      <c r="C345" s="1">
        <f t="shared" si="18"/>
        <v>2</v>
      </c>
      <c r="D345" s="15">
        <v>340</v>
      </c>
      <c r="E345" s="13">
        <f t="shared" si="19"/>
        <v>0.27743921160000001</v>
      </c>
      <c r="BC345" s="13">
        <f t="shared" si="17"/>
        <v>0.27743921160000001</v>
      </c>
    </row>
    <row r="346" spans="1:55" x14ac:dyDescent="0.25">
      <c r="A346" s="15">
        <v>341</v>
      </c>
      <c r="B346">
        <v>0.27862547380000002</v>
      </c>
      <c r="C346" s="1">
        <f t="shared" si="18"/>
        <v>2</v>
      </c>
      <c r="D346" s="15">
        <v>341</v>
      </c>
      <c r="E346" s="13">
        <f t="shared" si="19"/>
        <v>0.27862547380000002</v>
      </c>
      <c r="BC346" s="13">
        <f t="shared" si="17"/>
        <v>0.27862547380000002</v>
      </c>
    </row>
    <row r="347" spans="1:55" x14ac:dyDescent="0.25">
      <c r="A347" s="15">
        <v>342</v>
      </c>
      <c r="B347">
        <v>0.27979739640000001</v>
      </c>
      <c r="C347" s="1">
        <f t="shared" si="18"/>
        <v>2</v>
      </c>
      <c r="D347" s="15">
        <v>342</v>
      </c>
      <c r="E347" s="13">
        <f t="shared" si="19"/>
        <v>0.27979739640000001</v>
      </c>
      <c r="BC347" s="13">
        <f t="shared" si="17"/>
        <v>0.27979739640000001</v>
      </c>
    </row>
    <row r="348" spans="1:55" x14ac:dyDescent="0.25">
      <c r="A348" s="15">
        <v>343</v>
      </c>
      <c r="B348">
        <v>0.28095491619999902</v>
      </c>
      <c r="C348" s="1">
        <f t="shared" si="18"/>
        <v>2</v>
      </c>
      <c r="D348" s="15">
        <v>343</v>
      </c>
      <c r="E348" s="13">
        <f t="shared" si="19"/>
        <v>0.28095491619999902</v>
      </c>
      <c r="BC348" s="13">
        <f t="shared" si="17"/>
        <v>0.28095491619999902</v>
      </c>
    </row>
    <row r="349" spans="1:55" x14ac:dyDescent="0.25">
      <c r="A349" s="15">
        <v>344</v>
      </c>
      <c r="B349">
        <v>0.28209797379999901</v>
      </c>
      <c r="C349" s="1">
        <f t="shared" si="18"/>
        <v>2</v>
      </c>
      <c r="D349" s="15">
        <v>344</v>
      </c>
      <c r="E349" s="13">
        <f t="shared" si="19"/>
        <v>0.28209797379999901</v>
      </c>
      <c r="BC349" s="13">
        <f t="shared" si="17"/>
        <v>0.28209797379999901</v>
      </c>
    </row>
    <row r="350" spans="1:55" x14ac:dyDescent="0.25">
      <c r="A350" s="15">
        <v>345</v>
      </c>
      <c r="B350">
        <v>0.28322651399999998</v>
      </c>
      <c r="C350" s="1">
        <f t="shared" si="18"/>
        <v>2</v>
      </c>
      <c r="D350" s="15">
        <v>345</v>
      </c>
      <c r="E350" s="13">
        <f t="shared" si="19"/>
        <v>0.28322651399999998</v>
      </c>
      <c r="BC350" s="13">
        <f t="shared" si="17"/>
        <v>0.28322651399999998</v>
      </c>
    </row>
    <row r="351" spans="1:55" x14ac:dyDescent="0.25">
      <c r="A351" s="15">
        <v>346</v>
      </c>
      <c r="B351">
        <v>0.2843404846</v>
      </c>
      <c r="C351" s="1">
        <f t="shared" si="18"/>
        <v>2</v>
      </c>
      <c r="D351" s="15">
        <v>346</v>
      </c>
      <c r="E351" s="13">
        <f t="shared" si="19"/>
        <v>0.2843404846</v>
      </c>
      <c r="BC351" s="13">
        <f t="shared" si="17"/>
        <v>0.2843404846</v>
      </c>
    </row>
    <row r="352" spans="1:55" x14ac:dyDescent="0.25">
      <c r="A352" s="15">
        <v>347</v>
      </c>
      <c r="B352">
        <v>0.28543983740000001</v>
      </c>
      <c r="C352" s="1">
        <f t="shared" si="18"/>
        <v>2</v>
      </c>
      <c r="D352" s="15">
        <v>347</v>
      </c>
      <c r="E352" s="13">
        <f t="shared" si="19"/>
        <v>0.28543983740000001</v>
      </c>
      <c r="BC352" s="13">
        <f t="shared" si="17"/>
        <v>0.28543983740000001</v>
      </c>
    </row>
    <row r="353" spans="1:55" x14ac:dyDescent="0.25">
      <c r="A353" s="15">
        <v>348</v>
      </c>
      <c r="B353">
        <v>0.28652452759999902</v>
      </c>
      <c r="C353" s="1">
        <f t="shared" si="18"/>
        <v>2</v>
      </c>
      <c r="D353" s="15">
        <v>348</v>
      </c>
      <c r="E353" s="13">
        <f t="shared" si="19"/>
        <v>0.28652452759999902</v>
      </c>
      <c r="BC353" s="13">
        <f t="shared" si="17"/>
        <v>0.28652452759999902</v>
      </c>
    </row>
    <row r="354" spans="1:55" x14ac:dyDescent="0.25">
      <c r="A354" s="15">
        <v>349</v>
      </c>
      <c r="B354">
        <v>0.28759451419999998</v>
      </c>
      <c r="C354" s="1">
        <f t="shared" si="18"/>
        <v>2</v>
      </c>
      <c r="D354" s="15">
        <v>349</v>
      </c>
      <c r="E354" s="13">
        <f t="shared" si="19"/>
        <v>0.28759451419999998</v>
      </c>
      <c r="BC354" s="13">
        <f t="shared" si="17"/>
        <v>0.28759451419999998</v>
      </c>
    </row>
    <row r="355" spans="1:55" x14ac:dyDescent="0.25">
      <c r="A355" s="15">
        <v>350</v>
      </c>
      <c r="B355">
        <v>0.28864975939999998</v>
      </c>
      <c r="C355" s="1">
        <f t="shared" si="18"/>
        <v>2</v>
      </c>
      <c r="D355" s="15">
        <v>350</v>
      </c>
      <c r="E355" s="13">
        <f t="shared" si="19"/>
        <v>0.28864975939999998</v>
      </c>
      <c r="BC355" s="13">
        <f t="shared" si="17"/>
        <v>0.28864975939999998</v>
      </c>
    </row>
    <row r="356" spans="1:55" x14ac:dyDescent="0.25">
      <c r="A356" s="15">
        <v>351</v>
      </c>
      <c r="B356">
        <v>0.2896902288</v>
      </c>
      <c r="C356" s="1">
        <f t="shared" si="18"/>
        <v>2</v>
      </c>
      <c r="D356" s="15">
        <v>351</v>
      </c>
      <c r="E356" s="13">
        <f t="shared" si="19"/>
        <v>0.2896902288</v>
      </c>
      <c r="BC356" s="13">
        <f t="shared" si="17"/>
        <v>0.2896902288</v>
      </c>
    </row>
    <row r="357" spans="1:55" x14ac:dyDescent="0.25">
      <c r="A357" s="15">
        <v>352</v>
      </c>
      <c r="B357">
        <v>0.29071589199999998</v>
      </c>
      <c r="C357" s="1">
        <f t="shared" si="18"/>
        <v>2</v>
      </c>
      <c r="D357" s="15">
        <v>352</v>
      </c>
      <c r="E357" s="13">
        <f t="shared" si="19"/>
        <v>0.29071589199999998</v>
      </c>
      <c r="BC357" s="13">
        <f t="shared" si="17"/>
        <v>0.29071589199999998</v>
      </c>
    </row>
    <row r="358" spans="1:55" x14ac:dyDescent="0.25">
      <c r="A358" s="15">
        <v>353</v>
      </c>
      <c r="B358">
        <v>0.29172672119999998</v>
      </c>
      <c r="C358" s="1">
        <f t="shared" si="18"/>
        <v>2</v>
      </c>
      <c r="D358" s="15">
        <v>353</v>
      </c>
      <c r="E358" s="13">
        <f t="shared" si="19"/>
        <v>0.29172672119999998</v>
      </c>
      <c r="BC358" s="13">
        <f t="shared" si="17"/>
        <v>0.29172672119999998</v>
      </c>
    </row>
    <row r="359" spans="1:55" x14ac:dyDescent="0.25">
      <c r="A359" s="15">
        <v>354</v>
      </c>
      <c r="B359">
        <v>0.29272269199999901</v>
      </c>
      <c r="C359" s="1">
        <f t="shared" si="18"/>
        <v>2</v>
      </c>
      <c r="D359" s="15">
        <v>354</v>
      </c>
      <c r="E359" s="13">
        <f t="shared" si="19"/>
        <v>0.29272269199999901</v>
      </c>
      <c r="BC359" s="13">
        <f t="shared" si="17"/>
        <v>0.29272269199999901</v>
      </c>
    </row>
    <row r="360" spans="1:55" x14ac:dyDescent="0.25">
      <c r="A360" s="15">
        <v>355</v>
      </c>
      <c r="B360">
        <v>0.29370378359999999</v>
      </c>
      <c r="C360" s="1">
        <f t="shared" si="18"/>
        <v>2</v>
      </c>
      <c r="D360" s="15">
        <v>355</v>
      </c>
      <c r="E360" s="13">
        <f t="shared" si="19"/>
        <v>0.29370378359999999</v>
      </c>
      <c r="BC360" s="13">
        <f t="shared" si="17"/>
        <v>0.29370378359999999</v>
      </c>
    </row>
    <row r="361" spans="1:55" x14ac:dyDescent="0.25">
      <c r="A361" s="15">
        <v>356</v>
      </c>
      <c r="B361">
        <v>0.29466997819999902</v>
      </c>
      <c r="C361" s="1">
        <f t="shared" si="18"/>
        <v>2</v>
      </c>
      <c r="D361" s="15">
        <v>356</v>
      </c>
      <c r="E361" s="13">
        <f t="shared" si="19"/>
        <v>0.29466997819999902</v>
      </c>
      <c r="BC361" s="13">
        <f t="shared" si="17"/>
        <v>0.29466997819999902</v>
      </c>
    </row>
    <row r="362" spans="1:55" x14ac:dyDescent="0.25">
      <c r="A362" s="15">
        <v>357</v>
      </c>
      <c r="B362">
        <v>0.29562126119999999</v>
      </c>
      <c r="C362" s="1">
        <f t="shared" si="18"/>
        <v>2</v>
      </c>
      <c r="D362" s="15">
        <v>357</v>
      </c>
      <c r="E362" s="13">
        <f t="shared" si="19"/>
        <v>0.29562126119999999</v>
      </c>
      <c r="BC362" s="13">
        <f t="shared" si="17"/>
        <v>0.29562126119999999</v>
      </c>
    </row>
    <row r="363" spans="1:55" x14ac:dyDescent="0.25">
      <c r="A363" s="15">
        <v>358</v>
      </c>
      <c r="B363">
        <v>0.29655762079999998</v>
      </c>
      <c r="C363" s="1">
        <f t="shared" si="18"/>
        <v>2</v>
      </c>
      <c r="D363" s="15">
        <v>358</v>
      </c>
      <c r="E363" s="13">
        <f t="shared" si="19"/>
        <v>0.29655762079999998</v>
      </c>
      <c r="BC363" s="13">
        <f t="shared" si="17"/>
        <v>0.29655762079999998</v>
      </c>
    </row>
    <row r="364" spans="1:55" x14ac:dyDescent="0.25">
      <c r="A364" s="15">
        <v>359</v>
      </c>
      <c r="B364">
        <v>0.29747904859999902</v>
      </c>
      <c r="C364" s="1">
        <f t="shared" si="18"/>
        <v>2</v>
      </c>
      <c r="D364" s="15">
        <v>359</v>
      </c>
      <c r="E364" s="13">
        <f t="shared" si="19"/>
        <v>0.29747904859999902</v>
      </c>
      <c r="BC364" s="13">
        <f t="shared" si="17"/>
        <v>0.29747904859999902</v>
      </c>
    </row>
    <row r="365" spans="1:55" x14ac:dyDescent="0.25">
      <c r="A365" s="15">
        <v>360</v>
      </c>
      <c r="B365">
        <v>0.29838553899999998</v>
      </c>
      <c r="C365" s="1">
        <f t="shared" si="18"/>
        <v>2</v>
      </c>
      <c r="D365" s="15">
        <v>360</v>
      </c>
      <c r="E365" s="13">
        <f t="shared" si="19"/>
        <v>0.29838553899999998</v>
      </c>
      <c r="BC365" s="13">
        <f t="shared" si="17"/>
        <v>0.29838553899999998</v>
      </c>
    </row>
    <row r="366" spans="1:55" x14ac:dyDescent="0.25">
      <c r="A366" s="15">
        <v>361</v>
      </c>
      <c r="B366">
        <v>0.29927708920000001</v>
      </c>
      <c r="C366" s="1">
        <f t="shared" si="18"/>
        <v>2</v>
      </c>
      <c r="D366" s="15">
        <v>361</v>
      </c>
      <c r="E366" s="13">
        <f t="shared" si="19"/>
        <v>0.29927708920000001</v>
      </c>
      <c r="BC366" s="13">
        <f t="shared" si="17"/>
        <v>0.29927708920000001</v>
      </c>
    </row>
    <row r="367" spans="1:55" x14ac:dyDescent="0.25">
      <c r="A367" s="15">
        <v>362</v>
      </c>
      <c r="B367">
        <v>0.30015369959999999</v>
      </c>
      <c r="C367" s="1">
        <f t="shared" si="18"/>
        <v>2</v>
      </c>
      <c r="D367" s="15">
        <v>362</v>
      </c>
      <c r="E367" s="13">
        <f t="shared" si="19"/>
        <v>0.30015369959999999</v>
      </c>
      <c r="BC367" s="13">
        <f t="shared" si="17"/>
        <v>0.30015369959999999</v>
      </c>
    </row>
    <row r="368" spans="1:55" x14ac:dyDescent="0.25">
      <c r="A368" s="15">
        <v>363</v>
      </c>
      <c r="B368">
        <v>0.30101537299999997</v>
      </c>
      <c r="C368" s="1">
        <f t="shared" si="18"/>
        <v>2</v>
      </c>
      <c r="D368" s="15">
        <v>363</v>
      </c>
      <c r="E368" s="13">
        <f t="shared" si="19"/>
        <v>0.30101537299999997</v>
      </c>
      <c r="BC368" s="13">
        <f t="shared" si="17"/>
        <v>0.30101537299999997</v>
      </c>
    </row>
    <row r="369" spans="1:55" x14ac:dyDescent="0.25">
      <c r="A369" s="15">
        <v>364</v>
      </c>
      <c r="B369">
        <v>0.30186211559999998</v>
      </c>
      <c r="C369" s="1">
        <f t="shared" si="18"/>
        <v>2</v>
      </c>
      <c r="D369" s="15">
        <v>364</v>
      </c>
      <c r="E369" s="13">
        <f t="shared" si="19"/>
        <v>0.30186211559999998</v>
      </c>
      <c r="BC369" s="13">
        <f t="shared" si="17"/>
        <v>0.30186211559999998</v>
      </c>
    </row>
    <row r="370" spans="1:55" x14ac:dyDescent="0.25">
      <c r="A370" s="15">
        <v>365</v>
      </c>
      <c r="B370">
        <v>0.30269393579999998</v>
      </c>
      <c r="C370" s="1">
        <f t="shared" si="18"/>
        <v>2</v>
      </c>
      <c r="D370" s="15">
        <v>365</v>
      </c>
      <c r="E370" s="13">
        <f t="shared" si="19"/>
        <v>0.30269393579999998</v>
      </c>
      <c r="BC370" s="13">
        <f t="shared" si="17"/>
        <v>0.30269393579999998</v>
      </c>
    </row>
    <row r="371" spans="1:55" x14ac:dyDescent="0.25">
      <c r="A371" s="15">
        <v>366</v>
      </c>
      <c r="B371">
        <v>0.30351084479999901</v>
      </c>
      <c r="C371" s="1">
        <f t="shared" si="18"/>
        <v>2</v>
      </c>
      <c r="D371" s="15">
        <v>366</v>
      </c>
      <c r="E371" s="13">
        <f t="shared" si="19"/>
        <v>0.30351084479999901</v>
      </c>
      <c r="BC371" s="13">
        <f t="shared" si="17"/>
        <v>0.30351084479999901</v>
      </c>
    </row>
    <row r="372" spans="1:55" x14ac:dyDescent="0.25">
      <c r="A372" s="15">
        <v>367</v>
      </c>
      <c r="B372">
        <v>0.3043128564</v>
      </c>
      <c r="C372" s="1">
        <f t="shared" si="18"/>
        <v>2</v>
      </c>
      <c r="D372" s="15">
        <v>367</v>
      </c>
      <c r="E372" s="13">
        <f t="shared" si="19"/>
        <v>0.3043128564</v>
      </c>
      <c r="BC372" s="13">
        <f t="shared" si="17"/>
        <v>0.3043128564</v>
      </c>
    </row>
    <row r="373" spans="1:55" x14ac:dyDescent="0.25">
      <c r="A373" s="15">
        <v>368</v>
      </c>
      <c r="B373">
        <v>0.30509998699999902</v>
      </c>
      <c r="C373" s="1">
        <f t="shared" si="18"/>
        <v>2</v>
      </c>
      <c r="D373" s="15">
        <v>368</v>
      </c>
      <c r="E373" s="13">
        <f t="shared" si="19"/>
        <v>0.30509998699999902</v>
      </c>
      <c r="BC373" s="13">
        <f t="shared" si="17"/>
        <v>0.30509998699999902</v>
      </c>
    </row>
    <row r="374" spans="1:55" x14ac:dyDescent="0.25">
      <c r="A374" s="15">
        <v>369</v>
      </c>
      <c r="B374">
        <v>0.30587225559999998</v>
      </c>
      <c r="C374" s="1">
        <f t="shared" si="18"/>
        <v>2</v>
      </c>
      <c r="D374" s="15">
        <v>369</v>
      </c>
      <c r="E374" s="13">
        <f t="shared" si="19"/>
        <v>0.30587225559999998</v>
      </c>
      <c r="BC374" s="13">
        <f t="shared" si="17"/>
        <v>0.30587225559999998</v>
      </c>
    </row>
    <row r="375" spans="1:55" x14ac:dyDescent="0.25">
      <c r="A375" s="15">
        <v>370</v>
      </c>
      <c r="B375">
        <v>0.30662968359999998</v>
      </c>
      <c r="C375" s="1">
        <f t="shared" si="18"/>
        <v>2</v>
      </c>
      <c r="D375" s="15">
        <v>370</v>
      </c>
      <c r="E375" s="13">
        <f t="shared" si="19"/>
        <v>0.30662968359999998</v>
      </c>
      <c r="BC375" s="13">
        <f t="shared" si="17"/>
        <v>0.30662968359999998</v>
      </c>
    </row>
    <row r="376" spans="1:55" x14ac:dyDescent="0.25">
      <c r="A376" s="15">
        <v>371</v>
      </c>
      <c r="B376">
        <v>0.3073722948</v>
      </c>
      <c r="C376" s="1">
        <f t="shared" si="18"/>
        <v>2</v>
      </c>
      <c r="D376" s="15">
        <v>371</v>
      </c>
      <c r="E376" s="13">
        <f t="shared" si="19"/>
        <v>0.3073722948</v>
      </c>
      <c r="BC376" s="13">
        <f t="shared" si="17"/>
        <v>0.3073722948</v>
      </c>
    </row>
    <row r="377" spans="1:55" x14ac:dyDescent="0.25">
      <c r="A377" s="15">
        <v>372</v>
      </c>
      <c r="B377">
        <v>0.30810011519999903</v>
      </c>
      <c r="C377" s="1">
        <f t="shared" si="18"/>
        <v>2</v>
      </c>
      <c r="D377" s="15">
        <v>372</v>
      </c>
      <c r="E377" s="13">
        <f t="shared" si="19"/>
        <v>0.30810011519999903</v>
      </c>
      <c r="BC377" s="13">
        <f t="shared" si="17"/>
        <v>0.30810011519999903</v>
      </c>
    </row>
    <row r="378" spans="1:55" x14ac:dyDescent="0.25">
      <c r="A378" s="15">
        <v>373</v>
      </c>
      <c r="B378">
        <v>0.30881317339999997</v>
      </c>
      <c r="C378" s="1">
        <f t="shared" si="18"/>
        <v>2</v>
      </c>
      <c r="D378" s="15">
        <v>373</v>
      </c>
      <c r="E378" s="13">
        <f t="shared" si="19"/>
        <v>0.30881317339999997</v>
      </c>
      <c r="BC378" s="13">
        <f t="shared" si="17"/>
        <v>0.30881317339999997</v>
      </c>
    </row>
    <row r="379" spans="1:55" x14ac:dyDescent="0.25">
      <c r="A379" s="15">
        <v>374</v>
      </c>
      <c r="B379">
        <v>0.30951150039999997</v>
      </c>
      <c r="C379" s="1">
        <f t="shared" si="18"/>
        <v>2</v>
      </c>
      <c r="D379" s="15">
        <v>374</v>
      </c>
      <c r="E379" s="13">
        <f t="shared" si="19"/>
        <v>0.30951150039999997</v>
      </c>
      <c r="BC379" s="13">
        <f t="shared" si="17"/>
        <v>0.30951150039999997</v>
      </c>
    </row>
    <row r="380" spans="1:55" x14ac:dyDescent="0.25">
      <c r="A380" s="15">
        <v>375</v>
      </c>
      <c r="B380">
        <v>0.31019512859999998</v>
      </c>
      <c r="C380" s="1">
        <f t="shared" si="18"/>
        <v>2</v>
      </c>
      <c r="D380" s="15">
        <v>375</v>
      </c>
      <c r="E380" s="13">
        <f t="shared" si="19"/>
        <v>0.31019512859999998</v>
      </c>
      <c r="BC380" s="13">
        <f t="shared" si="17"/>
        <v>0.31019512859999998</v>
      </c>
    </row>
    <row r="381" spans="1:55" x14ac:dyDescent="0.25">
      <c r="A381" s="15">
        <v>376</v>
      </c>
      <c r="B381">
        <v>0.3108640936</v>
      </c>
      <c r="C381" s="1">
        <f t="shared" si="18"/>
        <v>2</v>
      </c>
      <c r="D381" s="15">
        <v>376</v>
      </c>
      <c r="E381" s="13">
        <f t="shared" si="19"/>
        <v>0.3108640936</v>
      </c>
      <c r="BC381" s="13">
        <f t="shared" si="17"/>
        <v>0.3108640936</v>
      </c>
    </row>
    <row r="382" spans="1:55" x14ac:dyDescent="0.25">
      <c r="A382" s="15">
        <v>377</v>
      </c>
      <c r="B382">
        <v>0.31151843259999901</v>
      </c>
      <c r="C382" s="1">
        <f t="shared" si="18"/>
        <v>2</v>
      </c>
      <c r="D382" s="15">
        <v>377</v>
      </c>
      <c r="E382" s="13">
        <f t="shared" si="19"/>
        <v>0.31151843259999901</v>
      </c>
      <c r="BC382" s="13">
        <f t="shared" si="17"/>
        <v>0.31151843259999901</v>
      </c>
    </row>
    <row r="383" spans="1:55" x14ac:dyDescent="0.25">
      <c r="A383" s="15">
        <v>378</v>
      </c>
      <c r="B383">
        <v>0.3121581846</v>
      </c>
      <c r="C383" s="1">
        <f t="shared" si="18"/>
        <v>2</v>
      </c>
      <c r="D383" s="15">
        <v>378</v>
      </c>
      <c r="E383" s="13">
        <f t="shared" si="19"/>
        <v>0.3121581846</v>
      </c>
      <c r="BC383" s="13">
        <f t="shared" si="17"/>
        <v>0.3121581846</v>
      </c>
    </row>
    <row r="384" spans="1:55" x14ac:dyDescent="0.25">
      <c r="A384" s="15">
        <v>379</v>
      </c>
      <c r="B384">
        <v>0.31278339119999998</v>
      </c>
      <c r="C384" s="1">
        <f t="shared" si="18"/>
        <v>2</v>
      </c>
      <c r="D384" s="15">
        <v>379</v>
      </c>
      <c r="E384" s="13">
        <f t="shared" si="19"/>
        <v>0.31278339119999998</v>
      </c>
      <c r="BC384" s="13">
        <f t="shared" si="17"/>
        <v>0.31278339119999998</v>
      </c>
    </row>
    <row r="385" spans="1:55" x14ac:dyDescent="0.25">
      <c r="A385" s="15">
        <v>380</v>
      </c>
      <c r="B385">
        <v>0.31339409559999998</v>
      </c>
      <c r="C385" s="1">
        <f t="shared" si="18"/>
        <v>2</v>
      </c>
      <c r="D385" s="15">
        <v>380</v>
      </c>
      <c r="E385" s="13">
        <f t="shared" si="19"/>
        <v>0.31339409559999998</v>
      </c>
      <c r="BC385" s="13">
        <f t="shared" si="17"/>
        <v>0.31339409559999998</v>
      </c>
    </row>
    <row r="386" spans="1:55" x14ac:dyDescent="0.25">
      <c r="A386" s="15">
        <v>381</v>
      </c>
      <c r="B386">
        <v>0.31399034300000001</v>
      </c>
      <c r="C386" s="1">
        <f t="shared" si="18"/>
        <v>2</v>
      </c>
      <c r="D386" s="15">
        <v>381</v>
      </c>
      <c r="E386" s="13">
        <f t="shared" si="19"/>
        <v>0.31399034300000001</v>
      </c>
      <c r="BC386" s="13">
        <f t="shared" si="17"/>
        <v>0.31399034300000001</v>
      </c>
    </row>
    <row r="387" spans="1:55" x14ac:dyDescent="0.25">
      <c r="A387" s="15">
        <v>382</v>
      </c>
      <c r="B387">
        <v>0.31457218059999997</v>
      </c>
      <c r="C387" s="1">
        <f t="shared" si="18"/>
        <v>2</v>
      </c>
      <c r="D387" s="15">
        <v>382</v>
      </c>
      <c r="E387" s="13">
        <f t="shared" si="19"/>
        <v>0.31457218059999997</v>
      </c>
      <c r="BC387" s="13">
        <f t="shared" si="17"/>
        <v>0.31457218059999997</v>
      </c>
    </row>
    <row r="388" spans="1:55" x14ac:dyDescent="0.25">
      <c r="A388" s="15">
        <v>383</v>
      </c>
      <c r="B388">
        <v>0.31513965719999998</v>
      </c>
      <c r="C388" s="1">
        <f t="shared" si="18"/>
        <v>2</v>
      </c>
      <c r="D388" s="15">
        <v>383</v>
      </c>
      <c r="E388" s="13">
        <f t="shared" si="19"/>
        <v>0.31513965719999998</v>
      </c>
      <c r="BC388" s="13">
        <f t="shared" si="17"/>
        <v>0.31513965719999998</v>
      </c>
    </row>
    <row r="389" spans="1:55" x14ac:dyDescent="0.25">
      <c r="A389" s="15">
        <v>384</v>
      </c>
      <c r="B389">
        <v>0.31569282339999899</v>
      </c>
      <c r="C389" s="1">
        <f t="shared" si="18"/>
        <v>2</v>
      </c>
      <c r="D389" s="15">
        <v>384</v>
      </c>
      <c r="E389" s="13">
        <f t="shared" si="19"/>
        <v>0.31569282339999899</v>
      </c>
      <c r="BC389" s="13">
        <f t="shared" ref="BC389:BC452" si="20">B389</f>
        <v>0.31569282339999899</v>
      </c>
    </row>
    <row r="390" spans="1:55" x14ac:dyDescent="0.25">
      <c r="A390" s="15">
        <v>385</v>
      </c>
      <c r="B390">
        <v>0.31623173179999903</v>
      </c>
      <c r="C390" s="1">
        <f t="shared" ref="C390:C453" si="21">IF(ROW()-$C$4&lt;=$C$2,1,2)</f>
        <v>2</v>
      </c>
      <c r="D390" s="15">
        <v>385</v>
      </c>
      <c r="E390" s="13">
        <f t="shared" ref="E390:E453" si="22">B390</f>
        <v>0.31623173179999903</v>
      </c>
      <c r="BC390" s="13">
        <f t="shared" si="20"/>
        <v>0.31623173179999903</v>
      </c>
    </row>
    <row r="391" spans="1:55" x14ac:dyDescent="0.25">
      <c r="A391" s="15">
        <v>386</v>
      </c>
      <c r="B391">
        <v>0.31675643660000002</v>
      </c>
      <c r="C391" s="1">
        <f t="shared" si="21"/>
        <v>2</v>
      </c>
      <c r="D391" s="15">
        <v>386</v>
      </c>
      <c r="E391" s="13">
        <f t="shared" si="22"/>
        <v>0.31675643660000002</v>
      </c>
      <c r="BC391" s="13">
        <f t="shared" si="20"/>
        <v>0.31675643660000002</v>
      </c>
    </row>
    <row r="392" spans="1:55" x14ac:dyDescent="0.25">
      <c r="A392" s="15">
        <v>387</v>
      </c>
      <c r="B392">
        <v>0.31726699359999999</v>
      </c>
      <c r="C392" s="1">
        <f t="shared" si="21"/>
        <v>2</v>
      </c>
      <c r="D392" s="15">
        <v>387</v>
      </c>
      <c r="E392" s="13">
        <f t="shared" si="22"/>
        <v>0.31726699359999999</v>
      </c>
      <c r="BC392" s="13">
        <f t="shared" si="20"/>
        <v>0.31726699359999999</v>
      </c>
    </row>
    <row r="393" spans="1:55" x14ac:dyDescent="0.25">
      <c r="A393" s="15">
        <v>388</v>
      </c>
      <c r="B393">
        <v>0.31776345979999998</v>
      </c>
      <c r="C393" s="1">
        <f t="shared" si="21"/>
        <v>2</v>
      </c>
      <c r="D393" s="15">
        <v>388</v>
      </c>
      <c r="E393" s="13">
        <f t="shared" si="22"/>
        <v>0.31776345979999998</v>
      </c>
      <c r="BC393" s="13">
        <f t="shared" si="20"/>
        <v>0.31776345979999998</v>
      </c>
    </row>
    <row r="394" spans="1:55" x14ac:dyDescent="0.25">
      <c r="A394" s="15">
        <v>389</v>
      </c>
      <c r="B394">
        <v>0.31824589459999902</v>
      </c>
      <c r="C394" s="1">
        <f t="shared" si="21"/>
        <v>2</v>
      </c>
      <c r="D394" s="15">
        <v>389</v>
      </c>
      <c r="E394" s="13">
        <f t="shared" si="22"/>
        <v>0.31824589459999902</v>
      </c>
      <c r="BC394" s="13">
        <f t="shared" si="20"/>
        <v>0.31824589459999902</v>
      </c>
    </row>
    <row r="395" spans="1:55" x14ac:dyDescent="0.25">
      <c r="A395" s="15">
        <v>390</v>
      </c>
      <c r="B395">
        <v>0.31871435819999999</v>
      </c>
      <c r="C395" s="1">
        <f t="shared" si="21"/>
        <v>2</v>
      </c>
      <c r="D395" s="15">
        <v>390</v>
      </c>
      <c r="E395" s="13">
        <f t="shared" si="22"/>
        <v>0.31871435819999999</v>
      </c>
      <c r="BC395" s="13">
        <f t="shared" si="20"/>
        <v>0.31871435819999999</v>
      </c>
    </row>
    <row r="396" spans="1:55" x14ac:dyDescent="0.25">
      <c r="A396" s="15">
        <v>391</v>
      </c>
      <c r="B396">
        <v>0.31916891259999902</v>
      </c>
      <c r="C396" s="1">
        <f t="shared" si="21"/>
        <v>2</v>
      </c>
      <c r="D396" s="15">
        <v>391</v>
      </c>
      <c r="E396" s="13">
        <f t="shared" si="22"/>
        <v>0.31916891259999902</v>
      </c>
      <c r="BC396" s="13">
        <f t="shared" si="20"/>
        <v>0.31916891259999902</v>
      </c>
    </row>
    <row r="397" spans="1:55" x14ac:dyDescent="0.25">
      <c r="A397" s="15">
        <v>392</v>
      </c>
      <c r="B397">
        <v>0.31960962099999901</v>
      </c>
      <c r="C397" s="1">
        <f t="shared" si="21"/>
        <v>2</v>
      </c>
      <c r="D397" s="15">
        <v>392</v>
      </c>
      <c r="E397" s="13">
        <f t="shared" si="22"/>
        <v>0.31960962099999901</v>
      </c>
      <c r="BC397" s="13">
        <f t="shared" si="20"/>
        <v>0.31960962099999901</v>
      </c>
    </row>
    <row r="398" spans="1:55" x14ac:dyDescent="0.25">
      <c r="A398" s="15">
        <v>393</v>
      </c>
      <c r="B398">
        <v>0.32003654819999899</v>
      </c>
      <c r="C398" s="1">
        <f t="shared" si="21"/>
        <v>2</v>
      </c>
      <c r="D398" s="15">
        <v>393</v>
      </c>
      <c r="E398" s="13">
        <f t="shared" si="22"/>
        <v>0.32003654819999899</v>
      </c>
      <c r="BC398" s="13">
        <f t="shared" si="20"/>
        <v>0.32003654819999899</v>
      </c>
    </row>
    <row r="399" spans="1:55" x14ac:dyDescent="0.25">
      <c r="A399" s="15">
        <v>394</v>
      </c>
      <c r="B399">
        <v>0.32044976039999901</v>
      </c>
      <c r="C399" s="1">
        <f t="shared" si="21"/>
        <v>2</v>
      </c>
      <c r="D399" s="15">
        <v>394</v>
      </c>
      <c r="E399" s="13">
        <f t="shared" si="22"/>
        <v>0.32044976039999901</v>
      </c>
      <c r="BC399" s="13">
        <f t="shared" si="20"/>
        <v>0.32044976039999901</v>
      </c>
    </row>
    <row r="400" spans="1:55" x14ac:dyDescent="0.25">
      <c r="A400" s="15">
        <v>395</v>
      </c>
      <c r="B400">
        <v>0.32084932500000002</v>
      </c>
      <c r="C400" s="1">
        <f t="shared" si="21"/>
        <v>2</v>
      </c>
      <c r="D400" s="15">
        <v>395</v>
      </c>
      <c r="E400" s="13">
        <f t="shared" si="22"/>
        <v>0.32084932500000002</v>
      </c>
      <c r="BC400" s="13">
        <f t="shared" si="20"/>
        <v>0.32084932500000002</v>
      </c>
    </row>
    <row r="401" spans="1:55" x14ac:dyDescent="0.25">
      <c r="A401" s="15">
        <v>396</v>
      </c>
      <c r="B401">
        <v>0.32123531059999999</v>
      </c>
      <c r="C401" s="1">
        <f t="shared" si="21"/>
        <v>2</v>
      </c>
      <c r="D401" s="15">
        <v>396</v>
      </c>
      <c r="E401" s="13">
        <f t="shared" si="22"/>
        <v>0.32123531059999999</v>
      </c>
      <c r="BC401" s="13">
        <f t="shared" si="20"/>
        <v>0.32123531059999999</v>
      </c>
    </row>
    <row r="402" spans="1:55" x14ac:dyDescent="0.25">
      <c r="A402" s="15">
        <v>397</v>
      </c>
      <c r="B402">
        <v>0.32160778680000002</v>
      </c>
      <c r="C402" s="1">
        <f t="shared" si="21"/>
        <v>2</v>
      </c>
      <c r="D402" s="15">
        <v>397</v>
      </c>
      <c r="E402" s="13">
        <f t="shared" si="22"/>
        <v>0.32160778680000002</v>
      </c>
      <c r="BC402" s="13">
        <f t="shared" si="20"/>
        <v>0.32160778680000002</v>
      </c>
    </row>
    <row r="403" spans="1:55" x14ac:dyDescent="0.25">
      <c r="A403" s="15">
        <v>398</v>
      </c>
      <c r="B403">
        <v>0.32196682519999997</v>
      </c>
      <c r="C403" s="1">
        <f t="shared" si="21"/>
        <v>2</v>
      </c>
      <c r="D403" s="15">
        <v>398</v>
      </c>
      <c r="E403" s="13">
        <f t="shared" si="22"/>
        <v>0.32196682519999997</v>
      </c>
      <c r="BC403" s="13">
        <f t="shared" si="20"/>
        <v>0.32196682519999997</v>
      </c>
    </row>
    <row r="404" spans="1:55" x14ac:dyDescent="0.25">
      <c r="A404" s="15">
        <v>399</v>
      </c>
      <c r="B404">
        <v>0.32231249740000001</v>
      </c>
      <c r="C404" s="1">
        <f t="shared" si="21"/>
        <v>2</v>
      </c>
      <c r="D404" s="15">
        <v>399</v>
      </c>
      <c r="E404" s="13">
        <f t="shared" si="22"/>
        <v>0.32231249740000001</v>
      </c>
      <c r="BC404" s="13">
        <f t="shared" si="20"/>
        <v>0.32231249740000001</v>
      </c>
    </row>
    <row r="405" spans="1:55" x14ac:dyDescent="0.25">
      <c r="A405" s="15">
        <v>400</v>
      </c>
      <c r="B405">
        <v>0.32264487719999901</v>
      </c>
      <c r="C405" s="1">
        <f t="shared" si="21"/>
        <v>2</v>
      </c>
      <c r="D405" s="15">
        <v>400</v>
      </c>
      <c r="E405" s="13">
        <f t="shared" si="22"/>
        <v>0.32264487719999901</v>
      </c>
      <c r="BC405" s="13">
        <f t="shared" si="20"/>
        <v>0.32264487719999901</v>
      </c>
    </row>
    <row r="406" spans="1:55" x14ac:dyDescent="0.25">
      <c r="A406" s="15">
        <v>401</v>
      </c>
      <c r="B406">
        <v>0.32296403879999902</v>
      </c>
      <c r="C406" s="1">
        <f t="shared" si="21"/>
        <v>2</v>
      </c>
      <c r="D406" s="15">
        <v>401</v>
      </c>
      <c r="E406" s="13">
        <f t="shared" si="22"/>
        <v>0.32296403879999902</v>
      </c>
      <c r="BC406" s="13">
        <f t="shared" si="20"/>
        <v>0.32296403879999902</v>
      </c>
    </row>
    <row r="407" spans="1:55" x14ac:dyDescent="0.25">
      <c r="A407" s="15">
        <v>402</v>
      </c>
      <c r="B407">
        <v>0.32327005780000001</v>
      </c>
      <c r="C407" s="1">
        <f t="shared" si="21"/>
        <v>2</v>
      </c>
      <c r="D407" s="15">
        <v>402</v>
      </c>
      <c r="E407" s="13">
        <f t="shared" si="22"/>
        <v>0.32327005780000001</v>
      </c>
      <c r="BC407" s="13">
        <f t="shared" si="20"/>
        <v>0.32327005780000001</v>
      </c>
    </row>
    <row r="408" spans="1:55" x14ac:dyDescent="0.25">
      <c r="A408" s="15">
        <v>403</v>
      </c>
      <c r="B408">
        <v>0.323563010199999</v>
      </c>
      <c r="C408" s="1">
        <f t="shared" si="21"/>
        <v>2</v>
      </c>
      <c r="D408" s="15">
        <v>403</v>
      </c>
      <c r="E408" s="13">
        <f t="shared" si="22"/>
        <v>0.323563010199999</v>
      </c>
      <c r="BC408" s="13">
        <f t="shared" si="20"/>
        <v>0.323563010199999</v>
      </c>
    </row>
    <row r="409" spans="1:55" x14ac:dyDescent="0.25">
      <c r="A409" s="15">
        <v>404</v>
      </c>
      <c r="B409">
        <v>0.32384297359999997</v>
      </c>
      <c r="C409" s="1">
        <f t="shared" si="21"/>
        <v>2</v>
      </c>
      <c r="D409" s="15">
        <v>404</v>
      </c>
      <c r="E409" s="13">
        <f t="shared" si="22"/>
        <v>0.32384297359999997</v>
      </c>
      <c r="BC409" s="13">
        <f t="shared" si="20"/>
        <v>0.32384297359999997</v>
      </c>
    </row>
    <row r="410" spans="1:55" x14ac:dyDescent="0.25">
      <c r="A410" s="15">
        <v>405</v>
      </c>
      <c r="B410">
        <v>0.32411002659999999</v>
      </c>
      <c r="C410" s="1">
        <f t="shared" si="21"/>
        <v>2</v>
      </c>
      <c r="D410" s="15">
        <v>405</v>
      </c>
      <c r="E410" s="13">
        <f t="shared" si="22"/>
        <v>0.32411002659999999</v>
      </c>
      <c r="BC410" s="13">
        <f t="shared" si="20"/>
        <v>0.32411002659999999</v>
      </c>
    </row>
    <row r="411" spans="1:55" x14ac:dyDescent="0.25">
      <c r="A411" s="15">
        <v>406</v>
      </c>
      <c r="B411">
        <v>0.32436424780000001</v>
      </c>
      <c r="C411" s="1">
        <f t="shared" si="21"/>
        <v>2</v>
      </c>
      <c r="D411" s="15">
        <v>406</v>
      </c>
      <c r="E411" s="13">
        <f t="shared" si="22"/>
        <v>0.32436424780000001</v>
      </c>
      <c r="BC411" s="13">
        <f t="shared" si="20"/>
        <v>0.32436424780000001</v>
      </c>
    </row>
    <row r="412" spans="1:55" x14ac:dyDescent="0.25">
      <c r="A412" s="15">
        <v>407</v>
      </c>
      <c r="B412">
        <v>0.32460571780000003</v>
      </c>
      <c r="C412" s="1">
        <f t="shared" si="21"/>
        <v>2</v>
      </c>
      <c r="D412" s="15">
        <v>407</v>
      </c>
      <c r="E412" s="13">
        <f t="shared" si="22"/>
        <v>0.32460571780000003</v>
      </c>
      <c r="BC412" s="13">
        <f t="shared" si="20"/>
        <v>0.32460571780000003</v>
      </c>
    </row>
    <row r="413" spans="1:55" x14ac:dyDescent="0.25">
      <c r="A413" s="15">
        <v>408</v>
      </c>
      <c r="B413">
        <v>0.32483451720000001</v>
      </c>
      <c r="C413" s="1">
        <f t="shared" si="21"/>
        <v>2</v>
      </c>
      <c r="D413" s="15">
        <v>408</v>
      </c>
      <c r="E413" s="13">
        <f t="shared" si="22"/>
        <v>0.32483451720000001</v>
      </c>
      <c r="BC413" s="13">
        <f t="shared" si="20"/>
        <v>0.32483451720000001</v>
      </c>
    </row>
    <row r="414" spans="1:55" x14ac:dyDescent="0.25">
      <c r="A414" s="15">
        <v>409</v>
      </c>
      <c r="B414">
        <v>0.325050727799999</v>
      </c>
      <c r="C414" s="1">
        <f t="shared" si="21"/>
        <v>2</v>
      </c>
      <c r="D414" s="15">
        <v>409</v>
      </c>
      <c r="E414" s="13">
        <f t="shared" si="22"/>
        <v>0.325050727799999</v>
      </c>
      <c r="BC414" s="13">
        <f t="shared" si="20"/>
        <v>0.325050727799999</v>
      </c>
    </row>
    <row r="415" spans="1:55" x14ac:dyDescent="0.25">
      <c r="A415" s="15">
        <v>410</v>
      </c>
      <c r="B415">
        <v>0.32525443180000002</v>
      </c>
      <c r="C415" s="1">
        <f t="shared" si="21"/>
        <v>2</v>
      </c>
      <c r="D415" s="15">
        <v>410</v>
      </c>
      <c r="E415" s="13">
        <f t="shared" si="22"/>
        <v>0.32525443180000002</v>
      </c>
      <c r="BC415" s="13">
        <f t="shared" si="20"/>
        <v>0.32525443180000002</v>
      </c>
    </row>
    <row r="416" spans="1:55" x14ac:dyDescent="0.25">
      <c r="A416" s="15">
        <v>411</v>
      </c>
      <c r="B416">
        <v>0.32544571259999999</v>
      </c>
      <c r="C416" s="1">
        <f t="shared" si="21"/>
        <v>2</v>
      </c>
      <c r="D416" s="15">
        <v>411</v>
      </c>
      <c r="E416" s="13">
        <f t="shared" si="22"/>
        <v>0.32544571259999999</v>
      </c>
      <c r="BC416" s="13">
        <f t="shared" si="20"/>
        <v>0.32544571259999999</v>
      </c>
    </row>
    <row r="417" spans="1:55" x14ac:dyDescent="0.25">
      <c r="A417" s="15">
        <v>412</v>
      </c>
      <c r="B417">
        <v>0.3256246538</v>
      </c>
      <c r="C417" s="1">
        <f t="shared" si="21"/>
        <v>2</v>
      </c>
      <c r="D417" s="15">
        <v>412</v>
      </c>
      <c r="E417" s="13">
        <f t="shared" si="22"/>
        <v>0.3256246538</v>
      </c>
      <c r="BC417" s="13">
        <f t="shared" si="20"/>
        <v>0.3256246538</v>
      </c>
    </row>
    <row r="418" spans="1:55" x14ac:dyDescent="0.25">
      <c r="A418" s="15">
        <v>413</v>
      </c>
      <c r="B418">
        <v>0.32579133999999998</v>
      </c>
      <c r="C418" s="1">
        <f t="shared" si="21"/>
        <v>2</v>
      </c>
      <c r="D418" s="15">
        <v>413</v>
      </c>
      <c r="E418" s="13">
        <f t="shared" si="22"/>
        <v>0.32579133999999998</v>
      </c>
      <c r="BC418" s="13">
        <f t="shared" si="20"/>
        <v>0.32579133999999998</v>
      </c>
    </row>
    <row r="419" spans="1:55" x14ac:dyDescent="0.25">
      <c r="A419" s="15">
        <v>414</v>
      </c>
      <c r="B419">
        <v>0.32594585659999997</v>
      </c>
      <c r="C419" s="1">
        <f t="shared" si="21"/>
        <v>2</v>
      </c>
      <c r="D419" s="15">
        <v>414</v>
      </c>
      <c r="E419" s="13">
        <f t="shared" si="22"/>
        <v>0.32594585659999997</v>
      </c>
      <c r="BC419" s="13">
        <f t="shared" si="20"/>
        <v>0.32594585659999997</v>
      </c>
    </row>
    <row r="420" spans="1:55" x14ac:dyDescent="0.25">
      <c r="A420" s="15">
        <v>415</v>
      </c>
      <c r="B420">
        <v>0.32608828880000001</v>
      </c>
      <c r="C420" s="1">
        <f t="shared" si="21"/>
        <v>2</v>
      </c>
      <c r="D420" s="15">
        <v>415</v>
      </c>
      <c r="E420" s="13">
        <f t="shared" si="22"/>
        <v>0.32608828880000001</v>
      </c>
      <c r="BC420" s="13">
        <f t="shared" si="20"/>
        <v>0.32608828880000001</v>
      </c>
    </row>
    <row r="421" spans="1:55" x14ac:dyDescent="0.25">
      <c r="A421" s="15">
        <v>416</v>
      </c>
      <c r="B421">
        <v>0.32621872339999902</v>
      </c>
      <c r="C421" s="1">
        <f t="shared" si="21"/>
        <v>2</v>
      </c>
      <c r="D421" s="15">
        <v>416</v>
      </c>
      <c r="E421" s="13">
        <f t="shared" si="22"/>
        <v>0.32621872339999902</v>
      </c>
      <c r="BC421" s="13">
        <f t="shared" si="20"/>
        <v>0.32621872339999902</v>
      </c>
    </row>
    <row r="422" spans="1:55" x14ac:dyDescent="0.25">
      <c r="A422" s="15">
        <v>417</v>
      </c>
      <c r="B422">
        <v>0.326337246999999</v>
      </c>
      <c r="C422" s="1">
        <f t="shared" si="21"/>
        <v>2</v>
      </c>
      <c r="D422" s="15">
        <v>417</v>
      </c>
      <c r="E422" s="13">
        <f t="shared" si="22"/>
        <v>0.326337246999999</v>
      </c>
      <c r="BC422" s="13">
        <f t="shared" si="20"/>
        <v>0.326337246999999</v>
      </c>
    </row>
    <row r="423" spans="1:55" x14ac:dyDescent="0.25">
      <c r="A423" s="15">
        <v>418</v>
      </c>
      <c r="B423">
        <v>0.32644394700000001</v>
      </c>
      <c r="C423" s="1">
        <f t="shared" si="21"/>
        <v>2</v>
      </c>
      <c r="D423" s="15">
        <v>418</v>
      </c>
      <c r="E423" s="13">
        <f t="shared" si="22"/>
        <v>0.32644394700000001</v>
      </c>
      <c r="BC423" s="13">
        <f t="shared" si="20"/>
        <v>0.32644394700000001</v>
      </c>
    </row>
    <row r="424" spans="1:55" x14ac:dyDescent="0.25">
      <c r="A424" s="15">
        <v>419</v>
      </c>
      <c r="B424">
        <v>0.3265389112</v>
      </c>
      <c r="C424" s="1">
        <f t="shared" si="21"/>
        <v>2</v>
      </c>
      <c r="D424" s="15">
        <v>419</v>
      </c>
      <c r="E424" s="13">
        <f t="shared" si="22"/>
        <v>0.3265389112</v>
      </c>
      <c r="BC424" s="13">
        <f t="shared" si="20"/>
        <v>0.3265389112</v>
      </c>
    </row>
    <row r="425" spans="1:55" x14ac:dyDescent="0.25">
      <c r="A425" s="15">
        <v>420</v>
      </c>
      <c r="B425">
        <v>0.32662222819999998</v>
      </c>
      <c r="C425" s="1">
        <f t="shared" si="21"/>
        <v>2</v>
      </c>
      <c r="D425" s="15">
        <v>420</v>
      </c>
      <c r="E425" s="13">
        <f t="shared" si="22"/>
        <v>0.32662222819999998</v>
      </c>
      <c r="BC425" s="13">
        <f t="shared" si="20"/>
        <v>0.32662222819999998</v>
      </c>
    </row>
    <row r="426" spans="1:55" x14ac:dyDescent="0.25">
      <c r="A426" s="15">
        <v>421</v>
      </c>
      <c r="B426">
        <v>0.32669398619999901</v>
      </c>
      <c r="C426" s="1">
        <f t="shared" si="21"/>
        <v>2</v>
      </c>
      <c r="D426" s="15">
        <v>421</v>
      </c>
      <c r="E426" s="13">
        <f t="shared" si="22"/>
        <v>0.32669398619999901</v>
      </c>
      <c r="BC426" s="13">
        <f t="shared" si="20"/>
        <v>0.32669398619999901</v>
      </c>
    </row>
    <row r="427" spans="1:55" x14ac:dyDescent="0.25">
      <c r="A427" s="15">
        <v>422</v>
      </c>
      <c r="B427">
        <v>0.32675427479999902</v>
      </c>
      <c r="C427" s="1">
        <f t="shared" si="21"/>
        <v>2</v>
      </c>
      <c r="D427" s="15">
        <v>422</v>
      </c>
      <c r="E427" s="13">
        <f t="shared" si="22"/>
        <v>0.32675427479999902</v>
      </c>
      <c r="BC427" s="13">
        <f t="shared" si="20"/>
        <v>0.32675427479999902</v>
      </c>
    </row>
    <row r="428" spans="1:55" x14ac:dyDescent="0.25">
      <c r="A428" s="15">
        <v>423</v>
      </c>
      <c r="B428">
        <v>0.32680318359999999</v>
      </c>
      <c r="C428" s="1">
        <f t="shared" si="21"/>
        <v>2</v>
      </c>
      <c r="D428" s="15">
        <v>423</v>
      </c>
      <c r="E428" s="13">
        <f t="shared" si="22"/>
        <v>0.32680318359999999</v>
      </c>
      <c r="BC428" s="13">
        <f t="shared" si="20"/>
        <v>0.32680318359999999</v>
      </c>
    </row>
    <row r="429" spans="1:55" x14ac:dyDescent="0.25">
      <c r="A429" s="15">
        <v>424</v>
      </c>
      <c r="B429">
        <v>0.32684080199999999</v>
      </c>
      <c r="C429" s="1">
        <f t="shared" si="21"/>
        <v>2</v>
      </c>
      <c r="D429" s="15">
        <v>424</v>
      </c>
      <c r="E429" s="13">
        <f t="shared" si="22"/>
        <v>0.32684080199999999</v>
      </c>
      <c r="BC429" s="13">
        <f t="shared" si="20"/>
        <v>0.32684080199999999</v>
      </c>
    </row>
    <row r="430" spans="1:55" x14ac:dyDescent="0.25">
      <c r="A430" s="15">
        <v>425</v>
      </c>
      <c r="B430">
        <v>0.32686722059999901</v>
      </c>
      <c r="C430" s="1">
        <f t="shared" si="21"/>
        <v>2</v>
      </c>
      <c r="D430" s="15">
        <v>425</v>
      </c>
      <c r="E430" s="13">
        <f t="shared" si="22"/>
        <v>0.32686722059999901</v>
      </c>
      <c r="BC430" s="13">
        <f t="shared" si="20"/>
        <v>0.32686722059999901</v>
      </c>
    </row>
    <row r="431" spans="1:55" x14ac:dyDescent="0.25">
      <c r="A431" s="15">
        <v>426</v>
      </c>
      <c r="B431">
        <v>0.32688252979999999</v>
      </c>
      <c r="C431" s="1">
        <f t="shared" si="21"/>
        <v>2</v>
      </c>
      <c r="D431" s="15">
        <v>426</v>
      </c>
      <c r="E431" s="13">
        <f t="shared" si="22"/>
        <v>0.32688252979999999</v>
      </c>
      <c r="BC431" s="13">
        <f t="shared" si="20"/>
        <v>0.32688252979999999</v>
      </c>
    </row>
    <row r="432" spans="1:55" x14ac:dyDescent="0.25">
      <c r="A432" s="15">
        <v>427</v>
      </c>
      <c r="B432">
        <v>0.32688682060000002</v>
      </c>
      <c r="C432" s="1">
        <f t="shared" si="21"/>
        <v>2</v>
      </c>
      <c r="D432" s="15">
        <v>427</v>
      </c>
      <c r="E432" s="13">
        <f t="shared" si="22"/>
        <v>0.32688682060000002</v>
      </c>
      <c r="BC432" s="13">
        <f t="shared" si="20"/>
        <v>0.32688682060000002</v>
      </c>
    </row>
    <row r="433" spans="1:55" x14ac:dyDescent="0.25">
      <c r="A433" s="15">
        <v>428</v>
      </c>
      <c r="B433">
        <v>0.32688018359999998</v>
      </c>
      <c r="C433" s="1">
        <f t="shared" si="21"/>
        <v>2</v>
      </c>
      <c r="D433" s="15">
        <v>428</v>
      </c>
      <c r="E433" s="13">
        <f t="shared" si="22"/>
        <v>0.32688018359999998</v>
      </c>
      <c r="BC433" s="13">
        <f t="shared" si="20"/>
        <v>0.32688018359999998</v>
      </c>
    </row>
    <row r="434" spans="1:55" x14ac:dyDescent="0.25">
      <c r="A434" s="15">
        <v>429</v>
      </c>
      <c r="B434">
        <v>0.32686271059999999</v>
      </c>
      <c r="C434" s="1">
        <f t="shared" si="21"/>
        <v>2</v>
      </c>
      <c r="D434" s="15">
        <v>429</v>
      </c>
      <c r="E434" s="13">
        <f t="shared" si="22"/>
        <v>0.32686271059999999</v>
      </c>
      <c r="BC434" s="13">
        <f t="shared" si="20"/>
        <v>0.32686271059999999</v>
      </c>
    </row>
    <row r="435" spans="1:55" x14ac:dyDescent="0.25">
      <c r="A435" s="15">
        <v>430</v>
      </c>
      <c r="B435">
        <v>0.32683449279999999</v>
      </c>
      <c r="C435" s="1">
        <f t="shared" si="21"/>
        <v>2</v>
      </c>
      <c r="D435" s="15">
        <v>430</v>
      </c>
      <c r="E435" s="13">
        <f t="shared" si="22"/>
        <v>0.32683449279999999</v>
      </c>
      <c r="BC435" s="13">
        <f t="shared" si="20"/>
        <v>0.32683449279999999</v>
      </c>
    </row>
    <row r="436" spans="1:55" x14ac:dyDescent="0.25">
      <c r="A436" s="15">
        <v>431</v>
      </c>
      <c r="B436">
        <v>0.32679562199999901</v>
      </c>
      <c r="C436" s="1">
        <f t="shared" si="21"/>
        <v>2</v>
      </c>
      <c r="D436" s="15">
        <v>431</v>
      </c>
      <c r="E436" s="13">
        <f t="shared" si="22"/>
        <v>0.32679562199999901</v>
      </c>
      <c r="BC436" s="13">
        <f t="shared" si="20"/>
        <v>0.32679562199999901</v>
      </c>
    </row>
    <row r="437" spans="1:55" x14ac:dyDescent="0.25">
      <c r="A437" s="15">
        <v>432</v>
      </c>
      <c r="B437">
        <v>0.32674619019999901</v>
      </c>
      <c r="C437" s="1">
        <f t="shared" si="21"/>
        <v>2</v>
      </c>
      <c r="D437" s="15">
        <v>432</v>
      </c>
      <c r="E437" s="13">
        <f t="shared" si="22"/>
        <v>0.32674619019999901</v>
      </c>
      <c r="BC437" s="13">
        <f t="shared" si="20"/>
        <v>0.32674619019999901</v>
      </c>
    </row>
    <row r="438" spans="1:55" x14ac:dyDescent="0.25">
      <c r="A438" s="15">
        <v>433</v>
      </c>
      <c r="B438">
        <v>0.32668628919999998</v>
      </c>
      <c r="C438" s="1">
        <f t="shared" si="21"/>
        <v>2</v>
      </c>
      <c r="D438" s="15">
        <v>433</v>
      </c>
      <c r="E438" s="13">
        <f t="shared" si="22"/>
        <v>0.32668628919999998</v>
      </c>
      <c r="BC438" s="13">
        <f t="shared" si="20"/>
        <v>0.32668628919999998</v>
      </c>
    </row>
    <row r="439" spans="1:55" x14ac:dyDescent="0.25">
      <c r="A439" s="15">
        <v>434</v>
      </c>
      <c r="B439">
        <v>0.3266160112</v>
      </c>
      <c r="C439" s="1">
        <f t="shared" si="21"/>
        <v>2</v>
      </c>
      <c r="D439" s="15">
        <v>434</v>
      </c>
      <c r="E439" s="13">
        <f t="shared" si="22"/>
        <v>0.3266160112</v>
      </c>
      <c r="BC439" s="13">
        <f t="shared" si="20"/>
        <v>0.3266160112</v>
      </c>
    </row>
    <row r="440" spans="1:55" x14ac:dyDescent="0.25">
      <c r="A440" s="15">
        <v>435</v>
      </c>
      <c r="B440">
        <v>0.3265354486</v>
      </c>
      <c r="C440" s="1">
        <f t="shared" si="21"/>
        <v>2</v>
      </c>
      <c r="D440" s="15">
        <v>435</v>
      </c>
      <c r="E440" s="13">
        <f t="shared" si="22"/>
        <v>0.3265354486</v>
      </c>
      <c r="BC440" s="13">
        <f t="shared" si="20"/>
        <v>0.3265354486</v>
      </c>
    </row>
    <row r="441" spans="1:55" x14ac:dyDescent="0.25">
      <c r="A441" s="15">
        <v>436</v>
      </c>
      <c r="B441">
        <v>0.326444693599999</v>
      </c>
      <c r="C441" s="1">
        <f t="shared" si="21"/>
        <v>2</v>
      </c>
      <c r="D441" s="15">
        <v>436</v>
      </c>
      <c r="E441" s="13">
        <f t="shared" si="22"/>
        <v>0.326444693599999</v>
      </c>
      <c r="BC441" s="13">
        <f t="shared" si="20"/>
        <v>0.326444693599999</v>
      </c>
    </row>
    <row r="442" spans="1:55" x14ac:dyDescent="0.25">
      <c r="A442" s="15">
        <v>437</v>
      </c>
      <c r="B442">
        <v>0.32634383859999899</v>
      </c>
      <c r="C442" s="1">
        <f t="shared" si="21"/>
        <v>2</v>
      </c>
      <c r="D442" s="15">
        <v>437</v>
      </c>
      <c r="E442" s="13">
        <f t="shared" si="22"/>
        <v>0.32634383859999899</v>
      </c>
      <c r="BC442" s="13">
        <f t="shared" si="20"/>
        <v>0.32634383859999899</v>
      </c>
    </row>
    <row r="443" spans="1:55" x14ac:dyDescent="0.25">
      <c r="A443" s="15">
        <v>438</v>
      </c>
      <c r="B443">
        <v>0.32623297599999901</v>
      </c>
      <c r="C443" s="1">
        <f t="shared" si="21"/>
        <v>2</v>
      </c>
      <c r="D443" s="15">
        <v>438</v>
      </c>
      <c r="E443" s="13">
        <f t="shared" si="22"/>
        <v>0.32623297599999901</v>
      </c>
      <c r="BC443" s="13">
        <f t="shared" si="20"/>
        <v>0.32623297599999901</v>
      </c>
    </row>
    <row r="444" spans="1:55" x14ac:dyDescent="0.25">
      <c r="A444" s="15">
        <v>439</v>
      </c>
      <c r="B444">
        <v>0.32611219859999901</v>
      </c>
      <c r="C444" s="1">
        <f t="shared" si="21"/>
        <v>2</v>
      </c>
      <c r="D444" s="15">
        <v>439</v>
      </c>
      <c r="E444" s="13">
        <f t="shared" si="22"/>
        <v>0.32611219859999901</v>
      </c>
      <c r="BC444" s="13">
        <f t="shared" si="20"/>
        <v>0.32611219859999901</v>
      </c>
    </row>
    <row r="445" spans="1:55" x14ac:dyDescent="0.25">
      <c r="A445" s="15">
        <v>440</v>
      </c>
      <c r="B445">
        <v>0.325981598799999</v>
      </c>
      <c r="C445" s="1">
        <f t="shared" si="21"/>
        <v>2</v>
      </c>
      <c r="D445" s="15">
        <v>440</v>
      </c>
      <c r="E445" s="13">
        <f t="shared" si="22"/>
        <v>0.325981598799999</v>
      </c>
      <c r="BC445" s="13">
        <f t="shared" si="20"/>
        <v>0.325981598799999</v>
      </c>
    </row>
    <row r="446" spans="1:55" x14ac:dyDescent="0.25">
      <c r="A446" s="15">
        <v>441</v>
      </c>
      <c r="B446">
        <v>0.32584126879999997</v>
      </c>
      <c r="C446" s="1">
        <f t="shared" si="21"/>
        <v>2</v>
      </c>
      <c r="D446" s="15">
        <v>441</v>
      </c>
      <c r="E446" s="13">
        <f t="shared" si="22"/>
        <v>0.32584126879999997</v>
      </c>
      <c r="BC446" s="13">
        <f t="shared" si="20"/>
        <v>0.32584126879999997</v>
      </c>
    </row>
    <row r="447" spans="1:55" x14ac:dyDescent="0.25">
      <c r="A447" s="15">
        <v>442</v>
      </c>
      <c r="B447">
        <v>0.32569130159999998</v>
      </c>
      <c r="C447" s="1">
        <f t="shared" si="21"/>
        <v>2</v>
      </c>
      <c r="D447" s="15">
        <v>442</v>
      </c>
      <c r="E447" s="13">
        <f t="shared" si="22"/>
        <v>0.32569130159999998</v>
      </c>
      <c r="BC447" s="13">
        <f t="shared" si="20"/>
        <v>0.32569130159999998</v>
      </c>
    </row>
    <row r="448" spans="1:55" x14ac:dyDescent="0.25">
      <c r="A448" s="15">
        <v>443</v>
      </c>
      <c r="B448">
        <v>0.32553178919999998</v>
      </c>
      <c r="C448" s="1">
        <f t="shared" si="21"/>
        <v>2</v>
      </c>
      <c r="D448" s="15">
        <v>443</v>
      </c>
      <c r="E448" s="13">
        <f t="shared" si="22"/>
        <v>0.32553178919999998</v>
      </c>
      <c r="BC448" s="13">
        <f t="shared" si="20"/>
        <v>0.32553178919999998</v>
      </c>
    </row>
    <row r="449" spans="1:55" x14ac:dyDescent="0.25">
      <c r="A449" s="15">
        <v>444</v>
      </c>
      <c r="B449">
        <v>0.32536282419999901</v>
      </c>
      <c r="C449" s="1">
        <f t="shared" si="21"/>
        <v>2</v>
      </c>
      <c r="D449" s="15">
        <v>444</v>
      </c>
      <c r="E449" s="13">
        <f t="shared" si="22"/>
        <v>0.32536282419999901</v>
      </c>
      <c r="BC449" s="13">
        <f t="shared" si="20"/>
        <v>0.32536282419999901</v>
      </c>
    </row>
    <row r="450" spans="1:55" x14ac:dyDescent="0.25">
      <c r="A450" s="15">
        <v>445</v>
      </c>
      <c r="B450">
        <v>0.3251844988</v>
      </c>
      <c r="C450" s="1">
        <f t="shared" si="21"/>
        <v>2</v>
      </c>
      <c r="D450" s="15">
        <v>445</v>
      </c>
      <c r="E450" s="13">
        <f t="shared" si="22"/>
        <v>0.3251844988</v>
      </c>
      <c r="BC450" s="13">
        <f t="shared" si="20"/>
        <v>0.3251844988</v>
      </c>
    </row>
    <row r="451" spans="1:55" x14ac:dyDescent="0.25">
      <c r="A451" s="15">
        <v>446</v>
      </c>
      <c r="B451">
        <v>0.32499690539999998</v>
      </c>
      <c r="C451" s="1">
        <f t="shared" si="21"/>
        <v>2</v>
      </c>
      <c r="D451" s="15">
        <v>446</v>
      </c>
      <c r="E451" s="13">
        <f t="shared" si="22"/>
        <v>0.32499690539999998</v>
      </c>
      <c r="BC451" s="13">
        <f t="shared" si="20"/>
        <v>0.32499690539999998</v>
      </c>
    </row>
    <row r="452" spans="1:55" x14ac:dyDescent="0.25">
      <c r="A452" s="15">
        <v>447</v>
      </c>
      <c r="B452">
        <v>0.32480013600000002</v>
      </c>
      <c r="C452" s="1">
        <f t="shared" si="21"/>
        <v>2</v>
      </c>
      <c r="D452" s="15">
        <v>447</v>
      </c>
      <c r="E452" s="13">
        <f t="shared" si="22"/>
        <v>0.32480013600000002</v>
      </c>
      <c r="BC452" s="13">
        <f t="shared" si="20"/>
        <v>0.32480013600000002</v>
      </c>
    </row>
    <row r="453" spans="1:55" x14ac:dyDescent="0.25">
      <c r="A453" s="15">
        <v>448</v>
      </c>
      <c r="B453">
        <v>0.32459428279999902</v>
      </c>
      <c r="C453" s="1">
        <f t="shared" si="21"/>
        <v>2</v>
      </c>
      <c r="D453" s="15">
        <v>448</v>
      </c>
      <c r="E453" s="13">
        <f t="shared" si="22"/>
        <v>0.32459428279999902</v>
      </c>
      <c r="BC453" s="13">
        <f t="shared" ref="BC453:BC516" si="23">B453</f>
        <v>0.32459428279999902</v>
      </c>
    </row>
    <row r="454" spans="1:55" x14ac:dyDescent="0.25">
      <c r="A454" s="15">
        <v>449</v>
      </c>
      <c r="B454">
        <v>0.32437943740000003</v>
      </c>
      <c r="C454" s="1">
        <f t="shared" ref="C454:C517" si="24">IF(ROW()-$C$4&lt;=$C$2,1,2)</f>
        <v>2</v>
      </c>
      <c r="D454" s="15">
        <v>449</v>
      </c>
      <c r="E454" s="13">
        <f t="shared" ref="E454:E517" si="25">B454</f>
        <v>0.32437943740000003</v>
      </c>
      <c r="BC454" s="13">
        <f t="shared" si="23"/>
        <v>0.32437943740000003</v>
      </c>
    </row>
    <row r="455" spans="1:55" x14ac:dyDescent="0.25">
      <c r="A455" s="15">
        <v>450</v>
      </c>
      <c r="B455">
        <v>0.32415569179999998</v>
      </c>
      <c r="C455" s="1">
        <f t="shared" si="24"/>
        <v>2</v>
      </c>
      <c r="D455" s="15">
        <v>450</v>
      </c>
      <c r="E455" s="13">
        <f t="shared" si="25"/>
        <v>0.32415569179999998</v>
      </c>
      <c r="BC455" s="13">
        <f t="shared" si="23"/>
        <v>0.32415569179999998</v>
      </c>
    </row>
    <row r="456" spans="1:55" x14ac:dyDescent="0.25">
      <c r="A456" s="15">
        <v>451</v>
      </c>
      <c r="B456">
        <v>0.32392313739999901</v>
      </c>
      <c r="C456" s="1">
        <f t="shared" si="24"/>
        <v>2</v>
      </c>
      <c r="D456" s="15">
        <v>451</v>
      </c>
      <c r="E456" s="13">
        <f t="shared" si="25"/>
        <v>0.32392313739999901</v>
      </c>
      <c r="BC456" s="13">
        <f t="shared" si="23"/>
        <v>0.32392313739999901</v>
      </c>
    </row>
    <row r="457" spans="1:55" x14ac:dyDescent="0.25">
      <c r="A457" s="15">
        <v>452</v>
      </c>
      <c r="B457">
        <v>0.32368186599999998</v>
      </c>
      <c r="C457" s="1">
        <f t="shared" si="24"/>
        <v>2</v>
      </c>
      <c r="D457" s="15">
        <v>452</v>
      </c>
      <c r="E457" s="13">
        <f t="shared" si="25"/>
        <v>0.32368186599999998</v>
      </c>
      <c r="BC457" s="13">
        <f t="shared" si="23"/>
        <v>0.32368186599999998</v>
      </c>
    </row>
    <row r="458" spans="1:55" x14ac:dyDescent="0.25">
      <c r="A458" s="15">
        <v>453</v>
      </c>
      <c r="B458">
        <v>0.32343196819999998</v>
      </c>
      <c r="C458" s="1">
        <f t="shared" si="24"/>
        <v>2</v>
      </c>
      <c r="D458" s="15">
        <v>453</v>
      </c>
      <c r="E458" s="13">
        <f t="shared" si="25"/>
        <v>0.32343196819999998</v>
      </c>
      <c r="BC458" s="13">
        <f t="shared" si="23"/>
        <v>0.32343196819999998</v>
      </c>
    </row>
    <row r="459" spans="1:55" x14ac:dyDescent="0.25">
      <c r="A459" s="15">
        <v>454</v>
      </c>
      <c r="B459">
        <v>0.32317353559999901</v>
      </c>
      <c r="C459" s="1">
        <f t="shared" si="24"/>
        <v>2</v>
      </c>
      <c r="D459" s="15">
        <v>454</v>
      </c>
      <c r="E459" s="13">
        <f t="shared" si="25"/>
        <v>0.32317353559999901</v>
      </c>
      <c r="BC459" s="13">
        <f t="shared" si="23"/>
        <v>0.32317353559999901</v>
      </c>
    </row>
    <row r="460" spans="1:55" x14ac:dyDescent="0.25">
      <c r="A460" s="15">
        <v>455</v>
      </c>
      <c r="B460">
        <v>0.32290665879999902</v>
      </c>
      <c r="C460" s="1">
        <f t="shared" si="24"/>
        <v>2</v>
      </c>
      <c r="D460" s="15">
        <v>455</v>
      </c>
      <c r="E460" s="13">
        <f t="shared" si="25"/>
        <v>0.32290665879999902</v>
      </c>
      <c r="BC460" s="13">
        <f t="shared" si="23"/>
        <v>0.32290665879999902</v>
      </c>
    </row>
    <row r="461" spans="1:55" x14ac:dyDescent="0.25">
      <c r="A461" s="15">
        <v>456</v>
      </c>
      <c r="B461">
        <v>0.32263142839999998</v>
      </c>
      <c r="C461" s="1">
        <f t="shared" si="24"/>
        <v>2</v>
      </c>
      <c r="D461" s="15">
        <v>456</v>
      </c>
      <c r="E461" s="13">
        <f t="shared" si="25"/>
        <v>0.32263142839999998</v>
      </c>
      <c r="BC461" s="13">
        <f t="shared" si="23"/>
        <v>0.32263142839999998</v>
      </c>
    </row>
    <row r="462" spans="1:55" x14ac:dyDescent="0.25">
      <c r="A462" s="15">
        <v>457</v>
      </c>
      <c r="B462">
        <v>0.32234793480000001</v>
      </c>
      <c r="C462" s="1">
        <f t="shared" si="24"/>
        <v>2</v>
      </c>
      <c r="D462" s="15">
        <v>457</v>
      </c>
      <c r="E462" s="13">
        <f t="shared" si="25"/>
        <v>0.32234793480000001</v>
      </c>
      <c r="BC462" s="13">
        <f t="shared" si="23"/>
        <v>0.32234793480000001</v>
      </c>
    </row>
    <row r="463" spans="1:55" x14ac:dyDescent="0.25">
      <c r="A463" s="15">
        <v>458</v>
      </c>
      <c r="B463">
        <v>0.32205626799999998</v>
      </c>
      <c r="C463" s="1">
        <f t="shared" si="24"/>
        <v>2</v>
      </c>
      <c r="D463" s="15">
        <v>458</v>
      </c>
      <c r="E463" s="13">
        <f t="shared" si="25"/>
        <v>0.32205626799999998</v>
      </c>
      <c r="BC463" s="13">
        <f t="shared" si="23"/>
        <v>0.32205626799999998</v>
      </c>
    </row>
    <row r="464" spans="1:55" x14ac:dyDescent="0.25">
      <c r="A464" s="15">
        <v>459</v>
      </c>
      <c r="B464">
        <v>0.32175651799999999</v>
      </c>
      <c r="C464" s="1">
        <f t="shared" si="24"/>
        <v>2</v>
      </c>
      <c r="D464" s="15">
        <v>459</v>
      </c>
      <c r="E464" s="13">
        <f t="shared" si="25"/>
        <v>0.32175651799999999</v>
      </c>
      <c r="BC464" s="13">
        <f t="shared" si="23"/>
        <v>0.32175651799999999</v>
      </c>
    </row>
    <row r="465" spans="1:55" x14ac:dyDescent="0.25">
      <c r="A465" s="15">
        <v>460</v>
      </c>
      <c r="B465">
        <v>0.32144877459999999</v>
      </c>
      <c r="C465" s="1">
        <f t="shared" si="24"/>
        <v>2</v>
      </c>
      <c r="D465" s="15">
        <v>460</v>
      </c>
      <c r="E465" s="13">
        <f t="shared" si="25"/>
        <v>0.32144877459999999</v>
      </c>
      <c r="BC465" s="13">
        <f t="shared" si="23"/>
        <v>0.32144877459999999</v>
      </c>
    </row>
    <row r="466" spans="1:55" x14ac:dyDescent="0.25">
      <c r="A466" s="15">
        <v>461</v>
      </c>
      <c r="B466">
        <v>0.32113312659999899</v>
      </c>
      <c r="C466" s="1">
        <f t="shared" si="24"/>
        <v>2</v>
      </c>
      <c r="D466" s="15">
        <v>461</v>
      </c>
      <c r="E466" s="13">
        <f t="shared" si="25"/>
        <v>0.32113312659999899</v>
      </c>
      <c r="BC466" s="13">
        <f t="shared" si="23"/>
        <v>0.32113312659999899</v>
      </c>
    </row>
    <row r="467" spans="1:55" x14ac:dyDescent="0.25">
      <c r="A467" s="15">
        <v>462</v>
      </c>
      <c r="B467">
        <v>0.32080966359999902</v>
      </c>
      <c r="C467" s="1">
        <f t="shared" si="24"/>
        <v>2</v>
      </c>
      <c r="D467" s="15">
        <v>462</v>
      </c>
      <c r="E467" s="13">
        <f t="shared" si="25"/>
        <v>0.32080966359999902</v>
      </c>
      <c r="BC467" s="13">
        <f t="shared" si="23"/>
        <v>0.32080966359999902</v>
      </c>
    </row>
    <row r="468" spans="1:55" x14ac:dyDescent="0.25">
      <c r="A468" s="15">
        <v>463</v>
      </c>
      <c r="B468">
        <v>0.32047847400000001</v>
      </c>
      <c r="C468" s="1">
        <f t="shared" si="24"/>
        <v>2</v>
      </c>
      <c r="D468" s="15">
        <v>463</v>
      </c>
      <c r="E468" s="13">
        <f t="shared" si="25"/>
        <v>0.32047847400000001</v>
      </c>
      <c r="BC468" s="13">
        <f t="shared" si="23"/>
        <v>0.32047847400000001</v>
      </c>
    </row>
    <row r="469" spans="1:55" x14ac:dyDescent="0.25">
      <c r="A469" s="15">
        <v>464</v>
      </c>
      <c r="B469">
        <v>0.32013964639999998</v>
      </c>
      <c r="C469" s="1">
        <f t="shared" si="24"/>
        <v>2</v>
      </c>
      <c r="D469" s="15">
        <v>464</v>
      </c>
      <c r="E469" s="13">
        <f t="shared" si="25"/>
        <v>0.32013964639999998</v>
      </c>
      <c r="BC469" s="13">
        <f t="shared" si="23"/>
        <v>0.32013964639999998</v>
      </c>
    </row>
    <row r="470" spans="1:55" x14ac:dyDescent="0.25">
      <c r="A470" s="15">
        <v>465</v>
      </c>
      <c r="B470">
        <v>0.31979326879999997</v>
      </c>
      <c r="C470" s="1">
        <f t="shared" si="24"/>
        <v>2</v>
      </c>
      <c r="D470" s="15">
        <v>465</v>
      </c>
      <c r="E470" s="13">
        <f t="shared" si="25"/>
        <v>0.31979326879999997</v>
      </c>
      <c r="BC470" s="13">
        <f t="shared" si="23"/>
        <v>0.31979326879999997</v>
      </c>
    </row>
    <row r="471" spans="1:55" x14ac:dyDescent="0.25">
      <c r="A471" s="15">
        <v>466</v>
      </c>
      <c r="B471">
        <v>0.31943942920000001</v>
      </c>
      <c r="C471" s="1">
        <f t="shared" si="24"/>
        <v>2</v>
      </c>
      <c r="D471" s="15">
        <v>466</v>
      </c>
      <c r="E471" s="13">
        <f t="shared" si="25"/>
        <v>0.31943942920000001</v>
      </c>
      <c r="BC471" s="13">
        <f t="shared" si="23"/>
        <v>0.31943942920000001</v>
      </c>
    </row>
    <row r="472" spans="1:55" x14ac:dyDescent="0.25">
      <c r="A472" s="15">
        <v>467</v>
      </c>
      <c r="B472">
        <v>0.31907821479999998</v>
      </c>
      <c r="C472" s="1">
        <f t="shared" si="24"/>
        <v>2</v>
      </c>
      <c r="D472" s="15">
        <v>467</v>
      </c>
      <c r="E472" s="13">
        <f t="shared" si="25"/>
        <v>0.31907821479999998</v>
      </c>
      <c r="BC472" s="13">
        <f t="shared" si="23"/>
        <v>0.31907821479999998</v>
      </c>
    </row>
    <row r="473" spans="1:55" x14ac:dyDescent="0.25">
      <c r="A473" s="15">
        <v>468</v>
      </c>
      <c r="B473">
        <v>0.31870971279999999</v>
      </c>
      <c r="C473" s="1">
        <f t="shared" si="24"/>
        <v>2</v>
      </c>
      <c r="D473" s="15">
        <v>468</v>
      </c>
      <c r="E473" s="13">
        <f t="shared" si="25"/>
        <v>0.31870971279999999</v>
      </c>
      <c r="BC473" s="13">
        <f t="shared" si="23"/>
        <v>0.31870971279999999</v>
      </c>
    </row>
    <row r="474" spans="1:55" x14ac:dyDescent="0.25">
      <c r="A474" s="15">
        <v>469</v>
      </c>
      <c r="B474">
        <v>0.318334009999999</v>
      </c>
      <c r="C474" s="1">
        <f t="shared" si="24"/>
        <v>2</v>
      </c>
      <c r="D474" s="15">
        <v>469</v>
      </c>
      <c r="E474" s="13">
        <f t="shared" si="25"/>
        <v>0.318334009999999</v>
      </c>
      <c r="BC474" s="13">
        <f t="shared" si="23"/>
        <v>0.318334009999999</v>
      </c>
    </row>
    <row r="475" spans="1:55" x14ac:dyDescent="0.25">
      <c r="A475" s="15">
        <v>470</v>
      </c>
      <c r="B475">
        <v>0.31795119299999902</v>
      </c>
      <c r="C475" s="1">
        <f t="shared" si="24"/>
        <v>2</v>
      </c>
      <c r="D475" s="15">
        <v>470</v>
      </c>
      <c r="E475" s="13">
        <f t="shared" si="25"/>
        <v>0.31795119299999902</v>
      </c>
      <c r="BC475" s="13">
        <f t="shared" si="23"/>
        <v>0.31795119299999902</v>
      </c>
    </row>
    <row r="476" spans="1:55" x14ac:dyDescent="0.25">
      <c r="A476" s="15">
        <v>471</v>
      </c>
      <c r="B476">
        <v>0.31756134759999999</v>
      </c>
      <c r="C476" s="1">
        <f t="shared" si="24"/>
        <v>2</v>
      </c>
      <c r="D476" s="15">
        <v>471</v>
      </c>
      <c r="E476" s="13">
        <f t="shared" si="25"/>
        <v>0.31756134759999999</v>
      </c>
      <c r="BC476" s="13">
        <f t="shared" si="23"/>
        <v>0.31756134759999999</v>
      </c>
    </row>
    <row r="477" spans="1:55" x14ac:dyDescent="0.25">
      <c r="A477" s="15">
        <v>472</v>
      </c>
      <c r="B477">
        <v>0.31716455960000001</v>
      </c>
      <c r="C477" s="1">
        <f t="shared" si="24"/>
        <v>2</v>
      </c>
      <c r="D477" s="15">
        <v>472</v>
      </c>
      <c r="E477" s="13">
        <f t="shared" si="25"/>
        <v>0.31716455960000001</v>
      </c>
      <c r="BC477" s="13">
        <f t="shared" si="23"/>
        <v>0.31716455960000001</v>
      </c>
    </row>
    <row r="478" spans="1:55" x14ac:dyDescent="0.25">
      <c r="A478" s="15">
        <v>473</v>
      </c>
      <c r="B478">
        <v>0.31676091419999902</v>
      </c>
      <c r="C478" s="1">
        <f t="shared" si="24"/>
        <v>2</v>
      </c>
      <c r="D478" s="15">
        <v>473</v>
      </c>
      <c r="E478" s="13">
        <f t="shared" si="25"/>
        <v>0.31676091419999902</v>
      </c>
      <c r="BC478" s="13">
        <f t="shared" si="23"/>
        <v>0.31676091419999902</v>
      </c>
    </row>
    <row r="479" spans="1:55" x14ac:dyDescent="0.25">
      <c r="A479" s="15">
        <v>474</v>
      </c>
      <c r="B479">
        <v>0.31635049659999998</v>
      </c>
      <c r="C479" s="1">
        <f t="shared" si="24"/>
        <v>2</v>
      </c>
      <c r="D479" s="15">
        <v>474</v>
      </c>
      <c r="E479" s="13">
        <f t="shared" si="25"/>
        <v>0.31635049659999998</v>
      </c>
      <c r="BC479" s="13">
        <f t="shared" si="23"/>
        <v>0.31635049659999998</v>
      </c>
    </row>
    <row r="480" spans="1:55" x14ac:dyDescent="0.25">
      <c r="A480" s="15">
        <v>475</v>
      </c>
      <c r="B480">
        <v>0.31593339079999899</v>
      </c>
      <c r="C480" s="1">
        <f t="shared" si="24"/>
        <v>2</v>
      </c>
      <c r="D480" s="15">
        <v>475</v>
      </c>
      <c r="E480" s="13">
        <f t="shared" si="25"/>
        <v>0.31593339079999899</v>
      </c>
      <c r="BC480" s="13">
        <f t="shared" si="23"/>
        <v>0.31593339079999899</v>
      </c>
    </row>
    <row r="481" spans="1:55" x14ac:dyDescent="0.25">
      <c r="A481" s="15">
        <v>476</v>
      </c>
      <c r="B481">
        <v>0.31550968140000002</v>
      </c>
      <c r="C481" s="1">
        <f t="shared" si="24"/>
        <v>2</v>
      </c>
      <c r="D481" s="15">
        <v>476</v>
      </c>
      <c r="E481" s="13">
        <f t="shared" si="25"/>
        <v>0.31550968140000002</v>
      </c>
      <c r="BC481" s="13">
        <f t="shared" si="23"/>
        <v>0.31550968140000002</v>
      </c>
    </row>
    <row r="482" spans="1:55" x14ac:dyDescent="0.25">
      <c r="A482" s="15">
        <v>477</v>
      </c>
      <c r="B482">
        <v>0.31507945199999998</v>
      </c>
      <c r="C482" s="1">
        <f t="shared" si="24"/>
        <v>2</v>
      </c>
      <c r="D482" s="15">
        <v>477</v>
      </c>
      <c r="E482" s="13">
        <f t="shared" si="25"/>
        <v>0.31507945199999998</v>
      </c>
      <c r="BC482" s="13">
        <f t="shared" si="23"/>
        <v>0.31507945199999998</v>
      </c>
    </row>
    <row r="483" spans="1:55" x14ac:dyDescent="0.25">
      <c r="A483" s="15">
        <v>478</v>
      </c>
      <c r="B483">
        <v>0.31464278559999997</v>
      </c>
      <c r="C483" s="1">
        <f t="shared" si="24"/>
        <v>2</v>
      </c>
      <c r="D483" s="15">
        <v>478</v>
      </c>
      <c r="E483" s="13">
        <f t="shared" si="25"/>
        <v>0.31464278559999997</v>
      </c>
      <c r="BC483" s="13">
        <f t="shared" si="23"/>
        <v>0.31464278559999997</v>
      </c>
    </row>
    <row r="484" spans="1:55" x14ac:dyDescent="0.25">
      <c r="A484" s="15">
        <v>479</v>
      </c>
      <c r="B484">
        <v>0.31419976559999901</v>
      </c>
      <c r="C484" s="1">
        <f t="shared" si="24"/>
        <v>2</v>
      </c>
      <c r="D484" s="15">
        <v>479</v>
      </c>
      <c r="E484" s="13">
        <f t="shared" si="25"/>
        <v>0.31419976559999901</v>
      </c>
      <c r="BC484" s="13">
        <f t="shared" si="23"/>
        <v>0.31419976559999901</v>
      </c>
    </row>
    <row r="485" spans="1:55" x14ac:dyDescent="0.25">
      <c r="A485" s="15">
        <v>480</v>
      </c>
      <c r="B485">
        <v>0.313750474</v>
      </c>
      <c r="C485" s="1">
        <f t="shared" si="24"/>
        <v>2</v>
      </c>
      <c r="D485" s="15">
        <v>480</v>
      </c>
      <c r="E485" s="13">
        <f t="shared" si="25"/>
        <v>0.313750474</v>
      </c>
      <c r="BC485" s="13">
        <f t="shared" si="23"/>
        <v>0.313750474</v>
      </c>
    </row>
    <row r="486" spans="1:55" x14ac:dyDescent="0.25">
      <c r="A486" s="15">
        <v>481</v>
      </c>
      <c r="B486">
        <v>0.31329499299999902</v>
      </c>
      <c r="C486" s="1">
        <f t="shared" si="24"/>
        <v>2</v>
      </c>
      <c r="D486" s="15">
        <v>481</v>
      </c>
      <c r="E486" s="13">
        <f t="shared" si="25"/>
        <v>0.31329499299999902</v>
      </c>
      <c r="BC486" s="13">
        <f t="shared" si="23"/>
        <v>0.31329499299999902</v>
      </c>
    </row>
    <row r="487" spans="1:55" x14ac:dyDescent="0.25">
      <c r="A487" s="15">
        <v>482</v>
      </c>
      <c r="B487">
        <v>0.31283340440000001</v>
      </c>
      <c r="C487" s="1">
        <f t="shared" si="24"/>
        <v>2</v>
      </c>
      <c r="D487" s="15">
        <v>482</v>
      </c>
      <c r="E487" s="13">
        <f t="shared" si="25"/>
        <v>0.31283340440000001</v>
      </c>
      <c r="BC487" s="13">
        <f t="shared" si="23"/>
        <v>0.31283340440000001</v>
      </c>
    </row>
    <row r="488" spans="1:55" x14ac:dyDescent="0.25">
      <c r="A488" s="15">
        <v>483</v>
      </c>
      <c r="B488">
        <v>0.31236578899999901</v>
      </c>
      <c r="C488" s="1">
        <f t="shared" si="24"/>
        <v>2</v>
      </c>
      <c r="D488" s="15">
        <v>483</v>
      </c>
      <c r="E488" s="13">
        <f t="shared" si="25"/>
        <v>0.31236578899999901</v>
      </c>
      <c r="BC488" s="13">
        <f t="shared" si="23"/>
        <v>0.31236578899999901</v>
      </c>
    </row>
    <row r="489" spans="1:55" x14ac:dyDescent="0.25">
      <c r="A489" s="15">
        <v>484</v>
      </c>
      <c r="B489">
        <v>0.31189222779999998</v>
      </c>
      <c r="C489" s="1">
        <f t="shared" si="24"/>
        <v>2</v>
      </c>
      <c r="D489" s="15">
        <v>484</v>
      </c>
      <c r="E489" s="13">
        <f t="shared" si="25"/>
        <v>0.31189222779999998</v>
      </c>
      <c r="BC489" s="13">
        <f t="shared" si="23"/>
        <v>0.31189222779999998</v>
      </c>
    </row>
    <row r="490" spans="1:55" x14ac:dyDescent="0.25">
      <c r="A490" s="15">
        <v>485</v>
      </c>
      <c r="B490">
        <v>0.3114128008</v>
      </c>
      <c r="C490" s="1">
        <f t="shared" si="24"/>
        <v>2</v>
      </c>
      <c r="D490" s="15">
        <v>485</v>
      </c>
      <c r="E490" s="13">
        <f t="shared" si="25"/>
        <v>0.3114128008</v>
      </c>
      <c r="BC490" s="13">
        <f t="shared" si="23"/>
        <v>0.3114128008</v>
      </c>
    </row>
    <row r="491" spans="1:55" x14ac:dyDescent="0.25">
      <c r="A491" s="15">
        <v>486</v>
      </c>
      <c r="B491">
        <v>0.31092758819999999</v>
      </c>
      <c r="C491" s="1">
        <f t="shared" si="24"/>
        <v>2</v>
      </c>
      <c r="D491" s="15">
        <v>486</v>
      </c>
      <c r="E491" s="13">
        <f t="shared" si="25"/>
        <v>0.31092758819999999</v>
      </c>
      <c r="BC491" s="13">
        <f t="shared" si="23"/>
        <v>0.31092758819999999</v>
      </c>
    </row>
    <row r="492" spans="1:55" x14ac:dyDescent="0.25">
      <c r="A492" s="15">
        <v>487</v>
      </c>
      <c r="B492">
        <v>0.310436669</v>
      </c>
      <c r="C492" s="1">
        <f t="shared" si="24"/>
        <v>2</v>
      </c>
      <c r="D492" s="15">
        <v>487</v>
      </c>
      <c r="E492" s="13">
        <f t="shared" si="25"/>
        <v>0.310436669</v>
      </c>
      <c r="BC492" s="13">
        <f t="shared" si="23"/>
        <v>0.310436669</v>
      </c>
    </row>
    <row r="493" spans="1:55" x14ac:dyDescent="0.25">
      <c r="A493" s="15">
        <v>488</v>
      </c>
      <c r="B493">
        <v>0.30994012239999902</v>
      </c>
      <c r="C493" s="1">
        <f t="shared" si="24"/>
        <v>2</v>
      </c>
      <c r="D493" s="15">
        <v>488</v>
      </c>
      <c r="E493" s="13">
        <f t="shared" si="25"/>
        <v>0.30994012239999902</v>
      </c>
      <c r="BC493" s="13">
        <f t="shared" si="23"/>
        <v>0.30994012239999902</v>
      </c>
    </row>
    <row r="494" spans="1:55" x14ac:dyDescent="0.25">
      <c r="A494" s="15">
        <v>489</v>
      </c>
      <c r="B494">
        <v>0.30943802659999903</v>
      </c>
      <c r="C494" s="1">
        <f t="shared" si="24"/>
        <v>2</v>
      </c>
      <c r="D494" s="15">
        <v>489</v>
      </c>
      <c r="E494" s="13">
        <f t="shared" si="25"/>
        <v>0.30943802659999903</v>
      </c>
      <c r="BC494" s="13">
        <f t="shared" si="23"/>
        <v>0.30943802659999903</v>
      </c>
    </row>
    <row r="495" spans="1:55" x14ac:dyDescent="0.25">
      <c r="A495" s="15">
        <v>490</v>
      </c>
      <c r="B495">
        <v>0.30893045959999998</v>
      </c>
      <c r="C495" s="1">
        <f t="shared" si="24"/>
        <v>2</v>
      </c>
      <c r="D495" s="15">
        <v>490</v>
      </c>
      <c r="E495" s="13">
        <f t="shared" si="25"/>
        <v>0.30893045959999998</v>
      </c>
      <c r="BC495" s="13">
        <f t="shared" si="23"/>
        <v>0.30893045959999998</v>
      </c>
    </row>
    <row r="496" spans="1:55" x14ac:dyDescent="0.25">
      <c r="A496" s="15">
        <v>491</v>
      </c>
      <c r="B496">
        <v>0.3084174992</v>
      </c>
      <c r="C496" s="1">
        <f t="shared" si="24"/>
        <v>2</v>
      </c>
      <c r="D496" s="15">
        <v>491</v>
      </c>
      <c r="E496" s="13">
        <f t="shared" si="25"/>
        <v>0.3084174992</v>
      </c>
      <c r="BC496" s="13">
        <f t="shared" si="23"/>
        <v>0.3084174992</v>
      </c>
    </row>
    <row r="497" spans="1:55" x14ac:dyDescent="0.25">
      <c r="A497" s="15">
        <v>492</v>
      </c>
      <c r="B497">
        <v>0.30789922199999997</v>
      </c>
      <c r="C497" s="1">
        <f t="shared" si="24"/>
        <v>2</v>
      </c>
      <c r="D497" s="15">
        <v>492</v>
      </c>
      <c r="E497" s="13">
        <f t="shared" si="25"/>
        <v>0.30789922199999997</v>
      </c>
      <c r="BC497" s="13">
        <f t="shared" si="23"/>
        <v>0.30789922199999997</v>
      </c>
    </row>
    <row r="498" spans="1:55" x14ac:dyDescent="0.25">
      <c r="A498" s="15">
        <v>493</v>
      </c>
      <c r="B498">
        <v>0.30737570479999998</v>
      </c>
      <c r="C498" s="1">
        <f t="shared" si="24"/>
        <v>2</v>
      </c>
      <c r="D498" s="15">
        <v>493</v>
      </c>
      <c r="E498" s="13">
        <f t="shared" si="25"/>
        <v>0.30737570479999998</v>
      </c>
      <c r="BC498" s="13">
        <f t="shared" si="23"/>
        <v>0.30737570479999998</v>
      </c>
    </row>
    <row r="499" spans="1:55" x14ac:dyDescent="0.25">
      <c r="A499" s="15">
        <v>494</v>
      </c>
      <c r="B499">
        <v>0.30684702380000001</v>
      </c>
      <c r="C499" s="1">
        <f t="shared" si="24"/>
        <v>2</v>
      </c>
      <c r="D499" s="15">
        <v>494</v>
      </c>
      <c r="E499" s="13">
        <f t="shared" si="25"/>
        <v>0.30684702380000001</v>
      </c>
      <c r="BC499" s="13">
        <f t="shared" si="23"/>
        <v>0.30684702380000001</v>
      </c>
    </row>
    <row r="500" spans="1:55" x14ac:dyDescent="0.25">
      <c r="A500" s="15">
        <v>495</v>
      </c>
      <c r="B500">
        <v>0.3063132542</v>
      </c>
      <c r="C500" s="1">
        <f t="shared" si="24"/>
        <v>2</v>
      </c>
      <c r="D500" s="15">
        <v>495</v>
      </c>
      <c r="E500" s="13">
        <f t="shared" si="25"/>
        <v>0.3063132542</v>
      </c>
      <c r="BC500" s="13">
        <f t="shared" si="23"/>
        <v>0.3063132542</v>
      </c>
    </row>
    <row r="501" spans="1:55" x14ac:dyDescent="0.25">
      <c r="A501" s="15">
        <v>496</v>
      </c>
      <c r="B501">
        <v>0.30577447139999903</v>
      </c>
      <c r="C501" s="1">
        <f t="shared" si="24"/>
        <v>2</v>
      </c>
      <c r="D501" s="15">
        <v>496</v>
      </c>
      <c r="E501" s="13">
        <f t="shared" si="25"/>
        <v>0.30577447139999903</v>
      </c>
      <c r="BC501" s="13">
        <f t="shared" si="23"/>
        <v>0.30577447139999903</v>
      </c>
    </row>
    <row r="502" spans="1:55" x14ac:dyDescent="0.25">
      <c r="A502" s="15">
        <v>497</v>
      </c>
      <c r="B502">
        <v>0.30523075</v>
      </c>
      <c r="C502" s="1">
        <f t="shared" si="24"/>
        <v>2</v>
      </c>
      <c r="D502" s="15">
        <v>497</v>
      </c>
      <c r="E502" s="13">
        <f t="shared" si="25"/>
        <v>0.30523075</v>
      </c>
      <c r="BC502" s="13">
        <f t="shared" si="23"/>
        <v>0.30523075</v>
      </c>
    </row>
    <row r="503" spans="1:55" x14ac:dyDescent="0.25">
      <c r="A503" s="15">
        <v>498</v>
      </c>
      <c r="B503">
        <v>0.30468216419999999</v>
      </c>
      <c r="C503" s="1">
        <f t="shared" si="24"/>
        <v>2</v>
      </c>
      <c r="D503" s="15">
        <v>498</v>
      </c>
      <c r="E503" s="13">
        <f t="shared" si="25"/>
        <v>0.30468216419999999</v>
      </c>
      <c r="BC503" s="13">
        <f t="shared" si="23"/>
        <v>0.30468216419999999</v>
      </c>
    </row>
    <row r="504" spans="1:55" x14ac:dyDescent="0.25">
      <c r="A504" s="15">
        <v>499</v>
      </c>
      <c r="B504">
        <v>0.30412878739999999</v>
      </c>
      <c r="C504" s="1">
        <f t="shared" si="24"/>
        <v>2</v>
      </c>
      <c r="D504" s="15">
        <v>499</v>
      </c>
      <c r="E504" s="13">
        <f t="shared" si="25"/>
        <v>0.30412878739999999</v>
      </c>
      <c r="BC504" s="13">
        <f t="shared" si="23"/>
        <v>0.30412878739999999</v>
      </c>
    </row>
    <row r="505" spans="1:55" x14ac:dyDescent="0.25">
      <c r="A505" s="15">
        <v>500</v>
      </c>
      <c r="B505">
        <v>0.30357069279999999</v>
      </c>
      <c r="C505" s="1">
        <f t="shared" si="24"/>
        <v>2</v>
      </c>
      <c r="D505" s="15">
        <v>500</v>
      </c>
      <c r="E505" s="13">
        <f t="shared" si="25"/>
        <v>0.30357069279999999</v>
      </c>
      <c r="BC505" s="13">
        <f t="shared" si="23"/>
        <v>0.30357069279999999</v>
      </c>
    </row>
    <row r="506" spans="1:55" x14ac:dyDescent="0.25">
      <c r="A506" s="15">
        <v>501</v>
      </c>
      <c r="B506">
        <v>0.30300795320000001</v>
      </c>
      <c r="C506" s="1">
        <f t="shared" si="24"/>
        <v>2</v>
      </c>
      <c r="D506" s="15">
        <v>501</v>
      </c>
      <c r="E506" s="13">
        <f t="shared" si="25"/>
        <v>0.30300795320000001</v>
      </c>
      <c r="BC506" s="13">
        <f t="shared" si="23"/>
        <v>0.30300795320000001</v>
      </c>
    </row>
    <row r="507" spans="1:55" x14ac:dyDescent="0.25">
      <c r="A507" s="15">
        <v>502</v>
      </c>
      <c r="B507">
        <v>0.30244064059999998</v>
      </c>
      <c r="C507" s="1">
        <f t="shared" si="24"/>
        <v>2</v>
      </c>
      <c r="D507" s="15">
        <v>502</v>
      </c>
      <c r="E507" s="13">
        <f t="shared" si="25"/>
        <v>0.30244064059999998</v>
      </c>
      <c r="BC507" s="13">
        <f t="shared" si="23"/>
        <v>0.30244064059999998</v>
      </c>
    </row>
    <row r="508" spans="1:55" x14ac:dyDescent="0.25">
      <c r="A508" s="15">
        <v>503</v>
      </c>
      <c r="B508">
        <v>0.30186882679999999</v>
      </c>
      <c r="C508" s="1">
        <f t="shared" si="24"/>
        <v>2</v>
      </c>
      <c r="D508" s="15">
        <v>503</v>
      </c>
      <c r="E508" s="13">
        <f t="shared" si="25"/>
        <v>0.30186882679999999</v>
      </c>
      <c r="BC508" s="13">
        <f t="shared" si="23"/>
        <v>0.30186882679999999</v>
      </c>
    </row>
    <row r="509" spans="1:55" x14ac:dyDescent="0.25">
      <c r="A509" s="15">
        <v>504</v>
      </c>
      <c r="B509">
        <v>0.30129258279999999</v>
      </c>
      <c r="C509" s="1">
        <f t="shared" si="24"/>
        <v>2</v>
      </c>
      <c r="D509" s="15">
        <v>504</v>
      </c>
      <c r="E509" s="13">
        <f t="shared" si="25"/>
        <v>0.30129258279999999</v>
      </c>
      <c r="BC509" s="13">
        <f t="shared" si="23"/>
        <v>0.30129258279999999</v>
      </c>
    </row>
    <row r="510" spans="1:55" x14ac:dyDescent="0.25">
      <c r="A510" s="15">
        <v>505</v>
      </c>
      <c r="B510">
        <v>0.3007119794</v>
      </c>
      <c r="C510" s="1">
        <f t="shared" si="24"/>
        <v>2</v>
      </c>
      <c r="D510" s="15">
        <v>505</v>
      </c>
      <c r="E510" s="13">
        <f t="shared" si="25"/>
        <v>0.3007119794</v>
      </c>
      <c r="BC510" s="13">
        <f t="shared" si="23"/>
        <v>0.3007119794</v>
      </c>
    </row>
    <row r="511" spans="1:55" x14ac:dyDescent="0.25">
      <c r="A511" s="15">
        <v>506</v>
      </c>
      <c r="B511">
        <v>0.30012708659999998</v>
      </c>
      <c r="C511" s="1">
        <f t="shared" si="24"/>
        <v>2</v>
      </c>
      <c r="D511" s="15">
        <v>506</v>
      </c>
      <c r="E511" s="13">
        <f t="shared" si="25"/>
        <v>0.30012708659999998</v>
      </c>
      <c r="BC511" s="13">
        <f t="shared" si="23"/>
        <v>0.30012708659999998</v>
      </c>
    </row>
    <row r="512" spans="1:55" x14ac:dyDescent="0.25">
      <c r="A512" s="15">
        <v>507</v>
      </c>
      <c r="B512">
        <v>0.2995379742</v>
      </c>
      <c r="C512" s="1">
        <f t="shared" si="24"/>
        <v>2</v>
      </c>
      <c r="D512" s="15">
        <v>507</v>
      </c>
      <c r="E512" s="13">
        <f t="shared" si="25"/>
        <v>0.2995379742</v>
      </c>
      <c r="BC512" s="13">
        <f t="shared" si="23"/>
        <v>0.2995379742</v>
      </c>
    </row>
    <row r="513" spans="1:55" x14ac:dyDescent="0.25">
      <c r="A513" s="15">
        <v>508</v>
      </c>
      <c r="B513">
        <v>0.29894471119999999</v>
      </c>
      <c r="C513" s="1">
        <f t="shared" si="24"/>
        <v>2</v>
      </c>
      <c r="D513" s="15">
        <v>508</v>
      </c>
      <c r="E513" s="13">
        <f t="shared" si="25"/>
        <v>0.29894471119999999</v>
      </c>
      <c r="BC513" s="13">
        <f t="shared" si="23"/>
        <v>0.29894471119999999</v>
      </c>
    </row>
    <row r="514" spans="1:55" x14ac:dyDescent="0.25">
      <c r="A514" s="15">
        <v>509</v>
      </c>
      <c r="B514">
        <v>0.29834736619999902</v>
      </c>
      <c r="C514" s="1">
        <f t="shared" si="24"/>
        <v>2</v>
      </c>
      <c r="D514" s="15">
        <v>509</v>
      </c>
      <c r="E514" s="13">
        <f t="shared" si="25"/>
        <v>0.29834736619999902</v>
      </c>
      <c r="BC514" s="13">
        <f t="shared" si="23"/>
        <v>0.29834736619999902</v>
      </c>
    </row>
    <row r="515" spans="1:55" x14ac:dyDescent="0.25">
      <c r="A515" s="15">
        <v>510</v>
      </c>
      <c r="B515">
        <v>0.29774600759999997</v>
      </c>
      <c r="C515" s="1">
        <f t="shared" si="24"/>
        <v>2</v>
      </c>
      <c r="D515" s="15">
        <v>510</v>
      </c>
      <c r="E515" s="13">
        <f t="shared" si="25"/>
        <v>0.29774600759999997</v>
      </c>
      <c r="BC515" s="13">
        <f t="shared" si="23"/>
        <v>0.29774600759999997</v>
      </c>
    </row>
    <row r="516" spans="1:55" x14ac:dyDescent="0.25">
      <c r="A516" s="15">
        <v>511</v>
      </c>
      <c r="B516">
        <v>0.29714070279999999</v>
      </c>
      <c r="C516" s="1">
        <f t="shared" si="24"/>
        <v>2</v>
      </c>
      <c r="D516" s="15">
        <v>511</v>
      </c>
      <c r="E516" s="13">
        <f t="shared" si="25"/>
        <v>0.29714070279999999</v>
      </c>
      <c r="BC516" s="13">
        <f t="shared" si="23"/>
        <v>0.29714070279999999</v>
      </c>
    </row>
    <row r="517" spans="1:55" x14ac:dyDescent="0.25">
      <c r="A517" s="15">
        <v>512</v>
      </c>
      <c r="B517">
        <v>0.29653151899999902</v>
      </c>
      <c r="C517" s="1">
        <f t="shared" si="24"/>
        <v>2</v>
      </c>
      <c r="D517" s="15">
        <v>512</v>
      </c>
      <c r="E517" s="13">
        <f t="shared" si="25"/>
        <v>0.29653151899999902</v>
      </c>
      <c r="BC517" s="13">
        <f t="shared" ref="BC517:BC580" si="26">B517</f>
        <v>0.29653151899999902</v>
      </c>
    </row>
    <row r="518" spans="1:55" x14ac:dyDescent="0.25">
      <c r="A518" s="15">
        <v>513</v>
      </c>
      <c r="B518">
        <v>0.29591852259999901</v>
      </c>
      <c r="C518" s="1">
        <f t="shared" ref="C518:C581" si="27">IF(ROW()-$C$4&lt;=$C$2,1,2)</f>
        <v>2</v>
      </c>
      <c r="D518" s="15">
        <v>513</v>
      </c>
      <c r="E518" s="13">
        <f t="shared" ref="E518:E581" si="28">B518</f>
        <v>0.29591852259999901</v>
      </c>
      <c r="BC518" s="13">
        <f t="shared" si="26"/>
        <v>0.29591852259999901</v>
      </c>
    </row>
    <row r="519" spans="1:55" x14ac:dyDescent="0.25">
      <c r="A519" s="15">
        <v>514</v>
      </c>
      <c r="B519">
        <v>0.29530178000000001</v>
      </c>
      <c r="C519" s="1">
        <f t="shared" si="27"/>
        <v>2</v>
      </c>
      <c r="D519" s="15">
        <v>514</v>
      </c>
      <c r="E519" s="13">
        <f t="shared" si="28"/>
        <v>0.29530178000000001</v>
      </c>
      <c r="BC519" s="13">
        <f t="shared" si="26"/>
        <v>0.29530178000000001</v>
      </c>
    </row>
    <row r="520" spans="1:55" x14ac:dyDescent="0.25">
      <c r="A520" s="15">
        <v>515</v>
      </c>
      <c r="B520">
        <v>0.294681356599999</v>
      </c>
      <c r="C520" s="1">
        <f t="shared" si="27"/>
        <v>2</v>
      </c>
      <c r="D520" s="15">
        <v>515</v>
      </c>
      <c r="E520" s="13">
        <f t="shared" si="28"/>
        <v>0.294681356599999</v>
      </c>
      <c r="BC520" s="13">
        <f t="shared" si="26"/>
        <v>0.294681356599999</v>
      </c>
    </row>
    <row r="521" spans="1:55" x14ac:dyDescent="0.25">
      <c r="A521" s="15">
        <v>516</v>
      </c>
      <c r="B521">
        <v>0.29405731759999998</v>
      </c>
      <c r="C521" s="1">
        <f t="shared" si="27"/>
        <v>2</v>
      </c>
      <c r="D521" s="15">
        <v>516</v>
      </c>
      <c r="E521" s="13">
        <f t="shared" si="28"/>
        <v>0.29405731759999998</v>
      </c>
      <c r="BC521" s="13">
        <f t="shared" si="26"/>
        <v>0.29405731759999998</v>
      </c>
    </row>
    <row r="522" spans="1:55" x14ac:dyDescent="0.25">
      <c r="A522" s="15">
        <v>517</v>
      </c>
      <c r="B522">
        <v>0.29342972759999902</v>
      </c>
      <c r="C522" s="1">
        <f t="shared" si="27"/>
        <v>2</v>
      </c>
      <c r="D522" s="15">
        <v>517</v>
      </c>
      <c r="E522" s="13">
        <f t="shared" si="28"/>
        <v>0.29342972759999902</v>
      </c>
      <c r="BC522" s="13">
        <f t="shared" si="26"/>
        <v>0.29342972759999902</v>
      </c>
    </row>
    <row r="523" spans="1:55" x14ac:dyDescent="0.25">
      <c r="A523" s="15">
        <v>518</v>
      </c>
      <c r="B523">
        <v>0.29279865039999903</v>
      </c>
      <c r="C523" s="1">
        <f t="shared" si="27"/>
        <v>2</v>
      </c>
      <c r="D523" s="15">
        <v>518</v>
      </c>
      <c r="E523" s="13">
        <f t="shared" si="28"/>
        <v>0.29279865039999903</v>
      </c>
      <c r="BC523" s="13">
        <f t="shared" si="26"/>
        <v>0.29279865039999903</v>
      </c>
    </row>
    <row r="524" spans="1:55" x14ac:dyDescent="0.25">
      <c r="A524" s="15">
        <v>519</v>
      </c>
      <c r="B524">
        <v>0.29216414979999999</v>
      </c>
      <c r="C524" s="1">
        <f t="shared" si="27"/>
        <v>2</v>
      </c>
      <c r="D524" s="15">
        <v>519</v>
      </c>
      <c r="E524" s="13">
        <f t="shared" si="28"/>
        <v>0.29216414979999999</v>
      </c>
      <c r="BC524" s="13">
        <f t="shared" si="26"/>
        <v>0.29216414979999999</v>
      </c>
    </row>
    <row r="525" spans="1:55" x14ac:dyDescent="0.25">
      <c r="A525" s="15">
        <v>520</v>
      </c>
      <c r="B525">
        <v>0.29152628879999998</v>
      </c>
      <c r="C525" s="1">
        <f t="shared" si="27"/>
        <v>2</v>
      </c>
      <c r="D525" s="15">
        <v>520</v>
      </c>
      <c r="E525" s="13">
        <f t="shared" si="28"/>
        <v>0.29152628879999998</v>
      </c>
      <c r="BC525" s="13">
        <f t="shared" si="26"/>
        <v>0.29152628879999998</v>
      </c>
    </row>
    <row r="526" spans="1:55" x14ac:dyDescent="0.25">
      <c r="A526" s="15">
        <v>521</v>
      </c>
      <c r="B526">
        <v>0.29088512999999999</v>
      </c>
      <c r="C526" s="1">
        <f t="shared" si="27"/>
        <v>2</v>
      </c>
      <c r="D526" s="15">
        <v>521</v>
      </c>
      <c r="E526" s="13">
        <f t="shared" si="28"/>
        <v>0.29088512999999999</v>
      </c>
      <c r="BC526" s="13">
        <f t="shared" si="26"/>
        <v>0.29088512999999999</v>
      </c>
    </row>
    <row r="527" spans="1:55" x14ac:dyDescent="0.25">
      <c r="A527" s="15">
        <v>522</v>
      </c>
      <c r="B527">
        <v>0.29024073540000001</v>
      </c>
      <c r="C527" s="1">
        <f t="shared" si="27"/>
        <v>2</v>
      </c>
      <c r="D527" s="15">
        <v>522</v>
      </c>
      <c r="E527" s="13">
        <f t="shared" si="28"/>
        <v>0.29024073540000001</v>
      </c>
      <c r="BC527" s="13">
        <f t="shared" si="26"/>
        <v>0.29024073540000001</v>
      </c>
    </row>
    <row r="528" spans="1:55" x14ac:dyDescent="0.25">
      <c r="A528" s="15">
        <v>523</v>
      </c>
      <c r="B528">
        <v>0.28959316639999999</v>
      </c>
      <c r="C528" s="1">
        <f t="shared" si="27"/>
        <v>2</v>
      </c>
      <c r="D528" s="15">
        <v>523</v>
      </c>
      <c r="E528" s="13">
        <f t="shared" si="28"/>
        <v>0.28959316639999999</v>
      </c>
      <c r="BC528" s="13">
        <f t="shared" si="26"/>
        <v>0.28959316639999999</v>
      </c>
    </row>
    <row r="529" spans="1:55" x14ac:dyDescent="0.25">
      <c r="A529" s="15">
        <v>524</v>
      </c>
      <c r="B529">
        <v>0.288942484</v>
      </c>
      <c r="C529" s="1">
        <f t="shared" si="27"/>
        <v>2</v>
      </c>
      <c r="D529" s="15">
        <v>524</v>
      </c>
      <c r="E529" s="13">
        <f t="shared" si="28"/>
        <v>0.288942484</v>
      </c>
      <c r="BC529" s="13">
        <f t="shared" si="26"/>
        <v>0.288942484</v>
      </c>
    </row>
    <row r="530" spans="1:55" x14ac:dyDescent="0.25">
      <c r="A530" s="15">
        <v>525</v>
      </c>
      <c r="B530">
        <v>0.28828874899999901</v>
      </c>
      <c r="C530" s="1">
        <f t="shared" si="27"/>
        <v>2</v>
      </c>
      <c r="D530" s="15">
        <v>525</v>
      </c>
      <c r="E530" s="13">
        <f t="shared" si="28"/>
        <v>0.28828874899999901</v>
      </c>
      <c r="BC530" s="13">
        <f t="shared" si="26"/>
        <v>0.28828874899999901</v>
      </c>
    </row>
    <row r="531" spans="1:55" x14ac:dyDescent="0.25">
      <c r="A531" s="15">
        <v>526</v>
      </c>
      <c r="B531">
        <v>0.28763202139999999</v>
      </c>
      <c r="C531" s="1">
        <f t="shared" si="27"/>
        <v>2</v>
      </c>
      <c r="D531" s="15">
        <v>526</v>
      </c>
      <c r="E531" s="13">
        <f t="shared" si="28"/>
        <v>0.28763202139999999</v>
      </c>
      <c r="BC531" s="13">
        <f t="shared" si="26"/>
        <v>0.28763202139999999</v>
      </c>
    </row>
    <row r="532" spans="1:55" x14ac:dyDescent="0.25">
      <c r="A532" s="15">
        <v>527</v>
      </c>
      <c r="B532">
        <v>0.28697236040000002</v>
      </c>
      <c r="C532" s="1">
        <f t="shared" si="27"/>
        <v>2</v>
      </c>
      <c r="D532" s="15">
        <v>527</v>
      </c>
      <c r="E532" s="13">
        <f t="shared" si="28"/>
        <v>0.28697236040000002</v>
      </c>
      <c r="BC532" s="13">
        <f t="shared" si="26"/>
        <v>0.28697236040000002</v>
      </c>
    </row>
    <row r="533" spans="1:55" x14ac:dyDescent="0.25">
      <c r="A533" s="15">
        <v>528</v>
      </c>
      <c r="B533">
        <v>0.28630982499999902</v>
      </c>
      <c r="C533" s="1">
        <f t="shared" si="27"/>
        <v>2</v>
      </c>
      <c r="D533" s="15">
        <v>528</v>
      </c>
      <c r="E533" s="13">
        <f t="shared" si="28"/>
        <v>0.28630982499999902</v>
      </c>
      <c r="BC533" s="13">
        <f t="shared" si="26"/>
        <v>0.28630982499999902</v>
      </c>
    </row>
    <row r="534" spans="1:55" x14ac:dyDescent="0.25">
      <c r="A534" s="15">
        <v>529</v>
      </c>
      <c r="B534">
        <v>0.2856444742</v>
      </c>
      <c r="C534" s="1">
        <f t="shared" si="27"/>
        <v>2</v>
      </c>
      <c r="D534" s="15">
        <v>529</v>
      </c>
      <c r="E534" s="13">
        <f t="shared" si="28"/>
        <v>0.2856444742</v>
      </c>
      <c r="BC534" s="13">
        <f t="shared" si="26"/>
        <v>0.2856444742</v>
      </c>
    </row>
    <row r="535" spans="1:55" x14ac:dyDescent="0.25">
      <c r="A535" s="15">
        <v>530</v>
      </c>
      <c r="B535">
        <v>0.2849763656</v>
      </c>
      <c r="C535" s="1">
        <f t="shared" si="27"/>
        <v>2</v>
      </c>
      <c r="D535" s="15">
        <v>530</v>
      </c>
      <c r="E535" s="13">
        <f t="shared" si="28"/>
        <v>0.2849763656</v>
      </c>
      <c r="BC535" s="13">
        <f t="shared" si="26"/>
        <v>0.2849763656</v>
      </c>
    </row>
    <row r="536" spans="1:55" x14ac:dyDescent="0.25">
      <c r="A536" s="15">
        <v>531</v>
      </c>
      <c r="B536">
        <v>0.28430555659999901</v>
      </c>
      <c r="C536" s="1">
        <f t="shared" si="27"/>
        <v>2</v>
      </c>
      <c r="D536" s="15">
        <v>531</v>
      </c>
      <c r="E536" s="13">
        <f t="shared" si="28"/>
        <v>0.28430555659999901</v>
      </c>
      <c r="BC536" s="13">
        <f t="shared" si="26"/>
        <v>0.28430555659999901</v>
      </c>
    </row>
    <row r="537" spans="1:55" x14ac:dyDescent="0.25">
      <c r="A537" s="15">
        <v>532</v>
      </c>
      <c r="B537">
        <v>0.28363210459999999</v>
      </c>
      <c r="C537" s="1">
        <f t="shared" si="27"/>
        <v>2</v>
      </c>
      <c r="D537" s="15">
        <v>532</v>
      </c>
      <c r="E537" s="13">
        <f t="shared" si="28"/>
        <v>0.28363210459999999</v>
      </c>
      <c r="BC537" s="13">
        <f t="shared" si="26"/>
        <v>0.28363210459999999</v>
      </c>
    </row>
    <row r="538" spans="1:55" x14ac:dyDescent="0.25">
      <c r="A538" s="15">
        <v>533</v>
      </c>
      <c r="B538">
        <v>0.28295606579999999</v>
      </c>
      <c r="C538" s="1">
        <f t="shared" si="27"/>
        <v>2</v>
      </c>
      <c r="D538" s="15">
        <v>533</v>
      </c>
      <c r="E538" s="13">
        <f t="shared" si="28"/>
        <v>0.28295606579999999</v>
      </c>
      <c r="BC538" s="13">
        <f t="shared" si="26"/>
        <v>0.28295606579999999</v>
      </c>
    </row>
    <row r="539" spans="1:55" x14ac:dyDescent="0.25">
      <c r="A539" s="15">
        <v>534</v>
      </c>
      <c r="B539">
        <v>0.28227749639999999</v>
      </c>
      <c r="C539" s="1">
        <f t="shared" si="27"/>
        <v>2</v>
      </c>
      <c r="D539" s="15">
        <v>534</v>
      </c>
      <c r="E539" s="13">
        <f t="shared" si="28"/>
        <v>0.28227749639999999</v>
      </c>
      <c r="BC539" s="13">
        <f t="shared" si="26"/>
        <v>0.28227749639999999</v>
      </c>
    </row>
    <row r="540" spans="1:55" x14ac:dyDescent="0.25">
      <c r="A540" s="15">
        <v>535</v>
      </c>
      <c r="B540">
        <v>0.28159645179999998</v>
      </c>
      <c r="C540" s="1">
        <f t="shared" si="27"/>
        <v>2</v>
      </c>
      <c r="D540" s="15">
        <v>535</v>
      </c>
      <c r="E540" s="13">
        <f t="shared" si="28"/>
        <v>0.28159645179999998</v>
      </c>
      <c r="BC540" s="13">
        <f t="shared" si="26"/>
        <v>0.28159645179999998</v>
      </c>
    </row>
    <row r="541" spans="1:55" x14ac:dyDescent="0.25">
      <c r="A541" s="15">
        <v>536</v>
      </c>
      <c r="B541">
        <v>0.28091298720000002</v>
      </c>
      <c r="C541" s="1">
        <f t="shared" si="27"/>
        <v>2</v>
      </c>
      <c r="D541" s="15">
        <v>536</v>
      </c>
      <c r="E541" s="13">
        <f t="shared" si="28"/>
        <v>0.28091298720000002</v>
      </c>
      <c r="BC541" s="13">
        <f t="shared" si="26"/>
        <v>0.28091298720000002</v>
      </c>
    </row>
    <row r="542" spans="1:55" x14ac:dyDescent="0.25">
      <c r="A542" s="15">
        <v>537</v>
      </c>
      <c r="B542">
        <v>0.28022715679999999</v>
      </c>
      <c r="C542" s="1">
        <f t="shared" si="27"/>
        <v>2</v>
      </c>
      <c r="D542" s="15">
        <v>537</v>
      </c>
      <c r="E542" s="13">
        <f t="shared" si="28"/>
        <v>0.28022715679999999</v>
      </c>
      <c r="BC542" s="13">
        <f t="shared" si="26"/>
        <v>0.28022715679999999</v>
      </c>
    </row>
    <row r="543" spans="1:55" x14ac:dyDescent="0.25">
      <c r="A543" s="15">
        <v>538</v>
      </c>
      <c r="B543">
        <v>0.279539015</v>
      </c>
      <c r="C543" s="1">
        <f t="shared" si="27"/>
        <v>2</v>
      </c>
      <c r="D543" s="15">
        <v>538</v>
      </c>
      <c r="E543" s="13">
        <f t="shared" si="28"/>
        <v>0.279539015</v>
      </c>
      <c r="BC543" s="13">
        <f t="shared" si="26"/>
        <v>0.279539015</v>
      </c>
    </row>
    <row r="544" spans="1:55" x14ac:dyDescent="0.25">
      <c r="A544" s="15">
        <v>539</v>
      </c>
      <c r="B544">
        <v>0.27884861519999998</v>
      </c>
      <c r="C544" s="1">
        <f t="shared" si="27"/>
        <v>2</v>
      </c>
      <c r="D544" s="15">
        <v>539</v>
      </c>
      <c r="E544" s="13">
        <f t="shared" si="28"/>
        <v>0.27884861519999998</v>
      </c>
      <c r="BC544" s="13">
        <f t="shared" si="26"/>
        <v>0.27884861519999998</v>
      </c>
    </row>
    <row r="545" spans="1:55" x14ac:dyDescent="0.25">
      <c r="A545" s="15">
        <v>540</v>
      </c>
      <c r="B545">
        <v>0.27815601039999999</v>
      </c>
      <c r="C545" s="1">
        <f t="shared" si="27"/>
        <v>2</v>
      </c>
      <c r="D545" s="15">
        <v>540</v>
      </c>
      <c r="E545" s="13">
        <f t="shared" si="28"/>
        <v>0.27815601039999999</v>
      </c>
      <c r="BC545" s="13">
        <f t="shared" si="26"/>
        <v>0.27815601039999999</v>
      </c>
    </row>
    <row r="546" spans="1:55" x14ac:dyDescent="0.25">
      <c r="A546" s="15">
        <v>541</v>
      </c>
      <c r="B546">
        <v>0.27746125319999998</v>
      </c>
      <c r="C546" s="1">
        <f t="shared" si="27"/>
        <v>2</v>
      </c>
      <c r="D546" s="15">
        <v>541</v>
      </c>
      <c r="E546" s="13">
        <f t="shared" si="28"/>
        <v>0.27746125319999998</v>
      </c>
      <c r="BC546" s="13">
        <f t="shared" si="26"/>
        <v>0.27746125319999998</v>
      </c>
    </row>
    <row r="547" spans="1:55" x14ac:dyDescent="0.25">
      <c r="A547" s="15">
        <v>542</v>
      </c>
      <c r="B547">
        <v>0.27676439600000002</v>
      </c>
      <c r="C547" s="1">
        <f t="shared" si="27"/>
        <v>2</v>
      </c>
      <c r="D547" s="15">
        <v>542</v>
      </c>
      <c r="E547" s="13">
        <f t="shared" si="28"/>
        <v>0.27676439600000002</v>
      </c>
      <c r="BC547" s="13">
        <f t="shared" si="26"/>
        <v>0.27676439600000002</v>
      </c>
    </row>
    <row r="548" spans="1:55" x14ac:dyDescent="0.25">
      <c r="A548" s="15">
        <v>543</v>
      </c>
      <c r="B548">
        <v>0.27606548999999903</v>
      </c>
      <c r="C548" s="1">
        <f t="shared" si="27"/>
        <v>2</v>
      </c>
      <c r="D548" s="15">
        <v>543</v>
      </c>
      <c r="E548" s="13">
        <f t="shared" si="28"/>
        <v>0.27606548999999903</v>
      </c>
      <c r="BC548" s="13">
        <f t="shared" si="26"/>
        <v>0.27606548999999903</v>
      </c>
    </row>
    <row r="549" spans="1:55" x14ac:dyDescent="0.25">
      <c r="A549" s="15">
        <v>544</v>
      </c>
      <c r="B549">
        <v>0.27536458659999902</v>
      </c>
      <c r="C549" s="1">
        <f t="shared" si="27"/>
        <v>2</v>
      </c>
      <c r="D549" s="15">
        <v>544</v>
      </c>
      <c r="E549" s="13">
        <f t="shared" si="28"/>
        <v>0.27536458659999902</v>
      </c>
      <c r="BC549" s="13">
        <f t="shared" si="26"/>
        <v>0.27536458659999902</v>
      </c>
    </row>
    <row r="550" spans="1:55" x14ac:dyDescent="0.25">
      <c r="A550" s="15">
        <v>545</v>
      </c>
      <c r="B550">
        <v>0.27466173619999901</v>
      </c>
      <c r="C550" s="1">
        <f t="shared" si="27"/>
        <v>2</v>
      </c>
      <c r="D550" s="15">
        <v>545</v>
      </c>
      <c r="E550" s="13">
        <f t="shared" si="28"/>
        <v>0.27466173619999901</v>
      </c>
      <c r="BC550" s="13">
        <f t="shared" si="26"/>
        <v>0.27466173619999901</v>
      </c>
    </row>
    <row r="551" spans="1:55" x14ac:dyDescent="0.25">
      <c r="A551" s="15">
        <v>546</v>
      </c>
      <c r="B551">
        <v>0.27395698940000002</v>
      </c>
      <c r="C551" s="1">
        <f t="shared" si="27"/>
        <v>2</v>
      </c>
      <c r="D551" s="15">
        <v>546</v>
      </c>
      <c r="E551" s="13">
        <f t="shared" si="28"/>
        <v>0.27395698940000002</v>
      </c>
      <c r="BC551" s="13">
        <f t="shared" si="26"/>
        <v>0.27395698940000002</v>
      </c>
    </row>
    <row r="552" spans="1:55" x14ac:dyDescent="0.25">
      <c r="A552" s="15">
        <v>547</v>
      </c>
      <c r="B552">
        <v>0.27325039559999997</v>
      </c>
      <c r="C552" s="1">
        <f t="shared" si="27"/>
        <v>2</v>
      </c>
      <c r="D552" s="15">
        <v>547</v>
      </c>
      <c r="E552" s="13">
        <f t="shared" si="28"/>
        <v>0.27325039559999997</v>
      </c>
      <c r="BC552" s="13">
        <f t="shared" si="26"/>
        <v>0.27325039559999997</v>
      </c>
    </row>
    <row r="553" spans="1:55" x14ac:dyDescent="0.25">
      <c r="A553" s="15">
        <v>548</v>
      </c>
      <c r="B553">
        <v>0.272542004</v>
      </c>
      <c r="C553" s="1">
        <f t="shared" si="27"/>
        <v>2</v>
      </c>
      <c r="D553" s="15">
        <v>548</v>
      </c>
      <c r="E553" s="13">
        <f t="shared" si="28"/>
        <v>0.272542004</v>
      </c>
      <c r="BC553" s="13">
        <f t="shared" si="26"/>
        <v>0.272542004</v>
      </c>
    </row>
    <row r="554" spans="1:55" x14ac:dyDescent="0.25">
      <c r="A554" s="15">
        <v>549</v>
      </c>
      <c r="B554">
        <v>0.27183186339999998</v>
      </c>
      <c r="C554" s="1">
        <f t="shared" si="27"/>
        <v>2</v>
      </c>
      <c r="D554" s="15">
        <v>549</v>
      </c>
      <c r="E554" s="13">
        <f t="shared" si="28"/>
        <v>0.27183186339999998</v>
      </c>
      <c r="BC554" s="13">
        <f t="shared" si="26"/>
        <v>0.27183186339999998</v>
      </c>
    </row>
    <row r="555" spans="1:55" x14ac:dyDescent="0.25">
      <c r="A555" s="15">
        <v>550</v>
      </c>
      <c r="B555">
        <v>0.27112002239999999</v>
      </c>
      <c r="C555" s="1">
        <f t="shared" si="27"/>
        <v>2</v>
      </c>
      <c r="D555" s="15">
        <v>550</v>
      </c>
      <c r="E555" s="13">
        <f t="shared" si="28"/>
        <v>0.27112002239999999</v>
      </c>
      <c r="BC555" s="13">
        <f t="shared" si="26"/>
        <v>0.27112002239999999</v>
      </c>
    </row>
    <row r="556" spans="1:55" x14ac:dyDescent="0.25">
      <c r="A556" s="15">
        <v>551</v>
      </c>
      <c r="B556">
        <v>0.27040652839999901</v>
      </c>
      <c r="C556" s="1">
        <f t="shared" si="27"/>
        <v>2</v>
      </c>
      <c r="D556" s="15">
        <v>551</v>
      </c>
      <c r="E556" s="13">
        <f t="shared" si="28"/>
        <v>0.27040652839999901</v>
      </c>
      <c r="BC556" s="13">
        <f t="shared" si="26"/>
        <v>0.27040652839999901</v>
      </c>
    </row>
    <row r="557" spans="1:55" x14ac:dyDescent="0.25">
      <c r="A557" s="15">
        <v>552</v>
      </c>
      <c r="B557">
        <v>0.26969142899999998</v>
      </c>
      <c r="C557" s="1">
        <f t="shared" si="27"/>
        <v>2</v>
      </c>
      <c r="D557" s="15">
        <v>552</v>
      </c>
      <c r="E557" s="13">
        <f t="shared" si="28"/>
        <v>0.26969142899999998</v>
      </c>
      <c r="BC557" s="13">
        <f t="shared" si="26"/>
        <v>0.26969142899999998</v>
      </c>
    </row>
    <row r="558" spans="1:55" x14ac:dyDescent="0.25">
      <c r="A558" s="15">
        <v>553</v>
      </c>
      <c r="B558">
        <v>0.26897477119999902</v>
      </c>
      <c r="C558" s="1">
        <f t="shared" si="27"/>
        <v>2</v>
      </c>
      <c r="D558" s="15">
        <v>553</v>
      </c>
      <c r="E558" s="13">
        <f t="shared" si="28"/>
        <v>0.26897477119999902</v>
      </c>
      <c r="BC558" s="13">
        <f t="shared" si="26"/>
        <v>0.26897477119999902</v>
      </c>
    </row>
    <row r="559" spans="1:55" x14ac:dyDescent="0.25">
      <c r="A559" s="15">
        <v>554</v>
      </c>
      <c r="B559">
        <v>0.2682566012</v>
      </c>
      <c r="C559" s="1">
        <f t="shared" si="27"/>
        <v>2</v>
      </c>
      <c r="D559" s="15">
        <v>554</v>
      </c>
      <c r="E559" s="13">
        <f t="shared" si="28"/>
        <v>0.2682566012</v>
      </c>
      <c r="BC559" s="13">
        <f t="shared" si="26"/>
        <v>0.2682566012</v>
      </c>
    </row>
    <row r="560" spans="1:55" x14ac:dyDescent="0.25">
      <c r="A560" s="15">
        <v>555</v>
      </c>
      <c r="B560">
        <v>0.26753696499999902</v>
      </c>
      <c r="C560" s="1">
        <f t="shared" si="27"/>
        <v>2</v>
      </c>
      <c r="D560" s="15">
        <v>555</v>
      </c>
      <c r="E560" s="13">
        <f t="shared" si="28"/>
        <v>0.26753696499999902</v>
      </c>
      <c r="BC560" s="13">
        <f t="shared" si="26"/>
        <v>0.26753696499999902</v>
      </c>
    </row>
    <row r="561" spans="1:55" x14ac:dyDescent="0.25">
      <c r="A561" s="15">
        <v>556</v>
      </c>
      <c r="B561">
        <v>0.26681590820000001</v>
      </c>
      <c r="C561" s="1">
        <f t="shared" si="27"/>
        <v>2</v>
      </c>
      <c r="D561" s="15">
        <v>556</v>
      </c>
      <c r="E561" s="13">
        <f t="shared" si="28"/>
        <v>0.26681590820000001</v>
      </c>
      <c r="BC561" s="13">
        <f t="shared" si="26"/>
        <v>0.26681590820000001</v>
      </c>
    </row>
    <row r="562" spans="1:55" x14ac:dyDescent="0.25">
      <c r="A562" s="15">
        <v>557</v>
      </c>
      <c r="B562">
        <v>0.266093476</v>
      </c>
      <c r="C562" s="1">
        <f t="shared" si="27"/>
        <v>2</v>
      </c>
      <c r="D562" s="15">
        <v>557</v>
      </c>
      <c r="E562" s="13">
        <f t="shared" si="28"/>
        <v>0.266093476</v>
      </c>
      <c r="BC562" s="13">
        <f t="shared" si="26"/>
        <v>0.266093476</v>
      </c>
    </row>
    <row r="563" spans="1:55" x14ac:dyDescent="0.25">
      <c r="A563" s="15">
        <v>558</v>
      </c>
      <c r="B563">
        <v>0.26536971300000001</v>
      </c>
      <c r="C563" s="1">
        <f t="shared" si="27"/>
        <v>2</v>
      </c>
      <c r="D563" s="15">
        <v>558</v>
      </c>
      <c r="E563" s="13">
        <f t="shared" si="28"/>
        <v>0.26536971300000001</v>
      </c>
      <c r="BC563" s="13">
        <f t="shared" si="26"/>
        <v>0.26536971300000001</v>
      </c>
    </row>
    <row r="564" spans="1:55" x14ac:dyDescent="0.25">
      <c r="A564" s="15">
        <v>559</v>
      </c>
      <c r="B564">
        <v>0.26464466320000002</v>
      </c>
      <c r="C564" s="1">
        <f t="shared" si="27"/>
        <v>2</v>
      </c>
      <c r="D564" s="15">
        <v>559</v>
      </c>
      <c r="E564" s="13">
        <f t="shared" si="28"/>
        <v>0.26464466320000002</v>
      </c>
      <c r="BC564" s="13">
        <f t="shared" si="26"/>
        <v>0.26464466320000002</v>
      </c>
    </row>
    <row r="565" spans="1:55" x14ac:dyDescent="0.25">
      <c r="A565" s="15">
        <v>560</v>
      </c>
      <c r="B565">
        <v>0.26391837039999999</v>
      </c>
      <c r="C565" s="1">
        <f t="shared" si="27"/>
        <v>2</v>
      </c>
      <c r="D565" s="15">
        <v>560</v>
      </c>
      <c r="E565" s="13">
        <f t="shared" si="28"/>
        <v>0.26391837039999999</v>
      </c>
      <c r="BC565" s="13">
        <f t="shared" si="26"/>
        <v>0.26391837039999999</v>
      </c>
    </row>
    <row r="566" spans="1:55" x14ac:dyDescent="0.25">
      <c r="A566" s="15">
        <v>561</v>
      </c>
      <c r="B566">
        <v>0.2631908778</v>
      </c>
      <c r="C566" s="1">
        <f t="shared" si="27"/>
        <v>2</v>
      </c>
      <c r="D566" s="15">
        <v>561</v>
      </c>
      <c r="E566" s="13">
        <f t="shared" si="28"/>
        <v>0.2631908778</v>
      </c>
      <c r="BC566" s="13">
        <f t="shared" si="26"/>
        <v>0.2631908778</v>
      </c>
    </row>
    <row r="567" spans="1:55" x14ac:dyDescent="0.25">
      <c r="A567" s="15">
        <v>562</v>
      </c>
      <c r="B567">
        <v>0.2624622284</v>
      </c>
      <c r="C567" s="1">
        <f t="shared" si="27"/>
        <v>2</v>
      </c>
      <c r="D567" s="15">
        <v>562</v>
      </c>
      <c r="E567" s="13">
        <f t="shared" si="28"/>
        <v>0.2624622284</v>
      </c>
      <c r="BC567" s="13">
        <f t="shared" si="26"/>
        <v>0.2624622284</v>
      </c>
    </row>
    <row r="568" spans="1:55" x14ac:dyDescent="0.25">
      <c r="A568" s="15">
        <v>563</v>
      </c>
      <c r="B568">
        <v>0.26173246459999999</v>
      </c>
      <c r="C568" s="1">
        <f t="shared" si="27"/>
        <v>2</v>
      </c>
      <c r="D568" s="15">
        <v>563</v>
      </c>
      <c r="E568" s="13">
        <f t="shared" si="28"/>
        <v>0.26173246459999999</v>
      </c>
      <c r="BC568" s="13">
        <f t="shared" si="26"/>
        <v>0.26173246459999999</v>
      </c>
    </row>
    <row r="569" spans="1:55" x14ac:dyDescent="0.25">
      <c r="A569" s="15">
        <v>564</v>
      </c>
      <c r="B569">
        <v>0.2610016282</v>
      </c>
      <c r="C569" s="1">
        <f t="shared" si="27"/>
        <v>2</v>
      </c>
      <c r="D569" s="15">
        <v>564</v>
      </c>
      <c r="E569" s="13">
        <f t="shared" si="28"/>
        <v>0.2610016282</v>
      </c>
      <c r="BC569" s="13">
        <f t="shared" si="26"/>
        <v>0.2610016282</v>
      </c>
    </row>
    <row r="570" spans="1:55" x14ac:dyDescent="0.25">
      <c r="A570" s="15">
        <v>565</v>
      </c>
      <c r="B570">
        <v>0.26026976079999897</v>
      </c>
      <c r="C570" s="1">
        <f t="shared" si="27"/>
        <v>2</v>
      </c>
      <c r="D570" s="15">
        <v>565</v>
      </c>
      <c r="E570" s="13">
        <f t="shared" si="28"/>
        <v>0.26026976079999897</v>
      </c>
      <c r="BC570" s="13">
        <f t="shared" si="26"/>
        <v>0.26026976079999897</v>
      </c>
    </row>
    <row r="571" spans="1:55" x14ac:dyDescent="0.25">
      <c r="A571" s="15">
        <v>566</v>
      </c>
      <c r="B571">
        <v>0.25953690359999998</v>
      </c>
      <c r="C571" s="1">
        <f t="shared" si="27"/>
        <v>2</v>
      </c>
      <c r="D571" s="15">
        <v>566</v>
      </c>
      <c r="E571" s="13">
        <f t="shared" si="28"/>
        <v>0.25953690359999998</v>
      </c>
      <c r="BC571" s="13">
        <f t="shared" si="26"/>
        <v>0.25953690359999998</v>
      </c>
    </row>
    <row r="572" spans="1:55" x14ac:dyDescent="0.25">
      <c r="A572" s="15">
        <v>567</v>
      </c>
      <c r="B572">
        <v>0.2588030972</v>
      </c>
      <c r="C572" s="1">
        <f t="shared" si="27"/>
        <v>2</v>
      </c>
      <c r="D572" s="15">
        <v>567</v>
      </c>
      <c r="E572" s="13">
        <f t="shared" si="28"/>
        <v>0.2588030972</v>
      </c>
      <c r="BC572" s="13">
        <f t="shared" si="26"/>
        <v>0.2588030972</v>
      </c>
    </row>
    <row r="573" spans="1:55" x14ac:dyDescent="0.25">
      <c r="A573" s="15">
        <v>568</v>
      </c>
      <c r="B573">
        <v>0.25806838179999902</v>
      </c>
      <c r="C573" s="1">
        <f t="shared" si="27"/>
        <v>2</v>
      </c>
      <c r="D573" s="15">
        <v>568</v>
      </c>
      <c r="E573" s="13">
        <f t="shared" si="28"/>
        <v>0.25806838179999902</v>
      </c>
      <c r="BC573" s="13">
        <f t="shared" si="26"/>
        <v>0.25806838179999902</v>
      </c>
    </row>
    <row r="574" spans="1:55" x14ac:dyDescent="0.25">
      <c r="A574" s="15">
        <v>569</v>
      </c>
      <c r="B574">
        <v>0.25733279739999998</v>
      </c>
      <c r="C574" s="1">
        <f t="shared" si="27"/>
        <v>2</v>
      </c>
      <c r="D574" s="15">
        <v>569</v>
      </c>
      <c r="E574" s="13">
        <f t="shared" si="28"/>
        <v>0.25733279739999998</v>
      </c>
      <c r="BC574" s="13">
        <f t="shared" si="26"/>
        <v>0.25733279739999998</v>
      </c>
    </row>
    <row r="575" spans="1:55" x14ac:dyDescent="0.25">
      <c r="A575" s="15">
        <v>570</v>
      </c>
      <c r="B575">
        <v>0.25659638299999998</v>
      </c>
      <c r="C575" s="1">
        <f t="shared" si="27"/>
        <v>2</v>
      </c>
      <c r="D575" s="15">
        <v>570</v>
      </c>
      <c r="E575" s="13">
        <f t="shared" si="28"/>
        <v>0.25659638299999998</v>
      </c>
      <c r="BC575" s="13">
        <f t="shared" si="26"/>
        <v>0.25659638299999998</v>
      </c>
    </row>
    <row r="576" spans="1:55" x14ac:dyDescent="0.25">
      <c r="A576" s="15">
        <v>571</v>
      </c>
      <c r="B576">
        <v>0.25585917799999902</v>
      </c>
      <c r="C576" s="1">
        <f t="shared" si="27"/>
        <v>2</v>
      </c>
      <c r="D576" s="15">
        <v>571</v>
      </c>
      <c r="E576" s="13">
        <f t="shared" si="28"/>
        <v>0.25585917799999902</v>
      </c>
      <c r="BC576" s="13">
        <f t="shared" si="26"/>
        <v>0.25585917799999902</v>
      </c>
    </row>
    <row r="577" spans="1:55" x14ac:dyDescent="0.25">
      <c r="A577" s="15">
        <v>572</v>
      </c>
      <c r="B577">
        <v>0.25512122059999998</v>
      </c>
      <c r="C577" s="1">
        <f t="shared" si="27"/>
        <v>2</v>
      </c>
      <c r="D577" s="15">
        <v>572</v>
      </c>
      <c r="E577" s="13">
        <f t="shared" si="28"/>
        <v>0.25512122059999998</v>
      </c>
      <c r="BC577" s="13">
        <f t="shared" si="26"/>
        <v>0.25512122059999998</v>
      </c>
    </row>
    <row r="578" spans="1:55" x14ac:dyDescent="0.25">
      <c r="A578" s="15">
        <v>573</v>
      </c>
      <c r="B578">
        <v>0.25438254899999901</v>
      </c>
      <c r="C578" s="1">
        <f t="shared" si="27"/>
        <v>2</v>
      </c>
      <c r="D578" s="15">
        <v>573</v>
      </c>
      <c r="E578" s="13">
        <f t="shared" si="28"/>
        <v>0.25438254899999901</v>
      </c>
      <c r="BC578" s="13">
        <f t="shared" si="26"/>
        <v>0.25438254899999901</v>
      </c>
    </row>
    <row r="579" spans="1:55" x14ac:dyDescent="0.25">
      <c r="A579" s="15">
        <v>574</v>
      </c>
      <c r="B579">
        <v>0.253643201199999</v>
      </c>
      <c r="C579" s="1">
        <f t="shared" si="27"/>
        <v>2</v>
      </c>
      <c r="D579" s="15">
        <v>574</v>
      </c>
      <c r="E579" s="13">
        <f t="shared" si="28"/>
        <v>0.253643201199999</v>
      </c>
      <c r="BC579" s="13">
        <f t="shared" si="26"/>
        <v>0.253643201199999</v>
      </c>
    </row>
    <row r="580" spans="1:55" x14ac:dyDescent="0.25">
      <c r="A580" s="15">
        <v>575</v>
      </c>
      <c r="B580">
        <v>0.2529032142</v>
      </c>
      <c r="C580" s="1">
        <f t="shared" si="27"/>
        <v>2</v>
      </c>
      <c r="D580" s="15">
        <v>575</v>
      </c>
      <c r="E580" s="13">
        <f t="shared" si="28"/>
        <v>0.2529032142</v>
      </c>
      <c r="BC580" s="13">
        <f t="shared" si="26"/>
        <v>0.2529032142</v>
      </c>
    </row>
    <row r="581" spans="1:55" x14ac:dyDescent="0.25">
      <c r="A581" s="15">
        <v>576</v>
      </c>
      <c r="B581">
        <v>0.25216262519999999</v>
      </c>
      <c r="C581" s="1">
        <f t="shared" si="27"/>
        <v>2</v>
      </c>
      <c r="D581" s="15">
        <v>576</v>
      </c>
      <c r="E581" s="13">
        <f t="shared" si="28"/>
        <v>0.25216262519999999</v>
      </c>
      <c r="BC581" s="13">
        <f t="shared" ref="BC581:BC644" si="29">B581</f>
        <v>0.25216262519999999</v>
      </c>
    </row>
    <row r="582" spans="1:55" x14ac:dyDescent="0.25">
      <c r="A582" s="15">
        <v>577</v>
      </c>
      <c r="B582">
        <v>0.25142147039999901</v>
      </c>
      <c r="C582" s="1">
        <f t="shared" ref="C582:C645" si="30">IF(ROW()-$C$4&lt;=$C$2,1,2)</f>
        <v>2</v>
      </c>
      <c r="D582" s="15">
        <v>577</v>
      </c>
      <c r="E582" s="13">
        <f t="shared" ref="E582:E645" si="31">B582</f>
        <v>0.25142147039999901</v>
      </c>
      <c r="BC582" s="13">
        <f t="shared" si="29"/>
        <v>0.25142147039999901</v>
      </c>
    </row>
    <row r="583" spans="1:55" x14ac:dyDescent="0.25">
      <c r="A583" s="15">
        <v>578</v>
      </c>
      <c r="B583">
        <v>0.25067978599999902</v>
      </c>
      <c r="C583" s="1">
        <f t="shared" si="30"/>
        <v>2</v>
      </c>
      <c r="D583" s="15">
        <v>578</v>
      </c>
      <c r="E583" s="13">
        <f t="shared" si="31"/>
        <v>0.25067978599999902</v>
      </c>
      <c r="BC583" s="13">
        <f t="shared" si="29"/>
        <v>0.25067978599999902</v>
      </c>
    </row>
    <row r="584" spans="1:55" x14ac:dyDescent="0.25">
      <c r="A584" s="15">
        <v>579</v>
      </c>
      <c r="B584">
        <v>0.24993760779999999</v>
      </c>
      <c r="C584" s="1">
        <f t="shared" si="30"/>
        <v>2</v>
      </c>
      <c r="D584" s="15">
        <v>579</v>
      </c>
      <c r="E584" s="13">
        <f t="shared" si="31"/>
        <v>0.24993760779999999</v>
      </c>
      <c r="BC584" s="13">
        <f t="shared" si="29"/>
        <v>0.24993760779999999</v>
      </c>
    </row>
    <row r="585" spans="1:55" x14ac:dyDescent="0.25">
      <c r="A585" s="15">
        <v>580</v>
      </c>
      <c r="B585">
        <v>0.24919497099999999</v>
      </c>
      <c r="C585" s="1">
        <f t="shared" si="30"/>
        <v>2</v>
      </c>
      <c r="D585" s="15">
        <v>580</v>
      </c>
      <c r="E585" s="13">
        <f t="shared" si="31"/>
        <v>0.24919497099999999</v>
      </c>
      <c r="BC585" s="13">
        <f t="shared" si="29"/>
        <v>0.24919497099999999</v>
      </c>
    </row>
    <row r="586" spans="1:55" x14ac:dyDescent="0.25">
      <c r="A586" s="15">
        <v>581</v>
      </c>
      <c r="B586">
        <v>0.248451910399999</v>
      </c>
      <c r="C586" s="1">
        <f t="shared" si="30"/>
        <v>2</v>
      </c>
      <c r="D586" s="15">
        <v>581</v>
      </c>
      <c r="E586" s="13">
        <f t="shared" si="31"/>
        <v>0.248451910399999</v>
      </c>
      <c r="BC586" s="13">
        <f t="shared" si="29"/>
        <v>0.248451910399999</v>
      </c>
    </row>
    <row r="587" spans="1:55" x14ac:dyDescent="0.25">
      <c r="A587" s="15">
        <v>582</v>
      </c>
      <c r="B587">
        <v>0.247708460799999</v>
      </c>
      <c r="C587" s="1">
        <f t="shared" si="30"/>
        <v>2</v>
      </c>
      <c r="D587" s="15">
        <v>582</v>
      </c>
      <c r="E587" s="13">
        <f t="shared" si="31"/>
        <v>0.247708460799999</v>
      </c>
      <c r="BC587" s="13">
        <f t="shared" si="29"/>
        <v>0.247708460799999</v>
      </c>
    </row>
    <row r="588" spans="1:55" x14ac:dyDescent="0.25">
      <c r="A588" s="15">
        <v>583</v>
      </c>
      <c r="B588">
        <v>0.24696465619999999</v>
      </c>
      <c r="C588" s="1">
        <f t="shared" si="30"/>
        <v>2</v>
      </c>
      <c r="D588" s="15">
        <v>583</v>
      </c>
      <c r="E588" s="13">
        <f t="shared" si="31"/>
        <v>0.24696465619999999</v>
      </c>
      <c r="BC588" s="13">
        <f t="shared" si="29"/>
        <v>0.24696465619999999</v>
      </c>
    </row>
    <row r="589" spans="1:55" x14ac:dyDescent="0.25">
      <c r="A589" s="15">
        <v>584</v>
      </c>
      <c r="B589">
        <v>0.24622053019999901</v>
      </c>
      <c r="C589" s="1">
        <f t="shared" si="30"/>
        <v>2</v>
      </c>
      <c r="D589" s="15">
        <v>584</v>
      </c>
      <c r="E589" s="13">
        <f t="shared" si="31"/>
        <v>0.24622053019999901</v>
      </c>
      <c r="BC589" s="13">
        <f t="shared" si="29"/>
        <v>0.24622053019999901</v>
      </c>
    </row>
    <row r="590" spans="1:55" x14ac:dyDescent="0.25">
      <c r="A590" s="15">
        <v>585</v>
      </c>
      <c r="B590">
        <v>0.2454761164</v>
      </c>
      <c r="C590" s="1">
        <f t="shared" si="30"/>
        <v>2</v>
      </c>
      <c r="D590" s="15">
        <v>585</v>
      </c>
      <c r="E590" s="13">
        <f t="shared" si="31"/>
        <v>0.2454761164</v>
      </c>
      <c r="BC590" s="13">
        <f t="shared" si="29"/>
        <v>0.2454761164</v>
      </c>
    </row>
    <row r="591" spans="1:55" x14ac:dyDescent="0.25">
      <c r="A591" s="15">
        <v>586</v>
      </c>
      <c r="B591">
        <v>0.24473144759999901</v>
      </c>
      <c r="C591" s="1">
        <f t="shared" si="30"/>
        <v>2</v>
      </c>
      <c r="D591" s="15">
        <v>586</v>
      </c>
      <c r="E591" s="13">
        <f t="shared" si="31"/>
        <v>0.24473144759999901</v>
      </c>
      <c r="BC591" s="13">
        <f t="shared" si="29"/>
        <v>0.24473144759999901</v>
      </c>
    </row>
    <row r="592" spans="1:55" x14ac:dyDescent="0.25">
      <c r="A592" s="15">
        <v>587</v>
      </c>
      <c r="B592">
        <v>0.243986556399999</v>
      </c>
      <c r="C592" s="1">
        <f t="shared" si="30"/>
        <v>2</v>
      </c>
      <c r="D592" s="15">
        <v>587</v>
      </c>
      <c r="E592" s="13">
        <f t="shared" si="31"/>
        <v>0.243986556399999</v>
      </c>
      <c r="BC592" s="13">
        <f t="shared" si="29"/>
        <v>0.243986556399999</v>
      </c>
    </row>
    <row r="593" spans="1:55" x14ac:dyDescent="0.25">
      <c r="A593" s="15">
        <v>588</v>
      </c>
      <c r="B593">
        <v>0.243241475199999</v>
      </c>
      <c r="C593" s="1">
        <f t="shared" si="30"/>
        <v>2</v>
      </c>
      <c r="D593" s="15">
        <v>588</v>
      </c>
      <c r="E593" s="13">
        <f t="shared" si="31"/>
        <v>0.243241475199999</v>
      </c>
      <c r="BC593" s="13">
        <f t="shared" si="29"/>
        <v>0.243241475199999</v>
      </c>
    </row>
    <row r="594" spans="1:55" x14ac:dyDescent="0.25">
      <c r="A594" s="15">
        <v>589</v>
      </c>
      <c r="B594">
        <v>0.24249623540000001</v>
      </c>
      <c r="C594" s="1">
        <f t="shared" si="30"/>
        <v>2</v>
      </c>
      <c r="D594" s="15">
        <v>589</v>
      </c>
      <c r="E594" s="13">
        <f t="shared" si="31"/>
        <v>0.24249623540000001</v>
      </c>
      <c r="BC594" s="13">
        <f t="shared" si="29"/>
        <v>0.24249623540000001</v>
      </c>
    </row>
    <row r="595" spans="1:55" x14ac:dyDescent="0.25">
      <c r="A595" s="15">
        <v>590</v>
      </c>
      <c r="B595">
        <v>0.24175086899999901</v>
      </c>
      <c r="C595" s="1">
        <f t="shared" si="30"/>
        <v>2</v>
      </c>
      <c r="D595" s="15">
        <v>590</v>
      </c>
      <c r="E595" s="13">
        <f t="shared" si="31"/>
        <v>0.24175086899999901</v>
      </c>
      <c r="BC595" s="13">
        <f t="shared" si="29"/>
        <v>0.24175086899999901</v>
      </c>
    </row>
    <row r="596" spans="1:55" x14ac:dyDescent="0.25">
      <c r="A596" s="15">
        <v>591</v>
      </c>
      <c r="B596">
        <v>0.24100540679999999</v>
      </c>
      <c r="C596" s="1">
        <f t="shared" si="30"/>
        <v>2</v>
      </c>
      <c r="D596" s="15">
        <v>591</v>
      </c>
      <c r="E596" s="13">
        <f t="shared" si="31"/>
        <v>0.24100540679999999</v>
      </c>
      <c r="BC596" s="13">
        <f t="shared" si="29"/>
        <v>0.24100540679999999</v>
      </c>
    </row>
    <row r="597" spans="1:55" x14ac:dyDescent="0.25">
      <c r="A597" s="15">
        <v>592</v>
      </c>
      <c r="B597">
        <v>0.240259879599999</v>
      </c>
      <c r="C597" s="1">
        <f t="shared" si="30"/>
        <v>2</v>
      </c>
      <c r="D597" s="15">
        <v>592</v>
      </c>
      <c r="E597" s="13">
        <f t="shared" si="31"/>
        <v>0.240259879599999</v>
      </c>
      <c r="BC597" s="13">
        <f t="shared" si="29"/>
        <v>0.240259879599999</v>
      </c>
    </row>
    <row r="598" spans="1:55" x14ac:dyDescent="0.25">
      <c r="A598" s="15">
        <v>593</v>
      </c>
      <c r="B598">
        <v>0.23951431779999999</v>
      </c>
      <c r="C598" s="1">
        <f t="shared" si="30"/>
        <v>2</v>
      </c>
      <c r="D598" s="15">
        <v>593</v>
      </c>
      <c r="E598" s="13">
        <f t="shared" si="31"/>
        <v>0.23951431779999999</v>
      </c>
      <c r="BC598" s="13">
        <f t="shared" si="29"/>
        <v>0.23951431779999999</v>
      </c>
    </row>
    <row r="599" spans="1:55" x14ac:dyDescent="0.25">
      <c r="A599" s="15">
        <v>594</v>
      </c>
      <c r="B599">
        <v>0.23876875139999901</v>
      </c>
      <c r="C599" s="1">
        <f t="shared" si="30"/>
        <v>2</v>
      </c>
      <c r="D599" s="15">
        <v>594</v>
      </c>
      <c r="E599" s="13">
        <f t="shared" si="31"/>
        <v>0.23876875139999901</v>
      </c>
      <c r="BC599" s="13">
        <f t="shared" si="29"/>
        <v>0.23876875139999901</v>
      </c>
    </row>
    <row r="600" spans="1:55" x14ac:dyDescent="0.25">
      <c r="A600" s="15">
        <v>595</v>
      </c>
      <c r="B600">
        <v>0.23802321000000001</v>
      </c>
      <c r="C600" s="1">
        <f t="shared" si="30"/>
        <v>2</v>
      </c>
      <c r="D600" s="15">
        <v>595</v>
      </c>
      <c r="E600" s="13">
        <f t="shared" si="31"/>
        <v>0.23802321000000001</v>
      </c>
      <c r="BC600" s="13">
        <f t="shared" si="29"/>
        <v>0.23802321000000001</v>
      </c>
    </row>
    <row r="601" spans="1:55" x14ac:dyDescent="0.25">
      <c r="A601" s="15">
        <v>596</v>
      </c>
      <c r="B601">
        <v>0.237277723</v>
      </c>
      <c r="C601" s="1">
        <f t="shared" si="30"/>
        <v>2</v>
      </c>
      <c r="D601" s="15">
        <v>596</v>
      </c>
      <c r="E601" s="13">
        <f t="shared" si="31"/>
        <v>0.237277723</v>
      </c>
      <c r="BC601" s="13">
        <f t="shared" si="29"/>
        <v>0.237277723</v>
      </c>
    </row>
    <row r="602" spans="1:55" x14ac:dyDescent="0.25">
      <c r="A602" s="15">
        <v>597</v>
      </c>
      <c r="B602">
        <v>0.2365323194</v>
      </c>
      <c r="C602" s="1">
        <f t="shared" si="30"/>
        <v>2</v>
      </c>
      <c r="D602" s="15">
        <v>597</v>
      </c>
      <c r="E602" s="13">
        <f t="shared" si="31"/>
        <v>0.2365323194</v>
      </c>
      <c r="BC602" s="13">
        <f t="shared" si="29"/>
        <v>0.2365323194</v>
      </c>
    </row>
    <row r="603" spans="1:55" x14ac:dyDescent="0.25">
      <c r="A603" s="15">
        <v>598</v>
      </c>
      <c r="B603">
        <v>0.2357870276</v>
      </c>
      <c r="C603" s="1">
        <f t="shared" si="30"/>
        <v>2</v>
      </c>
      <c r="D603" s="15">
        <v>598</v>
      </c>
      <c r="E603" s="13">
        <f t="shared" si="31"/>
        <v>0.2357870276</v>
      </c>
      <c r="BC603" s="13">
        <f t="shared" si="29"/>
        <v>0.2357870276</v>
      </c>
    </row>
    <row r="604" spans="1:55" x14ac:dyDescent="0.25">
      <c r="A604" s="15">
        <v>599</v>
      </c>
      <c r="B604">
        <v>0.23504187579999899</v>
      </c>
      <c r="C604" s="1">
        <f t="shared" si="30"/>
        <v>2</v>
      </c>
      <c r="D604" s="15">
        <v>599</v>
      </c>
      <c r="E604" s="13">
        <f t="shared" si="31"/>
        <v>0.23504187579999899</v>
      </c>
      <c r="BC604" s="13">
        <f t="shared" si="29"/>
        <v>0.23504187579999899</v>
      </c>
    </row>
    <row r="605" spans="1:55" x14ac:dyDescent="0.25">
      <c r="A605" s="15">
        <v>600</v>
      </c>
      <c r="B605">
        <v>0.2342968922</v>
      </c>
      <c r="C605" s="1">
        <f t="shared" si="30"/>
        <v>2</v>
      </c>
      <c r="D605" s="15">
        <v>600</v>
      </c>
      <c r="E605" s="13">
        <f t="shared" si="31"/>
        <v>0.2342968922</v>
      </c>
      <c r="BC605" s="13">
        <f t="shared" si="29"/>
        <v>0.2342968922</v>
      </c>
    </row>
    <row r="606" spans="1:55" x14ac:dyDescent="0.25">
      <c r="A606" s="15">
        <v>601</v>
      </c>
      <c r="B606">
        <v>0.2335521042</v>
      </c>
      <c r="C606" s="1">
        <f t="shared" si="30"/>
        <v>2</v>
      </c>
      <c r="D606" s="15">
        <v>601</v>
      </c>
      <c r="E606" s="13">
        <f t="shared" si="31"/>
        <v>0.2335521042</v>
      </c>
      <c r="BC606" s="13">
        <f t="shared" si="29"/>
        <v>0.2335521042</v>
      </c>
    </row>
    <row r="607" spans="1:55" x14ac:dyDescent="0.25">
      <c r="A607" s="15">
        <v>602</v>
      </c>
      <c r="B607">
        <v>0.23280753899999901</v>
      </c>
      <c r="C607" s="1">
        <f t="shared" si="30"/>
        <v>2</v>
      </c>
      <c r="D607" s="15">
        <v>602</v>
      </c>
      <c r="E607" s="13">
        <f t="shared" si="31"/>
        <v>0.23280753899999901</v>
      </c>
      <c r="BC607" s="13">
        <f t="shared" si="29"/>
        <v>0.23280753899999901</v>
      </c>
    </row>
    <row r="608" spans="1:55" x14ac:dyDescent="0.25">
      <c r="A608" s="15">
        <v>603</v>
      </c>
      <c r="B608">
        <v>0.23206322359999901</v>
      </c>
      <c r="C608" s="1">
        <f t="shared" si="30"/>
        <v>2</v>
      </c>
      <c r="D608" s="15">
        <v>603</v>
      </c>
      <c r="E608" s="13">
        <f t="shared" si="31"/>
        <v>0.23206322359999901</v>
      </c>
      <c r="BC608" s="13">
        <f t="shared" si="29"/>
        <v>0.23206322359999901</v>
      </c>
    </row>
    <row r="609" spans="1:55" x14ac:dyDescent="0.25">
      <c r="A609" s="15">
        <v>604</v>
      </c>
      <c r="B609">
        <v>0.23131918439999999</v>
      </c>
      <c r="C609" s="1">
        <f t="shared" si="30"/>
        <v>2</v>
      </c>
      <c r="D609" s="15">
        <v>604</v>
      </c>
      <c r="E609" s="13">
        <f t="shared" si="31"/>
        <v>0.23131918439999999</v>
      </c>
      <c r="BC609" s="13">
        <f t="shared" si="29"/>
        <v>0.23131918439999999</v>
      </c>
    </row>
    <row r="610" spans="1:55" x14ac:dyDescent="0.25">
      <c r="A610" s="15">
        <v>605</v>
      </c>
      <c r="B610">
        <v>0.23057544759999901</v>
      </c>
      <c r="C610" s="1">
        <f t="shared" si="30"/>
        <v>2</v>
      </c>
      <c r="D610" s="15">
        <v>605</v>
      </c>
      <c r="E610" s="13">
        <f t="shared" si="31"/>
        <v>0.23057544759999901</v>
      </c>
      <c r="BC610" s="13">
        <f t="shared" si="29"/>
        <v>0.23057544759999901</v>
      </c>
    </row>
    <row r="611" spans="1:55" x14ac:dyDescent="0.25">
      <c r="A611" s="15">
        <v>606</v>
      </c>
      <c r="B611">
        <v>0.22983203939999899</v>
      </c>
      <c r="C611" s="1">
        <f t="shared" si="30"/>
        <v>2</v>
      </c>
      <c r="D611" s="15">
        <v>606</v>
      </c>
      <c r="E611" s="13">
        <f t="shared" si="31"/>
        <v>0.22983203939999899</v>
      </c>
      <c r="BC611" s="13">
        <f t="shared" si="29"/>
        <v>0.22983203939999899</v>
      </c>
    </row>
    <row r="612" spans="1:55" x14ac:dyDescent="0.25">
      <c r="A612" s="15">
        <v>607</v>
      </c>
      <c r="B612">
        <v>0.22908898479999901</v>
      </c>
      <c r="C612" s="1">
        <f t="shared" si="30"/>
        <v>2</v>
      </c>
      <c r="D612" s="15">
        <v>607</v>
      </c>
      <c r="E612" s="13">
        <f t="shared" si="31"/>
        <v>0.22908898479999901</v>
      </c>
      <c r="BC612" s="13">
        <f t="shared" si="29"/>
        <v>0.22908898479999901</v>
      </c>
    </row>
    <row r="613" spans="1:55" x14ac:dyDescent="0.25">
      <c r="A613" s="15">
        <v>608</v>
      </c>
      <c r="B613">
        <v>0.22834630959999999</v>
      </c>
      <c r="C613" s="1">
        <f t="shared" si="30"/>
        <v>2</v>
      </c>
      <c r="D613" s="15">
        <v>608</v>
      </c>
      <c r="E613" s="13">
        <f t="shared" si="31"/>
        <v>0.22834630959999999</v>
      </c>
      <c r="BC613" s="13">
        <f t="shared" si="29"/>
        <v>0.22834630959999999</v>
      </c>
    </row>
    <row r="614" spans="1:55" x14ac:dyDescent="0.25">
      <c r="A614" s="15">
        <v>609</v>
      </c>
      <c r="B614">
        <v>0.2276040386</v>
      </c>
      <c r="C614" s="1">
        <f t="shared" si="30"/>
        <v>2</v>
      </c>
      <c r="D614" s="15">
        <v>609</v>
      </c>
      <c r="E614" s="13">
        <f t="shared" si="31"/>
        <v>0.2276040386</v>
      </c>
      <c r="BC614" s="13">
        <f t="shared" si="29"/>
        <v>0.2276040386</v>
      </c>
    </row>
    <row r="615" spans="1:55" x14ac:dyDescent="0.25">
      <c r="A615" s="15">
        <v>610</v>
      </c>
      <c r="B615">
        <v>0.22686219599999999</v>
      </c>
      <c r="C615" s="1">
        <f t="shared" si="30"/>
        <v>2</v>
      </c>
      <c r="D615" s="15">
        <v>610</v>
      </c>
      <c r="E615" s="13">
        <f t="shared" si="31"/>
        <v>0.22686219599999999</v>
      </c>
      <c r="BC615" s="13">
        <f t="shared" si="29"/>
        <v>0.22686219599999999</v>
      </c>
    </row>
    <row r="616" spans="1:55" x14ac:dyDescent="0.25">
      <c r="A616" s="15">
        <v>611</v>
      </c>
      <c r="B616">
        <v>0.226120806599999</v>
      </c>
      <c r="C616" s="1">
        <f t="shared" si="30"/>
        <v>2</v>
      </c>
      <c r="D616" s="15">
        <v>611</v>
      </c>
      <c r="E616" s="13">
        <f t="shared" si="31"/>
        <v>0.226120806599999</v>
      </c>
      <c r="BC616" s="13">
        <f t="shared" si="29"/>
        <v>0.226120806599999</v>
      </c>
    </row>
    <row r="617" spans="1:55" x14ac:dyDescent="0.25">
      <c r="A617" s="15">
        <v>612</v>
      </c>
      <c r="B617">
        <v>0.225379894</v>
      </c>
      <c r="C617" s="1">
        <f t="shared" si="30"/>
        <v>2</v>
      </c>
      <c r="D617" s="15">
        <v>612</v>
      </c>
      <c r="E617" s="13">
        <f t="shared" si="31"/>
        <v>0.225379894</v>
      </c>
      <c r="BC617" s="13">
        <f t="shared" si="29"/>
        <v>0.225379894</v>
      </c>
    </row>
    <row r="618" spans="1:55" x14ac:dyDescent="0.25">
      <c r="A618" s="15">
        <v>613</v>
      </c>
      <c r="B618">
        <v>0.224639482</v>
      </c>
      <c r="C618" s="1">
        <f t="shared" si="30"/>
        <v>2</v>
      </c>
      <c r="D618" s="15">
        <v>613</v>
      </c>
      <c r="E618" s="13">
        <f t="shared" si="31"/>
        <v>0.224639482</v>
      </c>
      <c r="BC618" s="13">
        <f t="shared" si="29"/>
        <v>0.224639482</v>
      </c>
    </row>
    <row r="619" spans="1:55" x14ac:dyDescent="0.25">
      <c r="A619" s="15">
        <v>614</v>
      </c>
      <c r="B619">
        <v>0.22389959399999901</v>
      </c>
      <c r="C619" s="1">
        <f t="shared" si="30"/>
        <v>2</v>
      </c>
      <c r="D619" s="15">
        <v>614</v>
      </c>
      <c r="E619" s="13">
        <f t="shared" si="31"/>
        <v>0.22389959399999901</v>
      </c>
      <c r="BC619" s="13">
        <f t="shared" si="29"/>
        <v>0.22389959399999901</v>
      </c>
    </row>
    <row r="620" spans="1:55" x14ac:dyDescent="0.25">
      <c r="A620" s="15">
        <v>615</v>
      </c>
      <c r="B620">
        <v>0.223160253</v>
      </c>
      <c r="C620" s="1">
        <f t="shared" si="30"/>
        <v>2</v>
      </c>
      <c r="D620" s="15">
        <v>615</v>
      </c>
      <c r="E620" s="13">
        <f t="shared" si="31"/>
        <v>0.223160253</v>
      </c>
      <c r="BC620" s="13">
        <f t="shared" si="29"/>
        <v>0.223160253</v>
      </c>
    </row>
    <row r="621" spans="1:55" x14ac:dyDescent="0.25">
      <c r="A621" s="15">
        <v>616</v>
      </c>
      <c r="B621">
        <v>0.222421481599999</v>
      </c>
      <c r="C621" s="1">
        <f t="shared" si="30"/>
        <v>2</v>
      </c>
      <c r="D621" s="15">
        <v>616</v>
      </c>
      <c r="E621" s="13">
        <f t="shared" si="31"/>
        <v>0.222421481599999</v>
      </c>
      <c r="BC621" s="13">
        <f t="shared" si="29"/>
        <v>0.222421481599999</v>
      </c>
    </row>
    <row r="622" spans="1:55" x14ac:dyDescent="0.25">
      <c r="A622" s="15">
        <v>617</v>
      </c>
      <c r="B622">
        <v>0.221683302399999</v>
      </c>
      <c r="C622" s="1">
        <f t="shared" si="30"/>
        <v>2</v>
      </c>
      <c r="D622" s="15">
        <v>617</v>
      </c>
      <c r="E622" s="13">
        <f t="shared" si="31"/>
        <v>0.221683302399999</v>
      </c>
      <c r="BC622" s="13">
        <f t="shared" si="29"/>
        <v>0.221683302399999</v>
      </c>
    </row>
    <row r="623" spans="1:55" x14ac:dyDescent="0.25">
      <c r="A623" s="15">
        <v>618</v>
      </c>
      <c r="B623">
        <v>0.22094573740000001</v>
      </c>
      <c r="C623" s="1">
        <f t="shared" si="30"/>
        <v>2</v>
      </c>
      <c r="D623" s="15">
        <v>618</v>
      </c>
      <c r="E623" s="13">
        <f t="shared" si="31"/>
        <v>0.22094573740000001</v>
      </c>
      <c r="BC623" s="13">
        <f t="shared" si="29"/>
        <v>0.22094573740000001</v>
      </c>
    </row>
    <row r="624" spans="1:55" x14ac:dyDescent="0.25">
      <c r="A624" s="15">
        <v>619</v>
      </c>
      <c r="B624">
        <v>0.2202088086</v>
      </c>
      <c r="C624" s="1">
        <f t="shared" si="30"/>
        <v>2</v>
      </c>
      <c r="D624" s="15">
        <v>619</v>
      </c>
      <c r="E624" s="13">
        <f t="shared" si="31"/>
        <v>0.2202088086</v>
      </c>
      <c r="BC624" s="13">
        <f t="shared" si="29"/>
        <v>0.2202088086</v>
      </c>
    </row>
    <row r="625" spans="1:55" x14ac:dyDescent="0.25">
      <c r="A625" s="15">
        <v>620</v>
      </c>
      <c r="B625">
        <v>0.219472537399999</v>
      </c>
      <c r="C625" s="1">
        <f t="shared" si="30"/>
        <v>2</v>
      </c>
      <c r="D625" s="15">
        <v>620</v>
      </c>
      <c r="E625" s="13">
        <f t="shared" si="31"/>
        <v>0.219472537399999</v>
      </c>
      <c r="BC625" s="13">
        <f t="shared" si="29"/>
        <v>0.219472537399999</v>
      </c>
    </row>
    <row r="626" spans="1:55" x14ac:dyDescent="0.25">
      <c r="A626" s="15">
        <v>621</v>
      </c>
      <c r="B626">
        <v>0.2187369452</v>
      </c>
      <c r="C626" s="1">
        <f t="shared" si="30"/>
        <v>2</v>
      </c>
      <c r="D626" s="15">
        <v>621</v>
      </c>
      <c r="E626" s="13">
        <f t="shared" si="31"/>
        <v>0.2187369452</v>
      </c>
      <c r="BC626" s="13">
        <f t="shared" si="29"/>
        <v>0.2187369452</v>
      </c>
    </row>
    <row r="627" spans="1:55" x14ac:dyDescent="0.25">
      <c r="A627" s="15">
        <v>622</v>
      </c>
      <c r="B627">
        <v>0.21800205279999901</v>
      </c>
      <c r="C627" s="1">
        <f t="shared" si="30"/>
        <v>2</v>
      </c>
      <c r="D627" s="15">
        <v>622</v>
      </c>
      <c r="E627" s="13">
        <f t="shared" si="31"/>
        <v>0.21800205279999901</v>
      </c>
      <c r="BC627" s="13">
        <f t="shared" si="29"/>
        <v>0.21800205279999901</v>
      </c>
    </row>
    <row r="628" spans="1:55" x14ac:dyDescent="0.25">
      <c r="A628" s="15">
        <v>623</v>
      </c>
      <c r="B628">
        <v>0.21726788079999901</v>
      </c>
      <c r="C628" s="1">
        <f t="shared" si="30"/>
        <v>2</v>
      </c>
      <c r="D628" s="15">
        <v>623</v>
      </c>
      <c r="E628" s="13">
        <f t="shared" si="31"/>
        <v>0.21726788079999901</v>
      </c>
      <c r="BC628" s="13">
        <f t="shared" si="29"/>
        <v>0.21726788079999901</v>
      </c>
    </row>
    <row r="629" spans="1:55" x14ac:dyDescent="0.25">
      <c r="A629" s="15">
        <v>624</v>
      </c>
      <c r="B629">
        <v>0.21653444999999999</v>
      </c>
      <c r="C629" s="1">
        <f t="shared" si="30"/>
        <v>2</v>
      </c>
      <c r="D629" s="15">
        <v>624</v>
      </c>
      <c r="E629" s="13">
        <f t="shared" si="31"/>
        <v>0.21653444999999999</v>
      </c>
      <c r="BC629" s="13">
        <f t="shared" si="29"/>
        <v>0.21653444999999999</v>
      </c>
    </row>
    <row r="630" spans="1:55" x14ac:dyDescent="0.25">
      <c r="A630" s="15">
        <v>625</v>
      </c>
      <c r="B630">
        <v>0.215801779999999</v>
      </c>
      <c r="C630" s="1">
        <f t="shared" si="30"/>
        <v>2</v>
      </c>
      <c r="D630" s="15">
        <v>625</v>
      </c>
      <c r="E630" s="13">
        <f t="shared" si="31"/>
        <v>0.215801779999999</v>
      </c>
      <c r="BC630" s="13">
        <f t="shared" si="29"/>
        <v>0.215801779999999</v>
      </c>
    </row>
    <row r="631" spans="1:55" x14ac:dyDescent="0.25">
      <c r="A631" s="15">
        <v>626</v>
      </c>
      <c r="B631">
        <v>0.2150698912</v>
      </c>
      <c r="C631" s="1">
        <f t="shared" si="30"/>
        <v>2</v>
      </c>
      <c r="D631" s="15">
        <v>626</v>
      </c>
      <c r="E631" s="13">
        <f t="shared" si="31"/>
        <v>0.2150698912</v>
      </c>
      <c r="BC631" s="13">
        <f t="shared" si="29"/>
        <v>0.2150698912</v>
      </c>
    </row>
    <row r="632" spans="1:55" x14ac:dyDescent="0.25">
      <c r="A632" s="15">
        <v>627</v>
      </c>
      <c r="B632">
        <v>0.21433880259999999</v>
      </c>
      <c r="C632" s="1">
        <f t="shared" si="30"/>
        <v>2</v>
      </c>
      <c r="D632" s="15">
        <v>627</v>
      </c>
      <c r="E632" s="13">
        <f t="shared" si="31"/>
        <v>0.21433880259999999</v>
      </c>
      <c r="BC632" s="13">
        <f t="shared" si="29"/>
        <v>0.21433880259999999</v>
      </c>
    </row>
    <row r="633" spans="1:55" x14ac:dyDescent="0.25">
      <c r="A633" s="15">
        <v>628</v>
      </c>
      <c r="B633">
        <v>0.213608533799999</v>
      </c>
      <c r="C633" s="1">
        <f t="shared" si="30"/>
        <v>2</v>
      </c>
      <c r="D633" s="15">
        <v>628</v>
      </c>
      <c r="E633" s="13">
        <f t="shared" si="31"/>
        <v>0.213608533799999</v>
      </c>
      <c r="BC633" s="13">
        <f t="shared" si="29"/>
        <v>0.213608533799999</v>
      </c>
    </row>
    <row r="634" spans="1:55" x14ac:dyDescent="0.25">
      <c r="A634" s="15">
        <v>629</v>
      </c>
      <c r="B634">
        <v>0.21287910359999901</v>
      </c>
      <c r="C634" s="1">
        <f t="shared" si="30"/>
        <v>2</v>
      </c>
      <c r="D634" s="15">
        <v>629</v>
      </c>
      <c r="E634" s="13">
        <f t="shared" si="31"/>
        <v>0.21287910359999901</v>
      </c>
      <c r="BC634" s="13">
        <f t="shared" si="29"/>
        <v>0.21287910359999901</v>
      </c>
    </row>
    <row r="635" spans="1:55" x14ac:dyDescent="0.25">
      <c r="A635" s="15">
        <v>630</v>
      </c>
      <c r="B635">
        <v>0.212150530999999</v>
      </c>
      <c r="C635" s="1">
        <f t="shared" si="30"/>
        <v>2</v>
      </c>
      <c r="D635" s="15">
        <v>630</v>
      </c>
      <c r="E635" s="13">
        <f t="shared" si="31"/>
        <v>0.212150530999999</v>
      </c>
      <c r="BC635" s="13">
        <f t="shared" si="29"/>
        <v>0.212150530999999</v>
      </c>
    </row>
    <row r="636" spans="1:55" x14ac:dyDescent="0.25">
      <c r="A636" s="15">
        <v>631</v>
      </c>
      <c r="B636">
        <v>0.21142283439999901</v>
      </c>
      <c r="C636" s="1">
        <f t="shared" si="30"/>
        <v>2</v>
      </c>
      <c r="D636" s="15">
        <v>631</v>
      </c>
      <c r="E636" s="13">
        <f t="shared" si="31"/>
        <v>0.21142283439999901</v>
      </c>
      <c r="BC636" s="13">
        <f t="shared" si="29"/>
        <v>0.21142283439999901</v>
      </c>
    </row>
    <row r="637" spans="1:55" x14ac:dyDescent="0.25">
      <c r="A637" s="15">
        <v>632</v>
      </c>
      <c r="B637">
        <v>0.21069603179999999</v>
      </c>
      <c r="C637" s="1">
        <f t="shared" si="30"/>
        <v>2</v>
      </c>
      <c r="D637" s="15">
        <v>632</v>
      </c>
      <c r="E637" s="13">
        <f t="shared" si="31"/>
        <v>0.21069603179999999</v>
      </c>
      <c r="BC637" s="13">
        <f t="shared" si="29"/>
        <v>0.21069603179999999</v>
      </c>
    </row>
    <row r="638" spans="1:55" x14ac:dyDescent="0.25">
      <c r="A638" s="15">
        <v>633</v>
      </c>
      <c r="B638">
        <v>0.20997014119999999</v>
      </c>
      <c r="C638" s="1">
        <f t="shared" si="30"/>
        <v>2</v>
      </c>
      <c r="D638" s="15">
        <v>633</v>
      </c>
      <c r="E638" s="13">
        <f t="shared" si="31"/>
        <v>0.20997014119999999</v>
      </c>
      <c r="BC638" s="13">
        <f t="shared" si="29"/>
        <v>0.20997014119999999</v>
      </c>
    </row>
    <row r="639" spans="1:55" x14ac:dyDescent="0.25">
      <c r="A639" s="15">
        <v>634</v>
      </c>
      <c r="B639">
        <v>0.2092451806</v>
      </c>
      <c r="C639" s="1">
        <f t="shared" si="30"/>
        <v>2</v>
      </c>
      <c r="D639" s="15">
        <v>634</v>
      </c>
      <c r="E639" s="13">
        <f t="shared" si="31"/>
        <v>0.2092451806</v>
      </c>
      <c r="BC639" s="13">
        <f t="shared" si="29"/>
        <v>0.2092451806</v>
      </c>
    </row>
    <row r="640" spans="1:55" x14ac:dyDescent="0.25">
      <c r="A640" s="15">
        <v>635</v>
      </c>
      <c r="B640">
        <v>0.20852116699999901</v>
      </c>
      <c r="C640" s="1">
        <f t="shared" si="30"/>
        <v>2</v>
      </c>
      <c r="D640" s="15">
        <v>635</v>
      </c>
      <c r="E640" s="13">
        <f t="shared" si="31"/>
        <v>0.20852116699999901</v>
      </c>
      <c r="BC640" s="13">
        <f t="shared" si="29"/>
        <v>0.20852116699999901</v>
      </c>
    </row>
    <row r="641" spans="1:55" x14ac:dyDescent="0.25">
      <c r="A641" s="15">
        <v>636</v>
      </c>
      <c r="B641">
        <v>0.20779811779999999</v>
      </c>
      <c r="C641" s="1">
        <f t="shared" si="30"/>
        <v>2</v>
      </c>
      <c r="D641" s="15">
        <v>636</v>
      </c>
      <c r="E641" s="13">
        <f t="shared" si="31"/>
        <v>0.20779811779999999</v>
      </c>
      <c r="BC641" s="13">
        <f t="shared" si="29"/>
        <v>0.20779811779999999</v>
      </c>
    </row>
    <row r="642" spans="1:55" x14ac:dyDescent="0.25">
      <c r="A642" s="15">
        <v>637</v>
      </c>
      <c r="B642">
        <v>0.207076049799999</v>
      </c>
      <c r="C642" s="1">
        <f t="shared" si="30"/>
        <v>2</v>
      </c>
      <c r="D642" s="15">
        <v>637</v>
      </c>
      <c r="E642" s="13">
        <f t="shared" si="31"/>
        <v>0.207076049799999</v>
      </c>
      <c r="BC642" s="13">
        <f t="shared" si="29"/>
        <v>0.207076049799999</v>
      </c>
    </row>
    <row r="643" spans="1:55" x14ac:dyDescent="0.25">
      <c r="A643" s="15">
        <v>638</v>
      </c>
      <c r="B643">
        <v>0.20635497999999899</v>
      </c>
      <c r="C643" s="1">
        <f t="shared" si="30"/>
        <v>2</v>
      </c>
      <c r="D643" s="15">
        <v>638</v>
      </c>
      <c r="E643" s="13">
        <f t="shared" si="31"/>
        <v>0.20635497999999899</v>
      </c>
      <c r="BC643" s="13">
        <f t="shared" si="29"/>
        <v>0.20635497999999899</v>
      </c>
    </row>
    <row r="644" spans="1:55" x14ac:dyDescent="0.25">
      <c r="A644" s="15">
        <v>639</v>
      </c>
      <c r="B644">
        <v>0.20563492419999899</v>
      </c>
      <c r="C644" s="1">
        <f t="shared" si="30"/>
        <v>2</v>
      </c>
      <c r="D644" s="15">
        <v>639</v>
      </c>
      <c r="E644" s="13">
        <f t="shared" si="31"/>
        <v>0.20563492419999899</v>
      </c>
      <c r="BC644" s="13">
        <f t="shared" si="29"/>
        <v>0.20563492419999899</v>
      </c>
    </row>
    <row r="645" spans="1:55" x14ac:dyDescent="0.25">
      <c r="A645" s="15">
        <v>640</v>
      </c>
      <c r="B645">
        <v>0.2049158992</v>
      </c>
      <c r="C645" s="1">
        <f t="shared" si="30"/>
        <v>2</v>
      </c>
      <c r="D645" s="15">
        <v>640</v>
      </c>
      <c r="E645" s="13">
        <f t="shared" si="31"/>
        <v>0.2049158992</v>
      </c>
      <c r="BC645" s="13">
        <f t="shared" ref="BC645:BC708" si="32">B645</f>
        <v>0.2049158992</v>
      </c>
    </row>
    <row r="646" spans="1:55" x14ac:dyDescent="0.25">
      <c r="A646" s="15">
        <v>641</v>
      </c>
      <c r="B646">
        <v>0.20419792039999901</v>
      </c>
      <c r="C646" s="1">
        <f t="shared" ref="C646:C709" si="33">IF(ROW()-$C$4&lt;=$C$2,1,2)</f>
        <v>2</v>
      </c>
      <c r="D646" s="15">
        <v>641</v>
      </c>
      <c r="E646" s="13">
        <f t="shared" ref="E646:E709" si="34">B646</f>
        <v>0.20419792039999901</v>
      </c>
      <c r="BC646" s="13">
        <f t="shared" si="32"/>
        <v>0.20419792039999901</v>
      </c>
    </row>
    <row r="647" spans="1:55" x14ac:dyDescent="0.25">
      <c r="A647" s="15">
        <v>642</v>
      </c>
      <c r="B647">
        <v>0.20348100399999999</v>
      </c>
      <c r="C647" s="1">
        <f t="shared" si="33"/>
        <v>2</v>
      </c>
      <c r="D647" s="15">
        <v>642</v>
      </c>
      <c r="E647" s="13">
        <f t="shared" si="34"/>
        <v>0.20348100399999999</v>
      </c>
      <c r="BC647" s="13">
        <f t="shared" si="32"/>
        <v>0.20348100399999999</v>
      </c>
    </row>
    <row r="648" spans="1:55" x14ac:dyDescent="0.25">
      <c r="A648" s="15">
        <v>643</v>
      </c>
      <c r="B648">
        <v>0.202765165</v>
      </c>
      <c r="C648" s="1">
        <f t="shared" si="33"/>
        <v>2</v>
      </c>
      <c r="D648" s="15">
        <v>643</v>
      </c>
      <c r="E648" s="13">
        <f t="shared" si="34"/>
        <v>0.202765165</v>
      </c>
      <c r="BC648" s="13">
        <f t="shared" si="32"/>
        <v>0.202765165</v>
      </c>
    </row>
    <row r="649" spans="1:55" x14ac:dyDescent="0.25">
      <c r="A649" s="15">
        <v>644</v>
      </c>
      <c r="B649">
        <v>0.202050418599999</v>
      </c>
      <c r="C649" s="1">
        <f t="shared" si="33"/>
        <v>2</v>
      </c>
      <c r="D649" s="15">
        <v>644</v>
      </c>
      <c r="E649" s="13">
        <f t="shared" si="34"/>
        <v>0.202050418599999</v>
      </c>
      <c r="BC649" s="13">
        <f t="shared" si="32"/>
        <v>0.202050418599999</v>
      </c>
    </row>
    <row r="650" spans="1:55" x14ac:dyDescent="0.25">
      <c r="A650" s="15">
        <v>645</v>
      </c>
      <c r="B650">
        <v>0.20133678019999901</v>
      </c>
      <c r="C650" s="1">
        <f t="shared" si="33"/>
        <v>2</v>
      </c>
      <c r="D650" s="15">
        <v>645</v>
      </c>
      <c r="E650" s="13">
        <f t="shared" si="34"/>
        <v>0.20133678019999901</v>
      </c>
      <c r="BC650" s="13">
        <f t="shared" si="32"/>
        <v>0.20133678019999901</v>
      </c>
    </row>
    <row r="651" spans="1:55" x14ac:dyDescent="0.25">
      <c r="A651" s="15">
        <v>646</v>
      </c>
      <c r="B651">
        <v>0.20062426420000001</v>
      </c>
      <c r="C651" s="1">
        <f t="shared" si="33"/>
        <v>2</v>
      </c>
      <c r="D651" s="15">
        <v>646</v>
      </c>
      <c r="E651" s="13">
        <f t="shared" si="34"/>
        <v>0.20062426420000001</v>
      </c>
      <c r="BC651" s="13">
        <f t="shared" si="32"/>
        <v>0.20062426420000001</v>
      </c>
    </row>
    <row r="652" spans="1:55" x14ac:dyDescent="0.25">
      <c r="A652" s="15">
        <v>647</v>
      </c>
      <c r="B652">
        <v>0.19991288505999999</v>
      </c>
      <c r="C652" s="1">
        <f t="shared" si="33"/>
        <v>2</v>
      </c>
      <c r="D652" s="15">
        <v>647</v>
      </c>
      <c r="E652" s="13">
        <f t="shared" si="34"/>
        <v>0.19991288505999999</v>
      </c>
      <c r="BC652" s="13">
        <f t="shared" si="32"/>
        <v>0.19991288505999999</v>
      </c>
    </row>
    <row r="653" spans="1:55" x14ac:dyDescent="0.25">
      <c r="A653" s="15">
        <v>648</v>
      </c>
      <c r="B653">
        <v>0.199202657239999</v>
      </c>
      <c r="C653" s="1">
        <f t="shared" si="33"/>
        <v>2</v>
      </c>
      <c r="D653" s="15">
        <v>648</v>
      </c>
      <c r="E653" s="13">
        <f t="shared" si="34"/>
        <v>0.199202657239999</v>
      </c>
      <c r="BC653" s="13">
        <f t="shared" si="32"/>
        <v>0.199202657239999</v>
      </c>
    </row>
    <row r="654" spans="1:55" x14ac:dyDescent="0.25">
      <c r="A654" s="15">
        <v>649</v>
      </c>
      <c r="B654">
        <v>0.198493594719999</v>
      </c>
      <c r="C654" s="1">
        <f t="shared" si="33"/>
        <v>2</v>
      </c>
      <c r="D654" s="15">
        <v>649</v>
      </c>
      <c r="E654" s="13">
        <f t="shared" si="34"/>
        <v>0.198493594719999</v>
      </c>
      <c r="BC654" s="13">
        <f t="shared" si="32"/>
        <v>0.198493594719999</v>
      </c>
    </row>
    <row r="655" spans="1:55" x14ac:dyDescent="0.25">
      <c r="A655" s="15">
        <v>650</v>
      </c>
      <c r="B655">
        <v>0.197785711299999</v>
      </c>
      <c r="C655" s="1">
        <f t="shared" si="33"/>
        <v>2</v>
      </c>
      <c r="D655" s="15">
        <v>650</v>
      </c>
      <c r="E655" s="13">
        <f t="shared" si="34"/>
        <v>0.197785711299999</v>
      </c>
      <c r="BC655" s="13">
        <f t="shared" si="32"/>
        <v>0.197785711299999</v>
      </c>
    </row>
    <row r="656" spans="1:55" x14ac:dyDescent="0.25">
      <c r="A656" s="15">
        <v>651</v>
      </c>
      <c r="B656">
        <v>0.19707902059999999</v>
      </c>
      <c r="C656" s="1">
        <f t="shared" si="33"/>
        <v>2</v>
      </c>
      <c r="D656" s="15">
        <v>651</v>
      </c>
      <c r="E656" s="13">
        <f t="shared" si="34"/>
        <v>0.19707902059999999</v>
      </c>
      <c r="BC656" s="13">
        <f t="shared" si="32"/>
        <v>0.19707902059999999</v>
      </c>
    </row>
    <row r="657" spans="1:55" x14ac:dyDescent="0.25">
      <c r="A657" s="15">
        <v>652</v>
      </c>
      <c r="B657">
        <v>0.19637353599999999</v>
      </c>
      <c r="C657" s="1">
        <f t="shared" si="33"/>
        <v>2</v>
      </c>
      <c r="D657" s="15">
        <v>652</v>
      </c>
      <c r="E657" s="13">
        <f t="shared" si="34"/>
        <v>0.19637353599999999</v>
      </c>
      <c r="BC657" s="13">
        <f t="shared" si="32"/>
        <v>0.19637353599999999</v>
      </c>
    </row>
    <row r="658" spans="1:55" x14ac:dyDescent="0.25">
      <c r="A658" s="15">
        <v>653</v>
      </c>
      <c r="B658">
        <v>0.19566927065999901</v>
      </c>
      <c r="C658" s="1">
        <f t="shared" si="33"/>
        <v>2</v>
      </c>
      <c r="D658" s="15">
        <v>653</v>
      </c>
      <c r="E658" s="13">
        <f t="shared" si="34"/>
        <v>0.19566927065999901</v>
      </c>
      <c r="BC658" s="13">
        <f t="shared" si="32"/>
        <v>0.19566927065999901</v>
      </c>
    </row>
    <row r="659" spans="1:55" x14ac:dyDescent="0.25">
      <c r="A659" s="15">
        <v>654</v>
      </c>
      <c r="B659">
        <v>0.19496623752</v>
      </c>
      <c r="C659" s="1">
        <f t="shared" si="33"/>
        <v>2</v>
      </c>
      <c r="D659" s="15">
        <v>654</v>
      </c>
      <c r="E659" s="13">
        <f t="shared" si="34"/>
        <v>0.19496623752</v>
      </c>
      <c r="BC659" s="13">
        <f t="shared" si="32"/>
        <v>0.19496623752</v>
      </c>
    </row>
    <row r="660" spans="1:55" x14ac:dyDescent="0.25">
      <c r="A660" s="15">
        <v>655</v>
      </c>
      <c r="B660">
        <v>0.19426444931999901</v>
      </c>
      <c r="C660" s="1">
        <f t="shared" si="33"/>
        <v>2</v>
      </c>
      <c r="D660" s="15">
        <v>655</v>
      </c>
      <c r="E660" s="13">
        <f t="shared" si="34"/>
        <v>0.19426444931999901</v>
      </c>
      <c r="BC660" s="13">
        <f t="shared" si="32"/>
        <v>0.19426444931999901</v>
      </c>
    </row>
    <row r="661" spans="1:55" x14ac:dyDescent="0.25">
      <c r="A661" s="15">
        <v>656</v>
      </c>
      <c r="B661">
        <v>0.19356391855999999</v>
      </c>
      <c r="C661" s="1">
        <f t="shared" si="33"/>
        <v>2</v>
      </c>
      <c r="D661" s="15">
        <v>656</v>
      </c>
      <c r="E661" s="13">
        <f t="shared" si="34"/>
        <v>0.19356391855999999</v>
      </c>
      <c r="BC661" s="13">
        <f t="shared" si="32"/>
        <v>0.19356391855999999</v>
      </c>
    </row>
    <row r="662" spans="1:55" x14ac:dyDescent="0.25">
      <c r="A662" s="15">
        <v>657</v>
      </c>
      <c r="B662">
        <v>0.19286465756000001</v>
      </c>
      <c r="C662" s="1">
        <f t="shared" si="33"/>
        <v>2</v>
      </c>
      <c r="D662" s="15">
        <v>657</v>
      </c>
      <c r="E662" s="13">
        <f t="shared" si="34"/>
        <v>0.19286465756000001</v>
      </c>
      <c r="BC662" s="13">
        <f t="shared" si="32"/>
        <v>0.19286465756000001</v>
      </c>
    </row>
    <row r="663" spans="1:55" x14ac:dyDescent="0.25">
      <c r="A663" s="15">
        <v>658</v>
      </c>
      <c r="B663">
        <v>0.19216667843999999</v>
      </c>
      <c r="C663" s="1">
        <f t="shared" si="33"/>
        <v>2</v>
      </c>
      <c r="D663" s="15">
        <v>658</v>
      </c>
      <c r="E663" s="13">
        <f t="shared" si="34"/>
        <v>0.19216667843999999</v>
      </c>
      <c r="BC663" s="13">
        <f t="shared" si="32"/>
        <v>0.19216667843999999</v>
      </c>
    </row>
    <row r="664" spans="1:55" x14ac:dyDescent="0.25">
      <c r="A664" s="15">
        <v>659</v>
      </c>
      <c r="B664">
        <v>0.19146999306000001</v>
      </c>
      <c r="C664" s="1">
        <f t="shared" si="33"/>
        <v>2</v>
      </c>
      <c r="D664" s="15">
        <v>659</v>
      </c>
      <c r="E664" s="13">
        <f t="shared" si="34"/>
        <v>0.19146999306000001</v>
      </c>
      <c r="BC664" s="13">
        <f t="shared" si="32"/>
        <v>0.19146999306000001</v>
      </c>
    </row>
    <row r="665" spans="1:55" x14ac:dyDescent="0.25">
      <c r="A665" s="15">
        <v>660</v>
      </c>
      <c r="B665">
        <v>0.19077461311999999</v>
      </c>
      <c r="C665" s="1">
        <f t="shared" si="33"/>
        <v>2</v>
      </c>
      <c r="D665" s="15">
        <v>660</v>
      </c>
      <c r="E665" s="13">
        <f t="shared" si="34"/>
        <v>0.19077461311999999</v>
      </c>
      <c r="BC665" s="13">
        <f t="shared" si="32"/>
        <v>0.19077461311999999</v>
      </c>
    </row>
    <row r="666" spans="1:55" x14ac:dyDescent="0.25">
      <c r="A666" s="15">
        <v>661</v>
      </c>
      <c r="B666">
        <v>0.19008055012</v>
      </c>
      <c r="C666" s="1">
        <f t="shared" si="33"/>
        <v>2</v>
      </c>
      <c r="D666" s="15">
        <v>661</v>
      </c>
      <c r="E666" s="13">
        <f t="shared" si="34"/>
        <v>0.19008055012</v>
      </c>
      <c r="BC666" s="13">
        <f t="shared" si="32"/>
        <v>0.19008055012</v>
      </c>
    </row>
    <row r="667" spans="1:55" x14ac:dyDescent="0.25">
      <c r="A667" s="15">
        <v>662</v>
      </c>
      <c r="B667">
        <v>0.18938781533999999</v>
      </c>
      <c r="C667" s="1">
        <f t="shared" si="33"/>
        <v>2</v>
      </c>
      <c r="D667" s="15">
        <v>662</v>
      </c>
      <c r="E667" s="13">
        <f t="shared" si="34"/>
        <v>0.18938781533999999</v>
      </c>
      <c r="BC667" s="13">
        <f t="shared" si="32"/>
        <v>0.18938781533999999</v>
      </c>
    </row>
    <row r="668" spans="1:55" x14ac:dyDescent="0.25">
      <c r="A668" s="15">
        <v>663</v>
      </c>
      <c r="B668">
        <v>0.18869641987999999</v>
      </c>
      <c r="C668" s="1">
        <f t="shared" si="33"/>
        <v>2</v>
      </c>
      <c r="D668" s="15">
        <v>663</v>
      </c>
      <c r="E668" s="13">
        <f t="shared" si="34"/>
        <v>0.18869641987999999</v>
      </c>
      <c r="BC668" s="13">
        <f t="shared" si="32"/>
        <v>0.18869641987999999</v>
      </c>
    </row>
    <row r="669" spans="1:55" x14ac:dyDescent="0.25">
      <c r="A669" s="15">
        <v>664</v>
      </c>
      <c r="B669">
        <v>0.188006374619999</v>
      </c>
      <c r="C669" s="1">
        <f t="shared" si="33"/>
        <v>2</v>
      </c>
      <c r="D669" s="15">
        <v>664</v>
      </c>
      <c r="E669" s="13">
        <f t="shared" si="34"/>
        <v>0.188006374619999</v>
      </c>
      <c r="BC669" s="13">
        <f t="shared" si="32"/>
        <v>0.188006374619999</v>
      </c>
    </row>
    <row r="670" spans="1:55" x14ac:dyDescent="0.25">
      <c r="A670" s="15">
        <v>665</v>
      </c>
      <c r="B670">
        <v>0.187317690259999</v>
      </c>
      <c r="C670" s="1">
        <f t="shared" si="33"/>
        <v>2</v>
      </c>
      <c r="D670" s="15">
        <v>665</v>
      </c>
      <c r="E670" s="13">
        <f t="shared" si="34"/>
        <v>0.187317690259999</v>
      </c>
      <c r="BC670" s="13">
        <f t="shared" si="32"/>
        <v>0.187317690259999</v>
      </c>
    </row>
    <row r="671" spans="1:55" x14ac:dyDescent="0.25">
      <c r="A671" s="15">
        <v>666</v>
      </c>
      <c r="B671">
        <v>0.18663037731999901</v>
      </c>
      <c r="C671" s="1">
        <f t="shared" si="33"/>
        <v>2</v>
      </c>
      <c r="D671" s="15">
        <v>666</v>
      </c>
      <c r="E671" s="13">
        <f t="shared" si="34"/>
        <v>0.18663037731999901</v>
      </c>
      <c r="BC671" s="13">
        <f t="shared" si="32"/>
        <v>0.18663037731999901</v>
      </c>
    </row>
    <row r="672" spans="1:55" x14ac:dyDescent="0.25">
      <c r="A672" s="15">
        <v>667</v>
      </c>
      <c r="B672">
        <v>0.18594444609999999</v>
      </c>
      <c r="C672" s="1">
        <f t="shared" si="33"/>
        <v>2</v>
      </c>
      <c r="D672" s="15">
        <v>667</v>
      </c>
      <c r="E672" s="13">
        <f t="shared" si="34"/>
        <v>0.18594444609999999</v>
      </c>
      <c r="BC672" s="13">
        <f t="shared" si="32"/>
        <v>0.18594444609999999</v>
      </c>
    </row>
    <row r="673" spans="1:55" x14ac:dyDescent="0.25">
      <c r="A673" s="15">
        <v>668</v>
      </c>
      <c r="B673">
        <v>0.18525990674000001</v>
      </c>
      <c r="C673" s="1">
        <f t="shared" si="33"/>
        <v>2</v>
      </c>
      <c r="D673" s="15">
        <v>668</v>
      </c>
      <c r="E673" s="13">
        <f t="shared" si="34"/>
        <v>0.18525990674000001</v>
      </c>
      <c r="BC673" s="13">
        <f t="shared" si="32"/>
        <v>0.18525990674000001</v>
      </c>
    </row>
    <row r="674" spans="1:55" x14ac:dyDescent="0.25">
      <c r="A674" s="15">
        <v>669</v>
      </c>
      <c r="B674">
        <v>0.18457676919999999</v>
      </c>
      <c r="C674" s="1">
        <f t="shared" si="33"/>
        <v>2</v>
      </c>
      <c r="D674" s="15">
        <v>669</v>
      </c>
      <c r="E674" s="13">
        <f t="shared" si="34"/>
        <v>0.18457676919999999</v>
      </c>
      <c r="BC674" s="13">
        <f t="shared" si="32"/>
        <v>0.18457676919999999</v>
      </c>
    </row>
    <row r="675" spans="1:55" x14ac:dyDescent="0.25">
      <c r="A675" s="15">
        <v>670</v>
      </c>
      <c r="B675">
        <v>0.1838950432</v>
      </c>
      <c r="C675" s="1">
        <f t="shared" si="33"/>
        <v>2</v>
      </c>
      <c r="D675" s="15">
        <v>670</v>
      </c>
      <c r="E675" s="13">
        <f t="shared" si="34"/>
        <v>0.1838950432</v>
      </c>
      <c r="BC675" s="13">
        <f t="shared" si="32"/>
        <v>0.1838950432</v>
      </c>
    </row>
    <row r="676" spans="1:55" x14ac:dyDescent="0.25">
      <c r="A676" s="15">
        <v>671</v>
      </c>
      <c r="B676">
        <v>0.18321473833999999</v>
      </c>
      <c r="C676" s="1">
        <f t="shared" si="33"/>
        <v>2</v>
      </c>
      <c r="D676" s="15">
        <v>671</v>
      </c>
      <c r="E676" s="13">
        <f t="shared" si="34"/>
        <v>0.18321473833999999</v>
      </c>
      <c r="BC676" s="13">
        <f t="shared" si="32"/>
        <v>0.18321473833999999</v>
      </c>
    </row>
    <row r="677" spans="1:55" x14ac:dyDescent="0.25">
      <c r="A677" s="15">
        <v>672</v>
      </c>
      <c r="B677">
        <v>0.18253586399999999</v>
      </c>
      <c r="C677" s="1">
        <f t="shared" si="33"/>
        <v>2</v>
      </c>
      <c r="D677" s="15">
        <v>672</v>
      </c>
      <c r="E677" s="13">
        <f t="shared" si="34"/>
        <v>0.18253586399999999</v>
      </c>
      <c r="BC677" s="13">
        <f t="shared" si="32"/>
        <v>0.18253586399999999</v>
      </c>
    </row>
    <row r="678" spans="1:55" x14ac:dyDescent="0.25">
      <c r="A678" s="15">
        <v>673</v>
      </c>
      <c r="B678">
        <v>0.18185842939999899</v>
      </c>
      <c r="C678" s="1">
        <f t="shared" si="33"/>
        <v>2</v>
      </c>
      <c r="D678" s="15">
        <v>673</v>
      </c>
      <c r="E678" s="13">
        <f t="shared" si="34"/>
        <v>0.18185842939999899</v>
      </c>
      <c r="BC678" s="13">
        <f t="shared" si="32"/>
        <v>0.18185842939999899</v>
      </c>
    </row>
    <row r="679" spans="1:55" x14ac:dyDescent="0.25">
      <c r="A679" s="15">
        <v>674</v>
      </c>
      <c r="B679">
        <v>0.18118244357999999</v>
      </c>
      <c r="C679" s="1">
        <f t="shared" si="33"/>
        <v>2</v>
      </c>
      <c r="D679" s="15">
        <v>674</v>
      </c>
      <c r="E679" s="13">
        <f t="shared" si="34"/>
        <v>0.18118244357999999</v>
      </c>
      <c r="BC679" s="13">
        <f t="shared" si="32"/>
        <v>0.18118244357999999</v>
      </c>
    </row>
    <row r="680" spans="1:55" x14ac:dyDescent="0.25">
      <c r="A680" s="15">
        <v>675</v>
      </c>
      <c r="B680">
        <v>0.1805079154</v>
      </c>
      <c r="C680" s="1">
        <f t="shared" si="33"/>
        <v>2</v>
      </c>
      <c r="D680" s="15">
        <v>675</v>
      </c>
      <c r="E680" s="13">
        <f t="shared" si="34"/>
        <v>0.1805079154</v>
      </c>
      <c r="BC680" s="13">
        <f t="shared" si="32"/>
        <v>0.1805079154</v>
      </c>
    </row>
    <row r="681" spans="1:55" x14ac:dyDescent="0.25">
      <c r="A681" s="15">
        <v>676</v>
      </c>
      <c r="B681">
        <v>0.17983485356000001</v>
      </c>
      <c r="C681" s="1">
        <f t="shared" si="33"/>
        <v>2</v>
      </c>
      <c r="D681" s="15">
        <v>676</v>
      </c>
      <c r="E681" s="13">
        <f t="shared" si="34"/>
        <v>0.17983485356000001</v>
      </c>
      <c r="BC681" s="13">
        <f t="shared" si="32"/>
        <v>0.17983485356000001</v>
      </c>
    </row>
    <row r="682" spans="1:55" x14ac:dyDescent="0.25">
      <c r="A682" s="15">
        <v>677</v>
      </c>
      <c r="B682">
        <v>0.17916326653999901</v>
      </c>
      <c r="C682" s="1">
        <f t="shared" si="33"/>
        <v>2</v>
      </c>
      <c r="D682" s="15">
        <v>677</v>
      </c>
      <c r="E682" s="13">
        <f t="shared" si="34"/>
        <v>0.17916326653999901</v>
      </c>
      <c r="BC682" s="13">
        <f t="shared" si="32"/>
        <v>0.17916326653999901</v>
      </c>
    </row>
    <row r="683" spans="1:55" x14ac:dyDescent="0.25">
      <c r="A683" s="15">
        <v>678</v>
      </c>
      <c r="B683">
        <v>0.17849316271999999</v>
      </c>
      <c r="C683" s="1">
        <f t="shared" si="33"/>
        <v>2</v>
      </c>
      <c r="D683" s="15">
        <v>678</v>
      </c>
      <c r="E683" s="13">
        <f t="shared" si="34"/>
        <v>0.17849316271999999</v>
      </c>
      <c r="BC683" s="13">
        <f t="shared" si="32"/>
        <v>0.17849316271999999</v>
      </c>
    </row>
    <row r="684" spans="1:55" x14ac:dyDescent="0.25">
      <c r="A684" s="15">
        <v>679</v>
      </c>
      <c r="B684">
        <v>0.17782455025999999</v>
      </c>
      <c r="C684" s="1">
        <f t="shared" si="33"/>
        <v>2</v>
      </c>
      <c r="D684" s="15">
        <v>679</v>
      </c>
      <c r="E684" s="13">
        <f t="shared" si="34"/>
        <v>0.17782455025999999</v>
      </c>
      <c r="BC684" s="13">
        <f t="shared" si="32"/>
        <v>0.17782455025999999</v>
      </c>
    </row>
    <row r="685" spans="1:55" x14ac:dyDescent="0.25">
      <c r="A685" s="15">
        <v>680</v>
      </c>
      <c r="B685">
        <v>0.17715743717999999</v>
      </c>
      <c r="C685" s="1">
        <f t="shared" si="33"/>
        <v>2</v>
      </c>
      <c r="D685" s="15">
        <v>680</v>
      </c>
      <c r="E685" s="13">
        <f t="shared" si="34"/>
        <v>0.17715743717999999</v>
      </c>
      <c r="BC685" s="13">
        <f t="shared" si="32"/>
        <v>0.17715743717999999</v>
      </c>
    </row>
    <row r="686" spans="1:55" x14ac:dyDescent="0.25">
      <c r="A686" s="15">
        <v>681</v>
      </c>
      <c r="B686">
        <v>0.17649183133999999</v>
      </c>
      <c r="C686" s="1">
        <f t="shared" si="33"/>
        <v>2</v>
      </c>
      <c r="D686" s="15">
        <v>681</v>
      </c>
      <c r="E686" s="13">
        <f t="shared" si="34"/>
        <v>0.17649183133999999</v>
      </c>
      <c r="BC686" s="13">
        <f t="shared" si="32"/>
        <v>0.17649183133999999</v>
      </c>
    </row>
    <row r="687" spans="1:55" x14ac:dyDescent="0.25">
      <c r="A687" s="15">
        <v>682</v>
      </c>
      <c r="B687">
        <v>0.17582774038000001</v>
      </c>
      <c r="C687" s="1">
        <f t="shared" si="33"/>
        <v>2</v>
      </c>
      <c r="D687" s="15">
        <v>682</v>
      </c>
      <c r="E687" s="13">
        <f t="shared" si="34"/>
        <v>0.17582774038000001</v>
      </c>
      <c r="BC687" s="13">
        <f t="shared" si="32"/>
        <v>0.17582774038000001</v>
      </c>
    </row>
    <row r="688" spans="1:55" x14ac:dyDescent="0.25">
      <c r="A688" s="15">
        <v>683</v>
      </c>
      <c r="B688">
        <v>0.175165171859999</v>
      </c>
      <c r="C688" s="1">
        <f t="shared" si="33"/>
        <v>2</v>
      </c>
      <c r="D688" s="15">
        <v>683</v>
      </c>
      <c r="E688" s="13">
        <f t="shared" si="34"/>
        <v>0.175165171859999</v>
      </c>
      <c r="BC688" s="13">
        <f t="shared" si="32"/>
        <v>0.175165171859999</v>
      </c>
    </row>
    <row r="689" spans="1:55" x14ac:dyDescent="0.25">
      <c r="A689" s="15">
        <v>684</v>
      </c>
      <c r="B689">
        <v>0.17450413313999999</v>
      </c>
      <c r="C689" s="1">
        <f t="shared" si="33"/>
        <v>2</v>
      </c>
      <c r="D689" s="15">
        <v>684</v>
      </c>
      <c r="E689" s="13">
        <f t="shared" si="34"/>
        <v>0.17450413313999999</v>
      </c>
      <c r="BC689" s="13">
        <f t="shared" si="32"/>
        <v>0.17450413313999999</v>
      </c>
    </row>
    <row r="690" spans="1:55" x14ac:dyDescent="0.25">
      <c r="A690" s="15">
        <v>685</v>
      </c>
      <c r="B690">
        <v>0.1738446314</v>
      </c>
      <c r="C690" s="1">
        <f t="shared" si="33"/>
        <v>2</v>
      </c>
      <c r="D690" s="15">
        <v>685</v>
      </c>
      <c r="E690" s="13">
        <f t="shared" si="34"/>
        <v>0.1738446314</v>
      </c>
      <c r="BC690" s="13">
        <f t="shared" si="32"/>
        <v>0.1738446314</v>
      </c>
    </row>
    <row r="691" spans="1:55" x14ac:dyDescent="0.25">
      <c r="A691" s="15">
        <v>686</v>
      </c>
      <c r="B691">
        <v>0.17318667369999999</v>
      </c>
      <c r="C691" s="1">
        <f t="shared" si="33"/>
        <v>2</v>
      </c>
      <c r="D691" s="15">
        <v>686</v>
      </c>
      <c r="E691" s="13">
        <f t="shared" si="34"/>
        <v>0.17318667369999999</v>
      </c>
      <c r="BC691" s="13">
        <f t="shared" si="32"/>
        <v>0.17318667369999999</v>
      </c>
    </row>
    <row r="692" spans="1:55" x14ac:dyDescent="0.25">
      <c r="A692" s="15">
        <v>687</v>
      </c>
      <c r="B692">
        <v>0.17253026694000001</v>
      </c>
      <c r="C692" s="1">
        <f t="shared" si="33"/>
        <v>2</v>
      </c>
      <c r="D692" s="15">
        <v>687</v>
      </c>
      <c r="E692" s="13">
        <f t="shared" si="34"/>
        <v>0.17253026694000001</v>
      </c>
      <c r="BC692" s="13">
        <f t="shared" si="32"/>
        <v>0.17253026694000001</v>
      </c>
    </row>
    <row r="693" spans="1:55" x14ac:dyDescent="0.25">
      <c r="A693" s="15">
        <v>688</v>
      </c>
      <c r="B693">
        <v>0.17187541783999999</v>
      </c>
      <c r="C693" s="1">
        <f t="shared" si="33"/>
        <v>2</v>
      </c>
      <c r="D693" s="15">
        <v>688</v>
      </c>
      <c r="E693" s="13">
        <f t="shared" si="34"/>
        <v>0.17187541783999999</v>
      </c>
      <c r="BC693" s="13">
        <f t="shared" si="32"/>
        <v>0.17187541783999999</v>
      </c>
    </row>
    <row r="694" spans="1:55" x14ac:dyDescent="0.25">
      <c r="A694" s="15">
        <v>689</v>
      </c>
      <c r="B694">
        <v>0.171222133019999</v>
      </c>
      <c r="C694" s="1">
        <f t="shared" si="33"/>
        <v>2</v>
      </c>
      <c r="D694" s="15">
        <v>689</v>
      </c>
      <c r="E694" s="13">
        <f t="shared" si="34"/>
        <v>0.171222133019999</v>
      </c>
      <c r="BC694" s="13">
        <f t="shared" si="32"/>
        <v>0.171222133019999</v>
      </c>
    </row>
    <row r="695" spans="1:55" x14ac:dyDescent="0.25">
      <c r="A695" s="15">
        <v>690</v>
      </c>
      <c r="B695">
        <v>0.17057041887999899</v>
      </c>
      <c r="C695" s="1">
        <f t="shared" si="33"/>
        <v>2</v>
      </c>
      <c r="D695" s="15">
        <v>690</v>
      </c>
      <c r="E695" s="13">
        <f t="shared" si="34"/>
        <v>0.17057041887999899</v>
      </c>
      <c r="BC695" s="13">
        <f t="shared" si="32"/>
        <v>0.17057041887999899</v>
      </c>
    </row>
    <row r="696" spans="1:55" x14ac:dyDescent="0.25">
      <c r="A696" s="15">
        <v>691</v>
      </c>
      <c r="B696">
        <v>0.16992028174000001</v>
      </c>
      <c r="C696" s="1">
        <f t="shared" si="33"/>
        <v>2</v>
      </c>
      <c r="D696" s="15">
        <v>691</v>
      </c>
      <c r="E696" s="13">
        <f t="shared" si="34"/>
        <v>0.16992028174000001</v>
      </c>
      <c r="BC696" s="13">
        <f t="shared" si="32"/>
        <v>0.16992028174000001</v>
      </c>
    </row>
    <row r="697" spans="1:55" x14ac:dyDescent="0.25">
      <c r="A697" s="15">
        <v>692</v>
      </c>
      <c r="B697">
        <v>0.16927172771999999</v>
      </c>
      <c r="C697" s="1">
        <f t="shared" si="33"/>
        <v>2</v>
      </c>
      <c r="D697" s="15">
        <v>692</v>
      </c>
      <c r="E697" s="13">
        <f t="shared" si="34"/>
        <v>0.16927172771999999</v>
      </c>
      <c r="BC697" s="13">
        <f t="shared" si="32"/>
        <v>0.16927172771999999</v>
      </c>
    </row>
    <row r="698" spans="1:55" x14ac:dyDescent="0.25">
      <c r="A698" s="15">
        <v>693</v>
      </c>
      <c r="B698">
        <v>0.168624762839999</v>
      </c>
      <c r="C698" s="1">
        <f t="shared" si="33"/>
        <v>2</v>
      </c>
      <c r="D698" s="15">
        <v>693</v>
      </c>
      <c r="E698" s="13">
        <f t="shared" si="34"/>
        <v>0.168624762839999</v>
      </c>
      <c r="BC698" s="13">
        <f t="shared" si="32"/>
        <v>0.168624762839999</v>
      </c>
    </row>
    <row r="699" spans="1:55" x14ac:dyDescent="0.25">
      <c r="A699" s="15">
        <v>694</v>
      </c>
      <c r="B699">
        <v>0.167979392939999</v>
      </c>
      <c r="C699" s="1">
        <f t="shared" si="33"/>
        <v>2</v>
      </c>
      <c r="D699" s="15">
        <v>694</v>
      </c>
      <c r="E699" s="13">
        <f t="shared" si="34"/>
        <v>0.167979392939999</v>
      </c>
      <c r="BC699" s="13">
        <f t="shared" si="32"/>
        <v>0.167979392939999</v>
      </c>
    </row>
    <row r="700" spans="1:55" x14ac:dyDescent="0.25">
      <c r="A700" s="15">
        <v>695</v>
      </c>
      <c r="B700">
        <v>0.16733562373999999</v>
      </c>
      <c r="C700" s="1">
        <f t="shared" si="33"/>
        <v>2</v>
      </c>
      <c r="D700" s="15">
        <v>695</v>
      </c>
      <c r="E700" s="13">
        <f t="shared" si="34"/>
        <v>0.16733562373999999</v>
      </c>
      <c r="BC700" s="13">
        <f t="shared" si="32"/>
        <v>0.16733562373999999</v>
      </c>
    </row>
    <row r="701" spans="1:55" x14ac:dyDescent="0.25">
      <c r="A701" s="15">
        <v>696</v>
      </c>
      <c r="B701">
        <v>0.166693460819999</v>
      </c>
      <c r="C701" s="1">
        <f t="shared" si="33"/>
        <v>2</v>
      </c>
      <c r="D701" s="15">
        <v>696</v>
      </c>
      <c r="E701" s="13">
        <f t="shared" si="34"/>
        <v>0.166693460819999</v>
      </c>
      <c r="BC701" s="13">
        <f t="shared" si="32"/>
        <v>0.166693460819999</v>
      </c>
    </row>
    <row r="702" spans="1:55" x14ac:dyDescent="0.25">
      <c r="A702" s="15">
        <v>697</v>
      </c>
      <c r="B702">
        <v>0.16605290959999999</v>
      </c>
      <c r="C702" s="1">
        <f t="shared" si="33"/>
        <v>2</v>
      </c>
      <c r="D702" s="15">
        <v>697</v>
      </c>
      <c r="E702" s="13">
        <f t="shared" si="34"/>
        <v>0.16605290959999999</v>
      </c>
      <c r="BC702" s="13">
        <f t="shared" si="32"/>
        <v>0.16605290959999999</v>
      </c>
    </row>
    <row r="703" spans="1:55" x14ac:dyDescent="0.25">
      <c r="A703" s="15">
        <v>698</v>
      </c>
      <c r="B703">
        <v>0.16541397535999999</v>
      </c>
      <c r="C703" s="1">
        <f t="shared" si="33"/>
        <v>2</v>
      </c>
      <c r="D703" s="15">
        <v>698</v>
      </c>
      <c r="E703" s="13">
        <f t="shared" si="34"/>
        <v>0.16541397535999999</v>
      </c>
      <c r="BC703" s="13">
        <f t="shared" si="32"/>
        <v>0.16541397535999999</v>
      </c>
    </row>
    <row r="704" spans="1:55" x14ac:dyDescent="0.25">
      <c r="A704" s="15">
        <v>699</v>
      </c>
      <c r="B704">
        <v>0.16477666329999999</v>
      </c>
      <c r="C704" s="1">
        <f t="shared" si="33"/>
        <v>2</v>
      </c>
      <c r="D704" s="15">
        <v>699</v>
      </c>
      <c r="E704" s="13">
        <f t="shared" si="34"/>
        <v>0.16477666329999999</v>
      </c>
      <c r="BC704" s="13">
        <f t="shared" si="32"/>
        <v>0.16477666329999999</v>
      </c>
    </row>
    <row r="705" spans="1:55" x14ac:dyDescent="0.25">
      <c r="A705" s="15">
        <v>700</v>
      </c>
      <c r="B705">
        <v>0.16414097844</v>
      </c>
      <c r="C705" s="1">
        <f t="shared" si="33"/>
        <v>2</v>
      </c>
      <c r="D705" s="15">
        <v>700</v>
      </c>
      <c r="E705" s="13">
        <f t="shared" si="34"/>
        <v>0.16414097844</v>
      </c>
      <c r="BC705" s="13">
        <f t="shared" si="32"/>
        <v>0.16414097844</v>
      </c>
    </row>
    <row r="706" spans="1:55" x14ac:dyDescent="0.25">
      <c r="A706" s="15">
        <v>701</v>
      </c>
      <c r="B706">
        <v>0.16350692563999999</v>
      </c>
      <c r="C706" s="1">
        <f t="shared" si="33"/>
        <v>2</v>
      </c>
      <c r="D706" s="15">
        <v>701</v>
      </c>
      <c r="E706" s="13">
        <f t="shared" si="34"/>
        <v>0.16350692563999999</v>
      </c>
      <c r="BC706" s="13">
        <f t="shared" si="32"/>
        <v>0.16350692563999999</v>
      </c>
    </row>
    <row r="707" spans="1:55" x14ac:dyDescent="0.25">
      <c r="A707" s="15">
        <v>702</v>
      </c>
      <c r="B707">
        <v>0.162874509699999</v>
      </c>
      <c r="C707" s="1">
        <f t="shared" si="33"/>
        <v>2</v>
      </c>
      <c r="D707" s="15">
        <v>702</v>
      </c>
      <c r="E707" s="13">
        <f t="shared" si="34"/>
        <v>0.162874509699999</v>
      </c>
      <c r="BC707" s="13">
        <f t="shared" si="32"/>
        <v>0.162874509699999</v>
      </c>
    </row>
    <row r="708" spans="1:55" x14ac:dyDescent="0.25">
      <c r="A708" s="15">
        <v>703</v>
      </c>
      <c r="B708">
        <v>0.16224373521999999</v>
      </c>
      <c r="C708" s="1">
        <f t="shared" si="33"/>
        <v>2</v>
      </c>
      <c r="D708" s="15">
        <v>703</v>
      </c>
      <c r="E708" s="13">
        <f t="shared" si="34"/>
        <v>0.16224373521999999</v>
      </c>
      <c r="BC708" s="13">
        <f t="shared" si="32"/>
        <v>0.16224373521999999</v>
      </c>
    </row>
    <row r="709" spans="1:55" x14ac:dyDescent="0.25">
      <c r="A709" s="15">
        <v>704</v>
      </c>
      <c r="B709">
        <v>0.16161460674</v>
      </c>
      <c r="C709" s="1">
        <f t="shared" si="33"/>
        <v>2</v>
      </c>
      <c r="D709" s="15">
        <v>704</v>
      </c>
      <c r="E709" s="13">
        <f t="shared" si="34"/>
        <v>0.16161460674</v>
      </c>
      <c r="BC709" s="13">
        <f t="shared" ref="BC709:BC772" si="35">B709</f>
        <v>0.16161460674</v>
      </c>
    </row>
    <row r="710" spans="1:55" x14ac:dyDescent="0.25">
      <c r="A710" s="15">
        <v>705</v>
      </c>
      <c r="B710">
        <v>0.160987128599999</v>
      </c>
      <c r="C710" s="1">
        <f t="shared" ref="C710:C773" si="36">IF(ROW()-$C$4&lt;=$C$2,1,2)</f>
        <v>2</v>
      </c>
      <c r="D710" s="15">
        <v>705</v>
      </c>
      <c r="E710" s="13">
        <f t="shared" ref="E710:E773" si="37">B710</f>
        <v>0.160987128599999</v>
      </c>
      <c r="BC710" s="13">
        <f t="shared" si="35"/>
        <v>0.160987128599999</v>
      </c>
    </row>
    <row r="711" spans="1:55" x14ac:dyDescent="0.25">
      <c r="A711" s="15">
        <v>706</v>
      </c>
      <c r="B711">
        <v>0.16036130507999999</v>
      </c>
      <c r="C711" s="1">
        <f t="shared" si="36"/>
        <v>2</v>
      </c>
      <c r="D711" s="15">
        <v>706</v>
      </c>
      <c r="E711" s="13">
        <f t="shared" si="37"/>
        <v>0.16036130507999999</v>
      </c>
      <c r="BC711" s="13">
        <f t="shared" si="35"/>
        <v>0.16036130507999999</v>
      </c>
    </row>
    <row r="712" spans="1:55" x14ac:dyDescent="0.25">
      <c r="A712" s="15">
        <v>707</v>
      </c>
      <c r="B712">
        <v>0.159737140299999</v>
      </c>
      <c r="C712" s="1">
        <f t="shared" si="36"/>
        <v>2</v>
      </c>
      <c r="D712" s="15">
        <v>707</v>
      </c>
      <c r="E712" s="13">
        <f t="shared" si="37"/>
        <v>0.159737140299999</v>
      </c>
      <c r="BC712" s="13">
        <f t="shared" si="35"/>
        <v>0.159737140299999</v>
      </c>
    </row>
    <row r="713" spans="1:55" x14ac:dyDescent="0.25">
      <c r="A713" s="15">
        <v>708</v>
      </c>
      <c r="B713">
        <v>0.15911463826</v>
      </c>
      <c r="C713" s="1">
        <f t="shared" si="36"/>
        <v>2</v>
      </c>
      <c r="D713" s="15">
        <v>708</v>
      </c>
      <c r="E713" s="13">
        <f t="shared" si="37"/>
        <v>0.15911463826</v>
      </c>
      <c r="BC713" s="13">
        <f t="shared" si="35"/>
        <v>0.15911463826</v>
      </c>
    </row>
    <row r="714" spans="1:55" x14ac:dyDescent="0.25">
      <c r="A714" s="15">
        <v>709</v>
      </c>
      <c r="B714">
        <v>0.15849380284</v>
      </c>
      <c r="C714" s="1">
        <f t="shared" si="36"/>
        <v>2</v>
      </c>
      <c r="D714" s="15">
        <v>709</v>
      </c>
      <c r="E714" s="13">
        <f t="shared" si="37"/>
        <v>0.15849380284</v>
      </c>
      <c r="BC714" s="13">
        <f t="shared" si="35"/>
        <v>0.15849380284</v>
      </c>
    </row>
    <row r="715" spans="1:55" x14ac:dyDescent="0.25">
      <c r="A715" s="15">
        <v>710</v>
      </c>
      <c r="B715">
        <v>0.15787463782</v>
      </c>
      <c r="C715" s="1">
        <f t="shared" si="36"/>
        <v>2</v>
      </c>
      <c r="D715" s="15">
        <v>710</v>
      </c>
      <c r="E715" s="13">
        <f t="shared" si="37"/>
        <v>0.15787463782</v>
      </c>
      <c r="BC715" s="13">
        <f t="shared" si="35"/>
        <v>0.15787463782</v>
      </c>
    </row>
    <row r="716" spans="1:55" x14ac:dyDescent="0.25">
      <c r="A716" s="15">
        <v>711</v>
      </c>
      <c r="B716">
        <v>0.15725714682</v>
      </c>
      <c r="C716" s="1">
        <f t="shared" si="36"/>
        <v>2</v>
      </c>
      <c r="D716" s="15">
        <v>711</v>
      </c>
      <c r="E716" s="13">
        <f t="shared" si="37"/>
        <v>0.15725714682</v>
      </c>
      <c r="BC716" s="13">
        <f t="shared" si="35"/>
        <v>0.15725714682</v>
      </c>
    </row>
    <row r="717" spans="1:55" x14ac:dyDescent="0.25">
      <c r="A717" s="15">
        <v>712</v>
      </c>
      <c r="B717">
        <v>0.15664133338</v>
      </c>
      <c r="C717" s="1">
        <f t="shared" si="36"/>
        <v>2</v>
      </c>
      <c r="D717" s="15">
        <v>712</v>
      </c>
      <c r="E717" s="13">
        <f t="shared" si="37"/>
        <v>0.15664133338</v>
      </c>
      <c r="BC717" s="13">
        <f t="shared" si="35"/>
        <v>0.15664133338</v>
      </c>
    </row>
    <row r="718" spans="1:55" x14ac:dyDescent="0.25">
      <c r="A718" s="15">
        <v>713</v>
      </c>
      <c r="B718">
        <v>0.15602720092</v>
      </c>
      <c r="C718" s="1">
        <f t="shared" si="36"/>
        <v>2</v>
      </c>
      <c r="D718" s="15">
        <v>713</v>
      </c>
      <c r="E718" s="13">
        <f t="shared" si="37"/>
        <v>0.15602720092</v>
      </c>
      <c r="BC718" s="13">
        <f t="shared" si="35"/>
        <v>0.15602720092</v>
      </c>
    </row>
    <row r="719" spans="1:55" x14ac:dyDescent="0.25">
      <c r="A719" s="15">
        <v>714</v>
      </c>
      <c r="B719">
        <v>0.15541475274</v>
      </c>
      <c r="C719" s="1">
        <f t="shared" si="36"/>
        <v>2</v>
      </c>
      <c r="D719" s="15">
        <v>714</v>
      </c>
      <c r="E719" s="13">
        <f t="shared" si="37"/>
        <v>0.15541475274</v>
      </c>
      <c r="BC719" s="13">
        <f t="shared" si="35"/>
        <v>0.15541475274</v>
      </c>
    </row>
    <row r="720" spans="1:55" x14ac:dyDescent="0.25">
      <c r="A720" s="15">
        <v>715</v>
      </c>
      <c r="B720">
        <v>0.154803992</v>
      </c>
      <c r="C720" s="1">
        <f t="shared" si="36"/>
        <v>2</v>
      </c>
      <c r="D720" s="15">
        <v>715</v>
      </c>
      <c r="E720" s="13">
        <f t="shared" si="37"/>
        <v>0.154803992</v>
      </c>
      <c r="BC720" s="13">
        <f t="shared" si="35"/>
        <v>0.154803992</v>
      </c>
    </row>
    <row r="721" spans="1:55" x14ac:dyDescent="0.25">
      <c r="A721" s="15">
        <v>716</v>
      </c>
      <c r="B721">
        <v>0.1541949218</v>
      </c>
      <c r="C721" s="1">
        <f t="shared" si="36"/>
        <v>2</v>
      </c>
      <c r="D721" s="15">
        <v>716</v>
      </c>
      <c r="E721" s="13">
        <f t="shared" si="37"/>
        <v>0.1541949218</v>
      </c>
      <c r="BC721" s="13">
        <f t="shared" si="35"/>
        <v>0.1541949218</v>
      </c>
    </row>
    <row r="722" spans="1:55" x14ac:dyDescent="0.25">
      <c r="A722" s="15">
        <v>717</v>
      </c>
      <c r="B722">
        <v>0.15358754508</v>
      </c>
      <c r="C722" s="1">
        <f t="shared" si="36"/>
        <v>2</v>
      </c>
      <c r="D722" s="15">
        <v>717</v>
      </c>
      <c r="E722" s="13">
        <f t="shared" si="37"/>
        <v>0.15358754508</v>
      </c>
      <c r="BC722" s="13">
        <f t="shared" si="35"/>
        <v>0.15358754508</v>
      </c>
    </row>
    <row r="723" spans="1:55" x14ac:dyDescent="0.25">
      <c r="A723" s="15">
        <v>718</v>
      </c>
      <c r="B723">
        <v>0.1529818647</v>
      </c>
      <c r="C723" s="1">
        <f t="shared" si="36"/>
        <v>2</v>
      </c>
      <c r="D723" s="15">
        <v>718</v>
      </c>
      <c r="E723" s="13">
        <f t="shared" si="37"/>
        <v>0.1529818647</v>
      </c>
      <c r="BC723" s="13">
        <f t="shared" si="35"/>
        <v>0.1529818647</v>
      </c>
    </row>
    <row r="724" spans="1:55" x14ac:dyDescent="0.25">
      <c r="A724" s="15">
        <v>719</v>
      </c>
      <c r="B724">
        <v>0.15237788342</v>
      </c>
      <c r="C724" s="1">
        <f t="shared" si="36"/>
        <v>2</v>
      </c>
      <c r="D724" s="15">
        <v>719</v>
      </c>
      <c r="E724" s="13">
        <f t="shared" si="37"/>
        <v>0.15237788342</v>
      </c>
      <c r="BC724" s="13">
        <f t="shared" si="35"/>
        <v>0.15237788342</v>
      </c>
    </row>
    <row r="725" spans="1:55" x14ac:dyDescent="0.25">
      <c r="A725" s="15">
        <v>720</v>
      </c>
      <c r="B725">
        <v>0.15177560384</v>
      </c>
      <c r="C725" s="1">
        <f t="shared" si="36"/>
        <v>2</v>
      </c>
      <c r="D725" s="15">
        <v>720</v>
      </c>
      <c r="E725" s="13">
        <f t="shared" si="37"/>
        <v>0.15177560384</v>
      </c>
      <c r="BC725" s="13">
        <f t="shared" si="35"/>
        <v>0.15177560384</v>
      </c>
    </row>
    <row r="726" spans="1:55" x14ac:dyDescent="0.25">
      <c r="A726" s="15">
        <v>721</v>
      </c>
      <c r="B726">
        <v>0.15117502854000001</v>
      </c>
      <c r="C726" s="1">
        <f t="shared" si="36"/>
        <v>2</v>
      </c>
      <c r="D726" s="15">
        <v>721</v>
      </c>
      <c r="E726" s="13">
        <f t="shared" si="37"/>
        <v>0.15117502854000001</v>
      </c>
      <c r="BC726" s="13">
        <f t="shared" si="35"/>
        <v>0.15117502854000001</v>
      </c>
    </row>
    <row r="727" spans="1:55" x14ac:dyDescent="0.25">
      <c r="A727" s="15">
        <v>722</v>
      </c>
      <c r="B727">
        <v>0.15057615990000001</v>
      </c>
      <c r="C727" s="1">
        <f t="shared" si="36"/>
        <v>2</v>
      </c>
      <c r="D727" s="15">
        <v>722</v>
      </c>
      <c r="E727" s="13">
        <f t="shared" si="37"/>
        <v>0.15057615990000001</v>
      </c>
      <c r="BC727" s="13">
        <f t="shared" si="35"/>
        <v>0.15057615990000001</v>
      </c>
    </row>
    <row r="728" spans="1:55" x14ac:dyDescent="0.25">
      <c r="A728" s="15">
        <v>723</v>
      </c>
      <c r="B728">
        <v>0.14997900028</v>
      </c>
      <c r="C728" s="1">
        <f t="shared" si="36"/>
        <v>2</v>
      </c>
      <c r="D728" s="15">
        <v>723</v>
      </c>
      <c r="E728" s="13">
        <f t="shared" si="37"/>
        <v>0.14997900028</v>
      </c>
      <c r="BC728" s="13">
        <f t="shared" si="35"/>
        <v>0.14997900028</v>
      </c>
    </row>
    <row r="729" spans="1:55" x14ac:dyDescent="0.25">
      <c r="A729" s="15">
        <v>724</v>
      </c>
      <c r="B729">
        <v>0.14938355189999999</v>
      </c>
      <c r="C729" s="1">
        <f t="shared" si="36"/>
        <v>2</v>
      </c>
      <c r="D729" s="15">
        <v>724</v>
      </c>
      <c r="E729" s="13">
        <f t="shared" si="37"/>
        <v>0.14938355189999999</v>
      </c>
      <c r="BC729" s="13">
        <f t="shared" si="35"/>
        <v>0.14938355189999999</v>
      </c>
    </row>
    <row r="730" spans="1:55" x14ac:dyDescent="0.25">
      <c r="A730" s="15">
        <v>725</v>
      </c>
      <c r="B730">
        <v>0.14878981685999901</v>
      </c>
      <c r="C730" s="1">
        <f t="shared" si="36"/>
        <v>2</v>
      </c>
      <c r="D730" s="15">
        <v>725</v>
      </c>
      <c r="E730" s="13">
        <f t="shared" si="37"/>
        <v>0.14878981685999901</v>
      </c>
      <c r="BC730" s="13">
        <f t="shared" si="35"/>
        <v>0.14878981685999901</v>
      </c>
    </row>
    <row r="731" spans="1:55" x14ac:dyDescent="0.25">
      <c r="A731" s="15">
        <v>726</v>
      </c>
      <c r="B731">
        <v>0.14819779717999901</v>
      </c>
      <c r="C731" s="1">
        <f t="shared" si="36"/>
        <v>2</v>
      </c>
      <c r="D731" s="15">
        <v>726</v>
      </c>
      <c r="E731" s="13">
        <f t="shared" si="37"/>
        <v>0.14819779717999901</v>
      </c>
      <c r="BC731" s="13">
        <f t="shared" si="35"/>
        <v>0.14819779717999901</v>
      </c>
    </row>
    <row r="732" spans="1:55" x14ac:dyDescent="0.25">
      <c r="A732" s="15">
        <v>727</v>
      </c>
      <c r="B732">
        <v>0.14760749481999999</v>
      </c>
      <c r="C732" s="1">
        <f t="shared" si="36"/>
        <v>2</v>
      </c>
      <c r="D732" s="15">
        <v>727</v>
      </c>
      <c r="E732" s="13">
        <f t="shared" si="37"/>
        <v>0.14760749481999999</v>
      </c>
      <c r="BC732" s="13">
        <f t="shared" si="35"/>
        <v>0.14760749481999999</v>
      </c>
    </row>
    <row r="733" spans="1:55" x14ac:dyDescent="0.25">
      <c r="A733" s="15">
        <v>728</v>
      </c>
      <c r="B733">
        <v>0.1470189116</v>
      </c>
      <c r="C733" s="1">
        <f t="shared" si="36"/>
        <v>2</v>
      </c>
      <c r="D733" s="15">
        <v>728</v>
      </c>
      <c r="E733" s="13">
        <f t="shared" si="37"/>
        <v>0.1470189116</v>
      </c>
      <c r="BC733" s="13">
        <f t="shared" si="35"/>
        <v>0.1470189116</v>
      </c>
    </row>
    <row r="734" spans="1:55" x14ac:dyDescent="0.25">
      <c r="A734" s="15">
        <v>729</v>
      </c>
      <c r="B734">
        <v>0.14643204922</v>
      </c>
      <c r="C734" s="1">
        <f t="shared" si="36"/>
        <v>2</v>
      </c>
      <c r="D734" s="15">
        <v>729</v>
      </c>
      <c r="E734" s="13">
        <f t="shared" si="37"/>
        <v>0.14643204922</v>
      </c>
      <c r="BC734" s="13">
        <f t="shared" si="35"/>
        <v>0.14643204922</v>
      </c>
    </row>
    <row r="735" spans="1:55" x14ac:dyDescent="0.25">
      <c r="A735" s="15">
        <v>730</v>
      </c>
      <c r="B735">
        <v>0.14584690936</v>
      </c>
      <c r="C735" s="1">
        <f t="shared" si="36"/>
        <v>2</v>
      </c>
      <c r="D735" s="15">
        <v>730</v>
      </c>
      <c r="E735" s="13">
        <f t="shared" si="37"/>
        <v>0.14584690936</v>
      </c>
      <c r="BC735" s="13">
        <f t="shared" si="35"/>
        <v>0.14584690936</v>
      </c>
    </row>
    <row r="736" spans="1:55" x14ac:dyDescent="0.25">
      <c r="A736" s="15">
        <v>731</v>
      </c>
      <c r="B736">
        <v>0.14526349351999901</v>
      </c>
      <c r="C736" s="1">
        <f t="shared" si="36"/>
        <v>2</v>
      </c>
      <c r="D736" s="15">
        <v>731</v>
      </c>
      <c r="E736" s="13">
        <f t="shared" si="37"/>
        <v>0.14526349351999901</v>
      </c>
      <c r="BC736" s="13">
        <f t="shared" si="35"/>
        <v>0.14526349351999901</v>
      </c>
    </row>
    <row r="737" spans="1:55" x14ac:dyDescent="0.25">
      <c r="A737" s="15">
        <v>732</v>
      </c>
      <c r="B737">
        <v>0.14468180317999901</v>
      </c>
      <c r="C737" s="1">
        <f t="shared" si="36"/>
        <v>2</v>
      </c>
      <c r="D737" s="15">
        <v>732</v>
      </c>
      <c r="E737" s="13">
        <f t="shared" si="37"/>
        <v>0.14468180317999901</v>
      </c>
      <c r="BC737" s="13">
        <f t="shared" si="35"/>
        <v>0.14468180317999901</v>
      </c>
    </row>
    <row r="738" spans="1:55" x14ac:dyDescent="0.25">
      <c r="A738" s="15">
        <v>733</v>
      </c>
      <c r="B738">
        <v>0.14410183969999901</v>
      </c>
      <c r="C738" s="1">
        <f t="shared" si="36"/>
        <v>2</v>
      </c>
      <c r="D738" s="15">
        <v>733</v>
      </c>
      <c r="E738" s="13">
        <f t="shared" si="37"/>
        <v>0.14410183969999901</v>
      </c>
      <c r="BC738" s="13">
        <f t="shared" si="35"/>
        <v>0.14410183969999901</v>
      </c>
    </row>
    <row r="739" spans="1:55" x14ac:dyDescent="0.25">
      <c r="A739" s="15">
        <v>734</v>
      </c>
      <c r="B739">
        <v>0.14352360434</v>
      </c>
      <c r="C739" s="1">
        <f t="shared" si="36"/>
        <v>2</v>
      </c>
      <c r="D739" s="15">
        <v>734</v>
      </c>
      <c r="E739" s="13">
        <f t="shared" si="37"/>
        <v>0.14352360434</v>
      </c>
      <c r="BC739" s="13">
        <f t="shared" si="35"/>
        <v>0.14352360434</v>
      </c>
    </row>
    <row r="740" spans="1:55" x14ac:dyDescent="0.25">
      <c r="A740" s="15">
        <v>735</v>
      </c>
      <c r="B740">
        <v>0.14294709829999999</v>
      </c>
      <c r="C740" s="1">
        <f t="shared" si="36"/>
        <v>2</v>
      </c>
      <c r="D740" s="15">
        <v>735</v>
      </c>
      <c r="E740" s="13">
        <f t="shared" si="37"/>
        <v>0.14294709829999999</v>
      </c>
      <c r="BC740" s="13">
        <f t="shared" si="35"/>
        <v>0.14294709829999999</v>
      </c>
    </row>
    <row r="741" spans="1:55" x14ac:dyDescent="0.25">
      <c r="A741" s="15">
        <v>736</v>
      </c>
      <c r="B741">
        <v>0.14237232263999999</v>
      </c>
      <c r="C741" s="1">
        <f t="shared" si="36"/>
        <v>2</v>
      </c>
      <c r="D741" s="15">
        <v>736</v>
      </c>
      <c r="E741" s="13">
        <f t="shared" si="37"/>
        <v>0.14237232263999999</v>
      </c>
      <c r="BC741" s="13">
        <f t="shared" si="35"/>
        <v>0.14237232263999999</v>
      </c>
    </row>
    <row r="742" spans="1:55" x14ac:dyDescent="0.25">
      <c r="A742" s="15">
        <v>737</v>
      </c>
      <c r="B742">
        <v>0.14179927840000001</v>
      </c>
      <c r="C742" s="1">
        <f t="shared" si="36"/>
        <v>2</v>
      </c>
      <c r="D742" s="15">
        <v>737</v>
      </c>
      <c r="E742" s="13">
        <f t="shared" si="37"/>
        <v>0.14179927840000001</v>
      </c>
      <c r="BC742" s="13">
        <f t="shared" si="35"/>
        <v>0.14179927840000001</v>
      </c>
    </row>
    <row r="743" spans="1:55" x14ac:dyDescent="0.25">
      <c r="A743" s="15">
        <v>738</v>
      </c>
      <c r="B743">
        <v>0.14122796647999999</v>
      </c>
      <c r="C743" s="1">
        <f t="shared" si="36"/>
        <v>2</v>
      </c>
      <c r="D743" s="15">
        <v>738</v>
      </c>
      <c r="E743" s="13">
        <f t="shared" si="37"/>
        <v>0.14122796647999999</v>
      </c>
      <c r="BC743" s="13">
        <f t="shared" si="35"/>
        <v>0.14122796647999999</v>
      </c>
    </row>
    <row r="744" spans="1:55" x14ac:dyDescent="0.25">
      <c r="A744" s="15">
        <v>739</v>
      </c>
      <c r="B744">
        <v>0.140658387719999</v>
      </c>
      <c r="C744" s="1">
        <f t="shared" si="36"/>
        <v>2</v>
      </c>
      <c r="D744" s="15">
        <v>739</v>
      </c>
      <c r="E744" s="13">
        <f t="shared" si="37"/>
        <v>0.140658387719999</v>
      </c>
      <c r="BC744" s="13">
        <f t="shared" si="35"/>
        <v>0.140658387719999</v>
      </c>
    </row>
    <row r="745" spans="1:55" x14ac:dyDescent="0.25">
      <c r="A745" s="15">
        <v>740</v>
      </c>
      <c r="B745">
        <v>0.14009054288</v>
      </c>
      <c r="C745" s="1">
        <f t="shared" si="36"/>
        <v>2</v>
      </c>
      <c r="D745" s="15">
        <v>740</v>
      </c>
      <c r="E745" s="13">
        <f t="shared" si="37"/>
        <v>0.14009054288</v>
      </c>
      <c r="BC745" s="13">
        <f t="shared" si="35"/>
        <v>0.14009054288</v>
      </c>
    </row>
    <row r="746" spans="1:55" x14ac:dyDescent="0.25">
      <c r="A746" s="15">
        <v>741</v>
      </c>
      <c r="B746">
        <v>0.13952443262</v>
      </c>
      <c r="C746" s="1">
        <f t="shared" si="36"/>
        <v>2</v>
      </c>
      <c r="D746" s="15">
        <v>741</v>
      </c>
      <c r="E746" s="13">
        <f t="shared" si="37"/>
        <v>0.13952443262</v>
      </c>
      <c r="BC746" s="13">
        <f t="shared" si="35"/>
        <v>0.13952443262</v>
      </c>
    </row>
    <row r="747" spans="1:55" x14ac:dyDescent="0.25">
      <c r="A747" s="15">
        <v>742</v>
      </c>
      <c r="B747">
        <v>0.13896005753999999</v>
      </c>
      <c r="C747" s="1">
        <f t="shared" si="36"/>
        <v>2</v>
      </c>
      <c r="D747" s="15">
        <v>742</v>
      </c>
      <c r="E747" s="13">
        <f t="shared" si="37"/>
        <v>0.13896005753999999</v>
      </c>
      <c r="BC747" s="13">
        <f t="shared" si="35"/>
        <v>0.13896005753999999</v>
      </c>
    </row>
    <row r="748" spans="1:55" x14ac:dyDescent="0.25">
      <c r="A748" s="15">
        <v>743</v>
      </c>
      <c r="B748">
        <v>0.13839741814000001</v>
      </c>
      <c r="C748" s="1">
        <f t="shared" si="36"/>
        <v>2</v>
      </c>
      <c r="D748" s="15">
        <v>743</v>
      </c>
      <c r="E748" s="13">
        <f t="shared" si="37"/>
        <v>0.13839741814000001</v>
      </c>
      <c r="BC748" s="13">
        <f t="shared" si="35"/>
        <v>0.13839741814000001</v>
      </c>
    </row>
    <row r="749" spans="1:55" x14ac:dyDescent="0.25">
      <c r="A749" s="15">
        <v>744</v>
      </c>
      <c r="B749">
        <v>0.13783651484000001</v>
      </c>
      <c r="C749" s="1">
        <f t="shared" si="36"/>
        <v>2</v>
      </c>
      <c r="D749" s="15">
        <v>744</v>
      </c>
      <c r="E749" s="13">
        <f t="shared" si="37"/>
        <v>0.13783651484000001</v>
      </c>
      <c r="BC749" s="13">
        <f t="shared" si="35"/>
        <v>0.13783651484000001</v>
      </c>
    </row>
    <row r="750" spans="1:55" x14ac:dyDescent="0.25">
      <c r="A750" s="15">
        <v>745</v>
      </c>
      <c r="B750">
        <v>0.13727734802</v>
      </c>
      <c r="C750" s="1">
        <f t="shared" si="36"/>
        <v>2</v>
      </c>
      <c r="D750" s="15">
        <v>745</v>
      </c>
      <c r="E750" s="13">
        <f t="shared" si="37"/>
        <v>0.13727734802</v>
      </c>
      <c r="BC750" s="13">
        <f t="shared" si="35"/>
        <v>0.13727734802</v>
      </c>
    </row>
    <row r="751" spans="1:55" x14ac:dyDescent="0.25">
      <c r="A751" s="15">
        <v>746</v>
      </c>
      <c r="B751">
        <v>0.13671991791999999</v>
      </c>
      <c r="C751" s="1">
        <f t="shared" si="36"/>
        <v>2</v>
      </c>
      <c r="D751" s="15">
        <v>746</v>
      </c>
      <c r="E751" s="13">
        <f t="shared" si="37"/>
        <v>0.13671991791999999</v>
      </c>
      <c r="BC751" s="13">
        <f t="shared" si="35"/>
        <v>0.13671991791999999</v>
      </c>
    </row>
    <row r="752" spans="1:55" x14ac:dyDescent="0.25">
      <c r="A752" s="15">
        <v>747</v>
      </c>
      <c r="B752">
        <v>0.13616422474000001</v>
      </c>
      <c r="C752" s="1">
        <f t="shared" si="36"/>
        <v>2</v>
      </c>
      <c r="D752" s="15">
        <v>747</v>
      </c>
      <c r="E752" s="13">
        <f t="shared" si="37"/>
        <v>0.13616422474000001</v>
      </c>
      <c r="BC752" s="13">
        <f t="shared" si="35"/>
        <v>0.13616422474000001</v>
      </c>
    </row>
    <row r="753" spans="1:55" x14ac:dyDescent="0.25">
      <c r="A753" s="15">
        <v>748</v>
      </c>
      <c r="B753">
        <v>0.135610268619999</v>
      </c>
      <c r="C753" s="1">
        <f t="shared" si="36"/>
        <v>2</v>
      </c>
      <c r="D753" s="15">
        <v>748</v>
      </c>
      <c r="E753" s="13">
        <f t="shared" si="37"/>
        <v>0.135610268619999</v>
      </c>
      <c r="BC753" s="13">
        <f t="shared" si="35"/>
        <v>0.135610268619999</v>
      </c>
    </row>
    <row r="754" spans="1:55" x14ac:dyDescent="0.25">
      <c r="A754" s="15">
        <v>749</v>
      </c>
      <c r="B754">
        <v>0.13505804959999901</v>
      </c>
      <c r="C754" s="1">
        <f t="shared" si="36"/>
        <v>2</v>
      </c>
      <c r="D754" s="15">
        <v>749</v>
      </c>
      <c r="E754" s="13">
        <f t="shared" si="37"/>
        <v>0.13505804959999901</v>
      </c>
      <c r="BC754" s="13">
        <f t="shared" si="35"/>
        <v>0.13505804959999901</v>
      </c>
    </row>
    <row r="755" spans="1:55" x14ac:dyDescent="0.25">
      <c r="A755" s="15">
        <v>750</v>
      </c>
      <c r="B755">
        <v>0.13450756765999999</v>
      </c>
      <c r="C755" s="1">
        <f t="shared" si="36"/>
        <v>2</v>
      </c>
      <c r="D755" s="15">
        <v>750</v>
      </c>
      <c r="E755" s="13">
        <f t="shared" si="37"/>
        <v>0.13450756765999999</v>
      </c>
      <c r="BC755" s="13">
        <f t="shared" si="35"/>
        <v>0.13450756765999999</v>
      </c>
    </row>
    <row r="756" spans="1:55" x14ac:dyDescent="0.25">
      <c r="A756" s="15">
        <v>751</v>
      </c>
      <c r="B756">
        <v>0.13395882268000001</v>
      </c>
      <c r="C756" s="1">
        <f t="shared" si="36"/>
        <v>2</v>
      </c>
      <c r="D756" s="15">
        <v>751</v>
      </c>
      <c r="E756" s="13">
        <f t="shared" si="37"/>
        <v>0.13395882268000001</v>
      </c>
      <c r="BC756" s="13">
        <f t="shared" si="35"/>
        <v>0.13395882268000001</v>
      </c>
    </row>
    <row r="757" spans="1:55" x14ac:dyDescent="0.25">
      <c r="A757" s="15">
        <v>752</v>
      </c>
      <c r="B757">
        <v>0.13341181448</v>
      </c>
      <c r="C757" s="1">
        <f t="shared" si="36"/>
        <v>2</v>
      </c>
      <c r="D757" s="15">
        <v>752</v>
      </c>
      <c r="E757" s="13">
        <f t="shared" si="37"/>
        <v>0.13341181448</v>
      </c>
      <c r="BC757" s="13">
        <f t="shared" si="35"/>
        <v>0.13341181448</v>
      </c>
    </row>
    <row r="758" spans="1:55" x14ac:dyDescent="0.25">
      <c r="A758" s="15">
        <v>753</v>
      </c>
      <c r="B758">
        <v>0.13286654285999999</v>
      </c>
      <c r="C758" s="1">
        <f t="shared" si="36"/>
        <v>2</v>
      </c>
      <c r="D758" s="15">
        <v>753</v>
      </c>
      <c r="E758" s="13">
        <f t="shared" si="37"/>
        <v>0.13286654285999999</v>
      </c>
      <c r="BC758" s="13">
        <f t="shared" si="35"/>
        <v>0.13286654285999999</v>
      </c>
    </row>
    <row r="759" spans="1:55" x14ac:dyDescent="0.25">
      <c r="A759" s="15">
        <v>754</v>
      </c>
      <c r="B759">
        <v>0.13232300747999901</v>
      </c>
      <c r="C759" s="1">
        <f t="shared" si="36"/>
        <v>2</v>
      </c>
      <c r="D759" s="15">
        <v>754</v>
      </c>
      <c r="E759" s="13">
        <f t="shared" si="37"/>
        <v>0.13232300747999901</v>
      </c>
      <c r="BC759" s="13">
        <f t="shared" si="35"/>
        <v>0.13232300747999901</v>
      </c>
    </row>
    <row r="760" spans="1:55" x14ac:dyDescent="0.25">
      <c r="A760" s="15">
        <v>755</v>
      </c>
      <c r="B760">
        <v>0.13178120795999901</v>
      </c>
      <c r="C760" s="1">
        <f t="shared" si="36"/>
        <v>2</v>
      </c>
      <c r="D760" s="15">
        <v>755</v>
      </c>
      <c r="E760" s="13">
        <f t="shared" si="37"/>
        <v>0.13178120795999901</v>
      </c>
      <c r="BC760" s="13">
        <f t="shared" si="35"/>
        <v>0.13178120795999901</v>
      </c>
    </row>
    <row r="761" spans="1:55" x14ac:dyDescent="0.25">
      <c r="A761" s="15">
        <v>756</v>
      </c>
      <c r="B761">
        <v>0.13124114385999999</v>
      </c>
      <c r="C761" s="1">
        <f t="shared" si="36"/>
        <v>2</v>
      </c>
      <c r="D761" s="15">
        <v>756</v>
      </c>
      <c r="E761" s="13">
        <f t="shared" si="37"/>
        <v>0.13124114385999999</v>
      </c>
      <c r="BC761" s="13">
        <f t="shared" si="35"/>
        <v>0.13124114385999999</v>
      </c>
    </row>
    <row r="762" spans="1:55" x14ac:dyDescent="0.25">
      <c r="A762" s="15">
        <v>757</v>
      </c>
      <c r="B762">
        <v>0.13070281466</v>
      </c>
      <c r="C762" s="1">
        <f t="shared" si="36"/>
        <v>2</v>
      </c>
      <c r="D762" s="15">
        <v>757</v>
      </c>
      <c r="E762" s="13">
        <f t="shared" si="37"/>
        <v>0.13070281466</v>
      </c>
      <c r="BC762" s="13">
        <f t="shared" si="35"/>
        <v>0.13070281466</v>
      </c>
    </row>
    <row r="763" spans="1:55" x14ac:dyDescent="0.25">
      <c r="A763" s="15">
        <v>758</v>
      </c>
      <c r="B763">
        <v>0.13016621979999901</v>
      </c>
      <c r="C763" s="1">
        <f t="shared" si="36"/>
        <v>2</v>
      </c>
      <c r="D763" s="15">
        <v>758</v>
      </c>
      <c r="E763" s="13">
        <f t="shared" si="37"/>
        <v>0.13016621979999901</v>
      </c>
      <c r="BC763" s="13">
        <f t="shared" si="35"/>
        <v>0.13016621979999901</v>
      </c>
    </row>
    <row r="764" spans="1:55" x14ac:dyDescent="0.25">
      <c r="A764" s="15">
        <v>759</v>
      </c>
      <c r="B764">
        <v>0.12963135857999999</v>
      </c>
      <c r="C764" s="1">
        <f t="shared" si="36"/>
        <v>2</v>
      </c>
      <c r="D764" s="15">
        <v>759</v>
      </c>
      <c r="E764" s="13">
        <f t="shared" si="37"/>
        <v>0.12963135857999999</v>
      </c>
      <c r="BC764" s="13">
        <f t="shared" si="35"/>
        <v>0.12963135857999999</v>
      </c>
    </row>
    <row r="765" spans="1:55" x14ac:dyDescent="0.25">
      <c r="A765" s="15">
        <v>760</v>
      </c>
      <c r="B765">
        <v>0.12909823033999901</v>
      </c>
      <c r="C765" s="1">
        <f t="shared" si="36"/>
        <v>2</v>
      </c>
      <c r="D765" s="15">
        <v>760</v>
      </c>
      <c r="E765" s="13">
        <f t="shared" si="37"/>
        <v>0.12909823033999901</v>
      </c>
      <c r="BC765" s="13">
        <f t="shared" si="35"/>
        <v>0.12909823033999901</v>
      </c>
    </row>
    <row r="766" spans="1:55" x14ac:dyDescent="0.25">
      <c r="A766" s="15">
        <v>761</v>
      </c>
      <c r="B766">
        <v>0.12856683429999999</v>
      </c>
      <c r="C766" s="1">
        <f t="shared" si="36"/>
        <v>2</v>
      </c>
      <c r="D766" s="15">
        <v>761</v>
      </c>
      <c r="E766" s="13">
        <f t="shared" si="37"/>
        <v>0.12856683429999999</v>
      </c>
      <c r="BC766" s="13">
        <f t="shared" si="35"/>
        <v>0.12856683429999999</v>
      </c>
    </row>
    <row r="767" spans="1:55" x14ac:dyDescent="0.25">
      <c r="A767" s="15">
        <v>762</v>
      </c>
      <c r="B767">
        <v>0.12803716958</v>
      </c>
      <c r="C767" s="1">
        <f t="shared" si="36"/>
        <v>2</v>
      </c>
      <c r="D767" s="15">
        <v>762</v>
      </c>
      <c r="E767" s="13">
        <f t="shared" si="37"/>
        <v>0.12803716958</v>
      </c>
      <c r="BC767" s="13">
        <f t="shared" si="35"/>
        <v>0.12803716958</v>
      </c>
    </row>
    <row r="768" spans="1:55" x14ac:dyDescent="0.25">
      <c r="A768" s="15">
        <v>763</v>
      </c>
      <c r="B768">
        <v>0.12750923534</v>
      </c>
      <c r="C768" s="1">
        <f t="shared" si="36"/>
        <v>2</v>
      </c>
      <c r="D768" s="15">
        <v>763</v>
      </c>
      <c r="E768" s="13">
        <f t="shared" si="37"/>
        <v>0.12750923534</v>
      </c>
      <c r="BC768" s="13">
        <f t="shared" si="35"/>
        <v>0.12750923534</v>
      </c>
    </row>
    <row r="769" spans="1:55" x14ac:dyDescent="0.25">
      <c r="A769" s="15">
        <v>764</v>
      </c>
      <c r="B769">
        <v>0.12698303057999999</v>
      </c>
      <c r="C769" s="1">
        <f t="shared" si="36"/>
        <v>2</v>
      </c>
      <c r="D769" s="15">
        <v>764</v>
      </c>
      <c r="E769" s="13">
        <f t="shared" si="37"/>
        <v>0.12698303057999999</v>
      </c>
      <c r="BC769" s="13">
        <f t="shared" si="35"/>
        <v>0.12698303057999999</v>
      </c>
    </row>
    <row r="770" spans="1:55" x14ac:dyDescent="0.25">
      <c r="A770" s="15">
        <v>765</v>
      </c>
      <c r="B770">
        <v>0.1264585543</v>
      </c>
      <c r="C770" s="1">
        <f t="shared" si="36"/>
        <v>2</v>
      </c>
      <c r="D770" s="15">
        <v>765</v>
      </c>
      <c r="E770" s="13">
        <f t="shared" si="37"/>
        <v>0.1264585543</v>
      </c>
      <c r="BC770" s="13">
        <f t="shared" si="35"/>
        <v>0.1264585543</v>
      </c>
    </row>
    <row r="771" spans="1:55" x14ac:dyDescent="0.25">
      <c r="A771" s="15">
        <v>766</v>
      </c>
      <c r="B771">
        <v>0.12593580541999999</v>
      </c>
      <c r="C771" s="1">
        <f t="shared" si="36"/>
        <v>2</v>
      </c>
      <c r="D771" s="15">
        <v>766</v>
      </c>
      <c r="E771" s="13">
        <f t="shared" si="37"/>
        <v>0.12593580541999999</v>
      </c>
      <c r="BC771" s="13">
        <f t="shared" si="35"/>
        <v>0.12593580541999999</v>
      </c>
    </row>
    <row r="772" spans="1:55" x14ac:dyDescent="0.25">
      <c r="A772" s="15">
        <v>767</v>
      </c>
      <c r="B772">
        <v>0.12541478279999899</v>
      </c>
      <c r="C772" s="1">
        <f t="shared" si="36"/>
        <v>2</v>
      </c>
      <c r="D772" s="15">
        <v>767</v>
      </c>
      <c r="E772" s="13">
        <f t="shared" si="37"/>
        <v>0.12541478279999899</v>
      </c>
      <c r="BC772" s="13">
        <f t="shared" si="35"/>
        <v>0.12541478279999899</v>
      </c>
    </row>
    <row r="773" spans="1:55" x14ac:dyDescent="0.25">
      <c r="A773" s="15">
        <v>768</v>
      </c>
      <c r="B773">
        <v>0.12489548523999899</v>
      </c>
      <c r="C773" s="1">
        <f t="shared" si="36"/>
        <v>2</v>
      </c>
      <c r="D773" s="15">
        <v>768</v>
      </c>
      <c r="E773" s="13">
        <f t="shared" si="37"/>
        <v>0.12489548523999899</v>
      </c>
      <c r="BC773" s="13">
        <f t="shared" ref="BC773:BC836" si="38">B773</f>
        <v>0.12489548523999899</v>
      </c>
    </row>
    <row r="774" spans="1:55" x14ac:dyDescent="0.25">
      <c r="A774" s="15">
        <v>769</v>
      </c>
      <c r="B774">
        <v>0.12437791147999901</v>
      </c>
      <c r="C774" s="1">
        <f t="shared" ref="C774:C837" si="39">IF(ROW()-$C$4&lt;=$C$2,1,2)</f>
        <v>2</v>
      </c>
      <c r="D774" s="15">
        <v>769</v>
      </c>
      <c r="E774" s="13">
        <f t="shared" ref="E774:E837" si="40">B774</f>
        <v>0.12437791147999901</v>
      </c>
      <c r="BC774" s="13">
        <f t="shared" si="38"/>
        <v>0.12437791147999901</v>
      </c>
    </row>
    <row r="775" spans="1:55" x14ac:dyDescent="0.25">
      <c r="A775" s="15">
        <v>770</v>
      </c>
      <c r="B775">
        <v>0.12386206024</v>
      </c>
      <c r="C775" s="1">
        <f t="shared" si="39"/>
        <v>2</v>
      </c>
      <c r="D775" s="15">
        <v>770</v>
      </c>
      <c r="E775" s="13">
        <f t="shared" si="40"/>
        <v>0.12386206024</v>
      </c>
      <c r="BC775" s="13">
        <f t="shared" si="38"/>
        <v>0.12386206024</v>
      </c>
    </row>
    <row r="776" spans="1:55" x14ac:dyDescent="0.25">
      <c r="A776" s="15">
        <v>771</v>
      </c>
      <c r="B776">
        <v>0.12334793013999901</v>
      </c>
      <c r="C776" s="1">
        <f t="shared" si="39"/>
        <v>2</v>
      </c>
      <c r="D776" s="15">
        <v>771</v>
      </c>
      <c r="E776" s="13">
        <f t="shared" si="40"/>
        <v>0.12334793013999901</v>
      </c>
      <c r="BC776" s="13">
        <f t="shared" si="38"/>
        <v>0.12334793013999901</v>
      </c>
    </row>
    <row r="777" spans="1:55" x14ac:dyDescent="0.25">
      <c r="A777" s="15">
        <v>772</v>
      </c>
      <c r="B777">
        <v>0.12283551976</v>
      </c>
      <c r="C777" s="1">
        <f t="shared" si="39"/>
        <v>2</v>
      </c>
      <c r="D777" s="15">
        <v>772</v>
      </c>
      <c r="E777" s="13">
        <f t="shared" si="40"/>
        <v>0.12283551976</v>
      </c>
      <c r="BC777" s="13">
        <f t="shared" si="38"/>
        <v>0.12283551976</v>
      </c>
    </row>
    <row r="778" spans="1:55" x14ac:dyDescent="0.25">
      <c r="A778" s="15">
        <v>773</v>
      </c>
      <c r="B778">
        <v>0.12232482763999999</v>
      </c>
      <c r="C778" s="1">
        <f t="shared" si="39"/>
        <v>2</v>
      </c>
      <c r="D778" s="15">
        <v>773</v>
      </c>
      <c r="E778" s="13">
        <f t="shared" si="40"/>
        <v>0.12232482763999999</v>
      </c>
      <c r="BC778" s="13">
        <f t="shared" si="38"/>
        <v>0.12232482763999999</v>
      </c>
    </row>
    <row r="779" spans="1:55" x14ac:dyDescent="0.25">
      <c r="A779" s="15">
        <v>774</v>
      </c>
      <c r="B779">
        <v>0.12181585223999999</v>
      </c>
      <c r="C779" s="1">
        <f t="shared" si="39"/>
        <v>2</v>
      </c>
      <c r="D779" s="15">
        <v>774</v>
      </c>
      <c r="E779" s="13">
        <f t="shared" si="40"/>
        <v>0.12181585223999999</v>
      </c>
      <c r="BC779" s="13">
        <f t="shared" si="38"/>
        <v>0.12181585223999999</v>
      </c>
    </row>
    <row r="780" spans="1:55" x14ac:dyDescent="0.25">
      <c r="A780" s="15">
        <v>775</v>
      </c>
      <c r="B780">
        <v>0.12130859201999999</v>
      </c>
      <c r="C780" s="1">
        <f t="shared" si="39"/>
        <v>2</v>
      </c>
      <c r="D780" s="15">
        <v>775</v>
      </c>
      <c r="E780" s="13">
        <f t="shared" si="40"/>
        <v>0.12130859201999999</v>
      </c>
      <c r="BC780" s="13">
        <f t="shared" si="38"/>
        <v>0.12130859201999999</v>
      </c>
    </row>
    <row r="781" spans="1:55" x14ac:dyDescent="0.25">
      <c r="A781" s="15">
        <v>776</v>
      </c>
      <c r="B781">
        <v>0.12080304532</v>
      </c>
      <c r="C781" s="1">
        <f t="shared" si="39"/>
        <v>2</v>
      </c>
      <c r="D781" s="15">
        <v>776</v>
      </c>
      <c r="E781" s="13">
        <f t="shared" si="40"/>
        <v>0.12080304532</v>
      </c>
      <c r="BC781" s="13">
        <f t="shared" si="38"/>
        <v>0.12080304532</v>
      </c>
    </row>
    <row r="782" spans="1:55" x14ac:dyDescent="0.25">
      <c r="A782" s="15">
        <v>777</v>
      </c>
      <c r="B782">
        <v>0.120299210459999</v>
      </c>
      <c r="C782" s="1">
        <f t="shared" si="39"/>
        <v>2</v>
      </c>
      <c r="D782" s="15">
        <v>777</v>
      </c>
      <c r="E782" s="13">
        <f t="shared" si="40"/>
        <v>0.120299210459999</v>
      </c>
      <c r="BC782" s="13">
        <f t="shared" si="38"/>
        <v>0.120299210459999</v>
      </c>
    </row>
    <row r="783" spans="1:55" x14ac:dyDescent="0.25">
      <c r="A783" s="15">
        <v>778</v>
      </c>
      <c r="B783">
        <v>0.11979708574</v>
      </c>
      <c r="C783" s="1">
        <f t="shared" si="39"/>
        <v>2</v>
      </c>
      <c r="D783" s="15">
        <v>778</v>
      </c>
      <c r="E783" s="13">
        <f t="shared" si="40"/>
        <v>0.11979708574</v>
      </c>
      <c r="BC783" s="13">
        <f t="shared" si="38"/>
        <v>0.11979708574</v>
      </c>
    </row>
    <row r="784" spans="1:55" x14ac:dyDescent="0.25">
      <c r="A784" s="15">
        <v>779</v>
      </c>
      <c r="B784">
        <v>0.11929666936</v>
      </c>
      <c r="C784" s="1">
        <f t="shared" si="39"/>
        <v>2</v>
      </c>
      <c r="D784" s="15">
        <v>779</v>
      </c>
      <c r="E784" s="13">
        <f t="shared" si="40"/>
        <v>0.11929666936</v>
      </c>
      <c r="BC784" s="13">
        <f t="shared" si="38"/>
        <v>0.11929666936</v>
      </c>
    </row>
    <row r="785" spans="1:55" x14ac:dyDescent="0.25">
      <c r="A785" s="15">
        <v>780</v>
      </c>
      <c r="B785">
        <v>0.11879795952</v>
      </c>
      <c r="C785" s="1">
        <f t="shared" si="39"/>
        <v>2</v>
      </c>
      <c r="D785" s="15">
        <v>780</v>
      </c>
      <c r="E785" s="13">
        <f t="shared" si="40"/>
        <v>0.11879795952</v>
      </c>
      <c r="BC785" s="13">
        <f t="shared" si="38"/>
        <v>0.11879795952</v>
      </c>
    </row>
    <row r="786" spans="1:55" x14ac:dyDescent="0.25">
      <c r="A786" s="15">
        <v>781</v>
      </c>
      <c r="B786">
        <v>0.11830095432</v>
      </c>
      <c r="C786" s="1">
        <f t="shared" si="39"/>
        <v>2</v>
      </c>
      <c r="D786" s="15">
        <v>781</v>
      </c>
      <c r="E786" s="13">
        <f t="shared" si="40"/>
        <v>0.11830095432</v>
      </c>
      <c r="BC786" s="13">
        <f t="shared" si="38"/>
        <v>0.11830095432</v>
      </c>
    </row>
    <row r="787" spans="1:55" x14ac:dyDescent="0.25">
      <c r="A787" s="15">
        <v>782</v>
      </c>
      <c r="B787">
        <v>0.11780565184</v>
      </c>
      <c r="C787" s="1">
        <f t="shared" si="39"/>
        <v>2</v>
      </c>
      <c r="D787" s="15">
        <v>782</v>
      </c>
      <c r="E787" s="13">
        <f t="shared" si="40"/>
        <v>0.11780565184</v>
      </c>
      <c r="BC787" s="13">
        <f t="shared" si="38"/>
        <v>0.11780565184</v>
      </c>
    </row>
    <row r="788" spans="1:55" x14ac:dyDescent="0.25">
      <c r="A788" s="15">
        <v>783</v>
      </c>
      <c r="B788">
        <v>0.11731205014</v>
      </c>
      <c r="C788" s="1">
        <f t="shared" si="39"/>
        <v>2</v>
      </c>
      <c r="D788" s="15">
        <v>783</v>
      </c>
      <c r="E788" s="13">
        <f t="shared" si="40"/>
        <v>0.11731205014</v>
      </c>
      <c r="BC788" s="13">
        <f t="shared" si="38"/>
        <v>0.11731205014</v>
      </c>
    </row>
    <row r="789" spans="1:55" x14ac:dyDescent="0.25">
      <c r="A789" s="15">
        <v>784</v>
      </c>
      <c r="B789">
        <v>0.116820147199999</v>
      </c>
      <c r="C789" s="1">
        <f t="shared" si="39"/>
        <v>2</v>
      </c>
      <c r="D789" s="15">
        <v>784</v>
      </c>
      <c r="E789" s="13">
        <f t="shared" si="40"/>
        <v>0.116820147199999</v>
      </c>
      <c r="BC789" s="13">
        <f t="shared" si="38"/>
        <v>0.116820147199999</v>
      </c>
    </row>
    <row r="790" spans="1:55" x14ac:dyDescent="0.25">
      <c r="A790" s="15">
        <v>785</v>
      </c>
      <c r="B790">
        <v>0.11632994096</v>
      </c>
      <c r="C790" s="1">
        <f t="shared" si="39"/>
        <v>2</v>
      </c>
      <c r="D790" s="15">
        <v>785</v>
      </c>
      <c r="E790" s="13">
        <f t="shared" si="40"/>
        <v>0.11632994096</v>
      </c>
      <c r="BC790" s="13">
        <f t="shared" si="38"/>
        <v>0.11632994096</v>
      </c>
    </row>
    <row r="791" spans="1:55" x14ac:dyDescent="0.25">
      <c r="A791" s="15">
        <v>786</v>
      </c>
      <c r="B791">
        <v>0.11584142929999899</v>
      </c>
      <c r="C791" s="1">
        <f t="shared" si="39"/>
        <v>2</v>
      </c>
      <c r="D791" s="15">
        <v>786</v>
      </c>
      <c r="E791" s="13">
        <f t="shared" si="40"/>
        <v>0.11584142929999899</v>
      </c>
      <c r="BC791" s="13">
        <f t="shared" si="38"/>
        <v>0.11584142929999899</v>
      </c>
    </row>
    <row r="792" spans="1:55" x14ac:dyDescent="0.25">
      <c r="A792" s="15">
        <v>787</v>
      </c>
      <c r="B792">
        <v>0.11535461011999899</v>
      </c>
      <c r="C792" s="1">
        <f t="shared" si="39"/>
        <v>2</v>
      </c>
      <c r="D792" s="15">
        <v>787</v>
      </c>
      <c r="E792" s="13">
        <f t="shared" si="40"/>
        <v>0.11535461011999899</v>
      </c>
      <c r="BC792" s="13">
        <f t="shared" si="38"/>
        <v>0.11535461011999899</v>
      </c>
    </row>
    <row r="793" spans="1:55" x14ac:dyDescent="0.25">
      <c r="A793" s="15">
        <v>788</v>
      </c>
      <c r="B793">
        <v>0.1148694812</v>
      </c>
      <c r="C793" s="1">
        <f t="shared" si="39"/>
        <v>2</v>
      </c>
      <c r="D793" s="15">
        <v>788</v>
      </c>
      <c r="E793" s="13">
        <f t="shared" si="40"/>
        <v>0.1148694812</v>
      </c>
      <c r="BC793" s="13">
        <f t="shared" si="38"/>
        <v>0.1148694812</v>
      </c>
    </row>
    <row r="794" spans="1:55" x14ac:dyDescent="0.25">
      <c r="A794" s="15">
        <v>789</v>
      </c>
      <c r="B794">
        <v>0.11438604031999999</v>
      </c>
      <c r="C794" s="1">
        <f t="shared" si="39"/>
        <v>2</v>
      </c>
      <c r="D794" s="15">
        <v>789</v>
      </c>
      <c r="E794" s="13">
        <f t="shared" si="40"/>
        <v>0.11438604031999999</v>
      </c>
      <c r="BC794" s="13">
        <f t="shared" si="38"/>
        <v>0.11438604031999999</v>
      </c>
    </row>
    <row r="795" spans="1:55" x14ac:dyDescent="0.25">
      <c r="A795" s="15">
        <v>790</v>
      </c>
      <c r="B795">
        <v>0.1139042852</v>
      </c>
      <c r="C795" s="1">
        <f t="shared" si="39"/>
        <v>2</v>
      </c>
      <c r="D795" s="15">
        <v>790</v>
      </c>
      <c r="E795" s="13">
        <f t="shared" si="40"/>
        <v>0.1139042852</v>
      </c>
      <c r="BC795" s="13">
        <f t="shared" si="38"/>
        <v>0.1139042852</v>
      </c>
    </row>
    <row r="796" spans="1:55" x14ac:dyDescent="0.25">
      <c r="A796" s="15">
        <v>791</v>
      </c>
      <c r="B796">
        <v>0.113424213539999</v>
      </c>
      <c r="C796" s="1">
        <f t="shared" si="39"/>
        <v>2</v>
      </c>
      <c r="D796" s="15">
        <v>791</v>
      </c>
      <c r="E796" s="13">
        <f t="shared" si="40"/>
        <v>0.113424213539999</v>
      </c>
      <c r="BC796" s="13">
        <f t="shared" si="38"/>
        <v>0.113424213539999</v>
      </c>
    </row>
    <row r="797" spans="1:55" x14ac:dyDescent="0.25">
      <c r="A797" s="15">
        <v>792</v>
      </c>
      <c r="B797">
        <v>0.112945822999999</v>
      </c>
      <c r="C797" s="1">
        <f t="shared" si="39"/>
        <v>2</v>
      </c>
      <c r="D797" s="15">
        <v>792</v>
      </c>
      <c r="E797" s="13">
        <f t="shared" si="40"/>
        <v>0.112945822999999</v>
      </c>
      <c r="BC797" s="13">
        <f t="shared" si="38"/>
        <v>0.112945822999999</v>
      </c>
    </row>
    <row r="798" spans="1:55" x14ac:dyDescent="0.25">
      <c r="A798" s="15">
        <v>793</v>
      </c>
      <c r="B798">
        <v>0.11246911116</v>
      </c>
      <c r="C798" s="1">
        <f t="shared" si="39"/>
        <v>2</v>
      </c>
      <c r="D798" s="15">
        <v>793</v>
      </c>
      <c r="E798" s="13">
        <f t="shared" si="40"/>
        <v>0.11246911116</v>
      </c>
      <c r="BC798" s="13">
        <f t="shared" si="38"/>
        <v>0.11246911116</v>
      </c>
    </row>
    <row r="799" spans="1:55" x14ac:dyDescent="0.25">
      <c r="A799" s="15">
        <v>794</v>
      </c>
      <c r="B799">
        <v>0.11199407559999899</v>
      </c>
      <c r="C799" s="1">
        <f t="shared" si="39"/>
        <v>2</v>
      </c>
      <c r="D799" s="15">
        <v>794</v>
      </c>
      <c r="E799" s="13">
        <f t="shared" si="40"/>
        <v>0.11199407559999899</v>
      </c>
      <c r="BC799" s="13">
        <f t="shared" si="38"/>
        <v>0.11199407559999899</v>
      </c>
    </row>
    <row r="800" spans="1:55" x14ac:dyDescent="0.25">
      <c r="A800" s="15">
        <v>795</v>
      </c>
      <c r="B800">
        <v>0.11152071388</v>
      </c>
      <c r="C800" s="1">
        <f t="shared" si="39"/>
        <v>2</v>
      </c>
      <c r="D800" s="15">
        <v>795</v>
      </c>
      <c r="E800" s="13">
        <f t="shared" si="40"/>
        <v>0.11152071388</v>
      </c>
      <c r="BC800" s="13">
        <f t="shared" si="38"/>
        <v>0.11152071388</v>
      </c>
    </row>
    <row r="801" spans="1:55" x14ac:dyDescent="0.25">
      <c r="A801" s="15">
        <v>796</v>
      </c>
      <c r="B801">
        <v>0.11104902343999901</v>
      </c>
      <c r="C801" s="1">
        <f t="shared" si="39"/>
        <v>2</v>
      </c>
      <c r="D801" s="15">
        <v>796</v>
      </c>
      <c r="E801" s="13">
        <f t="shared" si="40"/>
        <v>0.11104902343999901</v>
      </c>
      <c r="BC801" s="13">
        <f t="shared" si="38"/>
        <v>0.11104902343999901</v>
      </c>
    </row>
    <row r="802" spans="1:55" x14ac:dyDescent="0.25">
      <c r="A802" s="15">
        <v>797</v>
      </c>
      <c r="B802">
        <v>0.11057900177999901</v>
      </c>
      <c r="C802" s="1">
        <f t="shared" si="39"/>
        <v>2</v>
      </c>
      <c r="D802" s="15">
        <v>797</v>
      </c>
      <c r="E802" s="13">
        <f t="shared" si="40"/>
        <v>0.11057900177999901</v>
      </c>
      <c r="BC802" s="13">
        <f t="shared" si="38"/>
        <v>0.11057900177999901</v>
      </c>
    </row>
    <row r="803" spans="1:55" x14ac:dyDescent="0.25">
      <c r="A803" s="15">
        <v>798</v>
      </c>
      <c r="B803">
        <v>0.110110646299999</v>
      </c>
      <c r="C803" s="1">
        <f t="shared" si="39"/>
        <v>2</v>
      </c>
      <c r="D803" s="15">
        <v>798</v>
      </c>
      <c r="E803" s="13">
        <f t="shared" si="40"/>
        <v>0.110110646299999</v>
      </c>
      <c r="BC803" s="13">
        <f t="shared" si="38"/>
        <v>0.110110646299999</v>
      </c>
    </row>
    <row r="804" spans="1:55" x14ac:dyDescent="0.25">
      <c r="A804" s="15">
        <v>799</v>
      </c>
      <c r="B804">
        <v>0.10964395439999999</v>
      </c>
      <c r="C804" s="1">
        <f t="shared" si="39"/>
        <v>2</v>
      </c>
      <c r="D804" s="15">
        <v>799</v>
      </c>
      <c r="E804" s="13">
        <f t="shared" si="40"/>
        <v>0.10964395439999999</v>
      </c>
      <c r="BC804" s="13">
        <f t="shared" si="38"/>
        <v>0.10964395439999999</v>
      </c>
    </row>
    <row r="805" spans="1:55" x14ac:dyDescent="0.25">
      <c r="A805" s="15">
        <v>800</v>
      </c>
      <c r="B805">
        <v>0.109178923419999</v>
      </c>
      <c r="C805" s="1">
        <f t="shared" si="39"/>
        <v>2</v>
      </c>
      <c r="D805" s="15">
        <v>800</v>
      </c>
      <c r="E805" s="13">
        <f t="shared" si="40"/>
        <v>0.109178923419999</v>
      </c>
      <c r="BC805" s="13">
        <f t="shared" si="38"/>
        <v>0.109178923419999</v>
      </c>
    </row>
    <row r="806" spans="1:55" x14ac:dyDescent="0.25">
      <c r="A806" s="15">
        <v>801</v>
      </c>
      <c r="B806">
        <v>0.10871555065999999</v>
      </c>
      <c r="C806" s="1">
        <f t="shared" si="39"/>
        <v>2</v>
      </c>
      <c r="D806" s="15">
        <v>801</v>
      </c>
      <c r="E806" s="13">
        <f t="shared" si="40"/>
        <v>0.10871555065999999</v>
      </c>
      <c r="BC806" s="13">
        <f t="shared" si="38"/>
        <v>0.10871555065999999</v>
      </c>
    </row>
    <row r="807" spans="1:55" x14ac:dyDescent="0.25">
      <c r="A807" s="15">
        <v>802</v>
      </c>
      <c r="B807">
        <v>0.108253833399999</v>
      </c>
      <c r="C807" s="1">
        <f t="shared" si="39"/>
        <v>2</v>
      </c>
      <c r="D807" s="15">
        <v>802</v>
      </c>
      <c r="E807" s="13">
        <f t="shared" si="40"/>
        <v>0.108253833399999</v>
      </c>
      <c r="BC807" s="13">
        <f t="shared" si="38"/>
        <v>0.108253833399999</v>
      </c>
    </row>
    <row r="808" spans="1:55" x14ac:dyDescent="0.25">
      <c r="A808" s="15">
        <v>803</v>
      </c>
      <c r="B808">
        <v>0.10779376891999901</v>
      </c>
      <c r="C808" s="1">
        <f t="shared" si="39"/>
        <v>2</v>
      </c>
      <c r="D808" s="15">
        <v>803</v>
      </c>
      <c r="E808" s="13">
        <f t="shared" si="40"/>
        <v>0.10779376891999901</v>
      </c>
      <c r="BC808" s="13">
        <f t="shared" si="38"/>
        <v>0.10779376891999901</v>
      </c>
    </row>
    <row r="809" spans="1:55" x14ac:dyDescent="0.25">
      <c r="A809" s="15">
        <v>804</v>
      </c>
      <c r="B809">
        <v>0.1073353544</v>
      </c>
      <c r="C809" s="1">
        <f t="shared" si="39"/>
        <v>2</v>
      </c>
      <c r="D809" s="15">
        <v>804</v>
      </c>
      <c r="E809" s="13">
        <f t="shared" si="40"/>
        <v>0.1073353544</v>
      </c>
      <c r="BC809" s="13">
        <f t="shared" si="38"/>
        <v>0.1073353544</v>
      </c>
    </row>
    <row r="810" spans="1:55" x14ac:dyDescent="0.25">
      <c r="A810" s="15">
        <v>805</v>
      </c>
      <c r="B810">
        <v>0.106878587019999</v>
      </c>
      <c r="C810" s="1">
        <f t="shared" si="39"/>
        <v>2</v>
      </c>
      <c r="D810" s="15">
        <v>805</v>
      </c>
      <c r="E810" s="13">
        <f t="shared" si="40"/>
        <v>0.106878587019999</v>
      </c>
      <c r="BC810" s="13">
        <f t="shared" si="38"/>
        <v>0.106878587019999</v>
      </c>
    </row>
    <row r="811" spans="1:55" x14ac:dyDescent="0.25">
      <c r="A811" s="15">
        <v>806</v>
      </c>
      <c r="B811">
        <v>0.10642346393999901</v>
      </c>
      <c r="C811" s="1">
        <f t="shared" si="39"/>
        <v>2</v>
      </c>
      <c r="D811" s="15">
        <v>806</v>
      </c>
      <c r="E811" s="13">
        <f t="shared" si="40"/>
        <v>0.10642346393999901</v>
      </c>
      <c r="BC811" s="13">
        <f t="shared" si="38"/>
        <v>0.10642346393999901</v>
      </c>
    </row>
    <row r="812" spans="1:55" x14ac:dyDescent="0.25">
      <c r="A812" s="15">
        <v>807</v>
      </c>
      <c r="B812">
        <v>0.10596998228</v>
      </c>
      <c r="C812" s="1">
        <f t="shared" si="39"/>
        <v>2</v>
      </c>
      <c r="D812" s="15">
        <v>807</v>
      </c>
      <c r="E812" s="13">
        <f t="shared" si="40"/>
        <v>0.10596998228</v>
      </c>
      <c r="BC812" s="13">
        <f t="shared" si="38"/>
        <v>0.10596998228</v>
      </c>
    </row>
    <row r="813" spans="1:55" x14ac:dyDescent="0.25">
      <c r="A813" s="15">
        <v>808</v>
      </c>
      <c r="B813">
        <v>0.10551813910000001</v>
      </c>
      <c r="C813" s="1">
        <f t="shared" si="39"/>
        <v>2</v>
      </c>
      <c r="D813" s="15">
        <v>808</v>
      </c>
      <c r="E813" s="13">
        <f t="shared" si="40"/>
        <v>0.10551813910000001</v>
      </c>
      <c r="BC813" s="13">
        <f t="shared" si="38"/>
        <v>0.10551813910000001</v>
      </c>
    </row>
    <row r="814" spans="1:55" x14ac:dyDescent="0.25">
      <c r="A814" s="15">
        <v>809</v>
      </c>
      <c r="B814">
        <v>0.1050679315</v>
      </c>
      <c r="C814" s="1">
        <f t="shared" si="39"/>
        <v>2</v>
      </c>
      <c r="D814" s="15">
        <v>809</v>
      </c>
      <c r="E814" s="13">
        <f t="shared" si="40"/>
        <v>0.1050679315</v>
      </c>
      <c r="BC814" s="13">
        <f t="shared" si="38"/>
        <v>0.1050679315</v>
      </c>
    </row>
    <row r="815" spans="1:55" x14ac:dyDescent="0.25">
      <c r="A815" s="15">
        <v>810</v>
      </c>
      <c r="B815">
        <v>0.10461935645999999</v>
      </c>
      <c r="C815" s="1">
        <f t="shared" si="39"/>
        <v>2</v>
      </c>
      <c r="D815" s="15">
        <v>810</v>
      </c>
      <c r="E815" s="13">
        <f t="shared" si="40"/>
        <v>0.10461935645999999</v>
      </c>
      <c r="BC815" s="13">
        <f t="shared" si="38"/>
        <v>0.10461935645999999</v>
      </c>
    </row>
    <row r="816" spans="1:55" x14ac:dyDescent="0.25">
      <c r="A816" s="15">
        <v>811</v>
      </c>
      <c r="B816">
        <v>0.10417241099999899</v>
      </c>
      <c r="C816" s="1">
        <f t="shared" si="39"/>
        <v>2</v>
      </c>
      <c r="D816" s="15">
        <v>811</v>
      </c>
      <c r="E816" s="13">
        <f t="shared" si="40"/>
        <v>0.10417241099999899</v>
      </c>
      <c r="BC816" s="13">
        <f t="shared" si="38"/>
        <v>0.10417241099999899</v>
      </c>
    </row>
    <row r="817" spans="1:55" x14ac:dyDescent="0.25">
      <c r="A817" s="15">
        <v>812</v>
      </c>
      <c r="B817">
        <v>0.1037270921</v>
      </c>
      <c r="C817" s="1">
        <f t="shared" si="39"/>
        <v>2</v>
      </c>
      <c r="D817" s="15">
        <v>812</v>
      </c>
      <c r="E817" s="13">
        <f t="shared" si="40"/>
        <v>0.1037270921</v>
      </c>
      <c r="BC817" s="13">
        <f t="shared" si="38"/>
        <v>0.1037270921</v>
      </c>
    </row>
    <row r="818" spans="1:55" x14ac:dyDescent="0.25">
      <c r="A818" s="15">
        <v>813</v>
      </c>
      <c r="B818">
        <v>0.10328339666</v>
      </c>
      <c r="C818" s="1">
        <f t="shared" si="39"/>
        <v>2</v>
      </c>
      <c r="D818" s="15">
        <v>813</v>
      </c>
      <c r="E818" s="13">
        <f t="shared" si="40"/>
        <v>0.10328339666</v>
      </c>
      <c r="BC818" s="13">
        <f t="shared" si="38"/>
        <v>0.10328339666</v>
      </c>
    </row>
    <row r="819" spans="1:55" x14ac:dyDescent="0.25">
      <c r="A819" s="15">
        <v>814</v>
      </c>
      <c r="B819">
        <v>0.10284132164</v>
      </c>
      <c r="C819" s="1">
        <f t="shared" si="39"/>
        <v>2</v>
      </c>
      <c r="D819" s="15">
        <v>814</v>
      </c>
      <c r="E819" s="13">
        <f t="shared" si="40"/>
        <v>0.10284132164</v>
      </c>
      <c r="BC819" s="13">
        <f t="shared" si="38"/>
        <v>0.10284132164</v>
      </c>
    </row>
    <row r="820" spans="1:55" x14ac:dyDescent="0.25">
      <c r="A820" s="15">
        <v>815</v>
      </c>
      <c r="B820">
        <v>0.10240086388</v>
      </c>
      <c r="C820" s="1">
        <f t="shared" si="39"/>
        <v>2</v>
      </c>
      <c r="D820" s="15">
        <v>815</v>
      </c>
      <c r="E820" s="13">
        <f t="shared" si="40"/>
        <v>0.10240086388</v>
      </c>
      <c r="BC820" s="13">
        <f t="shared" si="38"/>
        <v>0.10240086388</v>
      </c>
    </row>
    <row r="821" spans="1:55" x14ac:dyDescent="0.25">
      <c r="A821" s="15">
        <v>816</v>
      </c>
      <c r="B821">
        <v>0.10196202025999999</v>
      </c>
      <c r="C821" s="1">
        <f t="shared" si="39"/>
        <v>2</v>
      </c>
      <c r="D821" s="15">
        <v>816</v>
      </c>
      <c r="E821" s="13">
        <f t="shared" si="40"/>
        <v>0.10196202025999999</v>
      </c>
      <c r="BC821" s="13">
        <f t="shared" si="38"/>
        <v>0.10196202025999999</v>
      </c>
    </row>
    <row r="822" spans="1:55" x14ac:dyDescent="0.25">
      <c r="A822" s="15">
        <v>817</v>
      </c>
      <c r="B822">
        <v>0.1015247876</v>
      </c>
      <c r="C822" s="1">
        <f t="shared" si="39"/>
        <v>2</v>
      </c>
      <c r="D822" s="15">
        <v>817</v>
      </c>
      <c r="E822" s="13">
        <f t="shared" si="40"/>
        <v>0.1015247876</v>
      </c>
      <c r="BC822" s="13">
        <f t="shared" si="38"/>
        <v>0.1015247876</v>
      </c>
    </row>
    <row r="823" spans="1:55" x14ac:dyDescent="0.25">
      <c r="A823" s="15">
        <v>818</v>
      </c>
      <c r="B823">
        <v>0.101089162719999</v>
      </c>
      <c r="C823" s="1">
        <f t="shared" si="39"/>
        <v>2</v>
      </c>
      <c r="D823" s="15">
        <v>818</v>
      </c>
      <c r="E823" s="13">
        <f t="shared" si="40"/>
        <v>0.101089162719999</v>
      </c>
      <c r="BC823" s="13">
        <f t="shared" si="38"/>
        <v>0.101089162719999</v>
      </c>
    </row>
    <row r="824" spans="1:55" x14ac:dyDescent="0.25">
      <c r="A824" s="15">
        <v>819</v>
      </c>
      <c r="B824">
        <v>0.10065514239999999</v>
      </c>
      <c r="C824" s="1">
        <f t="shared" si="39"/>
        <v>2</v>
      </c>
      <c r="D824" s="15">
        <v>819</v>
      </c>
      <c r="E824" s="13">
        <f t="shared" si="40"/>
        <v>0.10065514239999999</v>
      </c>
      <c r="BC824" s="13">
        <f t="shared" si="38"/>
        <v>0.10065514239999999</v>
      </c>
    </row>
    <row r="825" spans="1:55" x14ac:dyDescent="0.25">
      <c r="A825" s="15">
        <v>820</v>
      </c>
      <c r="B825">
        <v>0.100222723379999</v>
      </c>
      <c r="C825" s="1">
        <f t="shared" si="39"/>
        <v>2</v>
      </c>
      <c r="D825" s="15">
        <v>820</v>
      </c>
      <c r="E825" s="13">
        <f t="shared" si="40"/>
        <v>0.100222723379999</v>
      </c>
      <c r="BC825" s="13">
        <f t="shared" si="38"/>
        <v>0.100222723379999</v>
      </c>
    </row>
    <row r="826" spans="1:55" x14ac:dyDescent="0.25">
      <c r="A826" s="15">
        <v>821</v>
      </c>
      <c r="B826">
        <v>9.9791902380000005E-2</v>
      </c>
      <c r="C826" s="1">
        <f t="shared" si="39"/>
        <v>2</v>
      </c>
      <c r="D826" s="15">
        <v>821</v>
      </c>
      <c r="E826" s="13">
        <f t="shared" si="40"/>
        <v>9.9791902380000005E-2</v>
      </c>
      <c r="BC826" s="13">
        <f t="shared" si="38"/>
        <v>9.9791902380000005E-2</v>
      </c>
    </row>
    <row r="827" spans="1:55" x14ac:dyDescent="0.25">
      <c r="A827" s="15">
        <v>822</v>
      </c>
      <c r="B827">
        <v>9.9362676139999995E-2</v>
      </c>
      <c r="C827" s="1">
        <f t="shared" si="39"/>
        <v>2</v>
      </c>
      <c r="D827" s="15">
        <v>822</v>
      </c>
      <c r="E827" s="13">
        <f t="shared" si="40"/>
        <v>9.9362676139999995E-2</v>
      </c>
      <c r="BC827" s="13">
        <f t="shared" si="38"/>
        <v>9.9362676139999995E-2</v>
      </c>
    </row>
    <row r="828" spans="1:55" x14ac:dyDescent="0.25">
      <c r="A828" s="15">
        <v>823</v>
      </c>
      <c r="B828">
        <v>9.8935041339999905E-2</v>
      </c>
      <c r="C828" s="1">
        <f t="shared" si="39"/>
        <v>2</v>
      </c>
      <c r="D828" s="15">
        <v>823</v>
      </c>
      <c r="E828" s="13">
        <f t="shared" si="40"/>
        <v>9.8935041339999905E-2</v>
      </c>
      <c r="BC828" s="13">
        <f t="shared" si="38"/>
        <v>9.8935041339999905E-2</v>
      </c>
    </row>
    <row r="829" spans="1:55" x14ac:dyDescent="0.25">
      <c r="A829" s="15">
        <v>824</v>
      </c>
      <c r="B829">
        <v>9.8508994619999998E-2</v>
      </c>
      <c r="C829" s="1">
        <f t="shared" si="39"/>
        <v>2</v>
      </c>
      <c r="D829" s="15">
        <v>824</v>
      </c>
      <c r="E829" s="13">
        <f t="shared" si="40"/>
        <v>9.8508994619999998E-2</v>
      </c>
      <c r="BC829" s="13">
        <f t="shared" si="38"/>
        <v>9.8508994619999998E-2</v>
      </c>
    </row>
    <row r="830" spans="1:55" x14ac:dyDescent="0.25">
      <c r="A830" s="15">
        <v>825</v>
      </c>
      <c r="B830">
        <v>9.8084532619999998E-2</v>
      </c>
      <c r="C830" s="1">
        <f t="shared" si="39"/>
        <v>2</v>
      </c>
      <c r="D830" s="15">
        <v>825</v>
      </c>
      <c r="E830" s="13">
        <f t="shared" si="40"/>
        <v>9.8084532619999998E-2</v>
      </c>
      <c r="BC830" s="13">
        <f t="shared" si="38"/>
        <v>9.8084532619999998E-2</v>
      </c>
    </row>
    <row r="831" spans="1:55" x14ac:dyDescent="0.25">
      <c r="A831" s="15">
        <v>826</v>
      </c>
      <c r="B831">
        <v>9.7661651959999901E-2</v>
      </c>
      <c r="C831" s="1">
        <f t="shared" si="39"/>
        <v>2</v>
      </c>
      <c r="D831" s="15">
        <v>826</v>
      </c>
      <c r="E831" s="13">
        <f t="shared" si="40"/>
        <v>9.7661651959999901E-2</v>
      </c>
      <c r="BC831" s="13">
        <f t="shared" si="38"/>
        <v>9.7661651959999901E-2</v>
      </c>
    </row>
    <row r="832" spans="1:55" x14ac:dyDescent="0.25">
      <c r="A832" s="15">
        <v>827</v>
      </c>
      <c r="B832">
        <v>9.7240349259999997E-2</v>
      </c>
      <c r="C832" s="1">
        <f t="shared" si="39"/>
        <v>2</v>
      </c>
      <c r="D832" s="15">
        <v>827</v>
      </c>
      <c r="E832" s="13">
        <f t="shared" si="40"/>
        <v>9.7240349259999997E-2</v>
      </c>
      <c r="BC832" s="13">
        <f t="shared" si="38"/>
        <v>9.7240349259999997E-2</v>
      </c>
    </row>
    <row r="833" spans="1:55" x14ac:dyDescent="0.25">
      <c r="A833" s="15">
        <v>828</v>
      </c>
      <c r="B833">
        <v>9.6820621039999902E-2</v>
      </c>
      <c r="C833" s="1">
        <f t="shared" si="39"/>
        <v>2</v>
      </c>
      <c r="D833" s="15">
        <v>828</v>
      </c>
      <c r="E833" s="13">
        <f t="shared" si="40"/>
        <v>9.6820621039999902E-2</v>
      </c>
      <c r="BC833" s="13">
        <f t="shared" si="38"/>
        <v>9.6820621039999902E-2</v>
      </c>
    </row>
    <row r="834" spans="1:55" x14ac:dyDescent="0.25">
      <c r="A834" s="15">
        <v>829</v>
      </c>
      <c r="B834">
        <v>9.6402463899999902E-2</v>
      </c>
      <c r="C834" s="1">
        <f t="shared" si="39"/>
        <v>2</v>
      </c>
      <c r="D834" s="15">
        <v>829</v>
      </c>
      <c r="E834" s="13">
        <f t="shared" si="40"/>
        <v>9.6402463899999902E-2</v>
      </c>
      <c r="BC834" s="13">
        <f t="shared" si="38"/>
        <v>9.6402463899999902E-2</v>
      </c>
    </row>
    <row r="835" spans="1:55" x14ac:dyDescent="0.25">
      <c r="A835" s="15">
        <v>830</v>
      </c>
      <c r="B835">
        <v>9.5985874339999902E-2</v>
      </c>
      <c r="C835" s="1">
        <f t="shared" si="39"/>
        <v>2</v>
      </c>
      <c r="D835" s="15">
        <v>830</v>
      </c>
      <c r="E835" s="13">
        <f t="shared" si="40"/>
        <v>9.5985874339999902E-2</v>
      </c>
      <c r="BC835" s="13">
        <f t="shared" si="38"/>
        <v>9.5985874339999902E-2</v>
      </c>
    </row>
    <row r="836" spans="1:55" x14ac:dyDescent="0.25">
      <c r="A836" s="15">
        <v>831</v>
      </c>
      <c r="B836">
        <v>9.5570848899999894E-2</v>
      </c>
      <c r="C836" s="1">
        <f t="shared" si="39"/>
        <v>2</v>
      </c>
      <c r="D836" s="15">
        <v>831</v>
      </c>
      <c r="E836" s="13">
        <f t="shared" si="40"/>
        <v>9.5570848899999894E-2</v>
      </c>
      <c r="BC836" s="13">
        <f t="shared" si="38"/>
        <v>9.5570848899999894E-2</v>
      </c>
    </row>
    <row r="837" spans="1:55" x14ac:dyDescent="0.25">
      <c r="A837" s="15">
        <v>832</v>
      </c>
      <c r="B837">
        <v>9.5157384060000003E-2</v>
      </c>
      <c r="C837" s="1">
        <f t="shared" si="39"/>
        <v>2</v>
      </c>
      <c r="D837" s="15">
        <v>832</v>
      </c>
      <c r="E837" s="13">
        <f t="shared" si="40"/>
        <v>9.5157384060000003E-2</v>
      </c>
      <c r="BC837" s="13">
        <f t="shared" ref="BC837:BC900" si="41">B837</f>
        <v>9.5157384060000003E-2</v>
      </c>
    </row>
    <row r="838" spans="1:55" x14ac:dyDescent="0.25">
      <c r="A838" s="15">
        <v>833</v>
      </c>
      <c r="B838">
        <v>9.4745476259999906E-2</v>
      </c>
      <c r="C838" s="1">
        <f t="shared" ref="C838:C901" si="42">IF(ROW()-$C$4&lt;=$C$2,1,2)</f>
        <v>2</v>
      </c>
      <c r="D838" s="15">
        <v>833</v>
      </c>
      <c r="E838" s="13">
        <f t="shared" ref="E838:E901" si="43">B838</f>
        <v>9.4745476259999906E-2</v>
      </c>
      <c r="BC838" s="13">
        <f t="shared" si="41"/>
        <v>9.4745476259999906E-2</v>
      </c>
    </row>
    <row r="839" spans="1:55" x14ac:dyDescent="0.25">
      <c r="A839" s="15">
        <v>834</v>
      </c>
      <c r="B839">
        <v>9.4335122019999995E-2</v>
      </c>
      <c r="C839" s="1">
        <f t="shared" si="42"/>
        <v>2</v>
      </c>
      <c r="D839" s="15">
        <v>834</v>
      </c>
      <c r="E839" s="13">
        <f t="shared" si="43"/>
        <v>9.4335122019999995E-2</v>
      </c>
      <c r="BC839" s="13">
        <f t="shared" si="41"/>
        <v>9.4335122019999995E-2</v>
      </c>
    </row>
    <row r="840" spans="1:55" x14ac:dyDescent="0.25">
      <c r="A840" s="15">
        <v>835</v>
      </c>
      <c r="B840">
        <v>9.3926317719999999E-2</v>
      </c>
      <c r="C840" s="1">
        <f t="shared" si="42"/>
        <v>2</v>
      </c>
      <c r="D840" s="15">
        <v>835</v>
      </c>
      <c r="E840" s="13">
        <f t="shared" si="43"/>
        <v>9.3926317719999999E-2</v>
      </c>
      <c r="BC840" s="13">
        <f t="shared" si="41"/>
        <v>9.3926317719999999E-2</v>
      </c>
    </row>
    <row r="841" spans="1:55" x14ac:dyDescent="0.25">
      <c r="A841" s="15">
        <v>836</v>
      </c>
      <c r="B841">
        <v>9.3519059799999998E-2</v>
      </c>
      <c r="C841" s="1">
        <f t="shared" si="42"/>
        <v>2</v>
      </c>
      <c r="D841" s="15">
        <v>836</v>
      </c>
      <c r="E841" s="13">
        <f t="shared" si="43"/>
        <v>9.3519059799999998E-2</v>
      </c>
      <c r="BC841" s="13">
        <f t="shared" si="41"/>
        <v>9.3519059799999998E-2</v>
      </c>
    </row>
    <row r="842" spans="1:55" x14ac:dyDescent="0.25">
      <c r="A842" s="15">
        <v>837</v>
      </c>
      <c r="B842">
        <v>9.311334466E-2</v>
      </c>
      <c r="C842" s="1">
        <f t="shared" si="42"/>
        <v>2</v>
      </c>
      <c r="D842" s="15">
        <v>837</v>
      </c>
      <c r="E842" s="13">
        <f t="shared" si="43"/>
        <v>9.311334466E-2</v>
      </c>
      <c r="BC842" s="13">
        <f t="shared" si="41"/>
        <v>9.311334466E-2</v>
      </c>
    </row>
    <row r="843" spans="1:55" x14ac:dyDescent="0.25">
      <c r="A843" s="15">
        <v>838</v>
      </c>
      <c r="B843">
        <v>9.2709168699999997E-2</v>
      </c>
      <c r="C843" s="1">
        <f t="shared" si="42"/>
        <v>2</v>
      </c>
      <c r="D843" s="15">
        <v>838</v>
      </c>
      <c r="E843" s="13">
        <f t="shared" si="43"/>
        <v>9.2709168699999997E-2</v>
      </c>
      <c r="BC843" s="13">
        <f t="shared" si="41"/>
        <v>9.2709168699999997E-2</v>
      </c>
    </row>
    <row r="844" spans="1:55" x14ac:dyDescent="0.25">
      <c r="A844" s="15">
        <v>839</v>
      </c>
      <c r="B844">
        <v>9.2306528259999895E-2</v>
      </c>
      <c r="C844" s="1">
        <f t="shared" si="42"/>
        <v>2</v>
      </c>
      <c r="D844" s="15">
        <v>839</v>
      </c>
      <c r="E844" s="13">
        <f t="shared" si="43"/>
        <v>9.2306528259999895E-2</v>
      </c>
      <c r="BC844" s="13">
        <f t="shared" si="41"/>
        <v>9.2306528259999895E-2</v>
      </c>
    </row>
    <row r="845" spans="1:55" x14ac:dyDescent="0.25">
      <c r="A845" s="15">
        <v>840</v>
      </c>
      <c r="B845">
        <v>9.1905419679999906E-2</v>
      </c>
      <c r="C845" s="1">
        <f t="shared" si="42"/>
        <v>2</v>
      </c>
      <c r="D845" s="15">
        <v>840</v>
      </c>
      <c r="E845" s="13">
        <f t="shared" si="43"/>
        <v>9.1905419679999906E-2</v>
      </c>
      <c r="BC845" s="13">
        <f t="shared" si="41"/>
        <v>9.1905419679999906E-2</v>
      </c>
    </row>
    <row r="846" spans="1:55" x14ac:dyDescent="0.25">
      <c r="A846" s="15">
        <v>841</v>
      </c>
      <c r="B846">
        <v>9.1505839339999895E-2</v>
      </c>
      <c r="C846" s="1">
        <f t="shared" si="42"/>
        <v>2</v>
      </c>
      <c r="D846" s="15">
        <v>841</v>
      </c>
      <c r="E846" s="13">
        <f t="shared" si="43"/>
        <v>9.1505839339999895E-2</v>
      </c>
      <c r="BC846" s="13">
        <f t="shared" si="41"/>
        <v>9.1505839339999895E-2</v>
      </c>
    </row>
    <row r="847" spans="1:55" x14ac:dyDescent="0.25">
      <c r="A847" s="15">
        <v>842</v>
      </c>
      <c r="B847">
        <v>9.1107783519999999E-2</v>
      </c>
      <c r="C847" s="1">
        <f t="shared" si="42"/>
        <v>2</v>
      </c>
      <c r="D847" s="15">
        <v>842</v>
      </c>
      <c r="E847" s="13">
        <f t="shared" si="43"/>
        <v>9.1107783519999999E-2</v>
      </c>
      <c r="BC847" s="13">
        <f t="shared" si="41"/>
        <v>9.1107783519999999E-2</v>
      </c>
    </row>
    <row r="848" spans="1:55" x14ac:dyDescent="0.25">
      <c r="A848" s="15">
        <v>843</v>
      </c>
      <c r="B848">
        <v>9.0711248539999997E-2</v>
      </c>
      <c r="C848" s="1">
        <f t="shared" si="42"/>
        <v>2</v>
      </c>
      <c r="D848" s="15">
        <v>843</v>
      </c>
      <c r="E848" s="13">
        <f t="shared" si="43"/>
        <v>9.0711248539999997E-2</v>
      </c>
      <c r="BC848" s="13">
        <f t="shared" si="41"/>
        <v>9.0711248539999997E-2</v>
      </c>
    </row>
    <row r="849" spans="1:55" x14ac:dyDescent="0.25">
      <c r="A849" s="15">
        <v>844</v>
      </c>
      <c r="B849">
        <v>9.0316230699999903E-2</v>
      </c>
      <c r="C849" s="1">
        <f t="shared" si="42"/>
        <v>2</v>
      </c>
      <c r="D849" s="15">
        <v>844</v>
      </c>
      <c r="E849" s="13">
        <f t="shared" si="43"/>
        <v>9.0316230699999903E-2</v>
      </c>
      <c r="BC849" s="13">
        <f t="shared" si="41"/>
        <v>9.0316230699999903E-2</v>
      </c>
    </row>
    <row r="850" spans="1:55" x14ac:dyDescent="0.25">
      <c r="A850" s="15">
        <v>845</v>
      </c>
      <c r="B850">
        <v>8.992272624E-2</v>
      </c>
      <c r="C850" s="1">
        <f t="shared" si="42"/>
        <v>2</v>
      </c>
      <c r="D850" s="15">
        <v>845</v>
      </c>
      <c r="E850" s="13">
        <f t="shared" si="43"/>
        <v>8.992272624E-2</v>
      </c>
      <c r="BC850" s="13">
        <f t="shared" si="41"/>
        <v>8.992272624E-2</v>
      </c>
    </row>
    <row r="851" spans="1:55" x14ac:dyDescent="0.25">
      <c r="A851" s="15">
        <v>846</v>
      </c>
      <c r="B851">
        <v>8.9530731439999997E-2</v>
      </c>
      <c r="C851" s="1">
        <f t="shared" si="42"/>
        <v>2</v>
      </c>
      <c r="D851" s="15">
        <v>846</v>
      </c>
      <c r="E851" s="13">
        <f t="shared" si="43"/>
        <v>8.9530731439999997E-2</v>
      </c>
      <c r="BC851" s="13">
        <f t="shared" si="41"/>
        <v>8.9530731439999997E-2</v>
      </c>
    </row>
    <row r="852" spans="1:55" x14ac:dyDescent="0.25">
      <c r="A852" s="15">
        <v>847</v>
      </c>
      <c r="B852">
        <v>8.9140242559999999E-2</v>
      </c>
      <c r="C852" s="1">
        <f t="shared" si="42"/>
        <v>2</v>
      </c>
      <c r="D852" s="15">
        <v>847</v>
      </c>
      <c r="E852" s="13">
        <f t="shared" si="43"/>
        <v>8.9140242559999999E-2</v>
      </c>
      <c r="BC852" s="13">
        <f t="shared" si="41"/>
        <v>8.9140242559999999E-2</v>
      </c>
    </row>
    <row r="853" spans="1:55" x14ac:dyDescent="0.25">
      <c r="A853" s="15">
        <v>848</v>
      </c>
      <c r="B853">
        <v>8.8751255799999998E-2</v>
      </c>
      <c r="C853" s="1">
        <f t="shared" si="42"/>
        <v>2</v>
      </c>
      <c r="D853" s="15">
        <v>848</v>
      </c>
      <c r="E853" s="13">
        <f t="shared" si="43"/>
        <v>8.8751255799999998E-2</v>
      </c>
      <c r="BC853" s="13">
        <f t="shared" si="41"/>
        <v>8.8751255799999998E-2</v>
      </c>
    </row>
    <row r="854" spans="1:55" x14ac:dyDescent="0.25">
      <c r="A854" s="15">
        <v>849</v>
      </c>
      <c r="B854">
        <v>8.8363767419999906E-2</v>
      </c>
      <c r="C854" s="1">
        <f t="shared" si="42"/>
        <v>2</v>
      </c>
      <c r="D854" s="15">
        <v>849</v>
      </c>
      <c r="E854" s="13">
        <f t="shared" si="43"/>
        <v>8.8363767419999906E-2</v>
      </c>
      <c r="BC854" s="13">
        <f t="shared" si="41"/>
        <v>8.8363767419999906E-2</v>
      </c>
    </row>
    <row r="855" spans="1:55" x14ac:dyDescent="0.25">
      <c r="A855" s="15">
        <v>850</v>
      </c>
      <c r="B855">
        <v>8.7977773580000002E-2</v>
      </c>
      <c r="C855" s="1">
        <f t="shared" si="42"/>
        <v>2</v>
      </c>
      <c r="D855" s="15">
        <v>850</v>
      </c>
      <c r="E855" s="13">
        <f t="shared" si="43"/>
        <v>8.7977773580000002E-2</v>
      </c>
      <c r="BC855" s="13">
        <f t="shared" si="41"/>
        <v>8.7977773580000002E-2</v>
      </c>
    </row>
    <row r="856" spans="1:55" x14ac:dyDescent="0.25">
      <c r="A856" s="15">
        <v>851</v>
      </c>
      <c r="B856">
        <v>8.7593270520000002E-2</v>
      </c>
      <c r="C856" s="1">
        <f t="shared" si="42"/>
        <v>2</v>
      </c>
      <c r="D856" s="15">
        <v>851</v>
      </c>
      <c r="E856" s="13">
        <f t="shared" si="43"/>
        <v>8.7593270520000002E-2</v>
      </c>
      <c r="BC856" s="13">
        <f t="shared" si="41"/>
        <v>8.7593270520000002E-2</v>
      </c>
    </row>
    <row r="857" spans="1:55" x14ac:dyDescent="0.25">
      <c r="A857" s="15">
        <v>852</v>
      </c>
      <c r="B857">
        <v>8.7210254379999894E-2</v>
      </c>
      <c r="C857" s="1">
        <f t="shared" si="42"/>
        <v>2</v>
      </c>
      <c r="D857" s="15">
        <v>852</v>
      </c>
      <c r="E857" s="13">
        <f t="shared" si="43"/>
        <v>8.7210254379999894E-2</v>
      </c>
      <c r="BC857" s="13">
        <f t="shared" si="41"/>
        <v>8.7210254379999894E-2</v>
      </c>
    </row>
    <row r="858" spans="1:55" x14ac:dyDescent="0.25">
      <c r="A858" s="15">
        <v>853</v>
      </c>
      <c r="B858">
        <v>8.682872136E-2</v>
      </c>
      <c r="C858" s="1">
        <f t="shared" si="42"/>
        <v>2</v>
      </c>
      <c r="D858" s="15">
        <v>853</v>
      </c>
      <c r="E858" s="13">
        <f t="shared" si="43"/>
        <v>8.682872136E-2</v>
      </c>
      <c r="BC858" s="13">
        <f t="shared" si="41"/>
        <v>8.682872136E-2</v>
      </c>
    </row>
    <row r="859" spans="1:55" x14ac:dyDescent="0.25">
      <c r="A859" s="15">
        <v>854</v>
      </c>
      <c r="B859">
        <v>8.6448667620000003E-2</v>
      </c>
      <c r="C859" s="1">
        <f t="shared" si="42"/>
        <v>2</v>
      </c>
      <c r="D859" s="15">
        <v>854</v>
      </c>
      <c r="E859" s="13">
        <f t="shared" si="43"/>
        <v>8.6448667620000003E-2</v>
      </c>
      <c r="BC859" s="13">
        <f t="shared" si="41"/>
        <v>8.6448667620000003E-2</v>
      </c>
    </row>
    <row r="860" spans="1:55" x14ac:dyDescent="0.25">
      <c r="A860" s="15">
        <v>855</v>
      </c>
      <c r="B860">
        <v>8.6070089279999998E-2</v>
      </c>
      <c r="C860" s="1">
        <f t="shared" si="42"/>
        <v>2</v>
      </c>
      <c r="D860" s="15">
        <v>855</v>
      </c>
      <c r="E860" s="13">
        <f t="shared" si="43"/>
        <v>8.6070089279999998E-2</v>
      </c>
      <c r="BC860" s="13">
        <f t="shared" si="41"/>
        <v>8.6070089279999998E-2</v>
      </c>
    </row>
    <row r="861" spans="1:55" x14ac:dyDescent="0.25">
      <c r="A861" s="15">
        <v>856</v>
      </c>
      <c r="B861">
        <v>8.5692982499999903E-2</v>
      </c>
      <c r="C861" s="1">
        <f t="shared" si="42"/>
        <v>2</v>
      </c>
      <c r="D861" s="15">
        <v>856</v>
      </c>
      <c r="E861" s="13">
        <f t="shared" si="43"/>
        <v>8.5692982499999903E-2</v>
      </c>
      <c r="BC861" s="13">
        <f t="shared" si="41"/>
        <v>8.5692982499999903E-2</v>
      </c>
    </row>
    <row r="862" spans="1:55" x14ac:dyDescent="0.25">
      <c r="A862" s="15">
        <v>857</v>
      </c>
      <c r="B862">
        <v>8.5317343399999995E-2</v>
      </c>
      <c r="C862" s="1">
        <f t="shared" si="42"/>
        <v>2</v>
      </c>
      <c r="D862" s="15">
        <v>857</v>
      </c>
      <c r="E862" s="13">
        <f t="shared" si="43"/>
        <v>8.5317343399999995E-2</v>
      </c>
      <c r="BC862" s="13">
        <f t="shared" si="41"/>
        <v>8.5317343399999995E-2</v>
      </c>
    </row>
    <row r="863" spans="1:55" x14ac:dyDescent="0.25">
      <c r="A863" s="15">
        <v>858</v>
      </c>
      <c r="B863">
        <v>8.4943168099999994E-2</v>
      </c>
      <c r="C863" s="1">
        <f t="shared" si="42"/>
        <v>2</v>
      </c>
      <c r="D863" s="15">
        <v>858</v>
      </c>
      <c r="E863" s="13">
        <f t="shared" si="43"/>
        <v>8.4943168099999994E-2</v>
      </c>
      <c r="BC863" s="13">
        <f t="shared" si="41"/>
        <v>8.4943168099999994E-2</v>
      </c>
    </row>
    <row r="864" spans="1:55" x14ac:dyDescent="0.25">
      <c r="A864" s="15">
        <v>859</v>
      </c>
      <c r="B864">
        <v>8.4570452680000005E-2</v>
      </c>
      <c r="C864" s="1">
        <f t="shared" si="42"/>
        <v>2</v>
      </c>
      <c r="D864" s="15">
        <v>859</v>
      </c>
      <c r="E864" s="13">
        <f t="shared" si="43"/>
        <v>8.4570452680000005E-2</v>
      </c>
      <c r="BC864" s="13">
        <f t="shared" si="41"/>
        <v>8.4570452680000005E-2</v>
      </c>
    </row>
    <row r="865" spans="1:55" x14ac:dyDescent="0.25">
      <c r="A865" s="15">
        <v>860</v>
      </c>
      <c r="B865">
        <v>8.4199193280000001E-2</v>
      </c>
      <c r="C865" s="1">
        <f t="shared" si="42"/>
        <v>2</v>
      </c>
      <c r="D865" s="15">
        <v>860</v>
      </c>
      <c r="E865" s="13">
        <f t="shared" si="43"/>
        <v>8.4199193280000001E-2</v>
      </c>
      <c r="BC865" s="13">
        <f t="shared" si="41"/>
        <v>8.4199193280000001E-2</v>
      </c>
    </row>
    <row r="866" spans="1:55" x14ac:dyDescent="0.25">
      <c r="A866" s="15">
        <v>861</v>
      </c>
      <c r="B866">
        <v>8.3829385960000002E-2</v>
      </c>
      <c r="C866" s="1">
        <f t="shared" si="42"/>
        <v>2</v>
      </c>
      <c r="D866" s="15">
        <v>861</v>
      </c>
      <c r="E866" s="13">
        <f t="shared" si="43"/>
        <v>8.3829385960000002E-2</v>
      </c>
      <c r="BC866" s="13">
        <f t="shared" si="41"/>
        <v>8.3829385960000002E-2</v>
      </c>
    </row>
    <row r="867" spans="1:55" x14ac:dyDescent="0.25">
      <c r="A867" s="15">
        <v>862</v>
      </c>
      <c r="B867">
        <v>8.3461026799999893E-2</v>
      </c>
      <c r="C867" s="1">
        <f t="shared" si="42"/>
        <v>2</v>
      </c>
      <c r="D867" s="15">
        <v>862</v>
      </c>
      <c r="E867" s="13">
        <f t="shared" si="43"/>
        <v>8.3461026799999893E-2</v>
      </c>
      <c r="BC867" s="13">
        <f t="shared" si="41"/>
        <v>8.3461026799999893E-2</v>
      </c>
    </row>
    <row r="868" spans="1:55" x14ac:dyDescent="0.25">
      <c r="A868" s="15">
        <v>863</v>
      </c>
      <c r="B868">
        <v>8.3094111859999903E-2</v>
      </c>
      <c r="C868" s="1">
        <f t="shared" si="42"/>
        <v>2</v>
      </c>
      <c r="D868" s="15">
        <v>863</v>
      </c>
      <c r="E868" s="13">
        <f t="shared" si="43"/>
        <v>8.3094111859999903E-2</v>
      </c>
      <c r="BC868" s="13">
        <f t="shared" si="41"/>
        <v>8.3094111859999903E-2</v>
      </c>
    </row>
    <row r="869" spans="1:55" x14ac:dyDescent="0.25">
      <c r="A869" s="15">
        <v>864</v>
      </c>
      <c r="B869">
        <v>8.272863724E-2</v>
      </c>
      <c r="C869" s="1">
        <f t="shared" si="42"/>
        <v>2</v>
      </c>
      <c r="D869" s="15">
        <v>864</v>
      </c>
      <c r="E869" s="13">
        <f t="shared" si="43"/>
        <v>8.272863724E-2</v>
      </c>
      <c r="BC869" s="13">
        <f t="shared" si="41"/>
        <v>8.272863724E-2</v>
      </c>
    </row>
    <row r="870" spans="1:55" x14ac:dyDescent="0.25">
      <c r="A870" s="15">
        <v>865</v>
      </c>
      <c r="B870">
        <v>8.2364598940000006E-2</v>
      </c>
      <c r="C870" s="1">
        <f t="shared" si="42"/>
        <v>2</v>
      </c>
      <c r="D870" s="15">
        <v>865</v>
      </c>
      <c r="E870" s="13">
        <f t="shared" si="43"/>
        <v>8.2364598940000006E-2</v>
      </c>
      <c r="BC870" s="13">
        <f t="shared" si="41"/>
        <v>8.2364598940000006E-2</v>
      </c>
    </row>
    <row r="871" spans="1:55" x14ac:dyDescent="0.25">
      <c r="A871" s="15">
        <v>866</v>
      </c>
      <c r="B871">
        <v>8.2001993039999999E-2</v>
      </c>
      <c r="C871" s="1">
        <f t="shared" si="42"/>
        <v>2</v>
      </c>
      <c r="D871" s="15">
        <v>866</v>
      </c>
      <c r="E871" s="13">
        <f t="shared" si="43"/>
        <v>8.2001993039999999E-2</v>
      </c>
      <c r="BC871" s="13">
        <f t="shared" si="41"/>
        <v>8.2001993039999999E-2</v>
      </c>
    </row>
    <row r="872" spans="1:55" x14ac:dyDescent="0.25">
      <c r="A872" s="15">
        <v>867</v>
      </c>
      <c r="B872">
        <v>8.1640815559999996E-2</v>
      </c>
      <c r="C872" s="1">
        <f t="shared" si="42"/>
        <v>2</v>
      </c>
      <c r="D872" s="15">
        <v>867</v>
      </c>
      <c r="E872" s="13">
        <f t="shared" si="43"/>
        <v>8.1640815559999996E-2</v>
      </c>
      <c r="BC872" s="13">
        <f t="shared" si="41"/>
        <v>8.1640815559999996E-2</v>
      </c>
    </row>
    <row r="873" spans="1:55" x14ac:dyDescent="0.25">
      <c r="A873" s="15">
        <v>868</v>
      </c>
      <c r="B873">
        <v>8.1281062539999893E-2</v>
      </c>
      <c r="C873" s="1">
        <f t="shared" si="42"/>
        <v>2</v>
      </c>
      <c r="D873" s="15">
        <v>868</v>
      </c>
      <c r="E873" s="13">
        <f t="shared" si="43"/>
        <v>8.1281062539999893E-2</v>
      </c>
      <c r="BC873" s="13">
        <f t="shared" si="41"/>
        <v>8.1281062539999893E-2</v>
      </c>
    </row>
    <row r="874" spans="1:55" x14ac:dyDescent="0.25">
      <c r="A874" s="15">
        <v>869</v>
      </c>
      <c r="B874">
        <v>8.0922729999999998E-2</v>
      </c>
      <c r="C874" s="1">
        <f t="shared" si="42"/>
        <v>2</v>
      </c>
      <c r="D874" s="15">
        <v>869</v>
      </c>
      <c r="E874" s="13">
        <f t="shared" si="43"/>
        <v>8.0922729999999998E-2</v>
      </c>
      <c r="BC874" s="13">
        <f t="shared" si="41"/>
        <v>8.0922729999999998E-2</v>
      </c>
    </row>
    <row r="875" spans="1:55" x14ac:dyDescent="0.25">
      <c r="A875" s="15">
        <v>870</v>
      </c>
      <c r="B875">
        <v>8.0565813959999996E-2</v>
      </c>
      <c r="C875" s="1">
        <f t="shared" si="42"/>
        <v>2</v>
      </c>
      <c r="D875" s="15">
        <v>870</v>
      </c>
      <c r="E875" s="13">
        <f t="shared" si="43"/>
        <v>8.0565813959999996E-2</v>
      </c>
      <c r="BC875" s="13">
        <f t="shared" si="41"/>
        <v>8.0565813959999996E-2</v>
      </c>
    </row>
    <row r="876" spans="1:55" x14ac:dyDescent="0.25">
      <c r="A876" s="15">
        <v>871</v>
      </c>
      <c r="B876">
        <v>8.0210310399999901E-2</v>
      </c>
      <c r="C876" s="1">
        <f t="shared" si="42"/>
        <v>2</v>
      </c>
      <c r="D876" s="15">
        <v>871</v>
      </c>
      <c r="E876" s="13">
        <f t="shared" si="43"/>
        <v>8.0210310399999901E-2</v>
      </c>
      <c r="BC876" s="13">
        <f t="shared" si="41"/>
        <v>8.0210310399999901E-2</v>
      </c>
    </row>
    <row r="877" spans="1:55" x14ac:dyDescent="0.25">
      <c r="A877" s="15">
        <v>872</v>
      </c>
      <c r="B877">
        <v>7.9856215359999996E-2</v>
      </c>
      <c r="C877" s="1">
        <f t="shared" si="42"/>
        <v>2</v>
      </c>
      <c r="D877" s="15">
        <v>872</v>
      </c>
      <c r="E877" s="13">
        <f t="shared" si="43"/>
        <v>7.9856215359999996E-2</v>
      </c>
      <c r="BC877" s="13">
        <f t="shared" si="41"/>
        <v>7.9856215359999996E-2</v>
      </c>
    </row>
    <row r="878" spans="1:55" x14ac:dyDescent="0.25">
      <c r="A878" s="15">
        <v>873</v>
      </c>
      <c r="B878">
        <v>7.9503524840000006E-2</v>
      </c>
      <c r="C878" s="1">
        <f t="shared" si="42"/>
        <v>2</v>
      </c>
      <c r="D878" s="15">
        <v>873</v>
      </c>
      <c r="E878" s="13">
        <f t="shared" si="43"/>
        <v>7.9503524840000006E-2</v>
      </c>
      <c r="BC878" s="13">
        <f t="shared" si="41"/>
        <v>7.9503524840000006E-2</v>
      </c>
    </row>
    <row r="879" spans="1:55" x14ac:dyDescent="0.25">
      <c r="A879" s="15">
        <v>874</v>
      </c>
      <c r="B879">
        <v>7.9152234779999997E-2</v>
      </c>
      <c r="C879" s="1">
        <f t="shared" si="42"/>
        <v>2</v>
      </c>
      <c r="D879" s="15">
        <v>874</v>
      </c>
      <c r="E879" s="13">
        <f t="shared" si="43"/>
        <v>7.9152234779999997E-2</v>
      </c>
      <c r="BC879" s="13">
        <f t="shared" si="41"/>
        <v>7.9152234779999997E-2</v>
      </c>
    </row>
    <row r="880" spans="1:55" x14ac:dyDescent="0.25">
      <c r="A880" s="15">
        <v>875</v>
      </c>
      <c r="B880">
        <v>7.8802341220000002E-2</v>
      </c>
      <c r="C880" s="1">
        <f t="shared" si="42"/>
        <v>2</v>
      </c>
      <c r="D880" s="15">
        <v>875</v>
      </c>
      <c r="E880" s="13">
        <f t="shared" si="43"/>
        <v>7.8802341220000002E-2</v>
      </c>
      <c r="BC880" s="13">
        <f t="shared" si="41"/>
        <v>7.8802341220000002E-2</v>
      </c>
    </row>
    <row r="881" spans="1:55" x14ac:dyDescent="0.25">
      <c r="A881" s="15">
        <v>876</v>
      </c>
      <c r="B881">
        <v>7.8453840119999896E-2</v>
      </c>
      <c r="C881" s="1">
        <f t="shared" si="42"/>
        <v>2</v>
      </c>
      <c r="D881" s="15">
        <v>876</v>
      </c>
      <c r="E881" s="13">
        <f t="shared" si="43"/>
        <v>7.8453840119999896E-2</v>
      </c>
      <c r="BC881" s="13">
        <f t="shared" si="41"/>
        <v>7.8453840119999896E-2</v>
      </c>
    </row>
    <row r="882" spans="1:55" x14ac:dyDescent="0.25">
      <c r="A882" s="15">
        <v>877</v>
      </c>
      <c r="B882">
        <v>7.8106727439999996E-2</v>
      </c>
      <c r="C882" s="1">
        <f t="shared" si="42"/>
        <v>2</v>
      </c>
      <c r="D882" s="15">
        <v>877</v>
      </c>
      <c r="E882" s="13">
        <f t="shared" si="43"/>
        <v>7.8106727439999996E-2</v>
      </c>
      <c r="BC882" s="13">
        <f t="shared" si="41"/>
        <v>7.8106727439999996E-2</v>
      </c>
    </row>
    <row r="883" spans="1:55" x14ac:dyDescent="0.25">
      <c r="A883" s="15">
        <v>878</v>
      </c>
      <c r="B883">
        <v>7.7760999179999998E-2</v>
      </c>
      <c r="C883" s="1">
        <f t="shared" si="42"/>
        <v>2</v>
      </c>
      <c r="D883" s="15">
        <v>878</v>
      </c>
      <c r="E883" s="13">
        <f t="shared" si="43"/>
        <v>7.7760999179999998E-2</v>
      </c>
      <c r="BC883" s="13">
        <f t="shared" si="41"/>
        <v>7.7760999179999998E-2</v>
      </c>
    </row>
    <row r="884" spans="1:55" x14ac:dyDescent="0.25">
      <c r="A884" s="15">
        <v>879</v>
      </c>
      <c r="B884">
        <v>7.7416651279999998E-2</v>
      </c>
      <c r="C884" s="1">
        <f t="shared" si="42"/>
        <v>2</v>
      </c>
      <c r="D884" s="15">
        <v>879</v>
      </c>
      <c r="E884" s="13">
        <f t="shared" si="43"/>
        <v>7.7416651279999998E-2</v>
      </c>
      <c r="BC884" s="13">
        <f t="shared" si="41"/>
        <v>7.7416651279999998E-2</v>
      </c>
    </row>
    <row r="885" spans="1:55" x14ac:dyDescent="0.25">
      <c r="A885" s="15">
        <v>880</v>
      </c>
      <c r="B885">
        <v>7.7073679719999996E-2</v>
      </c>
      <c r="C885" s="1">
        <f t="shared" si="42"/>
        <v>2</v>
      </c>
      <c r="D885" s="15">
        <v>880</v>
      </c>
      <c r="E885" s="13">
        <f t="shared" si="43"/>
        <v>7.7073679719999996E-2</v>
      </c>
      <c r="BC885" s="13">
        <f t="shared" si="41"/>
        <v>7.7073679719999996E-2</v>
      </c>
    </row>
    <row r="886" spans="1:55" x14ac:dyDescent="0.25">
      <c r="A886" s="15">
        <v>881</v>
      </c>
      <c r="B886">
        <v>7.6732080459999893E-2</v>
      </c>
      <c r="C886" s="1">
        <f t="shared" si="42"/>
        <v>2</v>
      </c>
      <c r="D886" s="15">
        <v>881</v>
      </c>
      <c r="E886" s="13">
        <f t="shared" si="43"/>
        <v>7.6732080459999893E-2</v>
      </c>
      <c r="BC886" s="13">
        <f t="shared" si="41"/>
        <v>7.6732080459999893E-2</v>
      </c>
    </row>
    <row r="887" spans="1:55" x14ac:dyDescent="0.25">
      <c r="A887" s="15">
        <v>882</v>
      </c>
      <c r="B887">
        <v>7.6391849419999894E-2</v>
      </c>
      <c r="C887" s="1">
        <f t="shared" si="42"/>
        <v>2</v>
      </c>
      <c r="D887" s="15">
        <v>882</v>
      </c>
      <c r="E887" s="13">
        <f t="shared" si="43"/>
        <v>7.6391849419999894E-2</v>
      </c>
      <c r="BC887" s="13">
        <f t="shared" si="41"/>
        <v>7.6391849419999894E-2</v>
      </c>
    </row>
    <row r="888" spans="1:55" x14ac:dyDescent="0.25">
      <c r="A888" s="15">
        <v>883</v>
      </c>
      <c r="B888">
        <v>7.6052982579999998E-2</v>
      </c>
      <c r="C888" s="1">
        <f t="shared" si="42"/>
        <v>2</v>
      </c>
      <c r="D888" s="15">
        <v>883</v>
      </c>
      <c r="E888" s="13">
        <f t="shared" si="43"/>
        <v>7.6052982579999998E-2</v>
      </c>
      <c r="BC888" s="13">
        <f t="shared" si="41"/>
        <v>7.6052982579999998E-2</v>
      </c>
    </row>
    <row r="889" spans="1:55" x14ac:dyDescent="0.25">
      <c r="A889" s="15">
        <v>884</v>
      </c>
      <c r="B889">
        <v>7.5715475879999994E-2</v>
      </c>
      <c r="C889" s="1">
        <f t="shared" si="42"/>
        <v>2</v>
      </c>
      <c r="D889" s="15">
        <v>884</v>
      </c>
      <c r="E889" s="13">
        <f t="shared" si="43"/>
        <v>7.5715475879999994E-2</v>
      </c>
      <c r="BC889" s="13">
        <f t="shared" si="41"/>
        <v>7.5715475879999994E-2</v>
      </c>
    </row>
    <row r="890" spans="1:55" x14ac:dyDescent="0.25">
      <c r="A890" s="15">
        <v>885</v>
      </c>
      <c r="B890">
        <v>7.5379325260000005E-2</v>
      </c>
      <c r="C890" s="1">
        <f t="shared" si="42"/>
        <v>2</v>
      </c>
      <c r="D890" s="15">
        <v>885</v>
      </c>
      <c r="E890" s="13">
        <f t="shared" si="43"/>
        <v>7.5379325260000005E-2</v>
      </c>
      <c r="BC890" s="13">
        <f t="shared" si="41"/>
        <v>7.5379325260000005E-2</v>
      </c>
    </row>
    <row r="891" spans="1:55" x14ac:dyDescent="0.25">
      <c r="A891" s="15">
        <v>886</v>
      </c>
      <c r="B891">
        <v>7.5044526659999999E-2</v>
      </c>
      <c r="C891" s="1">
        <f t="shared" si="42"/>
        <v>2</v>
      </c>
      <c r="D891" s="15">
        <v>886</v>
      </c>
      <c r="E891" s="13">
        <f t="shared" si="43"/>
        <v>7.5044526659999999E-2</v>
      </c>
      <c r="BC891" s="13">
        <f t="shared" si="41"/>
        <v>7.5044526659999999E-2</v>
      </c>
    </row>
    <row r="892" spans="1:55" x14ac:dyDescent="0.25">
      <c r="A892" s="15">
        <v>887</v>
      </c>
      <c r="B892">
        <v>7.4711076019999906E-2</v>
      </c>
      <c r="C892" s="1">
        <f t="shared" si="42"/>
        <v>2</v>
      </c>
      <c r="D892" s="15">
        <v>887</v>
      </c>
      <c r="E892" s="13">
        <f t="shared" si="43"/>
        <v>7.4711076019999906E-2</v>
      </c>
      <c r="BC892" s="13">
        <f t="shared" si="41"/>
        <v>7.4711076019999906E-2</v>
      </c>
    </row>
    <row r="893" spans="1:55" x14ac:dyDescent="0.25">
      <c r="A893" s="15">
        <v>888</v>
      </c>
      <c r="B893">
        <v>7.4378969259999997E-2</v>
      </c>
      <c r="C893" s="1">
        <f t="shared" si="42"/>
        <v>2</v>
      </c>
      <c r="D893" s="15">
        <v>888</v>
      </c>
      <c r="E893" s="13">
        <f t="shared" si="43"/>
        <v>7.4378969259999997E-2</v>
      </c>
      <c r="BC893" s="13">
        <f t="shared" si="41"/>
        <v>7.4378969259999997E-2</v>
      </c>
    </row>
    <row r="894" spans="1:55" x14ac:dyDescent="0.25">
      <c r="A894" s="15">
        <v>889</v>
      </c>
      <c r="B894">
        <v>7.4048202339999994E-2</v>
      </c>
      <c r="C894" s="1">
        <f t="shared" si="42"/>
        <v>2</v>
      </c>
      <c r="D894" s="15">
        <v>889</v>
      </c>
      <c r="E894" s="13">
        <f t="shared" si="43"/>
        <v>7.4048202339999994E-2</v>
      </c>
      <c r="BC894" s="13">
        <f t="shared" si="41"/>
        <v>7.4048202339999994E-2</v>
      </c>
    </row>
    <row r="895" spans="1:55" x14ac:dyDescent="0.25">
      <c r="A895" s="15">
        <v>890</v>
      </c>
      <c r="B895">
        <v>7.3718771180000003E-2</v>
      </c>
      <c r="C895" s="1">
        <f t="shared" si="42"/>
        <v>2</v>
      </c>
      <c r="D895" s="15">
        <v>890</v>
      </c>
      <c r="E895" s="13">
        <f t="shared" si="43"/>
        <v>7.3718771180000003E-2</v>
      </c>
      <c r="BC895" s="13">
        <f t="shared" si="41"/>
        <v>7.3718771180000003E-2</v>
      </c>
    </row>
    <row r="896" spans="1:55" x14ac:dyDescent="0.25">
      <c r="A896" s="15">
        <v>891</v>
      </c>
      <c r="B896">
        <v>7.3390671699999993E-2</v>
      </c>
      <c r="C896" s="1">
        <f t="shared" si="42"/>
        <v>2</v>
      </c>
      <c r="D896" s="15">
        <v>891</v>
      </c>
      <c r="E896" s="13">
        <f t="shared" si="43"/>
        <v>7.3390671699999993E-2</v>
      </c>
      <c r="BC896" s="13">
        <f t="shared" si="41"/>
        <v>7.3390671699999993E-2</v>
      </c>
    </row>
    <row r="897" spans="1:55" x14ac:dyDescent="0.25">
      <c r="A897" s="15">
        <v>892</v>
      </c>
      <c r="B897">
        <v>7.306389982E-2</v>
      </c>
      <c r="C897" s="1">
        <f t="shared" si="42"/>
        <v>2</v>
      </c>
      <c r="D897" s="15">
        <v>892</v>
      </c>
      <c r="E897" s="13">
        <f t="shared" si="43"/>
        <v>7.306389982E-2</v>
      </c>
      <c r="BC897" s="13">
        <f t="shared" si="41"/>
        <v>7.306389982E-2</v>
      </c>
    </row>
    <row r="898" spans="1:55" x14ac:dyDescent="0.25">
      <c r="A898" s="15">
        <v>893</v>
      </c>
      <c r="B898">
        <v>7.2738451479999994E-2</v>
      </c>
      <c r="C898" s="1">
        <f t="shared" si="42"/>
        <v>2</v>
      </c>
      <c r="D898" s="15">
        <v>893</v>
      </c>
      <c r="E898" s="13">
        <f t="shared" si="43"/>
        <v>7.2738451479999994E-2</v>
      </c>
      <c r="BC898" s="13">
        <f t="shared" si="41"/>
        <v>7.2738451479999994E-2</v>
      </c>
    </row>
    <row r="899" spans="1:55" x14ac:dyDescent="0.25">
      <c r="A899" s="15">
        <v>894</v>
      </c>
      <c r="B899">
        <v>7.2414322599999997E-2</v>
      </c>
      <c r="C899" s="1">
        <f t="shared" si="42"/>
        <v>2</v>
      </c>
      <c r="D899" s="15">
        <v>894</v>
      </c>
      <c r="E899" s="13">
        <f t="shared" si="43"/>
        <v>7.2414322599999997E-2</v>
      </c>
      <c r="BC899" s="13">
        <f t="shared" si="41"/>
        <v>7.2414322599999997E-2</v>
      </c>
    </row>
    <row r="900" spans="1:55" x14ac:dyDescent="0.25">
      <c r="A900" s="15">
        <v>895</v>
      </c>
      <c r="B900">
        <v>7.2091509099999895E-2</v>
      </c>
      <c r="C900" s="1">
        <f t="shared" si="42"/>
        <v>2</v>
      </c>
      <c r="D900" s="15">
        <v>895</v>
      </c>
      <c r="E900" s="13">
        <f t="shared" si="43"/>
        <v>7.2091509099999895E-2</v>
      </c>
      <c r="BC900" s="13">
        <f t="shared" si="41"/>
        <v>7.2091509099999895E-2</v>
      </c>
    </row>
    <row r="901" spans="1:55" x14ac:dyDescent="0.25">
      <c r="A901" s="15">
        <v>896</v>
      </c>
      <c r="B901">
        <v>7.1770006919999907E-2</v>
      </c>
      <c r="C901" s="1">
        <f t="shared" si="42"/>
        <v>2</v>
      </c>
      <c r="D901" s="15">
        <v>896</v>
      </c>
      <c r="E901" s="13">
        <f t="shared" si="43"/>
        <v>7.1770006919999907E-2</v>
      </c>
      <c r="BC901" s="13">
        <f t="shared" ref="BC901:BC964" si="44">B901</f>
        <v>7.1770006919999907E-2</v>
      </c>
    </row>
    <row r="902" spans="1:55" x14ac:dyDescent="0.25">
      <c r="A902" s="15">
        <v>897</v>
      </c>
      <c r="B902">
        <v>7.1449811939999996E-2</v>
      </c>
      <c r="C902" s="1">
        <f t="shared" ref="C902:C965" si="45">IF(ROW()-$C$4&lt;=$C$2,1,2)</f>
        <v>2</v>
      </c>
      <c r="D902" s="15">
        <v>897</v>
      </c>
      <c r="E902" s="13">
        <f t="shared" ref="E902:E965" si="46">B902</f>
        <v>7.1449811939999996E-2</v>
      </c>
      <c r="BC902" s="13">
        <f t="shared" si="44"/>
        <v>7.1449811939999996E-2</v>
      </c>
    </row>
    <row r="903" spans="1:55" x14ac:dyDescent="0.25">
      <c r="A903" s="15">
        <v>898</v>
      </c>
      <c r="B903">
        <v>7.1130920119999996E-2</v>
      </c>
      <c r="C903" s="1">
        <f t="shared" si="45"/>
        <v>2</v>
      </c>
      <c r="D903" s="15">
        <v>898</v>
      </c>
      <c r="E903" s="13">
        <f t="shared" si="46"/>
        <v>7.1130920119999996E-2</v>
      </c>
      <c r="BC903" s="13">
        <f t="shared" si="44"/>
        <v>7.1130920119999996E-2</v>
      </c>
    </row>
    <row r="904" spans="1:55" x14ac:dyDescent="0.25">
      <c r="A904" s="15">
        <v>899</v>
      </c>
      <c r="B904">
        <v>7.0813327359999997E-2</v>
      </c>
      <c r="C904" s="1">
        <f t="shared" si="45"/>
        <v>2</v>
      </c>
      <c r="D904" s="15">
        <v>899</v>
      </c>
      <c r="E904" s="13">
        <f t="shared" si="46"/>
        <v>7.0813327359999997E-2</v>
      </c>
      <c r="BC904" s="13">
        <f t="shared" si="44"/>
        <v>7.0813327359999997E-2</v>
      </c>
    </row>
    <row r="905" spans="1:55" x14ac:dyDescent="0.25">
      <c r="A905" s="15">
        <v>900</v>
      </c>
      <c r="B905">
        <v>7.0497029579999995E-2</v>
      </c>
      <c r="C905" s="1">
        <f t="shared" si="45"/>
        <v>2</v>
      </c>
      <c r="D905" s="15">
        <v>900</v>
      </c>
      <c r="E905" s="13">
        <f t="shared" si="46"/>
        <v>7.0497029579999995E-2</v>
      </c>
      <c r="BC905" s="13">
        <f t="shared" si="44"/>
        <v>7.0497029579999995E-2</v>
      </c>
    </row>
    <row r="906" spans="1:55" x14ac:dyDescent="0.25">
      <c r="A906" s="15">
        <v>901</v>
      </c>
      <c r="B906">
        <v>7.0182022699999999E-2</v>
      </c>
      <c r="C906" s="1">
        <f t="shared" si="45"/>
        <v>2</v>
      </c>
      <c r="D906" s="15">
        <v>901</v>
      </c>
      <c r="E906" s="13">
        <f t="shared" si="46"/>
        <v>7.0182022699999999E-2</v>
      </c>
      <c r="BC906" s="13">
        <f t="shared" si="44"/>
        <v>7.0182022699999999E-2</v>
      </c>
    </row>
    <row r="907" spans="1:55" x14ac:dyDescent="0.25">
      <c r="A907" s="15">
        <v>902</v>
      </c>
      <c r="B907">
        <v>6.9868302659999895E-2</v>
      </c>
      <c r="C907" s="1">
        <f t="shared" si="45"/>
        <v>2</v>
      </c>
      <c r="D907" s="15">
        <v>902</v>
      </c>
      <c r="E907" s="13">
        <f t="shared" si="46"/>
        <v>6.9868302659999895E-2</v>
      </c>
      <c r="BC907" s="13">
        <f t="shared" si="44"/>
        <v>6.9868302659999895E-2</v>
      </c>
    </row>
    <row r="908" spans="1:55" x14ac:dyDescent="0.25">
      <c r="A908" s="15">
        <v>903</v>
      </c>
      <c r="B908">
        <v>6.9555865339999995E-2</v>
      </c>
      <c r="C908" s="1">
        <f t="shared" si="45"/>
        <v>2</v>
      </c>
      <c r="D908" s="15">
        <v>903</v>
      </c>
      <c r="E908" s="13">
        <f t="shared" si="46"/>
        <v>6.9555865339999995E-2</v>
      </c>
      <c r="BC908" s="13">
        <f t="shared" si="44"/>
        <v>6.9555865339999995E-2</v>
      </c>
    </row>
    <row r="909" spans="1:55" x14ac:dyDescent="0.25">
      <c r="A909" s="15">
        <v>904</v>
      </c>
      <c r="B909">
        <v>6.9244706699999894E-2</v>
      </c>
      <c r="C909" s="1">
        <f t="shared" si="45"/>
        <v>2</v>
      </c>
      <c r="D909" s="15">
        <v>904</v>
      </c>
      <c r="E909" s="13">
        <f t="shared" si="46"/>
        <v>6.9244706699999894E-2</v>
      </c>
      <c r="BC909" s="13">
        <f t="shared" si="44"/>
        <v>6.9244706699999894E-2</v>
      </c>
    </row>
    <row r="910" spans="1:55" x14ac:dyDescent="0.25">
      <c r="A910" s="15">
        <v>905</v>
      </c>
      <c r="B910">
        <v>6.8934822620000002E-2</v>
      </c>
      <c r="C910" s="1">
        <f t="shared" si="45"/>
        <v>2</v>
      </c>
      <c r="D910" s="15">
        <v>905</v>
      </c>
      <c r="E910" s="13">
        <f t="shared" si="46"/>
        <v>6.8934822620000002E-2</v>
      </c>
      <c r="BC910" s="13">
        <f t="shared" si="44"/>
        <v>6.8934822620000002E-2</v>
      </c>
    </row>
    <row r="911" spans="1:55" x14ac:dyDescent="0.25">
      <c r="A911" s="15">
        <v>906</v>
      </c>
      <c r="B911">
        <v>6.8626209059999999E-2</v>
      </c>
      <c r="C911" s="1">
        <f t="shared" si="45"/>
        <v>2</v>
      </c>
      <c r="D911" s="15">
        <v>906</v>
      </c>
      <c r="E911" s="13">
        <f t="shared" si="46"/>
        <v>6.8626209059999999E-2</v>
      </c>
      <c r="BC911" s="13">
        <f t="shared" si="44"/>
        <v>6.8626209059999999E-2</v>
      </c>
    </row>
    <row r="912" spans="1:55" x14ac:dyDescent="0.25">
      <c r="A912" s="15">
        <v>907</v>
      </c>
      <c r="B912">
        <v>6.8318861939999906E-2</v>
      </c>
      <c r="C912" s="1">
        <f t="shared" si="45"/>
        <v>2</v>
      </c>
      <c r="D912" s="15">
        <v>907</v>
      </c>
      <c r="E912" s="13">
        <f t="shared" si="46"/>
        <v>6.8318861939999906E-2</v>
      </c>
      <c r="BC912" s="13">
        <f t="shared" si="44"/>
        <v>6.8318861939999906E-2</v>
      </c>
    </row>
    <row r="913" spans="1:55" x14ac:dyDescent="0.25">
      <c r="A913" s="15">
        <v>908</v>
      </c>
      <c r="B913">
        <v>6.8012777159999996E-2</v>
      </c>
      <c r="C913" s="1">
        <f t="shared" si="45"/>
        <v>2</v>
      </c>
      <c r="D913" s="15">
        <v>908</v>
      </c>
      <c r="E913" s="13">
        <f t="shared" si="46"/>
        <v>6.8012777159999996E-2</v>
      </c>
      <c r="BC913" s="13">
        <f t="shared" si="44"/>
        <v>6.8012777159999996E-2</v>
      </c>
    </row>
    <row r="914" spans="1:55" x14ac:dyDescent="0.25">
      <c r="A914" s="15">
        <v>909</v>
      </c>
      <c r="B914">
        <v>6.770795064E-2</v>
      </c>
      <c r="C914" s="1">
        <f t="shared" si="45"/>
        <v>2</v>
      </c>
      <c r="D914" s="15">
        <v>909</v>
      </c>
      <c r="E914" s="13">
        <f t="shared" si="46"/>
        <v>6.770795064E-2</v>
      </c>
      <c r="BC914" s="13">
        <f t="shared" si="44"/>
        <v>6.770795064E-2</v>
      </c>
    </row>
    <row r="915" spans="1:55" x14ac:dyDescent="0.25">
      <c r="A915" s="15">
        <v>910</v>
      </c>
      <c r="B915">
        <v>6.7404378340000001E-2</v>
      </c>
      <c r="C915" s="1">
        <f t="shared" si="45"/>
        <v>2</v>
      </c>
      <c r="D915" s="15">
        <v>910</v>
      </c>
      <c r="E915" s="13">
        <f t="shared" si="46"/>
        <v>6.7404378340000001E-2</v>
      </c>
      <c r="BC915" s="13">
        <f t="shared" si="44"/>
        <v>6.7404378340000001E-2</v>
      </c>
    </row>
    <row r="916" spans="1:55" x14ac:dyDescent="0.25">
      <c r="A916" s="15">
        <v>911</v>
      </c>
      <c r="B916">
        <v>6.7102056179999994E-2</v>
      </c>
      <c r="C916" s="1">
        <f t="shared" si="45"/>
        <v>2</v>
      </c>
      <c r="D916" s="15">
        <v>911</v>
      </c>
      <c r="E916" s="13">
        <f t="shared" si="46"/>
        <v>6.7102056179999994E-2</v>
      </c>
      <c r="BC916" s="13">
        <f t="shared" si="44"/>
        <v>6.7102056179999994E-2</v>
      </c>
    </row>
    <row r="917" spans="1:55" x14ac:dyDescent="0.25">
      <c r="A917" s="15">
        <v>912</v>
      </c>
      <c r="B917">
        <v>6.6800980059999904E-2</v>
      </c>
      <c r="C917" s="1">
        <f t="shared" si="45"/>
        <v>2</v>
      </c>
      <c r="D917" s="15">
        <v>912</v>
      </c>
      <c r="E917" s="13">
        <f t="shared" si="46"/>
        <v>6.6800980059999904E-2</v>
      </c>
      <c r="BC917" s="13">
        <f t="shared" si="44"/>
        <v>6.6800980059999904E-2</v>
      </c>
    </row>
    <row r="918" spans="1:55" x14ac:dyDescent="0.25">
      <c r="A918" s="15">
        <v>913</v>
      </c>
      <c r="B918">
        <v>6.6501145939999895E-2</v>
      </c>
      <c r="C918" s="1">
        <f t="shared" si="45"/>
        <v>2</v>
      </c>
      <c r="D918" s="15">
        <v>913</v>
      </c>
      <c r="E918" s="13">
        <f t="shared" si="46"/>
        <v>6.6501145939999895E-2</v>
      </c>
      <c r="BC918" s="13">
        <f t="shared" si="44"/>
        <v>6.6501145939999895E-2</v>
      </c>
    </row>
    <row r="919" spans="1:55" x14ac:dyDescent="0.25">
      <c r="A919" s="15">
        <v>914</v>
      </c>
      <c r="B919">
        <v>6.6202549759999896E-2</v>
      </c>
      <c r="C919" s="1">
        <f t="shared" si="45"/>
        <v>2</v>
      </c>
      <c r="D919" s="15">
        <v>914</v>
      </c>
      <c r="E919" s="13">
        <f t="shared" si="46"/>
        <v>6.6202549759999896E-2</v>
      </c>
      <c r="BC919" s="13">
        <f t="shared" si="44"/>
        <v>6.6202549759999896E-2</v>
      </c>
    </row>
    <row r="920" spans="1:55" x14ac:dyDescent="0.25">
      <c r="A920" s="15">
        <v>915</v>
      </c>
      <c r="B920">
        <v>6.5905187439999999E-2</v>
      </c>
      <c r="C920" s="1">
        <f t="shared" si="45"/>
        <v>2</v>
      </c>
      <c r="D920" s="15">
        <v>915</v>
      </c>
      <c r="E920" s="13">
        <f t="shared" si="46"/>
        <v>6.5905187439999999E-2</v>
      </c>
      <c r="BC920" s="13">
        <f t="shared" si="44"/>
        <v>6.5905187439999999E-2</v>
      </c>
    </row>
    <row r="921" spans="1:55" x14ac:dyDescent="0.25">
      <c r="A921" s="15">
        <v>916</v>
      </c>
      <c r="B921">
        <v>6.5609054900000005E-2</v>
      </c>
      <c r="C921" s="1">
        <f t="shared" si="45"/>
        <v>2</v>
      </c>
      <c r="D921" s="15">
        <v>916</v>
      </c>
      <c r="E921" s="13">
        <f t="shared" si="46"/>
        <v>6.5609054900000005E-2</v>
      </c>
      <c r="BC921" s="13">
        <f t="shared" si="44"/>
        <v>6.5609054900000005E-2</v>
      </c>
    </row>
    <row r="922" spans="1:55" x14ac:dyDescent="0.25">
      <c r="A922" s="15">
        <v>917</v>
      </c>
      <c r="B922">
        <v>6.5314148119999998E-2</v>
      </c>
      <c r="C922" s="1">
        <f t="shared" si="45"/>
        <v>2</v>
      </c>
      <c r="D922" s="15">
        <v>917</v>
      </c>
      <c r="E922" s="13">
        <f t="shared" si="46"/>
        <v>6.5314148119999998E-2</v>
      </c>
      <c r="BC922" s="13">
        <f t="shared" si="44"/>
        <v>6.5314148119999998E-2</v>
      </c>
    </row>
    <row r="923" spans="1:55" x14ac:dyDescent="0.25">
      <c r="A923" s="15">
        <v>918</v>
      </c>
      <c r="B923">
        <v>6.5020463019999905E-2</v>
      </c>
      <c r="C923" s="1">
        <f t="shared" si="45"/>
        <v>2</v>
      </c>
      <c r="D923" s="15">
        <v>918</v>
      </c>
      <c r="E923" s="13">
        <f t="shared" si="46"/>
        <v>6.5020463019999905E-2</v>
      </c>
      <c r="BC923" s="13">
        <f t="shared" si="44"/>
        <v>6.5020463019999905E-2</v>
      </c>
    </row>
    <row r="924" spans="1:55" x14ac:dyDescent="0.25">
      <c r="A924" s="15">
        <v>919</v>
      </c>
      <c r="B924">
        <v>6.4727995560000001E-2</v>
      </c>
      <c r="C924" s="1">
        <f t="shared" si="45"/>
        <v>2</v>
      </c>
      <c r="D924" s="15">
        <v>919</v>
      </c>
      <c r="E924" s="13">
        <f t="shared" si="46"/>
        <v>6.4727995560000001E-2</v>
      </c>
      <c r="BC924" s="13">
        <f t="shared" si="44"/>
        <v>6.4727995560000001E-2</v>
      </c>
    </row>
    <row r="925" spans="1:55" x14ac:dyDescent="0.25">
      <c r="A925" s="15">
        <v>920</v>
      </c>
      <c r="B925">
        <v>6.4436741679999895E-2</v>
      </c>
      <c r="C925" s="1">
        <f t="shared" si="45"/>
        <v>2</v>
      </c>
      <c r="D925" s="15">
        <v>920</v>
      </c>
      <c r="E925" s="13">
        <f t="shared" si="46"/>
        <v>6.4436741679999895E-2</v>
      </c>
      <c r="BC925" s="13">
        <f t="shared" si="44"/>
        <v>6.4436741679999895E-2</v>
      </c>
    </row>
    <row r="926" spans="1:55" x14ac:dyDescent="0.25">
      <c r="A926" s="15">
        <v>921</v>
      </c>
      <c r="B926">
        <v>6.4146697340000003E-2</v>
      </c>
      <c r="C926" s="1">
        <f t="shared" si="45"/>
        <v>2</v>
      </c>
      <c r="D926" s="15">
        <v>921</v>
      </c>
      <c r="E926" s="13">
        <f t="shared" si="46"/>
        <v>6.4146697340000003E-2</v>
      </c>
      <c r="BC926" s="13">
        <f t="shared" si="44"/>
        <v>6.4146697340000003E-2</v>
      </c>
    </row>
    <row r="927" spans="1:55" x14ac:dyDescent="0.25">
      <c r="A927" s="15">
        <v>922</v>
      </c>
      <c r="B927">
        <v>6.3857858479999904E-2</v>
      </c>
      <c r="C927" s="1">
        <f t="shared" si="45"/>
        <v>2</v>
      </c>
      <c r="D927" s="15">
        <v>922</v>
      </c>
      <c r="E927" s="13">
        <f t="shared" si="46"/>
        <v>6.3857858479999904E-2</v>
      </c>
      <c r="BC927" s="13">
        <f t="shared" si="44"/>
        <v>6.3857858479999904E-2</v>
      </c>
    </row>
    <row r="928" spans="1:55" x14ac:dyDescent="0.25">
      <c r="A928" s="15">
        <v>923</v>
      </c>
      <c r="B928">
        <v>6.3570221060000001E-2</v>
      </c>
      <c r="C928" s="1">
        <f t="shared" si="45"/>
        <v>2</v>
      </c>
      <c r="D928" s="15">
        <v>923</v>
      </c>
      <c r="E928" s="13">
        <f t="shared" si="46"/>
        <v>6.3570221060000001E-2</v>
      </c>
      <c r="BC928" s="13">
        <f t="shared" si="44"/>
        <v>6.3570221060000001E-2</v>
      </c>
    </row>
    <row r="929" spans="1:55" x14ac:dyDescent="0.25">
      <c r="A929" s="15">
        <v>924</v>
      </c>
      <c r="B929">
        <v>6.3283781060000002E-2</v>
      </c>
      <c r="C929" s="1">
        <f t="shared" si="45"/>
        <v>2</v>
      </c>
      <c r="D929" s="15">
        <v>924</v>
      </c>
      <c r="E929" s="13">
        <f t="shared" si="46"/>
        <v>6.3283781060000002E-2</v>
      </c>
      <c r="BC929" s="13">
        <f t="shared" si="44"/>
        <v>6.3283781060000002E-2</v>
      </c>
    </row>
    <row r="930" spans="1:55" x14ac:dyDescent="0.25">
      <c r="A930" s="15">
        <v>925</v>
      </c>
      <c r="B930">
        <v>6.2998534440000004E-2</v>
      </c>
      <c r="C930" s="1">
        <f t="shared" si="45"/>
        <v>2</v>
      </c>
      <c r="D930" s="15">
        <v>925</v>
      </c>
      <c r="E930" s="13">
        <f t="shared" si="46"/>
        <v>6.2998534440000004E-2</v>
      </c>
      <c r="BC930" s="13">
        <f t="shared" si="44"/>
        <v>6.2998534440000004E-2</v>
      </c>
    </row>
    <row r="931" spans="1:55" x14ac:dyDescent="0.25">
      <c r="A931" s="15">
        <v>926</v>
      </c>
      <c r="B931">
        <v>6.2714477159999907E-2</v>
      </c>
      <c r="C931" s="1">
        <f t="shared" si="45"/>
        <v>2</v>
      </c>
      <c r="D931" s="15">
        <v>926</v>
      </c>
      <c r="E931" s="13">
        <f t="shared" si="46"/>
        <v>6.2714477159999907E-2</v>
      </c>
      <c r="BC931" s="13">
        <f t="shared" si="44"/>
        <v>6.2714477159999907E-2</v>
      </c>
    </row>
    <row r="932" spans="1:55" x14ac:dyDescent="0.25">
      <c r="A932" s="15">
        <v>927</v>
      </c>
      <c r="B932">
        <v>6.2431605199999997E-2</v>
      </c>
      <c r="C932" s="1">
        <f t="shared" si="45"/>
        <v>2</v>
      </c>
      <c r="D932" s="15">
        <v>927</v>
      </c>
      <c r="E932" s="13">
        <f t="shared" si="46"/>
        <v>6.2431605199999997E-2</v>
      </c>
      <c r="BC932" s="13">
        <f t="shared" si="44"/>
        <v>6.2431605199999997E-2</v>
      </c>
    </row>
    <row r="933" spans="1:55" x14ac:dyDescent="0.25">
      <c r="A933" s="15">
        <v>928</v>
      </c>
      <c r="B933">
        <v>6.2149914520000002E-2</v>
      </c>
      <c r="C933" s="1">
        <f t="shared" si="45"/>
        <v>2</v>
      </c>
      <c r="D933" s="15">
        <v>928</v>
      </c>
      <c r="E933" s="13">
        <f t="shared" si="46"/>
        <v>6.2149914520000002E-2</v>
      </c>
      <c r="BC933" s="13">
        <f t="shared" si="44"/>
        <v>6.2149914520000002E-2</v>
      </c>
    </row>
    <row r="934" spans="1:55" x14ac:dyDescent="0.25">
      <c r="A934" s="15">
        <v>929</v>
      </c>
      <c r="B934">
        <v>6.1869401139999898E-2</v>
      </c>
      <c r="C934" s="1">
        <f t="shared" si="45"/>
        <v>2</v>
      </c>
      <c r="D934" s="15">
        <v>929</v>
      </c>
      <c r="E934" s="13">
        <f t="shared" si="46"/>
        <v>6.1869401139999898E-2</v>
      </c>
      <c r="BC934" s="13">
        <f t="shared" si="44"/>
        <v>6.1869401139999898E-2</v>
      </c>
    </row>
    <row r="935" spans="1:55" x14ac:dyDescent="0.25">
      <c r="A935" s="15">
        <v>930</v>
      </c>
      <c r="B935">
        <v>6.1590061020000003E-2</v>
      </c>
      <c r="C935" s="1">
        <f t="shared" si="45"/>
        <v>2</v>
      </c>
      <c r="D935" s="15">
        <v>930</v>
      </c>
      <c r="E935" s="13">
        <f t="shared" si="46"/>
        <v>6.1590061020000003E-2</v>
      </c>
      <c r="BC935" s="13">
        <f t="shared" si="44"/>
        <v>6.1590061020000003E-2</v>
      </c>
    </row>
    <row r="936" spans="1:55" x14ac:dyDescent="0.25">
      <c r="A936" s="15">
        <v>931</v>
      </c>
      <c r="B936">
        <v>6.1311890139999999E-2</v>
      </c>
      <c r="C936" s="1">
        <f t="shared" si="45"/>
        <v>2</v>
      </c>
      <c r="D936" s="15">
        <v>931</v>
      </c>
      <c r="E936" s="13">
        <f t="shared" si="46"/>
        <v>6.1311890139999999E-2</v>
      </c>
      <c r="BC936" s="13">
        <f t="shared" si="44"/>
        <v>6.1311890139999999E-2</v>
      </c>
    </row>
    <row r="937" spans="1:55" x14ac:dyDescent="0.25">
      <c r="A937" s="15">
        <v>932</v>
      </c>
      <c r="B937">
        <v>6.1034884519999902E-2</v>
      </c>
      <c r="C937" s="1">
        <f t="shared" si="45"/>
        <v>2</v>
      </c>
      <c r="D937" s="15">
        <v>932</v>
      </c>
      <c r="E937" s="13">
        <f t="shared" si="46"/>
        <v>6.1034884519999902E-2</v>
      </c>
      <c r="BC937" s="13">
        <f t="shared" si="44"/>
        <v>6.1034884519999902E-2</v>
      </c>
    </row>
    <row r="938" spans="1:55" x14ac:dyDescent="0.25">
      <c r="A938" s="15">
        <v>933</v>
      </c>
      <c r="B938">
        <v>6.0759040139999998E-2</v>
      </c>
      <c r="C938" s="1">
        <f t="shared" si="45"/>
        <v>2</v>
      </c>
      <c r="D938" s="15">
        <v>933</v>
      </c>
      <c r="E938" s="13">
        <f t="shared" si="46"/>
        <v>6.0759040139999998E-2</v>
      </c>
      <c r="BC938" s="13">
        <f t="shared" si="44"/>
        <v>6.0759040139999998E-2</v>
      </c>
    </row>
    <row r="939" spans="1:55" x14ac:dyDescent="0.25">
      <c r="A939" s="15">
        <v>934</v>
      </c>
      <c r="B939">
        <v>6.0484352999999998E-2</v>
      </c>
      <c r="C939" s="1">
        <f t="shared" si="45"/>
        <v>2</v>
      </c>
      <c r="D939" s="15">
        <v>934</v>
      </c>
      <c r="E939" s="13">
        <f t="shared" si="46"/>
        <v>6.0484352999999998E-2</v>
      </c>
      <c r="BC939" s="13">
        <f t="shared" si="44"/>
        <v>6.0484352999999998E-2</v>
      </c>
    </row>
    <row r="940" spans="1:55" x14ac:dyDescent="0.25">
      <c r="A940" s="15">
        <v>935</v>
      </c>
      <c r="B940">
        <v>6.0210819119999898E-2</v>
      </c>
      <c r="C940" s="1">
        <f t="shared" si="45"/>
        <v>2</v>
      </c>
      <c r="D940" s="15">
        <v>935</v>
      </c>
      <c r="E940" s="13">
        <f t="shared" si="46"/>
        <v>6.0210819119999898E-2</v>
      </c>
      <c r="BC940" s="13">
        <f t="shared" si="44"/>
        <v>6.0210819119999898E-2</v>
      </c>
    </row>
    <row r="941" spans="1:55" x14ac:dyDescent="0.25">
      <c r="A941" s="15">
        <v>936</v>
      </c>
      <c r="B941">
        <v>5.993843452E-2</v>
      </c>
      <c r="C941" s="1">
        <f t="shared" si="45"/>
        <v>2</v>
      </c>
      <c r="D941" s="15">
        <v>936</v>
      </c>
      <c r="E941" s="13">
        <f t="shared" si="46"/>
        <v>5.993843452E-2</v>
      </c>
      <c r="BC941" s="13">
        <f t="shared" si="44"/>
        <v>5.993843452E-2</v>
      </c>
    </row>
    <row r="942" spans="1:55" x14ac:dyDescent="0.25">
      <c r="A942" s="15">
        <v>937</v>
      </c>
      <c r="B942">
        <v>5.9667195200000002E-2</v>
      </c>
      <c r="C942" s="1">
        <f t="shared" si="45"/>
        <v>2</v>
      </c>
      <c r="D942" s="15">
        <v>937</v>
      </c>
      <c r="E942" s="13">
        <f t="shared" si="46"/>
        <v>5.9667195200000002E-2</v>
      </c>
      <c r="BC942" s="13">
        <f t="shared" si="44"/>
        <v>5.9667195200000002E-2</v>
      </c>
    </row>
    <row r="943" spans="1:55" x14ac:dyDescent="0.25">
      <c r="A943" s="15">
        <v>938</v>
      </c>
      <c r="B943">
        <v>5.9397097179999997E-2</v>
      </c>
      <c r="C943" s="1">
        <f t="shared" si="45"/>
        <v>2</v>
      </c>
      <c r="D943" s="15">
        <v>938</v>
      </c>
      <c r="E943" s="13">
        <f t="shared" si="46"/>
        <v>5.9397097179999997E-2</v>
      </c>
      <c r="BC943" s="13">
        <f t="shared" si="44"/>
        <v>5.9397097179999997E-2</v>
      </c>
    </row>
    <row r="944" spans="1:55" x14ac:dyDescent="0.25">
      <c r="A944" s="15">
        <v>939</v>
      </c>
      <c r="B944">
        <v>5.9128136519999999E-2</v>
      </c>
      <c r="C944" s="1">
        <f t="shared" si="45"/>
        <v>2</v>
      </c>
      <c r="D944" s="15">
        <v>939</v>
      </c>
      <c r="E944" s="13">
        <f t="shared" si="46"/>
        <v>5.9128136519999999E-2</v>
      </c>
      <c r="BC944" s="13">
        <f t="shared" si="44"/>
        <v>5.9128136519999999E-2</v>
      </c>
    </row>
    <row r="945" spans="1:55" x14ac:dyDescent="0.25">
      <c r="A945" s="15">
        <v>940</v>
      </c>
      <c r="B945">
        <v>5.8860309200000002E-2</v>
      </c>
      <c r="C945" s="1">
        <f t="shared" si="45"/>
        <v>2</v>
      </c>
      <c r="D945" s="15">
        <v>940</v>
      </c>
      <c r="E945" s="13">
        <f t="shared" si="46"/>
        <v>5.8860309200000002E-2</v>
      </c>
      <c r="BC945" s="13">
        <f t="shared" si="44"/>
        <v>5.8860309200000002E-2</v>
      </c>
    </row>
    <row r="946" spans="1:55" x14ac:dyDescent="0.25">
      <c r="A946" s="15">
        <v>941</v>
      </c>
      <c r="B946">
        <v>5.8593611319999898E-2</v>
      </c>
      <c r="C946" s="1">
        <f t="shared" si="45"/>
        <v>2</v>
      </c>
      <c r="D946" s="15">
        <v>941</v>
      </c>
      <c r="E946" s="13">
        <f t="shared" si="46"/>
        <v>5.8593611319999898E-2</v>
      </c>
      <c r="BC946" s="13">
        <f t="shared" si="44"/>
        <v>5.8593611319999898E-2</v>
      </c>
    </row>
    <row r="947" spans="1:55" x14ac:dyDescent="0.25">
      <c r="A947" s="15">
        <v>942</v>
      </c>
      <c r="B947">
        <v>5.8328038879999898E-2</v>
      </c>
      <c r="C947" s="1">
        <f t="shared" si="45"/>
        <v>2</v>
      </c>
      <c r="D947" s="15">
        <v>942</v>
      </c>
      <c r="E947" s="13">
        <f t="shared" si="46"/>
        <v>5.8328038879999898E-2</v>
      </c>
      <c r="BC947" s="13">
        <f t="shared" si="44"/>
        <v>5.8328038879999898E-2</v>
      </c>
    </row>
    <row r="948" spans="1:55" x14ac:dyDescent="0.25">
      <c r="A948" s="15">
        <v>943</v>
      </c>
      <c r="B948">
        <v>5.8063587939999897E-2</v>
      </c>
      <c r="C948" s="1">
        <f t="shared" si="45"/>
        <v>2</v>
      </c>
      <c r="D948" s="15">
        <v>943</v>
      </c>
      <c r="E948" s="13">
        <f t="shared" si="46"/>
        <v>5.8063587939999897E-2</v>
      </c>
      <c r="BC948" s="13">
        <f t="shared" si="44"/>
        <v>5.8063587939999897E-2</v>
      </c>
    </row>
    <row r="949" spans="1:55" x14ac:dyDescent="0.25">
      <c r="A949" s="15">
        <v>944</v>
      </c>
      <c r="B949">
        <v>5.780025456E-2</v>
      </c>
      <c r="C949" s="1">
        <f t="shared" si="45"/>
        <v>2</v>
      </c>
      <c r="D949" s="15">
        <v>944</v>
      </c>
      <c r="E949" s="13">
        <f t="shared" si="46"/>
        <v>5.780025456E-2</v>
      </c>
      <c r="BC949" s="13">
        <f t="shared" si="44"/>
        <v>5.780025456E-2</v>
      </c>
    </row>
    <row r="950" spans="1:55" x14ac:dyDescent="0.25">
      <c r="A950" s="15">
        <v>945</v>
      </c>
      <c r="B950">
        <v>5.7538034779999997E-2</v>
      </c>
      <c r="C950" s="1">
        <f t="shared" si="45"/>
        <v>2</v>
      </c>
      <c r="D950" s="15">
        <v>945</v>
      </c>
      <c r="E950" s="13">
        <f t="shared" si="46"/>
        <v>5.7538034779999997E-2</v>
      </c>
      <c r="BC950" s="13">
        <f t="shared" si="44"/>
        <v>5.7538034779999997E-2</v>
      </c>
    </row>
    <row r="951" spans="1:55" x14ac:dyDescent="0.25">
      <c r="A951" s="15">
        <v>946</v>
      </c>
      <c r="B951">
        <v>5.7276924719999997E-2</v>
      </c>
      <c r="C951" s="1">
        <f t="shared" si="45"/>
        <v>2</v>
      </c>
      <c r="D951" s="15">
        <v>946</v>
      </c>
      <c r="E951" s="13">
        <f t="shared" si="46"/>
        <v>5.7276924719999997E-2</v>
      </c>
      <c r="BC951" s="13">
        <f t="shared" si="44"/>
        <v>5.7276924719999997E-2</v>
      </c>
    </row>
    <row r="952" spans="1:55" x14ac:dyDescent="0.25">
      <c r="A952" s="15">
        <v>947</v>
      </c>
      <c r="B952">
        <v>5.7016920399999997E-2</v>
      </c>
      <c r="C952" s="1">
        <f t="shared" si="45"/>
        <v>2</v>
      </c>
      <c r="D952" s="15">
        <v>947</v>
      </c>
      <c r="E952" s="13">
        <f t="shared" si="46"/>
        <v>5.7016920399999997E-2</v>
      </c>
      <c r="BC952" s="13">
        <f t="shared" si="44"/>
        <v>5.7016920399999997E-2</v>
      </c>
    </row>
    <row r="953" spans="1:55" x14ac:dyDescent="0.25">
      <c r="A953" s="15">
        <v>948</v>
      </c>
      <c r="B953">
        <v>5.6758017919999897E-2</v>
      </c>
      <c r="C953" s="1">
        <f t="shared" si="45"/>
        <v>2</v>
      </c>
      <c r="D953" s="15">
        <v>948</v>
      </c>
      <c r="E953" s="13">
        <f t="shared" si="46"/>
        <v>5.6758017919999897E-2</v>
      </c>
      <c r="BC953" s="13">
        <f t="shared" si="44"/>
        <v>5.6758017919999897E-2</v>
      </c>
    </row>
    <row r="954" spans="1:55" x14ac:dyDescent="0.25">
      <c r="A954" s="15">
        <v>949</v>
      </c>
      <c r="B954">
        <v>5.6500213340000001E-2</v>
      </c>
      <c r="C954" s="1">
        <f t="shared" si="45"/>
        <v>2</v>
      </c>
      <c r="D954" s="15">
        <v>949</v>
      </c>
      <c r="E954" s="13">
        <f t="shared" si="46"/>
        <v>5.6500213340000001E-2</v>
      </c>
      <c r="BC954" s="13">
        <f t="shared" si="44"/>
        <v>5.6500213340000001E-2</v>
      </c>
    </row>
    <row r="955" spans="1:55" x14ac:dyDescent="0.25">
      <c r="A955" s="15">
        <v>950</v>
      </c>
      <c r="B955">
        <v>5.6243502799999998E-2</v>
      </c>
      <c r="C955" s="1">
        <f t="shared" si="45"/>
        <v>2</v>
      </c>
      <c r="D955" s="15">
        <v>950</v>
      </c>
      <c r="E955" s="13">
        <f t="shared" si="46"/>
        <v>5.6243502799999998E-2</v>
      </c>
      <c r="BC955" s="13">
        <f t="shared" si="44"/>
        <v>5.6243502799999998E-2</v>
      </c>
    </row>
    <row r="956" spans="1:55" x14ac:dyDescent="0.25">
      <c r="A956" s="15">
        <v>951</v>
      </c>
      <c r="B956">
        <v>5.5987882359999998E-2</v>
      </c>
      <c r="C956" s="1">
        <f t="shared" si="45"/>
        <v>2</v>
      </c>
      <c r="D956" s="15">
        <v>951</v>
      </c>
      <c r="E956" s="13">
        <f t="shared" si="46"/>
        <v>5.5987882359999998E-2</v>
      </c>
      <c r="BC956" s="13">
        <f t="shared" si="44"/>
        <v>5.5987882359999998E-2</v>
      </c>
    </row>
    <row r="957" spans="1:55" x14ac:dyDescent="0.25">
      <c r="A957" s="15">
        <v>952</v>
      </c>
      <c r="B957">
        <v>5.573334814E-2</v>
      </c>
      <c r="C957" s="1">
        <f t="shared" si="45"/>
        <v>2</v>
      </c>
      <c r="D957" s="15">
        <v>952</v>
      </c>
      <c r="E957" s="13">
        <f t="shared" si="46"/>
        <v>5.573334814E-2</v>
      </c>
      <c r="BC957" s="13">
        <f t="shared" si="44"/>
        <v>5.573334814E-2</v>
      </c>
    </row>
    <row r="958" spans="1:55" x14ac:dyDescent="0.25">
      <c r="A958" s="15">
        <v>953</v>
      </c>
      <c r="B958">
        <v>5.5479896239999903E-2</v>
      </c>
      <c r="C958" s="1">
        <f t="shared" si="45"/>
        <v>2</v>
      </c>
      <c r="D958" s="15">
        <v>953</v>
      </c>
      <c r="E958" s="13">
        <f t="shared" si="46"/>
        <v>5.5479896239999903E-2</v>
      </c>
      <c r="BC958" s="13">
        <f t="shared" si="44"/>
        <v>5.5479896239999903E-2</v>
      </c>
    </row>
    <row r="959" spans="1:55" x14ac:dyDescent="0.25">
      <c r="A959" s="15">
        <v>954</v>
      </c>
      <c r="B959">
        <v>5.5227522780000003E-2</v>
      </c>
      <c r="C959" s="1">
        <f t="shared" si="45"/>
        <v>2</v>
      </c>
      <c r="D959" s="15">
        <v>954</v>
      </c>
      <c r="E959" s="13">
        <f t="shared" si="46"/>
        <v>5.5227522780000003E-2</v>
      </c>
      <c r="BC959" s="13">
        <f t="shared" si="44"/>
        <v>5.5227522780000003E-2</v>
      </c>
    </row>
    <row r="960" spans="1:55" x14ac:dyDescent="0.25">
      <c r="A960" s="15">
        <v>955</v>
      </c>
      <c r="B960">
        <v>5.4976223879999897E-2</v>
      </c>
      <c r="C960" s="1">
        <f t="shared" si="45"/>
        <v>2</v>
      </c>
      <c r="D960" s="15">
        <v>955</v>
      </c>
      <c r="E960" s="13">
        <f t="shared" si="46"/>
        <v>5.4976223879999897E-2</v>
      </c>
      <c r="BC960" s="13">
        <f t="shared" si="44"/>
        <v>5.4976223879999897E-2</v>
      </c>
    </row>
    <row r="961" spans="1:55" x14ac:dyDescent="0.25">
      <c r="A961" s="15">
        <v>956</v>
      </c>
      <c r="B961">
        <v>5.4725995659999999E-2</v>
      </c>
      <c r="C961" s="1">
        <f t="shared" si="45"/>
        <v>2</v>
      </c>
      <c r="D961" s="15">
        <v>956</v>
      </c>
      <c r="E961" s="13">
        <f t="shared" si="46"/>
        <v>5.4725995659999999E-2</v>
      </c>
      <c r="BC961" s="13">
        <f t="shared" si="44"/>
        <v>5.4725995659999999E-2</v>
      </c>
    </row>
    <row r="962" spans="1:55" x14ac:dyDescent="0.25">
      <c r="A962" s="15">
        <v>957</v>
      </c>
      <c r="B962">
        <v>5.4476834279999997E-2</v>
      </c>
      <c r="C962" s="1">
        <f t="shared" si="45"/>
        <v>2</v>
      </c>
      <c r="D962" s="15">
        <v>957</v>
      </c>
      <c r="E962" s="13">
        <f t="shared" si="46"/>
        <v>5.4476834279999997E-2</v>
      </c>
      <c r="BC962" s="13">
        <f t="shared" si="44"/>
        <v>5.4476834279999997E-2</v>
      </c>
    </row>
    <row r="963" spans="1:55" x14ac:dyDescent="0.25">
      <c r="A963" s="15">
        <v>958</v>
      </c>
      <c r="B963">
        <v>5.4228735879999997E-2</v>
      </c>
      <c r="C963" s="1">
        <f t="shared" si="45"/>
        <v>2</v>
      </c>
      <c r="D963" s="15">
        <v>958</v>
      </c>
      <c r="E963" s="13">
        <f t="shared" si="46"/>
        <v>5.4228735879999997E-2</v>
      </c>
      <c r="BC963" s="13">
        <f t="shared" si="44"/>
        <v>5.4228735879999997E-2</v>
      </c>
    </row>
    <row r="964" spans="1:55" x14ac:dyDescent="0.25">
      <c r="A964" s="15">
        <v>959</v>
      </c>
      <c r="B964">
        <v>5.3981696580000002E-2</v>
      </c>
      <c r="C964" s="1">
        <f t="shared" si="45"/>
        <v>2</v>
      </c>
      <c r="D964" s="15">
        <v>959</v>
      </c>
      <c r="E964" s="13">
        <f t="shared" si="46"/>
        <v>5.3981696580000002E-2</v>
      </c>
      <c r="BC964" s="13">
        <f t="shared" si="44"/>
        <v>5.3981696580000002E-2</v>
      </c>
    </row>
    <row r="965" spans="1:55" x14ac:dyDescent="0.25">
      <c r="A965" s="15">
        <v>960</v>
      </c>
      <c r="B965">
        <v>5.3735712579999997E-2</v>
      </c>
      <c r="C965" s="1">
        <f t="shared" si="45"/>
        <v>2</v>
      </c>
      <c r="D965" s="15">
        <v>960</v>
      </c>
      <c r="E965" s="13">
        <f t="shared" si="46"/>
        <v>5.3735712579999997E-2</v>
      </c>
      <c r="BC965" s="13">
        <f t="shared" ref="BC965:BC1028" si="47">B965</f>
        <v>5.3735712579999997E-2</v>
      </c>
    </row>
    <row r="966" spans="1:55" x14ac:dyDescent="0.25">
      <c r="A966" s="15">
        <v>961</v>
      </c>
      <c r="B966">
        <v>5.3490780019999899E-2</v>
      </c>
      <c r="C966" s="1">
        <f t="shared" ref="C966:C1029" si="48">IF(ROW()-$C$4&lt;=$C$2,1,2)</f>
        <v>2</v>
      </c>
      <c r="D966" s="15">
        <v>961</v>
      </c>
      <c r="E966" s="13">
        <f t="shared" ref="E966:E1029" si="49">B966</f>
        <v>5.3490780019999899E-2</v>
      </c>
      <c r="BC966" s="13">
        <f t="shared" si="47"/>
        <v>5.3490780019999899E-2</v>
      </c>
    </row>
    <row r="967" spans="1:55" x14ac:dyDescent="0.25">
      <c r="A967" s="15">
        <v>962</v>
      </c>
      <c r="B967">
        <v>5.3246895080000002E-2</v>
      </c>
      <c r="C967" s="1">
        <f t="shared" si="48"/>
        <v>2</v>
      </c>
      <c r="D967" s="15">
        <v>962</v>
      </c>
      <c r="E967" s="13">
        <f t="shared" si="49"/>
        <v>5.3246895080000002E-2</v>
      </c>
      <c r="BC967" s="13">
        <f t="shared" si="47"/>
        <v>5.3246895080000002E-2</v>
      </c>
    </row>
    <row r="968" spans="1:55" x14ac:dyDescent="0.25">
      <c r="A968" s="15">
        <v>963</v>
      </c>
      <c r="B968">
        <v>5.3004053920000002E-2</v>
      </c>
      <c r="C968" s="1">
        <f t="shared" si="48"/>
        <v>2</v>
      </c>
      <c r="D968" s="15">
        <v>963</v>
      </c>
      <c r="E968" s="13">
        <f t="shared" si="49"/>
        <v>5.3004053920000002E-2</v>
      </c>
      <c r="BC968" s="13">
        <f t="shared" si="47"/>
        <v>5.3004053920000002E-2</v>
      </c>
    </row>
    <row r="969" spans="1:55" x14ac:dyDescent="0.25">
      <c r="A969" s="15">
        <v>964</v>
      </c>
      <c r="B969">
        <v>5.2762252739999897E-2</v>
      </c>
      <c r="C969" s="1">
        <f t="shared" si="48"/>
        <v>2</v>
      </c>
      <c r="D969" s="15">
        <v>964</v>
      </c>
      <c r="E969" s="13">
        <f t="shared" si="49"/>
        <v>5.2762252739999897E-2</v>
      </c>
      <c r="BC969" s="13">
        <f t="shared" si="47"/>
        <v>5.2762252739999897E-2</v>
      </c>
    </row>
    <row r="970" spans="1:55" x14ac:dyDescent="0.25">
      <c r="A970" s="15">
        <v>965</v>
      </c>
      <c r="B970">
        <v>5.2521487739999997E-2</v>
      </c>
      <c r="C970" s="1">
        <f t="shared" si="48"/>
        <v>2</v>
      </c>
      <c r="D970" s="15">
        <v>965</v>
      </c>
      <c r="E970" s="13">
        <f t="shared" si="49"/>
        <v>5.2521487739999997E-2</v>
      </c>
      <c r="BC970" s="13">
        <f t="shared" si="47"/>
        <v>5.2521487739999997E-2</v>
      </c>
    </row>
    <row r="971" spans="1:55" x14ac:dyDescent="0.25">
      <c r="A971" s="15">
        <v>966</v>
      </c>
      <c r="B971">
        <v>5.2281755100000001E-2</v>
      </c>
      <c r="C971" s="1">
        <f t="shared" si="48"/>
        <v>2</v>
      </c>
      <c r="D971" s="15">
        <v>966</v>
      </c>
      <c r="E971" s="13">
        <f t="shared" si="49"/>
        <v>5.2281755100000001E-2</v>
      </c>
      <c r="BC971" s="13">
        <f t="shared" si="47"/>
        <v>5.2281755100000001E-2</v>
      </c>
    </row>
    <row r="972" spans="1:55" x14ac:dyDescent="0.25">
      <c r="A972" s="15">
        <v>967</v>
      </c>
      <c r="B972">
        <v>5.2043051039999899E-2</v>
      </c>
      <c r="C972" s="1">
        <f t="shared" si="48"/>
        <v>2</v>
      </c>
      <c r="D972" s="15">
        <v>967</v>
      </c>
      <c r="E972" s="13">
        <f t="shared" si="49"/>
        <v>5.2043051039999899E-2</v>
      </c>
      <c r="BC972" s="13">
        <f t="shared" si="47"/>
        <v>5.2043051039999899E-2</v>
      </c>
    </row>
    <row r="973" spans="1:55" x14ac:dyDescent="0.25">
      <c r="A973" s="15">
        <v>968</v>
      </c>
      <c r="B973">
        <v>5.18053718E-2</v>
      </c>
      <c r="C973" s="1">
        <f t="shared" si="48"/>
        <v>2</v>
      </c>
      <c r="D973" s="15">
        <v>968</v>
      </c>
      <c r="E973" s="13">
        <f t="shared" si="49"/>
        <v>5.18053718E-2</v>
      </c>
      <c r="BC973" s="13">
        <f t="shared" si="47"/>
        <v>5.18053718E-2</v>
      </c>
    </row>
    <row r="974" spans="1:55" x14ac:dyDescent="0.25">
      <c r="A974" s="15">
        <v>969</v>
      </c>
      <c r="B974">
        <v>5.1568713559999903E-2</v>
      </c>
      <c r="C974" s="1">
        <f t="shared" si="48"/>
        <v>2</v>
      </c>
      <c r="D974" s="15">
        <v>969</v>
      </c>
      <c r="E974" s="13">
        <f t="shared" si="49"/>
        <v>5.1568713559999903E-2</v>
      </c>
      <c r="BC974" s="13">
        <f t="shared" si="47"/>
        <v>5.1568713559999903E-2</v>
      </c>
    </row>
    <row r="975" spans="1:55" x14ac:dyDescent="0.25">
      <c r="A975" s="15">
        <v>970</v>
      </c>
      <c r="B975">
        <v>5.1333072559999998E-2</v>
      </c>
      <c r="C975" s="1">
        <f t="shared" si="48"/>
        <v>2</v>
      </c>
      <c r="D975" s="15">
        <v>970</v>
      </c>
      <c r="E975" s="13">
        <f t="shared" si="49"/>
        <v>5.1333072559999998E-2</v>
      </c>
      <c r="BC975" s="13">
        <f t="shared" si="47"/>
        <v>5.1333072559999998E-2</v>
      </c>
    </row>
    <row r="976" spans="1:55" x14ac:dyDescent="0.25">
      <c r="A976" s="15">
        <v>971</v>
      </c>
      <c r="B976">
        <v>5.1098445040000003E-2</v>
      </c>
      <c r="C976" s="1">
        <f t="shared" si="48"/>
        <v>2</v>
      </c>
      <c r="D976" s="15">
        <v>971</v>
      </c>
      <c r="E976" s="13">
        <f t="shared" si="49"/>
        <v>5.1098445040000003E-2</v>
      </c>
      <c r="BC976" s="13">
        <f t="shared" si="47"/>
        <v>5.1098445040000003E-2</v>
      </c>
    </row>
    <row r="977" spans="1:55" x14ac:dyDescent="0.25">
      <c r="A977" s="15">
        <v>972</v>
      </c>
      <c r="B977">
        <v>5.0864827279999997E-2</v>
      </c>
      <c r="C977" s="1">
        <f t="shared" si="48"/>
        <v>2</v>
      </c>
      <c r="D977" s="15">
        <v>972</v>
      </c>
      <c r="E977" s="13">
        <f t="shared" si="49"/>
        <v>5.0864827279999997E-2</v>
      </c>
      <c r="BC977" s="13">
        <f t="shared" si="47"/>
        <v>5.0864827279999997E-2</v>
      </c>
    </row>
    <row r="978" spans="1:55" x14ac:dyDescent="0.25">
      <c r="A978" s="15">
        <v>973</v>
      </c>
      <c r="B978">
        <v>5.0632215479999999E-2</v>
      </c>
      <c r="C978" s="1">
        <f t="shared" si="48"/>
        <v>2</v>
      </c>
      <c r="D978" s="15">
        <v>973</v>
      </c>
      <c r="E978" s="13">
        <f t="shared" si="49"/>
        <v>5.0632215479999999E-2</v>
      </c>
      <c r="BC978" s="13">
        <f t="shared" si="47"/>
        <v>5.0632215479999999E-2</v>
      </c>
    </row>
    <row r="979" spans="1:55" x14ac:dyDescent="0.25">
      <c r="A979" s="15">
        <v>974</v>
      </c>
      <c r="B979">
        <v>5.0400605939999898E-2</v>
      </c>
      <c r="C979" s="1">
        <f t="shared" si="48"/>
        <v>2</v>
      </c>
      <c r="D979" s="15">
        <v>974</v>
      </c>
      <c r="E979" s="13">
        <f t="shared" si="49"/>
        <v>5.0400605939999898E-2</v>
      </c>
      <c r="BC979" s="13">
        <f t="shared" si="47"/>
        <v>5.0400605939999898E-2</v>
      </c>
    </row>
    <row r="980" spans="1:55" x14ac:dyDescent="0.25">
      <c r="A980" s="15">
        <v>975</v>
      </c>
      <c r="B980">
        <v>5.0169994919999898E-2</v>
      </c>
      <c r="C980" s="1">
        <f t="shared" si="48"/>
        <v>2</v>
      </c>
      <c r="D980" s="15">
        <v>975</v>
      </c>
      <c r="E980" s="13">
        <f t="shared" si="49"/>
        <v>5.0169994919999898E-2</v>
      </c>
      <c r="BC980" s="13">
        <f t="shared" si="47"/>
        <v>5.0169994919999898E-2</v>
      </c>
    </row>
    <row r="981" spans="1:55" x14ac:dyDescent="0.25">
      <c r="A981" s="15">
        <v>976</v>
      </c>
      <c r="B981">
        <v>4.9940378679999897E-2</v>
      </c>
      <c r="C981" s="1">
        <f t="shared" si="48"/>
        <v>2</v>
      </c>
      <c r="D981" s="15">
        <v>976</v>
      </c>
      <c r="E981" s="13">
        <f t="shared" si="49"/>
        <v>4.9940378679999897E-2</v>
      </c>
      <c r="BC981" s="13">
        <f t="shared" si="47"/>
        <v>4.9940378679999897E-2</v>
      </c>
    </row>
    <row r="982" spans="1:55" x14ac:dyDescent="0.25">
      <c r="A982" s="15">
        <v>977</v>
      </c>
      <c r="B982">
        <v>4.9711753519999999E-2</v>
      </c>
      <c r="C982" s="1">
        <f t="shared" si="48"/>
        <v>2</v>
      </c>
      <c r="D982" s="15">
        <v>977</v>
      </c>
      <c r="E982" s="13">
        <f t="shared" si="49"/>
        <v>4.9711753519999999E-2</v>
      </c>
      <c r="BC982" s="13">
        <f t="shared" si="47"/>
        <v>4.9711753519999999E-2</v>
      </c>
    </row>
    <row r="983" spans="1:55" x14ac:dyDescent="0.25">
      <c r="A983" s="15">
        <v>978</v>
      </c>
      <c r="B983">
        <v>4.9484115740000001E-2</v>
      </c>
      <c r="C983" s="1">
        <f t="shared" si="48"/>
        <v>2</v>
      </c>
      <c r="D983" s="15">
        <v>978</v>
      </c>
      <c r="E983" s="13">
        <f t="shared" si="49"/>
        <v>4.9484115740000001E-2</v>
      </c>
      <c r="BC983" s="13">
        <f t="shared" si="47"/>
        <v>4.9484115740000001E-2</v>
      </c>
    </row>
    <row r="984" spans="1:55" x14ac:dyDescent="0.25">
      <c r="A984" s="15">
        <v>979</v>
      </c>
      <c r="B984">
        <v>4.925746164E-2</v>
      </c>
      <c r="C984" s="1">
        <f t="shared" si="48"/>
        <v>2</v>
      </c>
      <c r="D984" s="15">
        <v>979</v>
      </c>
      <c r="E984" s="13">
        <f t="shared" si="49"/>
        <v>4.925746164E-2</v>
      </c>
      <c r="BC984" s="13">
        <f t="shared" si="47"/>
        <v>4.925746164E-2</v>
      </c>
    </row>
    <row r="985" spans="1:55" x14ac:dyDescent="0.25">
      <c r="A985" s="15">
        <v>980</v>
      </c>
      <c r="B985">
        <v>4.9031787499999903E-2</v>
      </c>
      <c r="C985" s="1">
        <f t="shared" si="48"/>
        <v>2</v>
      </c>
      <c r="D985" s="15">
        <v>980</v>
      </c>
      <c r="E985" s="13">
        <f t="shared" si="49"/>
        <v>4.9031787499999903E-2</v>
      </c>
      <c r="BC985" s="13">
        <f t="shared" si="47"/>
        <v>4.9031787499999903E-2</v>
      </c>
    </row>
    <row r="986" spans="1:55" x14ac:dyDescent="0.25">
      <c r="A986" s="15">
        <v>981</v>
      </c>
      <c r="B986">
        <v>4.8807089679999902E-2</v>
      </c>
      <c r="C986" s="1">
        <f t="shared" si="48"/>
        <v>2</v>
      </c>
      <c r="D986" s="15">
        <v>981</v>
      </c>
      <c r="E986" s="13">
        <f t="shared" si="49"/>
        <v>4.8807089679999902E-2</v>
      </c>
      <c r="BC986" s="13">
        <f t="shared" si="47"/>
        <v>4.8807089679999902E-2</v>
      </c>
    </row>
    <row r="987" spans="1:55" x14ac:dyDescent="0.25">
      <c r="A987" s="15">
        <v>982</v>
      </c>
      <c r="B987">
        <v>4.8583364480000002E-2</v>
      </c>
      <c r="C987" s="1">
        <f t="shared" si="48"/>
        <v>2</v>
      </c>
      <c r="D987" s="15">
        <v>982</v>
      </c>
      <c r="E987" s="13">
        <f t="shared" si="49"/>
        <v>4.8583364480000002E-2</v>
      </c>
      <c r="BC987" s="13">
        <f t="shared" si="47"/>
        <v>4.8583364480000002E-2</v>
      </c>
    </row>
    <row r="988" spans="1:55" x14ac:dyDescent="0.25">
      <c r="A988" s="15">
        <v>983</v>
      </c>
      <c r="B988">
        <v>4.8360608239999998E-2</v>
      </c>
      <c r="C988" s="1">
        <f t="shared" si="48"/>
        <v>2</v>
      </c>
      <c r="D988" s="15">
        <v>983</v>
      </c>
      <c r="E988" s="13">
        <f t="shared" si="49"/>
        <v>4.8360608239999998E-2</v>
      </c>
      <c r="BC988" s="13">
        <f t="shared" si="47"/>
        <v>4.8360608239999998E-2</v>
      </c>
    </row>
    <row r="989" spans="1:55" x14ac:dyDescent="0.25">
      <c r="A989" s="15">
        <v>984</v>
      </c>
      <c r="B989">
        <v>4.81388172999999E-2</v>
      </c>
      <c r="C989" s="1">
        <f t="shared" si="48"/>
        <v>2</v>
      </c>
      <c r="D989" s="15">
        <v>984</v>
      </c>
      <c r="E989" s="13">
        <f t="shared" si="49"/>
        <v>4.81388172999999E-2</v>
      </c>
      <c r="BC989" s="13">
        <f t="shared" si="47"/>
        <v>4.81388172999999E-2</v>
      </c>
    </row>
    <row r="990" spans="1:55" x14ac:dyDescent="0.25">
      <c r="A990" s="15">
        <v>985</v>
      </c>
      <c r="B990">
        <v>4.7917988019999899E-2</v>
      </c>
      <c r="C990" s="1">
        <f t="shared" si="48"/>
        <v>2</v>
      </c>
      <c r="D990" s="15">
        <v>985</v>
      </c>
      <c r="E990" s="13">
        <f t="shared" si="49"/>
        <v>4.7917988019999899E-2</v>
      </c>
      <c r="BC990" s="13">
        <f t="shared" si="47"/>
        <v>4.7917988019999899E-2</v>
      </c>
    </row>
    <row r="991" spans="1:55" x14ac:dyDescent="0.25">
      <c r="A991" s="15">
        <v>986</v>
      </c>
      <c r="B991">
        <v>4.76981167399999E-2</v>
      </c>
      <c r="C991" s="1">
        <f t="shared" si="48"/>
        <v>2</v>
      </c>
      <c r="D991" s="15">
        <v>986</v>
      </c>
      <c r="E991" s="13">
        <f t="shared" si="49"/>
        <v>4.76981167399999E-2</v>
      </c>
      <c r="BC991" s="13">
        <f t="shared" si="47"/>
        <v>4.76981167399999E-2</v>
      </c>
    </row>
    <row r="992" spans="1:55" x14ac:dyDescent="0.25">
      <c r="A992" s="15">
        <v>987</v>
      </c>
      <c r="B992">
        <v>4.7479199860000001E-2</v>
      </c>
      <c r="C992" s="1">
        <f t="shared" si="48"/>
        <v>2</v>
      </c>
      <c r="D992" s="15">
        <v>987</v>
      </c>
      <c r="E992" s="13">
        <f t="shared" si="49"/>
        <v>4.7479199860000001E-2</v>
      </c>
      <c r="BC992" s="13">
        <f t="shared" si="47"/>
        <v>4.7479199860000001E-2</v>
      </c>
    </row>
    <row r="993" spans="1:55" x14ac:dyDescent="0.25">
      <c r="A993" s="15">
        <v>988</v>
      </c>
      <c r="B993">
        <v>4.7261233739999998E-2</v>
      </c>
      <c r="C993" s="1">
        <f t="shared" si="48"/>
        <v>2</v>
      </c>
      <c r="D993" s="15">
        <v>988</v>
      </c>
      <c r="E993" s="13">
        <f t="shared" si="49"/>
        <v>4.7261233739999998E-2</v>
      </c>
      <c r="BC993" s="13">
        <f t="shared" si="47"/>
        <v>4.7261233739999998E-2</v>
      </c>
    </row>
    <row r="994" spans="1:55" x14ac:dyDescent="0.25">
      <c r="A994" s="15">
        <v>989</v>
      </c>
      <c r="B994">
        <v>4.704421474E-2</v>
      </c>
      <c r="C994" s="1">
        <f t="shared" si="48"/>
        <v>2</v>
      </c>
      <c r="D994" s="15">
        <v>989</v>
      </c>
      <c r="E994" s="13">
        <f t="shared" si="49"/>
        <v>4.704421474E-2</v>
      </c>
      <c r="BC994" s="13">
        <f t="shared" si="47"/>
        <v>4.704421474E-2</v>
      </c>
    </row>
    <row r="995" spans="1:55" x14ac:dyDescent="0.25">
      <c r="A995" s="15">
        <v>990</v>
      </c>
      <c r="B995">
        <v>4.6828139299999898E-2</v>
      </c>
      <c r="C995" s="1">
        <f t="shared" si="48"/>
        <v>2</v>
      </c>
      <c r="D995" s="15">
        <v>990</v>
      </c>
      <c r="E995" s="13">
        <f t="shared" si="49"/>
        <v>4.6828139299999898E-2</v>
      </c>
      <c r="BC995" s="13">
        <f t="shared" si="47"/>
        <v>4.6828139299999898E-2</v>
      </c>
    </row>
    <row r="996" spans="1:55" x14ac:dyDescent="0.25">
      <c r="A996" s="15">
        <v>991</v>
      </c>
      <c r="B996">
        <v>4.6613003799999997E-2</v>
      </c>
      <c r="C996" s="1">
        <f t="shared" si="48"/>
        <v>2</v>
      </c>
      <c r="D996" s="15">
        <v>991</v>
      </c>
      <c r="E996" s="13">
        <f t="shared" si="49"/>
        <v>4.6613003799999997E-2</v>
      </c>
      <c r="BC996" s="13">
        <f t="shared" si="47"/>
        <v>4.6613003799999997E-2</v>
      </c>
    </row>
    <row r="997" spans="1:55" x14ac:dyDescent="0.25">
      <c r="A997" s="15">
        <v>992</v>
      </c>
      <c r="B997">
        <v>4.6398804639999902E-2</v>
      </c>
      <c r="C997" s="1">
        <f t="shared" si="48"/>
        <v>2</v>
      </c>
      <c r="D997" s="15">
        <v>992</v>
      </c>
      <c r="E997" s="13">
        <f t="shared" si="49"/>
        <v>4.6398804639999902E-2</v>
      </c>
      <c r="BC997" s="13">
        <f t="shared" si="47"/>
        <v>4.6398804639999902E-2</v>
      </c>
    </row>
    <row r="998" spans="1:55" x14ac:dyDescent="0.25">
      <c r="A998" s="15">
        <v>993</v>
      </c>
      <c r="B998">
        <v>4.6185538239999997E-2</v>
      </c>
      <c r="C998" s="1">
        <f t="shared" si="48"/>
        <v>2</v>
      </c>
      <c r="D998" s="15">
        <v>993</v>
      </c>
      <c r="E998" s="13">
        <f t="shared" si="49"/>
        <v>4.6185538239999997E-2</v>
      </c>
      <c r="BC998" s="13">
        <f t="shared" si="47"/>
        <v>4.6185538239999997E-2</v>
      </c>
    </row>
    <row r="999" spans="1:55" x14ac:dyDescent="0.25">
      <c r="A999" s="15">
        <v>994</v>
      </c>
      <c r="B999">
        <v>4.5973201039999897E-2</v>
      </c>
      <c r="C999" s="1">
        <f t="shared" si="48"/>
        <v>2</v>
      </c>
      <c r="D999" s="15">
        <v>994</v>
      </c>
      <c r="E999" s="13">
        <f t="shared" si="49"/>
        <v>4.5973201039999897E-2</v>
      </c>
      <c r="BC999" s="13">
        <f t="shared" si="47"/>
        <v>4.5973201039999897E-2</v>
      </c>
    </row>
    <row r="1000" spans="1:55" x14ac:dyDescent="0.25">
      <c r="A1000" s="15">
        <v>995</v>
      </c>
      <c r="B1000">
        <v>4.5761789479999898E-2</v>
      </c>
      <c r="C1000" s="1">
        <f t="shared" si="48"/>
        <v>2</v>
      </c>
      <c r="D1000" s="15">
        <v>995</v>
      </c>
      <c r="E1000" s="13">
        <f t="shared" si="49"/>
        <v>4.5761789479999898E-2</v>
      </c>
      <c r="BC1000" s="13">
        <f t="shared" si="47"/>
        <v>4.5761789479999898E-2</v>
      </c>
    </row>
    <row r="1001" spans="1:55" x14ac:dyDescent="0.25">
      <c r="A1001" s="15">
        <v>996</v>
      </c>
      <c r="B1001">
        <v>4.5551299999999899E-2</v>
      </c>
      <c r="C1001" s="1">
        <f t="shared" si="48"/>
        <v>2</v>
      </c>
      <c r="D1001" s="15">
        <v>996</v>
      </c>
      <c r="E1001" s="13">
        <f t="shared" si="49"/>
        <v>4.5551299999999899E-2</v>
      </c>
      <c r="BC1001" s="13">
        <f t="shared" si="47"/>
        <v>4.5551299999999899E-2</v>
      </c>
    </row>
    <row r="1002" spans="1:55" x14ac:dyDescent="0.25">
      <c r="A1002" s="15">
        <v>997</v>
      </c>
      <c r="B1002">
        <v>4.5341729060000002E-2</v>
      </c>
      <c r="C1002" s="1">
        <f t="shared" si="48"/>
        <v>2</v>
      </c>
      <c r="D1002" s="15">
        <v>997</v>
      </c>
      <c r="E1002" s="13">
        <f t="shared" si="49"/>
        <v>4.5341729060000002E-2</v>
      </c>
      <c r="BC1002" s="13">
        <f t="shared" si="47"/>
        <v>4.5341729060000002E-2</v>
      </c>
    </row>
    <row r="1003" spans="1:55" x14ac:dyDescent="0.25">
      <c r="A1003" s="15">
        <v>998</v>
      </c>
      <c r="B1003">
        <v>4.5133073119999999E-2</v>
      </c>
      <c r="C1003" s="1">
        <f t="shared" si="48"/>
        <v>2</v>
      </c>
      <c r="D1003" s="15">
        <v>998</v>
      </c>
      <c r="E1003" s="13">
        <f t="shared" si="49"/>
        <v>4.5133073119999999E-2</v>
      </c>
      <c r="BC1003" s="13">
        <f t="shared" si="47"/>
        <v>4.5133073119999999E-2</v>
      </c>
    </row>
    <row r="1004" spans="1:55" x14ac:dyDescent="0.25">
      <c r="A1004" s="15">
        <v>999</v>
      </c>
      <c r="B1004">
        <v>4.4925328639999901E-2</v>
      </c>
      <c r="C1004" s="1">
        <f t="shared" si="48"/>
        <v>2</v>
      </c>
      <c r="D1004" s="15">
        <v>999</v>
      </c>
      <c r="E1004" s="13">
        <f t="shared" si="49"/>
        <v>4.4925328639999901E-2</v>
      </c>
      <c r="BC1004" s="13">
        <f t="shared" si="47"/>
        <v>4.4925328639999901E-2</v>
      </c>
    </row>
    <row r="1005" spans="1:55" x14ac:dyDescent="0.25">
      <c r="A1005" s="15">
        <v>1000</v>
      </c>
      <c r="B1005">
        <v>4.4718492119999897E-2</v>
      </c>
      <c r="C1005" s="1">
        <f t="shared" si="48"/>
        <v>2</v>
      </c>
      <c r="D1005" s="15">
        <v>1000</v>
      </c>
      <c r="E1005" s="13">
        <f t="shared" si="49"/>
        <v>4.4718492119999897E-2</v>
      </c>
      <c r="BC1005" s="13">
        <f t="shared" si="47"/>
        <v>4.4718492119999897E-2</v>
      </c>
    </row>
    <row r="1006" spans="1:55" x14ac:dyDescent="0.25">
      <c r="A1006" s="15">
        <v>1001</v>
      </c>
      <c r="B1006">
        <v>4.4512560039999899E-2</v>
      </c>
      <c r="C1006" s="1">
        <f t="shared" si="48"/>
        <v>2</v>
      </c>
      <c r="D1006" s="15">
        <v>1001</v>
      </c>
      <c r="E1006" s="13">
        <f t="shared" si="49"/>
        <v>4.4512560039999899E-2</v>
      </c>
      <c r="BC1006" s="13">
        <f t="shared" si="47"/>
        <v>4.4512560039999899E-2</v>
      </c>
    </row>
    <row r="1007" spans="1:55" x14ac:dyDescent="0.25">
      <c r="A1007" s="15">
        <v>1002</v>
      </c>
      <c r="B1007">
        <v>4.4307528899999997E-2</v>
      </c>
      <c r="C1007" s="1">
        <f t="shared" si="48"/>
        <v>2</v>
      </c>
      <c r="D1007" s="15">
        <v>1002</v>
      </c>
      <c r="E1007" s="13">
        <f t="shared" si="49"/>
        <v>4.4307528899999997E-2</v>
      </c>
      <c r="BC1007" s="13">
        <f t="shared" si="47"/>
        <v>4.4307528899999997E-2</v>
      </c>
    </row>
    <row r="1008" spans="1:55" x14ac:dyDescent="0.25">
      <c r="A1008" s="15">
        <v>1003</v>
      </c>
      <c r="B1008">
        <v>4.4103395219999897E-2</v>
      </c>
      <c r="C1008" s="1">
        <f t="shared" si="48"/>
        <v>2</v>
      </c>
      <c r="D1008" s="15">
        <v>1003</v>
      </c>
      <c r="E1008" s="13">
        <f t="shared" si="49"/>
        <v>4.4103395219999897E-2</v>
      </c>
      <c r="BC1008" s="13">
        <f t="shared" si="47"/>
        <v>4.4103395219999897E-2</v>
      </c>
    </row>
    <row r="1009" spans="1:55" x14ac:dyDescent="0.25">
      <c r="A1009" s="15">
        <v>1004</v>
      </c>
      <c r="B1009">
        <v>4.3900155499999899E-2</v>
      </c>
      <c r="C1009" s="1">
        <f t="shared" si="48"/>
        <v>2</v>
      </c>
      <c r="D1009" s="15">
        <v>1004</v>
      </c>
      <c r="E1009" s="13">
        <f t="shared" si="49"/>
        <v>4.3900155499999899E-2</v>
      </c>
      <c r="BC1009" s="13">
        <f t="shared" si="47"/>
        <v>4.3900155499999899E-2</v>
      </c>
    </row>
    <row r="1010" spans="1:55" x14ac:dyDescent="0.25">
      <c r="A1010" s="15">
        <v>1005</v>
      </c>
      <c r="B1010">
        <v>4.3697806259999999E-2</v>
      </c>
      <c r="C1010" s="1">
        <f t="shared" si="48"/>
        <v>2</v>
      </c>
      <c r="D1010" s="15">
        <v>1005</v>
      </c>
      <c r="E1010" s="13">
        <f t="shared" si="49"/>
        <v>4.3697806259999999E-2</v>
      </c>
      <c r="BC1010" s="13">
        <f t="shared" si="47"/>
        <v>4.3697806259999999E-2</v>
      </c>
    </row>
    <row r="1011" spans="1:55" x14ac:dyDescent="0.25">
      <c r="A1011" s="15">
        <v>1006</v>
      </c>
      <c r="B1011">
        <v>4.3496344059999997E-2</v>
      </c>
      <c r="C1011" s="1">
        <f t="shared" si="48"/>
        <v>2</v>
      </c>
      <c r="D1011" s="15">
        <v>1006</v>
      </c>
      <c r="E1011" s="13">
        <f t="shared" si="49"/>
        <v>4.3496344059999997E-2</v>
      </c>
      <c r="BC1011" s="13">
        <f t="shared" si="47"/>
        <v>4.3496344059999997E-2</v>
      </c>
    </row>
    <row r="1012" spans="1:55" x14ac:dyDescent="0.25">
      <c r="A1012" s="15">
        <v>1007</v>
      </c>
      <c r="B1012">
        <v>4.3295765440000002E-2</v>
      </c>
      <c r="C1012" s="1">
        <f t="shared" si="48"/>
        <v>2</v>
      </c>
      <c r="D1012" s="15">
        <v>1007</v>
      </c>
      <c r="E1012" s="13">
        <f t="shared" si="49"/>
        <v>4.3295765440000002E-2</v>
      </c>
      <c r="BC1012" s="13">
        <f t="shared" si="47"/>
        <v>4.3295765440000002E-2</v>
      </c>
    </row>
    <row r="1013" spans="1:55" x14ac:dyDescent="0.25">
      <c r="A1013" s="15">
        <v>1008</v>
      </c>
      <c r="B1013">
        <v>4.3096066959999998E-2</v>
      </c>
      <c r="C1013" s="1">
        <f t="shared" si="48"/>
        <v>2</v>
      </c>
      <c r="D1013" s="15">
        <v>1008</v>
      </c>
      <c r="E1013" s="13">
        <f t="shared" si="49"/>
        <v>4.3096066959999998E-2</v>
      </c>
      <c r="BC1013" s="13">
        <f t="shared" si="47"/>
        <v>4.3096066959999998E-2</v>
      </c>
    </row>
    <row r="1014" spans="1:55" x14ac:dyDescent="0.25">
      <c r="A1014" s="15">
        <v>1009</v>
      </c>
      <c r="B1014">
        <v>4.2897245139999901E-2</v>
      </c>
      <c r="C1014" s="1">
        <f t="shared" si="48"/>
        <v>2</v>
      </c>
      <c r="D1014" s="15">
        <v>1009</v>
      </c>
      <c r="E1014" s="13">
        <f t="shared" si="49"/>
        <v>4.2897245139999901E-2</v>
      </c>
      <c r="BC1014" s="13">
        <f t="shared" si="47"/>
        <v>4.2897245139999901E-2</v>
      </c>
    </row>
    <row r="1015" spans="1:55" x14ac:dyDescent="0.25">
      <c r="A1015" s="15">
        <v>1010</v>
      </c>
      <c r="B1015">
        <v>4.2699296599999999E-2</v>
      </c>
      <c r="C1015" s="1">
        <f t="shared" si="48"/>
        <v>2</v>
      </c>
      <c r="D1015" s="15">
        <v>1010</v>
      </c>
      <c r="E1015" s="13">
        <f t="shared" si="49"/>
        <v>4.2699296599999999E-2</v>
      </c>
      <c r="BC1015" s="13">
        <f t="shared" si="47"/>
        <v>4.2699296599999999E-2</v>
      </c>
    </row>
    <row r="1016" spans="1:55" x14ac:dyDescent="0.25">
      <c r="A1016" s="15">
        <v>1011</v>
      </c>
      <c r="B1016">
        <v>4.2502217919999898E-2</v>
      </c>
      <c r="C1016" s="1">
        <f t="shared" si="48"/>
        <v>2</v>
      </c>
      <c r="D1016" s="15">
        <v>1011</v>
      </c>
      <c r="E1016" s="13">
        <f t="shared" si="49"/>
        <v>4.2502217919999898E-2</v>
      </c>
      <c r="BC1016" s="13">
        <f t="shared" si="47"/>
        <v>4.2502217919999898E-2</v>
      </c>
    </row>
    <row r="1017" spans="1:55" x14ac:dyDescent="0.25">
      <c r="A1017" s="15">
        <v>1012</v>
      </c>
      <c r="B1017">
        <v>4.2306005659999903E-2</v>
      </c>
      <c r="C1017" s="1">
        <f t="shared" si="48"/>
        <v>2</v>
      </c>
      <c r="D1017" s="15">
        <v>1012</v>
      </c>
      <c r="E1017" s="13">
        <f t="shared" si="49"/>
        <v>4.2306005659999903E-2</v>
      </c>
      <c r="BC1017" s="13">
        <f t="shared" si="47"/>
        <v>4.2306005659999903E-2</v>
      </c>
    </row>
    <row r="1018" spans="1:55" x14ac:dyDescent="0.25">
      <c r="A1018" s="15">
        <v>1013</v>
      </c>
      <c r="B1018">
        <v>4.2110656419999899E-2</v>
      </c>
      <c r="C1018" s="1">
        <f t="shared" si="48"/>
        <v>2</v>
      </c>
      <c r="D1018" s="15">
        <v>1013</v>
      </c>
      <c r="E1018" s="13">
        <f t="shared" si="49"/>
        <v>4.2110656419999899E-2</v>
      </c>
      <c r="BC1018" s="13">
        <f t="shared" si="47"/>
        <v>4.2110656419999899E-2</v>
      </c>
    </row>
    <row r="1019" spans="1:55" x14ac:dyDescent="0.25">
      <c r="A1019" s="15">
        <v>1014</v>
      </c>
      <c r="B1019">
        <v>4.1916166839999998E-2</v>
      </c>
      <c r="C1019" s="1">
        <f t="shared" si="48"/>
        <v>2</v>
      </c>
      <c r="D1019" s="15">
        <v>1014</v>
      </c>
      <c r="E1019" s="13">
        <f t="shared" si="49"/>
        <v>4.1916166839999998E-2</v>
      </c>
      <c r="BC1019" s="13">
        <f t="shared" si="47"/>
        <v>4.1916166839999998E-2</v>
      </c>
    </row>
    <row r="1020" spans="1:55" x14ac:dyDescent="0.25">
      <c r="A1020" s="15">
        <v>1015</v>
      </c>
      <c r="B1020">
        <v>4.1722533540000002E-2</v>
      </c>
      <c r="C1020" s="1">
        <f t="shared" si="48"/>
        <v>2</v>
      </c>
      <c r="D1020" s="15">
        <v>1015</v>
      </c>
      <c r="E1020" s="13">
        <f t="shared" si="49"/>
        <v>4.1722533540000002E-2</v>
      </c>
      <c r="BC1020" s="13">
        <f t="shared" si="47"/>
        <v>4.1722533540000002E-2</v>
      </c>
    </row>
    <row r="1021" spans="1:55" x14ac:dyDescent="0.25">
      <c r="A1021" s="15">
        <v>1016</v>
      </c>
      <c r="B1021">
        <v>4.1529753099999997E-2</v>
      </c>
      <c r="C1021" s="1">
        <f t="shared" si="48"/>
        <v>2</v>
      </c>
      <c r="D1021" s="15">
        <v>1016</v>
      </c>
      <c r="E1021" s="13">
        <f t="shared" si="49"/>
        <v>4.1529753099999997E-2</v>
      </c>
      <c r="BC1021" s="13">
        <f t="shared" si="47"/>
        <v>4.1529753099999997E-2</v>
      </c>
    </row>
    <row r="1022" spans="1:55" x14ac:dyDescent="0.25">
      <c r="A1022" s="15">
        <v>1017</v>
      </c>
      <c r="B1022">
        <v>4.1337822199999999E-2</v>
      </c>
      <c r="C1022" s="1">
        <f t="shared" si="48"/>
        <v>2</v>
      </c>
      <c r="D1022" s="15">
        <v>1017</v>
      </c>
      <c r="E1022" s="13">
        <f t="shared" si="49"/>
        <v>4.1337822199999999E-2</v>
      </c>
      <c r="BC1022" s="13">
        <f t="shared" si="47"/>
        <v>4.1337822199999999E-2</v>
      </c>
    </row>
    <row r="1023" spans="1:55" x14ac:dyDescent="0.25">
      <c r="A1023" s="15">
        <v>1018</v>
      </c>
      <c r="B1023">
        <v>4.1146737479999897E-2</v>
      </c>
      <c r="C1023" s="1">
        <f t="shared" si="48"/>
        <v>2</v>
      </c>
      <c r="D1023" s="15">
        <v>1018</v>
      </c>
      <c r="E1023" s="13">
        <f t="shared" si="49"/>
        <v>4.1146737479999897E-2</v>
      </c>
      <c r="BC1023" s="13">
        <f t="shared" si="47"/>
        <v>4.1146737479999897E-2</v>
      </c>
    </row>
    <row r="1024" spans="1:55" x14ac:dyDescent="0.25">
      <c r="A1024" s="15">
        <v>1019</v>
      </c>
      <c r="B1024">
        <v>4.0956495599999997E-2</v>
      </c>
      <c r="C1024" s="1">
        <f t="shared" si="48"/>
        <v>2</v>
      </c>
      <c r="D1024" s="15">
        <v>1019</v>
      </c>
      <c r="E1024" s="13">
        <f t="shared" si="49"/>
        <v>4.0956495599999997E-2</v>
      </c>
      <c r="BC1024" s="13">
        <f t="shared" si="47"/>
        <v>4.0956495599999997E-2</v>
      </c>
    </row>
    <row r="1025" spans="1:55" x14ac:dyDescent="0.25">
      <c r="A1025" s="15">
        <v>1020</v>
      </c>
      <c r="B1025">
        <v>4.07670932E-2</v>
      </c>
      <c r="C1025" s="1">
        <f t="shared" si="48"/>
        <v>2</v>
      </c>
      <c r="D1025" s="15">
        <v>1020</v>
      </c>
      <c r="E1025" s="13">
        <f t="shared" si="49"/>
        <v>4.07670932E-2</v>
      </c>
      <c r="BC1025" s="13">
        <f t="shared" si="47"/>
        <v>4.07670932E-2</v>
      </c>
    </row>
    <row r="1026" spans="1:55" x14ac:dyDescent="0.25">
      <c r="A1026" s="15">
        <v>1021</v>
      </c>
      <c r="B1026">
        <v>4.0578526979999897E-2</v>
      </c>
      <c r="C1026" s="1">
        <f t="shared" si="48"/>
        <v>2</v>
      </c>
      <c r="D1026" s="15">
        <v>1021</v>
      </c>
      <c r="E1026" s="13">
        <f t="shared" si="49"/>
        <v>4.0578526979999897E-2</v>
      </c>
      <c r="BC1026" s="13">
        <f t="shared" si="47"/>
        <v>4.0578526979999897E-2</v>
      </c>
    </row>
    <row r="1027" spans="1:55" x14ac:dyDescent="0.25">
      <c r="A1027" s="15">
        <v>1022</v>
      </c>
      <c r="B1027">
        <v>4.0390793600000002E-2</v>
      </c>
      <c r="C1027" s="1">
        <f t="shared" si="48"/>
        <v>2</v>
      </c>
      <c r="D1027" s="15">
        <v>1022</v>
      </c>
      <c r="E1027" s="13">
        <f t="shared" si="49"/>
        <v>4.0390793600000002E-2</v>
      </c>
      <c r="BC1027" s="13">
        <f t="shared" si="47"/>
        <v>4.0390793600000002E-2</v>
      </c>
    </row>
    <row r="1028" spans="1:55" x14ac:dyDescent="0.25">
      <c r="A1028" s="15">
        <v>1023</v>
      </c>
      <c r="B1028">
        <v>4.0203889780000002E-2</v>
      </c>
      <c r="C1028" s="1">
        <f t="shared" si="48"/>
        <v>2</v>
      </c>
      <c r="D1028" s="15">
        <v>1023</v>
      </c>
      <c r="E1028" s="13">
        <f t="shared" si="49"/>
        <v>4.0203889780000002E-2</v>
      </c>
      <c r="BC1028" s="13">
        <f t="shared" si="47"/>
        <v>4.0203889780000002E-2</v>
      </c>
    </row>
    <row r="1029" spans="1:55" x14ac:dyDescent="0.25">
      <c r="A1029" s="15">
        <v>1024</v>
      </c>
      <c r="B1029">
        <v>4.0017812219999997E-2</v>
      </c>
      <c r="C1029" s="1">
        <f t="shared" si="48"/>
        <v>2</v>
      </c>
      <c r="D1029" s="15">
        <v>1024</v>
      </c>
      <c r="E1029" s="13">
        <f t="shared" si="49"/>
        <v>4.0017812219999997E-2</v>
      </c>
      <c r="BC1029" s="13">
        <f t="shared" ref="BC1029:BC1092" si="50">B1029</f>
        <v>4.0017812219999997E-2</v>
      </c>
    </row>
    <row r="1030" spans="1:55" x14ac:dyDescent="0.25">
      <c r="A1030" s="15">
        <v>1025</v>
      </c>
      <c r="B1030">
        <v>3.9832557599999999E-2</v>
      </c>
      <c r="C1030" s="1">
        <f t="shared" ref="C1030:C1093" si="51">IF(ROW()-$C$4&lt;=$C$2,1,2)</f>
        <v>2</v>
      </c>
      <c r="D1030" s="15">
        <v>1025</v>
      </c>
      <c r="E1030" s="13">
        <f t="shared" ref="E1030:E1093" si="52">B1030</f>
        <v>3.9832557599999999E-2</v>
      </c>
      <c r="BC1030" s="13">
        <f t="shared" si="50"/>
        <v>3.9832557599999999E-2</v>
      </c>
    </row>
    <row r="1031" spans="1:55" x14ac:dyDescent="0.25">
      <c r="A1031" s="15">
        <v>1026</v>
      </c>
      <c r="B1031">
        <v>3.9648122679999898E-2</v>
      </c>
      <c r="C1031" s="1">
        <f t="shared" si="51"/>
        <v>2</v>
      </c>
      <c r="D1031" s="15">
        <v>1026</v>
      </c>
      <c r="E1031" s="13">
        <f t="shared" si="52"/>
        <v>3.9648122679999898E-2</v>
      </c>
      <c r="BC1031" s="13">
        <f t="shared" si="50"/>
        <v>3.9648122679999898E-2</v>
      </c>
    </row>
    <row r="1032" spans="1:55" x14ac:dyDescent="0.25">
      <c r="A1032" s="15">
        <v>1027</v>
      </c>
      <c r="B1032">
        <v>3.9464504179999998E-2</v>
      </c>
      <c r="C1032" s="1">
        <f t="shared" si="51"/>
        <v>2</v>
      </c>
      <c r="D1032" s="15">
        <v>1027</v>
      </c>
      <c r="E1032" s="13">
        <f t="shared" si="52"/>
        <v>3.9464504179999998E-2</v>
      </c>
      <c r="BC1032" s="13">
        <f t="shared" si="50"/>
        <v>3.9464504179999998E-2</v>
      </c>
    </row>
    <row r="1033" spans="1:55" x14ac:dyDescent="0.25">
      <c r="A1033" s="15">
        <v>1028</v>
      </c>
      <c r="B1033">
        <v>3.9281698839999997E-2</v>
      </c>
      <c r="C1033" s="1">
        <f t="shared" si="51"/>
        <v>2</v>
      </c>
      <c r="D1033" s="15">
        <v>1028</v>
      </c>
      <c r="E1033" s="13">
        <f t="shared" si="52"/>
        <v>3.9281698839999997E-2</v>
      </c>
      <c r="BC1033" s="13">
        <f t="shared" si="50"/>
        <v>3.9281698839999997E-2</v>
      </c>
    </row>
    <row r="1034" spans="1:55" x14ac:dyDescent="0.25">
      <c r="A1034" s="15">
        <v>1029</v>
      </c>
      <c r="B1034">
        <v>3.9099703399999998E-2</v>
      </c>
      <c r="C1034" s="1">
        <f t="shared" si="51"/>
        <v>2</v>
      </c>
      <c r="D1034" s="15">
        <v>1029</v>
      </c>
      <c r="E1034" s="13">
        <f t="shared" si="52"/>
        <v>3.9099703399999998E-2</v>
      </c>
      <c r="BC1034" s="13">
        <f t="shared" si="50"/>
        <v>3.9099703399999998E-2</v>
      </c>
    </row>
    <row r="1035" spans="1:55" x14ac:dyDescent="0.25">
      <c r="A1035" s="15">
        <v>1030</v>
      </c>
      <c r="B1035">
        <v>3.8918514619999997E-2</v>
      </c>
      <c r="C1035" s="1">
        <f t="shared" si="51"/>
        <v>2</v>
      </c>
      <c r="D1035" s="15">
        <v>1030</v>
      </c>
      <c r="E1035" s="13">
        <f t="shared" si="52"/>
        <v>3.8918514619999997E-2</v>
      </c>
      <c r="BC1035" s="13">
        <f t="shared" si="50"/>
        <v>3.8918514619999997E-2</v>
      </c>
    </row>
    <row r="1036" spans="1:55" x14ac:dyDescent="0.25">
      <c r="A1036" s="15">
        <v>1031</v>
      </c>
      <c r="B1036">
        <v>3.87381293E-2</v>
      </c>
      <c r="C1036" s="1">
        <f t="shared" si="51"/>
        <v>2</v>
      </c>
      <c r="D1036" s="15">
        <v>1031</v>
      </c>
      <c r="E1036" s="13">
        <f t="shared" si="52"/>
        <v>3.87381293E-2</v>
      </c>
      <c r="BC1036" s="13">
        <f t="shared" si="50"/>
        <v>3.87381293E-2</v>
      </c>
    </row>
    <row r="1037" spans="1:55" x14ac:dyDescent="0.25">
      <c r="A1037" s="15">
        <v>1032</v>
      </c>
      <c r="B1037">
        <v>3.8558544180000001E-2</v>
      </c>
      <c r="C1037" s="1">
        <f t="shared" si="51"/>
        <v>2</v>
      </c>
      <c r="D1037" s="15">
        <v>1032</v>
      </c>
      <c r="E1037" s="13">
        <f t="shared" si="52"/>
        <v>3.8558544180000001E-2</v>
      </c>
      <c r="BC1037" s="13">
        <f t="shared" si="50"/>
        <v>3.8558544180000001E-2</v>
      </c>
    </row>
    <row r="1038" spans="1:55" x14ac:dyDescent="0.25">
      <c r="A1038" s="15">
        <v>1033</v>
      </c>
      <c r="B1038">
        <v>3.8379756080000001E-2</v>
      </c>
      <c r="C1038" s="1">
        <f t="shared" si="51"/>
        <v>2</v>
      </c>
      <c r="D1038" s="15">
        <v>1033</v>
      </c>
      <c r="E1038" s="13">
        <f t="shared" si="52"/>
        <v>3.8379756080000001E-2</v>
      </c>
      <c r="BC1038" s="13">
        <f t="shared" si="50"/>
        <v>3.8379756080000001E-2</v>
      </c>
    </row>
    <row r="1039" spans="1:55" x14ac:dyDescent="0.25">
      <c r="A1039" s="15">
        <v>1034</v>
      </c>
      <c r="B1039">
        <v>3.8201761759999897E-2</v>
      </c>
      <c r="C1039" s="1">
        <f t="shared" si="51"/>
        <v>2</v>
      </c>
      <c r="D1039" s="15">
        <v>1034</v>
      </c>
      <c r="E1039" s="13">
        <f t="shared" si="52"/>
        <v>3.8201761759999897E-2</v>
      </c>
      <c r="BC1039" s="13">
        <f t="shared" si="50"/>
        <v>3.8201761759999897E-2</v>
      </c>
    </row>
    <row r="1040" spans="1:55" x14ac:dyDescent="0.25">
      <c r="A1040" s="15">
        <v>1035</v>
      </c>
      <c r="B1040">
        <v>3.802455808E-2</v>
      </c>
      <c r="C1040" s="1">
        <f t="shared" si="51"/>
        <v>2</v>
      </c>
      <c r="D1040" s="15">
        <v>1035</v>
      </c>
      <c r="E1040" s="13">
        <f t="shared" si="52"/>
        <v>3.802455808E-2</v>
      </c>
      <c r="BC1040" s="13">
        <f t="shared" si="50"/>
        <v>3.802455808E-2</v>
      </c>
    </row>
    <row r="1041" spans="1:55" x14ac:dyDescent="0.25">
      <c r="A1041" s="15">
        <v>1036</v>
      </c>
      <c r="B1041">
        <v>3.7848141799999999E-2</v>
      </c>
      <c r="C1041" s="1">
        <f t="shared" si="51"/>
        <v>2</v>
      </c>
      <c r="D1041" s="15">
        <v>1036</v>
      </c>
      <c r="E1041" s="13">
        <f t="shared" si="52"/>
        <v>3.7848141799999999E-2</v>
      </c>
      <c r="BC1041" s="13">
        <f t="shared" si="50"/>
        <v>3.7848141799999999E-2</v>
      </c>
    </row>
    <row r="1042" spans="1:55" x14ac:dyDescent="0.25">
      <c r="A1042" s="15">
        <v>1037</v>
      </c>
      <c r="B1042">
        <v>3.7672509799999997E-2</v>
      </c>
      <c r="C1042" s="1">
        <f t="shared" si="51"/>
        <v>2</v>
      </c>
      <c r="D1042" s="15">
        <v>1037</v>
      </c>
      <c r="E1042" s="13">
        <f t="shared" si="52"/>
        <v>3.7672509799999997E-2</v>
      </c>
      <c r="BC1042" s="13">
        <f t="shared" si="50"/>
        <v>3.7672509799999997E-2</v>
      </c>
    </row>
    <row r="1043" spans="1:55" x14ac:dyDescent="0.25">
      <c r="A1043" s="15">
        <v>1038</v>
      </c>
      <c r="B1043">
        <v>3.749765888E-2</v>
      </c>
      <c r="C1043" s="1">
        <f t="shared" si="51"/>
        <v>2</v>
      </c>
      <c r="D1043" s="15">
        <v>1038</v>
      </c>
      <c r="E1043" s="13">
        <f t="shared" si="52"/>
        <v>3.749765888E-2</v>
      </c>
      <c r="BC1043" s="13">
        <f t="shared" si="50"/>
        <v>3.749765888E-2</v>
      </c>
    </row>
    <row r="1044" spans="1:55" x14ac:dyDescent="0.25">
      <c r="A1044" s="15">
        <v>1039</v>
      </c>
      <c r="B1044">
        <v>3.7323585899999998E-2</v>
      </c>
      <c r="C1044" s="1">
        <f t="shared" si="51"/>
        <v>2</v>
      </c>
      <c r="D1044" s="15">
        <v>1039</v>
      </c>
      <c r="E1044" s="13">
        <f t="shared" si="52"/>
        <v>3.7323585899999998E-2</v>
      </c>
      <c r="BC1044" s="13">
        <f t="shared" si="50"/>
        <v>3.7323585899999998E-2</v>
      </c>
    </row>
    <row r="1045" spans="1:55" x14ac:dyDescent="0.25">
      <c r="A1045" s="15">
        <v>1040</v>
      </c>
      <c r="B1045">
        <v>3.7150287719999897E-2</v>
      </c>
      <c r="C1045" s="1">
        <f t="shared" si="51"/>
        <v>2</v>
      </c>
      <c r="D1045" s="15">
        <v>1040</v>
      </c>
      <c r="E1045" s="13">
        <f t="shared" si="52"/>
        <v>3.7150287719999897E-2</v>
      </c>
      <c r="BC1045" s="13">
        <f t="shared" si="50"/>
        <v>3.7150287719999897E-2</v>
      </c>
    </row>
    <row r="1046" spans="1:55" x14ac:dyDescent="0.25">
      <c r="A1046" s="15">
        <v>1041</v>
      </c>
      <c r="B1046">
        <v>3.6977761199999903E-2</v>
      </c>
      <c r="C1046" s="1">
        <f t="shared" si="51"/>
        <v>2</v>
      </c>
      <c r="D1046" s="15">
        <v>1041</v>
      </c>
      <c r="E1046" s="13">
        <f t="shared" si="52"/>
        <v>3.6977761199999903E-2</v>
      </c>
      <c r="BC1046" s="13">
        <f t="shared" si="50"/>
        <v>3.6977761199999903E-2</v>
      </c>
    </row>
    <row r="1047" spans="1:55" x14ac:dyDescent="0.25">
      <c r="A1047" s="15">
        <v>1042</v>
      </c>
      <c r="B1047">
        <v>3.68060032E-2</v>
      </c>
      <c r="C1047" s="1">
        <f t="shared" si="51"/>
        <v>2</v>
      </c>
      <c r="D1047" s="15">
        <v>1042</v>
      </c>
      <c r="E1047" s="13">
        <f t="shared" si="52"/>
        <v>3.68060032E-2</v>
      </c>
      <c r="BC1047" s="13">
        <f t="shared" si="50"/>
        <v>3.68060032E-2</v>
      </c>
    </row>
    <row r="1048" spans="1:55" x14ac:dyDescent="0.25">
      <c r="A1048" s="15">
        <v>1043</v>
      </c>
      <c r="B1048">
        <v>3.6635010619999998E-2</v>
      </c>
      <c r="C1048" s="1">
        <f t="shared" si="51"/>
        <v>2</v>
      </c>
      <c r="D1048" s="15">
        <v>1043</v>
      </c>
      <c r="E1048" s="13">
        <f t="shared" si="52"/>
        <v>3.6635010619999998E-2</v>
      </c>
      <c r="BC1048" s="13">
        <f t="shared" si="50"/>
        <v>3.6635010619999998E-2</v>
      </c>
    </row>
    <row r="1049" spans="1:55" x14ac:dyDescent="0.25">
      <c r="A1049" s="15">
        <v>1044</v>
      </c>
      <c r="B1049">
        <v>3.6464780359999997E-2</v>
      </c>
      <c r="C1049" s="1">
        <f t="shared" si="51"/>
        <v>2</v>
      </c>
      <c r="D1049" s="15">
        <v>1044</v>
      </c>
      <c r="E1049" s="13">
        <f t="shared" si="52"/>
        <v>3.6464780359999997E-2</v>
      </c>
      <c r="BC1049" s="13">
        <f t="shared" si="50"/>
        <v>3.6464780359999997E-2</v>
      </c>
    </row>
    <row r="1050" spans="1:55" x14ac:dyDescent="0.25">
      <c r="A1050" s="15">
        <v>1045</v>
      </c>
      <c r="B1050">
        <v>3.6295309319999997E-2</v>
      </c>
      <c r="C1050" s="1">
        <f t="shared" si="51"/>
        <v>2</v>
      </c>
      <c r="D1050" s="15">
        <v>1045</v>
      </c>
      <c r="E1050" s="13">
        <f t="shared" si="52"/>
        <v>3.6295309319999997E-2</v>
      </c>
      <c r="BC1050" s="13">
        <f t="shared" si="50"/>
        <v>3.6295309319999997E-2</v>
      </c>
    </row>
    <row r="1051" spans="1:55" x14ac:dyDescent="0.25">
      <c r="A1051" s="15">
        <v>1046</v>
      </c>
      <c r="B1051">
        <v>3.6126594399999899E-2</v>
      </c>
      <c r="C1051" s="1">
        <f t="shared" si="51"/>
        <v>2</v>
      </c>
      <c r="D1051" s="15">
        <v>1046</v>
      </c>
      <c r="E1051" s="13">
        <f t="shared" si="52"/>
        <v>3.6126594399999899E-2</v>
      </c>
      <c r="BC1051" s="13">
        <f t="shared" si="50"/>
        <v>3.6126594399999899E-2</v>
      </c>
    </row>
    <row r="1052" spans="1:55" x14ac:dyDescent="0.25">
      <c r="A1052" s="15">
        <v>1047</v>
      </c>
      <c r="B1052">
        <v>3.595863254E-2</v>
      </c>
      <c r="C1052" s="1">
        <f t="shared" si="51"/>
        <v>2</v>
      </c>
      <c r="D1052" s="15">
        <v>1047</v>
      </c>
      <c r="E1052" s="13">
        <f t="shared" si="52"/>
        <v>3.595863254E-2</v>
      </c>
      <c r="BC1052" s="13">
        <f t="shared" si="50"/>
        <v>3.595863254E-2</v>
      </c>
    </row>
    <row r="1053" spans="1:55" x14ac:dyDescent="0.25">
      <c r="A1053" s="15">
        <v>1048</v>
      </c>
      <c r="B1053">
        <v>3.5791420659999899E-2</v>
      </c>
      <c r="C1053" s="1">
        <f t="shared" si="51"/>
        <v>2</v>
      </c>
      <c r="D1053" s="15">
        <v>1048</v>
      </c>
      <c r="E1053" s="13">
        <f t="shared" si="52"/>
        <v>3.5791420659999899E-2</v>
      </c>
      <c r="BC1053" s="13">
        <f t="shared" si="50"/>
        <v>3.5791420659999899E-2</v>
      </c>
    </row>
    <row r="1054" spans="1:55" x14ac:dyDescent="0.25">
      <c r="A1054" s="15">
        <v>1049</v>
      </c>
      <c r="B1054">
        <v>3.5624955699999898E-2</v>
      </c>
      <c r="C1054" s="1">
        <f t="shared" si="51"/>
        <v>2</v>
      </c>
      <c r="D1054" s="15">
        <v>1049</v>
      </c>
      <c r="E1054" s="13">
        <f t="shared" si="52"/>
        <v>3.5624955699999898E-2</v>
      </c>
      <c r="BC1054" s="13">
        <f t="shared" si="50"/>
        <v>3.5624955699999898E-2</v>
      </c>
    </row>
    <row r="1055" spans="1:55" x14ac:dyDescent="0.25">
      <c r="A1055" s="15">
        <v>1050</v>
      </c>
      <c r="B1055">
        <v>3.5459234620000002E-2</v>
      </c>
      <c r="C1055" s="1">
        <f t="shared" si="51"/>
        <v>2</v>
      </c>
      <c r="D1055" s="15">
        <v>1050</v>
      </c>
      <c r="E1055" s="13">
        <f t="shared" si="52"/>
        <v>3.5459234620000002E-2</v>
      </c>
      <c r="BC1055" s="13">
        <f t="shared" si="50"/>
        <v>3.5459234620000002E-2</v>
      </c>
    </row>
    <row r="1056" spans="1:55" x14ac:dyDescent="0.25">
      <c r="A1056" s="15">
        <v>1051</v>
      </c>
      <c r="B1056">
        <v>3.5294254399999898E-2</v>
      </c>
      <c r="C1056" s="1">
        <f t="shared" si="51"/>
        <v>2</v>
      </c>
      <c r="D1056" s="15">
        <v>1051</v>
      </c>
      <c r="E1056" s="13">
        <f t="shared" si="52"/>
        <v>3.5294254399999898E-2</v>
      </c>
      <c r="BC1056" s="13">
        <f t="shared" si="50"/>
        <v>3.5294254399999898E-2</v>
      </c>
    </row>
    <row r="1057" spans="1:55" x14ac:dyDescent="0.25">
      <c r="A1057" s="15">
        <v>1052</v>
      </c>
      <c r="B1057">
        <v>3.5130011959999999E-2</v>
      </c>
      <c r="C1057" s="1">
        <f t="shared" si="51"/>
        <v>2</v>
      </c>
      <c r="D1057" s="15">
        <v>1052</v>
      </c>
      <c r="E1057" s="13">
        <f t="shared" si="52"/>
        <v>3.5130011959999999E-2</v>
      </c>
      <c r="BC1057" s="13">
        <f t="shared" si="50"/>
        <v>3.5130011959999999E-2</v>
      </c>
    </row>
    <row r="1058" spans="1:55" x14ac:dyDescent="0.25">
      <c r="A1058" s="15">
        <v>1053</v>
      </c>
      <c r="B1058">
        <v>3.4966504339999899E-2</v>
      </c>
      <c r="C1058" s="1">
        <f t="shared" si="51"/>
        <v>2</v>
      </c>
      <c r="D1058" s="15">
        <v>1053</v>
      </c>
      <c r="E1058" s="13">
        <f t="shared" si="52"/>
        <v>3.4966504339999899E-2</v>
      </c>
      <c r="BC1058" s="13">
        <f t="shared" si="50"/>
        <v>3.4966504339999899E-2</v>
      </c>
    </row>
    <row r="1059" spans="1:55" x14ac:dyDescent="0.25">
      <c r="A1059" s="15">
        <v>1054</v>
      </c>
      <c r="B1059">
        <v>3.4803728479999997E-2</v>
      </c>
      <c r="C1059" s="1">
        <f t="shared" si="51"/>
        <v>2</v>
      </c>
      <c r="D1059" s="15">
        <v>1054</v>
      </c>
      <c r="E1059" s="13">
        <f t="shared" si="52"/>
        <v>3.4803728479999997E-2</v>
      </c>
      <c r="BC1059" s="13">
        <f t="shared" si="50"/>
        <v>3.4803728479999997E-2</v>
      </c>
    </row>
    <row r="1060" spans="1:55" x14ac:dyDescent="0.25">
      <c r="A1060" s="15">
        <v>1055</v>
      </c>
      <c r="B1060">
        <v>3.4641681420000001E-2</v>
      </c>
      <c r="C1060" s="1">
        <f t="shared" si="51"/>
        <v>2</v>
      </c>
      <c r="D1060" s="15">
        <v>1055</v>
      </c>
      <c r="E1060" s="13">
        <f t="shared" si="52"/>
        <v>3.4641681420000001E-2</v>
      </c>
      <c r="BC1060" s="13">
        <f t="shared" si="50"/>
        <v>3.4641681420000001E-2</v>
      </c>
    </row>
    <row r="1061" spans="1:55" x14ac:dyDescent="0.25">
      <c r="A1061" s="15">
        <v>1056</v>
      </c>
      <c r="B1061">
        <v>3.4480360139999999E-2</v>
      </c>
      <c r="C1061" s="1">
        <f t="shared" si="51"/>
        <v>2</v>
      </c>
      <c r="D1061" s="15">
        <v>1056</v>
      </c>
      <c r="E1061" s="13">
        <f t="shared" si="52"/>
        <v>3.4480360139999999E-2</v>
      </c>
      <c r="BC1061" s="13">
        <f t="shared" si="50"/>
        <v>3.4480360139999999E-2</v>
      </c>
    </row>
    <row r="1062" spans="1:55" x14ac:dyDescent="0.25">
      <c r="A1062" s="15">
        <v>1057</v>
      </c>
      <c r="B1062">
        <v>3.4319761659999899E-2</v>
      </c>
      <c r="C1062" s="1">
        <f t="shared" si="51"/>
        <v>2</v>
      </c>
      <c r="D1062" s="15">
        <v>1057</v>
      </c>
      <c r="E1062" s="13">
        <f t="shared" si="52"/>
        <v>3.4319761659999899E-2</v>
      </c>
      <c r="BC1062" s="13">
        <f t="shared" si="50"/>
        <v>3.4319761659999899E-2</v>
      </c>
    </row>
    <row r="1063" spans="1:55" x14ac:dyDescent="0.25">
      <c r="A1063" s="15">
        <v>1058</v>
      </c>
      <c r="B1063">
        <v>3.4159883039999998E-2</v>
      </c>
      <c r="C1063" s="1">
        <f t="shared" si="51"/>
        <v>2</v>
      </c>
      <c r="D1063" s="15">
        <v>1058</v>
      </c>
      <c r="E1063" s="13">
        <f t="shared" si="52"/>
        <v>3.4159883039999998E-2</v>
      </c>
      <c r="BC1063" s="13">
        <f t="shared" si="50"/>
        <v>3.4159883039999998E-2</v>
      </c>
    </row>
    <row r="1064" spans="1:55" x14ac:dyDescent="0.25">
      <c r="A1064" s="15">
        <v>1059</v>
      </c>
      <c r="B1064">
        <v>3.400072128E-2</v>
      </c>
      <c r="C1064" s="1">
        <f t="shared" si="51"/>
        <v>2</v>
      </c>
      <c r="D1064" s="15">
        <v>1059</v>
      </c>
      <c r="E1064" s="13">
        <f t="shared" si="52"/>
        <v>3.400072128E-2</v>
      </c>
      <c r="BC1064" s="13">
        <f t="shared" si="50"/>
        <v>3.400072128E-2</v>
      </c>
    </row>
    <row r="1065" spans="1:55" x14ac:dyDescent="0.25">
      <c r="A1065" s="15">
        <v>1060</v>
      </c>
      <c r="B1065">
        <v>3.3842273459999898E-2</v>
      </c>
      <c r="C1065" s="1">
        <f t="shared" si="51"/>
        <v>2</v>
      </c>
      <c r="D1065" s="15">
        <v>1060</v>
      </c>
      <c r="E1065" s="13">
        <f t="shared" si="52"/>
        <v>3.3842273459999898E-2</v>
      </c>
      <c r="BC1065" s="13">
        <f t="shared" si="50"/>
        <v>3.3842273459999898E-2</v>
      </c>
    </row>
    <row r="1066" spans="1:55" x14ac:dyDescent="0.25">
      <c r="A1066" s="15">
        <v>1061</v>
      </c>
      <c r="B1066">
        <v>3.3684536599999898E-2</v>
      </c>
      <c r="C1066" s="1">
        <f t="shared" si="51"/>
        <v>2</v>
      </c>
      <c r="D1066" s="15">
        <v>1061</v>
      </c>
      <c r="E1066" s="13">
        <f t="shared" si="52"/>
        <v>3.3684536599999898E-2</v>
      </c>
      <c r="BC1066" s="13">
        <f t="shared" si="50"/>
        <v>3.3684536599999898E-2</v>
      </c>
    </row>
    <row r="1067" spans="1:55" x14ac:dyDescent="0.25">
      <c r="A1067" s="15">
        <v>1062</v>
      </c>
      <c r="B1067">
        <v>3.3527507819999899E-2</v>
      </c>
      <c r="C1067" s="1">
        <f t="shared" si="51"/>
        <v>2</v>
      </c>
      <c r="D1067" s="15">
        <v>1062</v>
      </c>
      <c r="E1067" s="13">
        <f t="shared" si="52"/>
        <v>3.3527507819999899E-2</v>
      </c>
      <c r="BC1067" s="13">
        <f t="shared" si="50"/>
        <v>3.3527507819999899E-2</v>
      </c>
    </row>
    <row r="1068" spans="1:55" x14ac:dyDescent="0.25">
      <c r="A1068" s="15">
        <v>1063</v>
      </c>
      <c r="B1068">
        <v>3.3371184139999899E-2</v>
      </c>
      <c r="C1068" s="1">
        <f t="shared" si="51"/>
        <v>2</v>
      </c>
      <c r="D1068" s="15">
        <v>1063</v>
      </c>
      <c r="E1068" s="13">
        <f t="shared" si="52"/>
        <v>3.3371184139999899E-2</v>
      </c>
      <c r="BC1068" s="13">
        <f t="shared" si="50"/>
        <v>3.3371184139999899E-2</v>
      </c>
    </row>
    <row r="1069" spans="1:55" x14ac:dyDescent="0.25">
      <c r="A1069" s="15">
        <v>1064</v>
      </c>
      <c r="B1069">
        <v>3.3215562679999998E-2</v>
      </c>
      <c r="C1069" s="1">
        <f t="shared" si="51"/>
        <v>2</v>
      </c>
      <c r="D1069" s="15">
        <v>1064</v>
      </c>
      <c r="E1069" s="13">
        <f t="shared" si="52"/>
        <v>3.3215562679999998E-2</v>
      </c>
      <c r="BC1069" s="13">
        <f t="shared" si="50"/>
        <v>3.3215562679999998E-2</v>
      </c>
    </row>
    <row r="1070" spans="1:55" x14ac:dyDescent="0.25">
      <c r="A1070" s="15">
        <v>1065</v>
      </c>
      <c r="B1070">
        <v>3.3060640539999998E-2</v>
      </c>
      <c r="C1070" s="1">
        <f t="shared" si="51"/>
        <v>2</v>
      </c>
      <c r="D1070" s="15">
        <v>1065</v>
      </c>
      <c r="E1070" s="13">
        <f t="shared" si="52"/>
        <v>3.3060640539999998E-2</v>
      </c>
      <c r="BC1070" s="13">
        <f t="shared" si="50"/>
        <v>3.3060640539999998E-2</v>
      </c>
    </row>
    <row r="1071" spans="1:55" x14ac:dyDescent="0.25">
      <c r="A1071" s="15">
        <v>1066</v>
      </c>
      <c r="B1071">
        <v>3.2906414799999999E-2</v>
      </c>
      <c r="C1071" s="1">
        <f t="shared" si="51"/>
        <v>2</v>
      </c>
      <c r="D1071" s="15">
        <v>1066</v>
      </c>
      <c r="E1071" s="13">
        <f t="shared" si="52"/>
        <v>3.2906414799999999E-2</v>
      </c>
      <c r="BC1071" s="13">
        <f t="shared" si="50"/>
        <v>3.2906414799999999E-2</v>
      </c>
    </row>
    <row r="1072" spans="1:55" x14ac:dyDescent="0.25">
      <c r="A1072" s="15">
        <v>1067</v>
      </c>
      <c r="B1072">
        <v>3.2752882599999998E-2</v>
      </c>
      <c r="C1072" s="1">
        <f t="shared" si="51"/>
        <v>2</v>
      </c>
      <c r="D1072" s="15">
        <v>1067</v>
      </c>
      <c r="E1072" s="13">
        <f t="shared" si="52"/>
        <v>3.2752882599999998E-2</v>
      </c>
      <c r="BC1072" s="13">
        <f t="shared" si="50"/>
        <v>3.2752882599999998E-2</v>
      </c>
    </row>
    <row r="1073" spans="1:55" x14ac:dyDescent="0.25">
      <c r="A1073" s="15">
        <v>1068</v>
      </c>
      <c r="B1073">
        <v>3.260004104E-2</v>
      </c>
      <c r="C1073" s="1">
        <f t="shared" si="51"/>
        <v>2</v>
      </c>
      <c r="D1073" s="15">
        <v>1068</v>
      </c>
      <c r="E1073" s="13">
        <f t="shared" si="52"/>
        <v>3.260004104E-2</v>
      </c>
      <c r="BC1073" s="13">
        <f t="shared" si="50"/>
        <v>3.260004104E-2</v>
      </c>
    </row>
    <row r="1074" spans="1:55" x14ac:dyDescent="0.25">
      <c r="A1074" s="15">
        <v>1069</v>
      </c>
      <c r="B1074">
        <v>3.2447887279999997E-2</v>
      </c>
      <c r="C1074" s="1">
        <f t="shared" si="51"/>
        <v>2</v>
      </c>
      <c r="D1074" s="15">
        <v>1069</v>
      </c>
      <c r="E1074" s="13">
        <f t="shared" si="52"/>
        <v>3.2447887279999997E-2</v>
      </c>
      <c r="BC1074" s="13">
        <f t="shared" si="50"/>
        <v>3.2447887279999997E-2</v>
      </c>
    </row>
    <row r="1075" spans="1:55" x14ac:dyDescent="0.25">
      <c r="A1075" s="15">
        <v>1070</v>
      </c>
      <c r="B1075">
        <v>3.2296418440000002E-2</v>
      </c>
      <c r="C1075" s="1">
        <f t="shared" si="51"/>
        <v>2</v>
      </c>
      <c r="D1075" s="15">
        <v>1070</v>
      </c>
      <c r="E1075" s="13">
        <f t="shared" si="52"/>
        <v>3.2296418440000002E-2</v>
      </c>
      <c r="BC1075" s="13">
        <f t="shared" si="50"/>
        <v>3.2296418440000002E-2</v>
      </c>
    </row>
    <row r="1076" spans="1:55" x14ac:dyDescent="0.25">
      <c r="A1076" s="15">
        <v>1071</v>
      </c>
      <c r="B1076">
        <v>3.2145631699999899E-2</v>
      </c>
      <c r="C1076" s="1">
        <f t="shared" si="51"/>
        <v>2</v>
      </c>
      <c r="D1076" s="15">
        <v>1071</v>
      </c>
      <c r="E1076" s="13">
        <f t="shared" si="52"/>
        <v>3.2145631699999899E-2</v>
      </c>
      <c r="BC1076" s="13">
        <f t="shared" si="50"/>
        <v>3.2145631699999899E-2</v>
      </c>
    </row>
    <row r="1077" spans="1:55" x14ac:dyDescent="0.25">
      <c r="A1077" s="15">
        <v>1072</v>
      </c>
      <c r="B1077">
        <v>3.19955242E-2</v>
      </c>
      <c r="C1077" s="1">
        <f t="shared" si="51"/>
        <v>2</v>
      </c>
      <c r="D1077" s="15">
        <v>1072</v>
      </c>
      <c r="E1077" s="13">
        <f t="shared" si="52"/>
        <v>3.19955242E-2</v>
      </c>
      <c r="BC1077" s="13">
        <f t="shared" si="50"/>
        <v>3.19955242E-2</v>
      </c>
    </row>
    <row r="1078" spans="1:55" x14ac:dyDescent="0.25">
      <c r="A1078" s="15">
        <v>1073</v>
      </c>
      <c r="B1078">
        <v>3.18460931E-2</v>
      </c>
      <c r="C1078" s="1">
        <f t="shared" si="51"/>
        <v>2</v>
      </c>
      <c r="D1078" s="15">
        <v>1073</v>
      </c>
      <c r="E1078" s="13">
        <f t="shared" si="52"/>
        <v>3.18460931E-2</v>
      </c>
      <c r="BC1078" s="13">
        <f t="shared" si="50"/>
        <v>3.18460931E-2</v>
      </c>
    </row>
    <row r="1079" spans="1:55" x14ac:dyDescent="0.25">
      <c r="A1079" s="15">
        <v>1074</v>
      </c>
      <c r="B1079">
        <v>3.1697335619999899E-2</v>
      </c>
      <c r="C1079" s="1">
        <f t="shared" si="51"/>
        <v>2</v>
      </c>
      <c r="D1079" s="15">
        <v>1074</v>
      </c>
      <c r="E1079" s="13">
        <f t="shared" si="52"/>
        <v>3.1697335619999899E-2</v>
      </c>
      <c r="BC1079" s="13">
        <f t="shared" si="50"/>
        <v>3.1697335619999899E-2</v>
      </c>
    </row>
    <row r="1080" spans="1:55" x14ac:dyDescent="0.25">
      <c r="A1080" s="15">
        <v>1075</v>
      </c>
      <c r="B1080">
        <v>3.1549248939999899E-2</v>
      </c>
      <c r="C1080" s="1">
        <f t="shared" si="51"/>
        <v>2</v>
      </c>
      <c r="D1080" s="15">
        <v>1075</v>
      </c>
      <c r="E1080" s="13">
        <f t="shared" si="52"/>
        <v>3.1549248939999899E-2</v>
      </c>
      <c r="BC1080" s="13">
        <f t="shared" si="50"/>
        <v>3.1549248939999899E-2</v>
      </c>
    </row>
    <row r="1081" spans="1:55" x14ac:dyDescent="0.25">
      <c r="A1081" s="15">
        <v>1076</v>
      </c>
      <c r="B1081">
        <v>3.1401830239999998E-2</v>
      </c>
      <c r="C1081" s="1">
        <f t="shared" si="51"/>
        <v>2</v>
      </c>
      <c r="D1081" s="15">
        <v>1076</v>
      </c>
      <c r="E1081" s="13">
        <f t="shared" si="52"/>
        <v>3.1401830239999998E-2</v>
      </c>
      <c r="BC1081" s="13">
        <f t="shared" si="50"/>
        <v>3.1401830239999998E-2</v>
      </c>
    </row>
    <row r="1082" spans="1:55" x14ac:dyDescent="0.25">
      <c r="A1082" s="15">
        <v>1077</v>
      </c>
      <c r="B1082">
        <v>3.1255076739999998E-2</v>
      </c>
      <c r="C1082" s="1">
        <f t="shared" si="51"/>
        <v>2</v>
      </c>
      <c r="D1082" s="15">
        <v>1077</v>
      </c>
      <c r="E1082" s="13">
        <f t="shared" si="52"/>
        <v>3.1255076739999998E-2</v>
      </c>
      <c r="BC1082" s="13">
        <f t="shared" si="50"/>
        <v>3.1255076739999998E-2</v>
      </c>
    </row>
    <row r="1083" spans="1:55" x14ac:dyDescent="0.25">
      <c r="A1083" s="15">
        <v>1078</v>
      </c>
      <c r="B1083">
        <v>3.1108985679999899E-2</v>
      </c>
      <c r="C1083" s="1">
        <f t="shared" si="51"/>
        <v>2</v>
      </c>
      <c r="D1083" s="15">
        <v>1078</v>
      </c>
      <c r="E1083" s="13">
        <f t="shared" si="52"/>
        <v>3.1108985679999899E-2</v>
      </c>
      <c r="BC1083" s="13">
        <f t="shared" si="50"/>
        <v>3.1108985679999899E-2</v>
      </c>
    </row>
    <row r="1084" spans="1:55" x14ac:dyDescent="0.25">
      <c r="A1084" s="15">
        <v>1079</v>
      </c>
      <c r="B1084">
        <v>3.0963554259999901E-2</v>
      </c>
      <c r="C1084" s="1">
        <f t="shared" si="51"/>
        <v>2</v>
      </c>
      <c r="D1084" s="15">
        <v>1079</v>
      </c>
      <c r="E1084" s="13">
        <f t="shared" si="52"/>
        <v>3.0963554259999901E-2</v>
      </c>
      <c r="BC1084" s="13">
        <f t="shared" si="50"/>
        <v>3.0963554259999901E-2</v>
      </c>
    </row>
    <row r="1085" spans="1:55" x14ac:dyDescent="0.25">
      <c r="A1085" s="15">
        <v>1080</v>
      </c>
      <c r="B1085">
        <v>3.0818779739999899E-2</v>
      </c>
      <c r="C1085" s="1">
        <f t="shared" si="51"/>
        <v>2</v>
      </c>
      <c r="D1085" s="15">
        <v>1080</v>
      </c>
      <c r="E1085" s="13">
        <f t="shared" si="52"/>
        <v>3.0818779739999899E-2</v>
      </c>
      <c r="BC1085" s="13">
        <f t="shared" si="50"/>
        <v>3.0818779739999899E-2</v>
      </c>
    </row>
    <row r="1086" spans="1:55" x14ac:dyDescent="0.25">
      <c r="A1086" s="15">
        <v>1081</v>
      </c>
      <c r="B1086">
        <v>3.0674659359999999E-2</v>
      </c>
      <c r="C1086" s="1">
        <f t="shared" si="51"/>
        <v>2</v>
      </c>
      <c r="D1086" s="15">
        <v>1081</v>
      </c>
      <c r="E1086" s="13">
        <f t="shared" si="52"/>
        <v>3.0674659359999999E-2</v>
      </c>
      <c r="BC1086" s="13">
        <f t="shared" si="50"/>
        <v>3.0674659359999999E-2</v>
      </c>
    </row>
    <row r="1087" spans="1:55" x14ac:dyDescent="0.25">
      <c r="A1087" s="15">
        <v>1082</v>
      </c>
      <c r="B1087">
        <v>3.0531190359999998E-2</v>
      </c>
      <c r="C1087" s="1">
        <f t="shared" si="51"/>
        <v>2</v>
      </c>
      <c r="D1087" s="15">
        <v>1082</v>
      </c>
      <c r="E1087" s="13">
        <f t="shared" si="52"/>
        <v>3.0531190359999998E-2</v>
      </c>
      <c r="BC1087" s="13">
        <f t="shared" si="50"/>
        <v>3.0531190359999998E-2</v>
      </c>
    </row>
    <row r="1088" spans="1:55" x14ac:dyDescent="0.25">
      <c r="A1088" s="15">
        <v>1083</v>
      </c>
      <c r="B1088">
        <v>3.0388370039999901E-2</v>
      </c>
      <c r="C1088" s="1">
        <f t="shared" si="51"/>
        <v>2</v>
      </c>
      <c r="D1088" s="15">
        <v>1083</v>
      </c>
      <c r="E1088" s="13">
        <f t="shared" si="52"/>
        <v>3.0388370039999901E-2</v>
      </c>
      <c r="BC1088" s="13">
        <f t="shared" si="50"/>
        <v>3.0388370039999901E-2</v>
      </c>
    </row>
    <row r="1089" spans="1:55" x14ac:dyDescent="0.25">
      <c r="A1089" s="15">
        <v>1084</v>
      </c>
      <c r="B1089">
        <v>3.0246195659999999E-2</v>
      </c>
      <c r="C1089" s="1">
        <f t="shared" si="51"/>
        <v>2</v>
      </c>
      <c r="D1089" s="15">
        <v>1084</v>
      </c>
      <c r="E1089" s="13">
        <f t="shared" si="52"/>
        <v>3.0246195659999999E-2</v>
      </c>
      <c r="BC1089" s="13">
        <f t="shared" si="50"/>
        <v>3.0246195659999999E-2</v>
      </c>
    </row>
    <row r="1090" spans="1:55" x14ac:dyDescent="0.25">
      <c r="A1090" s="15">
        <v>1085</v>
      </c>
      <c r="B1090">
        <v>3.0104664499999999E-2</v>
      </c>
      <c r="C1090" s="1">
        <f t="shared" si="51"/>
        <v>2</v>
      </c>
      <c r="D1090" s="15">
        <v>1085</v>
      </c>
      <c r="E1090" s="13">
        <f t="shared" si="52"/>
        <v>3.0104664499999999E-2</v>
      </c>
      <c r="BC1090" s="13">
        <f t="shared" si="50"/>
        <v>3.0104664499999999E-2</v>
      </c>
    </row>
    <row r="1091" spans="1:55" x14ac:dyDescent="0.25">
      <c r="A1091" s="15">
        <v>1086</v>
      </c>
      <c r="B1091">
        <v>2.9963773879999999E-2</v>
      </c>
      <c r="C1091" s="1">
        <f t="shared" si="51"/>
        <v>2</v>
      </c>
      <c r="D1091" s="15">
        <v>1086</v>
      </c>
      <c r="E1091" s="13">
        <f t="shared" si="52"/>
        <v>2.9963773879999999E-2</v>
      </c>
      <c r="BC1091" s="13">
        <f t="shared" si="50"/>
        <v>2.9963773879999999E-2</v>
      </c>
    </row>
    <row r="1092" spans="1:55" x14ac:dyDescent="0.25">
      <c r="A1092" s="15">
        <v>1087</v>
      </c>
      <c r="B1092">
        <v>2.982352106E-2</v>
      </c>
      <c r="C1092" s="1">
        <f t="shared" si="51"/>
        <v>2</v>
      </c>
      <c r="D1092" s="15">
        <v>1087</v>
      </c>
      <c r="E1092" s="13">
        <f t="shared" si="52"/>
        <v>2.982352106E-2</v>
      </c>
      <c r="BC1092" s="13">
        <f t="shared" si="50"/>
        <v>2.982352106E-2</v>
      </c>
    </row>
    <row r="1093" spans="1:55" x14ac:dyDescent="0.25">
      <c r="A1093" s="15">
        <v>1088</v>
      </c>
      <c r="B1093">
        <v>2.9683903399999999E-2</v>
      </c>
      <c r="C1093" s="1">
        <f t="shared" si="51"/>
        <v>2</v>
      </c>
      <c r="D1093" s="15">
        <v>1088</v>
      </c>
      <c r="E1093" s="13">
        <f t="shared" si="52"/>
        <v>2.9683903399999999E-2</v>
      </c>
      <c r="BC1093" s="13">
        <f t="shared" ref="BC1093:BC1156" si="53">B1093</f>
        <v>2.9683903399999999E-2</v>
      </c>
    </row>
    <row r="1094" spans="1:55" x14ac:dyDescent="0.25">
      <c r="A1094" s="15">
        <v>1089</v>
      </c>
      <c r="B1094">
        <v>2.9544918199999898E-2</v>
      </c>
      <c r="C1094" s="1">
        <f t="shared" ref="C1094:C1157" si="54">IF(ROW()-$C$4&lt;=$C$2,1,2)</f>
        <v>2</v>
      </c>
      <c r="D1094" s="15">
        <v>1089</v>
      </c>
      <c r="E1094" s="13">
        <f t="shared" ref="E1094:E1157" si="55">B1094</f>
        <v>2.9544918199999898E-2</v>
      </c>
      <c r="BC1094" s="13">
        <f t="shared" si="53"/>
        <v>2.9544918199999898E-2</v>
      </c>
    </row>
    <row r="1095" spans="1:55" x14ac:dyDescent="0.25">
      <c r="A1095" s="15">
        <v>1090</v>
      </c>
      <c r="B1095">
        <v>2.94065627999999E-2</v>
      </c>
      <c r="C1095" s="1">
        <f t="shared" si="54"/>
        <v>2</v>
      </c>
      <c r="D1095" s="15">
        <v>1090</v>
      </c>
      <c r="E1095" s="13">
        <f t="shared" si="55"/>
        <v>2.94065627999999E-2</v>
      </c>
      <c r="BC1095" s="13">
        <f t="shared" si="53"/>
        <v>2.94065627999999E-2</v>
      </c>
    </row>
    <row r="1096" spans="1:55" x14ac:dyDescent="0.25">
      <c r="A1096" s="15">
        <v>1091</v>
      </c>
      <c r="B1096">
        <v>2.9268834519999998E-2</v>
      </c>
      <c r="C1096" s="1">
        <f t="shared" si="54"/>
        <v>2</v>
      </c>
      <c r="D1096" s="15">
        <v>1091</v>
      </c>
      <c r="E1096" s="13">
        <f t="shared" si="55"/>
        <v>2.9268834519999998E-2</v>
      </c>
      <c r="BC1096" s="13">
        <f t="shared" si="53"/>
        <v>2.9268834519999998E-2</v>
      </c>
    </row>
    <row r="1097" spans="1:55" x14ac:dyDescent="0.25">
      <c r="A1097" s="15">
        <v>1092</v>
      </c>
      <c r="B1097">
        <v>2.9131730759999998E-2</v>
      </c>
      <c r="C1097" s="1">
        <f t="shared" si="54"/>
        <v>2</v>
      </c>
      <c r="D1097" s="15">
        <v>1092</v>
      </c>
      <c r="E1097" s="13">
        <f t="shared" si="55"/>
        <v>2.9131730759999998E-2</v>
      </c>
      <c r="BC1097" s="13">
        <f t="shared" si="53"/>
        <v>2.9131730759999998E-2</v>
      </c>
    </row>
    <row r="1098" spans="1:55" x14ac:dyDescent="0.25">
      <c r="A1098" s="15">
        <v>1093</v>
      </c>
      <c r="B1098">
        <v>2.899524882E-2</v>
      </c>
      <c r="C1098" s="1">
        <f t="shared" si="54"/>
        <v>2</v>
      </c>
      <c r="D1098" s="15">
        <v>1093</v>
      </c>
      <c r="E1098" s="13">
        <f t="shared" si="55"/>
        <v>2.899524882E-2</v>
      </c>
      <c r="BC1098" s="13">
        <f t="shared" si="53"/>
        <v>2.899524882E-2</v>
      </c>
    </row>
    <row r="1099" spans="1:55" x14ac:dyDescent="0.25">
      <c r="A1099" s="15">
        <v>1094</v>
      </c>
      <c r="B1099">
        <v>2.88593861199999E-2</v>
      </c>
      <c r="C1099" s="1">
        <f t="shared" si="54"/>
        <v>2</v>
      </c>
      <c r="D1099" s="15">
        <v>1094</v>
      </c>
      <c r="E1099" s="13">
        <f t="shared" si="55"/>
        <v>2.88593861199999E-2</v>
      </c>
      <c r="BC1099" s="13">
        <f t="shared" si="53"/>
        <v>2.88593861199999E-2</v>
      </c>
    </row>
    <row r="1100" spans="1:55" x14ac:dyDescent="0.25">
      <c r="A1100" s="15">
        <v>1095</v>
      </c>
      <c r="B1100">
        <v>2.872414002E-2</v>
      </c>
      <c r="C1100" s="1">
        <f t="shared" si="54"/>
        <v>2</v>
      </c>
      <c r="D1100" s="15">
        <v>1095</v>
      </c>
      <c r="E1100" s="13">
        <f t="shared" si="55"/>
        <v>2.872414002E-2</v>
      </c>
      <c r="BC1100" s="13">
        <f t="shared" si="53"/>
        <v>2.872414002E-2</v>
      </c>
    </row>
    <row r="1101" spans="1:55" x14ac:dyDescent="0.25">
      <c r="A1101" s="15">
        <v>1096</v>
      </c>
      <c r="B1101">
        <v>2.8589507900000002E-2</v>
      </c>
      <c r="C1101" s="1">
        <f t="shared" si="54"/>
        <v>2</v>
      </c>
      <c r="D1101" s="15">
        <v>1096</v>
      </c>
      <c r="E1101" s="13">
        <f t="shared" si="55"/>
        <v>2.8589507900000002E-2</v>
      </c>
      <c r="BC1101" s="13">
        <f t="shared" si="53"/>
        <v>2.8589507900000002E-2</v>
      </c>
    </row>
    <row r="1102" spans="1:55" x14ac:dyDescent="0.25">
      <c r="A1102" s="15">
        <v>1097</v>
      </c>
      <c r="B1102">
        <v>2.8455487179999999E-2</v>
      </c>
      <c r="C1102" s="1">
        <f t="shared" si="54"/>
        <v>2</v>
      </c>
      <c r="D1102" s="15">
        <v>1097</v>
      </c>
      <c r="E1102" s="13">
        <f t="shared" si="55"/>
        <v>2.8455487179999999E-2</v>
      </c>
      <c r="BC1102" s="13">
        <f t="shared" si="53"/>
        <v>2.8455487179999999E-2</v>
      </c>
    </row>
    <row r="1103" spans="1:55" x14ac:dyDescent="0.25">
      <c r="A1103" s="15">
        <v>1098</v>
      </c>
      <c r="B1103">
        <v>2.8322075259999899E-2</v>
      </c>
      <c r="C1103" s="1">
        <f t="shared" si="54"/>
        <v>2</v>
      </c>
      <c r="D1103" s="15">
        <v>1098</v>
      </c>
      <c r="E1103" s="13">
        <f t="shared" si="55"/>
        <v>2.8322075259999899E-2</v>
      </c>
      <c r="BC1103" s="13">
        <f t="shared" si="53"/>
        <v>2.8322075259999899E-2</v>
      </c>
    </row>
    <row r="1104" spans="1:55" x14ac:dyDescent="0.25">
      <c r="A1104" s="15">
        <v>1099</v>
      </c>
      <c r="B1104">
        <v>2.81892695199999E-2</v>
      </c>
      <c r="C1104" s="1">
        <f t="shared" si="54"/>
        <v>2</v>
      </c>
      <c r="D1104" s="15">
        <v>1099</v>
      </c>
      <c r="E1104" s="13">
        <f t="shared" si="55"/>
        <v>2.81892695199999E-2</v>
      </c>
      <c r="BC1104" s="13">
        <f t="shared" si="53"/>
        <v>2.81892695199999E-2</v>
      </c>
    </row>
    <row r="1105" spans="1:55" x14ac:dyDescent="0.25">
      <c r="A1105" s="15">
        <v>1100</v>
      </c>
      <c r="B1105">
        <v>2.8057067439999899E-2</v>
      </c>
      <c r="C1105" s="1">
        <f t="shared" si="54"/>
        <v>2</v>
      </c>
      <c r="D1105" s="15">
        <v>1100</v>
      </c>
      <c r="E1105" s="13">
        <f t="shared" si="55"/>
        <v>2.8057067439999899E-2</v>
      </c>
      <c r="BC1105" s="13">
        <f t="shared" si="53"/>
        <v>2.8057067439999899E-2</v>
      </c>
    </row>
    <row r="1106" spans="1:55" x14ac:dyDescent="0.25">
      <c r="A1106" s="15">
        <v>1101</v>
      </c>
      <c r="B1106">
        <v>2.7925466439999901E-2</v>
      </c>
      <c r="C1106" s="1">
        <f t="shared" si="54"/>
        <v>2</v>
      </c>
      <c r="D1106" s="15">
        <v>1101</v>
      </c>
      <c r="E1106" s="13">
        <f t="shared" si="55"/>
        <v>2.7925466439999901E-2</v>
      </c>
      <c r="BC1106" s="13">
        <f t="shared" si="53"/>
        <v>2.7925466439999901E-2</v>
      </c>
    </row>
    <row r="1107" spans="1:55" x14ac:dyDescent="0.25">
      <c r="A1107" s="15">
        <v>1102</v>
      </c>
      <c r="B1107">
        <v>2.7794463939999899E-2</v>
      </c>
      <c r="C1107" s="1">
        <f t="shared" si="54"/>
        <v>2</v>
      </c>
      <c r="D1107" s="15">
        <v>1102</v>
      </c>
      <c r="E1107" s="13">
        <f t="shared" si="55"/>
        <v>2.7794463939999899E-2</v>
      </c>
      <c r="BC1107" s="13">
        <f t="shared" si="53"/>
        <v>2.7794463939999899E-2</v>
      </c>
    </row>
    <row r="1108" spans="1:55" x14ac:dyDescent="0.25">
      <c r="A1108" s="15">
        <v>1103</v>
      </c>
      <c r="B1108">
        <v>2.7664057400000001E-2</v>
      </c>
      <c r="C1108" s="1">
        <f t="shared" si="54"/>
        <v>2</v>
      </c>
      <c r="D1108" s="15">
        <v>1103</v>
      </c>
      <c r="E1108" s="13">
        <f t="shared" si="55"/>
        <v>2.7664057400000001E-2</v>
      </c>
      <c r="BC1108" s="13">
        <f t="shared" si="53"/>
        <v>2.7664057400000001E-2</v>
      </c>
    </row>
    <row r="1109" spans="1:55" x14ac:dyDescent="0.25">
      <c r="A1109" s="15">
        <v>1104</v>
      </c>
      <c r="B1109">
        <v>2.75342443E-2</v>
      </c>
      <c r="C1109" s="1">
        <f t="shared" si="54"/>
        <v>2</v>
      </c>
      <c r="D1109" s="15">
        <v>1104</v>
      </c>
      <c r="E1109" s="13">
        <f t="shared" si="55"/>
        <v>2.75342443E-2</v>
      </c>
      <c r="BC1109" s="13">
        <f t="shared" si="53"/>
        <v>2.75342443E-2</v>
      </c>
    </row>
    <row r="1110" spans="1:55" x14ac:dyDescent="0.25">
      <c r="A1110" s="15">
        <v>1105</v>
      </c>
      <c r="B1110">
        <v>2.7405022099999999E-2</v>
      </c>
      <c r="C1110" s="1">
        <f t="shared" si="54"/>
        <v>2</v>
      </c>
      <c r="D1110" s="15">
        <v>1105</v>
      </c>
      <c r="E1110" s="13">
        <f t="shared" si="55"/>
        <v>2.7405022099999999E-2</v>
      </c>
      <c r="BC1110" s="13">
        <f t="shared" si="53"/>
        <v>2.7405022099999999E-2</v>
      </c>
    </row>
    <row r="1111" spans="1:55" x14ac:dyDescent="0.25">
      <c r="A1111" s="15">
        <v>1106</v>
      </c>
      <c r="B1111">
        <v>2.72763882799999E-2</v>
      </c>
      <c r="C1111" s="1">
        <f t="shared" si="54"/>
        <v>2</v>
      </c>
      <c r="D1111" s="15">
        <v>1106</v>
      </c>
      <c r="E1111" s="13">
        <f t="shared" si="55"/>
        <v>2.72763882799999E-2</v>
      </c>
      <c r="BC1111" s="13">
        <f t="shared" si="53"/>
        <v>2.72763882799999E-2</v>
      </c>
    </row>
    <row r="1112" spans="1:55" x14ac:dyDescent="0.25">
      <c r="A1112" s="15">
        <v>1107</v>
      </c>
      <c r="B1112">
        <v>2.714834034E-2</v>
      </c>
      <c r="C1112" s="1">
        <f t="shared" si="54"/>
        <v>2</v>
      </c>
      <c r="D1112" s="15">
        <v>1107</v>
      </c>
      <c r="E1112" s="13">
        <f t="shared" si="55"/>
        <v>2.714834034E-2</v>
      </c>
      <c r="BC1112" s="13">
        <f t="shared" si="53"/>
        <v>2.714834034E-2</v>
      </c>
    </row>
    <row r="1113" spans="1:55" x14ac:dyDescent="0.25">
      <c r="A1113" s="15">
        <v>1108</v>
      </c>
      <c r="B1113">
        <v>2.702087576E-2</v>
      </c>
      <c r="C1113" s="1">
        <f t="shared" si="54"/>
        <v>2</v>
      </c>
      <c r="D1113" s="15">
        <v>1108</v>
      </c>
      <c r="E1113" s="13">
        <f t="shared" si="55"/>
        <v>2.702087576E-2</v>
      </c>
      <c r="BC1113" s="13">
        <f t="shared" si="53"/>
        <v>2.702087576E-2</v>
      </c>
    </row>
    <row r="1114" spans="1:55" x14ac:dyDescent="0.25">
      <c r="A1114" s="15">
        <v>1109</v>
      </c>
      <c r="B1114">
        <v>2.6893992059999899E-2</v>
      </c>
      <c r="C1114" s="1">
        <f t="shared" si="54"/>
        <v>2</v>
      </c>
      <c r="D1114" s="15">
        <v>1109</v>
      </c>
      <c r="E1114" s="13">
        <f t="shared" si="55"/>
        <v>2.6893992059999899E-2</v>
      </c>
      <c r="BC1114" s="13">
        <f t="shared" si="53"/>
        <v>2.6893992059999899E-2</v>
      </c>
    </row>
    <row r="1115" spans="1:55" x14ac:dyDescent="0.25">
      <c r="A1115" s="15">
        <v>1110</v>
      </c>
      <c r="B1115">
        <v>2.6767686759999899E-2</v>
      </c>
      <c r="C1115" s="1">
        <f t="shared" si="54"/>
        <v>2</v>
      </c>
      <c r="D1115" s="15">
        <v>1110</v>
      </c>
      <c r="E1115" s="13">
        <f t="shared" si="55"/>
        <v>2.6767686759999899E-2</v>
      </c>
      <c r="BC1115" s="13">
        <f t="shared" si="53"/>
        <v>2.6767686759999899E-2</v>
      </c>
    </row>
    <row r="1116" spans="1:55" x14ac:dyDescent="0.25">
      <c r="A1116" s="15">
        <v>1111</v>
      </c>
      <c r="B1116">
        <v>2.66419573799999E-2</v>
      </c>
      <c r="C1116" s="1">
        <f t="shared" si="54"/>
        <v>2</v>
      </c>
      <c r="D1116" s="15">
        <v>1111</v>
      </c>
      <c r="E1116" s="13">
        <f t="shared" si="55"/>
        <v>2.66419573799999E-2</v>
      </c>
      <c r="BC1116" s="13">
        <f t="shared" si="53"/>
        <v>2.66419573799999E-2</v>
      </c>
    </row>
    <row r="1117" spans="1:55" x14ac:dyDescent="0.25">
      <c r="A1117" s="15">
        <v>1112</v>
      </c>
      <c r="B1117">
        <v>2.6516801459999899E-2</v>
      </c>
      <c r="C1117" s="1">
        <f t="shared" si="54"/>
        <v>2</v>
      </c>
      <c r="D1117" s="15">
        <v>1112</v>
      </c>
      <c r="E1117" s="13">
        <f t="shared" si="55"/>
        <v>2.6516801459999899E-2</v>
      </c>
      <c r="BC1117" s="13">
        <f t="shared" si="53"/>
        <v>2.6516801459999899E-2</v>
      </c>
    </row>
    <row r="1118" spans="1:55" x14ac:dyDescent="0.25">
      <c r="A1118" s="15">
        <v>1113</v>
      </c>
      <c r="B1118">
        <v>2.6392216520000001E-2</v>
      </c>
      <c r="C1118" s="1">
        <f t="shared" si="54"/>
        <v>2</v>
      </c>
      <c r="D1118" s="15">
        <v>1113</v>
      </c>
      <c r="E1118" s="13">
        <f t="shared" si="55"/>
        <v>2.6392216520000001E-2</v>
      </c>
      <c r="BC1118" s="13">
        <f t="shared" si="53"/>
        <v>2.6392216520000001E-2</v>
      </c>
    </row>
    <row r="1119" spans="1:55" x14ac:dyDescent="0.25">
      <c r="A1119" s="15">
        <v>1114</v>
      </c>
      <c r="B1119">
        <v>2.6268200160000001E-2</v>
      </c>
      <c r="C1119" s="1">
        <f t="shared" si="54"/>
        <v>2</v>
      </c>
      <c r="D1119" s="15">
        <v>1114</v>
      </c>
      <c r="E1119" s="13">
        <f t="shared" si="55"/>
        <v>2.6268200160000001E-2</v>
      </c>
      <c r="BC1119" s="13">
        <f t="shared" si="53"/>
        <v>2.6268200160000001E-2</v>
      </c>
    </row>
    <row r="1120" spans="1:55" x14ac:dyDescent="0.25">
      <c r="A1120" s="15">
        <v>1115</v>
      </c>
      <c r="B1120">
        <v>2.6144749899999899E-2</v>
      </c>
      <c r="C1120" s="1">
        <f t="shared" si="54"/>
        <v>2</v>
      </c>
      <c r="D1120" s="15">
        <v>1115</v>
      </c>
      <c r="E1120" s="13">
        <f t="shared" si="55"/>
        <v>2.6144749899999899E-2</v>
      </c>
      <c r="BC1120" s="13">
        <f t="shared" si="53"/>
        <v>2.6144749899999899E-2</v>
      </c>
    </row>
    <row r="1121" spans="1:55" x14ac:dyDescent="0.25">
      <c r="A1121" s="15">
        <v>1116</v>
      </c>
      <c r="B1121">
        <v>2.6021863319999901E-2</v>
      </c>
      <c r="C1121" s="1">
        <f t="shared" si="54"/>
        <v>2</v>
      </c>
      <c r="D1121" s="15">
        <v>1116</v>
      </c>
      <c r="E1121" s="13">
        <f t="shared" si="55"/>
        <v>2.6021863319999901E-2</v>
      </c>
      <c r="BC1121" s="13">
        <f t="shared" si="53"/>
        <v>2.6021863319999901E-2</v>
      </c>
    </row>
    <row r="1122" spans="1:55" x14ac:dyDescent="0.25">
      <c r="A1122" s="15">
        <v>1117</v>
      </c>
      <c r="B1122">
        <v>2.5899538020000001E-2</v>
      </c>
      <c r="C1122" s="1">
        <f t="shared" si="54"/>
        <v>2</v>
      </c>
      <c r="D1122" s="15">
        <v>1117</v>
      </c>
      <c r="E1122" s="13">
        <f t="shared" si="55"/>
        <v>2.5899538020000001E-2</v>
      </c>
      <c r="BC1122" s="13">
        <f t="shared" si="53"/>
        <v>2.5899538020000001E-2</v>
      </c>
    </row>
    <row r="1123" spans="1:55" x14ac:dyDescent="0.25">
      <c r="A1123" s="15">
        <v>1118</v>
      </c>
      <c r="B1123">
        <v>2.5777771559999999E-2</v>
      </c>
      <c r="C1123" s="1">
        <f t="shared" si="54"/>
        <v>2</v>
      </c>
      <c r="D1123" s="15">
        <v>1118</v>
      </c>
      <c r="E1123" s="13">
        <f t="shared" si="55"/>
        <v>2.5777771559999999E-2</v>
      </c>
      <c r="BC1123" s="13">
        <f t="shared" si="53"/>
        <v>2.5777771559999999E-2</v>
      </c>
    </row>
    <row r="1124" spans="1:55" x14ac:dyDescent="0.25">
      <c r="A1124" s="15">
        <v>1119</v>
      </c>
      <c r="B1124">
        <v>2.5656561559999999E-2</v>
      </c>
      <c r="C1124" s="1">
        <f t="shared" si="54"/>
        <v>2</v>
      </c>
      <c r="D1124" s="15">
        <v>1119</v>
      </c>
      <c r="E1124" s="13">
        <f t="shared" si="55"/>
        <v>2.5656561559999999E-2</v>
      </c>
      <c r="BC1124" s="13">
        <f t="shared" si="53"/>
        <v>2.5656561559999999E-2</v>
      </c>
    </row>
    <row r="1125" spans="1:55" x14ac:dyDescent="0.25">
      <c r="A1125" s="15">
        <v>1120</v>
      </c>
      <c r="B1125">
        <v>2.5535905599999999E-2</v>
      </c>
      <c r="C1125" s="1">
        <f t="shared" si="54"/>
        <v>2</v>
      </c>
      <c r="D1125" s="15">
        <v>1120</v>
      </c>
      <c r="E1125" s="13">
        <f t="shared" si="55"/>
        <v>2.5535905599999999E-2</v>
      </c>
      <c r="BC1125" s="13">
        <f t="shared" si="53"/>
        <v>2.5535905599999999E-2</v>
      </c>
    </row>
    <row r="1126" spans="1:55" x14ac:dyDescent="0.25">
      <c r="A1126" s="15">
        <v>1121</v>
      </c>
      <c r="B1126">
        <v>2.5415801339999999E-2</v>
      </c>
      <c r="C1126" s="1">
        <f t="shared" si="54"/>
        <v>2</v>
      </c>
      <c r="D1126" s="15">
        <v>1121</v>
      </c>
      <c r="E1126" s="13">
        <f t="shared" si="55"/>
        <v>2.5415801339999999E-2</v>
      </c>
      <c r="BC1126" s="13">
        <f t="shared" si="53"/>
        <v>2.5415801339999999E-2</v>
      </c>
    </row>
    <row r="1127" spans="1:55" x14ac:dyDescent="0.25">
      <c r="A1127" s="15">
        <v>1122</v>
      </c>
      <c r="B1127">
        <v>2.5296246359999899E-2</v>
      </c>
      <c r="C1127" s="1">
        <f t="shared" si="54"/>
        <v>2</v>
      </c>
      <c r="D1127" s="15">
        <v>1122</v>
      </c>
      <c r="E1127" s="13">
        <f t="shared" si="55"/>
        <v>2.5296246359999899E-2</v>
      </c>
      <c r="BC1127" s="13">
        <f t="shared" si="53"/>
        <v>2.5296246359999899E-2</v>
      </c>
    </row>
    <row r="1128" spans="1:55" x14ac:dyDescent="0.25">
      <c r="A1128" s="15">
        <v>1123</v>
      </c>
      <c r="B1128">
        <v>2.517723832E-2</v>
      </c>
      <c r="C1128" s="1">
        <f t="shared" si="54"/>
        <v>2</v>
      </c>
      <c r="D1128" s="15">
        <v>1123</v>
      </c>
      <c r="E1128" s="13">
        <f t="shared" si="55"/>
        <v>2.517723832E-2</v>
      </c>
      <c r="BC1128" s="13">
        <f t="shared" si="53"/>
        <v>2.517723832E-2</v>
      </c>
    </row>
    <row r="1129" spans="1:55" x14ac:dyDescent="0.25">
      <c r="A1129" s="15">
        <v>1124</v>
      </c>
      <c r="B1129">
        <v>2.5058774839999999E-2</v>
      </c>
      <c r="C1129" s="1">
        <f t="shared" si="54"/>
        <v>2</v>
      </c>
      <c r="D1129" s="15">
        <v>1124</v>
      </c>
      <c r="E1129" s="13">
        <f t="shared" si="55"/>
        <v>2.5058774839999999E-2</v>
      </c>
      <c r="BC1129" s="13">
        <f t="shared" si="53"/>
        <v>2.5058774839999999E-2</v>
      </c>
    </row>
    <row r="1130" spans="1:55" x14ac:dyDescent="0.25">
      <c r="A1130" s="15">
        <v>1125</v>
      </c>
      <c r="B1130">
        <v>2.4940853599999899E-2</v>
      </c>
      <c r="C1130" s="1">
        <f t="shared" si="54"/>
        <v>2</v>
      </c>
      <c r="D1130" s="15">
        <v>1125</v>
      </c>
      <c r="E1130" s="13">
        <f t="shared" si="55"/>
        <v>2.4940853599999899E-2</v>
      </c>
      <c r="BC1130" s="13">
        <f t="shared" si="53"/>
        <v>2.4940853599999899E-2</v>
      </c>
    </row>
    <row r="1131" spans="1:55" x14ac:dyDescent="0.25">
      <c r="A1131" s="15">
        <v>1126</v>
      </c>
      <c r="B1131">
        <v>2.482347222E-2</v>
      </c>
      <c r="C1131" s="1">
        <f t="shared" si="54"/>
        <v>2</v>
      </c>
      <c r="D1131" s="15">
        <v>1126</v>
      </c>
      <c r="E1131" s="13">
        <f t="shared" si="55"/>
        <v>2.482347222E-2</v>
      </c>
      <c r="BC1131" s="13">
        <f t="shared" si="53"/>
        <v>2.482347222E-2</v>
      </c>
    </row>
    <row r="1132" spans="1:55" x14ac:dyDescent="0.25">
      <c r="A1132" s="15">
        <v>1127</v>
      </c>
      <c r="B1132">
        <v>2.4706628399999899E-2</v>
      </c>
      <c r="C1132" s="1">
        <f t="shared" si="54"/>
        <v>2</v>
      </c>
      <c r="D1132" s="15">
        <v>1127</v>
      </c>
      <c r="E1132" s="13">
        <f t="shared" si="55"/>
        <v>2.4706628399999899E-2</v>
      </c>
      <c r="BC1132" s="13">
        <f t="shared" si="53"/>
        <v>2.4706628399999899E-2</v>
      </c>
    </row>
    <row r="1133" spans="1:55" x14ac:dyDescent="0.25">
      <c r="A1133" s="15">
        <v>1128</v>
      </c>
      <c r="B1133">
        <v>2.4590319819999901E-2</v>
      </c>
      <c r="C1133" s="1">
        <f t="shared" si="54"/>
        <v>2</v>
      </c>
      <c r="D1133" s="15">
        <v>1128</v>
      </c>
      <c r="E1133" s="13">
        <f t="shared" si="55"/>
        <v>2.4590319819999901E-2</v>
      </c>
      <c r="BC1133" s="13">
        <f t="shared" si="53"/>
        <v>2.4590319819999901E-2</v>
      </c>
    </row>
    <row r="1134" spans="1:55" x14ac:dyDescent="0.25">
      <c r="A1134" s="15">
        <v>1129</v>
      </c>
      <c r="B1134">
        <v>2.4474544139999999E-2</v>
      </c>
      <c r="C1134" s="1">
        <f t="shared" si="54"/>
        <v>2</v>
      </c>
      <c r="D1134" s="15">
        <v>1129</v>
      </c>
      <c r="E1134" s="13">
        <f t="shared" si="55"/>
        <v>2.4474544139999999E-2</v>
      </c>
      <c r="BC1134" s="13">
        <f t="shared" si="53"/>
        <v>2.4474544139999999E-2</v>
      </c>
    </row>
    <row r="1135" spans="1:55" x14ac:dyDescent="0.25">
      <c r="A1135" s="15">
        <v>1130</v>
      </c>
      <c r="B1135">
        <v>2.4359299080000001E-2</v>
      </c>
      <c r="C1135" s="1">
        <f t="shared" si="54"/>
        <v>2</v>
      </c>
      <c r="D1135" s="15">
        <v>1130</v>
      </c>
      <c r="E1135" s="13">
        <f t="shared" si="55"/>
        <v>2.4359299080000001E-2</v>
      </c>
      <c r="BC1135" s="13">
        <f t="shared" si="53"/>
        <v>2.4359299080000001E-2</v>
      </c>
    </row>
    <row r="1136" spans="1:55" x14ac:dyDescent="0.25">
      <c r="A1136" s="15">
        <v>1131</v>
      </c>
      <c r="B1136">
        <v>2.4244582319999999E-2</v>
      </c>
      <c r="C1136" s="1">
        <f t="shared" si="54"/>
        <v>2</v>
      </c>
      <c r="D1136" s="15">
        <v>1131</v>
      </c>
      <c r="E1136" s="13">
        <f t="shared" si="55"/>
        <v>2.4244582319999999E-2</v>
      </c>
      <c r="BC1136" s="13">
        <f t="shared" si="53"/>
        <v>2.4244582319999999E-2</v>
      </c>
    </row>
    <row r="1137" spans="1:55" x14ac:dyDescent="0.25">
      <c r="A1137" s="15">
        <v>1132</v>
      </c>
      <c r="B1137">
        <v>2.41303915799999E-2</v>
      </c>
      <c r="C1137" s="1">
        <f t="shared" si="54"/>
        <v>2</v>
      </c>
      <c r="D1137" s="15">
        <v>1132</v>
      </c>
      <c r="E1137" s="13">
        <f t="shared" si="55"/>
        <v>2.41303915799999E-2</v>
      </c>
      <c r="BC1137" s="13">
        <f t="shared" si="53"/>
        <v>2.41303915799999E-2</v>
      </c>
    </row>
    <row r="1138" spans="1:55" x14ac:dyDescent="0.25">
      <c r="A1138" s="15">
        <v>1133</v>
      </c>
      <c r="B1138">
        <v>2.4016724579999999E-2</v>
      </c>
      <c r="C1138" s="1">
        <f t="shared" si="54"/>
        <v>2</v>
      </c>
      <c r="D1138" s="15">
        <v>1133</v>
      </c>
      <c r="E1138" s="13">
        <f t="shared" si="55"/>
        <v>2.4016724579999999E-2</v>
      </c>
      <c r="BC1138" s="13">
        <f t="shared" si="53"/>
        <v>2.4016724579999999E-2</v>
      </c>
    </row>
    <row r="1139" spans="1:55" x14ac:dyDescent="0.25">
      <c r="A1139" s="15">
        <v>1134</v>
      </c>
      <c r="B1139">
        <v>2.39035790399999E-2</v>
      </c>
      <c r="C1139" s="1">
        <f t="shared" si="54"/>
        <v>2</v>
      </c>
      <c r="D1139" s="15">
        <v>1134</v>
      </c>
      <c r="E1139" s="13">
        <f t="shared" si="55"/>
        <v>2.39035790399999E-2</v>
      </c>
      <c r="BC1139" s="13">
        <f t="shared" si="53"/>
        <v>2.39035790399999E-2</v>
      </c>
    </row>
    <row r="1140" spans="1:55" x14ac:dyDescent="0.25">
      <c r="A1140" s="15">
        <v>1135</v>
      </c>
      <c r="B1140">
        <v>2.3790952739999999E-2</v>
      </c>
      <c r="C1140" s="1">
        <f t="shared" si="54"/>
        <v>2</v>
      </c>
      <c r="D1140" s="15">
        <v>1135</v>
      </c>
      <c r="E1140" s="13">
        <f t="shared" si="55"/>
        <v>2.3790952739999999E-2</v>
      </c>
      <c r="BC1140" s="13">
        <f t="shared" si="53"/>
        <v>2.3790952739999999E-2</v>
      </c>
    </row>
    <row r="1141" spans="1:55" x14ac:dyDescent="0.25">
      <c r="A1141" s="15">
        <v>1136</v>
      </c>
      <c r="B1141">
        <v>2.367884336E-2</v>
      </c>
      <c r="C1141" s="1">
        <f t="shared" si="54"/>
        <v>2</v>
      </c>
      <c r="D1141" s="15">
        <v>1136</v>
      </c>
      <c r="E1141" s="13">
        <f t="shared" si="55"/>
        <v>2.367884336E-2</v>
      </c>
      <c r="BC1141" s="13">
        <f t="shared" si="53"/>
        <v>2.367884336E-2</v>
      </c>
    </row>
    <row r="1142" spans="1:55" x14ac:dyDescent="0.25">
      <c r="A1142" s="15">
        <v>1137</v>
      </c>
      <c r="B1142">
        <v>2.356724872E-2</v>
      </c>
      <c r="C1142" s="1">
        <f t="shared" si="54"/>
        <v>2</v>
      </c>
      <c r="D1142" s="15">
        <v>1137</v>
      </c>
      <c r="E1142" s="13">
        <f t="shared" si="55"/>
        <v>2.356724872E-2</v>
      </c>
      <c r="BC1142" s="13">
        <f t="shared" si="53"/>
        <v>2.356724872E-2</v>
      </c>
    </row>
    <row r="1143" spans="1:55" x14ac:dyDescent="0.25">
      <c r="A1143" s="15">
        <v>1138</v>
      </c>
      <c r="B1143">
        <v>2.345616654E-2</v>
      </c>
      <c r="C1143" s="1">
        <f t="shared" si="54"/>
        <v>2</v>
      </c>
      <c r="D1143" s="15">
        <v>1138</v>
      </c>
      <c r="E1143" s="13">
        <f t="shared" si="55"/>
        <v>2.345616654E-2</v>
      </c>
      <c r="BC1143" s="13">
        <f t="shared" si="53"/>
        <v>2.345616654E-2</v>
      </c>
    </row>
    <row r="1144" spans="1:55" x14ac:dyDescent="0.25">
      <c r="A1144" s="15">
        <v>1139</v>
      </c>
      <c r="B1144">
        <v>2.3345594599999998E-2</v>
      </c>
      <c r="C1144" s="1">
        <f t="shared" si="54"/>
        <v>2</v>
      </c>
      <c r="D1144" s="15">
        <v>1139</v>
      </c>
      <c r="E1144" s="13">
        <f t="shared" si="55"/>
        <v>2.3345594599999998E-2</v>
      </c>
      <c r="BC1144" s="13">
        <f t="shared" si="53"/>
        <v>2.3345594599999998E-2</v>
      </c>
    </row>
    <row r="1145" spans="1:55" x14ac:dyDescent="0.25">
      <c r="A1145" s="15">
        <v>1140</v>
      </c>
      <c r="B1145">
        <v>2.3235530679999901E-2</v>
      </c>
      <c r="C1145" s="1">
        <f t="shared" si="54"/>
        <v>2</v>
      </c>
      <c r="D1145" s="15">
        <v>1140</v>
      </c>
      <c r="E1145" s="13">
        <f t="shared" si="55"/>
        <v>2.3235530679999901E-2</v>
      </c>
      <c r="BC1145" s="13">
        <f t="shared" si="53"/>
        <v>2.3235530679999901E-2</v>
      </c>
    </row>
    <row r="1146" spans="1:55" x14ac:dyDescent="0.25">
      <c r="A1146" s="15">
        <v>1141</v>
      </c>
      <c r="B1146">
        <v>2.31259725799999E-2</v>
      </c>
      <c r="C1146" s="1">
        <f t="shared" si="54"/>
        <v>2</v>
      </c>
      <c r="D1146" s="15">
        <v>1141</v>
      </c>
      <c r="E1146" s="13">
        <f t="shared" si="55"/>
        <v>2.31259725799999E-2</v>
      </c>
      <c r="BC1146" s="13">
        <f t="shared" si="53"/>
        <v>2.31259725799999E-2</v>
      </c>
    </row>
    <row r="1147" spans="1:55" x14ac:dyDescent="0.25">
      <c r="A1147" s="15">
        <v>1142</v>
      </c>
      <c r="B1147">
        <v>2.301691808E-2</v>
      </c>
      <c r="C1147" s="1">
        <f t="shared" si="54"/>
        <v>2</v>
      </c>
      <c r="D1147" s="15">
        <v>1142</v>
      </c>
      <c r="E1147" s="13">
        <f t="shared" si="55"/>
        <v>2.301691808E-2</v>
      </c>
      <c r="BC1147" s="13">
        <f t="shared" si="53"/>
        <v>2.301691808E-2</v>
      </c>
    </row>
    <row r="1148" spans="1:55" x14ac:dyDescent="0.25">
      <c r="A1148" s="15">
        <v>1143</v>
      </c>
      <c r="B1148">
        <v>2.2908364999999899E-2</v>
      </c>
      <c r="C1148" s="1">
        <f t="shared" si="54"/>
        <v>2</v>
      </c>
      <c r="D1148" s="15">
        <v>1143</v>
      </c>
      <c r="E1148" s="13">
        <f t="shared" si="55"/>
        <v>2.2908364999999899E-2</v>
      </c>
      <c r="BC1148" s="13">
        <f t="shared" si="53"/>
        <v>2.2908364999999899E-2</v>
      </c>
    </row>
    <row r="1149" spans="1:55" x14ac:dyDescent="0.25">
      <c r="A1149" s="15">
        <v>1144</v>
      </c>
      <c r="B1149">
        <v>2.280031116E-2</v>
      </c>
      <c r="C1149" s="1">
        <f t="shared" si="54"/>
        <v>2</v>
      </c>
      <c r="D1149" s="15">
        <v>1144</v>
      </c>
      <c r="E1149" s="13">
        <f t="shared" si="55"/>
        <v>2.280031116E-2</v>
      </c>
      <c r="BC1149" s="13">
        <f t="shared" si="53"/>
        <v>2.280031116E-2</v>
      </c>
    </row>
    <row r="1150" spans="1:55" x14ac:dyDescent="0.25">
      <c r="A1150" s="15">
        <v>1145</v>
      </c>
      <c r="B1150">
        <v>2.26927543599999E-2</v>
      </c>
      <c r="C1150" s="1">
        <f t="shared" si="54"/>
        <v>2</v>
      </c>
      <c r="D1150" s="15">
        <v>1145</v>
      </c>
      <c r="E1150" s="13">
        <f t="shared" si="55"/>
        <v>2.26927543599999E-2</v>
      </c>
      <c r="BC1150" s="13">
        <f t="shared" si="53"/>
        <v>2.26927543599999E-2</v>
      </c>
    </row>
    <row r="1151" spans="1:55" x14ac:dyDescent="0.25">
      <c r="A1151" s="15">
        <v>1146</v>
      </c>
      <c r="B1151">
        <v>2.2585692439999999E-2</v>
      </c>
      <c r="C1151" s="1">
        <f t="shared" si="54"/>
        <v>2</v>
      </c>
      <c r="D1151" s="15">
        <v>1146</v>
      </c>
      <c r="E1151" s="13">
        <f t="shared" si="55"/>
        <v>2.2585692439999999E-2</v>
      </c>
      <c r="BC1151" s="13">
        <f t="shared" si="53"/>
        <v>2.2585692439999999E-2</v>
      </c>
    </row>
    <row r="1152" spans="1:55" x14ac:dyDescent="0.25">
      <c r="A1152" s="15">
        <v>1147</v>
      </c>
      <c r="B1152">
        <v>2.24791232599999E-2</v>
      </c>
      <c r="C1152" s="1">
        <f t="shared" si="54"/>
        <v>2</v>
      </c>
      <c r="D1152" s="15">
        <v>1147</v>
      </c>
      <c r="E1152" s="13">
        <f t="shared" si="55"/>
        <v>2.24791232599999E-2</v>
      </c>
      <c r="BC1152" s="13">
        <f t="shared" si="53"/>
        <v>2.24791232599999E-2</v>
      </c>
    </row>
    <row r="1153" spans="1:55" x14ac:dyDescent="0.25">
      <c r="A1153" s="15">
        <v>1148</v>
      </c>
      <c r="B1153">
        <v>2.2373044639999999E-2</v>
      </c>
      <c r="C1153" s="1">
        <f t="shared" si="54"/>
        <v>2</v>
      </c>
      <c r="D1153" s="15">
        <v>1148</v>
      </c>
      <c r="E1153" s="13">
        <f t="shared" si="55"/>
        <v>2.2373044639999999E-2</v>
      </c>
      <c r="BC1153" s="13">
        <f t="shared" si="53"/>
        <v>2.2373044639999999E-2</v>
      </c>
    </row>
    <row r="1154" spans="1:55" x14ac:dyDescent="0.25">
      <c r="A1154" s="15">
        <v>1149</v>
      </c>
      <c r="B1154">
        <v>2.22674544399999E-2</v>
      </c>
      <c r="C1154" s="1">
        <f t="shared" si="54"/>
        <v>2</v>
      </c>
      <c r="D1154" s="15">
        <v>1149</v>
      </c>
      <c r="E1154" s="13">
        <f t="shared" si="55"/>
        <v>2.22674544399999E-2</v>
      </c>
      <c r="BC1154" s="13">
        <f t="shared" si="53"/>
        <v>2.22674544399999E-2</v>
      </c>
    </row>
    <row r="1155" spans="1:55" x14ac:dyDescent="0.25">
      <c r="A1155" s="15">
        <v>1150</v>
      </c>
      <c r="B1155">
        <v>2.2162350519999902E-2</v>
      </c>
      <c r="C1155" s="1">
        <f t="shared" si="54"/>
        <v>2</v>
      </c>
      <c r="D1155" s="15">
        <v>1150</v>
      </c>
      <c r="E1155" s="13">
        <f t="shared" si="55"/>
        <v>2.2162350519999902E-2</v>
      </c>
      <c r="BC1155" s="13">
        <f t="shared" si="53"/>
        <v>2.2162350519999902E-2</v>
      </c>
    </row>
    <row r="1156" spans="1:55" x14ac:dyDescent="0.25">
      <c r="A1156" s="15">
        <v>1151</v>
      </c>
      <c r="B1156">
        <v>2.2057730759999901E-2</v>
      </c>
      <c r="C1156" s="1">
        <f t="shared" si="54"/>
        <v>2</v>
      </c>
      <c r="D1156" s="15">
        <v>1151</v>
      </c>
      <c r="E1156" s="13">
        <f t="shared" si="55"/>
        <v>2.2057730759999901E-2</v>
      </c>
      <c r="BC1156" s="13">
        <f t="shared" si="53"/>
        <v>2.2057730759999901E-2</v>
      </c>
    </row>
    <row r="1157" spans="1:55" x14ac:dyDescent="0.25">
      <c r="A1157" s="15">
        <v>1152</v>
      </c>
      <c r="B1157">
        <v>2.1953593059999998E-2</v>
      </c>
      <c r="C1157" s="1">
        <f t="shared" si="54"/>
        <v>2</v>
      </c>
      <c r="D1157" s="15">
        <v>1152</v>
      </c>
      <c r="E1157" s="13">
        <f t="shared" si="55"/>
        <v>2.1953593059999998E-2</v>
      </c>
      <c r="BC1157" s="13">
        <f t="shared" ref="BC1157:BC1220" si="56">B1157</f>
        <v>2.1953593059999998E-2</v>
      </c>
    </row>
    <row r="1158" spans="1:55" x14ac:dyDescent="0.25">
      <c r="A1158" s="15">
        <v>1153</v>
      </c>
      <c r="B1158">
        <v>2.184993528E-2</v>
      </c>
      <c r="C1158" s="1">
        <f t="shared" ref="C1158:C1221" si="57">IF(ROW()-$C$4&lt;=$C$2,1,2)</f>
        <v>2</v>
      </c>
      <c r="D1158" s="15">
        <v>1153</v>
      </c>
      <c r="E1158" s="13">
        <f t="shared" ref="E1158:E1221" si="58">B1158</f>
        <v>2.184993528E-2</v>
      </c>
      <c r="BC1158" s="13">
        <f t="shared" si="56"/>
        <v>2.184993528E-2</v>
      </c>
    </row>
    <row r="1159" spans="1:55" x14ac:dyDescent="0.25">
      <c r="A1159" s="15">
        <v>1154</v>
      </c>
      <c r="B1159">
        <v>2.1746755319999998E-2</v>
      </c>
      <c r="C1159" s="1">
        <f t="shared" si="57"/>
        <v>2</v>
      </c>
      <c r="D1159" s="15">
        <v>1154</v>
      </c>
      <c r="E1159" s="13">
        <f t="shared" si="58"/>
        <v>2.1746755319999998E-2</v>
      </c>
      <c r="BC1159" s="13">
        <f t="shared" si="56"/>
        <v>2.1746755319999998E-2</v>
      </c>
    </row>
    <row r="1160" spans="1:55" x14ac:dyDescent="0.25">
      <c r="A1160" s="15">
        <v>1155</v>
      </c>
      <c r="B1160">
        <v>2.1644051099999999E-2</v>
      </c>
      <c r="C1160" s="1">
        <f t="shared" si="57"/>
        <v>2</v>
      </c>
      <c r="D1160" s="15">
        <v>1155</v>
      </c>
      <c r="E1160" s="13">
        <f t="shared" si="58"/>
        <v>2.1644051099999999E-2</v>
      </c>
      <c r="BC1160" s="13">
        <f t="shared" si="56"/>
        <v>2.1644051099999999E-2</v>
      </c>
    </row>
    <row r="1161" spans="1:55" x14ac:dyDescent="0.25">
      <c r="A1161" s="15">
        <v>1156</v>
      </c>
      <c r="B1161">
        <v>2.15418205199999E-2</v>
      </c>
      <c r="C1161" s="1">
        <f t="shared" si="57"/>
        <v>2</v>
      </c>
      <c r="D1161" s="15">
        <v>1156</v>
      </c>
      <c r="E1161" s="13">
        <f t="shared" si="58"/>
        <v>2.15418205199999E-2</v>
      </c>
      <c r="BC1161" s="13">
        <f t="shared" si="56"/>
        <v>2.15418205199999E-2</v>
      </c>
    </row>
    <row r="1162" spans="1:55" x14ac:dyDescent="0.25">
      <c r="A1162" s="15">
        <v>1157</v>
      </c>
      <c r="B1162">
        <v>2.1440061520000001E-2</v>
      </c>
      <c r="C1162" s="1">
        <f t="shared" si="57"/>
        <v>2</v>
      </c>
      <c r="D1162" s="15">
        <v>1157</v>
      </c>
      <c r="E1162" s="13">
        <f t="shared" si="58"/>
        <v>2.1440061520000001E-2</v>
      </c>
      <c r="BC1162" s="13">
        <f t="shared" si="56"/>
        <v>2.1440061520000001E-2</v>
      </c>
    </row>
    <row r="1163" spans="1:55" x14ac:dyDescent="0.25">
      <c r="A1163" s="15">
        <v>1158</v>
      </c>
      <c r="B1163">
        <v>2.1338771999999898E-2</v>
      </c>
      <c r="C1163" s="1">
        <f t="shared" si="57"/>
        <v>2</v>
      </c>
      <c r="D1163" s="15">
        <v>1158</v>
      </c>
      <c r="E1163" s="13">
        <f t="shared" si="58"/>
        <v>2.1338771999999898E-2</v>
      </c>
      <c r="BC1163" s="13">
        <f t="shared" si="56"/>
        <v>2.1338771999999898E-2</v>
      </c>
    </row>
    <row r="1164" spans="1:55" x14ac:dyDescent="0.25">
      <c r="A1164" s="15">
        <v>1159</v>
      </c>
      <c r="B1164">
        <v>2.1237949919999999E-2</v>
      </c>
      <c r="C1164" s="1">
        <f t="shared" si="57"/>
        <v>2</v>
      </c>
      <c r="D1164" s="15">
        <v>1159</v>
      </c>
      <c r="E1164" s="13">
        <f t="shared" si="58"/>
        <v>2.1237949919999999E-2</v>
      </c>
      <c r="BC1164" s="13">
        <f t="shared" si="56"/>
        <v>2.1237949919999999E-2</v>
      </c>
    </row>
    <row r="1165" spans="1:55" x14ac:dyDescent="0.25">
      <c r="A1165" s="15">
        <v>1160</v>
      </c>
      <c r="B1165">
        <v>2.11375932199999E-2</v>
      </c>
      <c r="C1165" s="1">
        <f t="shared" si="57"/>
        <v>2</v>
      </c>
      <c r="D1165" s="15">
        <v>1160</v>
      </c>
      <c r="E1165" s="13">
        <f t="shared" si="58"/>
        <v>2.11375932199999E-2</v>
      </c>
      <c r="BC1165" s="13">
        <f t="shared" si="56"/>
        <v>2.11375932199999E-2</v>
      </c>
    </row>
    <row r="1166" spans="1:55" x14ac:dyDescent="0.25">
      <c r="A1166" s="15">
        <v>1161</v>
      </c>
      <c r="B1166">
        <v>2.1037699859999998E-2</v>
      </c>
      <c r="C1166" s="1">
        <f t="shared" si="57"/>
        <v>2</v>
      </c>
      <c r="D1166" s="15">
        <v>1161</v>
      </c>
      <c r="E1166" s="13">
        <f t="shared" si="58"/>
        <v>2.1037699859999998E-2</v>
      </c>
      <c r="BC1166" s="13">
        <f t="shared" si="56"/>
        <v>2.1037699859999998E-2</v>
      </c>
    </row>
    <row r="1167" spans="1:55" x14ac:dyDescent="0.25">
      <c r="A1167" s="15">
        <v>1162</v>
      </c>
      <c r="B1167">
        <v>2.0938267779999999E-2</v>
      </c>
      <c r="C1167" s="1">
        <f t="shared" si="57"/>
        <v>2</v>
      </c>
      <c r="D1167" s="15">
        <v>1162</v>
      </c>
      <c r="E1167" s="13">
        <f t="shared" si="58"/>
        <v>2.0938267779999999E-2</v>
      </c>
      <c r="BC1167" s="13">
        <f t="shared" si="56"/>
        <v>2.0938267779999999E-2</v>
      </c>
    </row>
    <row r="1168" spans="1:55" x14ac:dyDescent="0.25">
      <c r="A1168" s="15">
        <v>1163</v>
      </c>
      <c r="B1168">
        <v>2.0839294979999999E-2</v>
      </c>
      <c r="C1168" s="1">
        <f t="shared" si="57"/>
        <v>2</v>
      </c>
      <c r="D1168" s="15">
        <v>1163</v>
      </c>
      <c r="E1168" s="13">
        <f t="shared" si="58"/>
        <v>2.0839294979999999E-2</v>
      </c>
      <c r="BC1168" s="13">
        <f t="shared" si="56"/>
        <v>2.0839294979999999E-2</v>
      </c>
    </row>
    <row r="1169" spans="1:55" x14ac:dyDescent="0.25">
      <c r="A1169" s="15">
        <v>1164</v>
      </c>
      <c r="B1169">
        <v>2.0740779399999899E-2</v>
      </c>
      <c r="C1169" s="1">
        <f t="shared" si="57"/>
        <v>2</v>
      </c>
      <c r="D1169" s="15">
        <v>1164</v>
      </c>
      <c r="E1169" s="13">
        <f t="shared" si="58"/>
        <v>2.0740779399999899E-2</v>
      </c>
      <c r="BC1169" s="13">
        <f t="shared" si="56"/>
        <v>2.0740779399999899E-2</v>
      </c>
    </row>
    <row r="1170" spans="1:55" x14ac:dyDescent="0.25">
      <c r="A1170" s="15">
        <v>1165</v>
      </c>
      <c r="B1170">
        <v>2.0642719059999998E-2</v>
      </c>
      <c r="C1170" s="1">
        <f t="shared" si="57"/>
        <v>2</v>
      </c>
      <c r="D1170" s="15">
        <v>1165</v>
      </c>
      <c r="E1170" s="13">
        <f t="shared" si="58"/>
        <v>2.0642719059999998E-2</v>
      </c>
      <c r="BC1170" s="13">
        <f t="shared" si="56"/>
        <v>2.0642719059999998E-2</v>
      </c>
    </row>
    <row r="1171" spans="1:55" x14ac:dyDescent="0.25">
      <c r="A1171" s="15">
        <v>1166</v>
      </c>
      <c r="B1171">
        <v>2.05451119599999E-2</v>
      </c>
      <c r="C1171" s="1">
        <f t="shared" si="57"/>
        <v>2</v>
      </c>
      <c r="D1171" s="15">
        <v>1166</v>
      </c>
      <c r="E1171" s="13">
        <f t="shared" si="58"/>
        <v>2.05451119599999E-2</v>
      </c>
      <c r="BC1171" s="13">
        <f t="shared" si="56"/>
        <v>2.05451119599999E-2</v>
      </c>
    </row>
    <row r="1172" spans="1:55" x14ac:dyDescent="0.25">
      <c r="A1172" s="15">
        <v>1167</v>
      </c>
      <c r="B1172">
        <v>2.0447956059999901E-2</v>
      </c>
      <c r="C1172" s="1">
        <f t="shared" si="57"/>
        <v>2</v>
      </c>
      <c r="D1172" s="15">
        <v>1167</v>
      </c>
      <c r="E1172" s="13">
        <f t="shared" si="58"/>
        <v>2.0447956059999901E-2</v>
      </c>
      <c r="BC1172" s="13">
        <f t="shared" si="56"/>
        <v>2.0447956059999901E-2</v>
      </c>
    </row>
    <row r="1173" spans="1:55" x14ac:dyDescent="0.25">
      <c r="A1173" s="15">
        <v>1168</v>
      </c>
      <c r="B1173">
        <v>2.03512493999999E-2</v>
      </c>
      <c r="C1173" s="1">
        <f t="shared" si="57"/>
        <v>2</v>
      </c>
      <c r="D1173" s="15">
        <v>1168</v>
      </c>
      <c r="E1173" s="13">
        <f t="shared" si="58"/>
        <v>2.03512493999999E-2</v>
      </c>
      <c r="BC1173" s="13">
        <f t="shared" si="56"/>
        <v>2.03512493999999E-2</v>
      </c>
    </row>
    <row r="1174" spans="1:55" x14ac:dyDescent="0.25">
      <c r="A1174" s="15">
        <v>1169</v>
      </c>
      <c r="B1174">
        <v>2.025499E-2</v>
      </c>
      <c r="C1174" s="1">
        <f t="shared" si="57"/>
        <v>2</v>
      </c>
      <c r="D1174" s="15">
        <v>1169</v>
      </c>
      <c r="E1174" s="13">
        <f t="shared" si="58"/>
        <v>2.025499E-2</v>
      </c>
      <c r="BC1174" s="13">
        <f t="shared" si="56"/>
        <v>2.025499E-2</v>
      </c>
    </row>
    <row r="1175" spans="1:55" x14ac:dyDescent="0.25">
      <c r="A1175" s="15">
        <v>1170</v>
      </c>
      <c r="B1175">
        <v>2.015917586E-2</v>
      </c>
      <c r="C1175" s="1">
        <f t="shared" si="57"/>
        <v>2</v>
      </c>
      <c r="D1175" s="15">
        <v>1170</v>
      </c>
      <c r="E1175" s="13">
        <f t="shared" si="58"/>
        <v>2.015917586E-2</v>
      </c>
      <c r="BC1175" s="13">
        <f t="shared" si="56"/>
        <v>2.015917586E-2</v>
      </c>
    </row>
    <row r="1176" spans="1:55" x14ac:dyDescent="0.25">
      <c r="A1176" s="15">
        <v>1171</v>
      </c>
      <c r="B1176">
        <v>2.006380504E-2</v>
      </c>
      <c r="C1176" s="1">
        <f t="shared" si="57"/>
        <v>2</v>
      </c>
      <c r="D1176" s="15">
        <v>1171</v>
      </c>
      <c r="E1176" s="13">
        <f t="shared" si="58"/>
        <v>2.006380504E-2</v>
      </c>
      <c r="BC1176" s="13">
        <f t="shared" si="56"/>
        <v>2.006380504E-2</v>
      </c>
    </row>
    <row r="1177" spans="1:55" x14ac:dyDescent="0.25">
      <c r="A1177" s="15">
        <v>1172</v>
      </c>
      <c r="B1177">
        <v>1.9968875571999899E-2</v>
      </c>
      <c r="C1177" s="1">
        <f t="shared" si="57"/>
        <v>2</v>
      </c>
      <c r="D1177" s="15">
        <v>1172</v>
      </c>
      <c r="E1177" s="13">
        <f t="shared" si="58"/>
        <v>1.9968875571999899E-2</v>
      </c>
      <c r="BC1177" s="13">
        <f t="shared" si="56"/>
        <v>1.9968875571999899E-2</v>
      </c>
    </row>
    <row r="1178" spans="1:55" x14ac:dyDescent="0.25">
      <c r="A1178" s="15">
        <v>1173</v>
      </c>
      <c r="B1178">
        <v>1.9874385498E-2</v>
      </c>
      <c r="C1178" s="1">
        <f t="shared" si="57"/>
        <v>2</v>
      </c>
      <c r="D1178" s="15">
        <v>1173</v>
      </c>
      <c r="E1178" s="13">
        <f t="shared" si="58"/>
        <v>1.9874385498E-2</v>
      </c>
      <c r="BC1178" s="13">
        <f t="shared" si="56"/>
        <v>1.9874385498E-2</v>
      </c>
    </row>
    <row r="1179" spans="1:55" x14ac:dyDescent="0.25">
      <c r="A1179" s="15">
        <v>1174</v>
      </c>
      <c r="B1179">
        <v>1.9780332879999901E-2</v>
      </c>
      <c r="C1179" s="1">
        <f t="shared" si="57"/>
        <v>2</v>
      </c>
      <c r="D1179" s="15">
        <v>1174</v>
      </c>
      <c r="E1179" s="13">
        <f t="shared" si="58"/>
        <v>1.9780332879999901E-2</v>
      </c>
      <c r="BC1179" s="13">
        <f t="shared" si="56"/>
        <v>1.9780332879999901E-2</v>
      </c>
    </row>
    <row r="1180" spans="1:55" x14ac:dyDescent="0.25">
      <c r="A1180" s="15">
        <v>1175</v>
      </c>
      <c r="B1180">
        <v>1.9686715779999898E-2</v>
      </c>
      <c r="C1180" s="1">
        <f t="shared" si="57"/>
        <v>2</v>
      </c>
      <c r="D1180" s="15">
        <v>1175</v>
      </c>
      <c r="E1180" s="13">
        <f t="shared" si="58"/>
        <v>1.9686715779999898E-2</v>
      </c>
      <c r="BC1180" s="13">
        <f t="shared" si="56"/>
        <v>1.9686715779999898E-2</v>
      </c>
    </row>
    <row r="1181" spans="1:55" x14ac:dyDescent="0.25">
      <c r="A1181" s="15">
        <v>1176</v>
      </c>
      <c r="B1181">
        <v>1.9593532269999998E-2</v>
      </c>
      <c r="C1181" s="1">
        <f t="shared" si="57"/>
        <v>2</v>
      </c>
      <c r="D1181" s="15">
        <v>1176</v>
      </c>
      <c r="E1181" s="13">
        <f t="shared" si="58"/>
        <v>1.9593532269999998E-2</v>
      </c>
      <c r="BC1181" s="13">
        <f t="shared" si="56"/>
        <v>1.9593532269999998E-2</v>
      </c>
    </row>
    <row r="1182" spans="1:55" x14ac:dyDescent="0.25">
      <c r="A1182" s="15">
        <v>1177</v>
      </c>
      <c r="B1182">
        <v>1.9500780432000001E-2</v>
      </c>
      <c r="C1182" s="1">
        <f t="shared" si="57"/>
        <v>2</v>
      </c>
      <c r="D1182" s="15">
        <v>1177</v>
      </c>
      <c r="E1182" s="13">
        <f t="shared" si="58"/>
        <v>1.9500780432000001E-2</v>
      </c>
      <c r="BC1182" s="13">
        <f t="shared" si="56"/>
        <v>1.9500780432000001E-2</v>
      </c>
    </row>
    <row r="1183" spans="1:55" x14ac:dyDescent="0.25">
      <c r="A1183" s="15">
        <v>1178</v>
      </c>
      <c r="B1183">
        <v>1.9408458351999999E-2</v>
      </c>
      <c r="C1183" s="1">
        <f t="shared" si="57"/>
        <v>2</v>
      </c>
      <c r="D1183" s="15">
        <v>1178</v>
      </c>
      <c r="E1183" s="13">
        <f t="shared" si="58"/>
        <v>1.9408458351999999E-2</v>
      </c>
      <c r="BC1183" s="13">
        <f t="shared" si="56"/>
        <v>1.9408458351999999E-2</v>
      </c>
    </row>
    <row r="1184" spans="1:55" x14ac:dyDescent="0.25">
      <c r="A1184" s="15">
        <v>1179</v>
      </c>
      <c r="B1184">
        <v>1.9316564123999999E-2</v>
      </c>
      <c r="C1184" s="1">
        <f t="shared" si="57"/>
        <v>2</v>
      </c>
      <c r="D1184" s="15">
        <v>1179</v>
      </c>
      <c r="E1184" s="13">
        <f t="shared" si="58"/>
        <v>1.9316564123999999E-2</v>
      </c>
      <c r="BC1184" s="13">
        <f t="shared" si="56"/>
        <v>1.9316564123999999E-2</v>
      </c>
    </row>
    <row r="1185" spans="1:55" x14ac:dyDescent="0.25">
      <c r="A1185" s="15">
        <v>1180</v>
      </c>
      <c r="B1185">
        <v>1.9225095851999999E-2</v>
      </c>
      <c r="C1185" s="1">
        <f t="shared" si="57"/>
        <v>2</v>
      </c>
      <c r="D1185" s="15">
        <v>1180</v>
      </c>
      <c r="E1185" s="13">
        <f t="shared" si="58"/>
        <v>1.9225095851999999E-2</v>
      </c>
      <c r="BC1185" s="13">
        <f t="shared" si="56"/>
        <v>1.9225095851999999E-2</v>
      </c>
    </row>
    <row r="1186" spans="1:55" x14ac:dyDescent="0.25">
      <c r="A1186" s="15">
        <v>1181</v>
      </c>
      <c r="B1186">
        <v>1.9134051645999999E-2</v>
      </c>
      <c r="C1186" s="1">
        <f t="shared" si="57"/>
        <v>2</v>
      </c>
      <c r="D1186" s="15">
        <v>1181</v>
      </c>
      <c r="E1186" s="13">
        <f t="shared" si="58"/>
        <v>1.9134051645999999E-2</v>
      </c>
      <c r="BC1186" s="13">
        <f t="shared" si="56"/>
        <v>1.9134051645999999E-2</v>
      </c>
    </row>
    <row r="1187" spans="1:55" x14ac:dyDescent="0.25">
      <c r="A1187" s="15">
        <v>1182</v>
      </c>
      <c r="B1187">
        <v>1.9043429622000001E-2</v>
      </c>
      <c r="C1187" s="1">
        <f t="shared" si="57"/>
        <v>2</v>
      </c>
      <c r="D1187" s="15">
        <v>1182</v>
      </c>
      <c r="E1187" s="13">
        <f t="shared" si="58"/>
        <v>1.9043429622000001E-2</v>
      </c>
      <c r="BC1187" s="13">
        <f t="shared" si="56"/>
        <v>1.9043429622000001E-2</v>
      </c>
    </row>
    <row r="1188" spans="1:55" x14ac:dyDescent="0.25">
      <c r="A1188" s="15">
        <v>1183</v>
      </c>
      <c r="B1188">
        <v>1.8953227907999901E-2</v>
      </c>
      <c r="C1188" s="1">
        <f t="shared" si="57"/>
        <v>2</v>
      </c>
      <c r="D1188" s="15">
        <v>1183</v>
      </c>
      <c r="E1188" s="13">
        <f t="shared" si="58"/>
        <v>1.8953227907999901E-2</v>
      </c>
      <c r="BC1188" s="13">
        <f t="shared" si="56"/>
        <v>1.8953227907999901E-2</v>
      </c>
    </row>
    <row r="1189" spans="1:55" x14ac:dyDescent="0.25">
      <c r="A1189" s="15">
        <v>1184</v>
      </c>
      <c r="B1189">
        <v>1.8863444633999998E-2</v>
      </c>
      <c r="C1189" s="1">
        <f t="shared" si="57"/>
        <v>2</v>
      </c>
      <c r="D1189" s="15">
        <v>1184</v>
      </c>
      <c r="E1189" s="13">
        <f t="shared" si="58"/>
        <v>1.8863444633999998E-2</v>
      </c>
      <c r="BC1189" s="13">
        <f t="shared" si="56"/>
        <v>1.8863444633999998E-2</v>
      </c>
    </row>
    <row r="1190" spans="1:55" x14ac:dyDescent="0.25">
      <c r="A1190" s="15">
        <v>1185</v>
      </c>
      <c r="B1190">
        <v>1.8774077944E-2</v>
      </c>
      <c r="C1190" s="1">
        <f t="shared" si="57"/>
        <v>2</v>
      </c>
      <c r="D1190" s="15">
        <v>1185</v>
      </c>
      <c r="E1190" s="13">
        <f t="shared" si="58"/>
        <v>1.8774077944E-2</v>
      </c>
      <c r="BC1190" s="13">
        <f t="shared" si="56"/>
        <v>1.8774077944E-2</v>
      </c>
    </row>
    <row r="1191" spans="1:55" x14ac:dyDescent="0.25">
      <c r="A1191" s="15">
        <v>1186</v>
      </c>
      <c r="B1191">
        <v>1.8685125981999999E-2</v>
      </c>
      <c r="C1191" s="1">
        <f t="shared" si="57"/>
        <v>2</v>
      </c>
      <c r="D1191" s="15">
        <v>1186</v>
      </c>
      <c r="E1191" s="13">
        <f t="shared" si="58"/>
        <v>1.8685125981999999E-2</v>
      </c>
      <c r="BC1191" s="13">
        <f t="shared" si="56"/>
        <v>1.8685125981999999E-2</v>
      </c>
    </row>
    <row r="1192" spans="1:55" x14ac:dyDescent="0.25">
      <c r="A1192" s="15">
        <v>1187</v>
      </c>
      <c r="B1192">
        <v>1.8596586905999999E-2</v>
      </c>
      <c r="C1192" s="1">
        <f t="shared" si="57"/>
        <v>2</v>
      </c>
      <c r="D1192" s="15">
        <v>1187</v>
      </c>
      <c r="E1192" s="13">
        <f t="shared" si="58"/>
        <v>1.8596586905999999E-2</v>
      </c>
      <c r="BC1192" s="13">
        <f t="shared" si="56"/>
        <v>1.8596586905999999E-2</v>
      </c>
    </row>
    <row r="1193" spans="1:55" x14ac:dyDescent="0.25">
      <c r="A1193" s="15">
        <v>1188</v>
      </c>
      <c r="B1193">
        <v>1.8508458876E-2</v>
      </c>
      <c r="C1193" s="1">
        <f t="shared" si="57"/>
        <v>2</v>
      </c>
      <c r="D1193" s="15">
        <v>1188</v>
      </c>
      <c r="E1193" s="13">
        <f t="shared" si="58"/>
        <v>1.8508458876E-2</v>
      </c>
      <c r="BC1193" s="13">
        <f t="shared" si="56"/>
        <v>1.8508458876E-2</v>
      </c>
    </row>
    <row r="1194" spans="1:55" x14ac:dyDescent="0.25">
      <c r="A1194" s="15">
        <v>1189</v>
      </c>
      <c r="B1194">
        <v>1.8420740065999999E-2</v>
      </c>
      <c r="C1194" s="1">
        <f t="shared" si="57"/>
        <v>2</v>
      </c>
      <c r="D1194" s="15">
        <v>1189</v>
      </c>
      <c r="E1194" s="13">
        <f t="shared" si="58"/>
        <v>1.8420740065999999E-2</v>
      </c>
      <c r="BC1194" s="13">
        <f t="shared" si="56"/>
        <v>1.8420740065999999E-2</v>
      </c>
    </row>
    <row r="1195" spans="1:55" x14ac:dyDescent="0.25">
      <c r="A1195" s="15">
        <v>1190</v>
      </c>
      <c r="B1195">
        <v>1.8333428651999901E-2</v>
      </c>
      <c r="C1195" s="1">
        <f t="shared" si="57"/>
        <v>2</v>
      </c>
      <c r="D1195" s="15">
        <v>1190</v>
      </c>
      <c r="E1195" s="13">
        <f t="shared" si="58"/>
        <v>1.8333428651999901E-2</v>
      </c>
      <c r="BC1195" s="13">
        <f t="shared" si="56"/>
        <v>1.8333428651999901E-2</v>
      </c>
    </row>
    <row r="1196" spans="1:55" x14ac:dyDescent="0.25">
      <c r="A1196" s="15">
        <v>1191</v>
      </c>
      <c r="B1196">
        <v>1.8246522817999999E-2</v>
      </c>
      <c r="C1196" s="1">
        <f t="shared" si="57"/>
        <v>2</v>
      </c>
      <c r="D1196" s="15">
        <v>1191</v>
      </c>
      <c r="E1196" s="13">
        <f t="shared" si="58"/>
        <v>1.8246522817999999E-2</v>
      </c>
      <c r="BC1196" s="13">
        <f t="shared" si="56"/>
        <v>1.8246522817999999E-2</v>
      </c>
    </row>
    <row r="1197" spans="1:55" x14ac:dyDescent="0.25">
      <c r="A1197" s="15">
        <v>1192</v>
      </c>
      <c r="B1197">
        <v>1.8160020755999901E-2</v>
      </c>
      <c r="C1197" s="1">
        <f t="shared" si="57"/>
        <v>2</v>
      </c>
      <c r="D1197" s="15">
        <v>1192</v>
      </c>
      <c r="E1197" s="13">
        <f t="shared" si="58"/>
        <v>1.8160020755999901E-2</v>
      </c>
      <c r="BC1197" s="13">
        <f t="shared" si="56"/>
        <v>1.8160020755999901E-2</v>
      </c>
    </row>
    <row r="1198" spans="1:55" x14ac:dyDescent="0.25">
      <c r="A1198" s="15">
        <v>1193</v>
      </c>
      <c r="B1198">
        <v>1.8073920667999999E-2</v>
      </c>
      <c r="C1198" s="1">
        <f t="shared" si="57"/>
        <v>2</v>
      </c>
      <c r="D1198" s="15">
        <v>1193</v>
      </c>
      <c r="E1198" s="13">
        <f t="shared" si="58"/>
        <v>1.8073920667999999E-2</v>
      </c>
      <c r="BC1198" s="13">
        <f t="shared" si="56"/>
        <v>1.8073920667999999E-2</v>
      </c>
    </row>
    <row r="1199" spans="1:55" x14ac:dyDescent="0.25">
      <c r="A1199" s="15">
        <v>1194</v>
      </c>
      <c r="B1199">
        <v>1.798822076E-2</v>
      </c>
      <c r="C1199" s="1">
        <f t="shared" si="57"/>
        <v>2</v>
      </c>
      <c r="D1199" s="15">
        <v>1194</v>
      </c>
      <c r="E1199" s="13">
        <f t="shared" si="58"/>
        <v>1.798822076E-2</v>
      </c>
      <c r="BC1199" s="13">
        <f t="shared" si="56"/>
        <v>1.798822076E-2</v>
      </c>
    </row>
    <row r="1200" spans="1:55" x14ac:dyDescent="0.25">
      <c r="A1200" s="15">
        <v>1195</v>
      </c>
      <c r="B1200">
        <v>1.7902919245999901E-2</v>
      </c>
      <c r="C1200" s="1">
        <f t="shared" si="57"/>
        <v>2</v>
      </c>
      <c r="D1200" s="15">
        <v>1195</v>
      </c>
      <c r="E1200" s="13">
        <f t="shared" si="58"/>
        <v>1.7902919245999901E-2</v>
      </c>
      <c r="BC1200" s="13">
        <f t="shared" si="56"/>
        <v>1.7902919245999901E-2</v>
      </c>
    </row>
    <row r="1201" spans="1:55" x14ac:dyDescent="0.25">
      <c r="A1201" s="15">
        <v>1196</v>
      </c>
      <c r="B1201">
        <v>1.7818014348E-2</v>
      </c>
      <c r="C1201" s="1">
        <f t="shared" si="57"/>
        <v>2</v>
      </c>
      <c r="D1201" s="15">
        <v>1196</v>
      </c>
      <c r="E1201" s="13">
        <f t="shared" si="58"/>
        <v>1.7818014348E-2</v>
      </c>
      <c r="BC1201" s="13">
        <f t="shared" si="56"/>
        <v>1.7818014348E-2</v>
      </c>
    </row>
    <row r="1202" spans="1:55" x14ac:dyDescent="0.25">
      <c r="A1202" s="15">
        <v>1197</v>
      </c>
      <c r="B1202">
        <v>1.7733504293999999E-2</v>
      </c>
      <c r="C1202" s="1">
        <f t="shared" si="57"/>
        <v>2</v>
      </c>
      <c r="D1202" s="15">
        <v>1197</v>
      </c>
      <c r="E1202" s="13">
        <f t="shared" si="58"/>
        <v>1.7733504293999999E-2</v>
      </c>
      <c r="BC1202" s="13">
        <f t="shared" si="56"/>
        <v>1.7733504293999999E-2</v>
      </c>
    </row>
    <row r="1203" spans="1:55" x14ac:dyDescent="0.25">
      <c r="A1203" s="15">
        <v>1198</v>
      </c>
      <c r="B1203">
        <v>1.7649387320000001E-2</v>
      </c>
      <c r="C1203" s="1">
        <f t="shared" si="57"/>
        <v>2</v>
      </c>
      <c r="D1203" s="15">
        <v>1198</v>
      </c>
      <c r="E1203" s="13">
        <f t="shared" si="58"/>
        <v>1.7649387320000001E-2</v>
      </c>
      <c r="BC1203" s="13">
        <f t="shared" si="56"/>
        <v>1.7649387320000001E-2</v>
      </c>
    </row>
    <row r="1204" spans="1:55" x14ac:dyDescent="0.25">
      <c r="A1204" s="15">
        <v>1199</v>
      </c>
      <c r="B1204">
        <v>1.756566167E-2</v>
      </c>
      <c r="C1204" s="1">
        <f t="shared" si="57"/>
        <v>2</v>
      </c>
      <c r="D1204" s="15">
        <v>1199</v>
      </c>
      <c r="E1204" s="13">
        <f t="shared" si="58"/>
        <v>1.756566167E-2</v>
      </c>
      <c r="BC1204" s="13">
        <f t="shared" si="56"/>
        <v>1.756566167E-2</v>
      </c>
    </row>
    <row r="1205" spans="1:55" x14ac:dyDescent="0.25">
      <c r="A1205" s="15">
        <v>1200</v>
      </c>
      <c r="B1205">
        <v>1.7482325595999999E-2</v>
      </c>
      <c r="C1205" s="1">
        <f t="shared" si="57"/>
        <v>2</v>
      </c>
      <c r="D1205" s="15">
        <v>1200</v>
      </c>
      <c r="E1205" s="13">
        <f t="shared" si="58"/>
        <v>1.7482325595999999E-2</v>
      </c>
      <c r="BC1205" s="13">
        <f t="shared" si="56"/>
        <v>1.7482325595999999E-2</v>
      </c>
    </row>
    <row r="1206" spans="1:55" x14ac:dyDescent="0.25">
      <c r="A1206" s="15">
        <v>1201</v>
      </c>
      <c r="B1206">
        <v>1.7399377351999999E-2</v>
      </c>
      <c r="C1206" s="1">
        <f t="shared" si="57"/>
        <v>2</v>
      </c>
      <c r="D1206" s="15">
        <v>1201</v>
      </c>
      <c r="E1206" s="13">
        <f t="shared" si="58"/>
        <v>1.7399377351999999E-2</v>
      </c>
      <c r="BC1206" s="13">
        <f t="shared" si="56"/>
        <v>1.7399377351999999E-2</v>
      </c>
    </row>
    <row r="1207" spans="1:55" x14ac:dyDescent="0.25">
      <c r="A1207" s="15">
        <v>1202</v>
      </c>
      <c r="B1207">
        <v>1.7316815204E-2</v>
      </c>
      <c r="C1207" s="1">
        <f t="shared" si="57"/>
        <v>2</v>
      </c>
      <c r="D1207" s="15">
        <v>1202</v>
      </c>
      <c r="E1207" s="13">
        <f t="shared" si="58"/>
        <v>1.7316815204E-2</v>
      </c>
      <c r="BC1207" s="13">
        <f t="shared" si="56"/>
        <v>1.7316815204E-2</v>
      </c>
    </row>
    <row r="1208" spans="1:55" x14ac:dyDescent="0.25">
      <c r="A1208" s="15">
        <v>1203</v>
      </c>
      <c r="B1208">
        <v>1.7234637426E-2</v>
      </c>
      <c r="C1208" s="1">
        <f t="shared" si="57"/>
        <v>2</v>
      </c>
      <c r="D1208" s="15">
        <v>1203</v>
      </c>
      <c r="E1208" s="13">
        <f t="shared" si="58"/>
        <v>1.7234637426E-2</v>
      </c>
      <c r="BC1208" s="13">
        <f t="shared" si="56"/>
        <v>1.7234637426E-2</v>
      </c>
    </row>
    <row r="1209" spans="1:55" x14ac:dyDescent="0.25">
      <c r="A1209" s="15">
        <v>1204</v>
      </c>
      <c r="B1209">
        <v>1.7152842293999999E-2</v>
      </c>
      <c r="C1209" s="1">
        <f t="shared" si="57"/>
        <v>2</v>
      </c>
      <c r="D1209" s="15">
        <v>1204</v>
      </c>
      <c r="E1209" s="13">
        <f t="shared" si="58"/>
        <v>1.7152842293999999E-2</v>
      </c>
      <c r="BC1209" s="13">
        <f t="shared" si="56"/>
        <v>1.7152842293999999E-2</v>
      </c>
    </row>
    <row r="1210" spans="1:55" x14ac:dyDescent="0.25">
      <c r="A1210" s="15">
        <v>1205</v>
      </c>
      <c r="B1210">
        <v>1.7071428095999999E-2</v>
      </c>
      <c r="C1210" s="1">
        <f t="shared" si="57"/>
        <v>2</v>
      </c>
      <c r="D1210" s="15">
        <v>1205</v>
      </c>
      <c r="E1210" s="13">
        <f t="shared" si="58"/>
        <v>1.7071428095999999E-2</v>
      </c>
      <c r="BC1210" s="13">
        <f t="shared" si="56"/>
        <v>1.7071428095999999E-2</v>
      </c>
    </row>
    <row r="1211" spans="1:55" x14ac:dyDescent="0.25">
      <c r="A1211" s="15">
        <v>1206</v>
      </c>
      <c r="B1211">
        <v>1.6990393124000001E-2</v>
      </c>
      <c r="C1211" s="1">
        <f t="shared" si="57"/>
        <v>2</v>
      </c>
      <c r="D1211" s="15">
        <v>1206</v>
      </c>
      <c r="E1211" s="13">
        <f t="shared" si="58"/>
        <v>1.6990393124000001E-2</v>
      </c>
      <c r="BC1211" s="13">
        <f t="shared" si="56"/>
        <v>1.6990393124000001E-2</v>
      </c>
    </row>
    <row r="1212" spans="1:55" x14ac:dyDescent="0.25">
      <c r="A1212" s="15">
        <v>1207</v>
      </c>
      <c r="B1212">
        <v>1.6909735677999999E-2</v>
      </c>
      <c r="C1212" s="1">
        <f t="shared" si="57"/>
        <v>2</v>
      </c>
      <c r="D1212" s="15">
        <v>1207</v>
      </c>
      <c r="E1212" s="13">
        <f t="shared" si="58"/>
        <v>1.6909735677999999E-2</v>
      </c>
      <c r="BC1212" s="13">
        <f t="shared" si="56"/>
        <v>1.6909735677999999E-2</v>
      </c>
    </row>
    <row r="1213" spans="1:55" x14ac:dyDescent="0.25">
      <c r="A1213" s="15">
        <v>1208</v>
      </c>
      <c r="B1213">
        <v>1.68294540639999E-2</v>
      </c>
      <c r="C1213" s="1">
        <f t="shared" si="57"/>
        <v>2</v>
      </c>
      <c r="D1213" s="15">
        <v>1208</v>
      </c>
      <c r="E1213" s="13">
        <f t="shared" si="58"/>
        <v>1.68294540639999E-2</v>
      </c>
      <c r="BC1213" s="13">
        <f t="shared" si="56"/>
        <v>1.68294540639999E-2</v>
      </c>
    </row>
    <row r="1214" spans="1:55" x14ac:dyDescent="0.25">
      <c r="A1214" s="15">
        <v>1209</v>
      </c>
      <c r="B1214">
        <v>1.67495465979999E-2</v>
      </c>
      <c r="C1214" s="1">
        <f t="shared" si="57"/>
        <v>2</v>
      </c>
      <c r="D1214" s="15">
        <v>1209</v>
      </c>
      <c r="E1214" s="13">
        <f t="shared" si="58"/>
        <v>1.67495465979999E-2</v>
      </c>
      <c r="BC1214" s="13">
        <f t="shared" si="56"/>
        <v>1.67495465979999E-2</v>
      </c>
    </row>
    <row r="1215" spans="1:55" x14ac:dyDescent="0.25">
      <c r="A1215" s="15">
        <v>1210</v>
      </c>
      <c r="B1215">
        <v>1.66700116019999E-2</v>
      </c>
      <c r="C1215" s="1">
        <f t="shared" si="57"/>
        <v>2</v>
      </c>
      <c r="D1215" s="15">
        <v>1210</v>
      </c>
      <c r="E1215" s="13">
        <f t="shared" si="58"/>
        <v>1.66700116019999E-2</v>
      </c>
      <c r="BC1215" s="13">
        <f t="shared" si="56"/>
        <v>1.66700116019999E-2</v>
      </c>
    </row>
    <row r="1216" spans="1:55" x14ac:dyDescent="0.25">
      <c r="A1216" s="15">
        <v>1211</v>
      </c>
      <c r="B1216">
        <v>1.65908473999999E-2</v>
      </c>
      <c r="C1216" s="1">
        <f t="shared" si="57"/>
        <v>2</v>
      </c>
      <c r="D1216" s="15">
        <v>1211</v>
      </c>
      <c r="E1216" s="13">
        <f t="shared" si="58"/>
        <v>1.65908473999999E-2</v>
      </c>
      <c r="BC1216" s="13">
        <f t="shared" si="56"/>
        <v>1.65908473999999E-2</v>
      </c>
    </row>
    <row r="1217" spans="1:55" x14ac:dyDescent="0.25">
      <c r="A1217" s="15">
        <v>1212</v>
      </c>
      <c r="B1217">
        <v>1.6512052329999999E-2</v>
      </c>
      <c r="C1217" s="1">
        <f t="shared" si="57"/>
        <v>2</v>
      </c>
      <c r="D1217" s="15">
        <v>1212</v>
      </c>
      <c r="E1217" s="13">
        <f t="shared" si="58"/>
        <v>1.6512052329999999E-2</v>
      </c>
      <c r="BC1217" s="13">
        <f t="shared" si="56"/>
        <v>1.6512052329999999E-2</v>
      </c>
    </row>
    <row r="1218" spans="1:55" x14ac:dyDescent="0.25">
      <c r="A1218" s="15">
        <v>1213</v>
      </c>
      <c r="B1218">
        <v>1.6433624732E-2</v>
      </c>
      <c r="C1218" s="1">
        <f t="shared" si="57"/>
        <v>2</v>
      </c>
      <c r="D1218" s="15">
        <v>1213</v>
      </c>
      <c r="E1218" s="13">
        <f t="shared" si="58"/>
        <v>1.6433624732E-2</v>
      </c>
      <c r="BC1218" s="13">
        <f t="shared" si="56"/>
        <v>1.6433624732E-2</v>
      </c>
    </row>
    <row r="1219" spans="1:55" x14ac:dyDescent="0.25">
      <c r="A1219" s="15">
        <v>1214</v>
      </c>
      <c r="B1219">
        <v>1.6355562954000001E-2</v>
      </c>
      <c r="C1219" s="1">
        <f t="shared" si="57"/>
        <v>2</v>
      </c>
      <c r="D1219" s="15">
        <v>1214</v>
      </c>
      <c r="E1219" s="13">
        <f t="shared" si="58"/>
        <v>1.6355562954000001E-2</v>
      </c>
      <c r="BC1219" s="13">
        <f t="shared" si="56"/>
        <v>1.6355562954000001E-2</v>
      </c>
    </row>
    <row r="1220" spans="1:55" x14ac:dyDescent="0.25">
      <c r="A1220" s="15">
        <v>1215</v>
      </c>
      <c r="B1220">
        <v>1.6277865353999998E-2</v>
      </c>
      <c r="C1220" s="1">
        <f t="shared" si="57"/>
        <v>2</v>
      </c>
      <c r="D1220" s="15">
        <v>1215</v>
      </c>
      <c r="E1220" s="13">
        <f t="shared" si="58"/>
        <v>1.6277865353999998E-2</v>
      </c>
      <c r="BC1220" s="13">
        <f t="shared" si="56"/>
        <v>1.6277865353999998E-2</v>
      </c>
    </row>
    <row r="1221" spans="1:55" x14ac:dyDescent="0.25">
      <c r="A1221" s="15">
        <v>1216</v>
      </c>
      <c r="B1221">
        <v>1.6200530290000001E-2</v>
      </c>
      <c r="C1221" s="1">
        <f t="shared" si="57"/>
        <v>2</v>
      </c>
      <c r="D1221" s="15">
        <v>1216</v>
      </c>
      <c r="E1221" s="13">
        <f t="shared" si="58"/>
        <v>1.6200530290000001E-2</v>
      </c>
      <c r="BC1221" s="13">
        <f t="shared" ref="BC1221:BC1284" si="59">B1221</f>
        <v>1.6200530290000001E-2</v>
      </c>
    </row>
    <row r="1222" spans="1:55" x14ac:dyDescent="0.25">
      <c r="A1222" s="15">
        <v>1217</v>
      </c>
      <c r="B1222">
        <v>1.6123556136E-2</v>
      </c>
      <c r="C1222" s="1">
        <f t="shared" ref="C1222:C1285" si="60">IF(ROW()-$C$4&lt;=$C$2,1,2)</f>
        <v>2</v>
      </c>
      <c r="D1222" s="15">
        <v>1217</v>
      </c>
      <c r="E1222" s="13">
        <f t="shared" ref="E1222:E1285" si="61">B1222</f>
        <v>1.6123556136E-2</v>
      </c>
      <c r="BC1222" s="13">
        <f t="shared" si="59"/>
        <v>1.6123556136E-2</v>
      </c>
    </row>
    <row r="1223" spans="1:55" x14ac:dyDescent="0.25">
      <c r="A1223" s="15">
        <v>1218</v>
      </c>
      <c r="B1223">
        <v>1.6046941264000001E-2</v>
      </c>
      <c r="C1223" s="1">
        <f t="shared" si="60"/>
        <v>2</v>
      </c>
      <c r="D1223" s="15">
        <v>1218</v>
      </c>
      <c r="E1223" s="13">
        <f t="shared" si="61"/>
        <v>1.6046941264000001E-2</v>
      </c>
      <c r="BC1223" s="13">
        <f t="shared" si="59"/>
        <v>1.6046941264000001E-2</v>
      </c>
    </row>
    <row r="1224" spans="1:55" x14ac:dyDescent="0.25">
      <c r="A1224" s="15">
        <v>1219</v>
      </c>
      <c r="B1224">
        <v>1.5970684058E-2</v>
      </c>
      <c r="C1224" s="1">
        <f t="shared" si="60"/>
        <v>2</v>
      </c>
      <c r="D1224" s="15">
        <v>1219</v>
      </c>
      <c r="E1224" s="13">
        <f t="shared" si="61"/>
        <v>1.5970684058E-2</v>
      </c>
      <c r="BC1224" s="13">
        <f t="shared" si="59"/>
        <v>1.5970684058E-2</v>
      </c>
    </row>
    <row r="1225" spans="1:55" x14ac:dyDescent="0.25">
      <c r="A1225" s="15">
        <v>1220</v>
      </c>
      <c r="B1225">
        <v>1.5894782907999901E-2</v>
      </c>
      <c r="C1225" s="1">
        <f t="shared" si="60"/>
        <v>2</v>
      </c>
      <c r="D1225" s="15">
        <v>1220</v>
      </c>
      <c r="E1225" s="13">
        <f t="shared" si="61"/>
        <v>1.5894782907999901E-2</v>
      </c>
      <c r="BC1225" s="13">
        <f t="shared" si="59"/>
        <v>1.5894782907999901E-2</v>
      </c>
    </row>
    <row r="1226" spans="1:55" x14ac:dyDescent="0.25">
      <c r="A1226" s="15">
        <v>1221</v>
      </c>
      <c r="B1226">
        <v>1.5819236205999999E-2</v>
      </c>
      <c r="C1226" s="1">
        <f t="shared" si="60"/>
        <v>2</v>
      </c>
      <c r="D1226" s="15">
        <v>1221</v>
      </c>
      <c r="E1226" s="13">
        <f t="shared" si="61"/>
        <v>1.5819236205999999E-2</v>
      </c>
      <c r="BC1226" s="13">
        <f t="shared" si="59"/>
        <v>1.5819236205999999E-2</v>
      </c>
    </row>
    <row r="1227" spans="1:55" x14ac:dyDescent="0.25">
      <c r="A1227" s="15">
        <v>1222</v>
      </c>
      <c r="B1227">
        <v>1.5744042359999998E-2</v>
      </c>
      <c r="C1227" s="1">
        <f t="shared" si="60"/>
        <v>2</v>
      </c>
      <c r="D1227" s="15">
        <v>1222</v>
      </c>
      <c r="E1227" s="13">
        <f t="shared" si="61"/>
        <v>1.5744042359999998E-2</v>
      </c>
      <c r="BC1227" s="13">
        <f t="shared" si="59"/>
        <v>1.5744042359999998E-2</v>
      </c>
    </row>
    <row r="1228" spans="1:55" x14ac:dyDescent="0.25">
      <c r="A1228" s="15">
        <v>1223</v>
      </c>
      <c r="B1228">
        <v>1.5669199775999999E-2</v>
      </c>
      <c r="C1228" s="1">
        <f t="shared" si="60"/>
        <v>2</v>
      </c>
      <c r="D1228" s="15">
        <v>1223</v>
      </c>
      <c r="E1228" s="13">
        <f t="shared" si="61"/>
        <v>1.5669199775999999E-2</v>
      </c>
      <c r="BC1228" s="13">
        <f t="shared" si="59"/>
        <v>1.5669199775999999E-2</v>
      </c>
    </row>
    <row r="1229" spans="1:55" x14ac:dyDescent="0.25">
      <c r="A1229" s="15">
        <v>1224</v>
      </c>
      <c r="B1229">
        <v>1.55947068699999E-2</v>
      </c>
      <c r="C1229" s="1">
        <f t="shared" si="60"/>
        <v>2</v>
      </c>
      <c r="D1229" s="15">
        <v>1224</v>
      </c>
      <c r="E1229" s="13">
        <f t="shared" si="61"/>
        <v>1.55947068699999E-2</v>
      </c>
      <c r="BC1229" s="13">
        <f t="shared" si="59"/>
        <v>1.55947068699999E-2</v>
      </c>
    </row>
    <row r="1230" spans="1:55" x14ac:dyDescent="0.25">
      <c r="A1230" s="15">
        <v>1225</v>
      </c>
      <c r="B1230">
        <v>1.5520562064E-2</v>
      </c>
      <c r="C1230" s="1">
        <f t="shared" si="60"/>
        <v>2</v>
      </c>
      <c r="D1230" s="15">
        <v>1225</v>
      </c>
      <c r="E1230" s="13">
        <f t="shared" si="61"/>
        <v>1.5520562064E-2</v>
      </c>
      <c r="BC1230" s="13">
        <f t="shared" si="59"/>
        <v>1.5520562064E-2</v>
      </c>
    </row>
    <row r="1231" spans="1:55" x14ac:dyDescent="0.25">
      <c r="A1231" s="15">
        <v>1226</v>
      </c>
      <c r="B1231">
        <v>1.544676379E-2</v>
      </c>
      <c r="C1231" s="1">
        <f t="shared" si="60"/>
        <v>2</v>
      </c>
      <c r="D1231" s="15">
        <v>1226</v>
      </c>
      <c r="E1231" s="13">
        <f t="shared" si="61"/>
        <v>1.544676379E-2</v>
      </c>
      <c r="BC1231" s="13">
        <f t="shared" si="59"/>
        <v>1.544676379E-2</v>
      </c>
    </row>
    <row r="1232" spans="1:55" x14ac:dyDescent="0.25">
      <c r="A1232" s="15">
        <v>1227</v>
      </c>
      <c r="B1232">
        <v>1.5373310479999999E-2</v>
      </c>
      <c r="C1232" s="1">
        <f t="shared" si="60"/>
        <v>2</v>
      </c>
      <c r="D1232" s="15">
        <v>1227</v>
      </c>
      <c r="E1232" s="13">
        <f t="shared" si="61"/>
        <v>1.5373310479999999E-2</v>
      </c>
      <c r="BC1232" s="13">
        <f t="shared" si="59"/>
        <v>1.5373310479999999E-2</v>
      </c>
    </row>
    <row r="1233" spans="1:55" x14ac:dyDescent="0.25">
      <c r="A1233" s="15">
        <v>1228</v>
      </c>
      <c r="B1233">
        <v>1.5300200579999999E-2</v>
      </c>
      <c r="C1233" s="1">
        <f t="shared" si="60"/>
        <v>2</v>
      </c>
      <c r="D1233" s="15">
        <v>1228</v>
      </c>
      <c r="E1233" s="13">
        <f t="shared" si="61"/>
        <v>1.5300200579999999E-2</v>
      </c>
      <c r="BC1233" s="13">
        <f t="shared" si="59"/>
        <v>1.5300200579999999E-2</v>
      </c>
    </row>
    <row r="1234" spans="1:55" x14ac:dyDescent="0.25">
      <c r="A1234" s="15">
        <v>1229</v>
      </c>
      <c r="B1234">
        <v>1.5227432534E-2</v>
      </c>
      <c r="C1234" s="1">
        <f t="shared" si="60"/>
        <v>2</v>
      </c>
      <c r="D1234" s="15">
        <v>1229</v>
      </c>
      <c r="E1234" s="13">
        <f t="shared" si="61"/>
        <v>1.5227432534E-2</v>
      </c>
      <c r="BC1234" s="13">
        <f t="shared" si="59"/>
        <v>1.5227432534E-2</v>
      </c>
    </row>
    <row r="1235" spans="1:55" x14ac:dyDescent="0.25">
      <c r="A1235" s="15">
        <v>1230</v>
      </c>
      <c r="B1235">
        <v>1.51550048019999E-2</v>
      </c>
      <c r="C1235" s="1">
        <f t="shared" si="60"/>
        <v>2</v>
      </c>
      <c r="D1235" s="15">
        <v>1230</v>
      </c>
      <c r="E1235" s="13">
        <f t="shared" si="61"/>
        <v>1.51550048019999E-2</v>
      </c>
      <c r="BC1235" s="13">
        <f t="shared" si="59"/>
        <v>1.51550048019999E-2</v>
      </c>
    </row>
    <row r="1236" spans="1:55" x14ac:dyDescent="0.25">
      <c r="A1236" s="15">
        <v>1231</v>
      </c>
      <c r="B1236">
        <v>1.5082915841999899E-2</v>
      </c>
      <c r="C1236" s="1">
        <f t="shared" si="60"/>
        <v>2</v>
      </c>
      <c r="D1236" s="15">
        <v>1231</v>
      </c>
      <c r="E1236" s="13">
        <f t="shared" si="61"/>
        <v>1.5082915841999899E-2</v>
      </c>
      <c r="BC1236" s="13">
        <f t="shared" si="59"/>
        <v>1.5082915841999899E-2</v>
      </c>
    </row>
    <row r="1237" spans="1:55" x14ac:dyDescent="0.25">
      <c r="A1237" s="15">
        <v>1232</v>
      </c>
      <c r="B1237">
        <v>1.5011164124E-2</v>
      </c>
      <c r="C1237" s="1">
        <f t="shared" si="60"/>
        <v>2</v>
      </c>
      <c r="D1237" s="15">
        <v>1232</v>
      </c>
      <c r="E1237" s="13">
        <f t="shared" si="61"/>
        <v>1.5011164124E-2</v>
      </c>
      <c r="BC1237" s="13">
        <f t="shared" si="59"/>
        <v>1.5011164124E-2</v>
      </c>
    </row>
    <row r="1238" spans="1:55" x14ac:dyDescent="0.25">
      <c r="A1238" s="15">
        <v>1233</v>
      </c>
      <c r="B1238">
        <v>1.4939748122E-2</v>
      </c>
      <c r="C1238" s="1">
        <f t="shared" si="60"/>
        <v>2</v>
      </c>
      <c r="D1238" s="15">
        <v>1233</v>
      </c>
      <c r="E1238" s="13">
        <f t="shared" si="61"/>
        <v>1.4939748122E-2</v>
      </c>
      <c r="BC1238" s="13">
        <f t="shared" si="59"/>
        <v>1.4939748122E-2</v>
      </c>
    </row>
    <row r="1239" spans="1:55" x14ac:dyDescent="0.25">
      <c r="A1239" s="15">
        <v>1234</v>
      </c>
      <c r="B1239">
        <v>1.48686663179999E-2</v>
      </c>
      <c r="C1239" s="1">
        <f t="shared" si="60"/>
        <v>2</v>
      </c>
      <c r="D1239" s="15">
        <v>1234</v>
      </c>
      <c r="E1239" s="13">
        <f t="shared" si="61"/>
        <v>1.48686663179999E-2</v>
      </c>
      <c r="BC1239" s="13">
        <f t="shared" si="59"/>
        <v>1.48686663179999E-2</v>
      </c>
    </row>
    <row r="1240" spans="1:55" x14ac:dyDescent="0.25">
      <c r="A1240" s="15">
        <v>1235</v>
      </c>
      <c r="B1240">
        <v>1.47979171979999E-2</v>
      </c>
      <c r="C1240" s="1">
        <f t="shared" si="60"/>
        <v>2</v>
      </c>
      <c r="D1240" s="15">
        <v>1235</v>
      </c>
      <c r="E1240" s="13">
        <f t="shared" si="61"/>
        <v>1.47979171979999E-2</v>
      </c>
      <c r="BC1240" s="13">
        <f t="shared" si="59"/>
        <v>1.47979171979999E-2</v>
      </c>
    </row>
    <row r="1241" spans="1:55" x14ac:dyDescent="0.25">
      <c r="A1241" s="15">
        <v>1236</v>
      </c>
      <c r="B1241">
        <v>1.4727499256000001E-2</v>
      </c>
      <c r="C1241" s="1">
        <f t="shared" si="60"/>
        <v>2</v>
      </c>
      <c r="D1241" s="15">
        <v>1236</v>
      </c>
      <c r="E1241" s="13">
        <f t="shared" si="61"/>
        <v>1.4727499256000001E-2</v>
      </c>
      <c r="BC1241" s="13">
        <f t="shared" si="59"/>
        <v>1.4727499256000001E-2</v>
      </c>
    </row>
    <row r="1242" spans="1:55" x14ac:dyDescent="0.25">
      <c r="A1242" s="15">
        <v>1237</v>
      </c>
      <c r="B1242">
        <v>1.46574109919999E-2</v>
      </c>
      <c r="C1242" s="1">
        <f t="shared" si="60"/>
        <v>2</v>
      </c>
      <c r="D1242" s="15">
        <v>1237</v>
      </c>
      <c r="E1242" s="13">
        <f t="shared" si="61"/>
        <v>1.46574109919999E-2</v>
      </c>
      <c r="BC1242" s="13">
        <f t="shared" si="59"/>
        <v>1.46574109919999E-2</v>
      </c>
    </row>
    <row r="1243" spans="1:55" x14ac:dyDescent="0.25">
      <c r="A1243" s="15">
        <v>1238</v>
      </c>
      <c r="B1243">
        <v>1.4587650914E-2</v>
      </c>
      <c r="C1243" s="1">
        <f t="shared" si="60"/>
        <v>2</v>
      </c>
      <c r="D1243" s="15">
        <v>1238</v>
      </c>
      <c r="E1243" s="13">
        <f t="shared" si="61"/>
        <v>1.4587650914E-2</v>
      </c>
      <c r="BC1243" s="13">
        <f t="shared" si="59"/>
        <v>1.4587650914E-2</v>
      </c>
    </row>
    <row r="1244" spans="1:55" x14ac:dyDescent="0.25">
      <c r="A1244" s="15">
        <v>1239</v>
      </c>
      <c r="B1244">
        <v>1.4518217532E-2</v>
      </c>
      <c r="C1244" s="1">
        <f t="shared" si="60"/>
        <v>2</v>
      </c>
      <c r="D1244" s="15">
        <v>1239</v>
      </c>
      <c r="E1244" s="13">
        <f t="shared" si="61"/>
        <v>1.4518217532E-2</v>
      </c>
      <c r="BC1244" s="13">
        <f t="shared" si="59"/>
        <v>1.4518217532E-2</v>
      </c>
    </row>
    <row r="1245" spans="1:55" x14ac:dyDescent="0.25">
      <c r="A1245" s="15">
        <v>1240</v>
      </c>
      <c r="B1245">
        <v>1.44491093679999E-2</v>
      </c>
      <c r="C1245" s="1">
        <f t="shared" si="60"/>
        <v>2</v>
      </c>
      <c r="D1245" s="15">
        <v>1240</v>
      </c>
      <c r="E1245" s="13">
        <f t="shared" si="61"/>
        <v>1.44491093679999E-2</v>
      </c>
      <c r="BC1245" s="13">
        <f t="shared" si="59"/>
        <v>1.44491093679999E-2</v>
      </c>
    </row>
    <row r="1246" spans="1:55" x14ac:dyDescent="0.25">
      <c r="A1246" s="15">
        <v>1241</v>
      </c>
      <c r="B1246">
        <v>1.4380324944E-2</v>
      </c>
      <c r="C1246" s="1">
        <f t="shared" si="60"/>
        <v>2</v>
      </c>
      <c r="D1246" s="15">
        <v>1241</v>
      </c>
      <c r="E1246" s="13">
        <f t="shared" si="61"/>
        <v>1.4380324944E-2</v>
      </c>
      <c r="BC1246" s="13">
        <f t="shared" si="59"/>
        <v>1.4380324944E-2</v>
      </c>
    </row>
    <row r="1247" spans="1:55" x14ac:dyDescent="0.25">
      <c r="A1247" s="15">
        <v>1242</v>
      </c>
      <c r="B1247">
        <v>1.4311862793999999E-2</v>
      </c>
      <c r="C1247" s="1">
        <f t="shared" si="60"/>
        <v>2</v>
      </c>
      <c r="D1247" s="15">
        <v>1242</v>
      </c>
      <c r="E1247" s="13">
        <f t="shared" si="61"/>
        <v>1.4311862793999999E-2</v>
      </c>
      <c r="BC1247" s="13">
        <f t="shared" si="59"/>
        <v>1.4311862793999999E-2</v>
      </c>
    </row>
    <row r="1248" spans="1:55" x14ac:dyDescent="0.25">
      <c r="A1248" s="15">
        <v>1243</v>
      </c>
      <c r="B1248">
        <v>1.4243721453999899E-2</v>
      </c>
      <c r="C1248" s="1">
        <f t="shared" si="60"/>
        <v>2</v>
      </c>
      <c r="D1248" s="15">
        <v>1243</v>
      </c>
      <c r="E1248" s="13">
        <f t="shared" si="61"/>
        <v>1.4243721453999899E-2</v>
      </c>
      <c r="BC1248" s="13">
        <f t="shared" si="59"/>
        <v>1.4243721453999899E-2</v>
      </c>
    </row>
    <row r="1249" spans="1:55" x14ac:dyDescent="0.25">
      <c r="A1249" s="15">
        <v>1244</v>
      </c>
      <c r="B1249">
        <v>1.4175899469999999E-2</v>
      </c>
      <c r="C1249" s="1">
        <f t="shared" si="60"/>
        <v>2</v>
      </c>
      <c r="D1249" s="15">
        <v>1244</v>
      </c>
      <c r="E1249" s="13">
        <f t="shared" si="61"/>
        <v>1.4175899469999999E-2</v>
      </c>
      <c r="BC1249" s="13">
        <f t="shared" si="59"/>
        <v>1.4175899469999999E-2</v>
      </c>
    </row>
    <row r="1250" spans="1:55" x14ac:dyDescent="0.25">
      <c r="A1250" s="15">
        <v>1245</v>
      </c>
      <c r="B1250">
        <v>1.41083953899999E-2</v>
      </c>
      <c r="C1250" s="1">
        <f t="shared" si="60"/>
        <v>2</v>
      </c>
      <c r="D1250" s="15">
        <v>1245</v>
      </c>
      <c r="E1250" s="13">
        <f t="shared" si="61"/>
        <v>1.41083953899999E-2</v>
      </c>
      <c r="BC1250" s="13">
        <f t="shared" si="59"/>
        <v>1.41083953899999E-2</v>
      </c>
    </row>
    <row r="1251" spans="1:55" x14ac:dyDescent="0.25">
      <c r="A1251" s="15">
        <v>1246</v>
      </c>
      <c r="B1251">
        <v>1.40412077719999E-2</v>
      </c>
      <c r="C1251" s="1">
        <f t="shared" si="60"/>
        <v>2</v>
      </c>
      <c r="D1251" s="15">
        <v>1246</v>
      </c>
      <c r="E1251" s="13">
        <f t="shared" si="61"/>
        <v>1.40412077719999E-2</v>
      </c>
      <c r="BC1251" s="13">
        <f t="shared" si="59"/>
        <v>1.40412077719999E-2</v>
      </c>
    </row>
    <row r="1252" spans="1:55" x14ac:dyDescent="0.25">
      <c r="A1252" s="15">
        <v>1247</v>
      </c>
      <c r="B1252">
        <v>1.39743351759999E-2</v>
      </c>
      <c r="C1252" s="1">
        <f t="shared" si="60"/>
        <v>2</v>
      </c>
      <c r="D1252" s="15">
        <v>1247</v>
      </c>
      <c r="E1252" s="13">
        <f t="shared" si="61"/>
        <v>1.39743351759999E-2</v>
      </c>
      <c r="BC1252" s="13">
        <f t="shared" si="59"/>
        <v>1.39743351759999E-2</v>
      </c>
    </row>
    <row r="1253" spans="1:55" x14ac:dyDescent="0.25">
      <c r="A1253" s="15">
        <v>1248</v>
      </c>
      <c r="B1253">
        <v>1.3907776171999999E-2</v>
      </c>
      <c r="C1253" s="1">
        <f t="shared" si="60"/>
        <v>2</v>
      </c>
      <c r="D1253" s="15">
        <v>1248</v>
      </c>
      <c r="E1253" s="13">
        <f t="shared" si="61"/>
        <v>1.3907776171999999E-2</v>
      </c>
      <c r="BC1253" s="13">
        <f t="shared" si="59"/>
        <v>1.3907776171999999E-2</v>
      </c>
    </row>
    <row r="1254" spans="1:55" x14ac:dyDescent="0.25">
      <c r="A1254" s="15">
        <v>1249</v>
      </c>
      <c r="B1254">
        <v>1.3841529333999901E-2</v>
      </c>
      <c r="C1254" s="1">
        <f t="shared" si="60"/>
        <v>2</v>
      </c>
      <c r="D1254" s="15">
        <v>1249</v>
      </c>
      <c r="E1254" s="13">
        <f t="shared" si="61"/>
        <v>1.3841529333999901E-2</v>
      </c>
      <c r="BC1254" s="13">
        <f t="shared" si="59"/>
        <v>1.3841529333999901E-2</v>
      </c>
    </row>
    <row r="1255" spans="1:55" x14ac:dyDescent="0.25">
      <c r="A1255" s="15">
        <v>1250</v>
      </c>
      <c r="B1255">
        <v>1.3775593243999899E-2</v>
      </c>
      <c r="C1255" s="1">
        <f t="shared" si="60"/>
        <v>2</v>
      </c>
      <c r="D1255" s="15">
        <v>1250</v>
      </c>
      <c r="E1255" s="13">
        <f t="shared" si="61"/>
        <v>1.3775593243999899E-2</v>
      </c>
      <c r="BC1255" s="13">
        <f t="shared" si="59"/>
        <v>1.3775593243999899E-2</v>
      </c>
    </row>
    <row r="1256" spans="1:55" x14ac:dyDescent="0.25">
      <c r="A1256" s="15">
        <v>1251</v>
      </c>
      <c r="B1256">
        <v>1.3709966485999999E-2</v>
      </c>
      <c r="C1256" s="1">
        <f t="shared" si="60"/>
        <v>2</v>
      </c>
      <c r="D1256" s="15">
        <v>1251</v>
      </c>
      <c r="E1256" s="13">
        <f t="shared" si="61"/>
        <v>1.3709966485999999E-2</v>
      </c>
      <c r="BC1256" s="13">
        <f t="shared" si="59"/>
        <v>1.3709966485999999E-2</v>
      </c>
    </row>
    <row r="1257" spans="1:55" x14ac:dyDescent="0.25">
      <c r="A1257" s="15">
        <v>1252</v>
      </c>
      <c r="B1257">
        <v>1.3644647653999999E-2</v>
      </c>
      <c r="C1257" s="1">
        <f t="shared" si="60"/>
        <v>2</v>
      </c>
      <c r="D1257" s="15">
        <v>1252</v>
      </c>
      <c r="E1257" s="13">
        <f t="shared" si="61"/>
        <v>1.3644647653999999E-2</v>
      </c>
      <c r="BC1257" s="13">
        <f t="shared" si="59"/>
        <v>1.3644647653999999E-2</v>
      </c>
    </row>
    <row r="1258" spans="1:55" x14ac:dyDescent="0.25">
      <c r="A1258" s="15">
        <v>1253</v>
      </c>
      <c r="B1258">
        <v>1.3579635348E-2</v>
      </c>
      <c r="C1258" s="1">
        <f t="shared" si="60"/>
        <v>2</v>
      </c>
      <c r="D1258" s="15">
        <v>1253</v>
      </c>
      <c r="E1258" s="13">
        <f t="shared" si="61"/>
        <v>1.3579635348E-2</v>
      </c>
      <c r="BC1258" s="13">
        <f t="shared" si="59"/>
        <v>1.3579635348E-2</v>
      </c>
    </row>
    <row r="1259" spans="1:55" x14ac:dyDescent="0.25">
      <c r="A1259" s="15">
        <v>1254</v>
      </c>
      <c r="B1259">
        <v>1.3514928169999999E-2</v>
      </c>
      <c r="C1259" s="1">
        <f t="shared" si="60"/>
        <v>2</v>
      </c>
      <c r="D1259" s="15">
        <v>1254</v>
      </c>
      <c r="E1259" s="13">
        <f t="shared" si="61"/>
        <v>1.3514928169999999E-2</v>
      </c>
      <c r="BC1259" s="13">
        <f t="shared" si="59"/>
        <v>1.3514928169999999E-2</v>
      </c>
    </row>
    <row r="1260" spans="1:55" x14ac:dyDescent="0.25">
      <c r="A1260" s="15">
        <v>1255</v>
      </c>
      <c r="B1260">
        <v>1.345052473E-2</v>
      </c>
      <c r="C1260" s="1">
        <f t="shared" si="60"/>
        <v>2</v>
      </c>
      <c r="D1260" s="15">
        <v>1255</v>
      </c>
      <c r="E1260" s="13">
        <f t="shared" si="61"/>
        <v>1.345052473E-2</v>
      </c>
      <c r="BC1260" s="13">
        <f t="shared" si="59"/>
        <v>1.345052473E-2</v>
      </c>
    </row>
    <row r="1261" spans="1:55" x14ac:dyDescent="0.25">
      <c r="A1261" s="15">
        <v>1256</v>
      </c>
      <c r="B1261">
        <v>1.33864236479999E-2</v>
      </c>
      <c r="C1261" s="1">
        <f t="shared" si="60"/>
        <v>2</v>
      </c>
      <c r="D1261" s="15">
        <v>1256</v>
      </c>
      <c r="E1261" s="13">
        <f t="shared" si="61"/>
        <v>1.33864236479999E-2</v>
      </c>
      <c r="BC1261" s="13">
        <f t="shared" si="59"/>
        <v>1.33864236479999E-2</v>
      </c>
    </row>
    <row r="1262" spans="1:55" x14ac:dyDescent="0.25">
      <c r="A1262" s="15">
        <v>1257</v>
      </c>
      <c r="B1262">
        <v>1.3322623544E-2</v>
      </c>
      <c r="C1262" s="1">
        <f t="shared" si="60"/>
        <v>2</v>
      </c>
      <c r="D1262" s="15">
        <v>1257</v>
      </c>
      <c r="E1262" s="13">
        <f t="shared" si="61"/>
        <v>1.3322623544E-2</v>
      </c>
      <c r="BC1262" s="13">
        <f t="shared" si="59"/>
        <v>1.3322623544E-2</v>
      </c>
    </row>
    <row r="1263" spans="1:55" x14ac:dyDescent="0.25">
      <c r="A1263" s="15">
        <v>1258</v>
      </c>
      <c r="B1263">
        <v>1.3259123046E-2</v>
      </c>
      <c r="C1263" s="1">
        <f t="shared" si="60"/>
        <v>2</v>
      </c>
      <c r="D1263" s="15">
        <v>1258</v>
      </c>
      <c r="E1263" s="13">
        <f t="shared" si="61"/>
        <v>1.3259123046E-2</v>
      </c>
      <c r="BC1263" s="13">
        <f t="shared" si="59"/>
        <v>1.3259123046E-2</v>
      </c>
    </row>
    <row r="1264" spans="1:55" x14ac:dyDescent="0.25">
      <c r="A1264" s="15">
        <v>1259</v>
      </c>
      <c r="B1264">
        <v>1.3195920789999999E-2</v>
      </c>
      <c r="C1264" s="1">
        <f t="shared" si="60"/>
        <v>2</v>
      </c>
      <c r="D1264" s="15">
        <v>1259</v>
      </c>
      <c r="E1264" s="13">
        <f t="shared" si="61"/>
        <v>1.3195920789999999E-2</v>
      </c>
      <c r="BC1264" s="13">
        <f t="shared" si="59"/>
        <v>1.3195920789999999E-2</v>
      </c>
    </row>
    <row r="1265" spans="1:55" x14ac:dyDescent="0.25">
      <c r="A1265" s="15">
        <v>1260</v>
      </c>
      <c r="B1265">
        <v>1.31330154139999E-2</v>
      </c>
      <c r="C1265" s="1">
        <f t="shared" si="60"/>
        <v>2</v>
      </c>
      <c r="D1265" s="15">
        <v>1260</v>
      </c>
      <c r="E1265" s="13">
        <f t="shared" si="61"/>
        <v>1.31330154139999E-2</v>
      </c>
      <c r="BC1265" s="13">
        <f t="shared" si="59"/>
        <v>1.31330154139999E-2</v>
      </c>
    </row>
    <row r="1266" spans="1:55" x14ac:dyDescent="0.25">
      <c r="A1266" s="15">
        <v>1261</v>
      </c>
      <c r="B1266">
        <v>1.30704055659999E-2</v>
      </c>
      <c r="C1266" s="1">
        <f t="shared" si="60"/>
        <v>2</v>
      </c>
      <c r="D1266" s="15">
        <v>1261</v>
      </c>
      <c r="E1266" s="13">
        <f t="shared" si="61"/>
        <v>1.30704055659999E-2</v>
      </c>
      <c r="BC1266" s="13">
        <f t="shared" si="59"/>
        <v>1.30704055659999E-2</v>
      </c>
    </row>
    <row r="1267" spans="1:55" x14ac:dyDescent="0.25">
      <c r="A1267" s="15">
        <v>1262</v>
      </c>
      <c r="B1267">
        <v>1.3008089893999999E-2</v>
      </c>
      <c r="C1267" s="1">
        <f t="shared" si="60"/>
        <v>2</v>
      </c>
      <c r="D1267" s="15">
        <v>1262</v>
      </c>
      <c r="E1267" s="13">
        <f t="shared" si="61"/>
        <v>1.3008089893999999E-2</v>
      </c>
      <c r="BC1267" s="13">
        <f t="shared" si="59"/>
        <v>1.3008089893999999E-2</v>
      </c>
    </row>
    <row r="1268" spans="1:55" x14ac:dyDescent="0.25">
      <c r="A1268" s="15">
        <v>1263</v>
      </c>
      <c r="B1268">
        <v>1.2946067057999999E-2</v>
      </c>
      <c r="C1268" s="1">
        <f t="shared" si="60"/>
        <v>2</v>
      </c>
      <c r="D1268" s="15">
        <v>1263</v>
      </c>
      <c r="E1268" s="13">
        <f t="shared" si="61"/>
        <v>1.2946067057999999E-2</v>
      </c>
      <c r="BC1268" s="13">
        <f t="shared" si="59"/>
        <v>1.2946067057999999E-2</v>
      </c>
    </row>
    <row r="1269" spans="1:55" x14ac:dyDescent="0.25">
      <c r="A1269" s="15">
        <v>1264</v>
      </c>
      <c r="B1269">
        <v>1.2884335721999899E-2</v>
      </c>
      <c r="C1269" s="1">
        <f t="shared" si="60"/>
        <v>2</v>
      </c>
      <c r="D1269" s="15">
        <v>1264</v>
      </c>
      <c r="E1269" s="13">
        <f t="shared" si="61"/>
        <v>1.2884335721999899E-2</v>
      </c>
      <c r="BC1269" s="13">
        <f t="shared" si="59"/>
        <v>1.2884335721999899E-2</v>
      </c>
    </row>
    <row r="1270" spans="1:55" x14ac:dyDescent="0.25">
      <c r="A1270" s="15">
        <v>1265</v>
      </c>
      <c r="B1270">
        <v>1.2822894551999999E-2</v>
      </c>
      <c r="C1270" s="1">
        <f t="shared" si="60"/>
        <v>2</v>
      </c>
      <c r="D1270" s="15">
        <v>1265</v>
      </c>
      <c r="E1270" s="13">
        <f t="shared" si="61"/>
        <v>1.2822894551999999E-2</v>
      </c>
      <c r="BC1270" s="13">
        <f t="shared" si="59"/>
        <v>1.2822894551999999E-2</v>
      </c>
    </row>
    <row r="1271" spans="1:55" x14ac:dyDescent="0.25">
      <c r="A1271" s="15">
        <v>1266</v>
      </c>
      <c r="B1271">
        <v>1.2761742224E-2</v>
      </c>
      <c r="C1271" s="1">
        <f t="shared" si="60"/>
        <v>2</v>
      </c>
      <c r="D1271" s="15">
        <v>1266</v>
      </c>
      <c r="E1271" s="13">
        <f t="shared" si="61"/>
        <v>1.2761742224E-2</v>
      </c>
      <c r="BC1271" s="13">
        <f t="shared" si="59"/>
        <v>1.2761742224E-2</v>
      </c>
    </row>
    <row r="1272" spans="1:55" x14ac:dyDescent="0.25">
      <c r="A1272" s="15">
        <v>1267</v>
      </c>
      <c r="B1272">
        <v>1.27008774199999E-2</v>
      </c>
      <c r="C1272" s="1">
        <f t="shared" si="60"/>
        <v>2</v>
      </c>
      <c r="D1272" s="15">
        <v>1267</v>
      </c>
      <c r="E1272" s="13">
        <f t="shared" si="61"/>
        <v>1.27008774199999E-2</v>
      </c>
      <c r="BC1272" s="13">
        <f t="shared" si="59"/>
        <v>1.27008774199999E-2</v>
      </c>
    </row>
    <row r="1273" spans="1:55" x14ac:dyDescent="0.25">
      <c r="A1273" s="15">
        <v>1268</v>
      </c>
      <c r="B1273">
        <v>1.26402988219999E-2</v>
      </c>
      <c r="C1273" s="1">
        <f t="shared" si="60"/>
        <v>2</v>
      </c>
      <c r="D1273" s="15">
        <v>1268</v>
      </c>
      <c r="E1273" s="13">
        <f t="shared" si="61"/>
        <v>1.26402988219999E-2</v>
      </c>
      <c r="BC1273" s="13">
        <f t="shared" si="59"/>
        <v>1.26402988219999E-2</v>
      </c>
    </row>
    <row r="1274" spans="1:55" x14ac:dyDescent="0.25">
      <c r="A1274" s="15">
        <v>1269</v>
      </c>
      <c r="B1274">
        <v>1.25800051259999E-2</v>
      </c>
      <c r="C1274" s="1">
        <f t="shared" si="60"/>
        <v>2</v>
      </c>
      <c r="D1274" s="15">
        <v>1269</v>
      </c>
      <c r="E1274" s="13">
        <f t="shared" si="61"/>
        <v>1.25800051259999E-2</v>
      </c>
      <c r="BC1274" s="13">
        <f t="shared" si="59"/>
        <v>1.25800051259999E-2</v>
      </c>
    </row>
    <row r="1275" spans="1:55" x14ac:dyDescent="0.25">
      <c r="A1275" s="15">
        <v>1270</v>
      </c>
      <c r="B1275">
        <v>1.2519995026E-2</v>
      </c>
      <c r="C1275" s="1">
        <f t="shared" si="60"/>
        <v>2</v>
      </c>
      <c r="D1275" s="15">
        <v>1270</v>
      </c>
      <c r="E1275" s="13">
        <f t="shared" si="61"/>
        <v>1.2519995026E-2</v>
      </c>
      <c r="BC1275" s="13">
        <f t="shared" si="59"/>
        <v>1.2519995026E-2</v>
      </c>
    </row>
    <row r="1276" spans="1:55" x14ac:dyDescent="0.25">
      <c r="A1276" s="15">
        <v>1271</v>
      </c>
      <c r="B1276">
        <v>1.24602672259999E-2</v>
      </c>
      <c r="C1276" s="1">
        <f t="shared" si="60"/>
        <v>2</v>
      </c>
      <c r="D1276" s="15">
        <v>1271</v>
      </c>
      <c r="E1276" s="13">
        <f t="shared" si="61"/>
        <v>1.24602672259999E-2</v>
      </c>
      <c r="BC1276" s="13">
        <f t="shared" si="59"/>
        <v>1.24602672259999E-2</v>
      </c>
    </row>
    <row r="1277" spans="1:55" x14ac:dyDescent="0.25">
      <c r="A1277" s="15">
        <v>1272</v>
      </c>
      <c r="B1277">
        <v>1.24008204339999E-2</v>
      </c>
      <c r="C1277" s="1">
        <f t="shared" si="60"/>
        <v>2</v>
      </c>
      <c r="D1277" s="15">
        <v>1272</v>
      </c>
      <c r="E1277" s="13">
        <f t="shared" si="61"/>
        <v>1.24008204339999E-2</v>
      </c>
      <c r="BC1277" s="13">
        <f t="shared" si="59"/>
        <v>1.24008204339999E-2</v>
      </c>
    </row>
    <row r="1278" spans="1:55" x14ac:dyDescent="0.25">
      <c r="A1278" s="15">
        <v>1273</v>
      </c>
      <c r="B1278">
        <v>1.2341653364E-2</v>
      </c>
      <c r="C1278" s="1">
        <f t="shared" si="60"/>
        <v>2</v>
      </c>
      <c r="D1278" s="15">
        <v>1273</v>
      </c>
      <c r="E1278" s="13">
        <f t="shared" si="61"/>
        <v>1.2341653364E-2</v>
      </c>
      <c r="BC1278" s="13">
        <f t="shared" si="59"/>
        <v>1.2341653364E-2</v>
      </c>
    </row>
    <row r="1279" spans="1:55" x14ac:dyDescent="0.25">
      <c r="A1279" s="15">
        <v>1274</v>
      </c>
      <c r="B1279">
        <v>1.2282764737999999E-2</v>
      </c>
      <c r="C1279" s="1">
        <f t="shared" si="60"/>
        <v>2</v>
      </c>
      <c r="D1279" s="15">
        <v>1274</v>
      </c>
      <c r="E1279" s="13">
        <f t="shared" si="61"/>
        <v>1.2282764737999999E-2</v>
      </c>
      <c r="BC1279" s="13">
        <f t="shared" si="59"/>
        <v>1.2282764737999999E-2</v>
      </c>
    </row>
    <row r="1280" spans="1:55" x14ac:dyDescent="0.25">
      <c r="A1280" s="15">
        <v>1275</v>
      </c>
      <c r="B1280">
        <v>1.22241532759999E-2</v>
      </c>
      <c r="C1280" s="1">
        <f t="shared" si="60"/>
        <v>2</v>
      </c>
      <c r="D1280" s="15">
        <v>1275</v>
      </c>
      <c r="E1280" s="13">
        <f t="shared" si="61"/>
        <v>1.22241532759999E-2</v>
      </c>
      <c r="BC1280" s="13">
        <f t="shared" si="59"/>
        <v>1.22241532759999E-2</v>
      </c>
    </row>
    <row r="1281" spans="1:55" x14ac:dyDescent="0.25">
      <c r="A1281" s="15">
        <v>1276</v>
      </c>
      <c r="B1281">
        <v>1.2165817714E-2</v>
      </c>
      <c r="C1281" s="1">
        <f t="shared" si="60"/>
        <v>2</v>
      </c>
      <c r="D1281" s="15">
        <v>1276</v>
      </c>
      <c r="E1281" s="13">
        <f t="shared" si="61"/>
        <v>1.2165817714E-2</v>
      </c>
      <c r="BC1281" s="13">
        <f t="shared" si="59"/>
        <v>1.2165817714E-2</v>
      </c>
    </row>
    <row r="1282" spans="1:55" x14ac:dyDescent="0.25">
      <c r="A1282" s="15">
        <v>1277</v>
      </c>
      <c r="B1282">
        <v>1.21077567839999E-2</v>
      </c>
      <c r="C1282" s="1">
        <f t="shared" si="60"/>
        <v>2</v>
      </c>
      <c r="D1282" s="15">
        <v>1277</v>
      </c>
      <c r="E1282" s="13">
        <f t="shared" si="61"/>
        <v>1.21077567839999E-2</v>
      </c>
      <c r="BC1282" s="13">
        <f t="shared" si="59"/>
        <v>1.21077567839999E-2</v>
      </c>
    </row>
    <row r="1283" spans="1:55" x14ac:dyDescent="0.25">
      <c r="A1283" s="15">
        <v>1278</v>
      </c>
      <c r="B1283">
        <v>1.2049969230000001E-2</v>
      </c>
      <c r="C1283" s="1">
        <f t="shared" si="60"/>
        <v>2</v>
      </c>
      <c r="D1283" s="15">
        <v>1278</v>
      </c>
      <c r="E1283" s="13">
        <f t="shared" si="61"/>
        <v>1.2049969230000001E-2</v>
      </c>
      <c r="BC1283" s="13">
        <f t="shared" si="59"/>
        <v>1.2049969230000001E-2</v>
      </c>
    </row>
    <row r="1284" spans="1:55" x14ac:dyDescent="0.25">
      <c r="A1284" s="15">
        <v>1279</v>
      </c>
      <c r="B1284">
        <v>1.1992453798E-2</v>
      </c>
      <c r="C1284" s="1">
        <f t="shared" si="60"/>
        <v>2</v>
      </c>
      <c r="D1284" s="15">
        <v>1279</v>
      </c>
      <c r="E1284" s="13">
        <f t="shared" si="61"/>
        <v>1.1992453798E-2</v>
      </c>
      <c r="BC1284" s="13">
        <f t="shared" si="59"/>
        <v>1.1992453798E-2</v>
      </c>
    </row>
    <row r="1285" spans="1:55" x14ac:dyDescent="0.25">
      <c r="A1285" s="15">
        <v>1280</v>
      </c>
      <c r="B1285">
        <v>1.19352092419999E-2</v>
      </c>
      <c r="C1285" s="1">
        <f t="shared" si="60"/>
        <v>2</v>
      </c>
      <c r="D1285" s="15">
        <v>1280</v>
      </c>
      <c r="E1285" s="13">
        <f t="shared" si="61"/>
        <v>1.19352092419999E-2</v>
      </c>
      <c r="BC1285" s="13">
        <f t="shared" ref="BC1285:BC1348" si="62">B1285</f>
        <v>1.19352092419999E-2</v>
      </c>
    </row>
    <row r="1286" spans="1:55" x14ac:dyDescent="0.25">
      <c r="A1286" s="15">
        <v>1281</v>
      </c>
      <c r="B1286">
        <v>1.1878234316E-2</v>
      </c>
      <c r="C1286" s="1">
        <f t="shared" ref="C1286:C1349" si="63">IF(ROW()-$C$4&lt;=$C$2,1,2)</f>
        <v>2</v>
      </c>
      <c r="D1286" s="15">
        <v>1281</v>
      </c>
      <c r="E1286" s="13">
        <f t="shared" ref="E1286:E1349" si="64">B1286</f>
        <v>1.1878234316E-2</v>
      </c>
      <c r="BC1286" s="13">
        <f t="shared" si="62"/>
        <v>1.1878234316E-2</v>
      </c>
    </row>
    <row r="1287" spans="1:55" x14ac:dyDescent="0.25">
      <c r="A1287" s="15">
        <v>1282</v>
      </c>
      <c r="B1287">
        <v>1.1821527785999901E-2</v>
      </c>
      <c r="C1287" s="1">
        <f t="shared" si="63"/>
        <v>2</v>
      </c>
      <c r="D1287" s="15">
        <v>1282</v>
      </c>
      <c r="E1287" s="13">
        <f t="shared" si="64"/>
        <v>1.1821527785999901E-2</v>
      </c>
      <c r="BC1287" s="13">
        <f t="shared" si="62"/>
        <v>1.1821527785999901E-2</v>
      </c>
    </row>
    <row r="1288" spans="1:55" x14ac:dyDescent="0.25">
      <c r="A1288" s="15">
        <v>1283</v>
      </c>
      <c r="B1288">
        <v>1.17650884219999E-2</v>
      </c>
      <c r="C1288" s="1">
        <f t="shared" si="63"/>
        <v>2</v>
      </c>
      <c r="D1288" s="15">
        <v>1283</v>
      </c>
      <c r="E1288" s="13">
        <f t="shared" si="64"/>
        <v>1.17650884219999E-2</v>
      </c>
      <c r="BC1288" s="13">
        <f t="shared" si="62"/>
        <v>1.17650884219999E-2</v>
      </c>
    </row>
    <row r="1289" spans="1:55" x14ac:dyDescent="0.25">
      <c r="A1289" s="15">
        <v>1284</v>
      </c>
      <c r="B1289">
        <v>1.1708914993999999E-2</v>
      </c>
      <c r="C1289" s="1">
        <f t="shared" si="63"/>
        <v>2</v>
      </c>
      <c r="D1289" s="15">
        <v>1284</v>
      </c>
      <c r="E1289" s="13">
        <f t="shared" si="64"/>
        <v>1.1708914993999999E-2</v>
      </c>
      <c r="BC1289" s="13">
        <f t="shared" si="62"/>
        <v>1.1708914993999999E-2</v>
      </c>
    </row>
    <row r="1290" spans="1:55" x14ac:dyDescent="0.25">
      <c r="A1290" s="15">
        <v>1285</v>
      </c>
      <c r="B1290">
        <v>1.1653006283999999E-2</v>
      </c>
      <c r="C1290" s="1">
        <f t="shared" si="63"/>
        <v>2</v>
      </c>
      <c r="D1290" s="15">
        <v>1285</v>
      </c>
      <c r="E1290" s="13">
        <f t="shared" si="64"/>
        <v>1.1653006283999999E-2</v>
      </c>
      <c r="BC1290" s="13">
        <f t="shared" si="62"/>
        <v>1.1653006283999999E-2</v>
      </c>
    </row>
    <row r="1291" spans="1:55" x14ac:dyDescent="0.25">
      <c r="A1291" s="15">
        <v>1286</v>
      </c>
      <c r="B1291">
        <v>1.1597361076E-2</v>
      </c>
      <c r="C1291" s="1">
        <f t="shared" si="63"/>
        <v>2</v>
      </c>
      <c r="D1291" s="15">
        <v>1286</v>
      </c>
      <c r="E1291" s="13">
        <f t="shared" si="64"/>
        <v>1.1597361076E-2</v>
      </c>
      <c r="BC1291" s="13">
        <f t="shared" si="62"/>
        <v>1.1597361076E-2</v>
      </c>
    </row>
    <row r="1292" spans="1:55" x14ac:dyDescent="0.25">
      <c r="A1292" s="15">
        <v>1287</v>
      </c>
      <c r="B1292">
        <v>1.15419781599999E-2</v>
      </c>
      <c r="C1292" s="1">
        <f t="shared" si="63"/>
        <v>2</v>
      </c>
      <c r="D1292" s="15">
        <v>1287</v>
      </c>
      <c r="E1292" s="13">
        <f t="shared" si="64"/>
        <v>1.15419781599999E-2</v>
      </c>
      <c r="BC1292" s="13">
        <f t="shared" si="62"/>
        <v>1.15419781599999E-2</v>
      </c>
    </row>
    <row r="1293" spans="1:55" x14ac:dyDescent="0.25">
      <c r="A1293" s="15">
        <v>1288</v>
      </c>
      <c r="B1293">
        <v>1.14868563319999E-2</v>
      </c>
      <c r="C1293" s="1">
        <f t="shared" si="63"/>
        <v>2</v>
      </c>
      <c r="D1293" s="15">
        <v>1288</v>
      </c>
      <c r="E1293" s="13">
        <f t="shared" si="64"/>
        <v>1.14868563319999E-2</v>
      </c>
      <c r="BC1293" s="13">
        <f t="shared" si="62"/>
        <v>1.14868563319999E-2</v>
      </c>
    </row>
    <row r="1294" spans="1:55" x14ac:dyDescent="0.25">
      <c r="A1294" s="15">
        <v>1289</v>
      </c>
      <c r="B1294">
        <v>1.1431994387999999E-2</v>
      </c>
      <c r="C1294" s="1">
        <f t="shared" si="63"/>
        <v>2</v>
      </c>
      <c r="D1294" s="15">
        <v>1289</v>
      </c>
      <c r="E1294" s="13">
        <f t="shared" si="64"/>
        <v>1.1431994387999999E-2</v>
      </c>
      <c r="BC1294" s="13">
        <f t="shared" si="62"/>
        <v>1.1431994387999999E-2</v>
      </c>
    </row>
    <row r="1295" spans="1:55" x14ac:dyDescent="0.25">
      <c r="A1295" s="15">
        <v>1290</v>
      </c>
      <c r="B1295">
        <v>1.1377391137999999E-2</v>
      </c>
      <c r="C1295" s="1">
        <f t="shared" si="63"/>
        <v>2</v>
      </c>
      <c r="D1295" s="15">
        <v>1290</v>
      </c>
      <c r="E1295" s="13">
        <f t="shared" si="64"/>
        <v>1.1377391137999999E-2</v>
      </c>
      <c r="BC1295" s="13">
        <f t="shared" si="62"/>
        <v>1.1377391137999999E-2</v>
      </c>
    </row>
    <row r="1296" spans="1:55" x14ac:dyDescent="0.25">
      <c r="A1296" s="15">
        <v>1291</v>
      </c>
      <c r="B1296">
        <v>1.13230453919999E-2</v>
      </c>
      <c r="C1296" s="1">
        <f t="shared" si="63"/>
        <v>2</v>
      </c>
      <c r="D1296" s="15">
        <v>1291</v>
      </c>
      <c r="E1296" s="13">
        <f t="shared" si="64"/>
        <v>1.13230453919999E-2</v>
      </c>
      <c r="BC1296" s="13">
        <f t="shared" si="62"/>
        <v>1.13230453919999E-2</v>
      </c>
    </row>
    <row r="1297" spans="1:55" x14ac:dyDescent="0.25">
      <c r="A1297" s="15">
        <v>1292</v>
      </c>
      <c r="B1297">
        <v>1.1268955964E-2</v>
      </c>
      <c r="C1297" s="1">
        <f t="shared" si="63"/>
        <v>2</v>
      </c>
      <c r="D1297" s="15">
        <v>1292</v>
      </c>
      <c r="E1297" s="13">
        <f t="shared" si="64"/>
        <v>1.1268955964E-2</v>
      </c>
      <c r="BC1297" s="13">
        <f t="shared" si="62"/>
        <v>1.1268955964E-2</v>
      </c>
    </row>
    <row r="1298" spans="1:55" x14ac:dyDescent="0.25">
      <c r="A1298" s="15">
        <v>1293</v>
      </c>
      <c r="B1298">
        <v>1.1215121678E-2</v>
      </c>
      <c r="C1298" s="1">
        <f t="shared" si="63"/>
        <v>2</v>
      </c>
      <c r="D1298" s="15">
        <v>1293</v>
      </c>
      <c r="E1298" s="13">
        <f t="shared" si="64"/>
        <v>1.1215121678E-2</v>
      </c>
      <c r="BC1298" s="13">
        <f t="shared" si="62"/>
        <v>1.1215121678E-2</v>
      </c>
    </row>
    <row r="1299" spans="1:55" x14ac:dyDescent="0.25">
      <c r="A1299" s="15">
        <v>1294</v>
      </c>
      <c r="B1299">
        <v>1.1161541358E-2</v>
      </c>
      <c r="C1299" s="1">
        <f t="shared" si="63"/>
        <v>2</v>
      </c>
      <c r="D1299" s="15">
        <v>1294</v>
      </c>
      <c r="E1299" s="13">
        <f t="shared" si="64"/>
        <v>1.1161541358E-2</v>
      </c>
      <c r="BC1299" s="13">
        <f t="shared" si="62"/>
        <v>1.1161541358E-2</v>
      </c>
    </row>
    <row r="1300" spans="1:55" x14ac:dyDescent="0.25">
      <c r="A1300" s="15">
        <v>1295</v>
      </c>
      <c r="B1300">
        <v>1.11082138359999E-2</v>
      </c>
      <c r="C1300" s="1">
        <f t="shared" si="63"/>
        <v>2</v>
      </c>
      <c r="D1300" s="15">
        <v>1295</v>
      </c>
      <c r="E1300" s="13">
        <f t="shared" si="64"/>
        <v>1.11082138359999E-2</v>
      </c>
      <c r="BC1300" s="13">
        <f t="shared" si="62"/>
        <v>1.11082138359999E-2</v>
      </c>
    </row>
    <row r="1301" spans="1:55" x14ac:dyDescent="0.25">
      <c r="A1301" s="15">
        <v>1296</v>
      </c>
      <c r="B1301">
        <v>1.1055137947999999E-2</v>
      </c>
      <c r="C1301" s="1">
        <f t="shared" si="63"/>
        <v>2</v>
      </c>
      <c r="D1301" s="15">
        <v>1296</v>
      </c>
      <c r="E1301" s="13">
        <f t="shared" si="64"/>
        <v>1.1055137947999999E-2</v>
      </c>
      <c r="BC1301" s="13">
        <f t="shared" si="62"/>
        <v>1.1055137947999999E-2</v>
      </c>
    </row>
    <row r="1302" spans="1:55" x14ac:dyDescent="0.25">
      <c r="A1302" s="15">
        <v>1297</v>
      </c>
      <c r="B1302">
        <v>1.1002312536E-2</v>
      </c>
      <c r="C1302" s="1">
        <f t="shared" si="63"/>
        <v>2</v>
      </c>
      <c r="D1302" s="15">
        <v>1297</v>
      </c>
      <c r="E1302" s="13">
        <f t="shared" si="64"/>
        <v>1.1002312536E-2</v>
      </c>
      <c r="BC1302" s="13">
        <f t="shared" si="62"/>
        <v>1.1002312536E-2</v>
      </c>
    </row>
    <row r="1303" spans="1:55" x14ac:dyDescent="0.25">
      <c r="A1303" s="15">
        <v>1298</v>
      </c>
      <c r="B1303">
        <v>1.0949736446000001E-2</v>
      </c>
      <c r="C1303" s="1">
        <f t="shared" si="63"/>
        <v>2</v>
      </c>
      <c r="D1303" s="15">
        <v>1298</v>
      </c>
      <c r="E1303" s="13">
        <f t="shared" si="64"/>
        <v>1.0949736446000001E-2</v>
      </c>
      <c r="BC1303" s="13">
        <f t="shared" si="62"/>
        <v>1.0949736446000001E-2</v>
      </c>
    </row>
    <row r="1304" spans="1:55" x14ac:dyDescent="0.25">
      <c r="A1304" s="15">
        <v>1299</v>
      </c>
      <c r="B1304">
        <v>1.0897408532E-2</v>
      </c>
      <c r="C1304" s="1">
        <f t="shared" si="63"/>
        <v>2</v>
      </c>
      <c r="D1304" s="15">
        <v>1299</v>
      </c>
      <c r="E1304" s="13">
        <f t="shared" si="64"/>
        <v>1.0897408532E-2</v>
      </c>
      <c r="BC1304" s="13">
        <f t="shared" si="62"/>
        <v>1.0897408532E-2</v>
      </c>
    </row>
    <row r="1305" spans="1:55" x14ac:dyDescent="0.25">
      <c r="A1305" s="15">
        <v>1300</v>
      </c>
      <c r="B1305">
        <v>1.0845327647999999E-2</v>
      </c>
      <c r="C1305" s="1">
        <f t="shared" si="63"/>
        <v>2</v>
      </c>
      <c r="D1305" s="15">
        <v>1300</v>
      </c>
      <c r="E1305" s="13">
        <f t="shared" si="64"/>
        <v>1.0845327647999999E-2</v>
      </c>
      <c r="BC1305" s="13">
        <f t="shared" si="62"/>
        <v>1.0845327647999999E-2</v>
      </c>
    </row>
    <row r="1306" spans="1:55" x14ac:dyDescent="0.25">
      <c r="A1306" s="15">
        <v>1301</v>
      </c>
      <c r="B1306">
        <v>1.07934926559999E-2</v>
      </c>
      <c r="C1306" s="1">
        <f t="shared" si="63"/>
        <v>2</v>
      </c>
      <c r="D1306" s="15">
        <v>1301</v>
      </c>
      <c r="E1306" s="13">
        <f t="shared" si="64"/>
        <v>1.07934926559999E-2</v>
      </c>
      <c r="BC1306" s="13">
        <f t="shared" si="62"/>
        <v>1.07934926559999E-2</v>
      </c>
    </row>
    <row r="1307" spans="1:55" x14ac:dyDescent="0.25">
      <c r="A1307" s="15">
        <v>1302</v>
      </c>
      <c r="B1307">
        <v>1.0741902423999999E-2</v>
      </c>
      <c r="C1307" s="1">
        <f t="shared" si="63"/>
        <v>2</v>
      </c>
      <c r="D1307" s="15">
        <v>1302</v>
      </c>
      <c r="E1307" s="13">
        <f t="shared" si="64"/>
        <v>1.0741902423999999E-2</v>
      </c>
      <c r="BC1307" s="13">
        <f t="shared" si="62"/>
        <v>1.0741902423999999E-2</v>
      </c>
    </row>
    <row r="1308" spans="1:55" x14ac:dyDescent="0.25">
      <c r="A1308" s="15">
        <v>1303</v>
      </c>
      <c r="B1308">
        <v>1.0690555823999999E-2</v>
      </c>
      <c r="C1308" s="1">
        <f t="shared" si="63"/>
        <v>2</v>
      </c>
      <c r="D1308" s="15">
        <v>1303</v>
      </c>
      <c r="E1308" s="13">
        <f t="shared" si="64"/>
        <v>1.0690555823999999E-2</v>
      </c>
      <c r="BC1308" s="13">
        <f t="shared" si="62"/>
        <v>1.0690555823999999E-2</v>
      </c>
    </row>
    <row r="1309" spans="1:55" x14ac:dyDescent="0.25">
      <c r="A1309" s="15">
        <v>1304</v>
      </c>
      <c r="B1309">
        <v>1.06394517299999E-2</v>
      </c>
      <c r="C1309" s="1">
        <f t="shared" si="63"/>
        <v>2</v>
      </c>
      <c r="D1309" s="15">
        <v>1304</v>
      </c>
      <c r="E1309" s="13">
        <f t="shared" si="64"/>
        <v>1.06394517299999E-2</v>
      </c>
      <c r="BC1309" s="13">
        <f t="shared" si="62"/>
        <v>1.06394517299999E-2</v>
      </c>
    </row>
    <row r="1310" spans="1:55" x14ac:dyDescent="0.25">
      <c r="A1310" s="15">
        <v>1305</v>
      </c>
      <c r="B1310">
        <v>1.0588589025999901E-2</v>
      </c>
      <c r="C1310" s="1">
        <f t="shared" si="63"/>
        <v>2</v>
      </c>
      <c r="D1310" s="15">
        <v>1305</v>
      </c>
      <c r="E1310" s="13">
        <f t="shared" si="64"/>
        <v>1.0588589025999901E-2</v>
      </c>
      <c r="BC1310" s="13">
        <f t="shared" si="62"/>
        <v>1.0588589025999901E-2</v>
      </c>
    </row>
    <row r="1311" spans="1:55" x14ac:dyDescent="0.25">
      <c r="A1311" s="15">
        <v>1306</v>
      </c>
      <c r="B1311">
        <v>1.0537966598E-2</v>
      </c>
      <c r="C1311" s="1">
        <f t="shared" si="63"/>
        <v>2</v>
      </c>
      <c r="D1311" s="15">
        <v>1306</v>
      </c>
      <c r="E1311" s="13">
        <f t="shared" si="64"/>
        <v>1.0537966598E-2</v>
      </c>
      <c r="BC1311" s="13">
        <f t="shared" si="62"/>
        <v>1.0537966598E-2</v>
      </c>
    </row>
    <row r="1312" spans="1:55" x14ac:dyDescent="0.25">
      <c r="A1312" s="15">
        <v>1307</v>
      </c>
      <c r="B1312">
        <v>1.04875833359999E-2</v>
      </c>
      <c r="C1312" s="1">
        <f t="shared" si="63"/>
        <v>2</v>
      </c>
      <c r="D1312" s="15">
        <v>1307</v>
      </c>
      <c r="E1312" s="13">
        <f t="shared" si="64"/>
        <v>1.04875833359999E-2</v>
      </c>
      <c r="BC1312" s="13">
        <f t="shared" si="62"/>
        <v>1.04875833359999E-2</v>
      </c>
    </row>
    <row r="1313" spans="1:55" x14ac:dyDescent="0.25">
      <c r="A1313" s="15">
        <v>1308</v>
      </c>
      <c r="B1313">
        <v>1.04374381379999E-2</v>
      </c>
      <c r="C1313" s="1">
        <f t="shared" si="63"/>
        <v>2</v>
      </c>
      <c r="D1313" s="15">
        <v>1308</v>
      </c>
      <c r="E1313" s="13">
        <f t="shared" si="64"/>
        <v>1.04374381379999E-2</v>
      </c>
      <c r="BC1313" s="13">
        <f t="shared" si="62"/>
        <v>1.04374381379999E-2</v>
      </c>
    </row>
    <row r="1314" spans="1:55" x14ac:dyDescent="0.25">
      <c r="A1314" s="15">
        <v>1309</v>
      </c>
      <c r="B1314">
        <v>1.03875299019999E-2</v>
      </c>
      <c r="C1314" s="1">
        <f t="shared" si="63"/>
        <v>2</v>
      </c>
      <c r="D1314" s="15">
        <v>1309</v>
      </c>
      <c r="E1314" s="13">
        <f t="shared" si="64"/>
        <v>1.03875299019999E-2</v>
      </c>
      <c r="BC1314" s="13">
        <f t="shared" si="62"/>
        <v>1.03875299019999E-2</v>
      </c>
    </row>
    <row r="1315" spans="1:55" x14ac:dyDescent="0.25">
      <c r="A1315" s="15">
        <v>1310</v>
      </c>
      <c r="B1315">
        <v>1.0337857537999999E-2</v>
      </c>
      <c r="C1315" s="1">
        <f t="shared" si="63"/>
        <v>2</v>
      </c>
      <c r="D1315" s="15">
        <v>1310</v>
      </c>
      <c r="E1315" s="13">
        <f t="shared" si="64"/>
        <v>1.0337857537999999E-2</v>
      </c>
      <c r="BC1315" s="13">
        <f t="shared" si="62"/>
        <v>1.0337857537999999E-2</v>
      </c>
    </row>
    <row r="1316" spans="1:55" x14ac:dyDescent="0.25">
      <c r="A1316" s="15">
        <v>1311</v>
      </c>
      <c r="B1316">
        <v>1.02884199539999E-2</v>
      </c>
      <c r="C1316" s="1">
        <f t="shared" si="63"/>
        <v>2</v>
      </c>
      <c r="D1316" s="15">
        <v>1311</v>
      </c>
      <c r="E1316" s="13">
        <f t="shared" si="64"/>
        <v>1.02884199539999E-2</v>
      </c>
      <c r="BC1316" s="13">
        <f t="shared" si="62"/>
        <v>1.02884199539999E-2</v>
      </c>
    </row>
    <row r="1317" spans="1:55" x14ac:dyDescent="0.25">
      <c r="A1317" s="15">
        <v>1312</v>
      </c>
      <c r="B1317">
        <v>1.0239216066E-2</v>
      </c>
      <c r="C1317" s="1">
        <f t="shared" si="63"/>
        <v>2</v>
      </c>
      <c r="D1317" s="15">
        <v>1312</v>
      </c>
      <c r="E1317" s="13">
        <f t="shared" si="64"/>
        <v>1.0239216066E-2</v>
      </c>
      <c r="BC1317" s="13">
        <f t="shared" si="62"/>
        <v>1.0239216066E-2</v>
      </c>
    </row>
    <row r="1318" spans="1:55" x14ac:dyDescent="0.25">
      <c r="A1318" s="15">
        <v>1313</v>
      </c>
      <c r="B1318">
        <v>1.0190244794000001E-2</v>
      </c>
      <c r="C1318" s="1">
        <f t="shared" si="63"/>
        <v>2</v>
      </c>
      <c r="D1318" s="15">
        <v>1313</v>
      </c>
      <c r="E1318" s="13">
        <f t="shared" si="64"/>
        <v>1.0190244794000001E-2</v>
      </c>
      <c r="BC1318" s="13">
        <f t="shared" si="62"/>
        <v>1.0190244794000001E-2</v>
      </c>
    </row>
    <row r="1319" spans="1:55" x14ac:dyDescent="0.25">
      <c r="A1319" s="15">
        <v>1314</v>
      </c>
      <c r="B1319">
        <v>1.0141505063999899E-2</v>
      </c>
      <c r="C1319" s="1">
        <f t="shared" si="63"/>
        <v>2</v>
      </c>
      <c r="D1319" s="15">
        <v>1314</v>
      </c>
      <c r="E1319" s="13">
        <f t="shared" si="64"/>
        <v>1.0141505063999899E-2</v>
      </c>
      <c r="BC1319" s="13">
        <f t="shared" si="62"/>
        <v>1.0141505063999899E-2</v>
      </c>
    </row>
    <row r="1320" spans="1:55" x14ac:dyDescent="0.25">
      <c r="A1320" s="15">
        <v>1315</v>
      </c>
      <c r="B1320">
        <v>1.00929958039999E-2</v>
      </c>
      <c r="C1320" s="1">
        <f t="shared" si="63"/>
        <v>2</v>
      </c>
      <c r="D1320" s="15">
        <v>1315</v>
      </c>
      <c r="E1320" s="13">
        <f t="shared" si="64"/>
        <v>1.00929958039999E-2</v>
      </c>
      <c r="BC1320" s="13">
        <f t="shared" si="62"/>
        <v>1.00929958039999E-2</v>
      </c>
    </row>
    <row r="1321" spans="1:55" x14ac:dyDescent="0.25">
      <c r="A1321" s="15">
        <v>1316</v>
      </c>
      <c r="B1321">
        <v>1.00447159519999E-2</v>
      </c>
      <c r="C1321" s="1">
        <f t="shared" si="63"/>
        <v>2</v>
      </c>
      <c r="D1321" s="15">
        <v>1316</v>
      </c>
      <c r="E1321" s="13">
        <f t="shared" si="64"/>
        <v>1.00447159519999E-2</v>
      </c>
      <c r="BC1321" s="13">
        <f t="shared" si="62"/>
        <v>1.00447159519999E-2</v>
      </c>
    </row>
    <row r="1322" spans="1:55" x14ac:dyDescent="0.25">
      <c r="A1322" s="15">
        <v>1317</v>
      </c>
      <c r="B1322">
        <v>9.9966644440000006E-3</v>
      </c>
      <c r="C1322" s="1">
        <f t="shared" si="63"/>
        <v>2</v>
      </c>
      <c r="D1322" s="15">
        <v>1317</v>
      </c>
      <c r="E1322" s="13">
        <f t="shared" si="64"/>
        <v>9.9966644440000006E-3</v>
      </c>
      <c r="BC1322" s="13">
        <f t="shared" si="62"/>
        <v>9.9966644440000006E-3</v>
      </c>
    </row>
    <row r="1323" spans="1:55" x14ac:dyDescent="0.25">
      <c r="A1323" s="15">
        <v>1318</v>
      </c>
      <c r="B1323">
        <v>9.9488402239999996E-3</v>
      </c>
      <c r="C1323" s="1">
        <f t="shared" si="63"/>
        <v>2</v>
      </c>
      <c r="D1323" s="15">
        <v>1318</v>
      </c>
      <c r="E1323" s="13">
        <f t="shared" si="64"/>
        <v>9.9488402239999996E-3</v>
      </c>
      <c r="BC1323" s="13">
        <f t="shared" si="62"/>
        <v>9.9488402239999996E-3</v>
      </c>
    </row>
    <row r="1324" spans="1:55" x14ac:dyDescent="0.25">
      <c r="A1324" s="15">
        <v>1319</v>
      </c>
      <c r="B1324">
        <v>9.9012422399999897E-3</v>
      </c>
      <c r="C1324" s="1">
        <f t="shared" si="63"/>
        <v>2</v>
      </c>
      <c r="D1324" s="15">
        <v>1319</v>
      </c>
      <c r="E1324" s="13">
        <f t="shared" si="64"/>
        <v>9.9012422399999897E-3</v>
      </c>
      <c r="BC1324" s="13">
        <f t="shared" si="62"/>
        <v>9.9012422399999897E-3</v>
      </c>
    </row>
    <row r="1325" spans="1:55" x14ac:dyDescent="0.25">
      <c r="A1325" s="15">
        <v>1320</v>
      </c>
      <c r="B1325">
        <v>9.8538694479999994E-3</v>
      </c>
      <c r="C1325" s="1">
        <f t="shared" si="63"/>
        <v>2</v>
      </c>
      <c r="D1325" s="15">
        <v>1320</v>
      </c>
      <c r="E1325" s="13">
        <f t="shared" si="64"/>
        <v>9.8538694479999994E-3</v>
      </c>
      <c r="BC1325" s="13">
        <f t="shared" si="62"/>
        <v>9.8538694479999994E-3</v>
      </c>
    </row>
    <row r="1326" spans="1:55" x14ac:dyDescent="0.25">
      <c r="A1326" s="15">
        <v>1321</v>
      </c>
      <c r="B1326">
        <v>9.8067208039999895E-3</v>
      </c>
      <c r="C1326" s="1">
        <f t="shared" si="63"/>
        <v>2</v>
      </c>
      <c r="D1326" s="15">
        <v>1321</v>
      </c>
      <c r="E1326" s="13">
        <f t="shared" si="64"/>
        <v>9.8067208039999895E-3</v>
      </c>
      <c r="BC1326" s="13">
        <f t="shared" si="62"/>
        <v>9.8067208039999895E-3</v>
      </c>
    </row>
    <row r="1327" spans="1:55" x14ac:dyDescent="0.25">
      <c r="A1327" s="15">
        <v>1322</v>
      </c>
      <c r="B1327">
        <v>9.7597952719999902E-3</v>
      </c>
      <c r="C1327" s="1">
        <f t="shared" si="63"/>
        <v>2</v>
      </c>
      <c r="D1327" s="15">
        <v>1322</v>
      </c>
      <c r="E1327" s="13">
        <f t="shared" si="64"/>
        <v>9.7597952719999902E-3</v>
      </c>
      <c r="BC1327" s="13">
        <f t="shared" si="62"/>
        <v>9.7597952719999902E-3</v>
      </c>
    </row>
    <row r="1328" spans="1:55" x14ac:dyDescent="0.25">
      <c r="A1328" s="15">
        <v>1323</v>
      </c>
      <c r="B1328">
        <v>9.7130918159999899E-3</v>
      </c>
      <c r="C1328" s="1">
        <f t="shared" si="63"/>
        <v>2</v>
      </c>
      <c r="D1328" s="15">
        <v>1323</v>
      </c>
      <c r="E1328" s="13">
        <f t="shared" si="64"/>
        <v>9.7130918159999899E-3</v>
      </c>
      <c r="BC1328" s="13">
        <f t="shared" si="62"/>
        <v>9.7130918159999899E-3</v>
      </c>
    </row>
    <row r="1329" spans="1:55" x14ac:dyDescent="0.25">
      <c r="A1329" s="15">
        <v>1324</v>
      </c>
      <c r="B1329">
        <v>9.6666094079999997E-3</v>
      </c>
      <c r="C1329" s="1">
        <f t="shared" si="63"/>
        <v>2</v>
      </c>
      <c r="D1329" s="15">
        <v>1324</v>
      </c>
      <c r="E1329" s="13">
        <f t="shared" si="64"/>
        <v>9.6666094079999997E-3</v>
      </c>
      <c r="BC1329" s="13">
        <f t="shared" si="62"/>
        <v>9.6666094079999997E-3</v>
      </c>
    </row>
    <row r="1330" spans="1:55" x14ac:dyDescent="0.25">
      <c r="A1330" s="15">
        <v>1325</v>
      </c>
      <c r="B1330">
        <v>9.6203470279999995E-3</v>
      </c>
      <c r="C1330" s="1">
        <f t="shared" si="63"/>
        <v>2</v>
      </c>
      <c r="D1330" s="15">
        <v>1325</v>
      </c>
      <c r="E1330" s="13">
        <f t="shared" si="64"/>
        <v>9.6203470279999995E-3</v>
      </c>
      <c r="BC1330" s="13">
        <f t="shared" si="62"/>
        <v>9.6203470279999995E-3</v>
      </c>
    </row>
    <row r="1331" spans="1:55" x14ac:dyDescent="0.25">
      <c r="A1331" s="15">
        <v>1326</v>
      </c>
      <c r="B1331">
        <v>9.5743036520000002E-3</v>
      </c>
      <c r="C1331" s="1">
        <f t="shared" si="63"/>
        <v>2</v>
      </c>
      <c r="D1331" s="15">
        <v>1326</v>
      </c>
      <c r="E1331" s="13">
        <f t="shared" si="64"/>
        <v>9.5743036520000002E-3</v>
      </c>
      <c r="BC1331" s="13">
        <f t="shared" si="62"/>
        <v>9.5743036520000002E-3</v>
      </c>
    </row>
    <row r="1332" spans="1:55" x14ac:dyDescent="0.25">
      <c r="A1332" s="15">
        <v>1327</v>
      </c>
      <c r="B1332">
        <v>9.5284782680000006E-3</v>
      </c>
      <c r="C1332" s="1">
        <f t="shared" si="63"/>
        <v>2</v>
      </c>
      <c r="D1332" s="15">
        <v>1327</v>
      </c>
      <c r="E1332" s="13">
        <f t="shared" si="64"/>
        <v>9.5284782680000006E-3</v>
      </c>
      <c r="BC1332" s="13">
        <f t="shared" si="62"/>
        <v>9.5284782680000006E-3</v>
      </c>
    </row>
    <row r="1333" spans="1:55" x14ac:dyDescent="0.25">
      <c r="A1333" s="15">
        <v>1328</v>
      </c>
      <c r="B1333">
        <v>9.4828698639999997E-3</v>
      </c>
      <c r="C1333" s="1">
        <f t="shared" si="63"/>
        <v>2</v>
      </c>
      <c r="D1333" s="15">
        <v>1328</v>
      </c>
      <c r="E1333" s="13">
        <f t="shared" si="64"/>
        <v>9.4828698639999997E-3</v>
      </c>
      <c r="BC1333" s="13">
        <f t="shared" si="62"/>
        <v>9.4828698639999997E-3</v>
      </c>
    </row>
    <row r="1334" spans="1:55" x14ac:dyDescent="0.25">
      <c r="A1334" s="15">
        <v>1329</v>
      </c>
      <c r="B1334">
        <v>9.4374774359999997E-3</v>
      </c>
      <c r="C1334" s="1">
        <f t="shared" si="63"/>
        <v>2</v>
      </c>
      <c r="D1334" s="15">
        <v>1329</v>
      </c>
      <c r="E1334" s="13">
        <f t="shared" si="64"/>
        <v>9.4374774359999997E-3</v>
      </c>
      <c r="BC1334" s="13">
        <f t="shared" si="62"/>
        <v>9.4374774359999997E-3</v>
      </c>
    </row>
    <row r="1335" spans="1:55" x14ac:dyDescent="0.25">
      <c r="A1335" s="15">
        <v>1330</v>
      </c>
      <c r="B1335">
        <v>9.3922999799999993E-3</v>
      </c>
      <c r="C1335" s="1">
        <f t="shared" si="63"/>
        <v>2</v>
      </c>
      <c r="D1335" s="15">
        <v>1330</v>
      </c>
      <c r="E1335" s="13">
        <f t="shared" si="64"/>
        <v>9.3922999799999993E-3</v>
      </c>
      <c r="BC1335" s="13">
        <f t="shared" si="62"/>
        <v>9.3922999799999993E-3</v>
      </c>
    </row>
    <row r="1336" spans="1:55" x14ac:dyDescent="0.25">
      <c r="A1336" s="15">
        <v>1331</v>
      </c>
      <c r="B1336">
        <v>9.3473365020000001E-3</v>
      </c>
      <c r="C1336" s="1">
        <f t="shared" si="63"/>
        <v>2</v>
      </c>
      <c r="D1336" s="15">
        <v>1331</v>
      </c>
      <c r="E1336" s="13">
        <f t="shared" si="64"/>
        <v>9.3473365020000001E-3</v>
      </c>
      <c r="BC1336" s="13">
        <f t="shared" si="62"/>
        <v>9.3473365020000001E-3</v>
      </c>
    </row>
    <row r="1337" spans="1:55" x14ac:dyDescent="0.25">
      <c r="A1337" s="15">
        <v>1332</v>
      </c>
      <c r="B1337">
        <v>9.3025860079999998E-3</v>
      </c>
      <c r="C1337" s="1">
        <f t="shared" si="63"/>
        <v>2</v>
      </c>
      <c r="D1337" s="15">
        <v>1332</v>
      </c>
      <c r="E1337" s="13">
        <f t="shared" si="64"/>
        <v>9.3025860079999998E-3</v>
      </c>
      <c r="BC1337" s="13">
        <f t="shared" si="62"/>
        <v>9.3025860079999998E-3</v>
      </c>
    </row>
    <row r="1338" spans="1:55" x14ac:dyDescent="0.25">
      <c r="A1338" s="15">
        <v>1333</v>
      </c>
      <c r="B1338">
        <v>9.2580475079999999E-3</v>
      </c>
      <c r="C1338" s="1">
        <f t="shared" si="63"/>
        <v>2</v>
      </c>
      <c r="D1338" s="15">
        <v>1333</v>
      </c>
      <c r="E1338" s="13">
        <f t="shared" si="64"/>
        <v>9.2580475079999999E-3</v>
      </c>
      <c r="BC1338" s="13">
        <f t="shared" si="62"/>
        <v>9.2580475079999999E-3</v>
      </c>
    </row>
    <row r="1339" spans="1:55" x14ac:dyDescent="0.25">
      <c r="A1339" s="15">
        <v>1334</v>
      </c>
      <c r="B1339">
        <v>9.2137200219999903E-3</v>
      </c>
      <c r="C1339" s="1">
        <f t="shared" si="63"/>
        <v>2</v>
      </c>
      <c r="D1339" s="15">
        <v>1334</v>
      </c>
      <c r="E1339" s="13">
        <f t="shared" si="64"/>
        <v>9.2137200219999903E-3</v>
      </c>
      <c r="BC1339" s="13">
        <f t="shared" si="62"/>
        <v>9.2137200219999903E-3</v>
      </c>
    </row>
    <row r="1340" spans="1:55" x14ac:dyDescent="0.25">
      <c r="A1340" s="15">
        <v>1335</v>
      </c>
      <c r="B1340">
        <v>9.1696025699999992E-3</v>
      </c>
      <c r="C1340" s="1">
        <f t="shared" si="63"/>
        <v>2</v>
      </c>
      <c r="D1340" s="15">
        <v>1335</v>
      </c>
      <c r="E1340" s="13">
        <f t="shared" si="64"/>
        <v>9.1696025699999992E-3</v>
      </c>
      <c r="BC1340" s="13">
        <f t="shared" si="62"/>
        <v>9.1696025699999992E-3</v>
      </c>
    </row>
    <row r="1341" spans="1:55" x14ac:dyDescent="0.25">
      <c r="A1341" s="15">
        <v>1336</v>
      </c>
      <c r="B1341">
        <v>9.1256941739999899E-3</v>
      </c>
      <c r="C1341" s="1">
        <f t="shared" si="63"/>
        <v>2</v>
      </c>
      <c r="D1341" s="15">
        <v>1336</v>
      </c>
      <c r="E1341" s="13">
        <f t="shared" si="64"/>
        <v>9.1256941739999899E-3</v>
      </c>
      <c r="BC1341" s="13">
        <f t="shared" si="62"/>
        <v>9.1256941739999899E-3</v>
      </c>
    </row>
    <row r="1342" spans="1:55" x14ac:dyDescent="0.25">
      <c r="A1342" s="15">
        <v>1337</v>
      </c>
      <c r="B1342">
        <v>9.0819938659999992E-3</v>
      </c>
      <c r="C1342" s="1">
        <f t="shared" si="63"/>
        <v>2</v>
      </c>
      <c r="D1342" s="15">
        <v>1337</v>
      </c>
      <c r="E1342" s="13">
        <f t="shared" si="64"/>
        <v>9.0819938659999992E-3</v>
      </c>
      <c r="BC1342" s="13">
        <f t="shared" si="62"/>
        <v>9.0819938659999992E-3</v>
      </c>
    </row>
    <row r="1343" spans="1:55" x14ac:dyDescent="0.25">
      <c r="A1343" s="15">
        <v>1338</v>
      </c>
      <c r="B1343">
        <v>9.0385006800000004E-3</v>
      </c>
      <c r="C1343" s="1">
        <f t="shared" si="63"/>
        <v>2</v>
      </c>
      <c r="D1343" s="15">
        <v>1338</v>
      </c>
      <c r="E1343" s="13">
        <f t="shared" si="64"/>
        <v>9.0385006800000004E-3</v>
      </c>
      <c r="BC1343" s="13">
        <f t="shared" si="62"/>
        <v>9.0385006800000004E-3</v>
      </c>
    </row>
    <row r="1344" spans="1:55" x14ac:dyDescent="0.25">
      <c r="A1344" s="15">
        <v>1339</v>
      </c>
      <c r="B1344">
        <v>8.9952136519999993E-3</v>
      </c>
      <c r="C1344" s="1">
        <f t="shared" si="63"/>
        <v>2</v>
      </c>
      <c r="D1344" s="15">
        <v>1339</v>
      </c>
      <c r="E1344" s="13">
        <f t="shared" si="64"/>
        <v>8.9952136519999993E-3</v>
      </c>
      <c r="BC1344" s="13">
        <f t="shared" si="62"/>
        <v>8.9952136519999993E-3</v>
      </c>
    </row>
    <row r="1345" spans="1:55" x14ac:dyDescent="0.25">
      <c r="A1345" s="15">
        <v>1340</v>
      </c>
      <c r="B1345">
        <v>8.9521318259999996E-3</v>
      </c>
      <c r="C1345" s="1">
        <f t="shared" si="63"/>
        <v>2</v>
      </c>
      <c r="D1345" s="15">
        <v>1340</v>
      </c>
      <c r="E1345" s="13">
        <f t="shared" si="64"/>
        <v>8.9521318259999996E-3</v>
      </c>
      <c r="BC1345" s="13">
        <f t="shared" si="62"/>
        <v>8.9521318259999996E-3</v>
      </c>
    </row>
    <row r="1346" spans="1:55" x14ac:dyDescent="0.25">
      <c r="A1346" s="15">
        <v>1341</v>
      </c>
      <c r="B1346">
        <v>8.909254246E-3</v>
      </c>
      <c r="C1346" s="1">
        <f t="shared" si="63"/>
        <v>2</v>
      </c>
      <c r="D1346" s="15">
        <v>1341</v>
      </c>
      <c r="E1346" s="13">
        <f t="shared" si="64"/>
        <v>8.909254246E-3</v>
      </c>
      <c r="BC1346" s="13">
        <f t="shared" si="62"/>
        <v>8.909254246E-3</v>
      </c>
    </row>
    <row r="1347" spans="1:55" x14ac:dyDescent="0.25">
      <c r="A1347" s="15">
        <v>1342</v>
      </c>
      <c r="B1347">
        <v>8.8665799659999999E-3</v>
      </c>
      <c r="C1347" s="1">
        <f t="shared" si="63"/>
        <v>2</v>
      </c>
      <c r="D1347" s="15">
        <v>1342</v>
      </c>
      <c r="E1347" s="13">
        <f t="shared" si="64"/>
        <v>8.8665799659999999E-3</v>
      </c>
      <c r="BC1347" s="13">
        <f t="shared" si="62"/>
        <v>8.8665799659999999E-3</v>
      </c>
    </row>
    <row r="1348" spans="1:55" x14ac:dyDescent="0.25">
      <c r="A1348" s="15">
        <v>1343</v>
      </c>
      <c r="B1348">
        <v>8.8241080399999901E-3</v>
      </c>
      <c r="C1348" s="1">
        <f t="shared" si="63"/>
        <v>2</v>
      </c>
      <c r="D1348" s="15">
        <v>1343</v>
      </c>
      <c r="E1348" s="13">
        <f t="shared" si="64"/>
        <v>8.8241080399999901E-3</v>
      </c>
      <c r="BC1348" s="13">
        <f t="shared" si="62"/>
        <v>8.8241080399999901E-3</v>
      </c>
    </row>
    <row r="1349" spans="1:55" x14ac:dyDescent="0.25">
      <c r="A1349" s="15">
        <v>1344</v>
      </c>
      <c r="B1349">
        <v>8.7818375259999994E-3</v>
      </c>
      <c r="C1349" s="1">
        <f t="shared" si="63"/>
        <v>2</v>
      </c>
      <c r="D1349" s="15">
        <v>1344</v>
      </c>
      <c r="E1349" s="13">
        <f t="shared" si="64"/>
        <v>8.7818375259999994E-3</v>
      </c>
      <c r="BC1349" s="13">
        <f t="shared" ref="BC1349:BC1412" si="65">B1349</f>
        <v>8.7818375259999994E-3</v>
      </c>
    </row>
    <row r="1350" spans="1:55" x14ac:dyDescent="0.25">
      <c r="A1350" s="15">
        <v>1345</v>
      </c>
      <c r="B1350">
        <v>8.7397674899999996E-3</v>
      </c>
      <c r="C1350" s="1">
        <f t="shared" ref="C1350:C1413" si="66">IF(ROW()-$C$4&lt;=$C$2,1,2)</f>
        <v>2</v>
      </c>
      <c r="D1350" s="15">
        <v>1345</v>
      </c>
      <c r="E1350" s="13">
        <f t="shared" ref="E1350:E1413" si="67">B1350</f>
        <v>8.7397674899999996E-3</v>
      </c>
      <c r="BC1350" s="13">
        <f t="shared" si="65"/>
        <v>8.7397674899999996E-3</v>
      </c>
    </row>
    <row r="1351" spans="1:55" x14ac:dyDescent="0.25">
      <c r="A1351" s="15">
        <v>1346</v>
      </c>
      <c r="B1351">
        <v>8.6978969959999996E-3</v>
      </c>
      <c r="C1351" s="1">
        <f t="shared" si="66"/>
        <v>2</v>
      </c>
      <c r="D1351" s="15">
        <v>1346</v>
      </c>
      <c r="E1351" s="13">
        <f t="shared" si="67"/>
        <v>8.6978969959999996E-3</v>
      </c>
      <c r="BC1351" s="13">
        <f t="shared" si="65"/>
        <v>8.6978969959999996E-3</v>
      </c>
    </row>
    <row r="1352" spans="1:55" x14ac:dyDescent="0.25">
      <c r="A1352" s="15">
        <v>1347</v>
      </c>
      <c r="B1352">
        <v>8.6562251199999996E-3</v>
      </c>
      <c r="C1352" s="1">
        <f t="shared" si="66"/>
        <v>2</v>
      </c>
      <c r="D1352" s="15">
        <v>1347</v>
      </c>
      <c r="E1352" s="13">
        <f t="shared" si="67"/>
        <v>8.6562251199999996E-3</v>
      </c>
      <c r="BC1352" s="13">
        <f t="shared" si="65"/>
        <v>8.6562251199999996E-3</v>
      </c>
    </row>
    <row r="1353" spans="1:55" x14ac:dyDescent="0.25">
      <c r="A1353" s="15">
        <v>1348</v>
      </c>
      <c r="B1353">
        <v>8.6147509339999997E-3</v>
      </c>
      <c r="C1353" s="1">
        <f t="shared" si="66"/>
        <v>2</v>
      </c>
      <c r="D1353" s="15">
        <v>1348</v>
      </c>
      <c r="E1353" s="13">
        <f t="shared" si="67"/>
        <v>8.6147509339999997E-3</v>
      </c>
      <c r="BC1353" s="13">
        <f t="shared" si="65"/>
        <v>8.6147509339999997E-3</v>
      </c>
    </row>
    <row r="1354" spans="1:55" x14ac:dyDescent="0.25">
      <c r="A1354" s="15">
        <v>1349</v>
      </c>
      <c r="B1354">
        <v>8.5734735199999995E-3</v>
      </c>
      <c r="C1354" s="1">
        <f t="shared" si="66"/>
        <v>2</v>
      </c>
      <c r="D1354" s="15">
        <v>1349</v>
      </c>
      <c r="E1354" s="13">
        <f t="shared" si="67"/>
        <v>8.5734735199999995E-3</v>
      </c>
      <c r="BC1354" s="13">
        <f t="shared" si="65"/>
        <v>8.5734735199999995E-3</v>
      </c>
    </row>
    <row r="1355" spans="1:55" x14ac:dyDescent="0.25">
      <c r="A1355" s="15">
        <v>1350</v>
      </c>
      <c r="B1355">
        <v>8.5323919619999904E-3</v>
      </c>
      <c r="C1355" s="1">
        <f t="shared" si="66"/>
        <v>2</v>
      </c>
      <c r="D1355" s="15">
        <v>1350</v>
      </c>
      <c r="E1355" s="13">
        <f t="shared" si="67"/>
        <v>8.5323919619999904E-3</v>
      </c>
      <c r="BC1355" s="13">
        <f t="shared" si="65"/>
        <v>8.5323919619999904E-3</v>
      </c>
    </row>
    <row r="1356" spans="1:55" x14ac:dyDescent="0.25">
      <c r="A1356" s="15">
        <v>1351</v>
      </c>
      <c r="B1356">
        <v>8.4915053479999898E-3</v>
      </c>
      <c r="C1356" s="1">
        <f t="shared" si="66"/>
        <v>2</v>
      </c>
      <c r="D1356" s="15">
        <v>1351</v>
      </c>
      <c r="E1356" s="13">
        <f t="shared" si="67"/>
        <v>8.4915053479999898E-3</v>
      </c>
      <c r="BC1356" s="13">
        <f t="shared" si="65"/>
        <v>8.4915053479999898E-3</v>
      </c>
    </row>
    <row r="1357" spans="1:55" x14ac:dyDescent="0.25">
      <c r="A1357" s="15">
        <v>1352</v>
      </c>
      <c r="B1357">
        <v>8.4508127699999998E-3</v>
      </c>
      <c r="C1357" s="1">
        <f t="shared" si="66"/>
        <v>2</v>
      </c>
      <c r="D1357" s="15">
        <v>1352</v>
      </c>
      <c r="E1357" s="13">
        <f t="shared" si="67"/>
        <v>8.4508127699999998E-3</v>
      </c>
      <c r="BC1357" s="13">
        <f t="shared" si="65"/>
        <v>8.4508127699999998E-3</v>
      </c>
    </row>
    <row r="1358" spans="1:55" x14ac:dyDescent="0.25">
      <c r="A1358" s="15">
        <v>1353</v>
      </c>
      <c r="B1358">
        <v>8.4103133279999995E-3</v>
      </c>
      <c r="C1358" s="1">
        <f t="shared" si="66"/>
        <v>2</v>
      </c>
      <c r="D1358" s="15">
        <v>1353</v>
      </c>
      <c r="E1358" s="13">
        <f t="shared" si="67"/>
        <v>8.4103133279999995E-3</v>
      </c>
      <c r="BC1358" s="13">
        <f t="shared" si="65"/>
        <v>8.4103133279999995E-3</v>
      </c>
    </row>
    <row r="1359" spans="1:55" x14ac:dyDescent="0.25">
      <c r="A1359" s="15">
        <v>1354</v>
      </c>
      <c r="B1359">
        <v>8.3700061159999901E-3</v>
      </c>
      <c r="C1359" s="1">
        <f t="shared" si="66"/>
        <v>2</v>
      </c>
      <c r="D1359" s="15">
        <v>1354</v>
      </c>
      <c r="E1359" s="13">
        <f t="shared" si="67"/>
        <v>8.3700061159999901E-3</v>
      </c>
      <c r="BC1359" s="13">
        <f t="shared" si="65"/>
        <v>8.3700061159999901E-3</v>
      </c>
    </row>
    <row r="1360" spans="1:55" x14ac:dyDescent="0.25">
      <c r="A1360" s="15">
        <v>1355</v>
      </c>
      <c r="B1360">
        <v>8.3298902440000003E-3</v>
      </c>
      <c r="C1360" s="1">
        <f t="shared" si="66"/>
        <v>2</v>
      </c>
      <c r="D1360" s="15">
        <v>1355</v>
      </c>
      <c r="E1360" s="13">
        <f t="shared" si="67"/>
        <v>8.3298902440000003E-3</v>
      </c>
      <c r="BC1360" s="13">
        <f t="shared" si="65"/>
        <v>8.3298902440000003E-3</v>
      </c>
    </row>
    <row r="1361" spans="1:55" x14ac:dyDescent="0.25">
      <c r="A1361" s="15">
        <v>1356</v>
      </c>
      <c r="B1361">
        <v>8.2899648179999997E-3</v>
      </c>
      <c r="C1361" s="1">
        <f t="shared" si="66"/>
        <v>2</v>
      </c>
      <c r="D1361" s="15">
        <v>1356</v>
      </c>
      <c r="E1361" s="13">
        <f t="shared" si="67"/>
        <v>8.2899648179999997E-3</v>
      </c>
      <c r="BC1361" s="13">
        <f t="shared" si="65"/>
        <v>8.2899648179999997E-3</v>
      </c>
    </row>
    <row r="1362" spans="1:55" x14ac:dyDescent="0.25">
      <c r="A1362" s="15">
        <v>1357</v>
      </c>
      <c r="B1362">
        <v>8.2502289519999997E-3</v>
      </c>
      <c r="C1362" s="1">
        <f t="shared" si="66"/>
        <v>2</v>
      </c>
      <c r="D1362" s="15">
        <v>1357</v>
      </c>
      <c r="E1362" s="13">
        <f t="shared" si="67"/>
        <v>8.2502289519999997E-3</v>
      </c>
      <c r="BC1362" s="13">
        <f t="shared" si="65"/>
        <v>8.2502289519999997E-3</v>
      </c>
    </row>
    <row r="1363" spans="1:55" x14ac:dyDescent="0.25">
      <c r="A1363" s="15">
        <v>1358</v>
      </c>
      <c r="B1363">
        <v>8.2106817619999901E-3</v>
      </c>
      <c r="C1363" s="1">
        <f t="shared" si="66"/>
        <v>2</v>
      </c>
      <c r="D1363" s="15">
        <v>1358</v>
      </c>
      <c r="E1363" s="13">
        <f t="shared" si="67"/>
        <v>8.2106817619999901E-3</v>
      </c>
      <c r="BC1363" s="13">
        <f t="shared" si="65"/>
        <v>8.2106817619999901E-3</v>
      </c>
    </row>
    <row r="1364" spans="1:55" x14ac:dyDescent="0.25">
      <c r="A1364" s="15">
        <v>1359</v>
      </c>
      <c r="B1364">
        <v>8.1713223659999994E-3</v>
      </c>
      <c r="C1364" s="1">
        <f t="shared" si="66"/>
        <v>2</v>
      </c>
      <c r="D1364" s="15">
        <v>1359</v>
      </c>
      <c r="E1364" s="13">
        <f t="shared" si="67"/>
        <v>8.1713223659999994E-3</v>
      </c>
      <c r="BC1364" s="13">
        <f t="shared" si="65"/>
        <v>8.1713223659999994E-3</v>
      </c>
    </row>
    <row r="1365" spans="1:55" x14ac:dyDescent="0.25">
      <c r="A1365" s="15">
        <v>1360</v>
      </c>
      <c r="B1365">
        <v>8.1321498919999999E-3</v>
      </c>
      <c r="C1365" s="1">
        <f t="shared" si="66"/>
        <v>2</v>
      </c>
      <c r="D1365" s="15">
        <v>1360</v>
      </c>
      <c r="E1365" s="13">
        <f t="shared" si="67"/>
        <v>8.1321498919999999E-3</v>
      </c>
      <c r="BC1365" s="13">
        <f t="shared" si="65"/>
        <v>8.1321498919999999E-3</v>
      </c>
    </row>
    <row r="1366" spans="1:55" x14ac:dyDescent="0.25">
      <c r="A1366" s="15">
        <v>1361</v>
      </c>
      <c r="B1366">
        <v>8.0931634679999899E-3</v>
      </c>
      <c r="C1366" s="1">
        <f t="shared" si="66"/>
        <v>2</v>
      </c>
      <c r="D1366" s="15">
        <v>1361</v>
      </c>
      <c r="E1366" s="13">
        <f t="shared" si="67"/>
        <v>8.0931634679999899E-3</v>
      </c>
      <c r="BC1366" s="13">
        <f t="shared" si="65"/>
        <v>8.0931634679999899E-3</v>
      </c>
    </row>
    <row r="1367" spans="1:55" x14ac:dyDescent="0.25">
      <c r="A1367" s="15">
        <v>1362</v>
      </c>
      <c r="B1367">
        <v>8.0543622239999998E-3</v>
      </c>
      <c r="C1367" s="1">
        <f t="shared" si="66"/>
        <v>2</v>
      </c>
      <c r="D1367" s="15">
        <v>1362</v>
      </c>
      <c r="E1367" s="13">
        <f t="shared" si="67"/>
        <v>8.0543622239999998E-3</v>
      </c>
      <c r="BC1367" s="13">
        <f t="shared" si="65"/>
        <v>8.0543622239999998E-3</v>
      </c>
    </row>
    <row r="1368" spans="1:55" x14ac:dyDescent="0.25">
      <c r="A1368" s="15">
        <v>1363</v>
      </c>
      <c r="B1368">
        <v>8.015745296E-3</v>
      </c>
      <c r="C1368" s="1">
        <f t="shared" si="66"/>
        <v>2</v>
      </c>
      <c r="D1368" s="15">
        <v>1363</v>
      </c>
      <c r="E1368" s="13">
        <f t="shared" si="67"/>
        <v>8.015745296E-3</v>
      </c>
      <c r="BC1368" s="13">
        <f t="shared" si="65"/>
        <v>8.015745296E-3</v>
      </c>
    </row>
    <row r="1369" spans="1:55" x14ac:dyDescent="0.25">
      <c r="A1369" s="15">
        <v>1364</v>
      </c>
      <c r="B1369">
        <v>7.9773118279999992E-3</v>
      </c>
      <c r="C1369" s="1">
        <f t="shared" si="66"/>
        <v>2</v>
      </c>
      <c r="D1369" s="15">
        <v>1364</v>
      </c>
      <c r="E1369" s="13">
        <f t="shared" si="67"/>
        <v>7.9773118279999992E-3</v>
      </c>
      <c r="BC1369" s="13">
        <f t="shared" si="65"/>
        <v>7.9773118279999992E-3</v>
      </c>
    </row>
    <row r="1370" spans="1:55" x14ac:dyDescent="0.25">
      <c r="A1370" s="15">
        <v>1365</v>
      </c>
      <c r="B1370">
        <v>7.9390609599999992E-3</v>
      </c>
      <c r="C1370" s="1">
        <f t="shared" si="66"/>
        <v>2</v>
      </c>
      <c r="D1370" s="15">
        <v>1365</v>
      </c>
      <c r="E1370" s="13">
        <f t="shared" si="67"/>
        <v>7.9390609599999992E-3</v>
      </c>
      <c r="BC1370" s="13">
        <f t="shared" si="65"/>
        <v>7.9390609599999992E-3</v>
      </c>
    </row>
    <row r="1371" spans="1:55" x14ac:dyDescent="0.25">
      <c r="A1371" s="15">
        <v>1366</v>
      </c>
      <c r="B1371">
        <v>7.9009918399999997E-3</v>
      </c>
      <c r="C1371" s="1">
        <f t="shared" si="66"/>
        <v>2</v>
      </c>
      <c r="D1371" s="15">
        <v>1366</v>
      </c>
      <c r="E1371" s="13">
        <f t="shared" si="67"/>
        <v>7.9009918399999997E-3</v>
      </c>
      <c r="BC1371" s="13">
        <f t="shared" si="65"/>
        <v>7.9009918399999997E-3</v>
      </c>
    </row>
    <row r="1372" spans="1:55" x14ac:dyDescent="0.25">
      <c r="A1372" s="15">
        <v>1367</v>
      </c>
      <c r="B1372">
        <v>7.8631036219999999E-3</v>
      </c>
      <c r="C1372" s="1">
        <f t="shared" si="66"/>
        <v>2</v>
      </c>
      <c r="D1372" s="15">
        <v>1367</v>
      </c>
      <c r="E1372" s="13">
        <f t="shared" si="67"/>
        <v>7.8631036219999999E-3</v>
      </c>
      <c r="BC1372" s="13">
        <f t="shared" si="65"/>
        <v>7.8631036219999999E-3</v>
      </c>
    </row>
    <row r="1373" spans="1:55" x14ac:dyDescent="0.25">
      <c r="A1373" s="15">
        <v>1368</v>
      </c>
      <c r="B1373">
        <v>7.8253954600000005E-3</v>
      </c>
      <c r="C1373" s="1">
        <f t="shared" si="66"/>
        <v>2</v>
      </c>
      <c r="D1373" s="15">
        <v>1368</v>
      </c>
      <c r="E1373" s="13">
        <f t="shared" si="67"/>
        <v>7.8253954600000005E-3</v>
      </c>
      <c r="BC1373" s="13">
        <f t="shared" si="65"/>
        <v>7.8253954600000005E-3</v>
      </c>
    </row>
    <row r="1374" spans="1:55" x14ac:dyDescent="0.25">
      <c r="A1374" s="15">
        <v>1369</v>
      </c>
      <c r="B1374">
        <v>7.7878665139999997E-3</v>
      </c>
      <c r="C1374" s="1">
        <f t="shared" si="66"/>
        <v>2</v>
      </c>
      <c r="D1374" s="15">
        <v>1369</v>
      </c>
      <c r="E1374" s="13">
        <f t="shared" si="67"/>
        <v>7.7878665139999997E-3</v>
      </c>
      <c r="BC1374" s="13">
        <f t="shared" si="65"/>
        <v>7.7878665139999997E-3</v>
      </c>
    </row>
    <row r="1375" spans="1:55" x14ac:dyDescent="0.25">
      <c r="A1375" s="15">
        <v>1370</v>
      </c>
      <c r="B1375">
        <v>7.750515946E-3</v>
      </c>
      <c r="C1375" s="1">
        <f t="shared" si="66"/>
        <v>2</v>
      </c>
      <c r="D1375" s="15">
        <v>1370</v>
      </c>
      <c r="E1375" s="13">
        <f t="shared" si="67"/>
        <v>7.750515946E-3</v>
      </c>
      <c r="BC1375" s="13">
        <f t="shared" si="65"/>
        <v>7.750515946E-3</v>
      </c>
    </row>
    <row r="1376" spans="1:55" x14ac:dyDescent="0.25">
      <c r="A1376" s="15">
        <v>1371</v>
      </c>
      <c r="B1376">
        <v>7.71334292199999E-3</v>
      </c>
      <c r="C1376" s="1">
        <f t="shared" si="66"/>
        <v>2</v>
      </c>
      <c r="D1376" s="15">
        <v>1371</v>
      </c>
      <c r="E1376" s="13">
        <f t="shared" si="67"/>
        <v>7.71334292199999E-3</v>
      </c>
      <c r="BC1376" s="13">
        <f t="shared" si="65"/>
        <v>7.71334292199999E-3</v>
      </c>
    </row>
    <row r="1377" spans="1:55" x14ac:dyDescent="0.25">
      <c r="A1377" s="15">
        <v>1372</v>
      </c>
      <c r="B1377">
        <v>7.6763466159999998E-3</v>
      </c>
      <c r="C1377" s="1">
        <f t="shared" si="66"/>
        <v>2</v>
      </c>
      <c r="D1377" s="15">
        <v>1372</v>
      </c>
      <c r="E1377" s="13">
        <f t="shared" si="67"/>
        <v>7.6763466159999998E-3</v>
      </c>
      <c r="BC1377" s="13">
        <f t="shared" si="65"/>
        <v>7.6763466159999998E-3</v>
      </c>
    </row>
    <row r="1378" spans="1:55" x14ac:dyDescent="0.25">
      <c r="A1378" s="15">
        <v>1373</v>
      </c>
      <c r="B1378">
        <v>7.6395261979999999E-3</v>
      </c>
      <c r="C1378" s="1">
        <f t="shared" si="66"/>
        <v>2</v>
      </c>
      <c r="D1378" s="15">
        <v>1373</v>
      </c>
      <c r="E1378" s="13">
        <f t="shared" si="67"/>
        <v>7.6395261979999999E-3</v>
      </c>
      <c r="BC1378" s="13">
        <f t="shared" si="65"/>
        <v>7.6395261979999999E-3</v>
      </c>
    </row>
    <row r="1379" spans="1:55" x14ac:dyDescent="0.25">
      <c r="A1379" s="15">
        <v>1374</v>
      </c>
      <c r="B1379">
        <v>7.6028808499999899E-3</v>
      </c>
      <c r="C1379" s="1">
        <f t="shared" si="66"/>
        <v>2</v>
      </c>
      <c r="D1379" s="15">
        <v>1374</v>
      </c>
      <c r="E1379" s="13">
        <f t="shared" si="67"/>
        <v>7.6028808499999899E-3</v>
      </c>
      <c r="BC1379" s="13">
        <f t="shared" si="65"/>
        <v>7.6028808499999899E-3</v>
      </c>
    </row>
    <row r="1380" spans="1:55" x14ac:dyDescent="0.25">
      <c r="A1380" s="15">
        <v>1375</v>
      </c>
      <c r="B1380">
        <v>7.5664097500000001E-3</v>
      </c>
      <c r="C1380" s="1">
        <f t="shared" si="66"/>
        <v>2</v>
      </c>
      <c r="D1380" s="15">
        <v>1375</v>
      </c>
      <c r="E1380" s="13">
        <f t="shared" si="67"/>
        <v>7.5664097500000001E-3</v>
      </c>
      <c r="BC1380" s="13">
        <f t="shared" si="65"/>
        <v>7.5664097500000001E-3</v>
      </c>
    </row>
    <row r="1381" spans="1:55" x14ac:dyDescent="0.25">
      <c r="A1381" s="15">
        <v>1376</v>
      </c>
      <c r="B1381">
        <v>7.5301120859999904E-3</v>
      </c>
      <c r="C1381" s="1">
        <f t="shared" si="66"/>
        <v>2</v>
      </c>
      <c r="D1381" s="15">
        <v>1376</v>
      </c>
      <c r="E1381" s="13">
        <f t="shared" si="67"/>
        <v>7.5301120859999904E-3</v>
      </c>
      <c r="BC1381" s="13">
        <f t="shared" si="65"/>
        <v>7.5301120859999904E-3</v>
      </c>
    </row>
    <row r="1382" spans="1:55" x14ac:dyDescent="0.25">
      <c r="A1382" s="15">
        <v>1377</v>
      </c>
      <c r="B1382">
        <v>7.49398704799999E-3</v>
      </c>
      <c r="C1382" s="1">
        <f t="shared" si="66"/>
        <v>2</v>
      </c>
      <c r="D1382" s="15">
        <v>1377</v>
      </c>
      <c r="E1382" s="13">
        <f t="shared" si="67"/>
        <v>7.49398704799999E-3</v>
      </c>
      <c r="BC1382" s="13">
        <f t="shared" si="65"/>
        <v>7.49398704799999E-3</v>
      </c>
    </row>
    <row r="1383" spans="1:55" x14ac:dyDescent="0.25">
      <c r="A1383" s="15">
        <v>1378</v>
      </c>
      <c r="B1383">
        <v>7.4580338260000004E-3</v>
      </c>
      <c r="C1383" s="1">
        <f t="shared" si="66"/>
        <v>2</v>
      </c>
      <c r="D1383" s="15">
        <v>1378</v>
      </c>
      <c r="E1383" s="13">
        <f t="shared" si="67"/>
        <v>7.4580338260000004E-3</v>
      </c>
      <c r="BC1383" s="13">
        <f t="shared" si="65"/>
        <v>7.4580338260000004E-3</v>
      </c>
    </row>
    <row r="1384" spans="1:55" x14ac:dyDescent="0.25">
      <c r="A1384" s="15">
        <v>1379</v>
      </c>
      <c r="B1384">
        <v>7.4222516159999996E-3</v>
      </c>
      <c r="C1384" s="1">
        <f t="shared" si="66"/>
        <v>2</v>
      </c>
      <c r="D1384" s="15">
        <v>1379</v>
      </c>
      <c r="E1384" s="13">
        <f t="shared" si="67"/>
        <v>7.4222516159999996E-3</v>
      </c>
      <c r="BC1384" s="13">
        <f t="shared" si="65"/>
        <v>7.4222516159999996E-3</v>
      </c>
    </row>
    <row r="1385" spans="1:55" x14ac:dyDescent="0.25">
      <c r="A1385" s="15">
        <v>1380</v>
      </c>
      <c r="B1385">
        <v>7.3866396219999996E-3</v>
      </c>
      <c r="C1385" s="1">
        <f t="shared" si="66"/>
        <v>2</v>
      </c>
      <c r="D1385" s="15">
        <v>1380</v>
      </c>
      <c r="E1385" s="13">
        <f t="shared" si="67"/>
        <v>7.3866396219999996E-3</v>
      </c>
      <c r="BC1385" s="13">
        <f t="shared" si="65"/>
        <v>7.3866396219999996E-3</v>
      </c>
    </row>
    <row r="1386" spans="1:55" x14ac:dyDescent="0.25">
      <c r="A1386" s="15">
        <v>1381</v>
      </c>
      <c r="B1386">
        <v>7.3511970440000001E-3</v>
      </c>
      <c r="C1386" s="1">
        <f t="shared" si="66"/>
        <v>2</v>
      </c>
      <c r="D1386" s="15">
        <v>1381</v>
      </c>
      <c r="E1386" s="13">
        <f t="shared" si="67"/>
        <v>7.3511970440000001E-3</v>
      </c>
      <c r="BC1386" s="13">
        <f t="shared" si="65"/>
        <v>7.3511970440000001E-3</v>
      </c>
    </row>
    <row r="1387" spans="1:55" x14ac:dyDescent="0.25">
      <c r="A1387" s="15">
        <v>1382</v>
      </c>
      <c r="B1387">
        <v>7.3159230899999999E-3</v>
      </c>
      <c r="C1387" s="1">
        <f t="shared" si="66"/>
        <v>2</v>
      </c>
      <c r="D1387" s="15">
        <v>1382</v>
      </c>
      <c r="E1387" s="13">
        <f t="shared" si="67"/>
        <v>7.3159230899999999E-3</v>
      </c>
      <c r="BC1387" s="13">
        <f t="shared" si="65"/>
        <v>7.3159230899999999E-3</v>
      </c>
    </row>
    <row r="1388" spans="1:55" x14ac:dyDescent="0.25">
      <c r="A1388" s="15">
        <v>1383</v>
      </c>
      <c r="B1388">
        <v>7.2808169719999899E-3</v>
      </c>
      <c r="C1388" s="1">
        <f t="shared" si="66"/>
        <v>2</v>
      </c>
      <c r="D1388" s="15">
        <v>1383</v>
      </c>
      <c r="E1388" s="13">
        <f t="shared" si="67"/>
        <v>7.2808169719999899E-3</v>
      </c>
      <c r="BC1388" s="13">
        <f t="shared" si="65"/>
        <v>7.2808169719999899E-3</v>
      </c>
    </row>
    <row r="1389" spans="1:55" x14ac:dyDescent="0.25">
      <c r="A1389" s="15">
        <v>1384</v>
      </c>
      <c r="B1389">
        <v>7.2458779039999898E-3</v>
      </c>
      <c r="C1389" s="1">
        <f t="shared" si="66"/>
        <v>2</v>
      </c>
      <c r="D1389" s="15">
        <v>1384</v>
      </c>
      <c r="E1389" s="13">
        <f t="shared" si="67"/>
        <v>7.2458779039999898E-3</v>
      </c>
      <c r="BC1389" s="13">
        <f t="shared" si="65"/>
        <v>7.2458779039999898E-3</v>
      </c>
    </row>
    <row r="1390" spans="1:55" x14ac:dyDescent="0.25">
      <c r="A1390" s="15">
        <v>1385</v>
      </c>
      <c r="B1390">
        <v>7.2111051039999898E-3</v>
      </c>
      <c r="C1390" s="1">
        <f t="shared" si="66"/>
        <v>2</v>
      </c>
      <c r="D1390" s="15">
        <v>1385</v>
      </c>
      <c r="E1390" s="13">
        <f t="shared" si="67"/>
        <v>7.2111051039999898E-3</v>
      </c>
      <c r="BC1390" s="13">
        <f t="shared" si="65"/>
        <v>7.2111051039999898E-3</v>
      </c>
    </row>
    <row r="1391" spans="1:55" x14ac:dyDescent="0.25">
      <c r="A1391" s="15">
        <v>1386</v>
      </c>
      <c r="B1391">
        <v>7.1764977919999999E-3</v>
      </c>
      <c r="C1391" s="1">
        <f t="shared" si="66"/>
        <v>2</v>
      </c>
      <c r="D1391" s="15">
        <v>1386</v>
      </c>
      <c r="E1391" s="13">
        <f t="shared" si="67"/>
        <v>7.1764977919999999E-3</v>
      </c>
      <c r="BC1391" s="13">
        <f t="shared" si="65"/>
        <v>7.1764977919999999E-3</v>
      </c>
    </row>
    <row r="1392" spans="1:55" x14ac:dyDescent="0.25">
      <c r="A1392" s="15">
        <v>1387</v>
      </c>
      <c r="B1392">
        <v>7.1420551959999997E-3</v>
      </c>
      <c r="C1392" s="1">
        <f t="shared" si="66"/>
        <v>2</v>
      </c>
      <c r="D1392" s="15">
        <v>1387</v>
      </c>
      <c r="E1392" s="13">
        <f t="shared" si="67"/>
        <v>7.1420551959999997E-3</v>
      </c>
      <c r="BC1392" s="13">
        <f t="shared" si="65"/>
        <v>7.1420551959999997E-3</v>
      </c>
    </row>
    <row r="1393" spans="1:55" x14ac:dyDescent="0.25">
      <c r="A1393" s="15">
        <v>1388</v>
      </c>
      <c r="B1393">
        <v>7.1077765419999897E-3</v>
      </c>
      <c r="C1393" s="1">
        <f t="shared" si="66"/>
        <v>2</v>
      </c>
      <c r="D1393" s="15">
        <v>1388</v>
      </c>
      <c r="E1393" s="13">
        <f t="shared" si="67"/>
        <v>7.1077765419999897E-3</v>
      </c>
      <c r="BC1393" s="13">
        <f t="shared" si="65"/>
        <v>7.1077765419999897E-3</v>
      </c>
    </row>
    <row r="1394" spans="1:55" x14ac:dyDescent="0.25">
      <c r="A1394" s="15">
        <v>1389</v>
      </c>
      <c r="B1394">
        <v>7.0736610639999999E-3</v>
      </c>
      <c r="C1394" s="1">
        <f t="shared" si="66"/>
        <v>2</v>
      </c>
      <c r="D1394" s="15">
        <v>1389</v>
      </c>
      <c r="E1394" s="13">
        <f t="shared" si="67"/>
        <v>7.0736610639999999E-3</v>
      </c>
      <c r="BC1394" s="13">
        <f t="shared" si="65"/>
        <v>7.0736610639999999E-3</v>
      </c>
    </row>
    <row r="1395" spans="1:55" x14ac:dyDescent="0.25">
      <c r="A1395" s="15">
        <v>1390</v>
      </c>
      <c r="B1395">
        <v>7.0397079959999996E-3</v>
      </c>
      <c r="C1395" s="1">
        <f t="shared" si="66"/>
        <v>2</v>
      </c>
      <c r="D1395" s="15">
        <v>1390</v>
      </c>
      <c r="E1395" s="13">
        <f t="shared" si="67"/>
        <v>7.0397079959999996E-3</v>
      </c>
      <c r="BC1395" s="13">
        <f t="shared" si="65"/>
        <v>7.0397079959999996E-3</v>
      </c>
    </row>
    <row r="1396" spans="1:55" x14ac:dyDescent="0.25">
      <c r="A1396" s="15">
        <v>1391</v>
      </c>
      <c r="B1396">
        <v>7.0059165779999899E-3</v>
      </c>
      <c r="C1396" s="1">
        <f t="shared" si="66"/>
        <v>2</v>
      </c>
      <c r="D1396" s="15">
        <v>1391</v>
      </c>
      <c r="E1396" s="13">
        <f t="shared" si="67"/>
        <v>7.0059165779999899E-3</v>
      </c>
      <c r="BC1396" s="13">
        <f t="shared" si="65"/>
        <v>7.0059165779999899E-3</v>
      </c>
    </row>
    <row r="1397" spans="1:55" x14ac:dyDescent="0.25">
      <c r="A1397" s="15">
        <v>1392</v>
      </c>
      <c r="B1397">
        <v>6.9722860519999897E-3</v>
      </c>
      <c r="C1397" s="1">
        <f t="shared" si="66"/>
        <v>2</v>
      </c>
      <c r="D1397" s="15">
        <v>1392</v>
      </c>
      <c r="E1397" s="13">
        <f t="shared" si="67"/>
        <v>6.9722860519999897E-3</v>
      </c>
      <c r="BC1397" s="13">
        <f t="shared" si="65"/>
        <v>6.9722860519999897E-3</v>
      </c>
    </row>
    <row r="1398" spans="1:55" x14ac:dyDescent="0.25">
      <c r="A1398" s="15">
        <v>1393</v>
      </c>
      <c r="B1398">
        <v>6.938815662E-3</v>
      </c>
      <c r="C1398" s="1">
        <f t="shared" si="66"/>
        <v>2</v>
      </c>
      <c r="D1398" s="15">
        <v>1393</v>
      </c>
      <c r="E1398" s="13">
        <f t="shared" si="67"/>
        <v>6.938815662E-3</v>
      </c>
      <c r="BC1398" s="13">
        <f t="shared" si="65"/>
        <v>6.938815662E-3</v>
      </c>
    </row>
    <row r="1399" spans="1:55" x14ac:dyDescent="0.25">
      <c r="A1399" s="15">
        <v>1394</v>
      </c>
      <c r="B1399">
        <v>6.9055046619999998E-3</v>
      </c>
      <c r="C1399" s="1">
        <f t="shared" si="66"/>
        <v>2</v>
      </c>
      <c r="D1399" s="15">
        <v>1394</v>
      </c>
      <c r="E1399" s="13">
        <f t="shared" si="67"/>
        <v>6.9055046619999998E-3</v>
      </c>
      <c r="BC1399" s="13">
        <f t="shared" si="65"/>
        <v>6.9055046619999998E-3</v>
      </c>
    </row>
    <row r="1400" spans="1:55" x14ac:dyDescent="0.25">
      <c r="A1400" s="15">
        <v>1395</v>
      </c>
      <c r="B1400">
        <v>6.8723522999999996E-3</v>
      </c>
      <c r="C1400" s="1">
        <f t="shared" si="66"/>
        <v>2</v>
      </c>
      <c r="D1400" s="15">
        <v>1395</v>
      </c>
      <c r="E1400" s="13">
        <f t="shared" si="67"/>
        <v>6.8723522999999996E-3</v>
      </c>
      <c r="BC1400" s="13">
        <f t="shared" si="65"/>
        <v>6.8723522999999996E-3</v>
      </c>
    </row>
    <row r="1401" spans="1:55" x14ac:dyDescent="0.25">
      <c r="A1401" s="15">
        <v>1396</v>
      </c>
      <c r="B1401">
        <v>6.8393578359999896E-3</v>
      </c>
      <c r="C1401" s="1">
        <f t="shared" si="66"/>
        <v>2</v>
      </c>
      <c r="D1401" s="15">
        <v>1396</v>
      </c>
      <c r="E1401" s="13">
        <f t="shared" si="67"/>
        <v>6.8393578359999896E-3</v>
      </c>
      <c r="BC1401" s="13">
        <f t="shared" si="65"/>
        <v>6.8393578359999896E-3</v>
      </c>
    </row>
    <row r="1402" spans="1:55" x14ac:dyDescent="0.25">
      <c r="A1402" s="15">
        <v>1397</v>
      </c>
      <c r="B1402">
        <v>6.80652052599999E-3</v>
      </c>
      <c r="C1402" s="1">
        <f t="shared" si="66"/>
        <v>2</v>
      </c>
      <c r="D1402" s="15">
        <v>1397</v>
      </c>
      <c r="E1402" s="13">
        <f t="shared" si="67"/>
        <v>6.80652052599999E-3</v>
      </c>
      <c r="BC1402" s="13">
        <f t="shared" si="65"/>
        <v>6.80652052599999E-3</v>
      </c>
    </row>
    <row r="1403" spans="1:55" x14ac:dyDescent="0.25">
      <c r="A1403" s="15">
        <v>1398</v>
      </c>
      <c r="B1403">
        <v>6.7738396359999899E-3</v>
      </c>
      <c r="C1403" s="1">
        <f t="shared" si="66"/>
        <v>2</v>
      </c>
      <c r="D1403" s="15">
        <v>1398</v>
      </c>
      <c r="E1403" s="13">
        <f t="shared" si="67"/>
        <v>6.7738396359999899E-3</v>
      </c>
      <c r="BC1403" s="13">
        <f t="shared" si="65"/>
        <v>6.7738396359999899E-3</v>
      </c>
    </row>
    <row r="1404" spans="1:55" x14ac:dyDescent="0.25">
      <c r="A1404" s="15">
        <v>1399</v>
      </c>
      <c r="B1404">
        <v>6.7413144299999896E-3</v>
      </c>
      <c r="C1404" s="1">
        <f t="shared" si="66"/>
        <v>2</v>
      </c>
      <c r="D1404" s="15">
        <v>1399</v>
      </c>
      <c r="E1404" s="13">
        <f t="shared" si="67"/>
        <v>6.7413144299999896E-3</v>
      </c>
      <c r="BC1404" s="13">
        <f t="shared" si="65"/>
        <v>6.7413144299999896E-3</v>
      </c>
    </row>
    <row r="1405" spans="1:55" x14ac:dyDescent="0.25">
      <c r="A1405" s="15">
        <v>1400</v>
      </c>
      <c r="B1405">
        <v>6.7089441799999903E-3</v>
      </c>
      <c r="C1405" s="1">
        <f t="shared" si="66"/>
        <v>2</v>
      </c>
      <c r="D1405" s="15">
        <v>1400</v>
      </c>
      <c r="E1405" s="13">
        <f t="shared" si="67"/>
        <v>6.7089441799999903E-3</v>
      </c>
      <c r="BC1405" s="13">
        <f t="shared" si="65"/>
        <v>6.7089441799999903E-3</v>
      </c>
    </row>
    <row r="1406" spans="1:55" x14ac:dyDescent="0.25">
      <c r="A1406" s="15">
        <v>1401</v>
      </c>
      <c r="B1406">
        <v>6.6767281559999897E-3</v>
      </c>
      <c r="C1406" s="1">
        <f t="shared" si="66"/>
        <v>2</v>
      </c>
      <c r="D1406" s="15">
        <v>1401</v>
      </c>
      <c r="E1406" s="13">
        <f t="shared" si="67"/>
        <v>6.6767281559999897E-3</v>
      </c>
      <c r="BC1406" s="13">
        <f t="shared" si="65"/>
        <v>6.6767281559999897E-3</v>
      </c>
    </row>
    <row r="1407" spans="1:55" x14ac:dyDescent="0.25">
      <c r="A1407" s="15">
        <v>1402</v>
      </c>
      <c r="B1407">
        <v>6.6446656359999898E-3</v>
      </c>
      <c r="C1407" s="1">
        <f t="shared" si="66"/>
        <v>2</v>
      </c>
      <c r="D1407" s="15">
        <v>1402</v>
      </c>
      <c r="E1407" s="13">
        <f t="shared" si="67"/>
        <v>6.6446656359999898E-3</v>
      </c>
      <c r="BC1407" s="13">
        <f t="shared" si="65"/>
        <v>6.6446656359999898E-3</v>
      </c>
    </row>
    <row r="1408" spans="1:55" x14ac:dyDescent="0.25">
      <c r="A1408" s="15">
        <v>1403</v>
      </c>
      <c r="B1408">
        <v>6.61275589799999E-3</v>
      </c>
      <c r="C1408" s="1">
        <f t="shared" si="66"/>
        <v>2</v>
      </c>
      <c r="D1408" s="15">
        <v>1403</v>
      </c>
      <c r="E1408" s="13">
        <f t="shared" si="67"/>
        <v>6.61275589799999E-3</v>
      </c>
      <c r="BC1408" s="13">
        <f t="shared" si="65"/>
        <v>6.61275589799999E-3</v>
      </c>
    </row>
    <row r="1409" spans="1:55" x14ac:dyDescent="0.25">
      <c r="A1409" s="15">
        <v>1404</v>
      </c>
      <c r="B1409">
        <v>6.5809982260000002E-3</v>
      </c>
      <c r="C1409" s="1">
        <f t="shared" si="66"/>
        <v>2</v>
      </c>
      <c r="D1409" s="15">
        <v>1404</v>
      </c>
      <c r="E1409" s="13">
        <f t="shared" si="67"/>
        <v>6.5809982260000002E-3</v>
      </c>
      <c r="BC1409" s="13">
        <f t="shared" si="65"/>
        <v>6.5809982260000002E-3</v>
      </c>
    </row>
    <row r="1410" spans="1:55" x14ac:dyDescent="0.25">
      <c r="A1410" s="15">
        <v>1405</v>
      </c>
      <c r="B1410">
        <v>6.5493919079999997E-3</v>
      </c>
      <c r="C1410" s="1">
        <f t="shared" si="66"/>
        <v>2</v>
      </c>
      <c r="D1410" s="15">
        <v>1405</v>
      </c>
      <c r="E1410" s="13">
        <f t="shared" si="67"/>
        <v>6.5493919079999997E-3</v>
      </c>
      <c r="BC1410" s="13">
        <f t="shared" si="65"/>
        <v>6.5493919079999997E-3</v>
      </c>
    </row>
    <row r="1411" spans="1:55" x14ac:dyDescent="0.25">
      <c r="A1411" s="15">
        <v>1406</v>
      </c>
      <c r="B1411">
        <v>6.5179362279999898E-3</v>
      </c>
      <c r="C1411" s="1">
        <f t="shared" si="66"/>
        <v>2</v>
      </c>
      <c r="D1411" s="15">
        <v>1406</v>
      </c>
      <c r="E1411" s="13">
        <f t="shared" si="67"/>
        <v>6.5179362279999898E-3</v>
      </c>
      <c r="BC1411" s="13">
        <f t="shared" si="65"/>
        <v>6.5179362279999898E-3</v>
      </c>
    </row>
    <row r="1412" spans="1:55" x14ac:dyDescent="0.25">
      <c r="A1412" s="15">
        <v>1407</v>
      </c>
      <c r="B1412">
        <v>6.486630484E-3</v>
      </c>
      <c r="C1412" s="1">
        <f t="shared" si="66"/>
        <v>2</v>
      </c>
      <c r="D1412" s="15">
        <v>1407</v>
      </c>
      <c r="E1412" s="13">
        <f t="shared" si="67"/>
        <v>6.486630484E-3</v>
      </c>
      <c r="BC1412" s="13">
        <f t="shared" si="65"/>
        <v>6.486630484E-3</v>
      </c>
    </row>
    <row r="1413" spans="1:55" x14ac:dyDescent="0.25">
      <c r="A1413" s="15">
        <v>1408</v>
      </c>
      <c r="B1413">
        <v>6.4554739679999898E-3</v>
      </c>
      <c r="C1413" s="1">
        <f t="shared" si="66"/>
        <v>2</v>
      </c>
      <c r="D1413" s="15">
        <v>1408</v>
      </c>
      <c r="E1413" s="13">
        <f t="shared" si="67"/>
        <v>6.4554739679999898E-3</v>
      </c>
      <c r="BC1413" s="13">
        <f t="shared" ref="BC1413:BC1476" si="68">B1413</f>
        <v>6.4554739679999898E-3</v>
      </c>
    </row>
    <row r="1414" spans="1:55" x14ac:dyDescent="0.25">
      <c r="A1414" s="15">
        <v>1409</v>
      </c>
      <c r="B1414">
        <v>6.4244659820000003E-3</v>
      </c>
      <c r="C1414" s="1">
        <f t="shared" ref="C1414:C1477" si="69">IF(ROW()-$C$4&lt;=$C$2,1,2)</f>
        <v>2</v>
      </c>
      <c r="D1414" s="15">
        <v>1409</v>
      </c>
      <c r="E1414" s="13">
        <f t="shared" ref="E1414:E1477" si="70">B1414</f>
        <v>6.4244659820000003E-3</v>
      </c>
      <c r="BC1414" s="13">
        <f t="shared" si="68"/>
        <v>6.4244659820000003E-3</v>
      </c>
    </row>
    <row r="1415" spans="1:55" x14ac:dyDescent="0.25">
      <c r="A1415" s="15">
        <v>1410</v>
      </c>
      <c r="B1415">
        <v>6.3936058259999899E-3</v>
      </c>
      <c r="C1415" s="1">
        <f t="shared" si="69"/>
        <v>2</v>
      </c>
      <c r="D1415" s="15">
        <v>1410</v>
      </c>
      <c r="E1415" s="13">
        <f t="shared" si="70"/>
        <v>6.3936058259999899E-3</v>
      </c>
      <c r="BC1415" s="13">
        <f t="shared" si="68"/>
        <v>6.3936058259999899E-3</v>
      </c>
    </row>
    <row r="1416" spans="1:55" x14ac:dyDescent="0.25">
      <c r="A1416" s="15">
        <v>1411</v>
      </c>
      <c r="B1416">
        <v>6.3628928059999996E-3</v>
      </c>
      <c r="C1416" s="1">
        <f t="shared" si="69"/>
        <v>2</v>
      </c>
      <c r="D1416" s="15">
        <v>1411</v>
      </c>
      <c r="E1416" s="13">
        <f t="shared" si="70"/>
        <v>6.3628928059999996E-3</v>
      </c>
      <c r="BC1416" s="13">
        <f t="shared" si="68"/>
        <v>6.3628928059999996E-3</v>
      </c>
    </row>
    <row r="1417" spans="1:55" x14ac:dyDescent="0.25">
      <c r="A1417" s="15">
        <v>1412</v>
      </c>
      <c r="B1417">
        <v>6.3323262299999896E-3</v>
      </c>
      <c r="C1417" s="1">
        <f t="shared" si="69"/>
        <v>2</v>
      </c>
      <c r="D1417" s="15">
        <v>1412</v>
      </c>
      <c r="E1417" s="13">
        <f t="shared" si="70"/>
        <v>6.3323262299999896E-3</v>
      </c>
      <c r="BC1417" s="13">
        <f t="shared" si="68"/>
        <v>6.3323262299999896E-3</v>
      </c>
    </row>
    <row r="1418" spans="1:55" x14ac:dyDescent="0.25">
      <c r="A1418" s="15">
        <v>1413</v>
      </c>
      <c r="B1418">
        <v>6.3019054099999897E-3</v>
      </c>
      <c r="C1418" s="1">
        <f t="shared" si="69"/>
        <v>2</v>
      </c>
      <c r="D1418" s="15">
        <v>1413</v>
      </c>
      <c r="E1418" s="13">
        <f t="shared" si="70"/>
        <v>6.3019054099999897E-3</v>
      </c>
      <c r="BC1418" s="13">
        <f t="shared" si="68"/>
        <v>6.3019054099999897E-3</v>
      </c>
    </row>
    <row r="1419" spans="1:55" x14ac:dyDescent="0.25">
      <c r="A1419" s="15">
        <v>1414</v>
      </c>
      <c r="B1419">
        <v>6.2716296619999999E-3</v>
      </c>
      <c r="C1419" s="1">
        <f t="shared" si="69"/>
        <v>2</v>
      </c>
      <c r="D1419" s="15">
        <v>1414</v>
      </c>
      <c r="E1419" s="13">
        <f t="shared" si="70"/>
        <v>6.2716296619999999E-3</v>
      </c>
      <c r="BC1419" s="13">
        <f t="shared" si="68"/>
        <v>6.2716296619999999E-3</v>
      </c>
    </row>
    <row r="1420" spans="1:55" x14ac:dyDescent="0.25">
      <c r="A1420" s="15">
        <v>1415</v>
      </c>
      <c r="B1420">
        <v>6.2414983039999899E-3</v>
      </c>
      <c r="C1420" s="1">
        <f t="shared" si="69"/>
        <v>2</v>
      </c>
      <c r="D1420" s="15">
        <v>1415</v>
      </c>
      <c r="E1420" s="13">
        <f t="shared" si="70"/>
        <v>6.2414983039999899E-3</v>
      </c>
      <c r="BC1420" s="13">
        <f t="shared" si="68"/>
        <v>6.2414983039999899E-3</v>
      </c>
    </row>
    <row r="1421" spans="1:55" x14ac:dyDescent="0.25">
      <c r="A1421" s="15">
        <v>1416</v>
      </c>
      <c r="B1421">
        <v>6.2115106539999999E-3</v>
      </c>
      <c r="C1421" s="1">
        <f t="shared" si="69"/>
        <v>2</v>
      </c>
      <c r="D1421" s="15">
        <v>1416</v>
      </c>
      <c r="E1421" s="13">
        <f t="shared" si="70"/>
        <v>6.2115106539999999E-3</v>
      </c>
      <c r="BC1421" s="13">
        <f t="shared" si="68"/>
        <v>6.2115106539999999E-3</v>
      </c>
    </row>
    <row r="1422" spans="1:55" x14ac:dyDescent="0.25">
      <c r="A1422" s="15">
        <v>1417</v>
      </c>
      <c r="B1422">
        <v>6.1816660400000004E-3</v>
      </c>
      <c r="C1422" s="1">
        <f t="shared" si="69"/>
        <v>2</v>
      </c>
      <c r="D1422" s="15">
        <v>1417</v>
      </c>
      <c r="E1422" s="13">
        <f t="shared" si="70"/>
        <v>6.1816660400000004E-3</v>
      </c>
      <c r="BC1422" s="13">
        <f t="shared" si="68"/>
        <v>6.1816660400000004E-3</v>
      </c>
    </row>
    <row r="1423" spans="1:55" x14ac:dyDescent="0.25">
      <c r="A1423" s="15">
        <v>1418</v>
      </c>
      <c r="B1423">
        <v>6.1519637860000002E-3</v>
      </c>
      <c r="C1423" s="1">
        <f t="shared" si="69"/>
        <v>2</v>
      </c>
      <c r="D1423" s="15">
        <v>1418</v>
      </c>
      <c r="E1423" s="13">
        <f t="shared" si="70"/>
        <v>6.1519637860000002E-3</v>
      </c>
      <c r="BC1423" s="13">
        <f t="shared" si="68"/>
        <v>6.1519637860000002E-3</v>
      </c>
    </row>
    <row r="1424" spans="1:55" x14ac:dyDescent="0.25">
      <c r="A1424" s="15">
        <v>1419</v>
      </c>
      <c r="B1424">
        <v>6.1224032240000002E-3</v>
      </c>
      <c r="C1424" s="1">
        <f t="shared" si="69"/>
        <v>2</v>
      </c>
      <c r="D1424" s="15">
        <v>1419</v>
      </c>
      <c r="E1424" s="13">
        <f t="shared" si="70"/>
        <v>6.1224032240000002E-3</v>
      </c>
      <c r="BC1424" s="13">
        <f t="shared" si="68"/>
        <v>6.1224032240000002E-3</v>
      </c>
    </row>
    <row r="1425" spans="1:55" x14ac:dyDescent="0.25">
      <c r="A1425" s="15">
        <v>1420</v>
      </c>
      <c r="B1425">
        <v>6.0929836899999996E-3</v>
      </c>
      <c r="C1425" s="1">
        <f t="shared" si="69"/>
        <v>2</v>
      </c>
      <c r="D1425" s="15">
        <v>1420</v>
      </c>
      <c r="E1425" s="13">
        <f t="shared" si="70"/>
        <v>6.0929836899999996E-3</v>
      </c>
      <c r="BC1425" s="13">
        <f t="shared" si="68"/>
        <v>6.0929836899999996E-3</v>
      </c>
    </row>
    <row r="1426" spans="1:55" x14ac:dyDescent="0.25">
      <c r="A1426" s="15">
        <v>1421</v>
      </c>
      <c r="B1426">
        <v>6.0637045140000002E-3</v>
      </c>
      <c r="C1426" s="1">
        <f t="shared" si="69"/>
        <v>2</v>
      </c>
      <c r="D1426" s="15">
        <v>1421</v>
      </c>
      <c r="E1426" s="13">
        <f t="shared" si="70"/>
        <v>6.0637045140000002E-3</v>
      </c>
      <c r="BC1426" s="13">
        <f t="shared" si="68"/>
        <v>6.0637045140000002E-3</v>
      </c>
    </row>
    <row r="1427" spans="1:55" x14ac:dyDescent="0.25">
      <c r="A1427" s="15">
        <v>1422</v>
      </c>
      <c r="B1427">
        <v>6.0345650420000002E-3</v>
      </c>
      <c r="C1427" s="1">
        <f t="shared" si="69"/>
        <v>2</v>
      </c>
      <c r="D1427" s="15">
        <v>1422</v>
      </c>
      <c r="E1427" s="13">
        <f t="shared" si="70"/>
        <v>6.0345650420000002E-3</v>
      </c>
      <c r="BC1427" s="13">
        <f t="shared" si="68"/>
        <v>6.0345650420000002E-3</v>
      </c>
    </row>
    <row r="1428" spans="1:55" x14ac:dyDescent="0.25">
      <c r="A1428" s="15">
        <v>1423</v>
      </c>
      <c r="B1428">
        <v>6.0055646139999998E-3</v>
      </c>
      <c r="C1428" s="1">
        <f t="shared" si="69"/>
        <v>2</v>
      </c>
      <c r="D1428" s="15">
        <v>1423</v>
      </c>
      <c r="E1428" s="13">
        <f t="shared" si="70"/>
        <v>6.0055646139999998E-3</v>
      </c>
      <c r="BC1428" s="13">
        <f t="shared" si="68"/>
        <v>6.0055646139999998E-3</v>
      </c>
    </row>
    <row r="1429" spans="1:55" x14ac:dyDescent="0.25">
      <c r="A1429" s="15">
        <v>1424</v>
      </c>
      <c r="B1429">
        <v>5.9767025739999998E-3</v>
      </c>
      <c r="C1429" s="1">
        <f t="shared" si="69"/>
        <v>2</v>
      </c>
      <c r="D1429" s="15">
        <v>1424</v>
      </c>
      <c r="E1429" s="13">
        <f t="shared" si="70"/>
        <v>5.9767025739999998E-3</v>
      </c>
      <c r="BC1429" s="13">
        <f t="shared" si="68"/>
        <v>5.9767025739999998E-3</v>
      </c>
    </row>
    <row r="1430" spans="1:55" x14ac:dyDescent="0.25">
      <c r="A1430" s="15">
        <v>1425</v>
      </c>
      <c r="B1430">
        <v>5.9479782719999898E-3</v>
      </c>
      <c r="C1430" s="1">
        <f t="shared" si="69"/>
        <v>2</v>
      </c>
      <c r="D1430" s="15">
        <v>1425</v>
      </c>
      <c r="E1430" s="13">
        <f t="shared" si="70"/>
        <v>5.9479782719999898E-3</v>
      </c>
      <c r="BC1430" s="13">
        <f t="shared" si="68"/>
        <v>5.9479782719999898E-3</v>
      </c>
    </row>
    <row r="1431" spans="1:55" x14ac:dyDescent="0.25">
      <c r="A1431" s="15">
        <v>1426</v>
      </c>
      <c r="B1431">
        <v>5.9193910599999898E-3</v>
      </c>
      <c r="C1431" s="1">
        <f t="shared" si="69"/>
        <v>2</v>
      </c>
      <c r="D1431" s="15">
        <v>1426</v>
      </c>
      <c r="E1431" s="13">
        <f t="shared" si="70"/>
        <v>5.9193910599999898E-3</v>
      </c>
      <c r="BC1431" s="13">
        <f t="shared" si="68"/>
        <v>5.9193910599999898E-3</v>
      </c>
    </row>
    <row r="1432" spans="1:55" x14ac:dyDescent="0.25">
      <c r="A1432" s="15">
        <v>1427</v>
      </c>
      <c r="B1432">
        <v>5.8909402919999996E-3</v>
      </c>
      <c r="C1432" s="1">
        <f t="shared" si="69"/>
        <v>2</v>
      </c>
      <c r="D1432" s="15">
        <v>1427</v>
      </c>
      <c r="E1432" s="13">
        <f t="shared" si="70"/>
        <v>5.8909402919999996E-3</v>
      </c>
      <c r="BC1432" s="13">
        <f t="shared" si="68"/>
        <v>5.8909402919999996E-3</v>
      </c>
    </row>
    <row r="1433" spans="1:55" x14ac:dyDescent="0.25">
      <c r="A1433" s="15">
        <v>1428</v>
      </c>
      <c r="B1433">
        <v>5.8626253259999898E-3</v>
      </c>
      <c r="C1433" s="1">
        <f t="shared" si="69"/>
        <v>2</v>
      </c>
      <c r="D1433" s="15">
        <v>1428</v>
      </c>
      <c r="E1433" s="13">
        <f t="shared" si="70"/>
        <v>5.8626253259999898E-3</v>
      </c>
      <c r="BC1433" s="13">
        <f t="shared" si="68"/>
        <v>5.8626253259999898E-3</v>
      </c>
    </row>
    <row r="1434" spans="1:55" x14ac:dyDescent="0.25">
      <c r="A1434" s="15">
        <v>1429</v>
      </c>
      <c r="B1434">
        <v>5.8344455199999899E-3</v>
      </c>
      <c r="C1434" s="1">
        <f t="shared" si="69"/>
        <v>2</v>
      </c>
      <c r="D1434" s="15">
        <v>1429</v>
      </c>
      <c r="E1434" s="13">
        <f t="shared" si="70"/>
        <v>5.8344455199999899E-3</v>
      </c>
      <c r="BC1434" s="13">
        <f t="shared" si="68"/>
        <v>5.8344455199999899E-3</v>
      </c>
    </row>
    <row r="1435" spans="1:55" x14ac:dyDescent="0.25">
      <c r="A1435" s="15">
        <v>1430</v>
      </c>
      <c r="B1435">
        <v>5.8064002399999997E-3</v>
      </c>
      <c r="C1435" s="1">
        <f t="shared" si="69"/>
        <v>2</v>
      </c>
      <c r="D1435" s="15">
        <v>1430</v>
      </c>
      <c r="E1435" s="13">
        <f t="shared" si="70"/>
        <v>5.8064002399999997E-3</v>
      </c>
      <c r="BC1435" s="13">
        <f t="shared" si="68"/>
        <v>5.8064002399999997E-3</v>
      </c>
    </row>
    <row r="1436" spans="1:55" x14ac:dyDescent="0.25">
      <c r="A1436" s="15">
        <v>1431</v>
      </c>
      <c r="B1436">
        <v>5.7784888520000001E-3</v>
      </c>
      <c r="C1436" s="1">
        <f t="shared" si="69"/>
        <v>2</v>
      </c>
      <c r="D1436" s="15">
        <v>1431</v>
      </c>
      <c r="E1436" s="13">
        <f t="shared" si="70"/>
        <v>5.7784888520000001E-3</v>
      </c>
      <c r="BC1436" s="13">
        <f t="shared" si="68"/>
        <v>5.7784888520000001E-3</v>
      </c>
    </row>
    <row r="1437" spans="1:55" x14ac:dyDescent="0.25">
      <c r="A1437" s="15">
        <v>1432</v>
      </c>
      <c r="B1437">
        <v>5.7507107239999997E-3</v>
      </c>
      <c r="C1437" s="1">
        <f t="shared" si="69"/>
        <v>2</v>
      </c>
      <c r="D1437" s="15">
        <v>1432</v>
      </c>
      <c r="E1437" s="13">
        <f t="shared" si="70"/>
        <v>5.7507107239999997E-3</v>
      </c>
      <c r="BC1437" s="13">
        <f t="shared" si="68"/>
        <v>5.7507107239999997E-3</v>
      </c>
    </row>
    <row r="1438" spans="1:55" x14ac:dyDescent="0.25">
      <c r="A1438" s="15">
        <v>1433</v>
      </c>
      <c r="B1438">
        <v>5.7230652279999898E-3</v>
      </c>
      <c r="C1438" s="1">
        <f t="shared" si="69"/>
        <v>2</v>
      </c>
      <c r="D1438" s="15">
        <v>1433</v>
      </c>
      <c r="E1438" s="13">
        <f t="shared" si="70"/>
        <v>5.7230652279999898E-3</v>
      </c>
      <c r="BC1438" s="13">
        <f t="shared" si="68"/>
        <v>5.7230652279999898E-3</v>
      </c>
    </row>
    <row r="1439" spans="1:55" x14ac:dyDescent="0.25">
      <c r="A1439" s="15">
        <v>1434</v>
      </c>
      <c r="B1439">
        <v>5.6955517419999997E-3</v>
      </c>
      <c r="C1439" s="1">
        <f t="shared" si="69"/>
        <v>2</v>
      </c>
      <c r="D1439" s="15">
        <v>1434</v>
      </c>
      <c r="E1439" s="13">
        <f t="shared" si="70"/>
        <v>5.6955517419999997E-3</v>
      </c>
      <c r="BC1439" s="13">
        <f t="shared" si="68"/>
        <v>5.6955517419999997E-3</v>
      </c>
    </row>
    <row r="1440" spans="1:55" x14ac:dyDescent="0.25">
      <c r="A1440" s="15">
        <v>1435</v>
      </c>
      <c r="B1440">
        <v>5.6681696379999999E-3</v>
      </c>
      <c r="C1440" s="1">
        <f t="shared" si="69"/>
        <v>2</v>
      </c>
      <c r="D1440" s="15">
        <v>1435</v>
      </c>
      <c r="E1440" s="13">
        <f t="shared" si="70"/>
        <v>5.6681696379999999E-3</v>
      </c>
      <c r="BC1440" s="13">
        <f t="shared" si="68"/>
        <v>5.6681696379999999E-3</v>
      </c>
    </row>
    <row r="1441" spans="1:55" x14ac:dyDescent="0.25">
      <c r="A1441" s="15">
        <v>1436</v>
      </c>
      <c r="B1441">
        <v>5.6409183019999996E-3</v>
      </c>
      <c r="C1441" s="1">
        <f t="shared" si="69"/>
        <v>2</v>
      </c>
      <c r="D1441" s="15">
        <v>1436</v>
      </c>
      <c r="E1441" s="13">
        <f t="shared" si="70"/>
        <v>5.6409183019999996E-3</v>
      </c>
      <c r="BC1441" s="13">
        <f t="shared" si="68"/>
        <v>5.6409183019999996E-3</v>
      </c>
    </row>
    <row r="1442" spans="1:55" x14ac:dyDescent="0.25">
      <c r="A1442" s="15">
        <v>1437</v>
      </c>
      <c r="B1442">
        <v>5.6137971159999998E-3</v>
      </c>
      <c r="C1442" s="1">
        <f t="shared" si="69"/>
        <v>2</v>
      </c>
      <c r="D1442" s="15">
        <v>1437</v>
      </c>
      <c r="E1442" s="13">
        <f t="shared" si="70"/>
        <v>5.6137971159999998E-3</v>
      </c>
      <c r="BC1442" s="13">
        <f t="shared" si="68"/>
        <v>5.6137971159999998E-3</v>
      </c>
    </row>
    <row r="1443" spans="1:55" x14ac:dyDescent="0.25">
      <c r="A1443" s="15">
        <v>1438</v>
      </c>
      <c r="B1443">
        <v>5.5868054639999897E-3</v>
      </c>
      <c r="C1443" s="1">
        <f t="shared" si="69"/>
        <v>2</v>
      </c>
      <c r="D1443" s="15">
        <v>1438</v>
      </c>
      <c r="E1443" s="13">
        <f t="shared" si="70"/>
        <v>5.5868054639999897E-3</v>
      </c>
      <c r="BC1443" s="13">
        <f t="shared" si="68"/>
        <v>5.5868054639999897E-3</v>
      </c>
    </row>
    <row r="1444" spans="1:55" x14ac:dyDescent="0.25">
      <c r="A1444" s="15">
        <v>1439</v>
      </c>
      <c r="B1444">
        <v>5.5599427379999997E-3</v>
      </c>
      <c r="C1444" s="1">
        <f t="shared" si="69"/>
        <v>2</v>
      </c>
      <c r="D1444" s="15">
        <v>1439</v>
      </c>
      <c r="E1444" s="13">
        <f t="shared" si="70"/>
        <v>5.5599427379999997E-3</v>
      </c>
      <c r="BC1444" s="13">
        <f t="shared" si="68"/>
        <v>5.5599427379999997E-3</v>
      </c>
    </row>
    <row r="1445" spans="1:55" x14ac:dyDescent="0.25">
      <c r="A1445" s="15">
        <v>1440</v>
      </c>
      <c r="B1445">
        <v>5.533208328E-3</v>
      </c>
      <c r="C1445" s="1">
        <f t="shared" si="69"/>
        <v>2</v>
      </c>
      <c r="D1445" s="15">
        <v>1440</v>
      </c>
      <c r="E1445" s="13">
        <f t="shared" si="70"/>
        <v>5.533208328E-3</v>
      </c>
      <c r="BC1445" s="13">
        <f t="shared" si="68"/>
        <v>5.533208328E-3</v>
      </c>
    </row>
    <row r="1446" spans="1:55" x14ac:dyDescent="0.25">
      <c r="A1446" s="15">
        <v>1441</v>
      </c>
      <c r="B1446">
        <v>5.5066016319999904E-3</v>
      </c>
      <c r="C1446" s="1">
        <f t="shared" si="69"/>
        <v>2</v>
      </c>
      <c r="D1446" s="15">
        <v>1441</v>
      </c>
      <c r="E1446" s="13">
        <f t="shared" si="70"/>
        <v>5.5066016319999904E-3</v>
      </c>
      <c r="BC1446" s="13">
        <f t="shared" si="68"/>
        <v>5.5066016319999904E-3</v>
      </c>
    </row>
    <row r="1447" spans="1:55" x14ac:dyDescent="0.25">
      <c r="A1447" s="15">
        <v>1442</v>
      </c>
      <c r="B1447">
        <v>5.4801220440000003E-3</v>
      </c>
      <c r="C1447" s="1">
        <f t="shared" si="69"/>
        <v>2</v>
      </c>
      <c r="D1447" s="15">
        <v>1442</v>
      </c>
      <c r="E1447" s="13">
        <f t="shared" si="70"/>
        <v>5.4801220440000003E-3</v>
      </c>
      <c r="BC1447" s="13">
        <f t="shared" si="68"/>
        <v>5.4801220440000003E-3</v>
      </c>
    </row>
    <row r="1448" spans="1:55" x14ac:dyDescent="0.25">
      <c r="A1448" s="15">
        <v>1443</v>
      </c>
      <c r="B1448">
        <v>5.4537689639999999E-3</v>
      </c>
      <c r="C1448" s="1">
        <f t="shared" si="69"/>
        <v>2</v>
      </c>
      <c r="D1448" s="15">
        <v>1443</v>
      </c>
      <c r="E1448" s="13">
        <f t="shared" si="70"/>
        <v>5.4537689639999999E-3</v>
      </c>
      <c r="BC1448" s="13">
        <f t="shared" si="68"/>
        <v>5.4537689639999999E-3</v>
      </c>
    </row>
    <row r="1449" spans="1:55" x14ac:dyDescent="0.25">
      <c r="A1449" s="15">
        <v>1444</v>
      </c>
      <c r="B1449">
        <v>5.42754179799999E-3</v>
      </c>
      <c r="C1449" s="1">
        <f t="shared" si="69"/>
        <v>2</v>
      </c>
      <c r="D1449" s="15">
        <v>1444</v>
      </c>
      <c r="E1449" s="13">
        <f t="shared" si="70"/>
        <v>5.42754179799999E-3</v>
      </c>
      <c r="BC1449" s="13">
        <f t="shared" si="68"/>
        <v>5.42754179799999E-3</v>
      </c>
    </row>
    <row r="1450" spans="1:55" x14ac:dyDescent="0.25">
      <c r="A1450" s="15">
        <v>1445</v>
      </c>
      <c r="B1450">
        <v>5.4014399519999997E-3</v>
      </c>
      <c r="C1450" s="1">
        <f t="shared" si="69"/>
        <v>2</v>
      </c>
      <c r="D1450" s="15">
        <v>1445</v>
      </c>
      <c r="E1450" s="13">
        <f t="shared" si="70"/>
        <v>5.4014399519999997E-3</v>
      </c>
      <c r="BC1450" s="13">
        <f t="shared" si="68"/>
        <v>5.4014399519999997E-3</v>
      </c>
    </row>
    <row r="1451" spans="1:55" x14ac:dyDescent="0.25">
      <c r="A1451" s="15">
        <v>1446</v>
      </c>
      <c r="B1451">
        <v>5.3754628319999899E-3</v>
      </c>
      <c r="C1451" s="1">
        <f t="shared" si="69"/>
        <v>2</v>
      </c>
      <c r="D1451" s="15">
        <v>1446</v>
      </c>
      <c r="E1451" s="13">
        <f t="shared" si="70"/>
        <v>5.3754628319999899E-3</v>
      </c>
      <c r="BC1451" s="13">
        <f t="shared" si="68"/>
        <v>5.3754628319999899E-3</v>
      </c>
    </row>
    <row r="1452" spans="1:55" x14ac:dyDescent="0.25">
      <c r="A1452" s="15">
        <v>1447</v>
      </c>
      <c r="B1452">
        <v>5.3496098499999896E-3</v>
      </c>
      <c r="C1452" s="1">
        <f t="shared" si="69"/>
        <v>2</v>
      </c>
      <c r="D1452" s="15">
        <v>1447</v>
      </c>
      <c r="E1452" s="13">
        <f t="shared" si="70"/>
        <v>5.3496098499999896E-3</v>
      </c>
      <c r="BC1452" s="13">
        <f t="shared" si="68"/>
        <v>5.3496098499999896E-3</v>
      </c>
    </row>
    <row r="1453" spans="1:55" x14ac:dyDescent="0.25">
      <c r="A1453" s="15">
        <v>1448</v>
      </c>
      <c r="B1453">
        <v>5.3238804199999996E-3</v>
      </c>
      <c r="C1453" s="1">
        <f t="shared" si="69"/>
        <v>2</v>
      </c>
      <c r="D1453" s="15">
        <v>1448</v>
      </c>
      <c r="E1453" s="13">
        <f t="shared" si="70"/>
        <v>5.3238804199999996E-3</v>
      </c>
      <c r="BC1453" s="13">
        <f t="shared" si="68"/>
        <v>5.3238804199999996E-3</v>
      </c>
    </row>
    <row r="1454" spans="1:55" x14ac:dyDescent="0.25">
      <c r="A1454" s="15">
        <v>1449</v>
      </c>
      <c r="B1454">
        <v>5.2982739599999997E-3</v>
      </c>
      <c r="C1454" s="1">
        <f t="shared" si="69"/>
        <v>2</v>
      </c>
      <c r="D1454" s="15">
        <v>1449</v>
      </c>
      <c r="E1454" s="13">
        <f t="shared" si="70"/>
        <v>5.2982739599999997E-3</v>
      </c>
      <c r="BC1454" s="13">
        <f t="shared" si="68"/>
        <v>5.2982739599999997E-3</v>
      </c>
    </row>
    <row r="1455" spans="1:55" x14ac:dyDescent="0.25">
      <c r="A1455" s="15">
        <v>1450</v>
      </c>
      <c r="B1455">
        <v>5.2727898879999999E-3</v>
      </c>
      <c r="C1455" s="1">
        <f t="shared" si="69"/>
        <v>2</v>
      </c>
      <c r="D1455" s="15">
        <v>1450</v>
      </c>
      <c r="E1455" s="13">
        <f t="shared" si="70"/>
        <v>5.2727898879999999E-3</v>
      </c>
      <c r="BC1455" s="13">
        <f t="shared" si="68"/>
        <v>5.2727898879999999E-3</v>
      </c>
    </row>
    <row r="1456" spans="1:55" x14ac:dyDescent="0.25">
      <c r="A1456" s="15">
        <v>1451</v>
      </c>
      <c r="B1456">
        <v>5.2474276279999904E-3</v>
      </c>
      <c r="C1456" s="1">
        <f t="shared" si="69"/>
        <v>2</v>
      </c>
      <c r="D1456" s="15">
        <v>1451</v>
      </c>
      <c r="E1456" s="13">
        <f t="shared" si="70"/>
        <v>5.2474276279999904E-3</v>
      </c>
      <c r="BC1456" s="13">
        <f t="shared" si="68"/>
        <v>5.2474276279999904E-3</v>
      </c>
    </row>
    <row r="1457" spans="1:55" x14ac:dyDescent="0.25">
      <c r="A1457" s="15">
        <v>1452</v>
      </c>
      <c r="B1457">
        <v>5.22218660199999E-3</v>
      </c>
      <c r="C1457" s="1">
        <f t="shared" si="69"/>
        <v>2</v>
      </c>
      <c r="D1457" s="15">
        <v>1452</v>
      </c>
      <c r="E1457" s="13">
        <f t="shared" si="70"/>
        <v>5.22218660199999E-3</v>
      </c>
      <c r="BC1457" s="13">
        <f t="shared" si="68"/>
        <v>5.22218660199999E-3</v>
      </c>
    </row>
    <row r="1458" spans="1:55" x14ac:dyDescent="0.25">
      <c r="A1458" s="15">
        <v>1453</v>
      </c>
      <c r="B1458">
        <v>5.1970662380000001E-3</v>
      </c>
      <c r="C1458" s="1">
        <f t="shared" si="69"/>
        <v>2</v>
      </c>
      <c r="D1458" s="15">
        <v>1453</v>
      </c>
      <c r="E1458" s="13">
        <f t="shared" si="70"/>
        <v>5.1970662380000001E-3</v>
      </c>
      <c r="BC1458" s="13">
        <f t="shared" si="68"/>
        <v>5.1970662380000001E-3</v>
      </c>
    </row>
    <row r="1459" spans="1:55" x14ac:dyDescent="0.25">
      <c r="A1459" s="15">
        <v>1454</v>
      </c>
      <c r="B1459">
        <v>5.1720659679999996E-3</v>
      </c>
      <c r="C1459" s="1">
        <f t="shared" si="69"/>
        <v>2</v>
      </c>
      <c r="D1459" s="15">
        <v>1454</v>
      </c>
      <c r="E1459" s="13">
        <f t="shared" si="70"/>
        <v>5.1720659679999996E-3</v>
      </c>
      <c r="BC1459" s="13">
        <f t="shared" si="68"/>
        <v>5.1720659679999996E-3</v>
      </c>
    </row>
    <row r="1460" spans="1:55" x14ac:dyDescent="0.25">
      <c r="A1460" s="15">
        <v>1455</v>
      </c>
      <c r="B1460">
        <v>5.1471852219999899E-3</v>
      </c>
      <c r="C1460" s="1">
        <f t="shared" si="69"/>
        <v>2</v>
      </c>
      <c r="D1460" s="15">
        <v>1455</v>
      </c>
      <c r="E1460" s="13">
        <f t="shared" si="70"/>
        <v>5.1471852219999899E-3</v>
      </c>
      <c r="BC1460" s="13">
        <f t="shared" si="68"/>
        <v>5.1471852219999899E-3</v>
      </c>
    </row>
    <row r="1461" spans="1:55" x14ac:dyDescent="0.25">
      <c r="A1461" s="15">
        <v>1456</v>
      </c>
      <c r="B1461">
        <v>5.1224234379999897E-3</v>
      </c>
      <c r="C1461" s="1">
        <f t="shared" si="69"/>
        <v>2</v>
      </c>
      <c r="D1461" s="15">
        <v>1456</v>
      </c>
      <c r="E1461" s="13">
        <f t="shared" si="70"/>
        <v>5.1224234379999897E-3</v>
      </c>
      <c r="BC1461" s="13">
        <f t="shared" si="68"/>
        <v>5.1224234379999897E-3</v>
      </c>
    </row>
    <row r="1462" spans="1:55" x14ac:dyDescent="0.25">
      <c r="A1462" s="15">
        <v>1457</v>
      </c>
      <c r="B1462">
        <v>5.0977800519999899E-3</v>
      </c>
      <c r="C1462" s="1">
        <f t="shared" si="69"/>
        <v>2</v>
      </c>
      <c r="D1462" s="15">
        <v>1457</v>
      </c>
      <c r="E1462" s="13">
        <f t="shared" si="70"/>
        <v>5.0977800519999899E-3</v>
      </c>
      <c r="BC1462" s="13">
        <f t="shared" si="68"/>
        <v>5.0977800519999899E-3</v>
      </c>
    </row>
    <row r="1463" spans="1:55" x14ac:dyDescent="0.25">
      <c r="A1463" s="15">
        <v>1458</v>
      </c>
      <c r="B1463">
        <v>5.0732545059999998E-3</v>
      </c>
      <c r="C1463" s="1">
        <f t="shared" si="69"/>
        <v>2</v>
      </c>
      <c r="D1463" s="15">
        <v>1458</v>
      </c>
      <c r="E1463" s="13">
        <f t="shared" si="70"/>
        <v>5.0732545059999998E-3</v>
      </c>
      <c r="BC1463" s="13">
        <f t="shared" si="68"/>
        <v>5.0732545059999998E-3</v>
      </c>
    </row>
    <row r="1464" spans="1:55" x14ac:dyDescent="0.25">
      <c r="A1464" s="15">
        <v>1459</v>
      </c>
      <c r="B1464">
        <v>5.04884624E-3</v>
      </c>
      <c r="C1464" s="1">
        <f t="shared" si="69"/>
        <v>2</v>
      </c>
      <c r="D1464" s="15">
        <v>1459</v>
      </c>
      <c r="E1464" s="13">
        <f t="shared" si="70"/>
        <v>5.04884624E-3</v>
      </c>
      <c r="BC1464" s="13">
        <f t="shared" si="68"/>
        <v>5.04884624E-3</v>
      </c>
    </row>
    <row r="1465" spans="1:55" x14ac:dyDescent="0.25">
      <c r="A1465" s="15">
        <v>1460</v>
      </c>
      <c r="B1465">
        <v>5.0245547040000003E-3</v>
      </c>
      <c r="C1465" s="1">
        <f t="shared" si="69"/>
        <v>2</v>
      </c>
      <c r="D1465" s="15">
        <v>1460</v>
      </c>
      <c r="E1465" s="13">
        <f t="shared" si="70"/>
        <v>5.0245547040000003E-3</v>
      </c>
      <c r="BC1465" s="13">
        <f t="shared" si="68"/>
        <v>5.0245547040000003E-3</v>
      </c>
    </row>
    <row r="1466" spans="1:55" x14ac:dyDescent="0.25">
      <c r="A1466" s="15">
        <v>1461</v>
      </c>
      <c r="B1466">
        <v>5.0003793419999996E-3</v>
      </c>
      <c r="C1466" s="1">
        <f t="shared" si="69"/>
        <v>2</v>
      </c>
      <c r="D1466" s="15">
        <v>1461</v>
      </c>
      <c r="E1466" s="13">
        <f t="shared" si="70"/>
        <v>5.0003793419999996E-3</v>
      </c>
      <c r="BC1466" s="13">
        <f t="shared" si="68"/>
        <v>5.0003793419999996E-3</v>
      </c>
    </row>
    <row r="1467" spans="1:55" x14ac:dyDescent="0.25">
      <c r="A1467" s="15">
        <v>1462</v>
      </c>
      <c r="B1467">
        <v>4.9763196080000001E-3</v>
      </c>
      <c r="C1467" s="1">
        <f t="shared" si="69"/>
        <v>2</v>
      </c>
      <c r="D1467" s="15">
        <v>1462</v>
      </c>
      <c r="E1467" s="13">
        <f t="shared" si="70"/>
        <v>4.9763196080000001E-3</v>
      </c>
      <c r="BC1467" s="13">
        <f t="shared" si="68"/>
        <v>4.9763196080000001E-3</v>
      </c>
    </row>
    <row r="1468" spans="1:55" x14ac:dyDescent="0.25">
      <c r="A1468" s="15">
        <v>1463</v>
      </c>
      <c r="B1468">
        <v>4.95237495199999E-3</v>
      </c>
      <c r="C1468" s="1">
        <f t="shared" si="69"/>
        <v>2</v>
      </c>
      <c r="D1468" s="15">
        <v>1463</v>
      </c>
      <c r="E1468" s="13">
        <f t="shared" si="70"/>
        <v>4.95237495199999E-3</v>
      </c>
      <c r="BC1468" s="13">
        <f t="shared" si="68"/>
        <v>4.95237495199999E-3</v>
      </c>
    </row>
    <row r="1469" spans="1:55" x14ac:dyDescent="0.25">
      <c r="A1469" s="15">
        <v>1464</v>
      </c>
      <c r="B1469">
        <v>4.9285448339999897E-3</v>
      </c>
      <c r="C1469" s="1">
        <f t="shared" si="69"/>
        <v>2</v>
      </c>
      <c r="D1469" s="15">
        <v>1464</v>
      </c>
      <c r="E1469" s="13">
        <f t="shared" si="70"/>
        <v>4.9285448339999897E-3</v>
      </c>
      <c r="BC1469" s="13">
        <f t="shared" si="68"/>
        <v>4.9285448339999897E-3</v>
      </c>
    </row>
    <row r="1470" spans="1:55" x14ac:dyDescent="0.25">
      <c r="A1470" s="15">
        <v>1465</v>
      </c>
      <c r="B1470">
        <v>4.9048287079999997E-3</v>
      </c>
      <c r="C1470" s="1">
        <f t="shared" si="69"/>
        <v>2</v>
      </c>
      <c r="D1470" s="15">
        <v>1465</v>
      </c>
      <c r="E1470" s="13">
        <f t="shared" si="70"/>
        <v>4.9048287079999997E-3</v>
      </c>
      <c r="BC1470" s="13">
        <f t="shared" si="68"/>
        <v>4.9048287079999997E-3</v>
      </c>
    </row>
    <row r="1471" spans="1:55" x14ac:dyDescent="0.25">
      <c r="A1471" s="15">
        <v>1466</v>
      </c>
      <c r="B1471">
        <v>4.8812260379999996E-3</v>
      </c>
      <c r="C1471" s="1">
        <f t="shared" si="69"/>
        <v>2</v>
      </c>
      <c r="D1471" s="15">
        <v>1466</v>
      </c>
      <c r="E1471" s="13">
        <f t="shared" si="70"/>
        <v>4.8812260379999996E-3</v>
      </c>
      <c r="BC1471" s="13">
        <f t="shared" si="68"/>
        <v>4.8812260379999996E-3</v>
      </c>
    </row>
    <row r="1472" spans="1:55" x14ac:dyDescent="0.25">
      <c r="A1472" s="15">
        <v>1467</v>
      </c>
      <c r="B1472">
        <v>4.8577362860000002E-3</v>
      </c>
      <c r="C1472" s="1">
        <f t="shared" si="69"/>
        <v>2</v>
      </c>
      <c r="D1472" s="15">
        <v>1467</v>
      </c>
      <c r="E1472" s="13">
        <f t="shared" si="70"/>
        <v>4.8577362860000002E-3</v>
      </c>
      <c r="BC1472" s="13">
        <f t="shared" si="68"/>
        <v>4.8577362860000002E-3</v>
      </c>
    </row>
    <row r="1473" spans="1:55" x14ac:dyDescent="0.25">
      <c r="A1473" s="15">
        <v>1468</v>
      </c>
      <c r="B1473">
        <v>4.8343589179999898E-3</v>
      </c>
      <c r="C1473" s="1">
        <f t="shared" si="69"/>
        <v>2</v>
      </c>
      <c r="D1473" s="15">
        <v>1468</v>
      </c>
      <c r="E1473" s="13">
        <f t="shared" si="70"/>
        <v>4.8343589179999898E-3</v>
      </c>
      <c r="BC1473" s="13">
        <f t="shared" si="68"/>
        <v>4.8343589179999898E-3</v>
      </c>
    </row>
    <row r="1474" spans="1:55" x14ac:dyDescent="0.25">
      <c r="A1474" s="15">
        <v>1469</v>
      </c>
      <c r="B1474">
        <v>4.8110934019999999E-3</v>
      </c>
      <c r="C1474" s="1">
        <f t="shared" si="69"/>
        <v>2</v>
      </c>
      <c r="D1474" s="15">
        <v>1469</v>
      </c>
      <c r="E1474" s="13">
        <f t="shared" si="70"/>
        <v>4.8110934019999999E-3</v>
      </c>
      <c r="BC1474" s="13">
        <f t="shared" si="68"/>
        <v>4.8110934019999999E-3</v>
      </c>
    </row>
    <row r="1475" spans="1:55" x14ac:dyDescent="0.25">
      <c r="A1475" s="15">
        <v>1470</v>
      </c>
      <c r="B1475">
        <v>4.7879392099999998E-3</v>
      </c>
      <c r="C1475" s="1">
        <f t="shared" si="69"/>
        <v>2</v>
      </c>
      <c r="D1475" s="15">
        <v>1470</v>
      </c>
      <c r="E1475" s="13">
        <f t="shared" si="70"/>
        <v>4.7879392099999998E-3</v>
      </c>
      <c r="BC1475" s="13">
        <f t="shared" si="68"/>
        <v>4.7879392099999998E-3</v>
      </c>
    </row>
    <row r="1476" spans="1:55" x14ac:dyDescent="0.25">
      <c r="A1476" s="15">
        <v>1471</v>
      </c>
      <c r="B1476">
        <v>4.7648958140000001E-3</v>
      </c>
      <c r="C1476" s="1">
        <f t="shared" si="69"/>
        <v>2</v>
      </c>
      <c r="D1476" s="15">
        <v>1471</v>
      </c>
      <c r="E1476" s="13">
        <f t="shared" si="70"/>
        <v>4.7648958140000001E-3</v>
      </c>
      <c r="BC1476" s="13">
        <f t="shared" si="68"/>
        <v>4.7648958140000001E-3</v>
      </c>
    </row>
    <row r="1477" spans="1:55" x14ac:dyDescent="0.25">
      <c r="A1477" s="15">
        <v>1472</v>
      </c>
      <c r="B1477">
        <v>4.7419626879999996E-3</v>
      </c>
      <c r="C1477" s="1">
        <f t="shared" si="69"/>
        <v>2</v>
      </c>
      <c r="D1477" s="15">
        <v>1472</v>
      </c>
      <c r="E1477" s="13">
        <f t="shared" si="70"/>
        <v>4.7419626879999996E-3</v>
      </c>
      <c r="BC1477" s="13">
        <f t="shared" ref="BC1477:BC1504" si="71">B1477</f>
        <v>4.7419626879999996E-3</v>
      </c>
    </row>
    <row r="1478" spans="1:55" x14ac:dyDescent="0.25">
      <c r="A1478" s="15">
        <v>1473</v>
      </c>
      <c r="B1478">
        <v>4.7191393139999899E-3</v>
      </c>
      <c r="C1478" s="1">
        <f t="shared" ref="C1478:C1504" si="72">IF(ROW()-$C$4&lt;=$C$2,1,2)</f>
        <v>2</v>
      </c>
      <c r="D1478" s="15">
        <v>1473</v>
      </c>
      <c r="E1478" s="13">
        <f t="shared" ref="E1478:E1504" si="73">B1478</f>
        <v>4.7191393139999899E-3</v>
      </c>
      <c r="BC1478" s="13">
        <f t="shared" si="71"/>
        <v>4.7191393139999899E-3</v>
      </c>
    </row>
    <row r="1479" spans="1:55" x14ac:dyDescent="0.25">
      <c r="A1479" s="15">
        <v>1474</v>
      </c>
      <c r="B1479">
        <v>4.6964251699999999E-3</v>
      </c>
      <c r="C1479" s="1">
        <f t="shared" si="72"/>
        <v>2</v>
      </c>
      <c r="D1479" s="15">
        <v>1474</v>
      </c>
      <c r="E1479" s="13">
        <f t="shared" si="73"/>
        <v>4.6964251699999999E-3</v>
      </c>
      <c r="BC1479" s="13">
        <f t="shared" si="71"/>
        <v>4.6964251699999999E-3</v>
      </c>
    </row>
    <row r="1480" spans="1:55" x14ac:dyDescent="0.25">
      <c r="A1480" s="15">
        <v>1475</v>
      </c>
      <c r="B1480">
        <v>4.6738197379999997E-3</v>
      </c>
      <c r="C1480" s="1">
        <f t="shared" si="72"/>
        <v>2</v>
      </c>
      <c r="D1480" s="15">
        <v>1475</v>
      </c>
      <c r="E1480" s="13">
        <f t="shared" si="73"/>
        <v>4.6738197379999997E-3</v>
      </c>
      <c r="BC1480" s="13">
        <f t="shared" si="71"/>
        <v>4.6738197379999997E-3</v>
      </c>
    </row>
    <row r="1481" spans="1:55" x14ac:dyDescent="0.25">
      <c r="A1481" s="15">
        <v>1476</v>
      </c>
      <c r="B1481">
        <v>4.651322506E-3</v>
      </c>
      <c r="C1481" s="1">
        <f t="shared" si="72"/>
        <v>2</v>
      </c>
      <c r="D1481" s="15">
        <v>1476</v>
      </c>
      <c r="E1481" s="13">
        <f t="shared" si="73"/>
        <v>4.651322506E-3</v>
      </c>
      <c r="BC1481" s="13">
        <f t="shared" si="71"/>
        <v>4.651322506E-3</v>
      </c>
    </row>
    <row r="1482" spans="1:55" x14ac:dyDescent="0.25">
      <c r="A1482" s="15">
        <v>1477</v>
      </c>
      <c r="B1482">
        <v>4.6289329599999898E-3</v>
      </c>
      <c r="C1482" s="1">
        <f t="shared" si="72"/>
        <v>2</v>
      </c>
      <c r="D1482" s="15">
        <v>1477</v>
      </c>
      <c r="E1482" s="13">
        <f t="shared" si="73"/>
        <v>4.6289329599999898E-3</v>
      </c>
      <c r="BC1482" s="13">
        <f t="shared" si="71"/>
        <v>4.6289329599999898E-3</v>
      </c>
    </row>
    <row r="1483" spans="1:55" x14ac:dyDescent="0.25">
      <c r="A1483" s="15">
        <v>1478</v>
      </c>
      <c r="B1483">
        <v>4.6066505879999997E-3</v>
      </c>
      <c r="C1483" s="1">
        <f t="shared" si="72"/>
        <v>2</v>
      </c>
      <c r="D1483" s="15">
        <v>1478</v>
      </c>
      <c r="E1483" s="13">
        <f t="shared" si="73"/>
        <v>4.6066505879999997E-3</v>
      </c>
      <c r="BC1483" s="13">
        <f t="shared" si="71"/>
        <v>4.6066505879999997E-3</v>
      </c>
    </row>
    <row r="1484" spans="1:55" x14ac:dyDescent="0.25">
      <c r="A1484" s="15">
        <v>1479</v>
      </c>
      <c r="B1484">
        <v>4.5844748879999998E-3</v>
      </c>
      <c r="C1484" s="1">
        <f t="shared" si="72"/>
        <v>2</v>
      </c>
      <c r="D1484" s="15">
        <v>1479</v>
      </c>
      <c r="E1484" s="13">
        <f t="shared" si="73"/>
        <v>4.5844748879999998E-3</v>
      </c>
      <c r="BC1484" s="13">
        <f t="shared" si="71"/>
        <v>4.5844748879999998E-3</v>
      </c>
    </row>
    <row r="1485" spans="1:55" x14ac:dyDescent="0.25">
      <c r="A1485" s="15">
        <v>1480</v>
      </c>
      <c r="B1485">
        <v>4.5624053479999998E-3</v>
      </c>
      <c r="C1485" s="1">
        <f t="shared" si="72"/>
        <v>2</v>
      </c>
      <c r="D1485" s="15">
        <v>1480</v>
      </c>
      <c r="E1485" s="13">
        <f t="shared" si="73"/>
        <v>4.5624053479999998E-3</v>
      </c>
      <c r="BC1485" s="13">
        <f t="shared" si="71"/>
        <v>4.5624053479999998E-3</v>
      </c>
    </row>
    <row r="1486" spans="1:55" x14ac:dyDescent="0.25">
      <c r="A1486" s="15">
        <v>1481</v>
      </c>
      <c r="B1486">
        <v>4.5404414719999999E-3</v>
      </c>
      <c r="C1486" s="1">
        <f t="shared" si="72"/>
        <v>2</v>
      </c>
      <c r="D1486" s="15">
        <v>1481</v>
      </c>
      <c r="E1486" s="13">
        <f t="shared" si="73"/>
        <v>4.5404414719999999E-3</v>
      </c>
      <c r="BC1486" s="13">
        <f t="shared" si="71"/>
        <v>4.5404414719999999E-3</v>
      </c>
    </row>
    <row r="1487" spans="1:55" x14ac:dyDescent="0.25">
      <c r="A1487" s="15">
        <v>1482</v>
      </c>
      <c r="B1487">
        <v>4.5185827539999997E-3</v>
      </c>
      <c r="C1487" s="1">
        <f t="shared" si="72"/>
        <v>2</v>
      </c>
      <c r="D1487" s="15">
        <v>1482</v>
      </c>
      <c r="E1487" s="13">
        <f t="shared" si="73"/>
        <v>4.5185827539999997E-3</v>
      </c>
      <c r="BC1487" s="13">
        <f t="shared" si="71"/>
        <v>4.5185827539999997E-3</v>
      </c>
    </row>
    <row r="1488" spans="1:55" x14ac:dyDescent="0.25">
      <c r="A1488" s="15">
        <v>1483</v>
      </c>
      <c r="B1488">
        <v>4.4968286959999899E-3</v>
      </c>
      <c r="C1488" s="1">
        <f t="shared" si="72"/>
        <v>2</v>
      </c>
      <c r="D1488" s="15">
        <v>1483</v>
      </c>
      <c r="E1488" s="13">
        <f t="shared" si="73"/>
        <v>4.4968286959999899E-3</v>
      </c>
      <c r="BC1488" s="13">
        <f t="shared" si="71"/>
        <v>4.4968286959999899E-3</v>
      </c>
    </row>
    <row r="1489" spans="1:55" x14ac:dyDescent="0.25">
      <c r="A1489" s="15">
        <v>1484</v>
      </c>
      <c r="B1489">
        <v>4.475178806E-3</v>
      </c>
      <c r="C1489" s="1">
        <f t="shared" si="72"/>
        <v>2</v>
      </c>
      <c r="D1489" s="15">
        <v>1484</v>
      </c>
      <c r="E1489" s="13">
        <f t="shared" si="73"/>
        <v>4.475178806E-3</v>
      </c>
      <c r="BC1489" s="13">
        <f t="shared" si="71"/>
        <v>4.475178806E-3</v>
      </c>
    </row>
    <row r="1490" spans="1:55" x14ac:dyDescent="0.25">
      <c r="A1490" s="15">
        <v>1485</v>
      </c>
      <c r="B1490">
        <v>4.4536325879999897E-3</v>
      </c>
      <c r="C1490" s="1">
        <f t="shared" si="72"/>
        <v>2</v>
      </c>
      <c r="D1490" s="15">
        <v>1485</v>
      </c>
      <c r="E1490" s="13">
        <f t="shared" si="73"/>
        <v>4.4536325879999897E-3</v>
      </c>
      <c r="BC1490" s="13">
        <f t="shared" si="71"/>
        <v>4.4536325879999897E-3</v>
      </c>
    </row>
    <row r="1491" spans="1:55" x14ac:dyDescent="0.25">
      <c r="A1491" s="15">
        <v>1486</v>
      </c>
      <c r="B1491">
        <v>4.4321895499999896E-3</v>
      </c>
      <c r="C1491" s="1">
        <f t="shared" si="72"/>
        <v>2</v>
      </c>
      <c r="D1491" s="15">
        <v>1486</v>
      </c>
      <c r="E1491" s="13">
        <f t="shared" si="73"/>
        <v>4.4321895499999896E-3</v>
      </c>
      <c r="BC1491" s="13">
        <f t="shared" si="71"/>
        <v>4.4321895499999896E-3</v>
      </c>
    </row>
    <row r="1492" spans="1:55" x14ac:dyDescent="0.25">
      <c r="A1492" s="15">
        <v>1487</v>
      </c>
      <c r="B1492">
        <v>4.4108492039999997E-3</v>
      </c>
      <c r="C1492" s="1">
        <f t="shared" si="72"/>
        <v>2</v>
      </c>
      <c r="D1492" s="15">
        <v>1487</v>
      </c>
      <c r="E1492" s="13">
        <f t="shared" si="73"/>
        <v>4.4108492039999997E-3</v>
      </c>
      <c r="BC1492" s="13">
        <f t="shared" si="71"/>
        <v>4.4108492039999997E-3</v>
      </c>
    </row>
    <row r="1493" spans="1:55" x14ac:dyDescent="0.25">
      <c r="A1493" s="15">
        <v>1488</v>
      </c>
      <c r="B1493">
        <v>4.3896110639999996E-3</v>
      </c>
      <c r="C1493" s="1">
        <f t="shared" si="72"/>
        <v>2</v>
      </c>
      <c r="D1493" s="15">
        <v>1488</v>
      </c>
      <c r="E1493" s="13">
        <f t="shared" si="73"/>
        <v>4.3896110639999996E-3</v>
      </c>
      <c r="BC1493" s="13">
        <f t="shared" si="71"/>
        <v>4.3896110639999996E-3</v>
      </c>
    </row>
    <row r="1494" spans="1:55" x14ac:dyDescent="0.25">
      <c r="A1494" s="15">
        <v>1489</v>
      </c>
      <c r="B1494">
        <v>4.3684746439999998E-3</v>
      </c>
      <c r="C1494" s="1">
        <f t="shared" si="72"/>
        <v>2</v>
      </c>
      <c r="D1494" s="15">
        <v>1489</v>
      </c>
      <c r="E1494" s="13">
        <f t="shared" si="73"/>
        <v>4.3684746439999998E-3</v>
      </c>
      <c r="BC1494" s="13">
        <f t="shared" si="71"/>
        <v>4.3684746439999998E-3</v>
      </c>
    </row>
    <row r="1495" spans="1:55" x14ac:dyDescent="0.25">
      <c r="A1495" s="15">
        <v>1490</v>
      </c>
      <c r="B1495">
        <v>4.3474394599999997E-3</v>
      </c>
      <c r="C1495" s="1">
        <f t="shared" si="72"/>
        <v>2</v>
      </c>
      <c r="D1495" s="15">
        <v>1490</v>
      </c>
      <c r="E1495" s="13">
        <f t="shared" si="73"/>
        <v>4.3474394599999997E-3</v>
      </c>
      <c r="BC1495" s="13">
        <f t="shared" si="71"/>
        <v>4.3474394599999997E-3</v>
      </c>
    </row>
    <row r="1496" spans="1:55" x14ac:dyDescent="0.25">
      <c r="A1496" s="15">
        <v>1491</v>
      </c>
      <c r="B1496">
        <v>4.3265050359999899E-3</v>
      </c>
      <c r="C1496" s="1">
        <f t="shared" si="72"/>
        <v>2</v>
      </c>
      <c r="D1496" s="15">
        <v>1491</v>
      </c>
      <c r="E1496" s="13">
        <f t="shared" si="73"/>
        <v>4.3265050359999899E-3</v>
      </c>
      <c r="BC1496" s="13">
        <f t="shared" si="71"/>
        <v>4.3265050359999899E-3</v>
      </c>
    </row>
    <row r="1497" spans="1:55" x14ac:dyDescent="0.25">
      <c r="A1497" s="15">
        <v>1492</v>
      </c>
      <c r="B1497">
        <v>4.3056708920000001E-3</v>
      </c>
      <c r="C1497" s="1">
        <f t="shared" si="72"/>
        <v>2</v>
      </c>
      <c r="D1497" s="15">
        <v>1492</v>
      </c>
      <c r="E1497" s="13">
        <f t="shared" si="73"/>
        <v>4.3056708920000001E-3</v>
      </c>
      <c r="BC1497" s="13">
        <f t="shared" si="71"/>
        <v>4.3056708920000001E-3</v>
      </c>
    </row>
    <row r="1498" spans="1:55" x14ac:dyDescent="0.25">
      <c r="A1498" s="15">
        <v>1493</v>
      </c>
      <c r="B1498">
        <v>4.284936554E-3</v>
      </c>
      <c r="C1498" s="1">
        <f t="shared" si="72"/>
        <v>2</v>
      </c>
      <c r="D1498" s="15">
        <v>1493</v>
      </c>
      <c r="E1498" s="13">
        <f t="shared" si="73"/>
        <v>4.284936554E-3</v>
      </c>
      <c r="BC1498" s="13">
        <f t="shared" si="71"/>
        <v>4.284936554E-3</v>
      </c>
    </row>
    <row r="1499" spans="1:55" x14ac:dyDescent="0.25">
      <c r="A1499" s="15">
        <v>1494</v>
      </c>
      <c r="B1499">
        <v>4.2643015459999899E-3</v>
      </c>
      <c r="C1499" s="1">
        <f t="shared" si="72"/>
        <v>2</v>
      </c>
      <c r="D1499" s="15">
        <v>1494</v>
      </c>
      <c r="E1499" s="13">
        <f t="shared" si="73"/>
        <v>4.2643015459999899E-3</v>
      </c>
      <c r="BC1499" s="13">
        <f t="shared" si="71"/>
        <v>4.2643015459999899E-3</v>
      </c>
    </row>
    <row r="1500" spans="1:55" x14ac:dyDescent="0.25">
      <c r="A1500" s="15">
        <v>1495</v>
      </c>
      <c r="B1500">
        <v>4.2437653980000002E-3</v>
      </c>
      <c r="C1500" s="1">
        <f t="shared" si="72"/>
        <v>2</v>
      </c>
      <c r="D1500" s="15">
        <v>1495</v>
      </c>
      <c r="E1500" s="13">
        <f t="shared" si="73"/>
        <v>4.2437653980000002E-3</v>
      </c>
      <c r="BC1500" s="13">
        <f t="shared" si="71"/>
        <v>4.2437653980000002E-3</v>
      </c>
    </row>
    <row r="1501" spans="1:55" x14ac:dyDescent="0.25">
      <c r="A1501" s="15">
        <v>1496</v>
      </c>
      <c r="B1501">
        <v>4.2233276419999998E-3</v>
      </c>
      <c r="C1501" s="1">
        <f t="shared" si="72"/>
        <v>2</v>
      </c>
      <c r="D1501" s="15">
        <v>1496</v>
      </c>
      <c r="E1501" s="13">
        <f t="shared" si="73"/>
        <v>4.2233276419999998E-3</v>
      </c>
      <c r="BC1501" s="13">
        <f t="shared" si="71"/>
        <v>4.2233276419999998E-3</v>
      </c>
    </row>
    <row r="1502" spans="1:55" x14ac:dyDescent="0.25">
      <c r="A1502" s="15">
        <v>1497</v>
      </c>
      <c r="B1502">
        <v>4.2029878100000003E-3</v>
      </c>
      <c r="C1502" s="1">
        <f t="shared" si="72"/>
        <v>2</v>
      </c>
      <c r="D1502" s="15">
        <v>1497</v>
      </c>
      <c r="E1502" s="13">
        <f t="shared" si="73"/>
        <v>4.2029878100000003E-3</v>
      </c>
      <c r="BC1502" s="13">
        <f t="shared" si="71"/>
        <v>4.2029878100000003E-3</v>
      </c>
    </row>
    <row r="1503" spans="1:55" x14ac:dyDescent="0.25">
      <c r="A1503" s="15">
        <v>1498</v>
      </c>
      <c r="B1503">
        <v>4.1827454399999998E-3</v>
      </c>
      <c r="C1503" s="1">
        <f t="shared" si="72"/>
        <v>2</v>
      </c>
      <c r="D1503" s="15">
        <v>1498</v>
      </c>
      <c r="E1503" s="13">
        <f t="shared" si="73"/>
        <v>4.1827454399999998E-3</v>
      </c>
      <c r="BC1503" s="13">
        <f t="shared" si="71"/>
        <v>4.1827454399999998E-3</v>
      </c>
    </row>
    <row r="1504" spans="1:55" x14ac:dyDescent="0.25">
      <c r="A1504" s="15">
        <v>1499</v>
      </c>
      <c r="B1504">
        <v>4.16260006399999E-3</v>
      </c>
      <c r="C1504" s="1">
        <f t="shared" si="72"/>
        <v>2</v>
      </c>
      <c r="D1504" s="15">
        <v>1499</v>
      </c>
      <c r="E1504" s="13">
        <f t="shared" si="73"/>
        <v>4.16260006399999E-3</v>
      </c>
      <c r="BC1504" s="13">
        <f t="shared" si="71"/>
        <v>4.16260006399999E-3</v>
      </c>
    </row>
  </sheetData>
  <conditionalFormatting sqref="C6:C15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D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BA66-5B4A-440D-BADF-75E35ADD286B}">
  <sheetPr>
    <tabColor theme="7" tint="0.79998168889431442"/>
  </sheetPr>
  <dimension ref="A1:BBY77"/>
  <sheetViews>
    <sheetView zoomScale="145" zoomScaleNormal="145" workbookViewId="0">
      <pane xSplit="25605" topLeftCell="BBV1"/>
      <selection activeCell="CZ4" sqref="CZ4"/>
      <selection pane="topRight" activeCell="CZ4" sqref="CZ4"/>
    </sheetView>
  </sheetViews>
  <sheetFormatPr defaultRowHeight="7.5" customHeight="1" x14ac:dyDescent="0.15"/>
  <cols>
    <col min="1" max="1" width="3" style="30" customWidth="1"/>
    <col min="2" max="2" width="3.5703125" style="30" customWidth="1"/>
    <col min="3" max="3" width="9.140625" style="30"/>
    <col min="4" max="4" width="3.42578125" style="31" customWidth="1"/>
    <col min="5" max="18" width="1.7109375" style="31" customWidth="1"/>
    <col min="19" max="41" width="0.85546875" style="31" customWidth="1"/>
    <col min="42" max="49" width="1.7109375" style="31" customWidth="1"/>
    <col min="50" max="50" width="9.140625" style="30"/>
    <col min="51" max="51" width="3" style="30" customWidth="1"/>
    <col min="52" max="64" width="1.7109375" style="30" customWidth="1"/>
    <col min="65" max="88" width="0.85546875" style="30" customWidth="1"/>
    <col min="89" max="96" width="1.7109375" style="30" customWidth="1"/>
    <col min="97" max="98" width="2.28515625" style="30" customWidth="1"/>
    <col min="99" max="113" width="2.42578125" style="30" customWidth="1"/>
    <col min="114" max="949" width="0.85546875" style="30" customWidth="1"/>
    <col min="950" max="1305" width="9.140625" style="30"/>
    <col min="1306" max="1429" width="3.85546875" style="30" customWidth="1"/>
    <col min="1430" max="16384" width="9.140625" style="30"/>
  </cols>
  <sheetData>
    <row r="1" spans="1:96" ht="7.5" customHeight="1" x14ac:dyDescent="0.15">
      <c r="A1" s="38"/>
      <c r="B1" s="38"/>
      <c r="C1" s="38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ht="7.5" customHeight="1" x14ac:dyDescent="0.15">
      <c r="A2" s="38"/>
      <c r="B2" s="39">
        <f>BC2</f>
        <v>9.1293580134838605E-3</v>
      </c>
      <c r="C2" s="39">
        <f>H2</f>
        <v>1.5721492151279499</v>
      </c>
      <c r="D2" s="40" t="s">
        <v>133</v>
      </c>
      <c r="E2" s="40"/>
      <c r="F2" s="40">
        <v>16</v>
      </c>
      <c r="G2" s="40">
        <v>16</v>
      </c>
      <c r="H2" s="40">
        <f>INDEX(D4:AW34,F2,G2)</f>
        <v>1.5721492151279499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38"/>
      <c r="AY2" s="40" t="s">
        <v>134</v>
      </c>
      <c r="AZ2" s="38"/>
      <c r="BA2" s="40">
        <v>16</v>
      </c>
      <c r="BB2" s="40">
        <v>16</v>
      </c>
      <c r="BC2" s="40">
        <f>INDEX(AY4:CR34,BA2,BB2)</f>
        <v>9.1293580134838605E-3</v>
      </c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</row>
    <row r="3" spans="1:96" ht="7.5" customHeight="1" x14ac:dyDescent="0.15">
      <c r="D3" s="31">
        <v>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  <c r="AI3" s="31">
        <v>31</v>
      </c>
      <c r="AJ3" s="31">
        <v>32</v>
      </c>
      <c r="AK3" s="31">
        <v>33</v>
      </c>
      <c r="AL3" s="31">
        <v>34</v>
      </c>
      <c r="AM3" s="31">
        <v>35</v>
      </c>
      <c r="AN3" s="31">
        <v>36</v>
      </c>
      <c r="AO3" s="31">
        <v>37</v>
      </c>
      <c r="AP3" s="31">
        <v>38</v>
      </c>
      <c r="AQ3" s="31">
        <v>39</v>
      </c>
      <c r="AR3" s="31">
        <v>40</v>
      </c>
      <c r="AS3" s="31">
        <v>41</v>
      </c>
      <c r="AT3" s="31">
        <v>42</v>
      </c>
      <c r="AU3" s="31">
        <v>43</v>
      </c>
      <c r="AV3" s="31">
        <v>44</v>
      </c>
      <c r="AW3" s="31">
        <v>45</v>
      </c>
      <c r="AY3" s="31">
        <v>0</v>
      </c>
      <c r="AZ3" s="31">
        <v>1</v>
      </c>
      <c r="BA3" s="31">
        <v>2</v>
      </c>
      <c r="BB3" s="31">
        <v>3</v>
      </c>
      <c r="BC3" s="31">
        <v>4</v>
      </c>
      <c r="BD3" s="31">
        <v>5</v>
      </c>
      <c r="BE3" s="31">
        <v>6</v>
      </c>
      <c r="BF3" s="31">
        <v>7</v>
      </c>
      <c r="BG3" s="31">
        <v>8</v>
      </c>
      <c r="BH3" s="31">
        <v>9</v>
      </c>
      <c r="BI3" s="31">
        <v>10</v>
      </c>
      <c r="BJ3" s="31">
        <v>11</v>
      </c>
      <c r="BK3" s="31">
        <v>12</v>
      </c>
      <c r="BL3" s="31">
        <v>13</v>
      </c>
      <c r="BM3" s="31">
        <v>14</v>
      </c>
      <c r="BN3" s="31">
        <v>15</v>
      </c>
      <c r="BO3" s="31">
        <v>16</v>
      </c>
      <c r="BP3" s="31">
        <v>17</v>
      </c>
      <c r="BQ3" s="31">
        <v>18</v>
      </c>
      <c r="BR3" s="31">
        <v>19</v>
      </c>
      <c r="BS3" s="31">
        <v>20</v>
      </c>
      <c r="BT3" s="31">
        <v>21</v>
      </c>
      <c r="BU3" s="31">
        <v>22</v>
      </c>
      <c r="BV3" s="31">
        <v>23</v>
      </c>
      <c r="BW3" s="31">
        <v>24</v>
      </c>
      <c r="BX3" s="31">
        <v>25</v>
      </c>
      <c r="BY3" s="31">
        <v>26</v>
      </c>
      <c r="BZ3" s="31">
        <v>27</v>
      </c>
      <c r="CA3" s="31">
        <v>28</v>
      </c>
      <c r="CB3" s="31">
        <v>29</v>
      </c>
      <c r="CC3" s="31">
        <v>30</v>
      </c>
      <c r="CD3" s="31">
        <v>31</v>
      </c>
      <c r="CE3" s="31">
        <v>32</v>
      </c>
      <c r="CF3" s="31">
        <v>33</v>
      </c>
      <c r="CG3" s="31">
        <v>34</v>
      </c>
      <c r="CH3" s="31">
        <v>35</v>
      </c>
      <c r="CI3" s="31">
        <v>36</v>
      </c>
      <c r="CJ3" s="31">
        <v>37</v>
      </c>
      <c r="CK3" s="31">
        <v>38</v>
      </c>
      <c r="CL3" s="31">
        <v>39</v>
      </c>
      <c r="CM3" s="31">
        <v>40</v>
      </c>
      <c r="CN3" s="31">
        <v>41</v>
      </c>
      <c r="CO3" s="31">
        <v>42</v>
      </c>
      <c r="CP3" s="31">
        <v>43</v>
      </c>
      <c r="CQ3" s="31">
        <v>44</v>
      </c>
      <c r="CR3" s="31">
        <v>45</v>
      </c>
    </row>
    <row r="4" spans="1:96" ht="7.5" customHeight="1" x14ac:dyDescent="0.15">
      <c r="C4" s="30">
        <v>0</v>
      </c>
      <c r="D4" s="31">
        <v>0</v>
      </c>
      <c r="E4" s="31">
        <v>9.4692012071227296E-53</v>
      </c>
      <c r="F4" s="31">
        <v>2.9345665959622697E-51</v>
      </c>
      <c r="G4" s="31">
        <v>8.7425900588566E-50</v>
      </c>
      <c r="H4" s="31">
        <v>2.4946543414757401E-48</v>
      </c>
      <c r="I4" s="31">
        <v>6.7801947292087805E-47</v>
      </c>
      <c r="J4" s="31">
        <v>1.7433865790102601E-45</v>
      </c>
      <c r="K4" s="31">
        <v>4.2055118303405802E-44</v>
      </c>
      <c r="L4" s="31">
        <v>9.4169025822712199E-43</v>
      </c>
      <c r="M4" s="31">
        <v>1.9305891132998999E-41</v>
      </c>
      <c r="N4" s="31">
        <v>3.5578361206274799E-40</v>
      </c>
      <c r="O4" s="31">
        <v>5.74509093629999E-39</v>
      </c>
      <c r="P4" s="31">
        <v>7.8288644289161601E-38</v>
      </c>
      <c r="Q4" s="31">
        <v>8.4790416659316493E-37</v>
      </c>
      <c r="R4" s="31">
        <v>6.5437348978129801E-36</v>
      </c>
      <c r="S4" s="31">
        <v>2.7826345615480998E-35</v>
      </c>
      <c r="T4" s="31">
        <v>1.32117083766002E-35</v>
      </c>
      <c r="U4" s="31">
        <v>3.3933911378795003E-36</v>
      </c>
      <c r="V4" s="31">
        <v>3.46232412541898E-37</v>
      </c>
      <c r="W4" s="31">
        <v>2.5426568605073699E-38</v>
      </c>
      <c r="X4" s="31">
        <v>1.56643852577201E-39</v>
      </c>
      <c r="Y4" s="31">
        <v>8.6363375017517502E-41</v>
      </c>
      <c r="Z4" s="31">
        <v>4.4080601747958001E-42</v>
      </c>
      <c r="AA4" s="31">
        <v>2.1252349207950901E-43</v>
      </c>
      <c r="AB4" s="31">
        <v>9.8051134599851797E-45</v>
      </c>
      <c r="AC4" s="31">
        <v>4.3677207653596897E-46</v>
      </c>
      <c r="AD4" s="31">
        <v>1.89055659084222E-47</v>
      </c>
      <c r="AE4" s="31">
        <v>7.9895020288562007E-49</v>
      </c>
      <c r="AF4" s="31">
        <v>3.3084285882589801E-50</v>
      </c>
      <c r="AG4" s="31">
        <v>1.3462628735179401E-51</v>
      </c>
      <c r="AH4" s="31">
        <v>5.3954665334073601E-53</v>
      </c>
      <c r="AI4" s="31">
        <v>2.13362787238381E-54</v>
      </c>
      <c r="AJ4" s="31">
        <v>8.3379123599623391E-56</v>
      </c>
      <c r="AK4" s="31">
        <v>3.2239931007730901E-57</v>
      </c>
      <c r="AL4" s="31">
        <v>1.23478722617634E-58</v>
      </c>
      <c r="AM4" s="31">
        <v>4.6886285161403299E-60</v>
      </c>
      <c r="AN4" s="31">
        <v>1.76642041445892E-61</v>
      </c>
      <c r="AO4" s="31">
        <v>6.6073960198424105E-63</v>
      </c>
      <c r="AP4" s="31">
        <v>2.455333773166E-64</v>
      </c>
      <c r="AQ4" s="31">
        <v>9.0689980314766797E-66</v>
      </c>
      <c r="AR4" s="31">
        <v>3.3310025534476299E-67</v>
      </c>
      <c r="AS4" s="31">
        <v>1.2171203596791401E-68</v>
      </c>
      <c r="AT4" s="31">
        <v>4.4258019249347499E-70</v>
      </c>
      <c r="AU4" s="31">
        <v>1.60210508855164E-71</v>
      </c>
      <c r="AV4" s="31">
        <v>5.7756222597983505E-73</v>
      </c>
      <c r="AW4" s="31">
        <v>2.1881227512001401E-74</v>
      </c>
      <c r="AY4" s="31">
        <v>0</v>
      </c>
      <c r="AZ4" s="31">
        <v>7.5008322578327105E-120</v>
      </c>
      <c r="BA4" s="31">
        <v>4.0017891135722002E-116</v>
      </c>
      <c r="BB4" s="31">
        <v>2.0542145828424401E-112</v>
      </c>
      <c r="BC4" s="31">
        <v>1.00987556162803E-108</v>
      </c>
      <c r="BD4" s="31">
        <v>4.7281872440861503E-105</v>
      </c>
      <c r="BE4" s="31">
        <v>2.0939515305852199E-101</v>
      </c>
      <c r="BF4" s="31">
        <v>8.6978490935335499E-98</v>
      </c>
      <c r="BG4" s="31">
        <v>3.3526036193278298E-94</v>
      </c>
      <c r="BH4" s="31">
        <v>1.18262093441934E-90</v>
      </c>
      <c r="BI4" s="31">
        <v>3.74733915481953E-87</v>
      </c>
      <c r="BJ4" s="31">
        <v>1.03928487672851E-83</v>
      </c>
      <c r="BK4" s="31">
        <v>2.4277135490057001E-80</v>
      </c>
      <c r="BL4" s="31">
        <v>4.4898932867366003E-77</v>
      </c>
      <c r="BM4" s="31">
        <v>5.8610997543075897E-74</v>
      </c>
      <c r="BN4" s="31">
        <v>4.0637223058335197E-71</v>
      </c>
      <c r="BO4" s="31">
        <v>1.1846597454847E-73</v>
      </c>
      <c r="BP4" s="31">
        <v>1.8340709769899199E-76</v>
      </c>
      <c r="BQ4" s="31">
        <v>8.7799990785367099E-80</v>
      </c>
      <c r="BR4" s="31">
        <v>3.0352127163371902E-83</v>
      </c>
      <c r="BS4" s="31">
        <v>8.9484622581407403E-87</v>
      </c>
      <c r="BT4" s="31">
        <v>2.39907325292181E-90</v>
      </c>
      <c r="BU4" s="31">
        <v>6.0376268731702503E-94</v>
      </c>
      <c r="BV4" s="31">
        <v>1.45234572418174E-97</v>
      </c>
      <c r="BW4" s="31">
        <v>3.3771985680807101E-101</v>
      </c>
      <c r="BX4" s="31">
        <v>7.64877649661869E-105</v>
      </c>
      <c r="BY4" s="31">
        <v>1.69613867223646E-108</v>
      </c>
      <c r="BZ4" s="31">
        <v>3.6968012929962098E-112</v>
      </c>
      <c r="CA4" s="31">
        <v>7.9420348704845504E-116</v>
      </c>
      <c r="CB4" s="31">
        <v>1.68552900675495E-119</v>
      </c>
      <c r="CC4" s="31">
        <v>3.5399069482581698E-123</v>
      </c>
      <c r="CD4" s="31">
        <v>7.3671670053009102E-127</v>
      </c>
      <c r="CE4" s="31">
        <v>1.5210773436609899E-130</v>
      </c>
      <c r="CF4" s="31">
        <v>3.1185092903660502E-134</v>
      </c>
      <c r="CG4" s="31">
        <v>6.3536543549571995E-138</v>
      </c>
      <c r="CH4" s="31">
        <v>1.2872529206223899E-141</v>
      </c>
      <c r="CI4" s="31">
        <v>2.5948282557546301E-145</v>
      </c>
      <c r="CJ4" s="31">
        <v>5.2067200789000999E-149</v>
      </c>
      <c r="CK4" s="31">
        <v>1.0404211193452399E-152</v>
      </c>
      <c r="CL4" s="31">
        <v>2.0710887075307201E-156</v>
      </c>
      <c r="CM4" s="31">
        <v>4.1083634231165501E-160</v>
      </c>
      <c r="CN4" s="31">
        <v>8.1234291184825999E-164</v>
      </c>
      <c r="CO4" s="31">
        <v>1.60146095094796E-167</v>
      </c>
      <c r="CP4" s="31">
        <v>3.1484299300354901E-171</v>
      </c>
      <c r="CQ4" s="31">
        <v>6.1738582199538501E-175</v>
      </c>
      <c r="CR4" s="31">
        <v>1.2083477550152599E-178</v>
      </c>
    </row>
    <row r="5" spans="1:96" ht="7.5" customHeight="1" x14ac:dyDescent="0.15">
      <c r="C5" s="30">
        <v>1</v>
      </c>
      <c r="D5" s="31">
        <v>3.17288806784901E-52</v>
      </c>
      <c r="E5" s="31">
        <v>1.02328500852418E-50</v>
      </c>
      <c r="F5" s="31">
        <v>3.2819607715248901E-49</v>
      </c>
      <c r="G5" s="31">
        <v>1.01422696813286E-47</v>
      </c>
      <c r="H5" s="31">
        <v>3.0061983169226701E-46</v>
      </c>
      <c r="I5" s="31">
        <v>8.4999484196722397E-45</v>
      </c>
      <c r="J5" s="31">
        <v>2.2774191260983101E-43</v>
      </c>
      <c r="K5" s="31">
        <v>5.73469919585379E-42</v>
      </c>
      <c r="L5" s="31">
        <v>1.3429958726209799E-40</v>
      </c>
      <c r="M5" s="31">
        <v>2.8855876800115401E-39</v>
      </c>
      <c r="N5" s="31">
        <v>5.5858183899143796E-38</v>
      </c>
      <c r="O5" s="31">
        <v>9.4975213001297803E-37</v>
      </c>
      <c r="P5" s="31">
        <v>1.3663128494719801E-35</v>
      </c>
      <c r="Q5" s="31">
        <v>1.56635641783325E-34</v>
      </c>
      <c r="R5" s="31">
        <v>1.28253751833611E-33</v>
      </c>
      <c r="S5" s="31">
        <v>5.7835357060492798E-33</v>
      </c>
      <c r="T5" s="31">
        <v>2.5907383977170401E-33</v>
      </c>
      <c r="U5" s="31">
        <v>6.2920791613494598E-34</v>
      </c>
      <c r="V5" s="31">
        <v>6.2636179010451204E-35</v>
      </c>
      <c r="W5" s="31">
        <v>4.5219826052514201E-36</v>
      </c>
      <c r="X5" s="31">
        <v>2.7491016204979802E-37</v>
      </c>
      <c r="Y5" s="31">
        <v>1.4992404114262401E-38</v>
      </c>
      <c r="Z5" s="31">
        <v>7.5816287059281994E-40</v>
      </c>
      <c r="AA5" s="31">
        <v>3.6259060370232298E-41</v>
      </c>
      <c r="AB5" s="31">
        <v>1.66095262447824E-42</v>
      </c>
      <c r="AC5" s="31">
        <v>7.3514361601509699E-44</v>
      </c>
      <c r="AD5" s="31">
        <v>3.1635747656815199E-45</v>
      </c>
      <c r="AE5" s="31">
        <v>1.3298222380762099E-46</v>
      </c>
      <c r="AF5" s="31">
        <v>5.4797636316451604E-48</v>
      </c>
      <c r="AG5" s="31">
        <v>2.2196808158712601E-49</v>
      </c>
      <c r="AH5" s="31">
        <v>8.8581638975709598E-51</v>
      </c>
      <c r="AI5" s="31">
        <v>3.4890235309576503E-52</v>
      </c>
      <c r="AJ5" s="31">
        <v>1.35836216022402E-53</v>
      </c>
      <c r="AK5" s="31">
        <v>5.2337900065942101E-55</v>
      </c>
      <c r="AL5" s="31">
        <v>1.9978341304685101E-56</v>
      </c>
      <c r="AM5" s="31">
        <v>7.5619036478829798E-58</v>
      </c>
      <c r="AN5" s="31">
        <v>2.8402936321344898E-59</v>
      </c>
      <c r="AO5" s="31">
        <v>1.0593588463700401E-60</v>
      </c>
      <c r="AP5" s="31">
        <v>3.92573837698226E-62</v>
      </c>
      <c r="AQ5" s="31">
        <v>1.44616558950725E-63</v>
      </c>
      <c r="AR5" s="31">
        <v>5.2981880925953497E-65</v>
      </c>
      <c r="AS5" s="31">
        <v>1.93117591608099E-66</v>
      </c>
      <c r="AT5" s="31">
        <v>7.0057594435529398E-68</v>
      </c>
      <c r="AU5" s="31">
        <v>2.5302613711553602E-69</v>
      </c>
      <c r="AV5" s="31">
        <v>9.1015188992626307E-71</v>
      </c>
      <c r="AW5" s="31">
        <v>3.4315898381662501E-72</v>
      </c>
      <c r="AY5" s="31">
        <v>2.46765290111155E-119</v>
      </c>
      <c r="AZ5" s="31">
        <v>1.4097213026146601E-115</v>
      </c>
      <c r="BA5" s="31">
        <v>7.7897938986067199E-112</v>
      </c>
      <c r="BB5" s="31">
        <v>4.14698386164706E-108</v>
      </c>
      <c r="BC5" s="31">
        <v>2.1172936046118199E-104</v>
      </c>
      <c r="BD5" s="31">
        <v>1.03109020558508E-100</v>
      </c>
      <c r="BE5" s="31">
        <v>4.7574624572589705E-97</v>
      </c>
      <c r="BF5" s="31">
        <v>2.06256542237443E-93</v>
      </c>
      <c r="BG5" s="31">
        <v>8.3141023313374899E-90</v>
      </c>
      <c r="BH5" s="31">
        <v>3.0735798658355298E-86</v>
      </c>
      <c r="BI5" s="31">
        <v>1.02306784421442E-82</v>
      </c>
      <c r="BJ5" s="31">
        <v>2.9882378806475399E-79</v>
      </c>
      <c r="BK5" s="31">
        <v>7.3723818912023603E-76</v>
      </c>
      <c r="BL5" s="31">
        <v>1.44456971840116E-72</v>
      </c>
      <c r="BM5" s="31">
        <v>2.0048867017977901E-69</v>
      </c>
      <c r="BN5" s="31">
        <v>1.4836854212759099E-66</v>
      </c>
      <c r="BO5" s="31">
        <v>4.0538195835323702E-69</v>
      </c>
      <c r="BP5" s="31">
        <v>5.9049719292776396E-72</v>
      </c>
      <c r="BQ5" s="31">
        <v>2.8040556953522201E-75</v>
      </c>
      <c r="BR5" s="31">
        <v>9.6621432659406295E-79</v>
      </c>
      <c r="BS5" s="31">
        <v>2.84352201803678E-82</v>
      </c>
      <c r="BT5" s="31">
        <v>7.6147025770149403E-86</v>
      </c>
      <c r="BU5" s="31">
        <v>1.9148120824999701E-89</v>
      </c>
      <c r="BV5" s="31">
        <v>4.6033227281082604E-93</v>
      </c>
      <c r="BW5" s="31">
        <v>1.0699414466344001E-96</v>
      </c>
      <c r="BX5" s="31">
        <v>2.4223670488092501E-100</v>
      </c>
      <c r="BY5" s="31">
        <v>5.3701337721903202E-104</v>
      </c>
      <c r="BZ5" s="31">
        <v>1.1701706006852301E-107</v>
      </c>
      <c r="CA5" s="31">
        <v>2.5134622628077301E-111</v>
      </c>
      <c r="CB5" s="31">
        <v>5.3334542267216502E-115</v>
      </c>
      <c r="CC5" s="31">
        <v>1.11997229049632E-118</v>
      </c>
      <c r="CD5" s="31">
        <v>2.3306020958830099E-122</v>
      </c>
      <c r="CE5" s="31">
        <v>4.8114776066555301E-126</v>
      </c>
      <c r="CF5" s="31">
        <v>9.8636983188019301E-130</v>
      </c>
      <c r="CG5" s="31">
        <v>2.0094945563331902E-133</v>
      </c>
      <c r="CH5" s="31">
        <v>4.0710059054887E-137</v>
      </c>
      <c r="CI5" s="31">
        <v>8.2058667786497704E-141</v>
      </c>
      <c r="CJ5" s="31">
        <v>1.6464968909167101E-144</v>
      </c>
      <c r="CK5" s="31">
        <v>3.2899483450325399E-148</v>
      </c>
      <c r="CL5" s="31">
        <v>6.5488324451741802E-152</v>
      </c>
      <c r="CM5" s="31">
        <v>1.2990354729573799E-155</v>
      </c>
      <c r="CN5" s="31">
        <v>2.5685025514522699E-159</v>
      </c>
      <c r="CO5" s="31">
        <v>5.0634517271834199E-163</v>
      </c>
      <c r="CP5" s="31">
        <v>9.9544017946193194E-167</v>
      </c>
      <c r="CQ5" s="31">
        <v>1.95195393920913E-170</v>
      </c>
      <c r="CR5" s="31">
        <v>3.8201839421756699E-174</v>
      </c>
    </row>
    <row r="6" spans="1:96" ht="7.5" customHeight="1" x14ac:dyDescent="0.15">
      <c r="C6" s="30">
        <v>2</v>
      </c>
      <c r="D6" s="31">
        <v>3.2216958386400301E-50</v>
      </c>
      <c r="E6" s="31">
        <v>1.0769113362514199E-48</v>
      </c>
      <c r="F6" s="31">
        <v>3.5815170413338799E-47</v>
      </c>
      <c r="G6" s="31">
        <v>1.14926769898833E-45</v>
      </c>
      <c r="H6" s="31">
        <v>3.5424980746734399E-44</v>
      </c>
      <c r="I6" s="31">
        <v>1.04333286865842E-42</v>
      </c>
      <c r="J6" s="31">
        <v>2.9169853687032498E-41</v>
      </c>
      <c r="K6" s="31">
        <v>7.6793616292971504E-40</v>
      </c>
      <c r="L6" s="31">
        <v>1.8841993032164899E-38</v>
      </c>
      <c r="M6" s="31">
        <v>4.2513074193802302E-37</v>
      </c>
      <c r="N6" s="31">
        <v>8.6636503508920105E-36</v>
      </c>
      <c r="O6" s="31">
        <v>1.5550221425754901E-34</v>
      </c>
      <c r="P6" s="31">
        <v>2.36847197757126E-33</v>
      </c>
      <c r="Q6" s="31">
        <v>2.8836374413719601E-32</v>
      </c>
      <c r="R6" s="31">
        <v>2.514752170548E-31</v>
      </c>
      <c r="S6" s="31">
        <v>1.2081902882465801E-30</v>
      </c>
      <c r="T6" s="31">
        <v>5.0825341176168196E-31</v>
      </c>
      <c r="U6" s="31">
        <v>1.1624396649476999E-31</v>
      </c>
      <c r="V6" s="31">
        <v>1.12773501211574E-32</v>
      </c>
      <c r="W6" s="31">
        <v>7.9985375692728701E-34</v>
      </c>
      <c r="X6" s="31">
        <v>4.7963087711872499E-35</v>
      </c>
      <c r="Y6" s="31">
        <v>2.5864209904340598E-36</v>
      </c>
      <c r="Z6" s="31">
        <v>1.2955245732335099E-37</v>
      </c>
      <c r="AA6" s="31">
        <v>6.1447206617651695E-39</v>
      </c>
      <c r="AB6" s="31">
        <v>2.79425403872121E-40</v>
      </c>
      <c r="AC6" s="31">
        <v>1.2286765126158201E-41</v>
      </c>
      <c r="AD6" s="31">
        <v>5.2561953345948503E-43</v>
      </c>
      <c r="AE6" s="31">
        <v>2.19755608946504E-44</v>
      </c>
      <c r="AF6" s="31">
        <v>9.0105385441347595E-46</v>
      </c>
      <c r="AG6" s="31">
        <v>3.6331549172522402E-47</v>
      </c>
      <c r="AH6" s="31">
        <v>1.4437150563652599E-48</v>
      </c>
      <c r="AI6" s="31">
        <v>5.6638036830113196E-50</v>
      </c>
      <c r="AJ6" s="31">
        <v>2.1968172684011199E-51</v>
      </c>
      <c r="AK6" s="31">
        <v>8.4345935457841095E-53</v>
      </c>
      <c r="AL6" s="31">
        <v>3.20894361518745E-54</v>
      </c>
      <c r="AM6" s="31">
        <v>1.21078009093602E-55</v>
      </c>
      <c r="AN6" s="31">
        <v>4.5341739136685698E-57</v>
      </c>
      <c r="AO6" s="31">
        <v>1.6863271373242201E-58</v>
      </c>
      <c r="AP6" s="31">
        <v>6.2322000528862397E-60</v>
      </c>
      <c r="AQ6" s="31">
        <v>2.28987651432905E-61</v>
      </c>
      <c r="AR6" s="31">
        <v>8.3684285415525699E-63</v>
      </c>
      <c r="AS6" s="31">
        <v>3.0430259230153901E-64</v>
      </c>
      <c r="AT6" s="31">
        <v>1.1014068747733399E-65</v>
      </c>
      <c r="AU6" s="31">
        <v>3.9692203270463301E-67</v>
      </c>
      <c r="AV6" s="31">
        <v>1.4247306918916001E-68</v>
      </c>
      <c r="AW6" s="31">
        <v>5.34559326683741E-70</v>
      </c>
      <c r="AY6" s="31">
        <v>4.3268690169987599E-115</v>
      </c>
      <c r="AZ6" s="31">
        <v>2.5599975929170901E-111</v>
      </c>
      <c r="BA6" s="31">
        <v>1.4669304045181701E-107</v>
      </c>
      <c r="BB6" s="31">
        <v>8.1096395354601101E-104</v>
      </c>
      <c r="BC6" s="31">
        <v>4.3062078039538099E-100</v>
      </c>
      <c r="BD6" s="31">
        <v>2.1845950698779301E-96</v>
      </c>
      <c r="BE6" s="31">
        <v>1.05193602101925E-92</v>
      </c>
      <c r="BF6" s="31">
        <v>4.7688331341196697E-89</v>
      </c>
      <c r="BG6" s="31">
        <v>2.0143805132081701E-85</v>
      </c>
      <c r="BH6" s="31">
        <v>7.8219439994197497E-82</v>
      </c>
      <c r="BI6" s="31">
        <v>2.7418526459858798E-78</v>
      </c>
      <c r="BJ6" s="31">
        <v>8.4579907669524604E-75</v>
      </c>
      <c r="BK6" s="31">
        <v>2.2108023476888499E-71</v>
      </c>
      <c r="BL6" s="31">
        <v>4.6057960612635102E-68</v>
      </c>
      <c r="BM6" s="31">
        <v>6.8233582713738E-65</v>
      </c>
      <c r="BN6" s="31">
        <v>5.4141554863012198E-62</v>
      </c>
      <c r="BO6" s="31">
        <v>1.38025927215559E-64</v>
      </c>
      <c r="BP6" s="31">
        <v>1.8842312547600499E-67</v>
      </c>
      <c r="BQ6" s="31">
        <v>8.8658179496422094E-71</v>
      </c>
      <c r="BR6" s="31">
        <v>3.0437195215167301E-74</v>
      </c>
      <c r="BS6" s="31">
        <v>8.9394952904078391E-78</v>
      </c>
      <c r="BT6" s="31">
        <v>2.3908668329171402E-81</v>
      </c>
      <c r="BU6" s="31">
        <v>6.0068558549989604E-85</v>
      </c>
      <c r="BV6" s="31">
        <v>1.4431645376530099E-88</v>
      </c>
      <c r="BW6" s="31">
        <v>3.3527150165939101E-92</v>
      </c>
      <c r="BX6" s="31">
        <v>7.5878107919308608E-96</v>
      </c>
      <c r="BY6" s="31">
        <v>1.6816511367729099E-99</v>
      </c>
      <c r="BZ6" s="31">
        <v>3.6635291850526399E-103</v>
      </c>
      <c r="CA6" s="31">
        <v>7.8675900262181795E-107</v>
      </c>
      <c r="CB6" s="31">
        <v>1.66921226514784E-110</v>
      </c>
      <c r="CC6" s="31">
        <v>3.5047369380223397E-114</v>
      </c>
      <c r="CD6" s="31">
        <v>7.2924005799632401E-118</v>
      </c>
      <c r="CE6" s="31">
        <v>1.5053668065258401E-121</v>
      </c>
      <c r="CF6" s="31">
        <v>3.0858226957039799E-125</v>
      </c>
      <c r="CG6" s="31">
        <v>6.2862274796319098E-129</v>
      </c>
      <c r="CH6" s="31">
        <v>1.27344724730926E-132</v>
      </c>
      <c r="CI6" s="31">
        <v>2.5667459163830399E-136</v>
      </c>
      <c r="CJ6" s="31">
        <v>5.1499286494892604E-140</v>
      </c>
      <c r="CK6" s="31">
        <v>1.0289955981759799E-143</v>
      </c>
      <c r="CL6" s="31">
        <v>2.04820948738089E-147</v>
      </c>
      <c r="CM6" s="31">
        <v>4.0627415760271999E-151</v>
      </c>
      <c r="CN6" s="31">
        <v>8.0328063087373806E-155</v>
      </c>
      <c r="CO6" s="31">
        <v>1.5835227230453901E-158</v>
      </c>
      <c r="CP6" s="31">
        <v>3.11303637284649E-162</v>
      </c>
      <c r="CQ6" s="31">
        <v>6.1042309164875196E-166</v>
      </c>
      <c r="CR6" s="31">
        <v>1.19460878757296E-169</v>
      </c>
    </row>
    <row r="7" spans="1:96" ht="7.5" customHeight="1" x14ac:dyDescent="0.15">
      <c r="C7" s="30">
        <v>3</v>
      </c>
      <c r="D7" s="31">
        <v>3.14480042100676E-48</v>
      </c>
      <c r="E7" s="31">
        <v>1.09092078532513E-46</v>
      </c>
      <c r="F7" s="31">
        <v>3.7670545376814101E-45</v>
      </c>
      <c r="G7" s="31">
        <v>1.25697399941345E-43</v>
      </c>
      <c r="H7" s="31">
        <v>4.0354428990127502E-42</v>
      </c>
      <c r="I7" s="31">
        <v>1.2400807350180501E-40</v>
      </c>
      <c r="J7" s="31">
        <v>3.6244854082001997E-39</v>
      </c>
      <c r="K7" s="31">
        <v>9.9963437740751593E-38</v>
      </c>
      <c r="L7" s="31">
        <v>2.5754609297935099E-36</v>
      </c>
      <c r="M7" s="31">
        <v>6.1174521334466899E-35</v>
      </c>
      <c r="N7" s="31">
        <v>1.31609542083954E-33</v>
      </c>
      <c r="O7" s="31">
        <v>2.5014955682517902E-32</v>
      </c>
      <c r="P7" s="31">
        <v>4.04826269341551E-31</v>
      </c>
      <c r="Q7" s="31">
        <v>5.2557838284030299E-30</v>
      </c>
      <c r="R7" s="31">
        <v>4.9046419875865098E-29</v>
      </c>
      <c r="S7" s="31">
        <v>2.5246660707642302E-28</v>
      </c>
      <c r="T7" s="31">
        <v>9.9184323606926705E-29</v>
      </c>
      <c r="U7" s="31">
        <v>2.1258665326662901E-29</v>
      </c>
      <c r="V7" s="31">
        <v>2.00668778107843E-30</v>
      </c>
      <c r="W7" s="31">
        <v>1.39680520319601E-31</v>
      </c>
      <c r="X7" s="31">
        <v>8.2549750371824994E-33</v>
      </c>
      <c r="Y7" s="31">
        <v>4.3986922286912498E-34</v>
      </c>
      <c r="Z7" s="31">
        <v>2.18105966748802E-35</v>
      </c>
      <c r="AA7" s="31">
        <v>1.02540927606286E-36</v>
      </c>
      <c r="AB7" s="31">
        <v>4.6267575321112902E-38</v>
      </c>
      <c r="AC7" s="31">
        <v>2.0202970393404299E-39</v>
      </c>
      <c r="AD7" s="31">
        <v>8.5881833498034001E-41</v>
      </c>
      <c r="AE7" s="31">
        <v>3.56991920940976E-42</v>
      </c>
      <c r="AF7" s="31">
        <v>1.4559851854085401E-43</v>
      </c>
      <c r="AG7" s="31">
        <v>5.8418177700840904E-45</v>
      </c>
      <c r="AH7" s="31">
        <v>2.3107365716642599E-46</v>
      </c>
      <c r="AI7" s="31">
        <v>9.0263117612863798E-48</v>
      </c>
      <c r="AJ7" s="31">
        <v>3.4869225712624702E-49</v>
      </c>
      <c r="AK7" s="31">
        <v>1.3337030518364E-50</v>
      </c>
      <c r="AL7" s="31">
        <v>5.0558416130699102E-52</v>
      </c>
      <c r="AM7" s="31">
        <v>1.9011387985058699E-53</v>
      </c>
      <c r="AN7" s="31">
        <v>7.0963826821098703E-55</v>
      </c>
      <c r="AO7" s="31">
        <v>2.6311008515167601E-56</v>
      </c>
      <c r="AP7" s="31">
        <v>9.6951525996557307E-58</v>
      </c>
      <c r="AQ7" s="31">
        <v>3.5522105854903502E-59</v>
      </c>
      <c r="AR7" s="31">
        <v>1.2946587577946801E-60</v>
      </c>
      <c r="AS7" s="31">
        <v>4.6955807826800899E-62</v>
      </c>
      <c r="AT7" s="31">
        <v>1.69530468054855E-63</v>
      </c>
      <c r="AU7" s="31">
        <v>6.09484229681626E-65</v>
      </c>
      <c r="AV7" s="31">
        <v>2.18263797508216E-66</v>
      </c>
      <c r="AW7" s="31">
        <v>8.1477287324063003E-68</v>
      </c>
      <c r="AY7" s="31">
        <v>7.2934347030657106E-111</v>
      </c>
      <c r="AZ7" s="31">
        <v>4.4744854531040303E-107</v>
      </c>
      <c r="BA7" s="31">
        <v>2.662316187942E-103</v>
      </c>
      <c r="BB7" s="31">
        <v>1.53056828377821E-99</v>
      </c>
      <c r="BC7" s="31">
        <v>8.4656155684570099E-96</v>
      </c>
      <c r="BD7" s="31">
        <v>4.4814901808503202E-92</v>
      </c>
      <c r="BE7" s="31">
        <v>2.25619628104193E-88</v>
      </c>
      <c r="BF7" s="31">
        <v>1.0716824092265299E-84</v>
      </c>
      <c r="BG7" s="31">
        <v>4.7542906213485101E-81</v>
      </c>
      <c r="BH7" s="31">
        <v>1.9439243758922802E-77</v>
      </c>
      <c r="BI7" s="31">
        <v>7.1958305871251501E-74</v>
      </c>
      <c r="BJ7" s="31">
        <v>2.3516205262529101E-70</v>
      </c>
      <c r="BK7" s="31">
        <v>6.5352947622793394E-67</v>
      </c>
      <c r="BL7" s="31">
        <v>1.4533663088195001E-63</v>
      </c>
      <c r="BM7" s="31">
        <v>2.3087997333590601E-60</v>
      </c>
      <c r="BN7" s="31">
        <v>1.97455098636451E-57</v>
      </c>
      <c r="BO7" s="31">
        <v>4.67270423608066E-60</v>
      </c>
      <c r="BP7" s="31">
        <v>5.9512964124395901E-63</v>
      </c>
      <c r="BQ7" s="31">
        <v>2.7709498617426598E-66</v>
      </c>
      <c r="BR7" s="31">
        <v>9.4726382922958302E-70</v>
      </c>
      <c r="BS7" s="31">
        <v>2.7757397726413199E-73</v>
      </c>
      <c r="BT7" s="31">
        <v>7.4130198312960606E-77</v>
      </c>
      <c r="BU7" s="31">
        <v>1.8606409549083902E-80</v>
      </c>
      <c r="BV7" s="31">
        <v>4.46712950402577E-84</v>
      </c>
      <c r="BW7" s="31">
        <v>1.0372557440894801E-87</v>
      </c>
      <c r="BX7" s="31">
        <v>2.3465853264721699E-91</v>
      </c>
      <c r="BY7" s="31">
        <v>5.19905888720845E-95</v>
      </c>
      <c r="BZ7" s="31">
        <v>1.13236204846685E-98</v>
      </c>
      <c r="CA7" s="31">
        <v>2.4313352030257602E-102</v>
      </c>
      <c r="CB7" s="31">
        <v>5.1576008525985097E-106</v>
      </c>
      <c r="CC7" s="31">
        <v>1.0827708678459301E-109</v>
      </c>
      <c r="CD7" s="31">
        <v>2.2527131381140999E-113</v>
      </c>
      <c r="CE7" s="31">
        <v>4.6498531143340098E-117</v>
      </c>
      <c r="CF7" s="31">
        <v>9.5309280273369395E-121</v>
      </c>
      <c r="CG7" s="31">
        <v>1.9414504372552502E-124</v>
      </c>
      <c r="CH7" s="31">
        <v>3.9327195334443602E-128</v>
      </c>
      <c r="CI7" s="31">
        <v>7.9263607157920495E-132</v>
      </c>
      <c r="CJ7" s="31">
        <v>1.59028041531067E-135</v>
      </c>
      <c r="CK7" s="31">
        <v>3.1773843892307399E-139</v>
      </c>
      <c r="CL7" s="31">
        <v>6.3243547617612497E-143</v>
      </c>
      <c r="CM7" s="31">
        <v>1.2544352817266999E-146</v>
      </c>
      <c r="CN7" s="31">
        <v>2.4801900709983801E-150</v>
      </c>
      <c r="CO7" s="31">
        <v>4.8891324277919097E-154</v>
      </c>
      <c r="CP7" s="31">
        <v>9.6113108702802194E-158</v>
      </c>
      <c r="CQ7" s="31">
        <v>1.88460914067934E-161</v>
      </c>
      <c r="CR7" s="31">
        <v>3.68804053062571E-165</v>
      </c>
    </row>
    <row r="8" spans="1:96" ht="7.5" customHeight="1" x14ac:dyDescent="0.15">
      <c r="C8" s="30">
        <v>4</v>
      </c>
      <c r="D8" s="31">
        <v>2.9375549114137502E-46</v>
      </c>
      <c r="E8" s="31">
        <v>1.05891704929398E-44</v>
      </c>
      <c r="F8" s="31">
        <v>3.8019614922751001E-43</v>
      </c>
      <c r="G8" s="31">
        <v>1.3212023298938701E-41</v>
      </c>
      <c r="H8" s="31">
        <v>4.4252361372241798E-40</v>
      </c>
      <c r="I8" s="31">
        <v>1.42145749227944E-38</v>
      </c>
      <c r="J8" s="31">
        <v>4.3519771955757104E-37</v>
      </c>
      <c r="K8" s="31">
        <v>1.26022416833977E-35</v>
      </c>
      <c r="L8" s="31">
        <v>3.4177713572891602E-34</v>
      </c>
      <c r="M8" s="31">
        <v>8.5698698899092804E-33</v>
      </c>
      <c r="N8" s="31">
        <v>1.9524282847627701E-31</v>
      </c>
      <c r="O8" s="31">
        <v>3.9435646544554003E-30</v>
      </c>
      <c r="P8" s="31">
        <v>6.80825080065519E-29</v>
      </c>
      <c r="Q8" s="31">
        <v>9.4689989816917691E-28</v>
      </c>
      <c r="R8" s="31">
        <v>9.5065888492953497E-27</v>
      </c>
      <c r="S8" s="31">
        <v>5.27702748307857E-26</v>
      </c>
      <c r="T8" s="31">
        <v>1.9236968763011001E-26</v>
      </c>
      <c r="U8" s="31">
        <v>3.8425665099522397E-27</v>
      </c>
      <c r="V8" s="31">
        <v>3.5223905344148598E-28</v>
      </c>
      <c r="W8" s="31">
        <v>2.4033784427097001E-29</v>
      </c>
      <c r="X8" s="31">
        <v>1.39855265235203E-30</v>
      </c>
      <c r="Y8" s="31">
        <v>7.3580192918360405E-32</v>
      </c>
      <c r="Z8" s="31">
        <v>3.6091486248231703E-33</v>
      </c>
      <c r="AA8" s="31">
        <v>1.6809008957546499E-34</v>
      </c>
      <c r="AB8" s="31">
        <v>7.5213610082212101E-36</v>
      </c>
      <c r="AC8" s="31">
        <v>3.25971974787954E-37</v>
      </c>
      <c r="AD8" s="31">
        <v>1.3762987954633501E-38</v>
      </c>
      <c r="AE8" s="31">
        <v>5.6854602603063397E-40</v>
      </c>
      <c r="AF8" s="31">
        <v>2.3055263488119898E-41</v>
      </c>
      <c r="AG8" s="31">
        <v>9.2012417648525903E-43</v>
      </c>
      <c r="AH8" s="31">
        <v>3.6215063654276002E-44</v>
      </c>
      <c r="AI8" s="31">
        <v>1.4080723781626801E-45</v>
      </c>
      <c r="AJ8" s="31">
        <v>5.41567008404384E-47</v>
      </c>
      <c r="AK8" s="31">
        <v>2.0628631218001901E-48</v>
      </c>
      <c r="AL8" s="31">
        <v>7.7893477669651899E-50</v>
      </c>
      <c r="AM8" s="31">
        <v>2.91812174538558E-51</v>
      </c>
      <c r="AN8" s="31">
        <v>1.08539070556319E-52</v>
      </c>
      <c r="AO8" s="31">
        <v>4.0106676185618502E-54</v>
      </c>
      <c r="AP8" s="31">
        <v>1.47308749440556E-55</v>
      </c>
      <c r="AQ8" s="31">
        <v>5.3805501186176701E-57</v>
      </c>
      <c r="AR8" s="31">
        <v>1.9552042014393399E-58</v>
      </c>
      <c r="AS8" s="31">
        <v>7.0710778615239401E-60</v>
      </c>
      <c r="AT8" s="31">
        <v>2.5459544094313499E-61</v>
      </c>
      <c r="AU8" s="31">
        <v>9.12884216724621E-63</v>
      </c>
      <c r="AV8" s="31">
        <v>3.2607882737075902E-64</v>
      </c>
      <c r="AW8" s="31">
        <v>1.2107722710466601E-65</v>
      </c>
      <c r="AY8" s="31">
        <v>1.1763732137657499E-106</v>
      </c>
      <c r="AZ8" s="31">
        <v>7.4932413984873501E-103</v>
      </c>
      <c r="BA8" s="31">
        <v>4.6360309181480598E-99</v>
      </c>
      <c r="BB8" s="31">
        <v>2.7759075811819401E-95</v>
      </c>
      <c r="BC8" s="31">
        <v>1.6019393717532E-91</v>
      </c>
      <c r="BD8" s="31">
        <v>8.8651832137070603E-88</v>
      </c>
      <c r="BE8" s="31">
        <v>4.6756874009571502E-84</v>
      </c>
      <c r="BF8" s="31">
        <v>2.3321616827553001E-80</v>
      </c>
      <c r="BG8" s="31">
        <v>1.0892608327095E-76</v>
      </c>
      <c r="BH8" s="31">
        <v>4.7025570838946099E-73</v>
      </c>
      <c r="BI8" s="31">
        <v>1.8439261938019401E-69</v>
      </c>
      <c r="BJ8" s="31">
        <v>6.4062538354344104E-66</v>
      </c>
      <c r="BK8" s="31">
        <v>1.90036604257213E-62</v>
      </c>
      <c r="BL8" s="31">
        <v>4.5318129622822198E-59</v>
      </c>
      <c r="BM8" s="31">
        <v>7.7601647311862803E-56</v>
      </c>
      <c r="BN8" s="31">
        <v>7.1967726194578299E-53</v>
      </c>
      <c r="BO8" s="31">
        <v>1.5714815316222301E-55</v>
      </c>
      <c r="BP8" s="31">
        <v>1.8577200219790899E-58</v>
      </c>
      <c r="BQ8" s="31">
        <v>8.5448490648322903E-62</v>
      </c>
      <c r="BR8" s="31">
        <v>2.9066695736882702E-65</v>
      </c>
      <c r="BS8" s="31">
        <v>8.49457324973409E-69</v>
      </c>
      <c r="BT8" s="31">
        <v>2.2648446778024698E-72</v>
      </c>
      <c r="BU8" s="31">
        <v>5.6783775823932499E-76</v>
      </c>
      <c r="BV8" s="31">
        <v>1.3622337234909299E-79</v>
      </c>
      <c r="BW8" s="31">
        <v>3.16127609110977E-83</v>
      </c>
      <c r="BX8" s="31">
        <v>7.1487249709851001E-87</v>
      </c>
      <c r="BY8" s="31">
        <v>1.5833466280251399E-90</v>
      </c>
      <c r="BZ8" s="31">
        <v>3.44767731692671E-94</v>
      </c>
      <c r="CA8" s="31">
        <v>7.4011434117010496E-98</v>
      </c>
      <c r="CB8" s="31">
        <v>1.5697525485714199E-101</v>
      </c>
      <c r="CC8" s="31">
        <v>3.29505149773986E-105</v>
      </c>
      <c r="CD8" s="31">
        <v>6.8546208691487902E-109</v>
      </c>
      <c r="CE8" s="31">
        <v>1.4147387530918801E-112</v>
      </c>
      <c r="CF8" s="31">
        <v>2.89959701803482E-116</v>
      </c>
      <c r="CG8" s="31">
        <v>5.9060752591403302E-120</v>
      </c>
      <c r="CH8" s="31">
        <v>1.19629898218296E-123</v>
      </c>
      <c r="CI8" s="31">
        <v>2.4110036401441902E-127</v>
      </c>
      <c r="CJ8" s="31">
        <v>4.8370176582146905E-131</v>
      </c>
      <c r="CK8" s="31">
        <v>9.6639770234943604E-135</v>
      </c>
      <c r="CL8" s="31">
        <v>1.9234745360875199E-138</v>
      </c>
      <c r="CM8" s="31">
        <v>3.8150849979936601E-142</v>
      </c>
      <c r="CN8" s="31">
        <v>7.54272203704378E-146</v>
      </c>
      <c r="CO8" s="31">
        <v>1.48683722024745E-149</v>
      </c>
      <c r="CP8" s="31">
        <v>2.9228322370764602E-153</v>
      </c>
      <c r="CQ8" s="31">
        <v>5.7310377143120003E-157</v>
      </c>
      <c r="CR8" s="31">
        <v>1.1214661982145499E-160</v>
      </c>
    </row>
    <row r="9" spans="1:96" ht="7.5" customHeight="1" x14ac:dyDescent="0.15">
      <c r="C9" s="30">
        <v>5</v>
      </c>
      <c r="D9" s="31">
        <v>2.61123250037425E-44</v>
      </c>
      <c r="E9" s="31">
        <v>9.7952018031001697E-43</v>
      </c>
      <c r="F9" s="31">
        <v>3.6623653787356201E-41</v>
      </c>
      <c r="G9" s="31">
        <v>1.3276491407734499E-39</v>
      </c>
      <c r="H9" s="31">
        <v>4.6477311869894401E-38</v>
      </c>
      <c r="I9" s="31">
        <v>1.5636557477751201E-36</v>
      </c>
      <c r="J9" s="31">
        <v>5.0257677204065903E-35</v>
      </c>
      <c r="K9" s="31">
        <v>1.5317423611794701E-33</v>
      </c>
      <c r="L9" s="31">
        <v>4.38470903196908E-32</v>
      </c>
      <c r="M9" s="31">
        <v>1.16415957971498E-30</v>
      </c>
      <c r="N9" s="31">
        <v>2.8183727889904802E-29</v>
      </c>
      <c r="O9" s="31">
        <v>6.0733440729957101E-28</v>
      </c>
      <c r="P9" s="31">
        <v>1.1236365310294499E-26</v>
      </c>
      <c r="Q9" s="31">
        <v>1.68301596379258E-25</v>
      </c>
      <c r="R9" s="31">
        <v>1.8291996229966699E-24</v>
      </c>
      <c r="S9" s="31">
        <v>1.10324824357394E-23</v>
      </c>
      <c r="T9" s="31">
        <v>3.7041030183106897E-24</v>
      </c>
      <c r="U9" s="31">
        <v>6.8514838909709904E-25</v>
      </c>
      <c r="V9" s="31">
        <v>6.0849446961468997E-26</v>
      </c>
      <c r="W9" s="31">
        <v>4.0639234903499499E-27</v>
      </c>
      <c r="X9" s="31">
        <v>2.32595524310584E-28</v>
      </c>
      <c r="Y9" s="31">
        <v>1.2071431263165301E-29</v>
      </c>
      <c r="Z9" s="31">
        <v>5.8526764975843504E-31</v>
      </c>
      <c r="AA9" s="31">
        <v>2.6982869620474401E-32</v>
      </c>
      <c r="AB9" s="31">
        <v>1.1965577865076399E-33</v>
      </c>
      <c r="AC9" s="31">
        <v>5.1440016554011599E-35</v>
      </c>
      <c r="AD9" s="31">
        <v>2.15593624197095E-36</v>
      </c>
      <c r="AE9" s="31">
        <v>8.8461700849683104E-38</v>
      </c>
      <c r="AF9" s="31">
        <v>3.5649113976996801E-39</v>
      </c>
      <c r="AG9" s="31">
        <v>1.4145041478288099E-40</v>
      </c>
      <c r="AH9" s="31">
        <v>5.5372054639820702E-42</v>
      </c>
      <c r="AI9" s="31">
        <v>2.1419718406467301E-43</v>
      </c>
      <c r="AJ9" s="31">
        <v>8.1988937298116705E-45</v>
      </c>
      <c r="AK9" s="31">
        <v>3.1088562578241599E-46</v>
      </c>
      <c r="AL9" s="31">
        <v>1.1688523893357699E-47</v>
      </c>
      <c r="AM9" s="31">
        <v>4.3609547460670098E-49</v>
      </c>
      <c r="AN9" s="31">
        <v>1.6157220475170801E-50</v>
      </c>
      <c r="AO9" s="31">
        <v>5.9480564917402596E-52</v>
      </c>
      <c r="AP9" s="31">
        <v>2.1768773303744802E-53</v>
      </c>
      <c r="AQ9" s="31">
        <v>7.9239677300113107E-55</v>
      </c>
      <c r="AR9" s="31">
        <v>2.8699707404249298E-56</v>
      </c>
      <c r="AS9" s="31">
        <v>1.03465300753654E-57</v>
      </c>
      <c r="AT9" s="31">
        <v>3.7139329587335599E-59</v>
      </c>
      <c r="AU9" s="31">
        <v>1.32776320209757E-60</v>
      </c>
      <c r="AV9" s="31">
        <v>4.7292222116294204E-62</v>
      </c>
      <c r="AW9" s="31">
        <v>1.7461679990471299E-63</v>
      </c>
      <c r="AY9" s="31">
        <v>1.8054899479100198E-102</v>
      </c>
      <c r="AZ9" s="31">
        <v>1.1957672767747E-98</v>
      </c>
      <c r="BA9" s="31">
        <v>7.7045416449125395E-95</v>
      </c>
      <c r="BB9" s="31">
        <v>4.8127294190360199E-91</v>
      </c>
      <c r="BC9" s="31">
        <v>2.9030413892350502E-87</v>
      </c>
      <c r="BD9" s="31">
        <v>1.6828027984839601E-83</v>
      </c>
      <c r="BE9" s="31">
        <v>9.3184227499213798E-80</v>
      </c>
      <c r="BF9" s="31">
        <v>4.8924948179417303E-76</v>
      </c>
      <c r="BG9" s="31">
        <v>2.4122903283158102E-72</v>
      </c>
      <c r="BH9" s="31">
        <v>1.10295438997147E-68</v>
      </c>
      <c r="BI9" s="31">
        <v>4.5969085840997702E-65</v>
      </c>
      <c r="BJ9" s="31">
        <v>1.7045157106542501E-61</v>
      </c>
      <c r="BK9" s="31">
        <v>5.4215387881904803E-58</v>
      </c>
      <c r="BL9" s="31">
        <v>1.3936138240419601E-54</v>
      </c>
      <c r="BM9" s="31">
        <v>2.58800109972912E-51</v>
      </c>
      <c r="BN9" s="31">
        <v>2.62128323383991E-48</v>
      </c>
      <c r="BO9" s="31">
        <v>5.2444850754419699E-51</v>
      </c>
      <c r="BP9" s="31">
        <v>5.7200233908403896E-54</v>
      </c>
      <c r="BQ9" s="31">
        <v>2.5936571793492302E-57</v>
      </c>
      <c r="BR9" s="31">
        <v>8.7711450788575204E-61</v>
      </c>
      <c r="BS9" s="31">
        <v>2.5552303778093801E-64</v>
      </c>
      <c r="BT9" s="31">
        <v>6.7996080233853704E-68</v>
      </c>
      <c r="BU9" s="31">
        <v>1.7025942589325501E-71</v>
      </c>
      <c r="BV9" s="31">
        <v>4.0808429670220301E-75</v>
      </c>
      <c r="BW9" s="31">
        <v>9.4641255359058901E-79</v>
      </c>
      <c r="BX9" s="31">
        <v>2.13913817431948E-82</v>
      </c>
      <c r="BY9" s="31">
        <v>4.7361811372616299E-86</v>
      </c>
      <c r="BZ9" s="31">
        <v>1.030994139321E-89</v>
      </c>
      <c r="CA9" s="31">
        <v>2.2127436329965E-93</v>
      </c>
      <c r="CB9" s="31">
        <v>4.69229004656289E-97</v>
      </c>
      <c r="CC9" s="31">
        <v>9.8480717165685697E-101</v>
      </c>
      <c r="CD9" s="31">
        <v>2.0484171772469099E-104</v>
      </c>
      <c r="CE9" s="31">
        <v>4.2273228770692401E-108</v>
      </c>
      <c r="CF9" s="31">
        <v>8.6633823670036795E-112</v>
      </c>
      <c r="CG9" s="31">
        <v>1.76447151536129E-115</v>
      </c>
      <c r="CH9" s="31">
        <v>3.57376046263762E-119</v>
      </c>
      <c r="CI9" s="31">
        <v>7.2020654321136103E-123</v>
      </c>
      <c r="CJ9" s="31">
        <v>1.4448183545067901E-126</v>
      </c>
      <c r="CK9" s="31">
        <v>2.8864915872929599E-130</v>
      </c>
      <c r="CL9" s="31">
        <v>5.74489090720091E-134</v>
      </c>
      <c r="CM9" s="31">
        <v>1.13941605945422E-137</v>
      </c>
      <c r="CN9" s="31">
        <v>2.25263396133067E-141</v>
      </c>
      <c r="CO9" s="31">
        <v>4.4402946992928397E-145</v>
      </c>
      <c r="CP9" s="31">
        <v>8.7284962670522399E-149</v>
      </c>
      <c r="CQ9" s="31">
        <v>1.7114223525700799E-152</v>
      </c>
      <c r="CR9" s="31">
        <v>3.3487790363600498E-156</v>
      </c>
    </row>
    <row r="10" spans="1:96" ht="3" customHeight="1" x14ac:dyDescent="0.15">
      <c r="C10" s="30">
        <v>6</v>
      </c>
      <c r="D10" s="31">
        <v>2.1939539330300101E-42</v>
      </c>
      <c r="E10" s="31">
        <v>8.5773766669467098E-41</v>
      </c>
      <c r="F10" s="31">
        <v>3.3452431701066903E-39</v>
      </c>
      <c r="G10" s="31">
        <v>1.26734828012077E-37</v>
      </c>
      <c r="H10" s="31">
        <v>4.64626970096228E-36</v>
      </c>
      <c r="I10" s="31">
        <v>1.64078912942192E-34</v>
      </c>
      <c r="J10" s="31">
        <v>5.5496801590909499E-33</v>
      </c>
      <c r="K10" s="31">
        <v>1.7849948669564701E-31</v>
      </c>
      <c r="L10" s="31">
        <v>5.4094962334447297E-30</v>
      </c>
      <c r="M10" s="31">
        <v>1.5259656220682499E-28</v>
      </c>
      <c r="N10" s="31">
        <v>3.9409371964173797E-27</v>
      </c>
      <c r="O10" s="31">
        <v>9.1008938587828501E-26</v>
      </c>
      <c r="P10" s="31">
        <v>1.81380102812031E-24</v>
      </c>
      <c r="Q10" s="31">
        <v>2.9437352114883297E-23</v>
      </c>
      <c r="R10" s="31">
        <v>3.48887899669228E-22</v>
      </c>
      <c r="S10" s="31">
        <v>2.3068853676469401E-21</v>
      </c>
      <c r="T10" s="31">
        <v>7.0706948565264301E-22</v>
      </c>
      <c r="U10" s="31">
        <v>1.2021198409902701E-22</v>
      </c>
      <c r="V10" s="31">
        <v>1.0313626192509901E-23</v>
      </c>
      <c r="W10" s="31">
        <v>6.7304420477191999E-25</v>
      </c>
      <c r="X10" s="31">
        <v>3.7837879581731302E-26</v>
      </c>
      <c r="Y10" s="31">
        <v>1.9350190905040702E-27</v>
      </c>
      <c r="Z10" s="31">
        <v>9.2644460325584204E-29</v>
      </c>
      <c r="AA10" s="31">
        <v>4.2245284866910301E-30</v>
      </c>
      <c r="AB10" s="31">
        <v>1.85513509851508E-31</v>
      </c>
      <c r="AC10" s="31">
        <v>7.9051825105782896E-33</v>
      </c>
      <c r="AD10" s="31">
        <v>3.28665836620538E-34</v>
      </c>
      <c r="AE10" s="31">
        <v>1.3386368143190899E-35</v>
      </c>
      <c r="AF10" s="31">
        <v>5.35774427964168E-37</v>
      </c>
      <c r="AG10" s="31">
        <v>2.1123501802143001E-38</v>
      </c>
      <c r="AH10" s="31">
        <v>8.2197069262894493E-40</v>
      </c>
      <c r="AI10" s="31">
        <v>3.1618200390991302E-41</v>
      </c>
      <c r="AJ10" s="31">
        <v>1.2038494109829201E-42</v>
      </c>
      <c r="AK10" s="31">
        <v>4.5418426186382398E-44</v>
      </c>
      <c r="AL10" s="31">
        <v>1.6994728946286E-45</v>
      </c>
      <c r="AM10" s="31">
        <v>6.3118602705352597E-47</v>
      </c>
      <c r="AN10" s="31">
        <v>2.32837414535695E-48</v>
      </c>
      <c r="AO10" s="31">
        <v>8.5359696673764198E-50</v>
      </c>
      <c r="AP10" s="31">
        <v>3.1115586610870298E-51</v>
      </c>
      <c r="AQ10" s="31">
        <v>1.12829249527623E-52</v>
      </c>
      <c r="AR10" s="31">
        <v>4.0715048731474397E-54</v>
      </c>
      <c r="AS10" s="31">
        <v>1.46261361539317E-55</v>
      </c>
      <c r="AT10" s="31">
        <v>5.2321618268810102E-57</v>
      </c>
      <c r="AU10" s="31">
        <v>1.8643657599220501E-58</v>
      </c>
      <c r="AV10" s="31">
        <v>6.6192426791986997E-60</v>
      </c>
      <c r="AW10" s="31">
        <v>2.42942529391274E-61</v>
      </c>
      <c r="AY10" s="31">
        <v>2.6190122028165601E-98</v>
      </c>
      <c r="AZ10" s="31">
        <v>1.8062618069943301E-94</v>
      </c>
      <c r="BA10" s="31">
        <v>1.2140173934549899E-90</v>
      </c>
      <c r="BB10" s="31">
        <v>7.9257379637077601E-87</v>
      </c>
      <c r="BC10" s="31">
        <v>5.00702226479471E-83</v>
      </c>
      <c r="BD10" s="31">
        <v>3.0467718859874401E-79</v>
      </c>
      <c r="BE10" s="31">
        <v>1.7755863999952299E-75</v>
      </c>
      <c r="BF10" s="31">
        <v>9.8392756716675998E-72</v>
      </c>
      <c r="BG10" s="31">
        <v>5.1367338261083204E-68</v>
      </c>
      <c r="BH10" s="31">
        <v>2.4957938829871099E-64</v>
      </c>
      <c r="BI10" s="31">
        <v>1.1099144613886E-60</v>
      </c>
      <c r="BJ10" s="31">
        <v>4.4118908141833901E-57</v>
      </c>
      <c r="BK10" s="31">
        <v>1.5124130470315899E-53</v>
      </c>
      <c r="BL10" s="31">
        <v>4.21593952100631E-50</v>
      </c>
      <c r="BM10" s="31">
        <v>8.5513518582675296E-47</v>
      </c>
      <c r="BN10" s="31">
        <v>9.5402759289542897E-44</v>
      </c>
      <c r="BO10" s="31">
        <v>1.7343083167927199E-46</v>
      </c>
      <c r="BP10" s="31">
        <v>1.7329483268032202E-49</v>
      </c>
      <c r="BQ10" s="31">
        <v>7.7252311326835199E-53</v>
      </c>
      <c r="BR10" s="31">
        <v>2.5940906507343699E-56</v>
      </c>
      <c r="BS10" s="31">
        <v>7.5284650645103196E-60</v>
      </c>
      <c r="BT10" s="31">
        <v>1.99871233173064E-63</v>
      </c>
      <c r="BU10" s="31">
        <v>4.9970388252213298E-67</v>
      </c>
      <c r="BV10" s="31">
        <v>1.19644158276315E-70</v>
      </c>
      <c r="BW10" s="31">
        <v>2.7726295626721599E-74</v>
      </c>
      <c r="BX10" s="31">
        <v>6.2633355900511404E-78</v>
      </c>
      <c r="BY10" s="31">
        <v>1.3861467088384301E-81</v>
      </c>
      <c r="BZ10" s="31">
        <v>3.0164227044389802E-85</v>
      </c>
      <c r="CA10" s="31">
        <v>6.4721960040705503E-89</v>
      </c>
      <c r="CB10" s="31">
        <v>1.3721813963154899E-92</v>
      </c>
      <c r="CC10" s="31">
        <v>2.8793873577070701E-96</v>
      </c>
      <c r="CD10" s="31">
        <v>5.9882753595891402E-100</v>
      </c>
      <c r="CE10" s="31">
        <v>1.23564219807426E-103</v>
      </c>
      <c r="CF10" s="31">
        <v>2.53201484254277E-107</v>
      </c>
      <c r="CG10" s="31">
        <v>5.1564508892933897E-111</v>
      </c>
      <c r="CH10" s="31">
        <v>1.04429705670378E-114</v>
      </c>
      <c r="CI10" s="31">
        <v>2.1043701330479398E-118</v>
      </c>
      <c r="CJ10" s="31">
        <v>4.2213192103433598E-122</v>
      </c>
      <c r="CK10" s="31">
        <v>8.4329210574911902E-126</v>
      </c>
      <c r="CL10" s="31">
        <v>1.6782816714361399E-129</v>
      </c>
      <c r="CM10" s="31">
        <v>3.32845706619104E-133</v>
      </c>
      <c r="CN10" s="31">
        <v>6.5800738898114704E-137</v>
      </c>
      <c r="CO10" s="31">
        <v>1.2969798512811201E-140</v>
      </c>
      <c r="CP10" s="31">
        <v>2.5494339861349199E-144</v>
      </c>
      <c r="CQ10" s="31">
        <v>4.99857184452796E-148</v>
      </c>
      <c r="CR10" s="31">
        <v>9.78020300545524E-152</v>
      </c>
    </row>
    <row r="11" spans="1:96" ht="3" customHeight="1" x14ac:dyDescent="0.15">
      <c r="C11" s="30">
        <v>7</v>
      </c>
      <c r="D11" s="31">
        <v>1.72776567636001E-40</v>
      </c>
      <c r="E11" s="31">
        <v>7.0517479890339296E-39</v>
      </c>
      <c r="F11" s="31">
        <v>2.8739743538118E-37</v>
      </c>
      <c r="G11" s="31">
        <v>1.14013977579849E-35</v>
      </c>
      <c r="H11" s="31">
        <v>4.3869302366600904E-34</v>
      </c>
      <c r="I11" s="31">
        <v>1.6300371068581299E-32</v>
      </c>
      <c r="J11" s="31">
        <v>5.8172891259195699E-31</v>
      </c>
      <c r="K11" s="31">
        <v>1.9804554281969201E-29</v>
      </c>
      <c r="L11" s="31">
        <v>6.3753365064610797E-28</v>
      </c>
      <c r="M11" s="31">
        <v>1.9180535716927401E-26</v>
      </c>
      <c r="N11" s="31">
        <v>5.30744457442286E-25</v>
      </c>
      <c r="O11" s="31">
        <v>1.32018860474745E-23</v>
      </c>
      <c r="P11" s="31">
        <v>2.8513554119552499E-22</v>
      </c>
      <c r="Q11" s="31">
        <v>5.0502031748783702E-21</v>
      </c>
      <c r="R11" s="31">
        <v>6.5835974480163195E-20</v>
      </c>
      <c r="S11" s="31">
        <v>4.8239439127428597E-19</v>
      </c>
      <c r="T11" s="31">
        <v>1.33552254429953E-19</v>
      </c>
      <c r="U11" s="31">
        <v>2.0687169288638099E-20</v>
      </c>
      <c r="V11" s="31">
        <v>1.7082196131332201E-21</v>
      </c>
      <c r="W11" s="31">
        <v>1.0868393190793501E-22</v>
      </c>
      <c r="X11" s="31">
        <v>5.9920198935909403E-24</v>
      </c>
      <c r="Y11" s="31">
        <v>3.01547344586815E-25</v>
      </c>
      <c r="Z11" s="31">
        <v>1.4240516201639601E-26</v>
      </c>
      <c r="AA11" s="31">
        <v>6.4159002346245997E-28</v>
      </c>
      <c r="AB11" s="31">
        <v>2.7873494775608302E-29</v>
      </c>
      <c r="AC11" s="31">
        <v>1.1762785836817699E-30</v>
      </c>
      <c r="AD11" s="31">
        <v>4.84727403437897E-32</v>
      </c>
      <c r="AE11" s="31">
        <v>1.9581736472071999E-33</v>
      </c>
      <c r="AF11" s="31">
        <v>7.7780336875004703E-35</v>
      </c>
      <c r="AG11" s="31">
        <v>3.0448845439318898E-36</v>
      </c>
      <c r="AH11" s="31">
        <v>1.17697497001128E-37</v>
      </c>
      <c r="AI11" s="31">
        <v>4.4990386963323303E-39</v>
      </c>
      <c r="AJ11" s="31">
        <v>1.70283726501887E-40</v>
      </c>
      <c r="AK11" s="31">
        <v>6.3882575398277498E-42</v>
      </c>
      <c r="AL11" s="31">
        <v>2.3775608959410099E-43</v>
      </c>
      <c r="AM11" s="31">
        <v>8.7851329541686898E-45</v>
      </c>
      <c r="AN11" s="31">
        <v>3.2248843800633101E-46</v>
      </c>
      <c r="AO11" s="31">
        <v>1.17672022249609E-47</v>
      </c>
      <c r="AP11" s="31">
        <v>4.2701058091215301E-49</v>
      </c>
      <c r="AQ11" s="31">
        <v>1.54169193607999E-50</v>
      </c>
      <c r="AR11" s="31">
        <v>5.54007317698718E-52</v>
      </c>
      <c r="AS11" s="31">
        <v>1.9821623166828401E-53</v>
      </c>
      <c r="AT11" s="31">
        <v>7.0631729757958206E-55</v>
      </c>
      <c r="AU11" s="31">
        <v>2.50734972712157E-56</v>
      </c>
      <c r="AV11" s="31">
        <v>8.8696560605190805E-58</v>
      </c>
      <c r="AW11" s="31">
        <v>3.2344767588083999E-59</v>
      </c>
      <c r="AY11" s="31">
        <v>3.5606147386738198E-94</v>
      </c>
      <c r="AZ11" s="31">
        <v>2.56143313286706E-90</v>
      </c>
      <c r="BA11" s="31">
        <v>1.7991090283019902E-86</v>
      </c>
      <c r="BB11" s="31">
        <v>1.2299867087584001E-82</v>
      </c>
      <c r="BC11" s="31">
        <v>8.1556559674665104E-79</v>
      </c>
      <c r="BD11" s="31">
        <v>5.2219958769064003E-75</v>
      </c>
      <c r="BE11" s="31">
        <v>3.2113008324850798E-71</v>
      </c>
      <c r="BF11" s="31">
        <v>1.8837370756180799E-67</v>
      </c>
      <c r="BG11" s="31">
        <v>1.04475884112808E-63</v>
      </c>
      <c r="BH11" s="31">
        <v>5.4147317737126405E-60</v>
      </c>
      <c r="BI11" s="31">
        <v>2.5806019255383199E-56</v>
      </c>
      <c r="BJ11" s="31">
        <v>1.1052312437058499E-52</v>
      </c>
      <c r="BK11" s="31">
        <v>4.1077531850222497E-49</v>
      </c>
      <c r="BL11" s="31">
        <v>1.2505469547552101E-45</v>
      </c>
      <c r="BM11" s="31">
        <v>2.79411681904669E-42</v>
      </c>
      <c r="BN11" s="31">
        <v>3.4691846535445798E-39</v>
      </c>
      <c r="BO11" s="31">
        <v>5.67224295742381E-42</v>
      </c>
      <c r="BP11" s="31">
        <v>5.1491212038926702E-45</v>
      </c>
      <c r="BQ11" s="31">
        <v>2.2486275759563401E-48</v>
      </c>
      <c r="BR11" s="31">
        <v>7.4853767944769401E-52</v>
      </c>
      <c r="BS11" s="31">
        <v>2.1622061302908901E-55</v>
      </c>
      <c r="BT11" s="31">
        <v>5.7239735596452697E-59</v>
      </c>
      <c r="BU11" s="31">
        <v>1.4283776767466001E-62</v>
      </c>
      <c r="BV11" s="31">
        <v>3.41551854676381E-66</v>
      </c>
      <c r="BW11" s="31">
        <v>7.9076993786003896E-70</v>
      </c>
      <c r="BX11" s="31">
        <v>1.7850944997045699E-73</v>
      </c>
      <c r="BY11" s="31">
        <v>3.9485056285631201E-77</v>
      </c>
      <c r="BZ11" s="31">
        <v>8.5888173324730201E-81</v>
      </c>
      <c r="CA11" s="31">
        <v>1.84223919772595E-84</v>
      </c>
      <c r="CB11" s="31">
        <v>3.9046780507803199E-88</v>
      </c>
      <c r="CC11" s="31">
        <v>8.1916763673715398E-92</v>
      </c>
      <c r="CD11" s="31">
        <v>1.7032896257187202E-95</v>
      </c>
      <c r="CE11" s="31">
        <v>3.5140285804462799E-99</v>
      </c>
      <c r="CF11" s="31">
        <v>7.1996933973404698E-103</v>
      </c>
      <c r="CG11" s="31">
        <v>1.46602520657747E-106</v>
      </c>
      <c r="CH11" s="31">
        <v>2.96868186385243E-110</v>
      </c>
      <c r="CI11" s="31">
        <v>5.9815814560428604E-114</v>
      </c>
      <c r="CJ11" s="31">
        <v>1.19977778561196E-117</v>
      </c>
      <c r="CK11" s="31">
        <v>2.3965870231167801E-121</v>
      </c>
      <c r="CL11" s="31">
        <v>4.7692037520539599E-125</v>
      </c>
      <c r="CM11" s="31">
        <v>9.4578573780856202E-129</v>
      </c>
      <c r="CN11" s="31">
        <v>1.8696139485766199E-132</v>
      </c>
      <c r="CO11" s="31">
        <v>3.6849203350161202E-136</v>
      </c>
      <c r="CP11" s="31">
        <v>7.2429330886849602E-140</v>
      </c>
      <c r="CQ11" s="31">
        <v>1.42001987877042E-143</v>
      </c>
      <c r="CR11" s="31">
        <v>2.7781955351183501E-147</v>
      </c>
    </row>
    <row r="12" spans="1:96" ht="3" customHeight="1" x14ac:dyDescent="0.15">
      <c r="C12" s="30">
        <v>8</v>
      </c>
      <c r="D12" s="31">
        <v>1.2618449339330001E-38</v>
      </c>
      <c r="E12" s="31">
        <v>5.3863713295711604E-37</v>
      </c>
      <c r="F12" s="31">
        <v>2.2985780051648099E-35</v>
      </c>
      <c r="G12" s="31">
        <v>9.5694627540713298E-34</v>
      </c>
      <c r="H12" s="31">
        <v>3.8736948046853297E-32</v>
      </c>
      <c r="I12" s="31">
        <v>1.5184563222048799E-30</v>
      </c>
      <c r="J12" s="31">
        <v>5.7347700865365897E-29</v>
      </c>
      <c r="K12" s="31">
        <v>2.07336239897607E-27</v>
      </c>
      <c r="L12" s="31">
        <v>7.1164212240158596E-26</v>
      </c>
      <c r="M12" s="31">
        <v>2.2932699693935601E-24</v>
      </c>
      <c r="N12" s="31">
        <v>6.8330221155471404E-23</v>
      </c>
      <c r="O12" s="31">
        <v>1.84149663107711E-21</v>
      </c>
      <c r="P12" s="31">
        <v>4.3403764486264002E-20</v>
      </c>
      <c r="Q12" s="31">
        <v>8.4606887357954996E-19</v>
      </c>
      <c r="R12" s="31">
        <v>1.2258987743679801E-17</v>
      </c>
      <c r="S12" s="31">
        <v>1.00863237830952E-16</v>
      </c>
      <c r="T12" s="31">
        <v>2.4895979331456201E-17</v>
      </c>
      <c r="U12" s="31">
        <v>3.47658753297593E-18</v>
      </c>
      <c r="V12" s="31">
        <v>2.74951118648374E-19</v>
      </c>
      <c r="W12" s="31">
        <v>1.7006957215164799E-20</v>
      </c>
      <c r="X12" s="31">
        <v>9.1762307835371093E-22</v>
      </c>
      <c r="Y12" s="31">
        <v>4.5367399201936198E-23</v>
      </c>
      <c r="Z12" s="31">
        <v>2.1101829211426901E-24</v>
      </c>
      <c r="AA12" s="31">
        <v>9.3811825293728899E-26</v>
      </c>
      <c r="AB12" s="31">
        <v>4.02721851227815E-27</v>
      </c>
      <c r="AC12" s="31">
        <v>1.6811951887002699E-28</v>
      </c>
      <c r="AD12" s="31">
        <v>6.8594635116884098E-30</v>
      </c>
      <c r="AE12" s="31">
        <v>2.7456992778322502E-31</v>
      </c>
      <c r="AF12" s="31">
        <v>1.08132318435343E-32</v>
      </c>
      <c r="AG12" s="31">
        <v>4.1992963354109302E-34</v>
      </c>
      <c r="AH12" s="31">
        <v>1.6110103351381701E-35</v>
      </c>
      <c r="AI12" s="31">
        <v>6.1144425858403296E-37</v>
      </c>
      <c r="AJ12" s="31">
        <v>2.29867006477095E-38</v>
      </c>
      <c r="AK12" s="31">
        <v>8.5683196244232006E-40</v>
      </c>
      <c r="AL12" s="31">
        <v>3.1694492113046902E-41</v>
      </c>
      <c r="AM12" s="31">
        <v>1.16427729512264E-42</v>
      </c>
      <c r="AN12" s="31">
        <v>4.24995964855297E-44</v>
      </c>
      <c r="AO12" s="31">
        <v>1.5424250172821401E-45</v>
      </c>
      <c r="AP12" s="31">
        <v>5.56825899392137E-47</v>
      </c>
      <c r="AQ12" s="31">
        <v>2.00037394370481E-48</v>
      </c>
      <c r="AR12" s="31">
        <v>7.1538302938235096E-50</v>
      </c>
      <c r="AS12" s="31">
        <v>2.5476703303132499E-51</v>
      </c>
      <c r="AT12" s="31">
        <v>9.0375610254657995E-53</v>
      </c>
      <c r="AU12" s="31">
        <v>3.1943012637476001E-54</v>
      </c>
      <c r="AV12" s="31">
        <v>1.1252081317689299E-55</v>
      </c>
      <c r="AW12" s="31">
        <v>4.0745472880528602E-57</v>
      </c>
      <c r="AY12" s="31">
        <v>4.4889521855689101E-90</v>
      </c>
      <c r="AZ12" s="31">
        <v>3.3744956332329698E-86</v>
      </c>
      <c r="BA12" s="31">
        <v>2.4818524307228401E-82</v>
      </c>
      <c r="BB12" s="31">
        <v>1.78070127959659E-78</v>
      </c>
      <c r="BC12" s="31">
        <v>1.2422430301294401E-74</v>
      </c>
      <c r="BD12" s="31">
        <v>8.3916975974244502E-71</v>
      </c>
      <c r="BE12" s="31">
        <v>5.4615429762232E-67</v>
      </c>
      <c r="BF12" s="31">
        <v>3.4025686297052101E-63</v>
      </c>
      <c r="BG12" s="31">
        <v>2.01232584297009E-59</v>
      </c>
      <c r="BH12" s="31">
        <v>1.11726591077786E-55</v>
      </c>
      <c r="BI12" s="31">
        <v>5.7347735210586199E-52</v>
      </c>
      <c r="BJ12" s="31">
        <v>2.6617825223196601E-48</v>
      </c>
      <c r="BK12" s="31">
        <v>1.08003961279221E-44</v>
      </c>
      <c r="BL12" s="31">
        <v>3.6211397152183001E-41</v>
      </c>
      <c r="BM12" s="31">
        <v>9.0043767617109704E-38</v>
      </c>
      <c r="BN12" s="31">
        <v>1.2601982220959799E-34</v>
      </c>
      <c r="BO12" s="31">
        <v>1.8300591597769399E-37</v>
      </c>
      <c r="BP12" s="31">
        <v>1.4939898538867701E-40</v>
      </c>
      <c r="BQ12" s="31">
        <v>6.3604964661036704E-44</v>
      </c>
      <c r="BR12" s="31">
        <v>2.09419972614253E-47</v>
      </c>
      <c r="BS12" s="31">
        <v>6.0132904619074099E-51</v>
      </c>
      <c r="BT12" s="31">
        <v>1.58609104470531E-54</v>
      </c>
      <c r="BU12" s="31">
        <v>3.9484640283197298E-58</v>
      </c>
      <c r="BV12" s="31">
        <v>9.4257074597604502E-62</v>
      </c>
      <c r="BW12" s="31">
        <v>2.1796097294255401E-65</v>
      </c>
      <c r="BX12" s="31">
        <v>4.9157735440612105E-69</v>
      </c>
      <c r="BY12" s="31">
        <v>1.08656240482199E-72</v>
      </c>
      <c r="BZ12" s="31">
        <v>2.3621600330327799E-76</v>
      </c>
      <c r="CA12" s="31">
        <v>5.06432371872913E-80</v>
      </c>
      <c r="CB12" s="31">
        <v>1.07298564355979E-83</v>
      </c>
      <c r="CC12" s="31">
        <v>2.25029967575908E-87</v>
      </c>
      <c r="CD12" s="31">
        <v>4.6777270778405198E-91</v>
      </c>
      <c r="CE12" s="31">
        <v>9.64819874597771E-95</v>
      </c>
      <c r="CF12" s="31">
        <v>1.9763426317572199E-98</v>
      </c>
      <c r="CG12" s="31">
        <v>4.0235312468615697E-102</v>
      </c>
      <c r="CH12" s="31">
        <v>8.1462168977703496E-106</v>
      </c>
      <c r="CI12" s="31">
        <v>1.6411262891533401E-109</v>
      </c>
      <c r="CJ12" s="31">
        <v>3.2912942183187302E-113</v>
      </c>
      <c r="CK12" s="31">
        <v>6.5736169832274193E-117</v>
      </c>
      <c r="CL12" s="31">
        <v>1.30799796930767E-120</v>
      </c>
      <c r="CM12" s="31">
        <v>2.5936303887952401E-124</v>
      </c>
      <c r="CN12" s="31">
        <v>5.1265486081841099E-128</v>
      </c>
      <c r="CO12" s="31">
        <v>1.01032793270256E-131</v>
      </c>
      <c r="CP12" s="31">
        <v>1.98569635181805E-135</v>
      </c>
      <c r="CQ12" s="31">
        <v>3.8927779556376399E-139</v>
      </c>
      <c r="CR12" s="31">
        <v>7.6152514250440403E-143</v>
      </c>
    </row>
    <row r="13" spans="1:96" ht="3" customHeight="1" x14ac:dyDescent="0.15">
      <c r="C13" s="30">
        <v>9</v>
      </c>
      <c r="D13" s="31">
        <v>8.4296554253384297E-37</v>
      </c>
      <c r="E13" s="31">
        <v>3.7709453475811399E-35</v>
      </c>
      <c r="F13" s="31">
        <v>1.6886621117275901E-33</v>
      </c>
      <c r="G13" s="31">
        <v>7.3955660522901104E-32</v>
      </c>
      <c r="H13" s="31">
        <v>3.1579202886000302E-30</v>
      </c>
      <c r="I13" s="31">
        <v>1.30979426479479E-28</v>
      </c>
      <c r="J13" s="31">
        <v>5.2522369949285E-27</v>
      </c>
      <c r="K13" s="31">
        <v>2.0241303336142401E-25</v>
      </c>
      <c r="L13" s="31">
        <v>7.4390590308915505E-24</v>
      </c>
      <c r="M13" s="31">
        <v>2.5803159585179998E-22</v>
      </c>
      <c r="N13" s="31">
        <v>8.3262082249174695E-21</v>
      </c>
      <c r="O13" s="31">
        <v>2.4477332815371401E-19</v>
      </c>
      <c r="P13" s="31">
        <v>6.3479560173773696E-18</v>
      </c>
      <c r="Q13" s="31">
        <v>1.37576664599337E-16</v>
      </c>
      <c r="R13" s="31">
        <v>2.2441681501360598E-15</v>
      </c>
      <c r="S13" s="31">
        <v>2.1081966605013299E-14</v>
      </c>
      <c r="T13" s="31">
        <v>4.5636705007239796E-15</v>
      </c>
      <c r="U13" s="31">
        <v>5.6713385051544399E-16</v>
      </c>
      <c r="V13" s="31">
        <v>4.2673688690585302E-17</v>
      </c>
      <c r="W13" s="31">
        <v>2.5561767781360902E-18</v>
      </c>
      <c r="X13" s="31">
        <v>1.3460471453876399E-19</v>
      </c>
      <c r="Y13" s="31">
        <v>6.52345449636566E-21</v>
      </c>
      <c r="Z13" s="31">
        <v>2.9828640639286802E-22</v>
      </c>
      <c r="AA13" s="31">
        <v>1.30627277507045E-23</v>
      </c>
      <c r="AB13" s="31">
        <v>5.5323675774942299E-25</v>
      </c>
      <c r="AC13" s="31">
        <v>2.2812784748079301E-26</v>
      </c>
      <c r="AD13" s="31">
        <v>9.2030339075499596E-28</v>
      </c>
      <c r="AE13" s="31">
        <v>3.6452681585495901E-29</v>
      </c>
      <c r="AF13" s="31">
        <v>1.42157193470148E-30</v>
      </c>
      <c r="AG13" s="31">
        <v>5.4699856918268E-32</v>
      </c>
      <c r="AH13" s="31">
        <v>2.0803232524487501E-33</v>
      </c>
      <c r="AI13" s="31">
        <v>7.8309048693558802E-35</v>
      </c>
      <c r="AJ13" s="31">
        <v>2.92100328427208E-36</v>
      </c>
      <c r="AK13" s="31">
        <v>1.0807140041012201E-37</v>
      </c>
      <c r="AL13" s="31">
        <v>3.96919570205861E-39</v>
      </c>
      <c r="AM13" s="31">
        <v>1.4481361032051199E-40</v>
      </c>
      <c r="AN13" s="31">
        <v>5.2515950364683999E-42</v>
      </c>
      <c r="AO13" s="31">
        <v>1.8939707845323301E-43</v>
      </c>
      <c r="AP13" s="31">
        <v>6.7959800484579897E-45</v>
      </c>
      <c r="AQ13" s="31">
        <v>2.4271708348067899E-46</v>
      </c>
      <c r="AR13" s="31">
        <v>8.63118758439038E-48</v>
      </c>
      <c r="AS13" s="31">
        <v>3.0570193816306802E-49</v>
      </c>
      <c r="AT13" s="31">
        <v>1.07870861466159E-50</v>
      </c>
      <c r="AU13" s="31">
        <v>3.7931218704456002E-52</v>
      </c>
      <c r="AV13" s="31">
        <v>1.32948994339959E-53</v>
      </c>
      <c r="AW13" s="31">
        <v>4.7768873521950304E-55</v>
      </c>
      <c r="AY13" s="31">
        <v>5.17624210328728E-86</v>
      </c>
      <c r="AZ13" s="31">
        <v>4.0743089674302402E-82</v>
      </c>
      <c r="BA13" s="31">
        <v>3.14459809086203E-78</v>
      </c>
      <c r="BB13" s="31">
        <v>2.3735472303062001E-74</v>
      </c>
      <c r="BC13" s="31">
        <v>1.7467256195483499E-70</v>
      </c>
      <c r="BD13" s="31">
        <v>1.2485770902625801E-66</v>
      </c>
      <c r="BE13" s="31">
        <v>8.6284933294204897E-63</v>
      </c>
      <c r="BF13" s="31">
        <v>5.7305178224824796E-59</v>
      </c>
      <c r="BG13" s="31">
        <v>3.6292692630646E-55</v>
      </c>
      <c r="BH13" s="31">
        <v>2.1691617028286299E-51</v>
      </c>
      <c r="BI13" s="31">
        <v>1.2059805325640299E-47</v>
      </c>
      <c r="BJ13" s="31">
        <v>6.1074118017363202E-44</v>
      </c>
      <c r="BK13" s="31">
        <v>2.7276664714820799E-40</v>
      </c>
      <c r="BL13" s="31">
        <v>1.01738218867835E-36</v>
      </c>
      <c r="BM13" s="31">
        <v>2.8513844726907001E-33</v>
      </c>
      <c r="BN13" s="31">
        <v>4.5717591102088897E-30</v>
      </c>
      <c r="BO13" s="31">
        <v>5.8032810766643701E-33</v>
      </c>
      <c r="BP13" s="31">
        <v>4.2073510727499598E-36</v>
      </c>
      <c r="BQ13" s="31">
        <v>1.73450505467033E-39</v>
      </c>
      <c r="BR13" s="31">
        <v>5.6296408282364602E-43</v>
      </c>
      <c r="BS13" s="31">
        <v>1.60381153822424E-46</v>
      </c>
      <c r="BT13" s="31">
        <v>4.2097408176733599E-50</v>
      </c>
      <c r="BU13" s="31">
        <v>1.0445899397402501E-53</v>
      </c>
      <c r="BV13" s="31">
        <v>2.4879261479339401E-57</v>
      </c>
      <c r="BW13" s="31">
        <v>5.7434057047014603E-61</v>
      </c>
      <c r="BX13" s="31">
        <v>1.2936673340993901E-64</v>
      </c>
      <c r="BY13" s="31">
        <v>2.85656637328714E-68</v>
      </c>
      <c r="BZ13" s="31">
        <v>6.2050113552141001E-72</v>
      </c>
      <c r="CA13" s="31">
        <v>1.3294148506079699E-75</v>
      </c>
      <c r="CB13" s="31">
        <v>2.8150469699131003E-79</v>
      </c>
      <c r="CC13" s="31">
        <v>5.9009360699446299E-83</v>
      </c>
      <c r="CD13" s="31">
        <v>1.2261192745447401E-86</v>
      </c>
      <c r="CE13" s="31">
        <v>2.5280415602061299E-90</v>
      </c>
      <c r="CF13" s="31">
        <v>5.1767711096950498E-94</v>
      </c>
      <c r="CG13" s="31">
        <v>1.05360611118373E-97</v>
      </c>
      <c r="CH13" s="31">
        <v>2.1326225128280499E-101</v>
      </c>
      <c r="CI13" s="31">
        <v>4.2953456733969103E-105</v>
      </c>
      <c r="CJ13" s="31">
        <v>8.6125218294276207E-109</v>
      </c>
      <c r="CK13" s="31">
        <v>1.7198227659191501E-112</v>
      </c>
      <c r="CL13" s="31">
        <v>3.4214418774359599E-116</v>
      </c>
      <c r="CM13" s="31">
        <v>6.7832724312951203E-120</v>
      </c>
      <c r="CN13" s="31">
        <v>1.34057436260989E-123</v>
      </c>
      <c r="CO13" s="31">
        <v>2.6416047317055702E-127</v>
      </c>
      <c r="CP13" s="31">
        <v>5.1911365218761395E-131</v>
      </c>
      <c r="CQ13" s="31">
        <v>1.01755400095946E-134</v>
      </c>
      <c r="CR13" s="31">
        <v>1.99031086483434E-138</v>
      </c>
    </row>
    <row r="14" spans="1:96" ht="3" customHeight="1" x14ac:dyDescent="0.15">
      <c r="C14" s="30">
        <v>10</v>
      </c>
      <c r="D14" s="31">
        <v>5.0569131790339199E-35</v>
      </c>
      <c r="E14" s="31">
        <v>2.3759596569010901E-33</v>
      </c>
      <c r="F14" s="31">
        <v>1.1192269719373001E-31</v>
      </c>
      <c r="G14" s="31">
        <v>5.1702833052061803E-30</v>
      </c>
      <c r="H14" s="31">
        <v>2.3357763153356999E-28</v>
      </c>
      <c r="I14" s="31">
        <v>1.0284997214319099E-26</v>
      </c>
      <c r="J14" s="31">
        <v>4.3954011228960302E-25</v>
      </c>
      <c r="K14" s="31">
        <v>1.8133036762228801E-23</v>
      </c>
      <c r="L14" s="31">
        <v>7.1705768690387398E-22</v>
      </c>
      <c r="M14" s="31">
        <v>2.6922741272172E-20</v>
      </c>
      <c r="N14" s="31">
        <v>9.4710251732921901E-19</v>
      </c>
      <c r="O14" s="31">
        <v>3.06155486784204E-17</v>
      </c>
      <c r="P14" s="31">
        <v>8.8225343846700696E-16</v>
      </c>
      <c r="Q14" s="31">
        <v>2.1524219971177399E-14</v>
      </c>
      <c r="R14" s="31">
        <v>4.0170318750209801E-13</v>
      </c>
      <c r="S14" s="31">
        <v>4.4031575765965E-12</v>
      </c>
      <c r="T14" s="31">
        <v>8.1823008213484696E-13</v>
      </c>
      <c r="U14" s="31">
        <v>8.9028460337640394E-14</v>
      </c>
      <c r="V14" s="31">
        <v>6.31339920269289E-15</v>
      </c>
      <c r="W14" s="31">
        <v>3.6416711879006801E-16</v>
      </c>
      <c r="X14" s="31">
        <v>1.8641466023942599E-17</v>
      </c>
      <c r="Y14" s="31">
        <v>8.8282717221554104E-19</v>
      </c>
      <c r="Z14" s="31">
        <v>3.95779563402418E-20</v>
      </c>
      <c r="AA14" s="31">
        <v>1.7032731532964602E-21</v>
      </c>
      <c r="AB14" s="31">
        <v>7.1014076228162801E-23</v>
      </c>
      <c r="AC14" s="31">
        <v>2.8865781793620001E-24</v>
      </c>
      <c r="AD14" s="31">
        <v>1.1491708713807299E-25</v>
      </c>
      <c r="AE14" s="31">
        <v>4.4960234361815698E-27</v>
      </c>
      <c r="AF14" s="31">
        <v>1.73320780357283E-28</v>
      </c>
      <c r="AG14" s="31">
        <v>6.5969298786673001E-30</v>
      </c>
      <c r="AH14" s="31">
        <v>2.48321948414112E-31</v>
      </c>
      <c r="AI14" s="31">
        <v>9.2565696840558107E-33</v>
      </c>
      <c r="AJ14" s="31">
        <v>3.4207785673129501E-34</v>
      </c>
      <c r="AK14" s="31">
        <v>1.2544088948665201E-35</v>
      </c>
      <c r="AL14" s="31">
        <v>4.56803822276507E-37</v>
      </c>
      <c r="AM14" s="31">
        <v>1.6530431752504201E-38</v>
      </c>
      <c r="AN14" s="31">
        <v>5.9477082763073103E-40</v>
      </c>
      <c r="AO14" s="31">
        <v>2.12882644133402E-41</v>
      </c>
      <c r="AP14" s="31">
        <v>7.58303123802757E-43</v>
      </c>
      <c r="AQ14" s="31">
        <v>2.6891901500980101E-44</v>
      </c>
      <c r="AR14" s="31">
        <v>9.4977597063465302E-46</v>
      </c>
      <c r="AS14" s="31">
        <v>3.3417235741150302E-47</v>
      </c>
      <c r="AT14" s="31">
        <v>1.17161346442917E-48</v>
      </c>
      <c r="AU14" s="31">
        <v>4.0941672133666002E-50</v>
      </c>
      <c r="AV14" s="31">
        <v>1.4263165416579101E-51</v>
      </c>
      <c r="AW14" s="31">
        <v>5.07950780374172E-53</v>
      </c>
      <c r="AY14" s="31">
        <v>5.3594399897495903E-82</v>
      </c>
      <c r="AZ14" s="31">
        <v>4.4268593523569098E-78</v>
      </c>
      <c r="BA14" s="31">
        <v>3.5942427205848998E-74</v>
      </c>
      <c r="BB14" s="31">
        <v>2.8616971000922799E-70</v>
      </c>
      <c r="BC14" s="31">
        <v>2.2282052019494299E-66</v>
      </c>
      <c r="BD14" s="31">
        <v>1.69097277734551E-62</v>
      </c>
      <c r="BE14" s="31">
        <v>1.2454671555756E-58</v>
      </c>
      <c r="BF14" s="31">
        <v>8.8551647876113495E-55</v>
      </c>
      <c r="BG14" s="31">
        <v>6.0347661374187497E-51</v>
      </c>
      <c r="BH14" s="31">
        <v>3.9047051673916498E-47</v>
      </c>
      <c r="BI14" s="31">
        <v>2.3670134241194999E-43</v>
      </c>
      <c r="BJ14" s="31">
        <v>1.31835566112763E-39</v>
      </c>
      <c r="BK14" s="31">
        <v>6.5445530533745997E-36</v>
      </c>
      <c r="BL14" s="31">
        <v>2.7492612954497899E-32</v>
      </c>
      <c r="BM14" s="31">
        <v>8.8244672083743795E-29</v>
      </c>
      <c r="BN14" s="31">
        <v>1.65570690710766E-25</v>
      </c>
      <c r="BO14" s="31">
        <v>1.7990681985192299E-28</v>
      </c>
      <c r="BP14" s="31">
        <v>1.1401023257755E-31</v>
      </c>
      <c r="BQ14" s="31">
        <v>4.50665417247582E-35</v>
      </c>
      <c r="BR14" s="31">
        <v>1.4344289094771901E-38</v>
      </c>
      <c r="BS14" s="31">
        <v>4.04187538212377E-42</v>
      </c>
      <c r="BT14" s="31">
        <v>1.05362134771678E-45</v>
      </c>
      <c r="BU14" s="31">
        <v>2.6021831839084299E-49</v>
      </c>
      <c r="BV14" s="31">
        <v>6.1768374577442E-53</v>
      </c>
      <c r="BW14" s="31">
        <v>1.4223289236708699E-56</v>
      </c>
      <c r="BX14" s="31">
        <v>3.1974207386819199E-60</v>
      </c>
      <c r="BY14" s="31">
        <v>7.0491907178957696E-64</v>
      </c>
      <c r="BZ14" s="31">
        <v>1.5292526346163901E-67</v>
      </c>
      <c r="CA14" s="31">
        <v>3.2728898892663001E-71</v>
      </c>
      <c r="CB14" s="31">
        <v>6.9240714161555497E-75</v>
      </c>
      <c r="CC14" s="31">
        <v>1.4502980081182899E-78</v>
      </c>
      <c r="CD14" s="31">
        <v>3.0114366291218998E-82</v>
      </c>
      <c r="CE14" s="31">
        <v>6.2053426000158598E-86</v>
      </c>
      <c r="CF14" s="31">
        <v>1.27002012752684E-89</v>
      </c>
      <c r="CG14" s="31">
        <v>2.58359627864421E-93</v>
      </c>
      <c r="CH14" s="31">
        <v>5.2272815042636303E-97</v>
      </c>
      <c r="CI14" s="31">
        <v>1.05243017012125E-100</v>
      </c>
      <c r="CJ14" s="31">
        <v>2.10947333416659E-104</v>
      </c>
      <c r="CK14" s="31">
        <v>4.2110381507177801E-108</v>
      </c>
      <c r="CL14" s="31">
        <v>8.3750616456408994E-112</v>
      </c>
      <c r="CM14" s="31">
        <v>1.6599754794821499E-115</v>
      </c>
      <c r="CN14" s="31">
        <v>3.2797892634165602E-119</v>
      </c>
      <c r="CO14" s="31">
        <v>6.4613542587380398E-123</v>
      </c>
      <c r="CP14" s="31">
        <v>1.26948070530424E-126</v>
      </c>
      <c r="CQ14" s="31">
        <v>2.48791534212447E-130</v>
      </c>
      <c r="CR14" s="31">
        <v>4.8652635453157303E-134</v>
      </c>
    </row>
    <row r="15" spans="1:96" ht="3" customHeight="1" x14ac:dyDescent="0.15">
      <c r="C15" s="30">
        <v>11</v>
      </c>
      <c r="D15" s="31">
        <v>2.6548599049990801E-33</v>
      </c>
      <c r="E15" s="31">
        <v>1.3133424145009001E-31</v>
      </c>
      <c r="F15" s="31">
        <v>6.52565048020737E-30</v>
      </c>
      <c r="G15" s="31">
        <v>3.18931818129919E-28</v>
      </c>
      <c r="H15" s="31">
        <v>1.5295537816874401E-26</v>
      </c>
      <c r="I15" s="31">
        <v>7.1771503776159199E-25</v>
      </c>
      <c r="J15" s="31">
        <v>3.2829120858429002E-23</v>
      </c>
      <c r="K15" s="31">
        <v>1.4569085409085201E-21</v>
      </c>
      <c r="L15" s="31">
        <v>6.23404194353867E-20</v>
      </c>
      <c r="M15" s="31">
        <v>2.55041133876935E-18</v>
      </c>
      <c r="N15" s="31">
        <v>9.8582542836376998E-17</v>
      </c>
      <c r="O15" s="31">
        <v>3.53769338924132E-15</v>
      </c>
      <c r="P15" s="31">
        <v>1.14641787027286E-13</v>
      </c>
      <c r="Q15" s="31">
        <v>3.1976020480826802E-12</v>
      </c>
      <c r="R15" s="31">
        <v>6.9716398583308104E-11</v>
      </c>
      <c r="S15" s="31">
        <v>9.1831554673291598E-10</v>
      </c>
      <c r="T15" s="31">
        <v>1.4229120403049601E-10</v>
      </c>
      <c r="U15" s="31">
        <v>1.3273322361664899E-11</v>
      </c>
      <c r="V15" s="31">
        <v>8.7453314015575797E-13</v>
      </c>
      <c r="W15" s="31">
        <v>4.8144183249603001E-14</v>
      </c>
      <c r="X15" s="31">
        <v>2.3806583323584099E-15</v>
      </c>
      <c r="Y15" s="31">
        <v>1.0963126323009599E-16</v>
      </c>
      <c r="Z15" s="31">
        <v>4.79891794260078E-18</v>
      </c>
      <c r="AA15" s="31">
        <v>2.0222373847092501E-19</v>
      </c>
      <c r="AB15" s="31">
        <v>8.2727714473430003E-21</v>
      </c>
      <c r="AC15" s="31">
        <v>3.3048001132800001E-22</v>
      </c>
      <c r="AD15" s="31">
        <v>1.2946774529759701E-23</v>
      </c>
      <c r="AE15" s="31">
        <v>4.9898104292253599E-25</v>
      </c>
      <c r="AF15" s="31">
        <v>1.8966057084301901E-26</v>
      </c>
      <c r="AG15" s="31">
        <v>7.1232395397520996E-28</v>
      </c>
      <c r="AH15" s="31">
        <v>2.6476216109166401E-29</v>
      </c>
      <c r="AI15" s="31">
        <v>9.7511930703711808E-31</v>
      </c>
      <c r="AJ15" s="31">
        <v>3.5623228955363198E-32</v>
      </c>
      <c r="AK15" s="31">
        <v>1.29198816990037E-33</v>
      </c>
      <c r="AL15" s="31">
        <v>4.6553354490842501E-35</v>
      </c>
      <c r="AM15" s="31">
        <v>1.6675588942256898E-36</v>
      </c>
      <c r="AN15" s="31">
        <v>5.9413031573288503E-38</v>
      </c>
      <c r="AO15" s="31">
        <v>2.10646392810142E-39</v>
      </c>
      <c r="AP15" s="31">
        <v>7.4348777441609596E-41</v>
      </c>
      <c r="AQ15" s="31">
        <v>2.6133366495431999E-42</v>
      </c>
      <c r="AR15" s="31">
        <v>9.1507095092223596E-44</v>
      </c>
      <c r="AS15" s="31">
        <v>3.1928087627879601E-45</v>
      </c>
      <c r="AT15" s="31">
        <v>1.1103439896964099E-46</v>
      </c>
      <c r="AU15" s="31">
        <v>3.8495081628714698E-48</v>
      </c>
      <c r="AV15" s="31">
        <v>1.33079142053692E-49</v>
      </c>
      <c r="AW15" s="31">
        <v>4.6899082258664301E-51</v>
      </c>
      <c r="AY15" s="31">
        <v>4.8558017570757703E-78</v>
      </c>
      <c r="AZ15" s="31">
        <v>4.2193278198613702E-74</v>
      </c>
      <c r="BA15" s="31">
        <v>3.6135664310858798E-70</v>
      </c>
      <c r="BB15" s="31">
        <v>3.0440092890874902E-66</v>
      </c>
      <c r="BC15" s="31">
        <v>2.5161939786922401E-62</v>
      </c>
      <c r="BD15" s="31">
        <v>2.03496950545016E-58</v>
      </c>
      <c r="BE15" s="31">
        <v>1.6043036057471901E-54</v>
      </c>
      <c r="BF15" s="31">
        <v>1.2270869926495301E-50</v>
      </c>
      <c r="BG15" s="31">
        <v>9.0494366828352905E-47</v>
      </c>
      <c r="BH15" s="31">
        <v>6.3805954769366003E-43</v>
      </c>
      <c r="BI15" s="31">
        <v>4.2504527831343602E-39</v>
      </c>
      <c r="BJ15" s="31">
        <v>2.62853152747186E-35</v>
      </c>
      <c r="BK15" s="31">
        <v>1.46771356823383E-31</v>
      </c>
      <c r="BL15" s="31">
        <v>7.0519499251880799E-28</v>
      </c>
      <c r="BM15" s="31">
        <v>2.6465480593410201E-24</v>
      </c>
      <c r="BN15" s="31">
        <v>5.9818351340776197E-21</v>
      </c>
      <c r="BO15" s="31">
        <v>5.4069322198576399E-24</v>
      </c>
      <c r="BP15" s="31">
        <v>2.9338911325759901E-27</v>
      </c>
      <c r="BQ15" s="31">
        <v>1.09524130550062E-30</v>
      </c>
      <c r="BR15" s="31">
        <v>3.3888412333086699E-34</v>
      </c>
      <c r="BS15" s="31">
        <v>9.3926050279917202E-38</v>
      </c>
      <c r="BT15" s="31">
        <v>2.4223848903070698E-41</v>
      </c>
      <c r="BU15" s="31">
        <v>5.9382907180159899E-45</v>
      </c>
      <c r="BV15" s="31">
        <v>1.4018877899490899E-48</v>
      </c>
      <c r="BW15" s="31">
        <v>3.2146140253554001E-52</v>
      </c>
      <c r="BX15" s="31">
        <v>7.2026509645218397E-56</v>
      </c>
      <c r="BY15" s="31">
        <v>1.5836825988799099E-59</v>
      </c>
      <c r="BZ15" s="31">
        <v>3.4280366856395399E-63</v>
      </c>
      <c r="CA15" s="31">
        <v>7.3229738209151894E-67</v>
      </c>
      <c r="CB15" s="31">
        <v>1.54677081572718E-70</v>
      </c>
      <c r="CC15" s="31">
        <v>3.2353698036164401E-74</v>
      </c>
      <c r="CD15" s="31">
        <v>6.7099359858083697E-78</v>
      </c>
      <c r="CE15" s="31">
        <v>1.38118029613454E-81</v>
      </c>
      <c r="CF15" s="31">
        <v>2.8241424205389497E-85</v>
      </c>
      <c r="CG15" s="31">
        <v>5.7403076368934301E-89</v>
      </c>
      <c r="CH15" s="31">
        <v>1.16053305865946E-92</v>
      </c>
      <c r="CI15" s="31">
        <v>2.3349486557605399E-96</v>
      </c>
      <c r="CJ15" s="31">
        <v>4.6772169973497096E-100</v>
      </c>
      <c r="CK15" s="31">
        <v>9.3315883557653303E-104</v>
      </c>
      <c r="CL15" s="31">
        <v>1.85493151882382E-107</v>
      </c>
      <c r="CM15" s="31">
        <v>3.6747950273428198E-111</v>
      </c>
      <c r="CN15" s="31">
        <v>7.2574659666637099E-115</v>
      </c>
      <c r="CO15" s="31">
        <v>1.4291721125404899E-118</v>
      </c>
      <c r="CP15" s="31">
        <v>2.8068667476376101E-122</v>
      </c>
      <c r="CQ15" s="31">
        <v>5.4989214793050499E-126</v>
      </c>
      <c r="CR15" s="31">
        <v>1.0749589744020199E-129</v>
      </c>
    </row>
    <row r="16" spans="1:96" ht="3" customHeight="1" x14ac:dyDescent="0.15">
      <c r="C16" s="30">
        <v>12</v>
      </c>
      <c r="D16" s="31">
        <v>1.1741117917319801E-31</v>
      </c>
      <c r="E16" s="31">
        <v>6.1322905884574798E-30</v>
      </c>
      <c r="F16" s="31">
        <v>3.2237476028551898E-28</v>
      </c>
      <c r="G16" s="31">
        <v>1.6726109575804601E-26</v>
      </c>
      <c r="H16" s="31">
        <v>8.5482764861422293E-25</v>
      </c>
      <c r="I16" s="31">
        <v>4.2930676548162301E-23</v>
      </c>
      <c r="J16" s="31">
        <v>2.1122360708400201E-21</v>
      </c>
      <c r="K16" s="31">
        <v>1.01414292975118E-19</v>
      </c>
      <c r="L16" s="31">
        <v>4.7269768710055804E-18</v>
      </c>
      <c r="M16" s="31">
        <v>2.1238220080013601E-16</v>
      </c>
      <c r="N16" s="31">
        <v>9.1061388559579204E-15</v>
      </c>
      <c r="O16" s="31">
        <v>3.6703119528656597E-13</v>
      </c>
      <c r="P16" s="31">
        <v>1.3575767174229E-11</v>
      </c>
      <c r="Q16" s="31">
        <v>4.4158243606025501E-10</v>
      </c>
      <c r="R16" s="31">
        <v>1.15666514555944E-8</v>
      </c>
      <c r="S16" s="31">
        <v>1.9098917402086E-7</v>
      </c>
      <c r="T16" s="31">
        <v>2.3665287769190999E-8</v>
      </c>
      <c r="U16" s="31">
        <v>1.8399958814323299E-9</v>
      </c>
      <c r="V16" s="31">
        <v>1.10057976177275E-10</v>
      </c>
      <c r="W16" s="31">
        <v>5.6915777955813601E-12</v>
      </c>
      <c r="X16" s="31">
        <v>2.6874636777895702E-13</v>
      </c>
      <c r="Y16" s="31">
        <v>1.19262546929603E-14</v>
      </c>
      <c r="Z16" s="31">
        <v>5.0595419202205097E-16</v>
      </c>
      <c r="AA16" s="31">
        <v>2.0743215095679999E-17</v>
      </c>
      <c r="AB16" s="31">
        <v>8.2791246882559503E-19</v>
      </c>
      <c r="AC16" s="31">
        <v>3.2336311325847202E-20</v>
      </c>
      <c r="AD16" s="31">
        <v>1.2406463301203401E-21</v>
      </c>
      <c r="AE16" s="31">
        <v>4.6892816166614299E-23</v>
      </c>
      <c r="AF16" s="31">
        <v>1.7499773676225399E-24</v>
      </c>
      <c r="AG16" s="31">
        <v>6.4593711859233403E-26</v>
      </c>
      <c r="AH16" s="31">
        <v>2.36153184171199E-27</v>
      </c>
      <c r="AI16" s="31">
        <v>8.5613888333912898E-29</v>
      </c>
      <c r="AJ16" s="31">
        <v>3.0807453992861201E-30</v>
      </c>
      <c r="AK16" s="31">
        <v>1.1012225916497999E-31</v>
      </c>
      <c r="AL16" s="31">
        <v>3.9128660397626303E-33</v>
      </c>
      <c r="AM16" s="31">
        <v>1.3828184185745201E-34</v>
      </c>
      <c r="AN16" s="31">
        <v>4.86295652978354E-36</v>
      </c>
      <c r="AO16" s="31">
        <v>1.70249837834797E-37</v>
      </c>
      <c r="AP16" s="31">
        <v>5.9358970763954999E-39</v>
      </c>
      <c r="AQ16" s="31">
        <v>2.0617772116098802E-40</v>
      </c>
      <c r="AR16" s="31">
        <v>7.1363884941922E-42</v>
      </c>
      <c r="AS16" s="31">
        <v>2.4621135961170499E-43</v>
      </c>
      <c r="AT16" s="31">
        <v>8.4689567033909595E-45</v>
      </c>
      <c r="AU16" s="31">
        <v>2.9049117658646501E-46</v>
      </c>
      <c r="AV16" s="31">
        <v>9.9380822428183406E-48</v>
      </c>
      <c r="AW16" s="31">
        <v>3.4566242772749103E-49</v>
      </c>
      <c r="AY16" s="31">
        <v>3.7055706940897098E-74</v>
      </c>
      <c r="AZ16" s="31">
        <v>3.39655842417206E-70</v>
      </c>
      <c r="BA16" s="31">
        <v>3.0778061837027598E-66</v>
      </c>
      <c r="BB16" s="31">
        <v>2.7525084630098902E-62</v>
      </c>
      <c r="BC16" s="31">
        <v>2.4247174928041999E-58</v>
      </c>
      <c r="BD16" s="31">
        <v>2.0989147949230399E-54</v>
      </c>
      <c r="BE16" s="31">
        <v>1.7799585814943001E-50</v>
      </c>
      <c r="BF16" s="31">
        <v>1.4730009976531099E-46</v>
      </c>
      <c r="BG16" s="31">
        <v>1.18336818659569E-42</v>
      </c>
      <c r="BH16" s="31">
        <v>9.1639520423924797E-39</v>
      </c>
      <c r="BI16" s="31">
        <v>6.7720717626195196E-35</v>
      </c>
      <c r="BJ16" s="31">
        <v>4.7043860667003602E-31</v>
      </c>
      <c r="BK16" s="31">
        <v>2.9988536143962901E-27</v>
      </c>
      <c r="BL16" s="31">
        <v>1.6808798591599501E-23</v>
      </c>
      <c r="BM16" s="31">
        <v>7.5838400175454496E-20</v>
      </c>
      <c r="BN16" s="31">
        <v>2.15301034712457E-16</v>
      </c>
      <c r="BO16" s="31">
        <v>1.5533564237284001E-19</v>
      </c>
      <c r="BP16" s="31">
        <v>7.0190457202875697E-23</v>
      </c>
      <c r="BQ16" s="31">
        <v>2.4132285048563499E-26</v>
      </c>
      <c r="BR16" s="31">
        <v>7.1399846167876496E-30</v>
      </c>
      <c r="BS16" s="31">
        <v>1.9247555835510701E-33</v>
      </c>
      <c r="BT16" s="31">
        <v>4.8715391263423801E-37</v>
      </c>
      <c r="BU16" s="31">
        <v>1.17814018093804E-40</v>
      </c>
      <c r="BV16" s="31">
        <v>2.7529913612069701E-44</v>
      </c>
      <c r="BW16" s="31">
        <v>6.2624872692104099E-48</v>
      </c>
      <c r="BX16" s="31">
        <v>1.39418337842581E-51</v>
      </c>
      <c r="BY16" s="31">
        <v>3.0493277791186702E-55</v>
      </c>
      <c r="BZ16" s="31">
        <v>6.5715130090868401E-59</v>
      </c>
      <c r="CA16" s="31">
        <v>1.39855991411035E-62</v>
      </c>
      <c r="CB16" s="31">
        <v>2.9445675916428099E-66</v>
      </c>
      <c r="CC16" s="31">
        <v>6.1419255073111895E-70</v>
      </c>
      <c r="CD16" s="31">
        <v>1.2706711872220299E-73</v>
      </c>
      <c r="CE16" s="31">
        <v>2.6098916357702101E-77</v>
      </c>
      <c r="CF16" s="31">
        <v>5.3262166028414304E-81</v>
      </c>
      <c r="CG16" s="31">
        <v>1.08072282174701E-84</v>
      </c>
      <c r="CH16" s="31">
        <v>2.18151167522445E-88</v>
      </c>
      <c r="CI16" s="31">
        <v>4.3829019964251099E-92</v>
      </c>
      <c r="CJ16" s="31">
        <v>8.7682179720843401E-96</v>
      </c>
      <c r="CK16" s="31">
        <v>1.74729694446478E-99</v>
      </c>
      <c r="CL16" s="31">
        <v>3.4695119811274099E-103</v>
      </c>
      <c r="CM16" s="31">
        <v>6.8665735938967804E-107</v>
      </c>
      <c r="CN16" s="31">
        <v>1.3548502519964501E-110</v>
      </c>
      <c r="CO16" s="31">
        <v>2.6657502151688299E-114</v>
      </c>
      <c r="CP16" s="31">
        <v>5.2313235182128099E-118</v>
      </c>
      <c r="CQ16" s="31">
        <v>1.0241079822089001E-121</v>
      </c>
      <c r="CR16" s="31">
        <v>2.0005386703639401E-125</v>
      </c>
    </row>
    <row r="17" spans="3:96" ht="3" customHeight="1" x14ac:dyDescent="0.15">
      <c r="C17" s="30">
        <v>13</v>
      </c>
      <c r="D17" s="31">
        <v>4.1130773169154702E-30</v>
      </c>
      <c r="E17" s="31">
        <v>2.2750735861812901E-28</v>
      </c>
      <c r="F17" s="31">
        <v>1.2697650969848599E-26</v>
      </c>
      <c r="G17" s="31">
        <v>7.0210917483908303E-25</v>
      </c>
      <c r="H17" s="31">
        <v>3.8407873539890398E-23</v>
      </c>
      <c r="I17" s="31">
        <v>2.0749251161231301E-21</v>
      </c>
      <c r="J17" s="31">
        <v>1.1045215759761299E-19</v>
      </c>
      <c r="K17" s="31">
        <v>5.7765127953743798E-18</v>
      </c>
      <c r="L17" s="31">
        <v>2.9565360081299899E-16</v>
      </c>
      <c r="M17" s="31">
        <v>1.4729687276763399E-14</v>
      </c>
      <c r="N17" s="31">
        <v>7.0884298527167796E-13</v>
      </c>
      <c r="O17" s="31">
        <v>3.2567714300756999E-11</v>
      </c>
      <c r="P17" s="31">
        <v>1.40168835866274E-9</v>
      </c>
      <c r="Q17" s="31">
        <v>5.45970845256449E-8</v>
      </c>
      <c r="R17" s="31">
        <v>1.78715495204396E-6</v>
      </c>
      <c r="S17" s="31">
        <v>3.9488425345127899E-5</v>
      </c>
      <c r="T17" s="31">
        <v>3.6666404959510399E-6</v>
      </c>
      <c r="U17" s="31">
        <v>2.2837608952306001E-7</v>
      </c>
      <c r="V17" s="31">
        <v>1.1899332256381199E-8</v>
      </c>
      <c r="W17" s="31">
        <v>5.5927646489886303E-10</v>
      </c>
      <c r="X17" s="31">
        <v>2.4568271945491298E-11</v>
      </c>
      <c r="Y17" s="31">
        <v>1.0287904919858E-12</v>
      </c>
      <c r="Z17" s="31">
        <v>4.1567464158818301E-14</v>
      </c>
      <c r="AA17" s="31">
        <v>1.6335677630229E-15</v>
      </c>
      <c r="AB17" s="31">
        <v>6.27917618375152E-17</v>
      </c>
      <c r="AC17" s="31">
        <v>2.3703228502497E-18</v>
      </c>
      <c r="AD17" s="31">
        <v>8.8138710124061195E-20</v>
      </c>
      <c r="AE17" s="31">
        <v>3.2358635324060801E-21</v>
      </c>
      <c r="AF17" s="31">
        <v>1.17508880543787E-22</v>
      </c>
      <c r="AG17" s="31">
        <v>4.2270928419822197E-24</v>
      </c>
      <c r="AH17" s="31">
        <v>1.50805784526118E-25</v>
      </c>
      <c r="AI17" s="31">
        <v>5.3410033395119397E-27</v>
      </c>
      <c r="AJ17" s="31">
        <v>1.87935636665268E-28</v>
      </c>
      <c r="AK17" s="31">
        <v>6.5746688317142793E-30</v>
      </c>
      <c r="AL17" s="31">
        <v>2.2880708856329399E-31</v>
      </c>
      <c r="AM17" s="31">
        <v>7.9252361846828997E-33</v>
      </c>
      <c r="AN17" s="31">
        <v>2.7333098533442802E-34</v>
      </c>
      <c r="AO17" s="31">
        <v>9.3899184216399099E-36</v>
      </c>
      <c r="AP17" s="31">
        <v>3.2142018087424201E-37</v>
      </c>
      <c r="AQ17" s="31">
        <v>1.0965990006236501E-38</v>
      </c>
      <c r="AR17" s="31">
        <v>3.7298942369809498E-40</v>
      </c>
      <c r="AS17" s="31">
        <v>1.2650784360432201E-41</v>
      </c>
      <c r="AT17" s="31">
        <v>4.2795531410128299E-43</v>
      </c>
      <c r="AU17" s="31">
        <v>1.4441693853954801E-44</v>
      </c>
      <c r="AV17" s="31">
        <v>4.8624084506540897E-46</v>
      </c>
      <c r="AW17" s="31">
        <v>1.6604548596590099E-47</v>
      </c>
      <c r="AY17" s="31">
        <v>2.2394538611991301E-70</v>
      </c>
      <c r="AZ17" s="31">
        <v>2.17206420966133E-66</v>
      </c>
      <c r="BA17" s="31">
        <v>2.0897231747288698E-62</v>
      </c>
      <c r="BB17" s="31">
        <v>1.9918077518148399E-58</v>
      </c>
      <c r="BC17" s="31">
        <v>1.87816932040934E-54</v>
      </c>
      <c r="BD17" s="31">
        <v>1.7489741383150699E-50</v>
      </c>
      <c r="BE17" s="31">
        <v>1.60478539449368E-46</v>
      </c>
      <c r="BF17" s="31">
        <v>1.4466594029113901E-42</v>
      </c>
      <c r="BG17" s="31">
        <v>1.27625770252082E-38</v>
      </c>
      <c r="BH17" s="31">
        <v>1.09597667320824E-34</v>
      </c>
      <c r="BI17" s="31">
        <v>9.0909571899593E-31</v>
      </c>
      <c r="BJ17" s="31">
        <v>7.1994438182690803E-27</v>
      </c>
      <c r="BK17" s="31">
        <v>5.3409055205786205E-23</v>
      </c>
      <c r="BL17" s="31">
        <v>3.58570854050748E-19</v>
      </c>
      <c r="BM17" s="31">
        <v>2.0227866427634702E-15</v>
      </c>
      <c r="BN17" s="31">
        <v>7.69604558859316E-12</v>
      </c>
      <c r="BO17" s="31">
        <v>4.1552387066787602E-15</v>
      </c>
      <c r="BP17" s="31">
        <v>1.5032669727389E-18</v>
      </c>
      <c r="BQ17" s="31">
        <v>4.5476057103901602E-22</v>
      </c>
      <c r="BR17" s="31">
        <v>1.24069495678243E-25</v>
      </c>
      <c r="BS17" s="31">
        <v>3.16325423978739E-29</v>
      </c>
      <c r="BT17" s="31">
        <v>7.6872479849547204E-33</v>
      </c>
      <c r="BU17" s="31">
        <v>1.8024252003109299E-36</v>
      </c>
      <c r="BV17" s="31">
        <v>4.1103913466918804E-40</v>
      </c>
      <c r="BW17" s="31">
        <v>9.1680742999268506E-44</v>
      </c>
      <c r="BX17" s="31">
        <v>2.00817983430588E-47</v>
      </c>
      <c r="BY17" s="31">
        <v>4.3328509529192197E-51</v>
      </c>
      <c r="BZ17" s="31">
        <v>9.2300283084153197E-55</v>
      </c>
      <c r="CA17" s="31">
        <v>1.94484145719124E-58</v>
      </c>
      <c r="CB17" s="31">
        <v>4.0593050695271001E-62</v>
      </c>
      <c r="CC17" s="31">
        <v>8.4027339994586195E-66</v>
      </c>
      <c r="CD17" s="31">
        <v>1.72669234772529E-69</v>
      </c>
      <c r="CE17" s="31">
        <v>3.52523364710216E-73</v>
      </c>
      <c r="CF17" s="31">
        <v>7.1554465266324196E-77</v>
      </c>
      <c r="CG17" s="31">
        <v>1.44482115208027E-80</v>
      </c>
      <c r="CH17" s="31">
        <v>2.9035976501199299E-84</v>
      </c>
      <c r="CI17" s="31">
        <v>5.81019478515821E-88</v>
      </c>
      <c r="CJ17" s="31">
        <v>1.1580821398096399E-91</v>
      </c>
      <c r="CK17" s="31">
        <v>2.29998297227275E-95</v>
      </c>
      <c r="CL17" s="31">
        <v>4.5527264623001497E-99</v>
      </c>
      <c r="CM17" s="31">
        <v>8.9844361688733209E-103</v>
      </c>
      <c r="CN17" s="31">
        <v>1.767993992317E-106</v>
      </c>
      <c r="CO17" s="31">
        <v>3.46999820400758E-110</v>
      </c>
      <c r="CP17" s="31">
        <v>6.7938345799356798E-114</v>
      </c>
      <c r="CQ17" s="31">
        <v>1.3271158117542799E-117</v>
      </c>
      <c r="CR17" s="31">
        <v>2.5871231080592399E-121</v>
      </c>
    </row>
    <row r="18" spans="3:96" ht="3" customHeight="1" x14ac:dyDescent="0.15">
      <c r="C18" s="30">
        <v>14</v>
      </c>
      <c r="D18" s="31">
        <v>1.01809610828767E-28</v>
      </c>
      <c r="E18" s="31">
        <v>5.98456446470912E-27</v>
      </c>
      <c r="F18" s="31">
        <v>3.5599525364760999E-25</v>
      </c>
      <c r="G18" s="31">
        <v>2.1071824391609301E-23</v>
      </c>
      <c r="H18" s="31">
        <v>1.24012289228856E-21</v>
      </c>
      <c r="I18" s="31">
        <v>7.2494755648282406E-20</v>
      </c>
      <c r="J18" s="31">
        <v>4.2041852794026796E-18</v>
      </c>
      <c r="K18" s="31">
        <v>2.4147609618420599E-16</v>
      </c>
      <c r="L18" s="31">
        <v>1.37062170811051E-14</v>
      </c>
      <c r="M18" s="31">
        <v>7.6641758035444299E-13</v>
      </c>
      <c r="N18" s="31">
        <v>4.2029878602099E-11</v>
      </c>
      <c r="O18" s="31">
        <v>2.2448107759922698E-9</v>
      </c>
      <c r="P18" s="31">
        <v>1.15427964421348E-7</v>
      </c>
      <c r="Q18" s="31">
        <v>5.5918729192518698E-6</v>
      </c>
      <c r="R18" s="31">
        <v>2.42970490653962E-4</v>
      </c>
      <c r="S18" s="31">
        <v>8.0460830071203693E-3</v>
      </c>
      <c r="T18" s="31">
        <v>4.9957555872954997E-4</v>
      </c>
      <c r="U18" s="31">
        <v>2.3469224205828099E-5</v>
      </c>
      <c r="V18" s="31">
        <v>9.8289663054799897E-7</v>
      </c>
      <c r="W18" s="31">
        <v>3.8634692439911897E-8</v>
      </c>
      <c r="X18" s="31">
        <v>1.4586522736578699E-9</v>
      </c>
      <c r="Y18" s="31">
        <v>5.3557880477339602E-11</v>
      </c>
      <c r="Z18" s="31">
        <v>1.92674414673337E-12</v>
      </c>
      <c r="AA18" s="31">
        <v>6.8240752253367997E-14</v>
      </c>
      <c r="AB18" s="31">
        <v>2.3873299204033498E-15</v>
      </c>
      <c r="AC18" s="31">
        <v>8.2689673675006695E-17</v>
      </c>
      <c r="AD18" s="31">
        <v>2.8406342307505E-18</v>
      </c>
      <c r="AE18" s="31">
        <v>9.6912199612258498E-20</v>
      </c>
      <c r="AF18" s="31">
        <v>3.2869046763141099E-21</v>
      </c>
      <c r="AG18" s="31">
        <v>1.1091630355732699E-22</v>
      </c>
      <c r="AH18" s="31">
        <v>3.7263947273102098E-24</v>
      </c>
      <c r="AI18" s="31">
        <v>1.24709965072198E-25</v>
      </c>
      <c r="AJ18" s="31">
        <v>4.15935378056063E-27</v>
      </c>
      <c r="AK18" s="31">
        <v>1.3830093850183599E-28</v>
      </c>
      <c r="AL18" s="31">
        <v>4.5860220717801899E-30</v>
      </c>
      <c r="AM18" s="31">
        <v>1.5169664856135199E-31</v>
      </c>
      <c r="AN18" s="31">
        <v>5.0066287209432397E-33</v>
      </c>
      <c r="AO18" s="31">
        <v>1.6490416091282901E-34</v>
      </c>
      <c r="AP18" s="31">
        <v>5.4213916534706903E-36</v>
      </c>
      <c r="AQ18" s="31">
        <v>1.7793020259890799E-37</v>
      </c>
      <c r="AR18" s="31">
        <v>5.8305187941188499E-39</v>
      </c>
      <c r="AS18" s="31">
        <v>1.9078121055520702E-40</v>
      </c>
      <c r="AT18" s="31">
        <v>6.2342098123593606E-42</v>
      </c>
      <c r="AU18" s="31">
        <v>2.0346339663070099E-43</v>
      </c>
      <c r="AV18" s="31">
        <v>6.63271470914646E-45</v>
      </c>
      <c r="AW18" s="31">
        <v>2.1943780899049899E-46</v>
      </c>
      <c r="AY18" s="31">
        <v>9.5583121519516994E-67</v>
      </c>
      <c r="AZ18" s="31">
        <v>9.8441809208110296E-63</v>
      </c>
      <c r="BA18" s="31">
        <v>1.0095433296376899E-58</v>
      </c>
      <c r="BB18" s="31">
        <v>1.03015728776352E-54</v>
      </c>
      <c r="BC18" s="31">
        <v>1.0451487070764E-50</v>
      </c>
      <c r="BD18" s="31">
        <v>1.0532312813760801E-46</v>
      </c>
      <c r="BE18" s="31">
        <v>1.0529197607193901E-42</v>
      </c>
      <c r="BF18" s="31">
        <v>1.04250262858439E-38</v>
      </c>
      <c r="BG18" s="31">
        <v>1.0200105533460901E-34</v>
      </c>
      <c r="BH18" s="31">
        <v>9.8317919336139601E-31</v>
      </c>
      <c r="BI18" s="31">
        <v>9.2940310312922294E-27</v>
      </c>
      <c r="BJ18" s="31">
        <v>8.5567134773553603E-23</v>
      </c>
      <c r="BK18" s="31">
        <v>7.5845245255823799E-19</v>
      </c>
      <c r="BL18" s="31">
        <v>6.3340708761578599E-15</v>
      </c>
      <c r="BM18" s="31">
        <v>4.7447253621856502E-11</v>
      </c>
      <c r="BN18" s="31">
        <v>2.7082979476919601E-7</v>
      </c>
      <c r="BO18" s="31">
        <v>9.7694204262286304E-11</v>
      </c>
      <c r="BP18" s="31">
        <v>2.66497475434246E-14</v>
      </c>
      <c r="BQ18" s="31">
        <v>6.4791018261979399E-18</v>
      </c>
      <c r="BR18" s="31">
        <v>1.47819811626708E-21</v>
      </c>
      <c r="BS18" s="31">
        <v>3.2390266443526101E-25</v>
      </c>
      <c r="BT18" s="31">
        <v>6.9018432029543203E-29</v>
      </c>
      <c r="BU18" s="31">
        <v>1.4408631080092401E-32</v>
      </c>
      <c r="BV18" s="31">
        <v>2.9612927288568199E-36</v>
      </c>
      <c r="BW18" s="31">
        <v>6.01136591176809E-40</v>
      </c>
      <c r="BX18" s="31">
        <v>1.2081507255408899E-43</v>
      </c>
      <c r="BY18" s="31">
        <v>2.40813762619039E-47</v>
      </c>
      <c r="BZ18" s="31">
        <v>4.7668160462301701E-51</v>
      </c>
      <c r="CA18" s="31">
        <v>9.3801413334092907E-55</v>
      </c>
      <c r="CB18" s="31">
        <v>1.8364486590961402E-58</v>
      </c>
      <c r="CC18" s="31">
        <v>3.57950120214262E-62</v>
      </c>
      <c r="CD18" s="31">
        <v>6.9498340485933602E-66</v>
      </c>
      <c r="CE18" s="31">
        <v>1.3447090306605801E-69</v>
      </c>
      <c r="CF18" s="31">
        <v>2.59385972180763E-73</v>
      </c>
      <c r="CG18" s="31">
        <v>4.9896057831259598E-77</v>
      </c>
      <c r="CH18" s="31">
        <v>9.5742497439478105E-81</v>
      </c>
      <c r="CI18" s="31">
        <v>1.8330015892023099E-84</v>
      </c>
      <c r="CJ18" s="31">
        <v>3.5020943529150002E-88</v>
      </c>
      <c r="CK18" s="31">
        <v>6.6784537897135405E-92</v>
      </c>
      <c r="CL18" s="31">
        <v>1.2713757337408199E-95</v>
      </c>
      <c r="CM18" s="31">
        <v>2.4164664857415699E-99</v>
      </c>
      <c r="CN18" s="31">
        <v>4.5861554894906003E-103</v>
      </c>
      <c r="CO18" s="31">
        <v>8.6920954478983295E-107</v>
      </c>
      <c r="CP18" s="31">
        <v>1.6453170106567E-110</v>
      </c>
      <c r="CQ18" s="31">
        <v>3.1107243380531501E-114</v>
      </c>
      <c r="CR18" s="31">
        <v>5.8753676567899304E-118</v>
      </c>
    </row>
    <row r="19" spans="3:96" ht="3" customHeight="1" x14ac:dyDescent="0.15">
      <c r="C19" s="30">
        <v>15</v>
      </c>
      <c r="D19" s="31">
        <v>1.3421389843182399E-27</v>
      </c>
      <c r="E19" s="31">
        <v>8.4157293015414805E-26</v>
      </c>
      <c r="F19" s="31">
        <v>5.3587838548557599E-24</v>
      </c>
      <c r="G19" s="31">
        <v>3.4125348214366202E-22</v>
      </c>
      <c r="H19" s="31">
        <v>2.17334720179464E-20</v>
      </c>
      <c r="I19" s="31">
        <v>1.38430605417E-18</v>
      </c>
      <c r="J19" s="31">
        <v>8.8185794121490799E-17</v>
      </c>
      <c r="K19" s="31">
        <v>5.6188238182350698E-15</v>
      </c>
      <c r="L19" s="31">
        <v>3.58093206227402E-13</v>
      </c>
      <c r="M19" s="31">
        <v>2.2828945796609599E-11</v>
      </c>
      <c r="N19" s="31">
        <v>1.4560334329407E-9</v>
      </c>
      <c r="O19" s="31">
        <v>9.29294598851985E-8</v>
      </c>
      <c r="P19" s="31">
        <v>5.93800108549699E-6</v>
      </c>
      <c r="Q19" s="31">
        <v>3.8032486241635098E-4</v>
      </c>
      <c r="R19" s="31">
        <v>2.4509463053522099E-2</v>
      </c>
      <c r="S19" s="31">
        <v>1.5721492151279499</v>
      </c>
      <c r="T19" s="31">
        <v>5.0241729119969401E-2</v>
      </c>
      <c r="U19" s="31">
        <v>1.5990162062571799E-3</v>
      </c>
      <c r="V19" s="31">
        <v>5.06340684909181E-5</v>
      </c>
      <c r="W19" s="31">
        <v>1.6001290351494301E-6</v>
      </c>
      <c r="X19" s="31">
        <v>5.0516827166233302E-8</v>
      </c>
      <c r="Y19" s="31">
        <v>1.5939402447473099E-9</v>
      </c>
      <c r="Z19" s="31">
        <v>5.02754285086016E-11</v>
      </c>
      <c r="AA19" s="31">
        <v>1.5854051236951999E-12</v>
      </c>
      <c r="AB19" s="31">
        <v>4.9987170884530102E-14</v>
      </c>
      <c r="AC19" s="31">
        <v>1.5759147078957701E-15</v>
      </c>
      <c r="AD19" s="31">
        <v>4.9679595283045302E-17</v>
      </c>
      <c r="AE19" s="31">
        <v>1.56604999898249E-18</v>
      </c>
      <c r="AF19" s="31">
        <v>4.9365505640386401E-20</v>
      </c>
      <c r="AG19" s="31">
        <v>1.5561021163024299E-21</v>
      </c>
      <c r="AH19" s="31">
        <v>4.9051674333251099E-23</v>
      </c>
      <c r="AI19" s="31">
        <v>1.54623129717374E-24</v>
      </c>
      <c r="AJ19" s="31">
        <v>4.8741940008472599E-26</v>
      </c>
      <c r="AK19" s="31">
        <v>1.5365303199580001E-27</v>
      </c>
      <c r="AL19" s="31">
        <v>4.8438558625707399E-29</v>
      </c>
      <c r="AM19" s="31">
        <v>1.5270542367484601E-30</v>
      </c>
      <c r="AN19" s="31">
        <v>4.8142875344555902E-32</v>
      </c>
      <c r="AO19" s="31">
        <v>1.51783588299526E-33</v>
      </c>
      <c r="AP19" s="31">
        <v>4.78556891730802E-35</v>
      </c>
      <c r="AQ19" s="31">
        <v>1.5088946017771901E-36</v>
      </c>
      <c r="AR19" s="31">
        <v>4.7577464937997099E-38</v>
      </c>
      <c r="AS19" s="31">
        <v>1.50024144865476E-39</v>
      </c>
      <c r="AT19" s="31">
        <v>4.73084622077459E-41</v>
      </c>
      <c r="AU19" s="31">
        <v>1.4918824480491199E-42</v>
      </c>
      <c r="AV19" s="31">
        <v>4.7049182404431497E-44</v>
      </c>
      <c r="AW19" s="31">
        <v>1.50684513409272E-45</v>
      </c>
      <c r="AY19" s="31">
        <v>2.1687560882258099E-63</v>
      </c>
      <c r="AZ19" s="31">
        <v>2.3812635330188499E-59</v>
      </c>
      <c r="BA19" s="31">
        <v>2.6148737430693498E-55</v>
      </c>
      <c r="BB19" s="31">
        <v>2.8714973126243601E-51</v>
      </c>
      <c r="BC19" s="31">
        <v>3.1534724890312899E-47</v>
      </c>
      <c r="BD19" s="31">
        <v>3.46340213175656E-43</v>
      </c>
      <c r="BE19" s="31">
        <v>3.8041983607894898E-39</v>
      </c>
      <c r="BF19" s="31">
        <v>4.17914364623169E-35</v>
      </c>
      <c r="BG19" s="31">
        <v>4.59198052048947E-31</v>
      </c>
      <c r="BH19" s="31">
        <v>5.0470561884083097E-27</v>
      </c>
      <c r="BI19" s="31">
        <v>5.5495859184086902E-23</v>
      </c>
      <c r="BJ19" s="31">
        <v>6.1062158119701998E-19</v>
      </c>
      <c r="BK19" s="31">
        <v>6.7264887681866198E-15</v>
      </c>
      <c r="BL19" s="31">
        <v>7.42759882140556E-11</v>
      </c>
      <c r="BM19" s="31">
        <v>8.25341415897207E-7</v>
      </c>
      <c r="BN19" s="31">
        <v>9.1293580134838605E-3</v>
      </c>
      <c r="BO19" s="31">
        <v>1.6943836603617001E-6</v>
      </c>
      <c r="BP19" s="31">
        <v>3.1308409054998602E-10</v>
      </c>
      <c r="BQ19" s="31">
        <v>5.7543324255422099E-14</v>
      </c>
      <c r="BR19" s="31">
        <v>1.05533374655935E-17</v>
      </c>
      <c r="BS19" s="31">
        <v>1.9333572920819902E-21</v>
      </c>
      <c r="BT19" s="31">
        <v>3.5396193521776801E-25</v>
      </c>
      <c r="BU19" s="31">
        <v>6.4776956137964204E-29</v>
      </c>
      <c r="BV19" s="31">
        <v>1.18511274138298E-32</v>
      </c>
      <c r="BW19" s="31">
        <v>2.1677477638777401E-36</v>
      </c>
      <c r="BX19" s="31">
        <v>3.9645231363147898E-40</v>
      </c>
      <c r="BY19" s="31">
        <v>7.2497403550663999E-44</v>
      </c>
      <c r="BZ19" s="31">
        <v>1.3256072743811099E-47</v>
      </c>
      <c r="CA19" s="31">
        <v>2.4236887212595799E-51</v>
      </c>
      <c r="CB19" s="31">
        <v>4.4311334953158798E-55</v>
      </c>
      <c r="CC19" s="31">
        <v>8.1009103921652795E-59</v>
      </c>
      <c r="CD19" s="31">
        <v>1.4809407443238499E-62</v>
      </c>
      <c r="CE19" s="31">
        <v>2.7072565755640402E-66</v>
      </c>
      <c r="CF19" s="31">
        <v>4.9489312793962098E-70</v>
      </c>
      <c r="CG19" s="31">
        <v>9.0466044411486301E-74</v>
      </c>
      <c r="CH19" s="31">
        <v>1.6536876182296801E-77</v>
      </c>
      <c r="CI19" s="31">
        <v>3.0228477224302099E-81</v>
      </c>
      <c r="CJ19" s="31">
        <v>5.5255432283507505E-85</v>
      </c>
      <c r="CK19" s="31">
        <v>1.01002103375322E-88</v>
      </c>
      <c r="CL19" s="31">
        <v>1.8462191321678199E-92</v>
      </c>
      <c r="CM19" s="31">
        <v>3.3746910494594799E-96</v>
      </c>
      <c r="CN19" s="31">
        <v>6.1685515273439097E-100</v>
      </c>
      <c r="CO19" s="31">
        <v>1.1275379612212001E-103</v>
      </c>
      <c r="CP19" s="31">
        <v>2.06100141158932E-107</v>
      </c>
      <c r="CQ19" s="31">
        <v>3.7672535715667802E-111</v>
      </c>
      <c r="CR19" s="31">
        <v>6.8866947386568704E-115</v>
      </c>
    </row>
    <row r="20" spans="3:96" ht="3" customHeight="1" x14ac:dyDescent="0.15">
      <c r="C20" s="30">
        <v>16</v>
      </c>
      <c r="D20" s="31">
        <v>1.01809603921475E-28</v>
      </c>
      <c r="E20" s="31">
        <v>5.9845627084800303E-27</v>
      </c>
      <c r="F20" s="31">
        <v>3.5599511766954598E-25</v>
      </c>
      <c r="G20" s="31">
        <v>2.1071815127658099E-23</v>
      </c>
      <c r="H20" s="31">
        <v>1.2401223148958801E-21</v>
      </c>
      <c r="I20" s="31">
        <v>7.2494722081145898E-20</v>
      </c>
      <c r="J20" s="31">
        <v>4.2041834478573603E-18</v>
      </c>
      <c r="K20" s="31">
        <v>2.4147600251092702E-16</v>
      </c>
      <c r="L20" s="31">
        <v>1.37062126247707E-14</v>
      </c>
      <c r="M20" s="31">
        <v>7.6641738582282405E-13</v>
      </c>
      <c r="N20" s="31">
        <v>4.2029870986807302E-11</v>
      </c>
      <c r="O20" s="31">
        <v>2.2448105190033699E-9</v>
      </c>
      <c r="P20" s="31">
        <v>1.15427957399084E-7</v>
      </c>
      <c r="Q20" s="31">
        <v>5.5918727686843104E-6</v>
      </c>
      <c r="R20" s="31">
        <v>2.4297048664758501E-4</v>
      </c>
      <c r="S20" s="31">
        <v>8.0460829007353105E-3</v>
      </c>
      <c r="T20" s="31">
        <v>4.99575554561028E-4</v>
      </c>
      <c r="U20" s="31">
        <v>2.3469224416276901E-5</v>
      </c>
      <c r="V20" s="31">
        <v>9.8289668161895394E-7</v>
      </c>
      <c r="W20" s="31">
        <v>3.8634696878136603E-8</v>
      </c>
      <c r="X20" s="31">
        <v>1.458652551049E-9</v>
      </c>
      <c r="Y20" s="31">
        <v>5.35578949314354E-11</v>
      </c>
      <c r="Z20" s="31">
        <v>1.92674481322352E-12</v>
      </c>
      <c r="AA20" s="31">
        <v>6.8240780290375603E-14</v>
      </c>
      <c r="AB20" s="31">
        <v>2.3873310155136099E-15</v>
      </c>
      <c r="AC20" s="31">
        <v>8.2689713778448896E-17</v>
      </c>
      <c r="AD20" s="31">
        <v>2.8406356108828201E-18</v>
      </c>
      <c r="AE20" s="31">
        <v>9.6912243946674802E-20</v>
      </c>
      <c r="AF20" s="31">
        <v>3.28690597822777E-21</v>
      </c>
      <c r="AG20" s="31">
        <v>1.1091633674459701E-22</v>
      </c>
      <c r="AH20" s="31">
        <v>3.7263953479167598E-24</v>
      </c>
      <c r="AI20" s="31">
        <v>1.24709964995684E-25</v>
      </c>
      <c r="AJ20" s="31">
        <v>4.15935294286696E-27</v>
      </c>
      <c r="AK20" s="31">
        <v>1.38300878153703E-28</v>
      </c>
      <c r="AL20" s="31">
        <v>4.5860188351696803E-30</v>
      </c>
      <c r="AM20" s="31">
        <v>1.5169649575140799E-31</v>
      </c>
      <c r="AN20" s="31">
        <v>5.0066220306102498E-33</v>
      </c>
      <c r="AO20" s="31">
        <v>1.64903882737E-34</v>
      </c>
      <c r="AP20" s="31">
        <v>5.4213805214630897E-36</v>
      </c>
      <c r="AQ20" s="31">
        <v>1.7792977020648501E-37</v>
      </c>
      <c r="AR20" s="31">
        <v>5.8305024025821099E-39</v>
      </c>
      <c r="AS20" s="31">
        <v>1.90780602187995E-40</v>
      </c>
      <c r="AT20" s="31">
        <v>6.2341876593491903E-42</v>
      </c>
      <c r="AU20" s="31">
        <v>2.03462603638186E-43</v>
      </c>
      <c r="AV20" s="31">
        <v>6.6326867882348603E-45</v>
      </c>
      <c r="AW20" s="31">
        <v>2.1943684641713102E-46</v>
      </c>
      <c r="AY20" s="31">
        <v>9.5583121224774706E-67</v>
      </c>
      <c r="AZ20" s="31">
        <v>9.8441808859317297E-63</v>
      </c>
      <c r="BA20" s="31">
        <v>1.0095433256189701E-58</v>
      </c>
      <c r="BB20" s="31">
        <v>1.03015728348616E-54</v>
      </c>
      <c r="BC20" s="31">
        <v>1.0451487029783301E-50</v>
      </c>
      <c r="BD20" s="31">
        <v>1.0532312776053401E-46</v>
      </c>
      <c r="BE20" s="31">
        <v>1.0529197573976599E-42</v>
      </c>
      <c r="BF20" s="31">
        <v>1.0425026258418E-38</v>
      </c>
      <c r="BG20" s="31">
        <v>1.0200105512460101E-34</v>
      </c>
      <c r="BH20" s="31">
        <v>9.8317919136469196E-31</v>
      </c>
      <c r="BI20" s="31">
        <v>9.2940310024225502E-27</v>
      </c>
      <c r="BJ20" s="31">
        <v>8.5567134325848595E-23</v>
      </c>
      <c r="BK20" s="31">
        <v>7.5845244658730396E-19</v>
      </c>
      <c r="BL20" s="31">
        <v>6.3340708102175598E-15</v>
      </c>
      <c r="BM20" s="31">
        <v>4.7447253035376498E-11</v>
      </c>
      <c r="BN20" s="31">
        <v>2.7082979116984401E-7</v>
      </c>
      <c r="BO20" s="31">
        <v>9.7694202982571101E-11</v>
      </c>
      <c r="BP20" s="31">
        <v>2.6649747241282401E-14</v>
      </c>
      <c r="BQ20" s="31">
        <v>6.4791017667008301E-18</v>
      </c>
      <c r="BR20" s="31">
        <v>1.47819810596279E-21</v>
      </c>
      <c r="BS20" s="31">
        <v>3.2390266298437198E-25</v>
      </c>
      <c r="BT20" s="31">
        <v>6.9018431904724302E-29</v>
      </c>
      <c r="BU20" s="31">
        <v>1.4408631085177401E-32</v>
      </c>
      <c r="BV20" s="31">
        <v>2.9612927328432999E-36</v>
      </c>
      <c r="BW20" s="31">
        <v>6.0113659193314E-40</v>
      </c>
      <c r="BX20" s="31">
        <v>1.20815072659195E-43</v>
      </c>
      <c r="BY20" s="31">
        <v>2.4081376282468802E-47</v>
      </c>
      <c r="BZ20" s="31">
        <v>4.7668160510837102E-51</v>
      </c>
      <c r="CA20" s="31">
        <v>9.3801413379409206E-55</v>
      </c>
      <c r="CB20" s="31">
        <v>1.8364486570082402E-58</v>
      </c>
      <c r="CC20" s="31">
        <v>3.5795011922394901E-62</v>
      </c>
      <c r="CD20" s="31">
        <v>6.9498340305167103E-66</v>
      </c>
      <c r="CE20" s="31">
        <v>1.34470903042562E-69</v>
      </c>
      <c r="CF20" s="31">
        <v>2.59385972889059E-73</v>
      </c>
      <c r="CG20" s="31">
        <v>4.9896058023269599E-77</v>
      </c>
      <c r="CH20" s="31">
        <v>9.5742497700945291E-81</v>
      </c>
      <c r="CI20" s="31">
        <v>1.83300159044714E-84</v>
      </c>
      <c r="CJ20" s="31">
        <v>3.5020943496971503E-88</v>
      </c>
      <c r="CK20" s="31">
        <v>6.6784537800282106E-92</v>
      </c>
      <c r="CL20" s="31">
        <v>1.2713757319946601E-95</v>
      </c>
      <c r="CM20" s="31">
        <v>2.41646648198914E-99</v>
      </c>
      <c r="CN20" s="31">
        <v>4.58615548327963E-103</v>
      </c>
      <c r="CO20" s="31">
        <v>8.6920954476255405E-107</v>
      </c>
      <c r="CP20" s="31">
        <v>1.64531701229881E-110</v>
      </c>
      <c r="CQ20" s="31">
        <v>3.1107243412305499E-114</v>
      </c>
      <c r="CR20" s="31">
        <v>5.8753676568727702E-118</v>
      </c>
    </row>
    <row r="21" spans="3:96" ht="3" customHeight="1" x14ac:dyDescent="0.15">
      <c r="C21" s="30">
        <v>17</v>
      </c>
      <c r="D21" s="31">
        <v>4.1160148613267E-30</v>
      </c>
      <c r="E21" s="31">
        <v>2.2768540589225299E-28</v>
      </c>
      <c r="F21" s="31">
        <v>1.2707146822445799E-26</v>
      </c>
      <c r="G21" s="31">
        <v>7.0260378681348196E-25</v>
      </c>
      <c r="H21" s="31">
        <v>3.8432900099559699E-23</v>
      </c>
      <c r="I21" s="31">
        <v>2.0761489638286201E-21</v>
      </c>
      <c r="J21" s="31">
        <v>1.10509585198861E-19</v>
      </c>
      <c r="K21" s="31">
        <v>5.7790717006406202E-18</v>
      </c>
      <c r="L21" s="31">
        <v>2.95760180324459E-16</v>
      </c>
      <c r="M21" s="31">
        <v>1.4733732213632899E-14</v>
      </c>
      <c r="N21" s="31">
        <v>7.08976668871003E-13</v>
      </c>
      <c r="O21" s="31">
        <v>3.2571213996139503E-11</v>
      </c>
      <c r="P21" s="31">
        <v>1.4017434310932899E-9</v>
      </c>
      <c r="Q21" s="31">
        <v>5.45969384912009E-8</v>
      </c>
      <c r="R21" s="31">
        <v>1.7871550186789E-6</v>
      </c>
      <c r="S21" s="31">
        <v>3.9488424449139198E-5</v>
      </c>
      <c r="T21" s="31">
        <v>3.6666401789785099E-6</v>
      </c>
      <c r="U21" s="31">
        <v>2.2837606912069099E-7</v>
      </c>
      <c r="V21" s="31">
        <v>1.18987665601665E-8</v>
      </c>
      <c r="W21" s="31">
        <v>5.5920880248431703E-10</v>
      </c>
      <c r="X21" s="31">
        <v>2.4563199714906401E-11</v>
      </c>
      <c r="Y21" s="31">
        <v>1.0284861247659E-12</v>
      </c>
      <c r="Z21" s="31">
        <v>4.1551490675263503E-14</v>
      </c>
      <c r="AA21" s="31">
        <v>1.6328021954960701E-15</v>
      </c>
      <c r="AB21" s="31">
        <v>6.2757420302828298E-17</v>
      </c>
      <c r="AC21" s="31">
        <v>2.3688587791195499E-18</v>
      </c>
      <c r="AD21" s="31">
        <v>8.8078782574892402E-20</v>
      </c>
      <c r="AE21" s="31">
        <v>3.2334917774834301E-21</v>
      </c>
      <c r="AF21" s="31">
        <v>1.17417665444785E-22</v>
      </c>
      <c r="AG21" s="31">
        <v>4.2236716000496302E-24</v>
      </c>
      <c r="AH21" s="31">
        <v>1.5068031331884599E-25</v>
      </c>
      <c r="AI21" s="31">
        <v>5.33649592160175E-27</v>
      </c>
      <c r="AJ21" s="31">
        <v>1.87776843930448E-28</v>
      </c>
      <c r="AK21" s="31">
        <v>6.5691798806185399E-30</v>
      </c>
      <c r="AL21" s="31">
        <v>2.28620931640498E-31</v>
      </c>
      <c r="AM21" s="31">
        <v>7.9190463407588195E-33</v>
      </c>
      <c r="AN21" s="31">
        <v>2.7312952084510299E-34</v>
      </c>
      <c r="AO21" s="31">
        <v>9.3835177866796903E-36</v>
      </c>
      <c r="AP21" s="31">
        <v>3.2122260352040301E-37</v>
      </c>
      <c r="AQ21" s="31">
        <v>1.0960110333787699E-38</v>
      </c>
      <c r="AR21" s="31">
        <v>3.7282306196993396E-40</v>
      </c>
      <c r="AS21" s="31">
        <v>1.26464298411492E-41</v>
      </c>
      <c r="AT21" s="31">
        <v>4.2785658525898196E-43</v>
      </c>
      <c r="AU21" s="31">
        <v>1.44401707693967E-44</v>
      </c>
      <c r="AV21" s="31">
        <v>4.8625618579408902E-46</v>
      </c>
      <c r="AW21" s="31">
        <v>1.66084243543671E-47</v>
      </c>
      <c r="AY21" s="31">
        <v>2.2394286251959501E-70</v>
      </c>
      <c r="AZ21" s="31">
        <v>2.17204019213374E-66</v>
      </c>
      <c r="BA21" s="31">
        <v>2.0897005556521302E-62</v>
      </c>
      <c r="BB21" s="31">
        <v>1.99178672101891E-58</v>
      </c>
      <c r="BC21" s="31">
        <v>1.8781500607251901E-54</v>
      </c>
      <c r="BD21" s="31">
        <v>1.7489568177945799E-50</v>
      </c>
      <c r="BE21" s="31">
        <v>1.6047701596721999E-46</v>
      </c>
      <c r="BF21" s="31">
        <v>1.44664636968439E-42</v>
      </c>
      <c r="BG21" s="31">
        <v>1.27624694500735E-38</v>
      </c>
      <c r="BH21" s="31">
        <v>1.09596820921497E-34</v>
      </c>
      <c r="BI21" s="31">
        <v>9.0908949479140604E-31</v>
      </c>
      <c r="BJ21" s="31">
        <v>7.1994025403076505E-27</v>
      </c>
      <c r="BK21" s="31">
        <v>5.34088263470093E-23</v>
      </c>
      <c r="BL21" s="31">
        <v>3.5857000234388498E-19</v>
      </c>
      <c r="BM21" s="31">
        <v>2.0227865997752098E-15</v>
      </c>
      <c r="BN21" s="31">
        <v>7.6960454129206192E-12</v>
      </c>
      <c r="BO21" s="31">
        <v>4.1552386115012996E-15</v>
      </c>
      <c r="BP21" s="31">
        <v>1.5032707334990399E-18</v>
      </c>
      <c r="BQ21" s="31">
        <v>4.5476261370989603E-22</v>
      </c>
      <c r="BR21" s="31">
        <v>1.2407023644512801E-25</v>
      </c>
      <c r="BS21" s="31">
        <v>3.1632766732557297E-29</v>
      </c>
      <c r="BT21" s="31">
        <v>7.6873092189809603E-33</v>
      </c>
      <c r="BU21" s="31">
        <v>1.8024408149108501E-36</v>
      </c>
      <c r="BV21" s="31">
        <v>4.1104292899767298E-40</v>
      </c>
      <c r="BW21" s="31">
        <v>9.1681632479462192E-44</v>
      </c>
      <c r="BX21" s="31">
        <v>2.0082001148185599E-47</v>
      </c>
      <c r="BY21" s="31">
        <v>4.3328961816941303E-51</v>
      </c>
      <c r="BZ21" s="31">
        <v>9.2301273644801094E-55</v>
      </c>
      <c r="CA21" s="31">
        <v>1.9448628250604599E-58</v>
      </c>
      <c r="CB21" s="31">
        <v>4.0593505766729E-62</v>
      </c>
      <c r="CC21" s="31">
        <v>8.4028298733774795E-66</v>
      </c>
      <c r="CD21" s="31">
        <v>1.7267123612148201E-69</v>
      </c>
      <c r="CE21" s="31">
        <v>3.5252750895830202E-73</v>
      </c>
      <c r="CF21" s="31">
        <v>7.15553172016848E-77</v>
      </c>
      <c r="CG21" s="31">
        <v>1.44483854959146E-80</v>
      </c>
      <c r="CH21" s="31">
        <v>2.9036329664876201E-84</v>
      </c>
      <c r="CI21" s="31">
        <v>5.8102660954082297E-88</v>
      </c>
      <c r="CJ21" s="31">
        <v>1.15809647067355E-91</v>
      </c>
      <c r="CK21" s="31">
        <v>2.3000116520503499E-95</v>
      </c>
      <c r="CL21" s="31">
        <v>4.5527836404651697E-99</v>
      </c>
      <c r="CM21" s="31">
        <v>8.9845497603260105E-103</v>
      </c>
      <c r="CN21" s="31">
        <v>1.76801648650702E-106</v>
      </c>
      <c r="CO21" s="31">
        <v>3.4700426211828002E-110</v>
      </c>
      <c r="CP21" s="31">
        <v>6.7939220359379098E-114</v>
      </c>
      <c r="CQ21" s="31">
        <v>1.3271329841726001E-117</v>
      </c>
      <c r="CR21" s="31">
        <v>2.5871567495730798E-121</v>
      </c>
    </row>
    <row r="22" spans="3:96" ht="3" customHeight="1" x14ac:dyDescent="0.15">
      <c r="C22" s="30">
        <v>18</v>
      </c>
      <c r="D22" s="31">
        <v>6.5496568219720005E-32</v>
      </c>
      <c r="E22" s="31">
        <v>3.53312382473427E-30</v>
      </c>
      <c r="F22" s="31">
        <v>1.92175174869565E-28</v>
      </c>
      <c r="G22" s="31">
        <v>1.03396522659227E-26</v>
      </c>
      <c r="H22" s="31">
        <v>5.4932301329415696E-25</v>
      </c>
      <c r="I22" s="31">
        <v>2.8754911783658598E-23</v>
      </c>
      <c r="J22" s="31">
        <v>1.4788706479055199E-21</v>
      </c>
      <c r="K22" s="31">
        <v>7.4448551819992499E-20</v>
      </c>
      <c r="L22" s="31">
        <v>3.6498432184846899E-18</v>
      </c>
      <c r="M22" s="31">
        <v>1.7300270602771801E-16</v>
      </c>
      <c r="N22" s="31">
        <v>7.8444497182738697E-15</v>
      </c>
      <c r="O22" s="31">
        <v>3.3461431389576898E-13</v>
      </c>
      <c r="P22" s="31">
        <v>1.30528696878687E-11</v>
      </c>
      <c r="Q22" s="31">
        <v>4.4153576486056998E-10</v>
      </c>
      <c r="R22" s="31">
        <v>1.15666505627926E-8</v>
      </c>
      <c r="S22" s="31">
        <v>1.9098916920565999E-7</v>
      </c>
      <c r="T22" s="31">
        <v>2.3665288088331699E-8</v>
      </c>
      <c r="U22" s="31">
        <v>1.8401897131845599E-9</v>
      </c>
      <c r="V22" s="31">
        <v>1.14813409506133E-10</v>
      </c>
      <c r="W22" s="31">
        <v>6.2818381478901203E-12</v>
      </c>
      <c r="X22" s="31">
        <v>3.1474211042869601E-13</v>
      </c>
      <c r="Y22" s="31">
        <v>1.4801208990862101E-14</v>
      </c>
      <c r="Z22" s="31">
        <v>6.6347132442007499E-16</v>
      </c>
      <c r="AA22" s="31">
        <v>2.8643687735013999E-17</v>
      </c>
      <c r="AB22" s="31">
        <v>1.19974482745818E-18</v>
      </c>
      <c r="AC22" s="31">
        <v>4.9014519776241701E-20</v>
      </c>
      <c r="AD22" s="31">
        <v>1.9610576206401399E-21</v>
      </c>
      <c r="AE22" s="31">
        <v>7.7080285266769999E-23</v>
      </c>
      <c r="AF22" s="31">
        <v>2.9837095372232902E-24</v>
      </c>
      <c r="AG22" s="31">
        <v>1.1397063133713001E-25</v>
      </c>
      <c r="AH22" s="31">
        <v>4.3028586793482403E-27</v>
      </c>
      <c r="AI22" s="31">
        <v>1.6077988614613801E-28</v>
      </c>
      <c r="AJ22" s="31">
        <v>5.9525697130957999E-30</v>
      </c>
      <c r="AK22" s="31">
        <v>2.1856850006432299E-31</v>
      </c>
      <c r="AL22" s="31">
        <v>7.96585694066112E-33</v>
      </c>
      <c r="AM22" s="31">
        <v>2.8836433882591699E-34</v>
      </c>
      <c r="AN22" s="31">
        <v>1.03747234204118E-35</v>
      </c>
      <c r="AO22" s="31">
        <v>3.7116387917896401E-37</v>
      </c>
      <c r="AP22" s="31">
        <v>1.32101978936156E-38</v>
      </c>
      <c r="AQ22" s="31">
        <v>4.6793335869831803E-40</v>
      </c>
      <c r="AR22" s="31">
        <v>1.65023708602679E-41</v>
      </c>
      <c r="AS22" s="31">
        <v>5.7960992047081502E-43</v>
      </c>
      <c r="AT22" s="31">
        <v>2.02804314444835E-44</v>
      </c>
      <c r="AU22" s="31">
        <v>7.0710282051684206E-46</v>
      </c>
      <c r="AV22" s="31">
        <v>2.4572955854687901E-47</v>
      </c>
      <c r="AW22" s="31">
        <v>8.6574039809027293E-49</v>
      </c>
      <c r="AY22" s="31">
        <v>1.6771929531691799E-74</v>
      </c>
      <c r="AZ22" s="31">
        <v>1.6136890560200501E-70</v>
      </c>
      <c r="BA22" s="31">
        <v>1.53836321733129E-66</v>
      </c>
      <c r="BB22" s="31">
        <v>1.4509306152422299E-62</v>
      </c>
      <c r="BC22" s="31">
        <v>1.35152934324898E-58</v>
      </c>
      <c r="BD22" s="31">
        <v>1.2406059479533001E-54</v>
      </c>
      <c r="BE22" s="31">
        <v>1.1189908135491699E-50</v>
      </c>
      <c r="BF22" s="31">
        <v>9.8798669770360099E-47</v>
      </c>
      <c r="BG22" s="31">
        <v>8.4947260055629006E-43</v>
      </c>
      <c r="BH22" s="31">
        <v>7.0602587026821198E-39</v>
      </c>
      <c r="BI22" s="31">
        <v>5.6106705820910502E-35</v>
      </c>
      <c r="BJ22" s="31">
        <v>4.1903626685017803E-31</v>
      </c>
      <c r="BK22" s="31">
        <v>2.8562116552254501E-27</v>
      </c>
      <c r="BL22" s="31">
        <v>1.68087255950225E-23</v>
      </c>
      <c r="BM22" s="31">
        <v>7.5838398274911799E-20</v>
      </c>
      <c r="BN22" s="31">
        <v>2.1530102924760301E-16</v>
      </c>
      <c r="BO22" s="31">
        <v>1.5533563832004599E-19</v>
      </c>
      <c r="BP22" s="31">
        <v>7.0190773341370998E-23</v>
      </c>
      <c r="BQ22" s="31">
        <v>2.54341084500629E-26</v>
      </c>
      <c r="BR22" s="31">
        <v>8.0797302457964196E-30</v>
      </c>
      <c r="BS22" s="31">
        <v>2.3500697394448701E-33</v>
      </c>
      <c r="BT22" s="31">
        <v>6.4149453461442502E-37</v>
      </c>
      <c r="BU22" s="31">
        <v>1.66899752792225E-40</v>
      </c>
      <c r="BV22" s="31">
        <v>4.1819277279151901E-44</v>
      </c>
      <c r="BW22" s="31">
        <v>1.01655810677031E-47</v>
      </c>
      <c r="BX22" s="31">
        <v>2.4101777261029601E-51</v>
      </c>
      <c r="BY22" s="31">
        <v>5.59607346377396E-55</v>
      </c>
      <c r="BZ22" s="31">
        <v>1.27642292837183E-58</v>
      </c>
      <c r="CA22" s="31">
        <v>2.8671923050791102E-62</v>
      </c>
      <c r="CB22" s="31">
        <v>6.3552689645285203E-66</v>
      </c>
      <c r="CC22" s="31">
        <v>1.3922947208839599E-69</v>
      </c>
      <c r="CD22" s="31">
        <v>3.0187828485286598E-73</v>
      </c>
      <c r="CE22" s="31">
        <v>6.4852105157848803E-77</v>
      </c>
      <c r="CF22" s="31">
        <v>1.38172076591504E-80</v>
      </c>
      <c r="CG22" s="31">
        <v>2.9219467170023302E-84</v>
      </c>
      <c r="CH22" s="31">
        <v>6.1373738066591001E-88</v>
      </c>
      <c r="CI22" s="31">
        <v>1.2811887304529099E-91</v>
      </c>
      <c r="CJ22" s="31">
        <v>2.6594529020563502E-95</v>
      </c>
      <c r="CK22" s="31">
        <v>5.49187326484906E-99</v>
      </c>
      <c r="CL22" s="31">
        <v>1.12868936615744E-102</v>
      </c>
      <c r="CM22" s="31">
        <v>2.3094616100538302E-106</v>
      </c>
      <c r="CN22" s="31">
        <v>4.7061849501133199E-110</v>
      </c>
      <c r="CO22" s="31">
        <v>9.5537527603053495E-114</v>
      </c>
      <c r="CP22" s="31">
        <v>1.9325818677315E-117</v>
      </c>
      <c r="CQ22" s="31">
        <v>3.8963844310310999E-121</v>
      </c>
      <c r="CR22" s="31">
        <v>7.8321444117472696E-125</v>
      </c>
    </row>
    <row r="23" spans="3:96" ht="3" customHeight="1" x14ac:dyDescent="0.15">
      <c r="C23" s="30">
        <v>19</v>
      </c>
      <c r="D23" s="31">
        <v>7.4446661115941703E-34</v>
      </c>
      <c r="E23" s="31">
        <v>3.9474552280975299E-32</v>
      </c>
      <c r="F23" s="31">
        <v>2.11023202882603E-30</v>
      </c>
      <c r="G23" s="31">
        <v>1.1147531743128199E-28</v>
      </c>
      <c r="H23" s="31">
        <v>5.8080019752883903E-27</v>
      </c>
      <c r="I23" s="31">
        <v>2.9772730692692599E-25</v>
      </c>
      <c r="J23" s="31">
        <v>1.4968580879838099E-23</v>
      </c>
      <c r="K23" s="31">
        <v>7.34983011451756E-22</v>
      </c>
      <c r="L23" s="31">
        <v>3.5041069473446397E-20</v>
      </c>
      <c r="M23" s="31">
        <v>1.60860211893015E-18</v>
      </c>
      <c r="N23" s="31">
        <v>7.0212036856081798E-17</v>
      </c>
      <c r="O23" s="31">
        <v>2.8552387568076799E-15</v>
      </c>
      <c r="P23" s="31">
        <v>1.04383981726264E-13</v>
      </c>
      <c r="Q23" s="31">
        <v>3.19638592441509E-12</v>
      </c>
      <c r="R23" s="31">
        <v>6.9716331636940395E-11</v>
      </c>
      <c r="S23" s="31">
        <v>9.1831552664223901E-10</v>
      </c>
      <c r="T23" s="31">
        <v>1.4229133183182299E-10</v>
      </c>
      <c r="U23" s="31">
        <v>1.32784603276018E-11</v>
      </c>
      <c r="V23" s="31">
        <v>9.6591165145237104E-13</v>
      </c>
      <c r="W23" s="31">
        <v>6.0335069210158903E-14</v>
      </c>
      <c r="X23" s="31">
        <v>3.3969226555019698E-15</v>
      </c>
      <c r="Y23" s="31">
        <v>1.77291818641145E-16</v>
      </c>
      <c r="Z23" s="31">
        <v>8.7325868090291295E-18</v>
      </c>
      <c r="AA23" s="31">
        <v>4.1088141013904299E-19</v>
      </c>
      <c r="AB23" s="31">
        <v>1.86276865233998E-20</v>
      </c>
      <c r="AC23" s="31">
        <v>8.18915441297057E-22</v>
      </c>
      <c r="AD23" s="31">
        <v>3.5080246594310302E-23</v>
      </c>
      <c r="AE23" s="31">
        <v>1.4698397741191501E-24</v>
      </c>
      <c r="AF23" s="31">
        <v>6.0417781882558604E-26</v>
      </c>
      <c r="AG23" s="31">
        <v>2.4423097812751298E-27</v>
      </c>
      <c r="AH23" s="31">
        <v>9.7284170426522299E-29</v>
      </c>
      <c r="AI23" s="31">
        <v>3.8247841813795799E-30</v>
      </c>
      <c r="AJ23" s="31">
        <v>1.48627071122491E-31</v>
      </c>
      <c r="AK23" s="31">
        <v>5.71513488530712E-33</v>
      </c>
      <c r="AL23" s="31">
        <v>2.17685817920625E-34</v>
      </c>
      <c r="AM23" s="31">
        <v>8.2202712397571601E-36</v>
      </c>
      <c r="AN23" s="31">
        <v>3.0797975580690002E-37</v>
      </c>
      <c r="AO23" s="31">
        <v>1.1455778048427699E-38</v>
      </c>
      <c r="AP23" s="31">
        <v>4.2329701282966496E-40</v>
      </c>
      <c r="AQ23" s="31">
        <v>1.5545567519137E-41</v>
      </c>
      <c r="AR23" s="31">
        <v>5.6768372050812796E-43</v>
      </c>
      <c r="AS23" s="31">
        <v>2.06215459226542E-44</v>
      </c>
      <c r="AT23" s="31">
        <v>7.4543372819220895E-46</v>
      </c>
      <c r="AU23" s="31">
        <v>2.6823297093117602E-47</v>
      </c>
      <c r="AV23" s="31">
        <v>9.6108948008948404E-49</v>
      </c>
      <c r="AW23" s="31">
        <v>3.4896480325380499E-50</v>
      </c>
      <c r="AY23" s="31">
        <v>9.0100655209858994E-79</v>
      </c>
      <c r="AZ23" s="31">
        <v>8.6429296824750199E-75</v>
      </c>
      <c r="BA23" s="31">
        <v>8.2110288970395094E-71</v>
      </c>
      <c r="BB23" s="31">
        <v>7.7131599653686497E-67</v>
      </c>
      <c r="BC23" s="31">
        <v>7.15054855447188E-63</v>
      </c>
      <c r="BD23" s="31">
        <v>6.5262235935893104E-59</v>
      </c>
      <c r="BE23" s="31">
        <v>5.8454528668150001E-55</v>
      </c>
      <c r="BF23" s="31">
        <v>5.1162574590745603E-51</v>
      </c>
      <c r="BG23" s="31">
        <v>4.3500211544176198E-47</v>
      </c>
      <c r="BH23" s="31">
        <v>3.5622184487342901E-43</v>
      </c>
      <c r="BI23" s="31">
        <v>2.7732998463968101E-39</v>
      </c>
      <c r="BJ23" s="31">
        <v>2.0098047621590199E-35</v>
      </c>
      <c r="BK23" s="31">
        <v>1.30583886366074E-31</v>
      </c>
      <c r="BL23" s="31">
        <v>7.0519086530706297E-28</v>
      </c>
      <c r="BM23" s="31">
        <v>2.6465479907079501E-24</v>
      </c>
      <c r="BN23" s="31">
        <v>5.9818350025624E-21</v>
      </c>
      <c r="BO23" s="31">
        <v>5.4069321041945103E-24</v>
      </c>
      <c r="BP23" s="31">
        <v>2.9339087676544298E-27</v>
      </c>
      <c r="BQ23" s="31">
        <v>1.2398901816249199E-30</v>
      </c>
      <c r="BR23" s="31">
        <v>4.4977266146943899E-34</v>
      </c>
      <c r="BS23" s="31">
        <v>1.4702499231276999E-37</v>
      </c>
      <c r="BT23" s="31">
        <v>4.4546747663659702E-41</v>
      </c>
      <c r="BU23" s="31">
        <v>1.27365122443484E-44</v>
      </c>
      <c r="BV23" s="31">
        <v>3.4783583361417803E-48</v>
      </c>
      <c r="BW23" s="31">
        <v>9.1525945321280696E-52</v>
      </c>
      <c r="BX23" s="31">
        <v>2.3352533629141999E-55</v>
      </c>
      <c r="BY23" s="31">
        <v>5.8056761703109601E-59</v>
      </c>
      <c r="BZ23" s="31">
        <v>1.41170321447825E-62</v>
      </c>
      <c r="CA23" s="31">
        <v>3.36752796053211E-66</v>
      </c>
      <c r="CB23" s="31">
        <v>7.8997129924120402E-70</v>
      </c>
      <c r="CC23" s="31">
        <v>1.8260344958027801E-73</v>
      </c>
      <c r="CD23" s="31">
        <v>4.1660342160942097E-77</v>
      </c>
      <c r="CE23" s="31">
        <v>9.3941259488553809E-81</v>
      </c>
      <c r="CF23" s="31">
        <v>2.0961455334690501E-84</v>
      </c>
      <c r="CG23" s="31">
        <v>4.6329313946377998E-88</v>
      </c>
      <c r="CH23" s="31">
        <v>1.01516646235674E-91</v>
      </c>
      <c r="CI23" s="31">
        <v>2.20695510920714E-95</v>
      </c>
      <c r="CJ23" s="31">
        <v>4.7633354359768201E-99</v>
      </c>
      <c r="CK23" s="31">
        <v>1.0212738596623801E-102</v>
      </c>
      <c r="CL23" s="31">
        <v>2.17625286156176E-106</v>
      </c>
      <c r="CM23" s="31">
        <v>4.6111623262782699E-110</v>
      </c>
      <c r="CN23" s="31">
        <v>9.7190074749346395E-114</v>
      </c>
      <c r="CO23" s="31">
        <v>2.0384594142755801E-117</v>
      </c>
      <c r="CP23" s="31">
        <v>4.2559174497254904E-121</v>
      </c>
      <c r="CQ23" s="31">
        <v>8.8475660236540501E-125</v>
      </c>
      <c r="CR23" s="31">
        <v>1.83212521084245E-128</v>
      </c>
    </row>
    <row r="24" spans="3:96" ht="3" customHeight="1" x14ac:dyDescent="0.15">
      <c r="C24" s="30">
        <v>20</v>
      </c>
      <c r="D24" s="31">
        <v>7.0613136892559793E-36</v>
      </c>
      <c r="E24" s="31">
        <v>3.6944509863391499E-34</v>
      </c>
      <c r="F24" s="31">
        <v>1.9488308991434301E-32</v>
      </c>
      <c r="G24" s="31">
        <v>1.0150500393679701E-30</v>
      </c>
      <c r="H24" s="31">
        <v>5.2094842925154602E-29</v>
      </c>
      <c r="I24" s="31">
        <v>2.6276262094190501E-27</v>
      </c>
      <c r="J24" s="31">
        <v>1.29812174357391E-25</v>
      </c>
      <c r="K24" s="31">
        <v>6.2526787836791104E-24</v>
      </c>
      <c r="L24" s="31">
        <v>2.9178470592113502E-22</v>
      </c>
      <c r="M24" s="31">
        <v>1.3071387394828599E-20</v>
      </c>
      <c r="N24" s="31">
        <v>5.5432701616976203E-19</v>
      </c>
      <c r="O24" s="31">
        <v>2.1749369324698699E-17</v>
      </c>
      <c r="P24" s="31">
        <v>7.5757598219793501E-16</v>
      </c>
      <c r="Q24" s="31">
        <v>2.1505640824470999E-14</v>
      </c>
      <c r="R24" s="31">
        <v>4.0170174668579298E-13</v>
      </c>
      <c r="S24" s="31">
        <v>4.4031575067080601E-12</v>
      </c>
      <c r="T24" s="31">
        <v>8.1823298555348897E-13</v>
      </c>
      <c r="U24" s="31">
        <v>8.9106856702416703E-14</v>
      </c>
      <c r="V24" s="31">
        <v>7.4073963071019005E-15</v>
      </c>
      <c r="W24" s="31">
        <v>5.2032369556432296E-16</v>
      </c>
      <c r="X24" s="31">
        <v>3.2529603777430499E-17</v>
      </c>
      <c r="Y24" s="31">
        <v>1.8662264887998202E-18</v>
      </c>
      <c r="Z24" s="31">
        <v>1.00204330900802E-19</v>
      </c>
      <c r="AA24" s="31">
        <v>5.1039784778964103E-21</v>
      </c>
      <c r="AB24" s="31">
        <v>2.4902268854235298E-22</v>
      </c>
      <c r="AC24" s="31">
        <v>1.17221006890276E-23</v>
      </c>
      <c r="AD24" s="31">
        <v>5.35305997310398E-25</v>
      </c>
      <c r="AE24" s="31">
        <v>2.3817897558586701E-26</v>
      </c>
      <c r="AF24" s="31">
        <v>1.03611072116362E-27</v>
      </c>
      <c r="AG24" s="31">
        <v>4.4190138062244299E-29</v>
      </c>
      <c r="AH24" s="31">
        <v>1.8520868640202401E-30</v>
      </c>
      <c r="AI24" s="31">
        <v>7.6427202164442499E-32</v>
      </c>
      <c r="AJ24" s="31">
        <v>3.1101957904150101E-33</v>
      </c>
      <c r="AK24" s="31">
        <v>1.24990864807686E-34</v>
      </c>
      <c r="AL24" s="31">
        <v>4.9662926263648599E-36</v>
      </c>
      <c r="AM24" s="31">
        <v>1.9529587734556199E-37</v>
      </c>
      <c r="AN24" s="31">
        <v>7.6075783196173704E-39</v>
      </c>
      <c r="AO24" s="31">
        <v>2.93785509788873E-40</v>
      </c>
      <c r="AP24" s="31">
        <v>1.1254926643827199E-41</v>
      </c>
      <c r="AQ24" s="31">
        <v>4.2800322499316699E-43</v>
      </c>
      <c r="AR24" s="31">
        <v>1.6165091739589001E-44</v>
      </c>
      <c r="AS24" s="31">
        <v>6.0666067437433701E-46</v>
      </c>
      <c r="AT24" s="31">
        <v>2.2632802818939401E-47</v>
      </c>
      <c r="AU24" s="31">
        <v>8.3970224489425803E-49</v>
      </c>
      <c r="AV24" s="31">
        <v>3.0993124922074899E-50</v>
      </c>
      <c r="AW24" s="31">
        <v>1.1587913132267E-51</v>
      </c>
      <c r="AY24" s="31">
        <v>4.1015274487769697E-83</v>
      </c>
      <c r="AZ24" s="31">
        <v>3.9284404568392002E-79</v>
      </c>
      <c r="BA24" s="31">
        <v>3.72556694465224E-75</v>
      </c>
      <c r="BB24" s="31">
        <v>3.4924177722830301E-71</v>
      </c>
      <c r="BC24" s="31">
        <v>3.2296535642642501E-67</v>
      </c>
      <c r="BD24" s="31">
        <v>2.93879051039831E-63</v>
      </c>
      <c r="BE24" s="31">
        <v>2.6224073635179002E-59</v>
      </c>
      <c r="BF24" s="31">
        <v>2.28439152893456E-55</v>
      </c>
      <c r="BG24" s="31">
        <v>1.9302332666091999E-51</v>
      </c>
      <c r="BH24" s="31">
        <v>1.5673813719751701E-47</v>
      </c>
      <c r="BI24" s="31">
        <v>1.20568139375384E-43</v>
      </c>
      <c r="BJ24" s="31">
        <v>8.5793148302191499E-40</v>
      </c>
      <c r="BK24" s="31">
        <v>5.40616200552647E-36</v>
      </c>
      <c r="BL24" s="31">
        <v>2.7492419930377002E-32</v>
      </c>
      <c r="BM24" s="31">
        <v>8.8244669870644398E-29</v>
      </c>
      <c r="BN24" s="31">
        <v>1.6557068809615299E-25</v>
      </c>
      <c r="BO24" s="31">
        <v>1.7990681777959899E-28</v>
      </c>
      <c r="BP24" s="31">
        <v>1.14011050138287E-31</v>
      </c>
      <c r="BQ24" s="31">
        <v>5.5083460637083596E-35</v>
      </c>
      <c r="BR24" s="31">
        <v>2.2475812028739801E-38</v>
      </c>
      <c r="BS24" s="31">
        <v>8.1598082804547298E-42</v>
      </c>
      <c r="BT24" s="31">
        <v>2.7179800080876299E-45</v>
      </c>
      <c r="BU24" s="31">
        <v>8.4721962680635496E-49</v>
      </c>
      <c r="BV24" s="31">
        <v>2.5050013026415501E-52</v>
      </c>
      <c r="BW24" s="31">
        <v>7.0941320059993197E-56</v>
      </c>
      <c r="BX24" s="31">
        <v>1.93822899101591E-59</v>
      </c>
      <c r="BY24" s="31">
        <v>5.1371657767823196E-63</v>
      </c>
      <c r="BZ24" s="31">
        <v>1.32657705082237E-66</v>
      </c>
      <c r="CA24" s="31">
        <v>3.3491215645088097E-70</v>
      </c>
      <c r="CB24" s="31">
        <v>8.2896395645738697E-74</v>
      </c>
      <c r="CC24" s="31">
        <v>2.0162685633246401E-77</v>
      </c>
      <c r="CD24" s="31">
        <v>4.8284078595768399E-81</v>
      </c>
      <c r="CE24" s="31">
        <v>1.1402647541307501E-84</v>
      </c>
      <c r="CF24" s="31">
        <v>2.6592054206841702E-88</v>
      </c>
      <c r="CG24" s="31">
        <v>6.1313446445563899E-92</v>
      </c>
      <c r="CH24" s="31">
        <v>1.3991390558775301E-95</v>
      </c>
      <c r="CI24" s="31">
        <v>3.16266739713929E-99</v>
      </c>
      <c r="CJ24" s="31">
        <v>7.08715484345765E-103</v>
      </c>
      <c r="CK24" s="31">
        <v>1.57548429463694E-106</v>
      </c>
      <c r="CL24" s="31">
        <v>3.4765133013896301E-110</v>
      </c>
      <c r="CM24" s="31">
        <v>7.6189691091004998E-114</v>
      </c>
      <c r="CN24" s="31">
        <v>1.6591319998468699E-117</v>
      </c>
      <c r="CO24" s="31">
        <v>3.59158770524286E-121</v>
      </c>
      <c r="CP24" s="31">
        <v>7.7318347927404503E-125</v>
      </c>
      <c r="CQ24" s="31">
        <v>1.6558564744907401E-128</v>
      </c>
      <c r="CR24" s="31">
        <v>3.5293290610755103E-132</v>
      </c>
    </row>
    <row r="25" spans="3:96" ht="3" customHeight="1" x14ac:dyDescent="0.15">
      <c r="C25" s="30">
        <v>21</v>
      </c>
      <c r="D25" s="31">
        <v>5.9708579204878003E-38</v>
      </c>
      <c r="E25" s="31">
        <v>3.0895900892035197E-36</v>
      </c>
      <c r="F25" s="31">
        <v>1.61208324004704E-34</v>
      </c>
      <c r="G25" s="31">
        <v>8.2997331516163797E-33</v>
      </c>
      <c r="H25" s="31">
        <v>4.2071242975029604E-31</v>
      </c>
      <c r="I25" s="31">
        <v>2.0938923675681E-29</v>
      </c>
      <c r="J25" s="31">
        <v>1.01954475794441E-27</v>
      </c>
      <c r="K25" s="31">
        <v>4.8332239147434199E-26</v>
      </c>
      <c r="L25" s="31">
        <v>2.2157351827003199E-24</v>
      </c>
      <c r="M25" s="31">
        <v>9.7273562392638104E-23</v>
      </c>
      <c r="N25" s="31">
        <v>4.0284250839951999E-21</v>
      </c>
      <c r="O25" s="31">
        <v>1.5351059075013699E-19</v>
      </c>
      <c r="P25" s="31">
        <v>5.1427151757475801E-18</v>
      </c>
      <c r="Q25" s="31">
        <v>1.3736014230411901E-16</v>
      </c>
      <c r="R25" s="31">
        <v>2.2441472754601399E-15</v>
      </c>
      <c r="S25" s="31">
        <v>2.1081966409551701E-14</v>
      </c>
      <c r="T25" s="31">
        <v>4.5637130225631002E-15</v>
      </c>
      <c r="U25" s="31">
        <v>5.6804411078598601E-16</v>
      </c>
      <c r="V25" s="31">
        <v>5.3129934318102501E-17</v>
      </c>
      <c r="W25" s="31">
        <v>4.1463660766883103E-18</v>
      </c>
      <c r="X25" s="31">
        <v>2.8506692307208099E-19</v>
      </c>
      <c r="Y25" s="31">
        <v>1.7833923443205499E-20</v>
      </c>
      <c r="Z25" s="31">
        <v>1.03687384464054E-21</v>
      </c>
      <c r="AA25" s="31">
        <v>5.6847880682903398E-23</v>
      </c>
      <c r="AB25" s="31">
        <v>2.9702097823439702E-24</v>
      </c>
      <c r="AC25" s="31">
        <v>1.49062095964855E-25</v>
      </c>
      <c r="AD25" s="31">
        <v>7.2291457846080403E-27</v>
      </c>
      <c r="AE25" s="31">
        <v>3.4042179080654699E-28</v>
      </c>
      <c r="AF25" s="31">
        <v>1.5624953012938E-29</v>
      </c>
      <c r="AG25" s="31">
        <v>7.0120317642256201E-31</v>
      </c>
      <c r="AH25" s="31">
        <v>3.08468147144731E-32</v>
      </c>
      <c r="AI25" s="31">
        <v>1.33306823058542E-33</v>
      </c>
      <c r="AJ25" s="31">
        <v>5.6696919187000399E-35</v>
      </c>
      <c r="AK25" s="31">
        <v>2.37686676787926E-36</v>
      </c>
      <c r="AL25" s="31">
        <v>9.8348449345882399E-38</v>
      </c>
      <c r="AM25" s="31">
        <v>4.0211398089934597E-39</v>
      </c>
      <c r="AN25" s="31">
        <v>1.6262504573810799E-40</v>
      </c>
      <c r="AO25" s="31">
        <v>6.5112802710349797E-42</v>
      </c>
      <c r="AP25" s="31">
        <v>2.58300385282758E-43</v>
      </c>
      <c r="AQ25" s="31">
        <v>1.0159309085922601E-44</v>
      </c>
      <c r="AR25" s="31">
        <v>3.9641658482055599E-46</v>
      </c>
      <c r="AS25" s="31">
        <v>1.53542271386703E-47</v>
      </c>
      <c r="AT25" s="31">
        <v>5.9062022008093402E-49</v>
      </c>
      <c r="AU25" s="31">
        <v>2.2572906179071599E-50</v>
      </c>
      <c r="AV25" s="31">
        <v>8.5752597511701207E-52</v>
      </c>
      <c r="AW25" s="31">
        <v>3.2988407784856798E-53</v>
      </c>
      <c r="AY25" s="31">
        <v>1.68936816264899E-87</v>
      </c>
      <c r="AZ25" s="31">
        <v>1.6166208618876599E-83</v>
      </c>
      <c r="BA25" s="31">
        <v>1.5315244920187899E-79</v>
      </c>
      <c r="BB25" s="31">
        <v>1.4338862438921999E-75</v>
      </c>
      <c r="BC25" s="31">
        <v>1.32400062809672E-71</v>
      </c>
      <c r="BD25" s="31">
        <v>1.20252376768147E-67</v>
      </c>
      <c r="BE25" s="31">
        <v>1.0705614689144E-63</v>
      </c>
      <c r="BF25" s="31">
        <v>9.2977454372780399E-60</v>
      </c>
      <c r="BG25" s="31">
        <v>7.8250557886854796E-56</v>
      </c>
      <c r="BH25" s="31">
        <v>6.3193321740125702E-52</v>
      </c>
      <c r="BI25" s="31">
        <v>4.8226302219759699E-48</v>
      </c>
      <c r="BJ25" s="31">
        <v>3.3896890456102102E-44</v>
      </c>
      <c r="BK25" s="31">
        <v>2.0910703622096401E-40</v>
      </c>
      <c r="BL25" s="31">
        <v>1.0173741073878799E-36</v>
      </c>
      <c r="BM25" s="31">
        <v>2.8513844152257101E-33</v>
      </c>
      <c r="BN25" s="31">
        <v>4.5717590692092298E-30</v>
      </c>
      <c r="BO25" s="31">
        <v>5.8032810645331199E-33</v>
      </c>
      <c r="BP25" s="31">
        <v>4.20738510673055E-36</v>
      </c>
      <c r="BQ25" s="31">
        <v>2.2882106958795899E-39</v>
      </c>
      <c r="BR25" s="31">
        <v>1.03761930383252E-42</v>
      </c>
      <c r="BS25" s="31">
        <v>4.1434806369538399E-46</v>
      </c>
      <c r="BT25" s="31">
        <v>1.5052642337688099E-49</v>
      </c>
      <c r="BU25" s="31">
        <v>5.0812680767831296E-53</v>
      </c>
      <c r="BV25" s="31">
        <v>1.6173104754171301E-56</v>
      </c>
      <c r="BW25" s="31">
        <v>4.9052833224103798E-60</v>
      </c>
      <c r="BX25" s="31">
        <v>1.42894388144755E-63</v>
      </c>
      <c r="BY25" s="31">
        <v>4.0223951131721103E-67</v>
      </c>
      <c r="BZ25" s="31">
        <v>1.09937989427895E-70</v>
      </c>
      <c r="CA25" s="31">
        <v>2.9286518261286501E-74</v>
      </c>
      <c r="CB25" s="31">
        <v>7.6278057043269199E-78</v>
      </c>
      <c r="CC25" s="31">
        <v>1.9474335525925099E-81</v>
      </c>
      <c r="CD25" s="31">
        <v>4.8841889493932798E-85</v>
      </c>
      <c r="CE25" s="31">
        <v>1.2055341368077499E-88</v>
      </c>
      <c r="CF25" s="31">
        <v>2.93290441191888E-92</v>
      </c>
      <c r="CG25" s="31">
        <v>7.0425073889828503E-96</v>
      </c>
      <c r="CH25" s="31">
        <v>1.6709749260277901E-99</v>
      </c>
      <c r="CI25" s="31">
        <v>3.9216048865834898E-103</v>
      </c>
      <c r="CJ25" s="31">
        <v>9.1115753993985004E-107</v>
      </c>
      <c r="CK25" s="31">
        <v>2.0974815681740799E-110</v>
      </c>
      <c r="CL25" s="31">
        <v>4.7871702280499297E-114</v>
      </c>
      <c r="CM25" s="31">
        <v>1.0839366556695501E-117</v>
      </c>
      <c r="CN25" s="31">
        <v>2.4362026220864702E-121</v>
      </c>
      <c r="CO25" s="31">
        <v>5.43780002280295E-125</v>
      </c>
      <c r="CP25" s="31">
        <v>1.2059467055277199E-128</v>
      </c>
      <c r="CQ25" s="31">
        <v>2.6583022188714099E-132</v>
      </c>
      <c r="CR25" s="31">
        <v>5.8271930738826301E-136</v>
      </c>
    </row>
    <row r="26" spans="3:96" ht="3" customHeight="1" x14ac:dyDescent="0.15">
      <c r="C26" s="30">
        <v>22</v>
      </c>
      <c r="D26" s="31">
        <v>4.6600317157166803E-40</v>
      </c>
      <c r="E26" s="31">
        <v>2.3885518562114202E-38</v>
      </c>
      <c r="F26" s="31">
        <v>1.2347995879856201E-36</v>
      </c>
      <c r="G26" s="31">
        <v>6.2947898275309895E-35</v>
      </c>
      <c r="H26" s="31">
        <v>3.1571689896660701E-33</v>
      </c>
      <c r="I26" s="31">
        <v>1.5534315471428399E-31</v>
      </c>
      <c r="J26" s="31">
        <v>7.4700458926517299E-30</v>
      </c>
      <c r="K26" s="31">
        <v>3.4928746792872598E-28</v>
      </c>
      <c r="L26" s="31">
        <v>1.5768642369924301E-26</v>
      </c>
      <c r="M26" s="31">
        <v>6.8026461241446197E-25</v>
      </c>
      <c r="N26" s="31">
        <v>2.7601474298466E-23</v>
      </c>
      <c r="O26" s="31">
        <v>1.02583341268818E-21</v>
      </c>
      <c r="P26" s="31">
        <v>3.3251011190918303E-20</v>
      </c>
      <c r="Q26" s="31">
        <v>8.4393401439796198E-19</v>
      </c>
      <c r="R26" s="31">
        <v>1.2258744797643299E-17</v>
      </c>
      <c r="S26" s="31">
        <v>1.00863237514217E-16</v>
      </c>
      <c r="T26" s="31">
        <v>2.4896475398801199E-17</v>
      </c>
      <c r="U26" s="31">
        <v>3.4855285553775999E-18</v>
      </c>
      <c r="V26" s="31">
        <v>3.6226533899372602E-19</v>
      </c>
      <c r="W26" s="31">
        <v>3.1100521100545298E-20</v>
      </c>
      <c r="X26" s="31">
        <v>2.3323915632314698E-21</v>
      </c>
      <c r="Y26" s="31">
        <v>1.58044887572042E-22</v>
      </c>
      <c r="Z26" s="31">
        <v>9.8929299251470301E-24</v>
      </c>
      <c r="AA26" s="31">
        <v>5.8094413493509704E-25</v>
      </c>
      <c r="AB26" s="31">
        <v>3.2365429947440502E-26</v>
      </c>
      <c r="AC26" s="31">
        <v>1.7251666758303001E-27</v>
      </c>
      <c r="AD26" s="31">
        <v>8.8555478081834004E-29</v>
      </c>
      <c r="AE26" s="31">
        <v>4.4001922666497097E-30</v>
      </c>
      <c r="AF26" s="31">
        <v>2.1252005585341301E-31</v>
      </c>
      <c r="AG26" s="31">
        <v>1.00108680616317E-32</v>
      </c>
      <c r="AH26" s="31">
        <v>4.6121804341056999E-34</v>
      </c>
      <c r="AI26" s="31">
        <v>2.0831745509082701E-35</v>
      </c>
      <c r="AJ26" s="31">
        <v>9.2426307360621801E-37</v>
      </c>
      <c r="AK26" s="31">
        <v>4.0351174302445701E-38</v>
      </c>
      <c r="AL26" s="31">
        <v>1.73598195345049E-39</v>
      </c>
      <c r="AM26" s="31">
        <v>7.3691335710097998E-41</v>
      </c>
      <c r="AN26" s="31">
        <v>3.0899666361665099E-42</v>
      </c>
      <c r="AO26" s="31">
        <v>1.2810992832137201E-43</v>
      </c>
      <c r="AP26" s="31">
        <v>5.2562932790781398E-45</v>
      </c>
      <c r="AQ26" s="31">
        <v>2.1358877422040401E-46</v>
      </c>
      <c r="AR26" s="31">
        <v>8.6015682046971896E-48</v>
      </c>
      <c r="AS26" s="31">
        <v>3.43514191800409E-49</v>
      </c>
      <c r="AT26" s="31">
        <v>1.36119476345158E-50</v>
      </c>
      <c r="AU26" s="31">
        <v>5.35453582955597E-52</v>
      </c>
      <c r="AV26" s="31">
        <v>2.09195598198867E-53</v>
      </c>
      <c r="AW26" s="31">
        <v>8.2739114130675305E-55</v>
      </c>
      <c r="AY26" s="31">
        <v>6.5063211700886802E-92</v>
      </c>
      <c r="AZ26" s="31">
        <v>6.2224378795534602E-88</v>
      </c>
      <c r="BA26" s="31">
        <v>5.8907737499497401E-84</v>
      </c>
      <c r="BB26" s="31">
        <v>5.5105916259917099E-80</v>
      </c>
      <c r="BC26" s="31">
        <v>5.0830764820924702E-76</v>
      </c>
      <c r="BD26" s="31">
        <v>4.6108327285085496E-72</v>
      </c>
      <c r="BE26" s="31">
        <v>4.0982326706593997E-68</v>
      </c>
      <c r="BF26" s="31">
        <v>3.5518350287051399E-64</v>
      </c>
      <c r="BG26" s="31">
        <v>2.9808906545180001E-60</v>
      </c>
      <c r="BH26" s="31">
        <v>2.3979593857939399E-56</v>
      </c>
      <c r="BI26" s="31">
        <v>1.8196721017162202E-52</v>
      </c>
      <c r="BJ26" s="31">
        <v>1.26768723701286E-48</v>
      </c>
      <c r="BK26" s="31">
        <v>7.6991392016397303E-45</v>
      </c>
      <c r="BL26" s="31">
        <v>3.62110824691617E-41</v>
      </c>
      <c r="BM26" s="31">
        <v>9.0043766668182701E-38</v>
      </c>
      <c r="BN26" s="31">
        <v>1.2601982185233501E-34</v>
      </c>
      <c r="BO26" s="31">
        <v>1.8300591628213E-37</v>
      </c>
      <c r="BP26" s="31">
        <v>1.4940030491272101E-40</v>
      </c>
      <c r="BQ26" s="31">
        <v>9.0339460280221401E-44</v>
      </c>
      <c r="BR26" s="31">
        <v>4.50795164014163E-47</v>
      </c>
      <c r="BS26" s="31">
        <v>1.96409333911562E-50</v>
      </c>
      <c r="BT26" s="31">
        <v>7.7297128285542705E-54</v>
      </c>
      <c r="BU26" s="31">
        <v>2.8096148033287197E-57</v>
      </c>
      <c r="BV26" s="31">
        <v>9.5793670640132696E-61</v>
      </c>
      <c r="BW26" s="31">
        <v>3.0982865892606298E-64</v>
      </c>
      <c r="BX26" s="31">
        <v>9.5868612672924606E-68</v>
      </c>
      <c r="BY26" s="31">
        <v>2.8565410842048398E-71</v>
      </c>
      <c r="BZ26" s="31">
        <v>8.2386470268123704E-75</v>
      </c>
      <c r="CA26" s="31">
        <v>2.30954600541811E-78</v>
      </c>
      <c r="CB26" s="31">
        <v>6.3143249447350599E-82</v>
      </c>
      <c r="CC26" s="31">
        <v>1.6884108903807201E-85</v>
      </c>
      <c r="CD26" s="31">
        <v>4.4259245885856902E-89</v>
      </c>
      <c r="CE26" s="31">
        <v>1.1396502064738699E-92</v>
      </c>
      <c r="CF26" s="31">
        <v>2.88749964020876E-96</v>
      </c>
      <c r="CG26" s="31">
        <v>7.2093109457326901E-100</v>
      </c>
      <c r="CH26" s="31">
        <v>1.7759938173849699E-103</v>
      </c>
      <c r="CI26" s="31">
        <v>4.3216492374636399E-107</v>
      </c>
      <c r="CJ26" s="31">
        <v>1.03978586391645E-110</v>
      </c>
      <c r="CK26" s="31">
        <v>2.4757180265223898E-114</v>
      </c>
      <c r="CL26" s="31">
        <v>5.8378895609746696E-118</v>
      </c>
      <c r="CM26" s="31">
        <v>1.3642897361936399E-121</v>
      </c>
      <c r="CN26" s="31">
        <v>3.1617029949363598E-125</v>
      </c>
      <c r="CO26" s="31">
        <v>7.2700961007909398E-129</v>
      </c>
      <c r="CP26" s="31">
        <v>1.6595160289178499E-132</v>
      </c>
      <c r="CQ26" s="31">
        <v>3.7622026978096301E-136</v>
      </c>
      <c r="CR26" s="31">
        <v>8.4752066952440694E-140</v>
      </c>
    </row>
    <row r="27" spans="3:96" ht="3" customHeight="1" x14ac:dyDescent="0.15">
      <c r="C27" s="30">
        <v>23</v>
      </c>
      <c r="D27" s="31">
        <v>3.4271373347907703E-42</v>
      </c>
      <c r="E27" s="31">
        <v>1.74201647230008E-40</v>
      </c>
      <c r="F27" s="31">
        <v>8.9331909744174195E-39</v>
      </c>
      <c r="G27" s="31">
        <v>4.51482456128557E-37</v>
      </c>
      <c r="H27" s="31">
        <v>2.2434775405243999E-35</v>
      </c>
      <c r="I27" s="31">
        <v>1.0928043777311001E-33</v>
      </c>
      <c r="J27" s="31">
        <v>5.1974830932689804E-32</v>
      </c>
      <c r="K27" s="31">
        <v>2.40088842109809E-30</v>
      </c>
      <c r="L27" s="31">
        <v>1.06922848241546E-28</v>
      </c>
      <c r="M27" s="31">
        <v>4.5416527118016799E-27</v>
      </c>
      <c r="N27" s="31">
        <v>1.8096170672373899E-25</v>
      </c>
      <c r="O27" s="31">
        <v>6.5787077528503703E-24</v>
      </c>
      <c r="P27" s="31">
        <v>2.07173325650685E-22</v>
      </c>
      <c r="Q27" s="31">
        <v>5.0314278418113E-21</v>
      </c>
      <c r="R27" s="31">
        <v>6.5833524763941203E-20</v>
      </c>
      <c r="S27" s="31">
        <v>4.8239439053398199E-19</v>
      </c>
      <c r="T27" s="31">
        <v>1.33557255863069E-19</v>
      </c>
      <c r="U27" s="31">
        <v>2.07655349664401E-20</v>
      </c>
      <c r="V27" s="31">
        <v>2.3740776262666701E-21</v>
      </c>
      <c r="W27" s="31">
        <v>2.2235919770383202E-22</v>
      </c>
      <c r="X27" s="31">
        <v>1.8065858741794601E-23</v>
      </c>
      <c r="Y27" s="31">
        <v>1.3182419055057801E-24</v>
      </c>
      <c r="Z27" s="31">
        <v>8.8398263037654294E-26</v>
      </c>
      <c r="AA27" s="31">
        <v>5.5360260851534097E-27</v>
      </c>
      <c r="AB27" s="31">
        <v>3.27622119328403E-28</v>
      </c>
      <c r="AC27" s="31">
        <v>1.8485662329338599E-29</v>
      </c>
      <c r="AD27" s="31">
        <v>1.001344392984E-30</v>
      </c>
      <c r="AE27" s="31">
        <v>5.2359710364431497E-32</v>
      </c>
      <c r="AF27" s="31">
        <v>2.6545855028290399E-33</v>
      </c>
      <c r="AG27" s="31">
        <v>1.3096533357063099E-34</v>
      </c>
      <c r="AH27" s="31">
        <v>6.3064379306955194E-36</v>
      </c>
      <c r="AI27" s="31">
        <v>2.9715241185853201E-37</v>
      </c>
      <c r="AJ27" s="31">
        <v>1.37301394469083E-38</v>
      </c>
      <c r="AK27" s="31">
        <v>6.2326189986586402E-40</v>
      </c>
      <c r="AL27" s="31">
        <v>2.7839179756465401E-41</v>
      </c>
      <c r="AM27" s="31">
        <v>1.2252730861715099E-42</v>
      </c>
      <c r="AN27" s="31">
        <v>5.3201704769031902E-44</v>
      </c>
      <c r="AO27" s="31">
        <v>2.28137801027173E-45</v>
      </c>
      <c r="AP27" s="31">
        <v>9.6706976379110592E-47</v>
      </c>
      <c r="AQ27" s="31">
        <v>4.0557562204028303E-48</v>
      </c>
      <c r="AR27" s="31">
        <v>1.68408994649042E-49</v>
      </c>
      <c r="AS27" s="31">
        <v>6.9283634714927001E-51</v>
      </c>
      <c r="AT27" s="31">
        <v>2.82573595838701E-52</v>
      </c>
      <c r="AU27" s="31">
        <v>1.1431583843912399E-53</v>
      </c>
      <c r="AV27" s="31">
        <v>4.5896337083705303E-55</v>
      </c>
      <c r="AW27" s="31">
        <v>1.86495289650641E-56</v>
      </c>
      <c r="AY27" s="31">
        <v>2.38766987662785E-96</v>
      </c>
      <c r="AZ27" s="31">
        <v>2.2825082874444798E-92</v>
      </c>
      <c r="BA27" s="31">
        <v>2.1597514015606701E-88</v>
      </c>
      <c r="BB27" s="31">
        <v>2.0191257688756001E-84</v>
      </c>
      <c r="BC27" s="31">
        <v>1.86107855765725E-80</v>
      </c>
      <c r="BD27" s="31">
        <v>1.6865860070126499E-76</v>
      </c>
      <c r="BE27" s="31">
        <v>1.4972842596334299E-72</v>
      </c>
      <c r="BF27" s="31">
        <v>1.2956269023086601E-68</v>
      </c>
      <c r="BG27" s="31">
        <v>1.08507561238839E-64</v>
      </c>
      <c r="BH27" s="31">
        <v>8.7033253470824904E-61</v>
      </c>
      <c r="BI27" s="31">
        <v>6.5762616795798196E-57</v>
      </c>
      <c r="BJ27" s="31">
        <v>4.55066937791825E-53</v>
      </c>
      <c r="BK27" s="31">
        <v>2.7309505009333E-49</v>
      </c>
      <c r="BL27" s="31">
        <v>1.2505353019239501E-45</v>
      </c>
      <c r="BM27" s="31">
        <v>2.7941168089316801E-42</v>
      </c>
      <c r="BN27" s="31">
        <v>3.4691846472238299E-39</v>
      </c>
      <c r="BO27" s="31">
        <v>5.6722429365431097E-42</v>
      </c>
      <c r="BP27" s="31">
        <v>5.1491698412635398E-45</v>
      </c>
      <c r="BQ27" s="31">
        <v>3.4271510048926199E-48</v>
      </c>
      <c r="BR27" s="31">
        <v>1.8664733561065899E-51</v>
      </c>
      <c r="BS27" s="31">
        <v>8.8122791411263104E-55</v>
      </c>
      <c r="BT27" s="31">
        <v>3.7353439244960497E-58</v>
      </c>
      <c r="BU27" s="31">
        <v>1.45473191771594E-61</v>
      </c>
      <c r="BV27" s="31">
        <v>5.2901774579534597E-65</v>
      </c>
      <c r="BW27" s="31">
        <v>1.8177181660298901E-68</v>
      </c>
      <c r="BX27" s="31">
        <v>5.9542970310911697E-72</v>
      </c>
      <c r="BY27" s="31">
        <v>1.87236565309774E-75</v>
      </c>
      <c r="BZ27" s="31">
        <v>5.6831859429099304E-79</v>
      </c>
      <c r="CA27" s="31">
        <v>1.6724726015114299E-82</v>
      </c>
      <c r="CB27" s="31">
        <v>4.7892766464605099E-86</v>
      </c>
      <c r="CC27" s="31">
        <v>1.33855178482266E-89</v>
      </c>
      <c r="CD27" s="31">
        <v>3.6606314847153398E-93</v>
      </c>
      <c r="CE27" s="31">
        <v>9.816738122193561E-97</v>
      </c>
      <c r="CF27" s="31">
        <v>2.5862435387571401E-100</v>
      </c>
      <c r="CG27" s="31">
        <v>6.70430796547126E-104</v>
      </c>
      <c r="CH27" s="31">
        <v>1.7124662778058501E-107</v>
      </c>
      <c r="CI27" s="31">
        <v>4.3151899157455798E-111</v>
      </c>
      <c r="CJ27" s="31">
        <v>1.07386832651053E-114</v>
      </c>
      <c r="CK27" s="31">
        <v>2.6417131747777699E-118</v>
      </c>
      <c r="CL27" s="31">
        <v>6.4293760975754505E-122</v>
      </c>
      <c r="CM27" s="31">
        <v>1.5492688705850199E-125</v>
      </c>
      <c r="CN27" s="31">
        <v>3.6987278300200497E-129</v>
      </c>
      <c r="CO27" s="31">
        <v>8.7540578284585908E-133</v>
      </c>
      <c r="CP27" s="31">
        <v>2.0551166852374498E-136</v>
      </c>
      <c r="CQ27" s="31">
        <v>4.7879550664700503E-140</v>
      </c>
      <c r="CR27" s="31">
        <v>1.1076359788411501E-143</v>
      </c>
    </row>
    <row r="28" spans="3:96" ht="3" customHeight="1" x14ac:dyDescent="0.15">
      <c r="C28" s="30">
        <v>24</v>
      </c>
      <c r="D28" s="31">
        <v>2.4070438366161601E-44</v>
      </c>
      <c r="E28" s="31">
        <v>1.21437583930196E-42</v>
      </c>
      <c r="F28" s="31">
        <v>6.1829158090331299E-41</v>
      </c>
      <c r="G28" s="31">
        <v>3.1009142792100497E-39</v>
      </c>
      <c r="H28" s="31">
        <v>1.5281629089128601E-37</v>
      </c>
      <c r="I28" s="31">
        <v>7.37696093429146E-36</v>
      </c>
      <c r="J28" s="31">
        <v>3.4740784058954601E-34</v>
      </c>
      <c r="K28" s="31">
        <v>1.5873352873004601E-32</v>
      </c>
      <c r="L28" s="31">
        <v>6.9829130151727396E-31</v>
      </c>
      <c r="M28" s="31">
        <v>2.9247815507756897E-29</v>
      </c>
      <c r="N28" s="31">
        <v>1.14642696661298E-27</v>
      </c>
      <c r="O28" s="31">
        <v>4.08559552277096E-26</v>
      </c>
      <c r="P28" s="31">
        <v>1.2537912621616999E-24</v>
      </c>
      <c r="Q28" s="31">
        <v>2.9285435997222799E-23</v>
      </c>
      <c r="R28" s="31">
        <v>3.4886560896996298E-22</v>
      </c>
      <c r="S28" s="31">
        <v>2.3068853464993299E-21</v>
      </c>
      <c r="T28" s="31">
        <v>7.0711495526490999E-22</v>
      </c>
      <c r="U28" s="31">
        <v>1.2084418516242099E-22</v>
      </c>
      <c r="V28" s="31">
        <v>1.50699389419952E-23</v>
      </c>
      <c r="W28" s="31">
        <v>1.52915416065881E-24</v>
      </c>
      <c r="X28" s="31">
        <v>1.33801721464422E-25</v>
      </c>
      <c r="Y28" s="31">
        <v>1.04608147766646E-26</v>
      </c>
      <c r="Z28" s="31">
        <v>7.4820984007832304E-28</v>
      </c>
      <c r="AA28" s="31">
        <v>4.9781215069696701E-29</v>
      </c>
      <c r="AB28" s="31">
        <v>3.1189274032523598E-30</v>
      </c>
      <c r="AC28" s="31">
        <v>1.85727500842031E-31</v>
      </c>
      <c r="AD28" s="31">
        <v>1.0588153021013799E-32</v>
      </c>
      <c r="AE28" s="31">
        <v>5.8121514012383601E-34</v>
      </c>
      <c r="AF28" s="31">
        <v>3.0863884586070598E-35</v>
      </c>
      <c r="AG28" s="31">
        <v>1.5915684169058202E-36</v>
      </c>
      <c r="AH28" s="31">
        <v>7.9955252110976003E-38</v>
      </c>
      <c r="AI28" s="31">
        <v>3.9235841929382699E-39</v>
      </c>
      <c r="AJ28" s="31">
        <v>1.88506497438022E-40</v>
      </c>
      <c r="AK28" s="31">
        <v>8.8844256249904498E-42</v>
      </c>
      <c r="AL28" s="31">
        <v>4.1146165631205198E-43</v>
      </c>
      <c r="AM28" s="31">
        <v>1.8752911419558599E-44</v>
      </c>
      <c r="AN28" s="31">
        <v>8.4219091754607901E-46</v>
      </c>
      <c r="AO28" s="31">
        <v>3.7312265528898701E-47</v>
      </c>
      <c r="AP28" s="31">
        <v>1.6324213797238301E-48</v>
      </c>
      <c r="AQ28" s="31">
        <v>7.0590272811614703E-50</v>
      </c>
      <c r="AR28" s="31">
        <v>3.0195379646557299E-51</v>
      </c>
      <c r="AS28" s="31">
        <v>1.2785999896334501E-52</v>
      </c>
      <c r="AT28" s="31">
        <v>5.3630529331244705E-54</v>
      </c>
      <c r="AU28" s="31">
        <v>2.22961722628796E-55</v>
      </c>
      <c r="AV28" s="31">
        <v>9.1924334421461097E-57</v>
      </c>
      <c r="AW28" s="31">
        <v>3.8349113117872798E-58</v>
      </c>
      <c r="AY28" s="31">
        <v>8.4486699302629597E-101</v>
      </c>
      <c r="AZ28" s="31">
        <v>8.0738586058991804E-97</v>
      </c>
      <c r="BA28" s="31">
        <v>7.6366222636123401E-93</v>
      </c>
      <c r="BB28" s="31">
        <v>7.1359751141870494E-89</v>
      </c>
      <c r="BC28" s="31">
        <v>6.5735324527086398E-85</v>
      </c>
      <c r="BD28" s="31">
        <v>5.9528070046025097E-81</v>
      </c>
      <c r="BE28" s="31">
        <v>5.2796808307535E-77</v>
      </c>
      <c r="BF28" s="31">
        <v>4.5629741664065901E-73</v>
      </c>
      <c r="BG28" s="31">
        <v>3.8151336121228699E-69</v>
      </c>
      <c r="BH28" s="31">
        <v>3.0530689676502002E-65</v>
      </c>
      <c r="BI28" s="31">
        <v>2.2991774148204698E-61</v>
      </c>
      <c r="BJ28" s="31">
        <v>1.5826061495631E-57</v>
      </c>
      <c r="BK28" s="31">
        <v>9.40822477878125E-54</v>
      </c>
      <c r="BL28" s="31">
        <v>4.2158979273335198E-50</v>
      </c>
      <c r="BM28" s="31">
        <v>8.5513517928363997E-47</v>
      </c>
      <c r="BN28" s="31">
        <v>9.5402758230890906E-44</v>
      </c>
      <c r="BO28" s="31">
        <v>1.73430828451937E-46</v>
      </c>
      <c r="BP28" s="31">
        <v>1.7329655954341701E-49</v>
      </c>
      <c r="BQ28" s="31">
        <v>1.2590165481197401E-52</v>
      </c>
      <c r="BR28" s="31">
        <v>7.4316928589673504E-56</v>
      </c>
      <c r="BS28" s="31">
        <v>3.7799692444973099E-59</v>
      </c>
      <c r="BT28" s="31">
        <v>1.7170802944239499E-62</v>
      </c>
      <c r="BU28" s="31">
        <v>7.1338436888427196E-66</v>
      </c>
      <c r="BV28" s="31">
        <v>2.7564853433432799E-69</v>
      </c>
      <c r="BW28" s="31">
        <v>1.00282206591775E-72</v>
      </c>
      <c r="BX28" s="31">
        <v>3.4671841234471502E-76</v>
      </c>
      <c r="BY28" s="31">
        <v>1.14753790445979E-79</v>
      </c>
      <c r="BZ28" s="31">
        <v>3.6568010682877501E-83</v>
      </c>
      <c r="CA28" s="31">
        <v>1.12722192997867E-86</v>
      </c>
      <c r="CB28" s="31">
        <v>3.3741117764768199E-90</v>
      </c>
      <c r="CC28" s="31">
        <v>9.8387615707359503E-94</v>
      </c>
      <c r="CD28" s="31">
        <v>2.8023481121366102E-97</v>
      </c>
      <c r="CE28" s="31">
        <v>7.8144673367899799E-101</v>
      </c>
      <c r="CF28" s="31">
        <v>2.1375986297711201E-104</v>
      </c>
      <c r="CG28" s="31">
        <v>5.7456736618195102E-108</v>
      </c>
      <c r="CH28" s="31">
        <v>1.51980230669044E-111</v>
      </c>
      <c r="CI28" s="31">
        <v>3.9612168742324198E-115</v>
      </c>
      <c r="CJ28" s="31">
        <v>1.0185043784010399E-118</v>
      </c>
      <c r="CK28" s="31">
        <v>2.5860140916490001E-122</v>
      </c>
      <c r="CL28" s="31">
        <v>6.4897117358950799E-126</v>
      </c>
      <c r="CM28" s="31">
        <v>1.6110090633484598E-129</v>
      </c>
      <c r="CN28" s="31">
        <v>3.9588084412578302E-133</v>
      </c>
      <c r="CO28" s="31">
        <v>9.6362893653508493E-137</v>
      </c>
      <c r="CP28" s="31">
        <v>2.3248338795505298E-140</v>
      </c>
      <c r="CQ28" s="31">
        <v>5.5621794707530995E-144</v>
      </c>
      <c r="CR28" s="31">
        <v>1.3204853448745299E-147</v>
      </c>
    </row>
    <row r="29" spans="3:96" ht="3" customHeight="1" x14ac:dyDescent="0.15">
      <c r="C29" s="30">
        <v>25</v>
      </c>
      <c r="D29" s="31">
        <v>1.6294644067704899E-46</v>
      </c>
      <c r="E29" s="31">
        <v>8.16497407345803E-45</v>
      </c>
      <c r="F29" s="31">
        <v>4.1303830698945403E-43</v>
      </c>
      <c r="G29" s="31">
        <v>2.05719094482788E-41</v>
      </c>
      <c r="H29" s="31">
        <v>1.00623132010735E-39</v>
      </c>
      <c r="I29" s="31">
        <v>4.8179127609233795E-38</v>
      </c>
      <c r="J29" s="31">
        <v>2.2486659238339099E-36</v>
      </c>
      <c r="K29" s="31">
        <v>1.01725313685438E-34</v>
      </c>
      <c r="L29" s="31">
        <v>4.4252011395792101E-33</v>
      </c>
      <c r="M29" s="31">
        <v>1.8298954116531099E-31</v>
      </c>
      <c r="N29" s="31">
        <v>7.0658579101492005E-30</v>
      </c>
      <c r="O29" s="31">
        <v>2.4726893581195602E-28</v>
      </c>
      <c r="P29" s="31">
        <v>7.4117653154518099E-27</v>
      </c>
      <c r="Q29" s="31">
        <v>1.67148119997028E-25</v>
      </c>
      <c r="R29" s="31">
        <v>1.8290119738384798E-24</v>
      </c>
      <c r="S29" s="31">
        <v>1.10324822098531E-23</v>
      </c>
      <c r="T29" s="31">
        <v>3.7044854588177502E-24</v>
      </c>
      <c r="U29" s="31">
        <v>6.8993635549439599E-25</v>
      </c>
      <c r="V29" s="31">
        <v>9.3184482281486495E-26</v>
      </c>
      <c r="W29" s="31">
        <v>1.0182642217505201E-26</v>
      </c>
      <c r="X29" s="31">
        <v>9.5467379650269891E-28</v>
      </c>
      <c r="Y29" s="31">
        <v>7.9617077616010798E-29</v>
      </c>
      <c r="Z29" s="31">
        <v>6.0505950788339699E-30</v>
      </c>
      <c r="AA29" s="31">
        <v>4.26238024524869E-31</v>
      </c>
      <c r="AB29" s="31">
        <v>2.8186807020401502E-32</v>
      </c>
      <c r="AC29" s="31">
        <v>1.7666597528119201E-33</v>
      </c>
      <c r="AD29" s="31">
        <v>1.05739104826054E-34</v>
      </c>
      <c r="AE29" s="31">
        <v>6.0799160964453605E-36</v>
      </c>
      <c r="AF29" s="31">
        <v>3.3748389087841801E-37</v>
      </c>
      <c r="AG29" s="31">
        <v>1.8157017298428899E-38</v>
      </c>
      <c r="AH29" s="31">
        <v>9.5000629362304597E-40</v>
      </c>
      <c r="AI29" s="31">
        <v>4.8475988454595597E-41</v>
      </c>
      <c r="AJ29" s="31">
        <v>2.4181961190203501E-42</v>
      </c>
      <c r="AK29" s="31">
        <v>1.18173674008209E-43</v>
      </c>
      <c r="AL29" s="31">
        <v>5.6675311534047099E-45</v>
      </c>
      <c r="AM29" s="31">
        <v>2.6717220921483299E-46</v>
      </c>
      <c r="AN29" s="31">
        <v>1.2396814963626899E-47</v>
      </c>
      <c r="AO29" s="31">
        <v>5.6686271958571596E-49</v>
      </c>
      <c r="AP29" s="31">
        <v>2.5571892334731101E-50</v>
      </c>
      <c r="AQ29" s="31">
        <v>1.1391547270394E-51</v>
      </c>
      <c r="AR29" s="31">
        <v>5.01547031401041E-53</v>
      </c>
      <c r="AS29" s="31">
        <v>2.1841695789873299E-54</v>
      </c>
      <c r="AT29" s="31">
        <v>9.4147928093636605E-56</v>
      </c>
      <c r="AU29" s="31">
        <v>4.0193919285922E-57</v>
      </c>
      <c r="AV29" s="31">
        <v>1.70056472840862E-58</v>
      </c>
      <c r="AW29" s="31">
        <v>7.2789979410638401E-60</v>
      </c>
      <c r="AY29" s="31">
        <v>2.9055279243952899E-105</v>
      </c>
      <c r="AZ29" s="31">
        <v>2.77586181859847E-101</v>
      </c>
      <c r="BA29" s="31">
        <v>2.6246845943338999E-97</v>
      </c>
      <c r="BB29" s="31">
        <v>2.45165002606443E-93</v>
      </c>
      <c r="BC29" s="31">
        <v>2.2573233988725399E-89</v>
      </c>
      <c r="BD29" s="31">
        <v>2.0429303160470599E-85</v>
      </c>
      <c r="BE29" s="31">
        <v>1.8105215600973601E-81</v>
      </c>
      <c r="BF29" s="31">
        <v>1.56317181898799E-77</v>
      </c>
      <c r="BG29" s="31">
        <v>1.3052197664592401E-73</v>
      </c>
      <c r="BH29" s="31">
        <v>1.0425591034104999E-69</v>
      </c>
      <c r="BI29" s="31">
        <v>7.8299284422360195E-66</v>
      </c>
      <c r="BJ29" s="31">
        <v>5.3666667982852598E-62</v>
      </c>
      <c r="BK29" s="31">
        <v>3.1660227842599299E-58</v>
      </c>
      <c r="BL29" s="31">
        <v>1.39359939424953E-54</v>
      </c>
      <c r="BM29" s="31">
        <v>2.58800105023105E-51</v>
      </c>
      <c r="BN29" s="31">
        <v>2.6212831664601501E-48</v>
      </c>
      <c r="BO29" s="31">
        <v>5.2444848877026003E-51</v>
      </c>
      <c r="BP29" s="31">
        <v>5.7200829940412495E-54</v>
      </c>
      <c r="BQ29" s="31">
        <v>4.50442487200647E-57</v>
      </c>
      <c r="BR29" s="31">
        <v>2.8647176751467597E-60</v>
      </c>
      <c r="BS29" s="31">
        <v>1.5617343089608601E-63</v>
      </c>
      <c r="BT29" s="31">
        <v>7.5693564744668699E-67</v>
      </c>
      <c r="BU29" s="31">
        <v>3.3419811129997701E-70</v>
      </c>
      <c r="BV29" s="31">
        <v>1.36744644582246E-73</v>
      </c>
      <c r="BW29" s="31">
        <v>5.25150225134748E-77</v>
      </c>
      <c r="BX29" s="31">
        <v>1.9112420492737099E-80</v>
      </c>
      <c r="BY29" s="31">
        <v>6.6417339141794103E-84</v>
      </c>
      <c r="BZ29" s="31">
        <v>2.2171404855419601E-87</v>
      </c>
      <c r="CA29" s="31">
        <v>7.1444952195338502E-91</v>
      </c>
      <c r="CB29" s="31">
        <v>2.2313297010121E-94</v>
      </c>
      <c r="CC29" s="31">
        <v>6.7768513567978197E-98</v>
      </c>
      <c r="CD29" s="31">
        <v>2.0072188362392E-101</v>
      </c>
      <c r="CE29" s="31">
        <v>5.8118274885256702E-105</v>
      </c>
      <c r="CF29" s="31">
        <v>1.6484790756543099E-108</v>
      </c>
      <c r="CG29" s="31">
        <v>4.5886817107304898E-112</v>
      </c>
      <c r="CH29" s="31">
        <v>1.25547368302998E-115</v>
      </c>
      <c r="CI29" s="31">
        <v>3.38096549946132E-119</v>
      </c>
      <c r="CJ29" s="31">
        <v>8.9725439180513801E-123</v>
      </c>
      <c r="CK29" s="31">
        <v>2.3490978686966099E-126</v>
      </c>
      <c r="CL29" s="31">
        <v>6.0731716029347799E-130</v>
      </c>
      <c r="CM29" s="31">
        <v>1.5517924213958499E-133</v>
      </c>
      <c r="CN29" s="31">
        <v>3.9218627685678E-137</v>
      </c>
      <c r="CO29" s="31">
        <v>9.8106140376001897E-141</v>
      </c>
      <c r="CP29" s="31">
        <v>2.4306407367791899E-144</v>
      </c>
      <c r="CQ29" s="31">
        <v>5.9678349893613099E-148</v>
      </c>
      <c r="CR29" s="31">
        <v>1.45299886066131E-151</v>
      </c>
    </row>
    <row r="30" spans="3:96" ht="3" customHeight="1" x14ac:dyDescent="0.15">
      <c r="C30" s="30">
        <v>26</v>
      </c>
      <c r="D30" s="31">
        <v>1.0702567270334201E-48</v>
      </c>
      <c r="E30" s="31">
        <v>5.3293455025787899E-47</v>
      </c>
      <c r="F30" s="31">
        <v>2.6801235398434699E-45</v>
      </c>
      <c r="G30" s="31">
        <v>1.3264502611681201E-43</v>
      </c>
      <c r="H30" s="31">
        <v>6.4437343523493305E-42</v>
      </c>
      <c r="I30" s="31">
        <v>3.0623231407542198E-40</v>
      </c>
      <c r="J30" s="31">
        <v>1.41756384093842E-38</v>
      </c>
      <c r="K30" s="31">
        <v>6.3543539507235299E-37</v>
      </c>
      <c r="L30" s="31">
        <v>2.7358755147103702E-35</v>
      </c>
      <c r="M30" s="31">
        <v>1.11804056728869E-33</v>
      </c>
      <c r="N30" s="31">
        <v>4.2577397238270298E-32</v>
      </c>
      <c r="O30" s="31">
        <v>1.4651444081340801E-30</v>
      </c>
      <c r="P30" s="31">
        <v>4.2974843790063201E-29</v>
      </c>
      <c r="Q30" s="31">
        <v>9.38570023113729E-28</v>
      </c>
      <c r="R30" s="31">
        <v>9.5051028323174199E-27</v>
      </c>
      <c r="S30" s="31">
        <v>5.2770273549414596E-26</v>
      </c>
      <c r="T30" s="31">
        <v>1.92399952449524E-26</v>
      </c>
      <c r="U30" s="31">
        <v>3.87706703767925E-27</v>
      </c>
      <c r="V30" s="31">
        <v>5.6370494390627103E-28</v>
      </c>
      <c r="W30" s="31">
        <v>6.5992450747627002E-29</v>
      </c>
      <c r="X30" s="31">
        <v>6.5997576393761707E-30</v>
      </c>
      <c r="Y30" s="31">
        <v>5.8483151744897499E-31</v>
      </c>
      <c r="Z30" s="31">
        <v>4.70614118885263E-32</v>
      </c>
      <c r="AA30" s="31">
        <v>3.4995202227929202E-33</v>
      </c>
      <c r="AB30" s="31">
        <v>2.4359858579255E-34</v>
      </c>
      <c r="AC30" s="31">
        <v>1.6030813299699199E-35</v>
      </c>
      <c r="AD30" s="31">
        <v>1.0051153461192699E-36</v>
      </c>
      <c r="AE30" s="31">
        <v>6.0415569675843895E-38</v>
      </c>
      <c r="AF30" s="31">
        <v>3.4990248339119697E-39</v>
      </c>
      <c r="AG30" s="31">
        <v>1.9607471563146598E-40</v>
      </c>
      <c r="AH30" s="31">
        <v>1.0668115516366E-41</v>
      </c>
      <c r="AI30" s="31">
        <v>5.6523199086003497E-43</v>
      </c>
      <c r="AJ30" s="31">
        <v>2.9237000265095202E-44</v>
      </c>
      <c r="AK30" s="31">
        <v>1.47961335286467E-45</v>
      </c>
      <c r="AL30" s="31">
        <v>7.3399106541009099E-47</v>
      </c>
      <c r="AM30" s="31">
        <v>3.5749910491410601E-48</v>
      </c>
      <c r="AN30" s="31">
        <v>1.7120997687993599E-49</v>
      </c>
      <c r="AO30" s="31">
        <v>8.0725108584182102E-51</v>
      </c>
      <c r="AP30" s="31">
        <v>3.7515213688625303E-52</v>
      </c>
      <c r="AQ30" s="31">
        <v>1.72015014818784E-53</v>
      </c>
      <c r="AR30" s="31">
        <v>7.7889856011805595E-55</v>
      </c>
      <c r="AS30" s="31">
        <v>3.4858377568888102E-56</v>
      </c>
      <c r="AT30" s="31">
        <v>1.5430039275102301E-57</v>
      </c>
      <c r="AU30" s="31">
        <v>6.7600889786527596E-59</v>
      </c>
      <c r="AV30" s="31">
        <v>2.9331692641362698E-60</v>
      </c>
      <c r="AW30" s="31">
        <v>1.28736541061588E-61</v>
      </c>
      <c r="AY30" s="31">
        <v>9.7657816385179097E-110</v>
      </c>
      <c r="AZ30" s="31">
        <v>9.3277211469913102E-106</v>
      </c>
      <c r="BA30" s="31">
        <v>8.8172545330996095E-102</v>
      </c>
      <c r="BB30" s="31">
        <v>8.2331937574435898E-98</v>
      </c>
      <c r="BC30" s="31">
        <v>7.5774698944140305E-94</v>
      </c>
      <c r="BD30" s="31">
        <v>6.85425684970548E-90</v>
      </c>
      <c r="BE30" s="31">
        <v>6.0705324763659298E-86</v>
      </c>
      <c r="BF30" s="31">
        <v>5.23675451163087E-82</v>
      </c>
      <c r="BG30" s="31">
        <v>4.3676755035401698E-78</v>
      </c>
      <c r="BH30" s="31">
        <v>3.48332759514827E-74</v>
      </c>
      <c r="BI30" s="31">
        <v>2.6102152266897101E-70</v>
      </c>
      <c r="BJ30" s="31">
        <v>1.7827643043607E-66</v>
      </c>
      <c r="BK30" s="31">
        <v>1.04509073601861E-62</v>
      </c>
      <c r="BL30" s="31">
        <v>4.5317640196311204E-59</v>
      </c>
      <c r="BM30" s="31">
        <v>7.7601644931329703E-56</v>
      </c>
      <c r="BN30" s="31">
        <v>7.1967723651490998E-53</v>
      </c>
      <c r="BO30" s="31">
        <v>1.5714814618997099E-55</v>
      </c>
      <c r="BP30" s="31">
        <v>1.85774015371138E-58</v>
      </c>
      <c r="BQ30" s="31">
        <v>1.5762231262539399E-61</v>
      </c>
      <c r="BR30" s="31">
        <v>1.0745231166017601E-64</v>
      </c>
      <c r="BS30" s="31">
        <v>6.2507884482288199E-68</v>
      </c>
      <c r="BT30" s="31">
        <v>3.21995499180396E-71</v>
      </c>
      <c r="BU30" s="31">
        <v>1.5056437480431501E-74</v>
      </c>
      <c r="BV30" s="31">
        <v>6.50407404897587E-78</v>
      </c>
      <c r="BW30" s="31">
        <v>2.6295803871790598E-81</v>
      </c>
      <c r="BX30" s="31">
        <v>1.00493645625542E-84</v>
      </c>
      <c r="BY30" s="31">
        <v>3.65865579254059E-88</v>
      </c>
      <c r="BZ30" s="31">
        <v>1.2768463790632601E-91</v>
      </c>
      <c r="CA30" s="31">
        <v>4.2932868535456103E-95</v>
      </c>
      <c r="CB30" s="31">
        <v>1.39666461040391E-98</v>
      </c>
      <c r="CC30" s="31">
        <v>4.4112806232195203E-102</v>
      </c>
      <c r="CD30" s="31">
        <v>1.3567262774465999E-105</v>
      </c>
      <c r="CE30" s="31">
        <v>4.0735357037730598E-109</v>
      </c>
      <c r="CF30" s="31">
        <v>1.1965943283358399E-112</v>
      </c>
      <c r="CG30" s="31">
        <v>3.4453862092865399E-116</v>
      </c>
      <c r="CH30" s="31">
        <v>9.7400317853795796E-120</v>
      </c>
      <c r="CI30" s="31">
        <v>2.7073458680748899E-123</v>
      </c>
      <c r="CJ30" s="31">
        <v>7.4087424518331802E-127</v>
      </c>
      <c r="CK30" s="31">
        <v>1.9982839491121199E-130</v>
      </c>
      <c r="CL30" s="31">
        <v>5.3176953195641105E-134</v>
      </c>
      <c r="CM30" s="31">
        <v>1.39745968494884E-137</v>
      </c>
      <c r="CN30" s="31">
        <v>3.62962130435204E-141</v>
      </c>
      <c r="CO30" s="31">
        <v>9.3242051891180293E-145</v>
      </c>
      <c r="CP30" s="31">
        <v>2.3707354231535E-148</v>
      </c>
      <c r="CQ30" s="31">
        <v>5.96954229179681E-152</v>
      </c>
      <c r="CR30" s="31">
        <v>1.48964235027612E-155</v>
      </c>
    </row>
    <row r="31" spans="3:96" ht="7.5" customHeight="1" x14ac:dyDescent="0.15">
      <c r="C31" s="30">
        <v>27</v>
      </c>
      <c r="D31" s="31">
        <v>6.8541353997743805E-51</v>
      </c>
      <c r="E31" s="31">
        <v>3.3931864695365E-49</v>
      </c>
      <c r="F31" s="31">
        <v>1.6972296690768501E-47</v>
      </c>
      <c r="G31" s="31">
        <v>8.35117070716328E-46</v>
      </c>
      <c r="H31" s="31">
        <v>4.0313474780057998E-44</v>
      </c>
      <c r="I31" s="31">
        <v>1.9026780978304101E-42</v>
      </c>
      <c r="J31" s="31">
        <v>8.74081449524391E-41</v>
      </c>
      <c r="K31" s="31">
        <v>3.8850724992202E-39</v>
      </c>
      <c r="L31" s="31">
        <v>1.6567971509115901E-37</v>
      </c>
      <c r="M31" s="31">
        <v>6.6967247547910506E-36</v>
      </c>
      <c r="N31" s="31">
        <v>2.5175903646321601E-34</v>
      </c>
      <c r="O31" s="31">
        <v>8.5287193172227804E-33</v>
      </c>
      <c r="P31" s="31">
        <v>2.4516230735157899E-31</v>
      </c>
      <c r="Q31" s="31">
        <v>5.1980217344679302E-30</v>
      </c>
      <c r="R31" s="31">
        <v>4.90352185079684E-29</v>
      </c>
      <c r="S31" s="31">
        <v>2.5246660129367599E-28</v>
      </c>
      <c r="T31" s="31">
        <v>9.9207122497494003E-29</v>
      </c>
      <c r="U31" s="31">
        <v>2.1497449662532899E-29</v>
      </c>
      <c r="V31" s="31">
        <v>3.3471367375281597E-30</v>
      </c>
      <c r="W31" s="31">
        <v>4.1790285827680899E-31</v>
      </c>
      <c r="X31" s="31">
        <v>4.4405164012197601E-32</v>
      </c>
      <c r="Y31" s="31">
        <v>4.1665812146019102E-33</v>
      </c>
      <c r="Z31" s="31">
        <v>3.53932431051324E-34</v>
      </c>
      <c r="AA31" s="31">
        <v>2.7705210949972098E-35</v>
      </c>
      <c r="AB31" s="31">
        <v>2.0250232654393801E-36</v>
      </c>
      <c r="AC31" s="31">
        <v>1.39610399185829E-37</v>
      </c>
      <c r="AD31" s="31">
        <v>9.1511905935875494E-39</v>
      </c>
      <c r="AE31" s="31">
        <v>5.7395780206435696E-40</v>
      </c>
      <c r="AF31" s="31">
        <v>3.4624675750043998E-41</v>
      </c>
      <c r="AG31" s="31">
        <v>2.0177462590343001E-42</v>
      </c>
      <c r="AH31" s="31">
        <v>1.1399643797575501E-43</v>
      </c>
      <c r="AI31" s="31">
        <v>6.2630963905307098E-45</v>
      </c>
      <c r="AJ31" s="31">
        <v>3.3550337782511799E-46</v>
      </c>
      <c r="AK31" s="31">
        <v>1.7562864128677899E-47</v>
      </c>
      <c r="AL31" s="31">
        <v>9.0019522221470798E-49</v>
      </c>
      <c r="AM31" s="31">
        <v>4.5255015222985296E-50</v>
      </c>
      <c r="AN31" s="31">
        <v>2.2348166295093701E-51</v>
      </c>
      <c r="AO31" s="31">
        <v>1.0855340329157301E-52</v>
      </c>
      <c r="AP31" s="31">
        <v>5.19264358168082E-54</v>
      </c>
      <c r="AQ31" s="31">
        <v>2.4487215952411201E-55</v>
      </c>
      <c r="AR31" s="31">
        <v>1.1394917565230299E-56</v>
      </c>
      <c r="AS31" s="31">
        <v>5.23694421651265E-58</v>
      </c>
      <c r="AT31" s="31">
        <v>2.3789106137993701E-59</v>
      </c>
      <c r="AU31" s="31">
        <v>1.0688553278533699E-60</v>
      </c>
      <c r="AV31" s="31">
        <v>4.7532306904114104E-62</v>
      </c>
      <c r="AW31" s="31">
        <v>2.1378913558924099E-63</v>
      </c>
      <c r="AY31" s="31">
        <v>3.2210823877749599E-114</v>
      </c>
      <c r="AZ31" s="31">
        <v>3.0759275796470402E-110</v>
      </c>
      <c r="BA31" s="31">
        <v>2.9068676384316101E-106</v>
      </c>
      <c r="BB31" s="31">
        <v>2.7135031659275499E-102</v>
      </c>
      <c r="BC31" s="31">
        <v>2.4964813394012101E-98</v>
      </c>
      <c r="BD31" s="31">
        <v>2.2571959654023001E-94</v>
      </c>
      <c r="BE31" s="31">
        <v>1.99797439325399E-90</v>
      </c>
      <c r="BF31" s="31">
        <v>1.7223023859010599E-86</v>
      </c>
      <c r="BG31" s="31">
        <v>1.435094689472E-82</v>
      </c>
      <c r="BH31" s="31">
        <v>1.1430209142655699E-78</v>
      </c>
      <c r="BI31" s="31">
        <v>8.5489852593666099E-75</v>
      </c>
      <c r="BJ31" s="31">
        <v>5.82167656735106E-71</v>
      </c>
      <c r="BK31" s="31">
        <v>3.3946668280472899E-67</v>
      </c>
      <c r="BL31" s="31">
        <v>1.45335002669968E-63</v>
      </c>
      <c r="BM31" s="31">
        <v>2.3087996412429299E-60</v>
      </c>
      <c r="BN31" s="31">
        <v>1.97455090052543E-57</v>
      </c>
      <c r="BO31" s="31">
        <v>4.6727040059519099E-60</v>
      </c>
      <c r="BP31" s="31">
        <v>5.9513632066221305E-63</v>
      </c>
      <c r="BQ31" s="31">
        <v>5.4125733203620496E-66</v>
      </c>
      <c r="BR31" s="31">
        <v>3.9374263944457301E-69</v>
      </c>
      <c r="BS31" s="31">
        <v>2.4345814417472499E-72</v>
      </c>
      <c r="BT31" s="31">
        <v>1.32832484236501E-75</v>
      </c>
      <c r="BU31" s="31">
        <v>6.5580579003101E-79</v>
      </c>
      <c r="BV31" s="31">
        <v>2.9826954065243902E-82</v>
      </c>
      <c r="BW31" s="31">
        <v>1.26640191575776E-85</v>
      </c>
      <c r="BX31" s="31">
        <v>5.07084407500453E-89</v>
      </c>
      <c r="BY31" s="31">
        <v>1.9302116542399399E-92</v>
      </c>
      <c r="BZ31" s="31">
        <v>7.0295575574525797E-96</v>
      </c>
      <c r="CA31" s="31">
        <v>2.46217511724056E-99</v>
      </c>
      <c r="CB31" s="31">
        <v>8.3302091616012198E-103</v>
      </c>
      <c r="CC31" s="31">
        <v>2.73220073479771E-106</v>
      </c>
      <c r="CD31" s="31">
        <v>8.7140895853848097E-110</v>
      </c>
      <c r="CE31" s="31">
        <v>2.7097177525167301E-113</v>
      </c>
      <c r="CF31" s="31">
        <v>8.2338275579452294E-117</v>
      </c>
      <c r="CG31" s="31">
        <v>2.4496800757514798E-120</v>
      </c>
      <c r="CH31" s="31">
        <v>7.1481587334273001E-124</v>
      </c>
      <c r="CI31" s="31">
        <v>2.0488683553160501E-127</v>
      </c>
      <c r="CJ31" s="31">
        <v>5.7763203492954502E-131</v>
      </c>
      <c r="CK31" s="31">
        <v>1.6037028770179601E-134</v>
      </c>
      <c r="CL31" s="31">
        <v>4.38929785956972E-138</v>
      </c>
      <c r="CM31" s="31">
        <v>1.1854423041154001E-141</v>
      </c>
      <c r="CN31" s="31">
        <v>3.1619477263962301E-145</v>
      </c>
      <c r="CO31" s="31">
        <v>8.3359819704234507E-149</v>
      </c>
      <c r="CP31" s="31">
        <v>2.1736733834320798E-152</v>
      </c>
      <c r="CQ31" s="31">
        <v>5.6097996182573601E-156</v>
      </c>
      <c r="CR31" s="31">
        <v>1.43392592592311E-159</v>
      </c>
    </row>
    <row r="32" spans="3:96" ht="7.5" customHeight="1" x14ac:dyDescent="0.15">
      <c r="C32" s="30">
        <v>28</v>
      </c>
      <c r="D32" s="31">
        <v>4.2961294282812604E-53</v>
      </c>
      <c r="E32" s="31">
        <v>2.1152560963298899E-51</v>
      </c>
      <c r="F32" s="31">
        <v>1.05274057186388E-49</v>
      </c>
      <c r="G32" s="31">
        <v>5.1520849169924901E-48</v>
      </c>
      <c r="H32" s="31">
        <v>2.4725146883944501E-46</v>
      </c>
      <c r="I32" s="31">
        <v>1.15949051113392E-44</v>
      </c>
      <c r="J32" s="31">
        <v>5.2890539371088598E-43</v>
      </c>
      <c r="K32" s="31">
        <v>2.3323540894495701E-41</v>
      </c>
      <c r="L32" s="31">
        <v>9.8579724956589606E-40</v>
      </c>
      <c r="M32" s="31">
        <v>3.9438872638035198E-38</v>
      </c>
      <c r="N32" s="31">
        <v>1.46489356983431E-36</v>
      </c>
      <c r="O32" s="31">
        <v>4.8902159737632998E-35</v>
      </c>
      <c r="P32" s="31">
        <v>1.3793730529681E-33</v>
      </c>
      <c r="Q32" s="31">
        <v>2.8449044917231599E-32</v>
      </c>
      <c r="R32" s="31">
        <v>2.5139415146106202E-31</v>
      </c>
      <c r="S32" s="31">
        <v>1.20819026739656E-30</v>
      </c>
      <c r="T32" s="31">
        <v>5.08418312057398E-31</v>
      </c>
      <c r="U32" s="31">
        <v>1.17842529660703E-31</v>
      </c>
      <c r="V32" s="31">
        <v>1.9558746056220899E-32</v>
      </c>
      <c r="W32" s="31">
        <v>2.5940094414994499E-33</v>
      </c>
      <c r="X32" s="31">
        <v>2.9183123495684302E-34</v>
      </c>
      <c r="Y32" s="31">
        <v>2.8905000406071299E-35</v>
      </c>
      <c r="Z32" s="31">
        <v>2.5847406818147301E-36</v>
      </c>
      <c r="AA32" s="31">
        <v>2.12459607235198E-37</v>
      </c>
      <c r="AB32" s="31">
        <v>1.6269466481888999E-38</v>
      </c>
      <c r="AC32" s="31">
        <v>1.17269330115892E-39</v>
      </c>
      <c r="AD32" s="31">
        <v>8.0211780078671702E-41</v>
      </c>
      <c r="AE32" s="31">
        <v>5.2404915272128497E-42</v>
      </c>
      <c r="AF32" s="31">
        <v>3.28780969385538E-43</v>
      </c>
      <c r="AG32" s="31">
        <v>1.9896061175171001E-44</v>
      </c>
      <c r="AH32" s="31">
        <v>1.16565440459582E-45</v>
      </c>
      <c r="AI32" s="31">
        <v>6.6326441713872997E-47</v>
      </c>
      <c r="AJ32" s="31">
        <v>3.6753025552115002E-48</v>
      </c>
      <c r="AK32" s="31">
        <v>1.98794466822105E-49</v>
      </c>
      <c r="AL32" s="31">
        <v>1.05172905792468E-50</v>
      </c>
      <c r="AM32" s="31">
        <v>5.4521269740744503E-52</v>
      </c>
      <c r="AN32" s="31">
        <v>2.7737855868061599E-53</v>
      </c>
      <c r="AO32" s="31">
        <v>1.3868496588516099E-54</v>
      </c>
      <c r="AP32" s="31">
        <v>6.8229801871202797E-56</v>
      </c>
      <c r="AQ32" s="31">
        <v>3.3066564715200899E-57</v>
      </c>
      <c r="AR32" s="31">
        <v>1.58018320428142E-58</v>
      </c>
      <c r="AS32" s="31">
        <v>7.4528085730079101E-60</v>
      </c>
      <c r="AT32" s="31">
        <v>3.4720059332668003E-61</v>
      </c>
      <c r="AU32" s="31">
        <v>1.59885964709122E-62</v>
      </c>
      <c r="AV32" s="31">
        <v>7.2830273058154297E-64</v>
      </c>
      <c r="AW32" s="31">
        <v>3.3550467237686901E-65</v>
      </c>
      <c r="AY32" s="31">
        <v>1.04577593380292E-118</v>
      </c>
      <c r="AZ32" s="31">
        <v>9.9844682244775504E-115</v>
      </c>
      <c r="BA32" s="31">
        <v>9.4335237264399003E-111</v>
      </c>
      <c r="BB32" s="31">
        <v>8.8036070476756598E-107</v>
      </c>
      <c r="BC32" s="31">
        <v>8.0968534830582199E-103</v>
      </c>
      <c r="BD32" s="31">
        <v>7.3178419945529906E-99</v>
      </c>
      <c r="BE32" s="31">
        <v>6.4742066092791095E-95</v>
      </c>
      <c r="BF32" s="31">
        <v>5.5773709027833603E-91</v>
      </c>
      <c r="BG32" s="31">
        <v>4.6434299666671E-87</v>
      </c>
      <c r="BH32" s="31">
        <v>3.6942095316223397E-83</v>
      </c>
      <c r="BI32" s="31">
        <v>2.7585383950897702E-79</v>
      </c>
      <c r="BJ32" s="31">
        <v>1.8737787155713599E-75</v>
      </c>
      <c r="BK32" s="31">
        <v>1.0876711567557101E-71</v>
      </c>
      <c r="BL32" s="31">
        <v>4.6057427022486504E-68</v>
      </c>
      <c r="BM32" s="31">
        <v>6.82335791283109E-65</v>
      </c>
      <c r="BN32" s="31">
        <v>5.4141552027351401E-62</v>
      </c>
      <c r="BO32" s="31">
        <v>1.38025920152796E-64</v>
      </c>
      <c r="BP32" s="31">
        <v>1.8842530929737501E-67</v>
      </c>
      <c r="BQ32" s="31">
        <v>1.82864885922763E-70</v>
      </c>
      <c r="BR32" s="31">
        <v>1.4139686957136501E-73</v>
      </c>
      <c r="BS32" s="31">
        <v>9.2605365156048801E-77</v>
      </c>
      <c r="BT32" s="31">
        <v>5.3350960553438402E-80</v>
      </c>
      <c r="BU32" s="31">
        <v>2.7734232825893599E-83</v>
      </c>
      <c r="BV32" s="31">
        <v>1.32478832740401E-86</v>
      </c>
      <c r="BW32" s="31">
        <v>5.8938789699077496E-90</v>
      </c>
      <c r="BX32" s="31">
        <v>2.4676656489702099E-93</v>
      </c>
      <c r="BY32" s="31">
        <v>9.8027945319160103E-97</v>
      </c>
      <c r="BZ32" s="31">
        <v>3.71914688238801E-100</v>
      </c>
      <c r="CA32" s="31">
        <v>1.35486861273526E-103</v>
      </c>
      <c r="CB32" s="31">
        <v>4.7604044096459298E-107</v>
      </c>
      <c r="CC32" s="31">
        <v>1.6192183619957201E-110</v>
      </c>
      <c r="CD32" s="31">
        <v>5.3488222455619601E-114</v>
      </c>
      <c r="CE32" s="31">
        <v>1.7206036093541699E-117</v>
      </c>
      <c r="CF32" s="31">
        <v>5.4024585246446704E-121</v>
      </c>
      <c r="CG32" s="31">
        <v>1.6591123884284301E-124</v>
      </c>
      <c r="CH32" s="31">
        <v>4.9924056125113498E-128</v>
      </c>
      <c r="CI32" s="31">
        <v>1.4742714089128499E-131</v>
      </c>
      <c r="CJ32" s="31">
        <v>4.2784310263719599E-135</v>
      </c>
      <c r="CK32" s="31">
        <v>1.22171765569695E-138</v>
      </c>
      <c r="CL32" s="31">
        <v>3.43652330714715E-142</v>
      </c>
      <c r="CM32" s="31">
        <v>9.5315554439244304E-146</v>
      </c>
      <c r="CN32" s="31">
        <v>2.6091300263691502E-149</v>
      </c>
      <c r="CO32" s="31">
        <v>7.0545528619683101E-153</v>
      </c>
      <c r="CP32" s="31">
        <v>1.8854151176563799E-156</v>
      </c>
      <c r="CQ32" s="31">
        <v>4.98426955165331E-160</v>
      </c>
      <c r="CR32" s="31">
        <v>1.3042997506753599E-163</v>
      </c>
    </row>
    <row r="33" spans="1:1429" ht="7.5" customHeight="1" x14ac:dyDescent="0.15">
      <c r="C33" s="30">
        <v>29</v>
      </c>
      <c r="D33" s="31">
        <v>2.6433022345672798E-55</v>
      </c>
      <c r="E33" s="31">
        <v>1.294791085528E-53</v>
      </c>
      <c r="F33" s="31">
        <v>6.4140376474486203E-52</v>
      </c>
      <c r="G33" s="31">
        <v>3.12324115015877E-50</v>
      </c>
      <c r="H33" s="31">
        <v>1.4906749441713301E-48</v>
      </c>
      <c r="I33" s="31">
        <v>6.9487429122517495E-47</v>
      </c>
      <c r="J33" s="31">
        <v>3.1487544319578902E-45</v>
      </c>
      <c r="K33" s="31">
        <v>1.37829218745741E-43</v>
      </c>
      <c r="L33" s="31">
        <v>5.7769396844185296E-42</v>
      </c>
      <c r="M33" s="31">
        <v>2.2890176049086301E-40</v>
      </c>
      <c r="N33" s="31">
        <v>8.4062074918884101E-39</v>
      </c>
      <c r="O33" s="31">
        <v>2.7676616711336401E-37</v>
      </c>
      <c r="P33" s="31">
        <v>7.6686312852823497E-36</v>
      </c>
      <c r="Q33" s="31">
        <v>1.54110596962406E-34</v>
      </c>
      <c r="R33" s="31">
        <v>1.28197060060185E-33</v>
      </c>
      <c r="S33" s="31">
        <v>5.7835357265224097E-33</v>
      </c>
      <c r="T33" s="31">
        <v>2.5918909776990101E-33</v>
      </c>
      <c r="U33" s="31">
        <v>6.3961416990282598E-34</v>
      </c>
      <c r="V33" s="31">
        <v>1.12709947680198E-34</v>
      </c>
      <c r="W33" s="31">
        <v>1.5822921049101601E-35</v>
      </c>
      <c r="X33" s="31">
        <v>1.8788377292560899E-36</v>
      </c>
      <c r="Y33" s="31">
        <v>1.95890177930556E-37</v>
      </c>
      <c r="Z33" s="31">
        <v>1.8393833895578601E-38</v>
      </c>
      <c r="AA33" s="31">
        <v>1.5840492364194899E-39</v>
      </c>
      <c r="AB33" s="31">
        <v>1.2682485222896001E-40</v>
      </c>
      <c r="AC33" s="31">
        <v>9.5395623889379506E-42</v>
      </c>
      <c r="AD33" s="31">
        <v>6.7972686988513198E-43</v>
      </c>
      <c r="AE33" s="31">
        <v>4.6186849437468602E-44</v>
      </c>
      <c r="AF33" s="31">
        <v>3.0092150939243303E-45</v>
      </c>
      <c r="AG33" s="31">
        <v>1.8884751215097999E-46</v>
      </c>
      <c r="AH33" s="31">
        <v>1.1459122524303901E-47</v>
      </c>
      <c r="AI33" s="31">
        <v>6.74502737559352E-49</v>
      </c>
      <c r="AJ33" s="31">
        <v>3.8620531520776702E-50</v>
      </c>
      <c r="AK33" s="31">
        <v>2.1562622892585299E-51</v>
      </c>
      <c r="AL33" s="31">
        <v>1.1763750119943099E-52</v>
      </c>
      <c r="AM33" s="31">
        <v>6.2827660413578602E-54</v>
      </c>
      <c r="AN33" s="31">
        <v>3.2902041604908597E-55</v>
      </c>
      <c r="AO33" s="31">
        <v>1.6919519402182999E-56</v>
      </c>
      <c r="AP33" s="31">
        <v>8.5547020769023696E-58</v>
      </c>
      <c r="AQ33" s="31">
        <v>4.2576863602793601E-59</v>
      </c>
      <c r="AR33" s="31">
        <v>2.0880662190855999E-60</v>
      </c>
      <c r="AS33" s="31">
        <v>1.0100036075932601E-61</v>
      </c>
      <c r="AT33" s="31">
        <v>4.8225611282364302E-63</v>
      </c>
      <c r="AU33" s="31">
        <v>2.2748008585681601E-64</v>
      </c>
      <c r="AV33" s="31">
        <v>1.0608039122584399E-65</v>
      </c>
      <c r="AW33" s="31">
        <v>5.00242781526259E-67</v>
      </c>
      <c r="AY33" s="31">
        <v>3.3499760972087702E-123</v>
      </c>
      <c r="AZ33" s="31">
        <v>3.1977453621864699E-119</v>
      </c>
      <c r="BA33" s="31">
        <v>3.0206361209272701E-115</v>
      </c>
      <c r="BB33" s="31">
        <v>2.81821974006449E-111</v>
      </c>
      <c r="BC33" s="31">
        <v>2.59119158966776E-107</v>
      </c>
      <c r="BD33" s="31">
        <v>2.3410352955086399E-103</v>
      </c>
      <c r="BE33" s="31">
        <v>2.0702196332327301E-99</v>
      </c>
      <c r="BF33" s="31">
        <v>1.7824347460516602E-95</v>
      </c>
      <c r="BG33" s="31">
        <v>1.4828752367484101E-91</v>
      </c>
      <c r="BH33" s="31">
        <v>1.1785792518930499E-87</v>
      </c>
      <c r="BI33" s="31">
        <v>8.7883456728901504E-84</v>
      </c>
      <c r="BJ33" s="31">
        <v>5.9566514515916898E-80</v>
      </c>
      <c r="BK33" s="31">
        <v>3.4441529254656497E-76</v>
      </c>
      <c r="BL33" s="31">
        <v>1.44455246891823E-72</v>
      </c>
      <c r="BM33" s="31">
        <v>2.0048865883974799E-69</v>
      </c>
      <c r="BN33" s="31">
        <v>1.48368534372734E-66</v>
      </c>
      <c r="BO33" s="31">
        <v>4.0538193996959797E-69</v>
      </c>
      <c r="BP33" s="31">
        <v>5.9050424518666196E-72</v>
      </c>
      <c r="BQ33" s="31">
        <v>6.0912309465698499E-75</v>
      </c>
      <c r="BR33" s="31">
        <v>4.9888629179348902E-78</v>
      </c>
      <c r="BS33" s="31">
        <v>3.45014032668551E-81</v>
      </c>
      <c r="BT33" s="31">
        <v>2.0929856801869698E-84</v>
      </c>
      <c r="BU33" s="31">
        <v>1.1427799106356701E-87</v>
      </c>
      <c r="BV33" s="31">
        <v>5.72023596114531E-91</v>
      </c>
      <c r="BW33" s="31">
        <v>2.6611875554098101E-94</v>
      </c>
      <c r="BX33" s="31">
        <v>1.16286703607063E-97</v>
      </c>
      <c r="BY33" s="31">
        <v>4.8127553361799802E-101</v>
      </c>
      <c r="BZ33" s="31">
        <v>1.8992338774756299E-104</v>
      </c>
      <c r="CA33" s="31">
        <v>7.1856903214684498E-108</v>
      </c>
      <c r="CB33" s="31">
        <v>2.6184512899128701E-111</v>
      </c>
      <c r="CC33" s="31">
        <v>9.2251142902584195E-115</v>
      </c>
      <c r="CD33" s="31">
        <v>3.1525748199382698E-118</v>
      </c>
      <c r="CE33" s="31">
        <v>1.04794682170901E-121</v>
      </c>
      <c r="CF33" s="31">
        <v>3.3965891836058098E-125</v>
      </c>
      <c r="CG33" s="31">
        <v>1.07570032239322E-128</v>
      </c>
      <c r="CH33" s="31">
        <v>3.3349257065258403E-132</v>
      </c>
      <c r="CI33" s="31">
        <v>1.01376031662534E-135</v>
      </c>
      <c r="CJ33" s="31">
        <v>3.0259827124169499E-139</v>
      </c>
      <c r="CK33" s="31">
        <v>8.8805384681137095E-143</v>
      </c>
      <c r="CL33" s="31">
        <v>2.56539999266258E-146</v>
      </c>
      <c r="CM33" s="31">
        <v>7.3023826614133698E-150</v>
      </c>
      <c r="CN33" s="31">
        <v>2.05009867649757E-153</v>
      </c>
      <c r="CO33" s="31">
        <v>5.6813868523426603E-157</v>
      </c>
      <c r="CP33" s="31">
        <v>1.55538742990853E-160</v>
      </c>
      <c r="CQ33" s="31">
        <v>4.2095250782981502E-164</v>
      </c>
      <c r="CR33" s="31">
        <v>1.12713252587489E-167</v>
      </c>
    </row>
    <row r="34" spans="1:1429" ht="7.5" customHeight="1" x14ac:dyDescent="0.15">
      <c r="C34" s="30">
        <v>30</v>
      </c>
      <c r="D34" s="31">
        <v>1.6294556251666399E-57</v>
      </c>
      <c r="E34" s="31">
        <v>7.9351068353537399E-56</v>
      </c>
      <c r="F34" s="31">
        <v>3.91000970357583E-54</v>
      </c>
      <c r="G34" s="31">
        <v>1.8931640596307999E-52</v>
      </c>
      <c r="H34" s="31">
        <v>8.9808520402153506E-51</v>
      </c>
      <c r="I34" s="31">
        <v>4.1588555090600498E-49</v>
      </c>
      <c r="J34" s="31">
        <v>1.87100887302964E-47</v>
      </c>
      <c r="K34" s="31">
        <v>8.1250191303779298E-46</v>
      </c>
      <c r="L34" s="31">
        <v>3.37536141416132E-44</v>
      </c>
      <c r="M34" s="31">
        <v>1.3239847780175499E-42</v>
      </c>
      <c r="N34" s="31">
        <v>4.8054006618120602E-41</v>
      </c>
      <c r="O34" s="31">
        <v>1.55992710480446E-39</v>
      </c>
      <c r="P34" s="31">
        <v>4.2453637819253198E-38</v>
      </c>
      <c r="Q34" s="31">
        <v>8.3167555481560195E-37</v>
      </c>
      <c r="R34" s="31">
        <v>6.5398258646594202E-36</v>
      </c>
      <c r="S34" s="31">
        <v>2.7826341983036599E-35</v>
      </c>
      <c r="T34" s="31">
        <v>1.3219618780913101E-35</v>
      </c>
      <c r="U34" s="31">
        <v>3.4600913612920399E-36</v>
      </c>
      <c r="V34" s="31">
        <v>6.4522856676892499E-37</v>
      </c>
      <c r="W34" s="31">
        <v>9.5606856398327398E-38</v>
      </c>
      <c r="X34" s="31">
        <v>1.19519954583322E-38</v>
      </c>
      <c r="Y34" s="31">
        <v>1.3088152516364201E-39</v>
      </c>
      <c r="Z34" s="31">
        <v>1.28793367208831E-40</v>
      </c>
      <c r="AA34" s="31">
        <v>1.1600039103729501E-41</v>
      </c>
      <c r="AB34" s="31">
        <v>9.6949709914036802E-43</v>
      </c>
      <c r="AC34" s="31">
        <v>7.5991644549972202E-44</v>
      </c>
      <c r="AD34" s="31">
        <v>5.6333570290678396E-45</v>
      </c>
      <c r="AE34" s="31">
        <v>3.9764713141883701E-46</v>
      </c>
      <c r="AF34" s="31">
        <v>2.6876754756528101E-47</v>
      </c>
      <c r="AG34" s="31">
        <v>1.74750390786656E-48</v>
      </c>
      <c r="AH34" s="31">
        <v>1.0972829527959501E-49</v>
      </c>
      <c r="AI34" s="31">
        <v>6.6760999423582598E-51</v>
      </c>
      <c r="AJ34" s="31">
        <v>3.9470434011572697E-52</v>
      </c>
      <c r="AK34" s="31">
        <v>2.2732171292083898E-53</v>
      </c>
      <c r="AL34" s="31">
        <v>1.2781089289349499E-54</v>
      </c>
      <c r="AM34" s="31">
        <v>7.0287238168815396E-56</v>
      </c>
      <c r="AN34" s="31">
        <v>3.7869922530688998E-57</v>
      </c>
      <c r="AO34" s="31">
        <v>2.00201783810332E-58</v>
      </c>
      <c r="AP34" s="31">
        <v>1.03985750662753E-59</v>
      </c>
      <c r="AQ34" s="31">
        <v>5.3128695949726099E-61</v>
      </c>
      <c r="AR34" s="31">
        <v>2.6730026379275102E-62</v>
      </c>
      <c r="AS34" s="31">
        <v>1.32557754788999E-63</v>
      </c>
      <c r="AT34" s="31">
        <v>6.4852666570060603E-65</v>
      </c>
      <c r="AU34" s="31">
        <v>3.1326690312788602E-66</v>
      </c>
      <c r="AV34" s="31">
        <v>1.4951770060381601E-67</v>
      </c>
      <c r="AW34" s="31">
        <v>7.21616175382568E-69</v>
      </c>
      <c r="AY34" s="31">
        <v>1.0609164092316901E-127</v>
      </c>
      <c r="AZ34" s="31">
        <v>1.0125054176796299E-123</v>
      </c>
      <c r="BA34" s="31">
        <v>9.5621832785023101E-120</v>
      </c>
      <c r="BB34" s="31">
        <v>8.9191796307925306E-116</v>
      </c>
      <c r="BC34" s="31">
        <v>8.1982852299705497E-112</v>
      </c>
      <c r="BD34" s="31">
        <v>7.4042530641095194E-108</v>
      </c>
      <c r="BE34" s="31">
        <v>6.54497276332342E-104</v>
      </c>
      <c r="BF34" s="31">
        <v>5.6322201174504096E-100</v>
      </c>
      <c r="BG34" s="31">
        <v>4.68255377846901E-96</v>
      </c>
      <c r="BH34" s="31">
        <v>3.7183869925698298E-92</v>
      </c>
      <c r="BI34" s="31">
        <v>2.7692677436090299E-88</v>
      </c>
      <c r="BJ34" s="31">
        <v>1.8734079406034199E-84</v>
      </c>
      <c r="BK34" s="31">
        <v>1.07951308627729E-80</v>
      </c>
      <c r="BL34" s="31">
        <v>4.4898381355633896E-77</v>
      </c>
      <c r="BM34" s="31">
        <v>5.8610994047070799E-74</v>
      </c>
      <c r="BN34" s="31">
        <v>4.0637220936364698E-71</v>
      </c>
      <c r="BO34" s="31">
        <v>1.1846596954378201E-73</v>
      </c>
      <c r="BP34" s="31">
        <v>1.83409349437934E-76</v>
      </c>
      <c r="BQ34" s="31">
        <v>2.0039191361292799E-79</v>
      </c>
      <c r="BR34" s="31">
        <v>1.73306842951748E-82</v>
      </c>
      <c r="BS34" s="31">
        <v>1.2620701681614301E-85</v>
      </c>
      <c r="BT34" s="31">
        <v>8.0417728753457705E-89</v>
      </c>
      <c r="BU34" s="31">
        <v>4.6014087476054997E-92</v>
      </c>
      <c r="BV34" s="31">
        <v>2.4086525503467301E-95</v>
      </c>
      <c r="BW34" s="31">
        <v>1.1695864997413701E-98</v>
      </c>
      <c r="BX34" s="31">
        <v>5.3249435422860201E-102</v>
      </c>
      <c r="BY34" s="31">
        <v>2.2924387393323801E-105</v>
      </c>
      <c r="BZ34" s="31">
        <v>9.3960543997882301E-109</v>
      </c>
      <c r="CA34" s="31">
        <v>3.6871475676196401E-112</v>
      </c>
      <c r="CB34" s="31">
        <v>1.39173396924702E-115</v>
      </c>
      <c r="CC34" s="31">
        <v>5.0727874671477403E-119</v>
      </c>
      <c r="CD34" s="31">
        <v>1.7914800988993901E-122</v>
      </c>
      <c r="CE34" s="31">
        <v>6.1474885427279398E-126</v>
      </c>
      <c r="CF34" s="31">
        <v>2.0548610282568501E-129</v>
      </c>
      <c r="CG34" s="31">
        <v>6.7051266295353101E-133</v>
      </c>
      <c r="CH34" s="31">
        <v>2.1399191103745701E-136</v>
      </c>
      <c r="CI34" s="31">
        <v>6.6908786632737297E-140</v>
      </c>
      <c r="CJ34" s="31">
        <v>2.0526373630039901E-143</v>
      </c>
      <c r="CK34" s="31">
        <v>6.1867518912220601E-147</v>
      </c>
      <c r="CL34" s="31">
        <v>1.83422569737629E-150</v>
      </c>
      <c r="CM34" s="31">
        <v>5.3548694746392501E-154</v>
      </c>
      <c r="CN34" s="31">
        <v>1.54089303424844E-157</v>
      </c>
      <c r="CO34" s="31">
        <v>4.3742713612396703E-161</v>
      </c>
      <c r="CP34" s="31">
        <v>1.2260162214684899E-164</v>
      </c>
      <c r="CQ34" s="31">
        <v>3.3951674466783298E-168</v>
      </c>
      <c r="CR34" s="31">
        <v>9.2971489402670505E-172</v>
      </c>
    </row>
    <row r="35" spans="1:1429" ht="7.5" customHeight="1" x14ac:dyDescent="0.15">
      <c r="BBY35" s="57"/>
    </row>
    <row r="36" spans="1:1429" ht="7.5" customHeight="1" x14ac:dyDescent="0.15">
      <c r="A36" s="36"/>
      <c r="B36" s="36"/>
      <c r="C36" s="36"/>
      <c r="D36" s="37">
        <v>1</v>
      </c>
      <c r="E36" s="37">
        <f>D36+1</f>
        <v>2</v>
      </c>
      <c r="F36" s="37">
        <f t="shared" ref="F36:BQ36" si="0">E36+1</f>
        <v>3</v>
      </c>
      <c r="G36" s="37">
        <f t="shared" si="0"/>
        <v>4</v>
      </c>
      <c r="H36" s="37">
        <f t="shared" si="0"/>
        <v>5</v>
      </c>
      <c r="I36" s="37">
        <f t="shared" si="0"/>
        <v>6</v>
      </c>
      <c r="J36" s="37">
        <f t="shared" si="0"/>
        <v>7</v>
      </c>
      <c r="K36" s="37">
        <f t="shared" si="0"/>
        <v>8</v>
      </c>
      <c r="L36" s="37">
        <f t="shared" si="0"/>
        <v>9</v>
      </c>
      <c r="M36" s="37">
        <f t="shared" si="0"/>
        <v>10</v>
      </c>
      <c r="N36" s="37">
        <f t="shared" si="0"/>
        <v>11</v>
      </c>
      <c r="O36" s="37">
        <f t="shared" si="0"/>
        <v>12</v>
      </c>
      <c r="P36" s="37">
        <f t="shared" si="0"/>
        <v>13</v>
      </c>
      <c r="Q36" s="37">
        <f t="shared" si="0"/>
        <v>14</v>
      </c>
      <c r="R36" s="37">
        <f t="shared" si="0"/>
        <v>15</v>
      </c>
      <c r="S36" s="37">
        <f t="shared" si="0"/>
        <v>16</v>
      </c>
      <c r="T36" s="37">
        <f t="shared" si="0"/>
        <v>17</v>
      </c>
      <c r="U36" s="37">
        <f t="shared" si="0"/>
        <v>18</v>
      </c>
      <c r="V36" s="37">
        <f t="shared" si="0"/>
        <v>19</v>
      </c>
      <c r="W36" s="37">
        <f t="shared" si="0"/>
        <v>20</v>
      </c>
      <c r="X36" s="37">
        <f t="shared" si="0"/>
        <v>21</v>
      </c>
      <c r="Y36" s="37">
        <f t="shared" si="0"/>
        <v>22</v>
      </c>
      <c r="Z36" s="37">
        <f t="shared" si="0"/>
        <v>23</v>
      </c>
      <c r="AA36" s="37">
        <f t="shared" si="0"/>
        <v>24</v>
      </c>
      <c r="AB36" s="37">
        <f t="shared" si="0"/>
        <v>25</v>
      </c>
      <c r="AC36" s="37">
        <f t="shared" si="0"/>
        <v>26</v>
      </c>
      <c r="AD36" s="37">
        <f t="shared" si="0"/>
        <v>27</v>
      </c>
      <c r="AE36" s="37">
        <f t="shared" si="0"/>
        <v>28</v>
      </c>
      <c r="AF36" s="37">
        <f t="shared" si="0"/>
        <v>29</v>
      </c>
      <c r="AG36" s="37">
        <f t="shared" si="0"/>
        <v>30</v>
      </c>
      <c r="AH36" s="37">
        <f t="shared" si="0"/>
        <v>31</v>
      </c>
      <c r="AI36" s="37">
        <f t="shared" si="0"/>
        <v>32</v>
      </c>
      <c r="AJ36" s="37">
        <f t="shared" si="0"/>
        <v>33</v>
      </c>
      <c r="AK36" s="37">
        <f t="shared" si="0"/>
        <v>34</v>
      </c>
      <c r="AL36" s="37">
        <f t="shared" si="0"/>
        <v>35</v>
      </c>
      <c r="AM36" s="37">
        <f t="shared" si="0"/>
        <v>36</v>
      </c>
      <c r="AN36" s="37">
        <f t="shared" si="0"/>
        <v>37</v>
      </c>
      <c r="AO36" s="37">
        <f t="shared" si="0"/>
        <v>38</v>
      </c>
      <c r="AP36" s="37">
        <f t="shared" si="0"/>
        <v>39</v>
      </c>
      <c r="AQ36" s="37">
        <f t="shared" si="0"/>
        <v>40</v>
      </c>
      <c r="AR36" s="37">
        <f t="shared" si="0"/>
        <v>41</v>
      </c>
      <c r="AS36" s="37">
        <f t="shared" si="0"/>
        <v>42</v>
      </c>
      <c r="AT36" s="37">
        <f t="shared" si="0"/>
        <v>43</v>
      </c>
      <c r="AU36" s="37">
        <f t="shared" si="0"/>
        <v>44</v>
      </c>
      <c r="AV36" s="37">
        <f t="shared" si="0"/>
        <v>45</v>
      </c>
      <c r="AW36" s="37">
        <f t="shared" si="0"/>
        <v>46</v>
      </c>
      <c r="AX36" s="37">
        <f t="shared" si="0"/>
        <v>47</v>
      </c>
      <c r="AY36" s="37">
        <f t="shared" si="0"/>
        <v>48</v>
      </c>
      <c r="AZ36" s="37">
        <f t="shared" si="0"/>
        <v>49</v>
      </c>
      <c r="BA36" s="37">
        <f t="shared" si="0"/>
        <v>50</v>
      </c>
      <c r="BB36" s="37">
        <f t="shared" si="0"/>
        <v>51</v>
      </c>
      <c r="BC36" s="37">
        <f t="shared" si="0"/>
        <v>52</v>
      </c>
      <c r="BD36" s="37">
        <f t="shared" si="0"/>
        <v>53</v>
      </c>
      <c r="BE36" s="37">
        <f t="shared" si="0"/>
        <v>54</v>
      </c>
      <c r="BF36" s="37">
        <f t="shared" si="0"/>
        <v>55</v>
      </c>
      <c r="BG36" s="37">
        <f t="shared" si="0"/>
        <v>56</v>
      </c>
      <c r="BH36" s="37">
        <f t="shared" si="0"/>
        <v>57</v>
      </c>
      <c r="BI36" s="37">
        <f t="shared" si="0"/>
        <v>58</v>
      </c>
      <c r="BJ36" s="37">
        <f t="shared" si="0"/>
        <v>59</v>
      </c>
      <c r="BK36" s="37">
        <f t="shared" si="0"/>
        <v>60</v>
      </c>
      <c r="BL36" s="37">
        <f t="shared" si="0"/>
        <v>61</v>
      </c>
      <c r="BM36" s="37">
        <f t="shared" si="0"/>
        <v>62</v>
      </c>
      <c r="BN36" s="37">
        <f t="shared" si="0"/>
        <v>63</v>
      </c>
      <c r="BO36" s="37">
        <f t="shared" si="0"/>
        <v>64</v>
      </c>
      <c r="BP36" s="37">
        <f t="shared" si="0"/>
        <v>65</v>
      </c>
      <c r="BQ36" s="37">
        <f t="shared" si="0"/>
        <v>66</v>
      </c>
      <c r="BR36" s="37">
        <f t="shared" ref="BR36:EC36" si="1">BQ36+1</f>
        <v>67</v>
      </c>
      <c r="BS36" s="37">
        <f t="shared" si="1"/>
        <v>68</v>
      </c>
      <c r="BT36" s="37">
        <f t="shared" si="1"/>
        <v>69</v>
      </c>
      <c r="BU36" s="37">
        <f t="shared" si="1"/>
        <v>70</v>
      </c>
      <c r="BV36" s="37">
        <f t="shared" si="1"/>
        <v>71</v>
      </c>
      <c r="BW36" s="37">
        <f t="shared" si="1"/>
        <v>72</v>
      </c>
      <c r="BX36" s="37">
        <f t="shared" si="1"/>
        <v>73</v>
      </c>
      <c r="BY36" s="37">
        <f t="shared" si="1"/>
        <v>74</v>
      </c>
      <c r="BZ36" s="37">
        <f t="shared" si="1"/>
        <v>75</v>
      </c>
      <c r="CA36" s="37">
        <f t="shared" si="1"/>
        <v>76</v>
      </c>
      <c r="CB36" s="37">
        <f t="shared" si="1"/>
        <v>77</v>
      </c>
      <c r="CC36" s="37">
        <f t="shared" si="1"/>
        <v>78</v>
      </c>
      <c r="CD36" s="37">
        <f t="shared" si="1"/>
        <v>79</v>
      </c>
      <c r="CE36" s="37">
        <f t="shared" si="1"/>
        <v>80</v>
      </c>
      <c r="CF36" s="37">
        <f t="shared" si="1"/>
        <v>81</v>
      </c>
      <c r="CG36" s="37">
        <f t="shared" si="1"/>
        <v>82</v>
      </c>
      <c r="CH36" s="37">
        <f t="shared" si="1"/>
        <v>83</v>
      </c>
      <c r="CI36" s="37">
        <f t="shared" si="1"/>
        <v>84</v>
      </c>
      <c r="CJ36" s="37">
        <f t="shared" si="1"/>
        <v>85</v>
      </c>
      <c r="CK36" s="37">
        <f t="shared" si="1"/>
        <v>86</v>
      </c>
      <c r="CL36" s="37">
        <f t="shared" si="1"/>
        <v>87</v>
      </c>
      <c r="CM36" s="37">
        <f t="shared" si="1"/>
        <v>88</v>
      </c>
      <c r="CN36" s="37">
        <f t="shared" si="1"/>
        <v>89</v>
      </c>
      <c r="CO36" s="37">
        <f t="shared" si="1"/>
        <v>90</v>
      </c>
      <c r="CP36" s="37">
        <f t="shared" si="1"/>
        <v>91</v>
      </c>
      <c r="CQ36" s="37">
        <f t="shared" si="1"/>
        <v>92</v>
      </c>
      <c r="CR36" s="37">
        <f t="shared" si="1"/>
        <v>93</v>
      </c>
      <c r="CS36" s="37">
        <f t="shared" si="1"/>
        <v>94</v>
      </c>
      <c r="CT36" s="37">
        <f t="shared" si="1"/>
        <v>95</v>
      </c>
      <c r="CU36" s="37">
        <f t="shared" si="1"/>
        <v>96</v>
      </c>
      <c r="CV36" s="37">
        <f t="shared" si="1"/>
        <v>97</v>
      </c>
      <c r="CW36" s="37">
        <f t="shared" si="1"/>
        <v>98</v>
      </c>
      <c r="CX36" s="37">
        <f t="shared" si="1"/>
        <v>99</v>
      </c>
      <c r="CY36" s="37">
        <f t="shared" si="1"/>
        <v>100</v>
      </c>
      <c r="CZ36" s="37">
        <f t="shared" si="1"/>
        <v>101</v>
      </c>
      <c r="DA36" s="37">
        <f t="shared" si="1"/>
        <v>102</v>
      </c>
      <c r="DB36" s="37">
        <f t="shared" si="1"/>
        <v>103</v>
      </c>
      <c r="DC36" s="37">
        <f t="shared" si="1"/>
        <v>104</v>
      </c>
      <c r="DD36" s="37">
        <f t="shared" si="1"/>
        <v>105</v>
      </c>
      <c r="DE36" s="37">
        <f t="shared" si="1"/>
        <v>106</v>
      </c>
      <c r="DF36" s="37">
        <f t="shared" si="1"/>
        <v>107</v>
      </c>
      <c r="DG36" s="37">
        <f t="shared" si="1"/>
        <v>108</v>
      </c>
      <c r="DH36" s="37">
        <f t="shared" si="1"/>
        <v>109</v>
      </c>
      <c r="DI36" s="37">
        <f t="shared" si="1"/>
        <v>110</v>
      </c>
      <c r="DJ36" s="37">
        <f t="shared" si="1"/>
        <v>111</v>
      </c>
      <c r="DK36" s="37">
        <f t="shared" si="1"/>
        <v>112</v>
      </c>
      <c r="DL36" s="37">
        <f t="shared" si="1"/>
        <v>113</v>
      </c>
      <c r="DM36" s="37">
        <f t="shared" si="1"/>
        <v>114</v>
      </c>
      <c r="DN36" s="37">
        <f t="shared" si="1"/>
        <v>115</v>
      </c>
      <c r="DO36" s="37">
        <f t="shared" si="1"/>
        <v>116</v>
      </c>
      <c r="DP36" s="37">
        <f t="shared" si="1"/>
        <v>117</v>
      </c>
      <c r="DQ36" s="37">
        <f t="shared" si="1"/>
        <v>118</v>
      </c>
      <c r="DR36" s="37">
        <f t="shared" si="1"/>
        <v>119</v>
      </c>
      <c r="DS36" s="37">
        <f t="shared" si="1"/>
        <v>120</v>
      </c>
      <c r="DT36" s="37">
        <f t="shared" si="1"/>
        <v>121</v>
      </c>
      <c r="DU36" s="37">
        <f t="shared" si="1"/>
        <v>122</v>
      </c>
      <c r="DV36" s="37">
        <f t="shared" si="1"/>
        <v>123</v>
      </c>
      <c r="DW36" s="37">
        <f t="shared" si="1"/>
        <v>124</v>
      </c>
      <c r="DX36" s="37">
        <f t="shared" si="1"/>
        <v>125</v>
      </c>
      <c r="DY36" s="37">
        <f t="shared" si="1"/>
        <v>126</v>
      </c>
      <c r="DZ36" s="37">
        <f t="shared" si="1"/>
        <v>127</v>
      </c>
      <c r="EA36" s="37">
        <f t="shared" si="1"/>
        <v>128</v>
      </c>
      <c r="EB36" s="37">
        <f t="shared" si="1"/>
        <v>129</v>
      </c>
      <c r="EC36" s="37">
        <f t="shared" si="1"/>
        <v>130</v>
      </c>
      <c r="ED36" s="37">
        <f t="shared" ref="ED36:GO36" si="2">EC36+1</f>
        <v>131</v>
      </c>
      <c r="EE36" s="37">
        <f t="shared" si="2"/>
        <v>132</v>
      </c>
      <c r="EF36" s="37">
        <f t="shared" si="2"/>
        <v>133</v>
      </c>
      <c r="EG36" s="37">
        <f t="shared" si="2"/>
        <v>134</v>
      </c>
      <c r="EH36" s="37">
        <f t="shared" si="2"/>
        <v>135</v>
      </c>
      <c r="EI36" s="37">
        <f t="shared" si="2"/>
        <v>136</v>
      </c>
      <c r="EJ36" s="37">
        <f t="shared" si="2"/>
        <v>137</v>
      </c>
      <c r="EK36" s="37">
        <f t="shared" si="2"/>
        <v>138</v>
      </c>
      <c r="EL36" s="37">
        <f t="shared" si="2"/>
        <v>139</v>
      </c>
      <c r="EM36" s="37">
        <f t="shared" si="2"/>
        <v>140</v>
      </c>
      <c r="EN36" s="37">
        <f t="shared" si="2"/>
        <v>141</v>
      </c>
      <c r="EO36" s="37">
        <f t="shared" si="2"/>
        <v>142</v>
      </c>
      <c r="EP36" s="37">
        <f t="shared" si="2"/>
        <v>143</v>
      </c>
      <c r="EQ36" s="37">
        <f t="shared" si="2"/>
        <v>144</v>
      </c>
      <c r="ER36" s="37">
        <f t="shared" si="2"/>
        <v>145</v>
      </c>
      <c r="ES36" s="37">
        <f t="shared" si="2"/>
        <v>146</v>
      </c>
      <c r="ET36" s="37">
        <f t="shared" si="2"/>
        <v>147</v>
      </c>
      <c r="EU36" s="37">
        <f t="shared" si="2"/>
        <v>148</v>
      </c>
      <c r="EV36" s="37">
        <f t="shared" si="2"/>
        <v>149</v>
      </c>
      <c r="EW36" s="37">
        <f t="shared" si="2"/>
        <v>150</v>
      </c>
      <c r="EX36" s="37">
        <f t="shared" si="2"/>
        <v>151</v>
      </c>
      <c r="EY36" s="37">
        <f t="shared" si="2"/>
        <v>152</v>
      </c>
      <c r="EZ36" s="37">
        <f t="shared" si="2"/>
        <v>153</v>
      </c>
      <c r="FA36" s="37">
        <f t="shared" si="2"/>
        <v>154</v>
      </c>
      <c r="FB36" s="37">
        <f t="shared" si="2"/>
        <v>155</v>
      </c>
      <c r="FC36" s="37">
        <f t="shared" si="2"/>
        <v>156</v>
      </c>
      <c r="FD36" s="37">
        <f t="shared" si="2"/>
        <v>157</v>
      </c>
      <c r="FE36" s="37">
        <f t="shared" si="2"/>
        <v>158</v>
      </c>
      <c r="FF36" s="37">
        <f t="shared" si="2"/>
        <v>159</v>
      </c>
      <c r="FG36" s="37">
        <f t="shared" si="2"/>
        <v>160</v>
      </c>
      <c r="FH36" s="37">
        <f t="shared" si="2"/>
        <v>161</v>
      </c>
      <c r="FI36" s="37">
        <f t="shared" si="2"/>
        <v>162</v>
      </c>
      <c r="FJ36" s="37">
        <f t="shared" si="2"/>
        <v>163</v>
      </c>
      <c r="FK36" s="37">
        <f t="shared" si="2"/>
        <v>164</v>
      </c>
      <c r="FL36" s="37">
        <f t="shared" si="2"/>
        <v>165</v>
      </c>
      <c r="FM36" s="37">
        <f t="shared" si="2"/>
        <v>166</v>
      </c>
      <c r="FN36" s="37">
        <f t="shared" si="2"/>
        <v>167</v>
      </c>
      <c r="FO36" s="37">
        <f t="shared" si="2"/>
        <v>168</v>
      </c>
      <c r="FP36" s="37">
        <f t="shared" si="2"/>
        <v>169</v>
      </c>
      <c r="FQ36" s="37">
        <f t="shared" si="2"/>
        <v>170</v>
      </c>
      <c r="FR36" s="37">
        <f t="shared" si="2"/>
        <v>171</v>
      </c>
      <c r="FS36" s="37">
        <f t="shared" si="2"/>
        <v>172</v>
      </c>
      <c r="FT36" s="37">
        <f t="shared" si="2"/>
        <v>173</v>
      </c>
      <c r="FU36" s="37">
        <f t="shared" si="2"/>
        <v>174</v>
      </c>
      <c r="FV36" s="37">
        <f t="shared" si="2"/>
        <v>175</v>
      </c>
      <c r="FW36" s="37">
        <f t="shared" si="2"/>
        <v>176</v>
      </c>
      <c r="FX36" s="37">
        <f t="shared" si="2"/>
        <v>177</v>
      </c>
      <c r="FY36" s="37">
        <f t="shared" si="2"/>
        <v>178</v>
      </c>
      <c r="FZ36" s="37">
        <f t="shared" si="2"/>
        <v>179</v>
      </c>
      <c r="GA36" s="37">
        <f t="shared" si="2"/>
        <v>180</v>
      </c>
      <c r="GB36" s="37">
        <f t="shared" si="2"/>
        <v>181</v>
      </c>
      <c r="GC36" s="37">
        <f t="shared" si="2"/>
        <v>182</v>
      </c>
      <c r="GD36" s="37">
        <f t="shared" si="2"/>
        <v>183</v>
      </c>
      <c r="GE36" s="37">
        <f t="shared" si="2"/>
        <v>184</v>
      </c>
      <c r="GF36" s="37">
        <f t="shared" si="2"/>
        <v>185</v>
      </c>
      <c r="GG36" s="37">
        <f t="shared" si="2"/>
        <v>186</v>
      </c>
      <c r="GH36" s="37">
        <f t="shared" si="2"/>
        <v>187</v>
      </c>
      <c r="GI36" s="37">
        <f t="shared" si="2"/>
        <v>188</v>
      </c>
      <c r="GJ36" s="37">
        <f t="shared" si="2"/>
        <v>189</v>
      </c>
      <c r="GK36" s="37">
        <f t="shared" si="2"/>
        <v>190</v>
      </c>
      <c r="GL36" s="37">
        <f t="shared" si="2"/>
        <v>191</v>
      </c>
      <c r="GM36" s="37">
        <f t="shared" si="2"/>
        <v>192</v>
      </c>
      <c r="GN36" s="37">
        <f t="shared" si="2"/>
        <v>193</v>
      </c>
      <c r="GO36" s="37">
        <f t="shared" si="2"/>
        <v>194</v>
      </c>
      <c r="GP36" s="37">
        <f t="shared" ref="GP36:JA36" si="3">GO36+1</f>
        <v>195</v>
      </c>
      <c r="GQ36" s="37">
        <f t="shared" si="3"/>
        <v>196</v>
      </c>
      <c r="GR36" s="37">
        <f t="shared" si="3"/>
        <v>197</v>
      </c>
      <c r="GS36" s="37">
        <f t="shared" si="3"/>
        <v>198</v>
      </c>
      <c r="GT36" s="37">
        <f t="shared" si="3"/>
        <v>199</v>
      </c>
      <c r="GU36" s="37">
        <f t="shared" si="3"/>
        <v>200</v>
      </c>
      <c r="GV36" s="37">
        <f t="shared" si="3"/>
        <v>201</v>
      </c>
      <c r="GW36" s="37">
        <f t="shared" si="3"/>
        <v>202</v>
      </c>
      <c r="GX36" s="37">
        <f t="shared" si="3"/>
        <v>203</v>
      </c>
      <c r="GY36" s="37">
        <f t="shared" si="3"/>
        <v>204</v>
      </c>
      <c r="GZ36" s="37">
        <f t="shared" si="3"/>
        <v>205</v>
      </c>
      <c r="HA36" s="37">
        <f t="shared" si="3"/>
        <v>206</v>
      </c>
      <c r="HB36" s="37">
        <f t="shared" si="3"/>
        <v>207</v>
      </c>
      <c r="HC36" s="37">
        <f t="shared" si="3"/>
        <v>208</v>
      </c>
      <c r="HD36" s="37">
        <f t="shared" si="3"/>
        <v>209</v>
      </c>
      <c r="HE36" s="37">
        <f t="shared" si="3"/>
        <v>210</v>
      </c>
      <c r="HF36" s="37">
        <f t="shared" si="3"/>
        <v>211</v>
      </c>
      <c r="HG36" s="37">
        <f t="shared" si="3"/>
        <v>212</v>
      </c>
      <c r="HH36" s="37">
        <f t="shared" si="3"/>
        <v>213</v>
      </c>
      <c r="HI36" s="37">
        <f t="shared" si="3"/>
        <v>214</v>
      </c>
      <c r="HJ36" s="37">
        <f t="shared" si="3"/>
        <v>215</v>
      </c>
      <c r="HK36" s="37">
        <f t="shared" si="3"/>
        <v>216</v>
      </c>
      <c r="HL36" s="37">
        <f t="shared" si="3"/>
        <v>217</v>
      </c>
      <c r="HM36" s="37">
        <f t="shared" si="3"/>
        <v>218</v>
      </c>
      <c r="HN36" s="37">
        <f t="shared" si="3"/>
        <v>219</v>
      </c>
      <c r="HO36" s="37">
        <f t="shared" si="3"/>
        <v>220</v>
      </c>
      <c r="HP36" s="37">
        <f t="shared" si="3"/>
        <v>221</v>
      </c>
      <c r="HQ36" s="37">
        <f t="shared" si="3"/>
        <v>222</v>
      </c>
      <c r="HR36" s="37">
        <f t="shared" si="3"/>
        <v>223</v>
      </c>
      <c r="HS36" s="37">
        <f t="shared" si="3"/>
        <v>224</v>
      </c>
      <c r="HT36" s="37">
        <f t="shared" si="3"/>
        <v>225</v>
      </c>
      <c r="HU36" s="37">
        <f t="shared" si="3"/>
        <v>226</v>
      </c>
      <c r="HV36" s="37">
        <f t="shared" si="3"/>
        <v>227</v>
      </c>
      <c r="HW36" s="37">
        <f t="shared" si="3"/>
        <v>228</v>
      </c>
      <c r="HX36" s="37">
        <f t="shared" si="3"/>
        <v>229</v>
      </c>
      <c r="HY36" s="37">
        <f t="shared" si="3"/>
        <v>230</v>
      </c>
      <c r="HZ36" s="37">
        <f t="shared" si="3"/>
        <v>231</v>
      </c>
      <c r="IA36" s="37">
        <f t="shared" si="3"/>
        <v>232</v>
      </c>
      <c r="IB36" s="37">
        <f t="shared" si="3"/>
        <v>233</v>
      </c>
      <c r="IC36" s="37">
        <f t="shared" si="3"/>
        <v>234</v>
      </c>
      <c r="ID36" s="37">
        <f t="shared" si="3"/>
        <v>235</v>
      </c>
      <c r="IE36" s="37">
        <f t="shared" si="3"/>
        <v>236</v>
      </c>
      <c r="IF36" s="37">
        <f t="shared" si="3"/>
        <v>237</v>
      </c>
      <c r="IG36" s="37">
        <f t="shared" si="3"/>
        <v>238</v>
      </c>
      <c r="IH36" s="37">
        <f t="shared" si="3"/>
        <v>239</v>
      </c>
      <c r="II36" s="37">
        <f t="shared" si="3"/>
        <v>240</v>
      </c>
      <c r="IJ36" s="37">
        <f t="shared" si="3"/>
        <v>241</v>
      </c>
      <c r="IK36" s="37">
        <f t="shared" si="3"/>
        <v>242</v>
      </c>
      <c r="IL36" s="37">
        <f t="shared" si="3"/>
        <v>243</v>
      </c>
      <c r="IM36" s="37">
        <f t="shared" si="3"/>
        <v>244</v>
      </c>
      <c r="IN36" s="37">
        <f t="shared" si="3"/>
        <v>245</v>
      </c>
      <c r="IO36" s="37">
        <f t="shared" si="3"/>
        <v>246</v>
      </c>
      <c r="IP36" s="37">
        <f t="shared" si="3"/>
        <v>247</v>
      </c>
      <c r="IQ36" s="37">
        <f t="shared" si="3"/>
        <v>248</v>
      </c>
      <c r="IR36" s="37">
        <f t="shared" si="3"/>
        <v>249</v>
      </c>
      <c r="IS36" s="37">
        <f t="shared" si="3"/>
        <v>250</v>
      </c>
      <c r="IT36" s="37">
        <f t="shared" si="3"/>
        <v>251</v>
      </c>
      <c r="IU36" s="37">
        <f t="shared" si="3"/>
        <v>252</v>
      </c>
      <c r="IV36" s="37">
        <f t="shared" si="3"/>
        <v>253</v>
      </c>
      <c r="IW36" s="37">
        <f t="shared" si="3"/>
        <v>254</v>
      </c>
      <c r="IX36" s="37">
        <f t="shared" si="3"/>
        <v>255</v>
      </c>
      <c r="IY36" s="37">
        <f t="shared" si="3"/>
        <v>256</v>
      </c>
      <c r="IZ36" s="37">
        <f t="shared" si="3"/>
        <v>257</v>
      </c>
      <c r="JA36" s="37">
        <f t="shared" si="3"/>
        <v>258</v>
      </c>
      <c r="JB36" s="37">
        <f t="shared" ref="JB36:LM36" si="4">JA36+1</f>
        <v>259</v>
      </c>
      <c r="JC36" s="37">
        <f t="shared" si="4"/>
        <v>260</v>
      </c>
      <c r="JD36" s="37">
        <f t="shared" si="4"/>
        <v>261</v>
      </c>
      <c r="JE36" s="37">
        <f t="shared" si="4"/>
        <v>262</v>
      </c>
      <c r="JF36" s="37">
        <f t="shared" si="4"/>
        <v>263</v>
      </c>
      <c r="JG36" s="37">
        <f t="shared" si="4"/>
        <v>264</v>
      </c>
      <c r="JH36" s="37">
        <f t="shared" si="4"/>
        <v>265</v>
      </c>
      <c r="JI36" s="37">
        <f t="shared" si="4"/>
        <v>266</v>
      </c>
      <c r="JJ36" s="37">
        <f t="shared" si="4"/>
        <v>267</v>
      </c>
      <c r="JK36" s="37">
        <f t="shared" si="4"/>
        <v>268</v>
      </c>
      <c r="JL36" s="37">
        <f t="shared" si="4"/>
        <v>269</v>
      </c>
      <c r="JM36" s="37">
        <f t="shared" si="4"/>
        <v>270</v>
      </c>
      <c r="JN36" s="37">
        <f t="shared" si="4"/>
        <v>271</v>
      </c>
      <c r="JO36" s="37">
        <f t="shared" si="4"/>
        <v>272</v>
      </c>
      <c r="JP36" s="37">
        <f t="shared" si="4"/>
        <v>273</v>
      </c>
      <c r="JQ36" s="37">
        <f t="shared" si="4"/>
        <v>274</v>
      </c>
      <c r="JR36" s="37">
        <f t="shared" si="4"/>
        <v>275</v>
      </c>
      <c r="JS36" s="37">
        <f t="shared" si="4"/>
        <v>276</v>
      </c>
      <c r="JT36" s="37">
        <f t="shared" si="4"/>
        <v>277</v>
      </c>
      <c r="JU36" s="37">
        <f t="shared" si="4"/>
        <v>278</v>
      </c>
      <c r="JV36" s="37">
        <f t="shared" si="4"/>
        <v>279</v>
      </c>
      <c r="JW36" s="37">
        <f t="shared" si="4"/>
        <v>280</v>
      </c>
      <c r="JX36" s="37">
        <f t="shared" si="4"/>
        <v>281</v>
      </c>
      <c r="JY36" s="37">
        <f t="shared" si="4"/>
        <v>282</v>
      </c>
      <c r="JZ36" s="37">
        <f t="shared" si="4"/>
        <v>283</v>
      </c>
      <c r="KA36" s="37">
        <f t="shared" si="4"/>
        <v>284</v>
      </c>
      <c r="KB36" s="37">
        <f t="shared" si="4"/>
        <v>285</v>
      </c>
      <c r="KC36" s="37">
        <f t="shared" si="4"/>
        <v>286</v>
      </c>
      <c r="KD36" s="37">
        <f t="shared" si="4"/>
        <v>287</v>
      </c>
      <c r="KE36" s="37">
        <f t="shared" si="4"/>
        <v>288</v>
      </c>
      <c r="KF36" s="37">
        <f t="shared" si="4"/>
        <v>289</v>
      </c>
      <c r="KG36" s="37">
        <f t="shared" si="4"/>
        <v>290</v>
      </c>
      <c r="KH36" s="37">
        <f t="shared" si="4"/>
        <v>291</v>
      </c>
      <c r="KI36" s="37">
        <f t="shared" si="4"/>
        <v>292</v>
      </c>
      <c r="KJ36" s="37">
        <f t="shared" si="4"/>
        <v>293</v>
      </c>
      <c r="KK36" s="37">
        <f t="shared" si="4"/>
        <v>294</v>
      </c>
      <c r="KL36" s="37">
        <f t="shared" si="4"/>
        <v>295</v>
      </c>
      <c r="KM36" s="37">
        <f t="shared" si="4"/>
        <v>296</v>
      </c>
      <c r="KN36" s="37">
        <f t="shared" si="4"/>
        <v>297</v>
      </c>
      <c r="KO36" s="37">
        <f t="shared" si="4"/>
        <v>298</v>
      </c>
      <c r="KP36" s="37">
        <f t="shared" si="4"/>
        <v>299</v>
      </c>
      <c r="KQ36" s="37">
        <f t="shared" si="4"/>
        <v>300</v>
      </c>
      <c r="KR36" s="37">
        <f t="shared" si="4"/>
        <v>301</v>
      </c>
      <c r="KS36" s="37">
        <f t="shared" si="4"/>
        <v>302</v>
      </c>
      <c r="KT36" s="37">
        <f t="shared" si="4"/>
        <v>303</v>
      </c>
      <c r="KU36" s="37">
        <f t="shared" si="4"/>
        <v>304</v>
      </c>
      <c r="KV36" s="37">
        <f t="shared" si="4"/>
        <v>305</v>
      </c>
      <c r="KW36" s="37">
        <f t="shared" si="4"/>
        <v>306</v>
      </c>
      <c r="KX36" s="37">
        <f t="shared" si="4"/>
        <v>307</v>
      </c>
      <c r="KY36" s="37">
        <f t="shared" si="4"/>
        <v>308</v>
      </c>
      <c r="KZ36" s="37">
        <f t="shared" si="4"/>
        <v>309</v>
      </c>
      <c r="LA36" s="37">
        <f t="shared" si="4"/>
        <v>310</v>
      </c>
      <c r="LB36" s="37">
        <f t="shared" si="4"/>
        <v>311</v>
      </c>
      <c r="LC36" s="37">
        <f t="shared" si="4"/>
        <v>312</v>
      </c>
      <c r="LD36" s="37">
        <f t="shared" si="4"/>
        <v>313</v>
      </c>
      <c r="LE36" s="37">
        <f t="shared" si="4"/>
        <v>314</v>
      </c>
      <c r="LF36" s="37">
        <f t="shared" si="4"/>
        <v>315</v>
      </c>
      <c r="LG36" s="37">
        <f t="shared" si="4"/>
        <v>316</v>
      </c>
      <c r="LH36" s="37">
        <f t="shared" si="4"/>
        <v>317</v>
      </c>
      <c r="LI36" s="37">
        <f t="shared" si="4"/>
        <v>318</v>
      </c>
      <c r="LJ36" s="37">
        <f t="shared" si="4"/>
        <v>319</v>
      </c>
      <c r="LK36" s="37">
        <f t="shared" si="4"/>
        <v>320</v>
      </c>
      <c r="LL36" s="37">
        <f t="shared" si="4"/>
        <v>321</v>
      </c>
      <c r="LM36" s="37">
        <f t="shared" si="4"/>
        <v>322</v>
      </c>
      <c r="LN36" s="37">
        <f t="shared" ref="LN36:NY36" si="5">LM36+1</f>
        <v>323</v>
      </c>
      <c r="LO36" s="37">
        <f t="shared" si="5"/>
        <v>324</v>
      </c>
      <c r="LP36" s="37">
        <f t="shared" si="5"/>
        <v>325</v>
      </c>
      <c r="LQ36" s="37">
        <f t="shared" si="5"/>
        <v>326</v>
      </c>
      <c r="LR36" s="37">
        <f t="shared" si="5"/>
        <v>327</v>
      </c>
      <c r="LS36" s="37">
        <f t="shared" si="5"/>
        <v>328</v>
      </c>
      <c r="LT36" s="37">
        <f t="shared" si="5"/>
        <v>329</v>
      </c>
      <c r="LU36" s="37">
        <f t="shared" si="5"/>
        <v>330</v>
      </c>
      <c r="LV36" s="37">
        <f t="shared" si="5"/>
        <v>331</v>
      </c>
      <c r="LW36" s="37">
        <f t="shared" si="5"/>
        <v>332</v>
      </c>
      <c r="LX36" s="37">
        <f t="shared" si="5"/>
        <v>333</v>
      </c>
      <c r="LY36" s="37">
        <f t="shared" si="5"/>
        <v>334</v>
      </c>
      <c r="LZ36" s="37">
        <f t="shared" si="5"/>
        <v>335</v>
      </c>
      <c r="MA36" s="37">
        <f t="shared" si="5"/>
        <v>336</v>
      </c>
      <c r="MB36" s="37">
        <f t="shared" si="5"/>
        <v>337</v>
      </c>
      <c r="MC36" s="37">
        <f t="shared" si="5"/>
        <v>338</v>
      </c>
      <c r="MD36" s="37">
        <f t="shared" si="5"/>
        <v>339</v>
      </c>
      <c r="ME36" s="37">
        <f t="shared" si="5"/>
        <v>340</v>
      </c>
      <c r="MF36" s="37">
        <f t="shared" si="5"/>
        <v>341</v>
      </c>
      <c r="MG36" s="37">
        <f t="shared" si="5"/>
        <v>342</v>
      </c>
      <c r="MH36" s="37">
        <f t="shared" si="5"/>
        <v>343</v>
      </c>
      <c r="MI36" s="37">
        <f t="shared" si="5"/>
        <v>344</v>
      </c>
      <c r="MJ36" s="37">
        <f t="shared" si="5"/>
        <v>345</v>
      </c>
      <c r="MK36" s="37">
        <f t="shared" si="5"/>
        <v>346</v>
      </c>
      <c r="ML36" s="37">
        <f t="shared" si="5"/>
        <v>347</v>
      </c>
      <c r="MM36" s="37">
        <f t="shared" si="5"/>
        <v>348</v>
      </c>
      <c r="MN36" s="37">
        <f t="shared" si="5"/>
        <v>349</v>
      </c>
      <c r="MO36" s="37">
        <f t="shared" si="5"/>
        <v>350</v>
      </c>
      <c r="MP36" s="37">
        <f t="shared" si="5"/>
        <v>351</v>
      </c>
      <c r="MQ36" s="37">
        <f t="shared" si="5"/>
        <v>352</v>
      </c>
      <c r="MR36" s="37">
        <f t="shared" si="5"/>
        <v>353</v>
      </c>
      <c r="MS36" s="37">
        <f t="shared" si="5"/>
        <v>354</v>
      </c>
      <c r="MT36" s="37">
        <f t="shared" si="5"/>
        <v>355</v>
      </c>
      <c r="MU36" s="37">
        <f t="shared" si="5"/>
        <v>356</v>
      </c>
      <c r="MV36" s="37">
        <f t="shared" si="5"/>
        <v>357</v>
      </c>
      <c r="MW36" s="37">
        <f t="shared" si="5"/>
        <v>358</v>
      </c>
      <c r="MX36" s="37">
        <f t="shared" si="5"/>
        <v>359</v>
      </c>
      <c r="MY36" s="37">
        <f t="shared" si="5"/>
        <v>360</v>
      </c>
      <c r="MZ36" s="37">
        <f t="shared" si="5"/>
        <v>361</v>
      </c>
      <c r="NA36" s="37">
        <f t="shared" si="5"/>
        <v>362</v>
      </c>
      <c r="NB36" s="37">
        <f t="shared" si="5"/>
        <v>363</v>
      </c>
      <c r="NC36" s="37">
        <f t="shared" si="5"/>
        <v>364</v>
      </c>
      <c r="ND36" s="37">
        <f t="shared" si="5"/>
        <v>365</v>
      </c>
      <c r="NE36" s="37">
        <f t="shared" si="5"/>
        <v>366</v>
      </c>
      <c r="NF36" s="37">
        <f t="shared" si="5"/>
        <v>367</v>
      </c>
      <c r="NG36" s="37">
        <f t="shared" si="5"/>
        <v>368</v>
      </c>
      <c r="NH36" s="37">
        <f t="shared" si="5"/>
        <v>369</v>
      </c>
      <c r="NI36" s="37">
        <f t="shared" si="5"/>
        <v>370</v>
      </c>
      <c r="NJ36" s="37">
        <f t="shared" si="5"/>
        <v>371</v>
      </c>
      <c r="NK36" s="37">
        <f t="shared" si="5"/>
        <v>372</v>
      </c>
      <c r="NL36" s="37">
        <f t="shared" si="5"/>
        <v>373</v>
      </c>
      <c r="NM36" s="37">
        <f t="shared" si="5"/>
        <v>374</v>
      </c>
      <c r="NN36" s="37">
        <f t="shared" si="5"/>
        <v>375</v>
      </c>
      <c r="NO36" s="37">
        <f t="shared" si="5"/>
        <v>376</v>
      </c>
      <c r="NP36" s="37">
        <f t="shared" si="5"/>
        <v>377</v>
      </c>
      <c r="NQ36" s="37">
        <f t="shared" si="5"/>
        <v>378</v>
      </c>
      <c r="NR36" s="37">
        <f t="shared" si="5"/>
        <v>379</v>
      </c>
      <c r="NS36" s="37">
        <f t="shared" si="5"/>
        <v>380</v>
      </c>
      <c r="NT36" s="37">
        <f t="shared" si="5"/>
        <v>381</v>
      </c>
      <c r="NU36" s="37">
        <f t="shared" si="5"/>
        <v>382</v>
      </c>
      <c r="NV36" s="37">
        <f t="shared" si="5"/>
        <v>383</v>
      </c>
      <c r="NW36" s="37">
        <f t="shared" si="5"/>
        <v>384</v>
      </c>
      <c r="NX36" s="37">
        <f t="shared" si="5"/>
        <v>385</v>
      </c>
      <c r="NY36" s="37">
        <f t="shared" si="5"/>
        <v>386</v>
      </c>
      <c r="NZ36" s="37">
        <f t="shared" ref="NZ36:QK36" si="6">NY36+1</f>
        <v>387</v>
      </c>
      <c r="OA36" s="37">
        <f t="shared" si="6"/>
        <v>388</v>
      </c>
      <c r="OB36" s="37">
        <f t="shared" si="6"/>
        <v>389</v>
      </c>
      <c r="OC36" s="37">
        <f t="shared" si="6"/>
        <v>390</v>
      </c>
      <c r="OD36" s="37">
        <f t="shared" si="6"/>
        <v>391</v>
      </c>
      <c r="OE36" s="37">
        <f t="shared" si="6"/>
        <v>392</v>
      </c>
      <c r="OF36" s="37">
        <f t="shared" si="6"/>
        <v>393</v>
      </c>
      <c r="OG36" s="37">
        <f t="shared" si="6"/>
        <v>394</v>
      </c>
      <c r="OH36" s="37">
        <f t="shared" si="6"/>
        <v>395</v>
      </c>
      <c r="OI36" s="37">
        <f t="shared" si="6"/>
        <v>396</v>
      </c>
      <c r="OJ36" s="37">
        <f t="shared" si="6"/>
        <v>397</v>
      </c>
      <c r="OK36" s="37">
        <f t="shared" si="6"/>
        <v>398</v>
      </c>
      <c r="OL36" s="37">
        <f t="shared" si="6"/>
        <v>399</v>
      </c>
      <c r="OM36" s="37">
        <f t="shared" si="6"/>
        <v>400</v>
      </c>
      <c r="ON36" s="37">
        <f t="shared" si="6"/>
        <v>401</v>
      </c>
      <c r="OO36" s="37">
        <f t="shared" si="6"/>
        <v>402</v>
      </c>
      <c r="OP36" s="37">
        <f t="shared" si="6"/>
        <v>403</v>
      </c>
      <c r="OQ36" s="37">
        <f t="shared" si="6"/>
        <v>404</v>
      </c>
      <c r="OR36" s="37">
        <f t="shared" si="6"/>
        <v>405</v>
      </c>
      <c r="OS36" s="37">
        <f t="shared" si="6"/>
        <v>406</v>
      </c>
      <c r="OT36" s="37">
        <f t="shared" si="6"/>
        <v>407</v>
      </c>
      <c r="OU36" s="37">
        <f t="shared" si="6"/>
        <v>408</v>
      </c>
      <c r="OV36" s="37">
        <f t="shared" si="6"/>
        <v>409</v>
      </c>
      <c r="OW36" s="37">
        <f t="shared" si="6"/>
        <v>410</v>
      </c>
      <c r="OX36" s="37">
        <f t="shared" si="6"/>
        <v>411</v>
      </c>
      <c r="OY36" s="37">
        <f t="shared" si="6"/>
        <v>412</v>
      </c>
      <c r="OZ36" s="37">
        <f t="shared" si="6"/>
        <v>413</v>
      </c>
      <c r="PA36" s="37">
        <f t="shared" si="6"/>
        <v>414</v>
      </c>
      <c r="PB36" s="37">
        <f t="shared" si="6"/>
        <v>415</v>
      </c>
      <c r="PC36" s="37">
        <f t="shared" si="6"/>
        <v>416</v>
      </c>
      <c r="PD36" s="37">
        <f t="shared" si="6"/>
        <v>417</v>
      </c>
      <c r="PE36" s="37">
        <f t="shared" si="6"/>
        <v>418</v>
      </c>
      <c r="PF36" s="37">
        <f t="shared" si="6"/>
        <v>419</v>
      </c>
      <c r="PG36" s="37">
        <f t="shared" si="6"/>
        <v>420</v>
      </c>
      <c r="PH36" s="37">
        <f t="shared" si="6"/>
        <v>421</v>
      </c>
      <c r="PI36" s="37">
        <f t="shared" si="6"/>
        <v>422</v>
      </c>
      <c r="PJ36" s="37">
        <f t="shared" si="6"/>
        <v>423</v>
      </c>
      <c r="PK36" s="37">
        <f t="shared" si="6"/>
        <v>424</v>
      </c>
      <c r="PL36" s="37">
        <f t="shared" si="6"/>
        <v>425</v>
      </c>
      <c r="PM36" s="37">
        <f t="shared" si="6"/>
        <v>426</v>
      </c>
      <c r="PN36" s="37">
        <f t="shared" si="6"/>
        <v>427</v>
      </c>
      <c r="PO36" s="37">
        <f t="shared" si="6"/>
        <v>428</v>
      </c>
      <c r="PP36" s="37">
        <f t="shared" si="6"/>
        <v>429</v>
      </c>
      <c r="PQ36" s="37">
        <f t="shared" si="6"/>
        <v>430</v>
      </c>
      <c r="PR36" s="37">
        <f t="shared" si="6"/>
        <v>431</v>
      </c>
      <c r="PS36" s="37">
        <f t="shared" si="6"/>
        <v>432</v>
      </c>
      <c r="PT36" s="37">
        <f t="shared" si="6"/>
        <v>433</v>
      </c>
      <c r="PU36" s="37">
        <f t="shared" si="6"/>
        <v>434</v>
      </c>
      <c r="PV36" s="37">
        <f t="shared" si="6"/>
        <v>435</v>
      </c>
      <c r="PW36" s="37">
        <f t="shared" si="6"/>
        <v>436</v>
      </c>
      <c r="PX36" s="37">
        <f t="shared" si="6"/>
        <v>437</v>
      </c>
      <c r="PY36" s="37">
        <f t="shared" si="6"/>
        <v>438</v>
      </c>
      <c r="PZ36" s="37">
        <f t="shared" si="6"/>
        <v>439</v>
      </c>
      <c r="QA36" s="37">
        <f t="shared" si="6"/>
        <v>440</v>
      </c>
      <c r="QB36" s="37">
        <f t="shared" si="6"/>
        <v>441</v>
      </c>
      <c r="QC36" s="37">
        <f t="shared" si="6"/>
        <v>442</v>
      </c>
      <c r="QD36" s="37">
        <f t="shared" si="6"/>
        <v>443</v>
      </c>
      <c r="QE36" s="37">
        <f t="shared" si="6"/>
        <v>444</v>
      </c>
      <c r="QF36" s="37">
        <f t="shared" si="6"/>
        <v>445</v>
      </c>
      <c r="QG36" s="37">
        <f t="shared" si="6"/>
        <v>446</v>
      </c>
      <c r="QH36" s="37">
        <f t="shared" si="6"/>
        <v>447</v>
      </c>
      <c r="QI36" s="37">
        <f t="shared" si="6"/>
        <v>448</v>
      </c>
      <c r="QJ36" s="37">
        <f t="shared" si="6"/>
        <v>449</v>
      </c>
      <c r="QK36" s="37">
        <f t="shared" si="6"/>
        <v>450</v>
      </c>
      <c r="QL36" s="37">
        <f t="shared" ref="QL36:SW36" si="7">QK36+1</f>
        <v>451</v>
      </c>
      <c r="QM36" s="37">
        <f t="shared" si="7"/>
        <v>452</v>
      </c>
      <c r="QN36" s="37">
        <f t="shared" si="7"/>
        <v>453</v>
      </c>
      <c r="QO36" s="37">
        <f t="shared" si="7"/>
        <v>454</v>
      </c>
      <c r="QP36" s="37">
        <f t="shared" si="7"/>
        <v>455</v>
      </c>
      <c r="QQ36" s="37">
        <f t="shared" si="7"/>
        <v>456</v>
      </c>
      <c r="QR36" s="37">
        <f t="shared" si="7"/>
        <v>457</v>
      </c>
      <c r="QS36" s="37">
        <f t="shared" si="7"/>
        <v>458</v>
      </c>
      <c r="QT36" s="37">
        <f t="shared" si="7"/>
        <v>459</v>
      </c>
      <c r="QU36" s="37">
        <f t="shared" si="7"/>
        <v>460</v>
      </c>
      <c r="QV36" s="37">
        <f t="shared" si="7"/>
        <v>461</v>
      </c>
      <c r="QW36" s="37">
        <f t="shared" si="7"/>
        <v>462</v>
      </c>
      <c r="QX36" s="37">
        <f t="shared" si="7"/>
        <v>463</v>
      </c>
      <c r="QY36" s="37">
        <f t="shared" si="7"/>
        <v>464</v>
      </c>
      <c r="QZ36" s="37">
        <f t="shared" si="7"/>
        <v>465</v>
      </c>
      <c r="RA36" s="37">
        <f t="shared" si="7"/>
        <v>466</v>
      </c>
      <c r="RB36" s="37">
        <f t="shared" si="7"/>
        <v>467</v>
      </c>
      <c r="RC36" s="37">
        <f t="shared" si="7"/>
        <v>468</v>
      </c>
      <c r="RD36" s="37">
        <f t="shared" si="7"/>
        <v>469</v>
      </c>
      <c r="RE36" s="37">
        <f t="shared" si="7"/>
        <v>470</v>
      </c>
      <c r="RF36" s="37">
        <f t="shared" si="7"/>
        <v>471</v>
      </c>
      <c r="RG36" s="37">
        <f t="shared" si="7"/>
        <v>472</v>
      </c>
      <c r="RH36" s="37">
        <f t="shared" si="7"/>
        <v>473</v>
      </c>
      <c r="RI36" s="37">
        <f t="shared" si="7"/>
        <v>474</v>
      </c>
      <c r="RJ36" s="37">
        <f t="shared" si="7"/>
        <v>475</v>
      </c>
      <c r="RK36" s="37">
        <f t="shared" si="7"/>
        <v>476</v>
      </c>
      <c r="RL36" s="37">
        <f t="shared" si="7"/>
        <v>477</v>
      </c>
      <c r="RM36" s="37">
        <f t="shared" si="7"/>
        <v>478</v>
      </c>
      <c r="RN36" s="37">
        <f t="shared" si="7"/>
        <v>479</v>
      </c>
      <c r="RO36" s="37">
        <f t="shared" si="7"/>
        <v>480</v>
      </c>
      <c r="RP36" s="37">
        <f t="shared" si="7"/>
        <v>481</v>
      </c>
      <c r="RQ36" s="37">
        <f t="shared" si="7"/>
        <v>482</v>
      </c>
      <c r="RR36" s="37">
        <f t="shared" si="7"/>
        <v>483</v>
      </c>
      <c r="RS36" s="37">
        <f t="shared" si="7"/>
        <v>484</v>
      </c>
      <c r="RT36" s="37">
        <f t="shared" si="7"/>
        <v>485</v>
      </c>
      <c r="RU36" s="37">
        <f t="shared" si="7"/>
        <v>486</v>
      </c>
      <c r="RV36" s="37">
        <f t="shared" si="7"/>
        <v>487</v>
      </c>
      <c r="RW36" s="37">
        <f t="shared" si="7"/>
        <v>488</v>
      </c>
      <c r="RX36" s="37">
        <f t="shared" si="7"/>
        <v>489</v>
      </c>
      <c r="RY36" s="37">
        <f t="shared" si="7"/>
        <v>490</v>
      </c>
      <c r="RZ36" s="37">
        <f t="shared" si="7"/>
        <v>491</v>
      </c>
      <c r="SA36" s="37">
        <f t="shared" si="7"/>
        <v>492</v>
      </c>
      <c r="SB36" s="37">
        <f t="shared" si="7"/>
        <v>493</v>
      </c>
      <c r="SC36" s="37">
        <f t="shared" si="7"/>
        <v>494</v>
      </c>
      <c r="SD36" s="37">
        <f t="shared" si="7"/>
        <v>495</v>
      </c>
      <c r="SE36" s="37">
        <f t="shared" si="7"/>
        <v>496</v>
      </c>
      <c r="SF36" s="37">
        <f t="shared" si="7"/>
        <v>497</v>
      </c>
      <c r="SG36" s="37">
        <f t="shared" si="7"/>
        <v>498</v>
      </c>
      <c r="SH36" s="37">
        <f t="shared" si="7"/>
        <v>499</v>
      </c>
      <c r="SI36" s="37">
        <f t="shared" si="7"/>
        <v>500</v>
      </c>
      <c r="SJ36" s="37">
        <f t="shared" si="7"/>
        <v>501</v>
      </c>
      <c r="SK36" s="37">
        <f t="shared" si="7"/>
        <v>502</v>
      </c>
      <c r="SL36" s="37">
        <f t="shared" si="7"/>
        <v>503</v>
      </c>
      <c r="SM36" s="37">
        <f t="shared" si="7"/>
        <v>504</v>
      </c>
      <c r="SN36" s="37">
        <f t="shared" si="7"/>
        <v>505</v>
      </c>
      <c r="SO36" s="37">
        <f t="shared" si="7"/>
        <v>506</v>
      </c>
      <c r="SP36" s="37">
        <f t="shared" si="7"/>
        <v>507</v>
      </c>
      <c r="SQ36" s="37">
        <f t="shared" si="7"/>
        <v>508</v>
      </c>
      <c r="SR36" s="37">
        <f t="shared" si="7"/>
        <v>509</v>
      </c>
      <c r="SS36" s="37">
        <f t="shared" si="7"/>
        <v>510</v>
      </c>
      <c r="ST36" s="37">
        <f t="shared" si="7"/>
        <v>511</v>
      </c>
      <c r="SU36" s="37">
        <f t="shared" si="7"/>
        <v>512</v>
      </c>
      <c r="SV36" s="37">
        <f t="shared" si="7"/>
        <v>513</v>
      </c>
      <c r="SW36" s="37">
        <f t="shared" si="7"/>
        <v>514</v>
      </c>
      <c r="SX36" s="37">
        <f t="shared" ref="SX36:VI36" si="8">SW36+1</f>
        <v>515</v>
      </c>
      <c r="SY36" s="37">
        <f t="shared" si="8"/>
        <v>516</v>
      </c>
      <c r="SZ36" s="37">
        <f t="shared" si="8"/>
        <v>517</v>
      </c>
      <c r="TA36" s="37">
        <f t="shared" si="8"/>
        <v>518</v>
      </c>
      <c r="TB36" s="37">
        <f t="shared" si="8"/>
        <v>519</v>
      </c>
      <c r="TC36" s="37">
        <f t="shared" si="8"/>
        <v>520</v>
      </c>
      <c r="TD36" s="37">
        <f t="shared" si="8"/>
        <v>521</v>
      </c>
      <c r="TE36" s="37">
        <f t="shared" si="8"/>
        <v>522</v>
      </c>
      <c r="TF36" s="37">
        <f t="shared" si="8"/>
        <v>523</v>
      </c>
      <c r="TG36" s="37">
        <f t="shared" si="8"/>
        <v>524</v>
      </c>
      <c r="TH36" s="37">
        <f t="shared" si="8"/>
        <v>525</v>
      </c>
      <c r="TI36" s="37">
        <f t="shared" si="8"/>
        <v>526</v>
      </c>
      <c r="TJ36" s="37">
        <f t="shared" si="8"/>
        <v>527</v>
      </c>
      <c r="TK36" s="37">
        <f t="shared" si="8"/>
        <v>528</v>
      </c>
      <c r="TL36" s="37">
        <f t="shared" si="8"/>
        <v>529</v>
      </c>
      <c r="TM36" s="37">
        <f t="shared" si="8"/>
        <v>530</v>
      </c>
      <c r="TN36" s="37">
        <f t="shared" si="8"/>
        <v>531</v>
      </c>
      <c r="TO36" s="37">
        <f t="shared" si="8"/>
        <v>532</v>
      </c>
      <c r="TP36" s="37">
        <f t="shared" si="8"/>
        <v>533</v>
      </c>
      <c r="TQ36" s="37">
        <f t="shared" si="8"/>
        <v>534</v>
      </c>
      <c r="TR36" s="37">
        <f t="shared" si="8"/>
        <v>535</v>
      </c>
      <c r="TS36" s="37">
        <f t="shared" si="8"/>
        <v>536</v>
      </c>
      <c r="TT36" s="37">
        <f t="shared" si="8"/>
        <v>537</v>
      </c>
      <c r="TU36" s="37">
        <f t="shared" si="8"/>
        <v>538</v>
      </c>
      <c r="TV36" s="37">
        <f t="shared" si="8"/>
        <v>539</v>
      </c>
      <c r="TW36" s="37">
        <f t="shared" si="8"/>
        <v>540</v>
      </c>
      <c r="TX36" s="37">
        <f t="shared" si="8"/>
        <v>541</v>
      </c>
      <c r="TY36" s="37">
        <f t="shared" si="8"/>
        <v>542</v>
      </c>
      <c r="TZ36" s="37">
        <f t="shared" si="8"/>
        <v>543</v>
      </c>
      <c r="UA36" s="37">
        <f t="shared" si="8"/>
        <v>544</v>
      </c>
      <c r="UB36" s="37">
        <f t="shared" si="8"/>
        <v>545</v>
      </c>
      <c r="UC36" s="37">
        <f t="shared" si="8"/>
        <v>546</v>
      </c>
      <c r="UD36" s="37">
        <f t="shared" si="8"/>
        <v>547</v>
      </c>
      <c r="UE36" s="37">
        <f t="shared" si="8"/>
        <v>548</v>
      </c>
      <c r="UF36" s="37">
        <f t="shared" si="8"/>
        <v>549</v>
      </c>
      <c r="UG36" s="37">
        <f t="shared" si="8"/>
        <v>550</v>
      </c>
      <c r="UH36" s="37">
        <f t="shared" si="8"/>
        <v>551</v>
      </c>
      <c r="UI36" s="37">
        <f t="shared" si="8"/>
        <v>552</v>
      </c>
      <c r="UJ36" s="37">
        <f t="shared" si="8"/>
        <v>553</v>
      </c>
      <c r="UK36" s="37">
        <f t="shared" si="8"/>
        <v>554</v>
      </c>
      <c r="UL36" s="37">
        <f t="shared" si="8"/>
        <v>555</v>
      </c>
      <c r="UM36" s="37">
        <f t="shared" si="8"/>
        <v>556</v>
      </c>
      <c r="UN36" s="37">
        <f t="shared" si="8"/>
        <v>557</v>
      </c>
      <c r="UO36" s="37">
        <f t="shared" si="8"/>
        <v>558</v>
      </c>
      <c r="UP36" s="37">
        <f t="shared" si="8"/>
        <v>559</v>
      </c>
      <c r="UQ36" s="37">
        <f t="shared" si="8"/>
        <v>560</v>
      </c>
      <c r="UR36" s="37">
        <f t="shared" si="8"/>
        <v>561</v>
      </c>
      <c r="US36" s="37">
        <f t="shared" si="8"/>
        <v>562</v>
      </c>
      <c r="UT36" s="37">
        <f t="shared" si="8"/>
        <v>563</v>
      </c>
      <c r="UU36" s="37">
        <f t="shared" si="8"/>
        <v>564</v>
      </c>
      <c r="UV36" s="37">
        <f t="shared" si="8"/>
        <v>565</v>
      </c>
      <c r="UW36" s="37">
        <f t="shared" si="8"/>
        <v>566</v>
      </c>
      <c r="UX36" s="37">
        <f t="shared" si="8"/>
        <v>567</v>
      </c>
      <c r="UY36" s="37">
        <f t="shared" si="8"/>
        <v>568</v>
      </c>
      <c r="UZ36" s="37">
        <f t="shared" si="8"/>
        <v>569</v>
      </c>
      <c r="VA36" s="37">
        <f t="shared" si="8"/>
        <v>570</v>
      </c>
      <c r="VB36" s="37">
        <f t="shared" si="8"/>
        <v>571</v>
      </c>
      <c r="VC36" s="37">
        <f t="shared" si="8"/>
        <v>572</v>
      </c>
      <c r="VD36" s="37">
        <f t="shared" si="8"/>
        <v>573</v>
      </c>
      <c r="VE36" s="37">
        <f t="shared" si="8"/>
        <v>574</v>
      </c>
      <c r="VF36" s="37">
        <f t="shared" si="8"/>
        <v>575</v>
      </c>
      <c r="VG36" s="37">
        <f t="shared" si="8"/>
        <v>576</v>
      </c>
      <c r="VH36" s="37">
        <f t="shared" si="8"/>
        <v>577</v>
      </c>
      <c r="VI36" s="37">
        <f t="shared" si="8"/>
        <v>578</v>
      </c>
      <c r="VJ36" s="37">
        <f t="shared" ref="VJ36:XU36" si="9">VI36+1</f>
        <v>579</v>
      </c>
      <c r="VK36" s="37">
        <f t="shared" si="9"/>
        <v>580</v>
      </c>
      <c r="VL36" s="37">
        <f t="shared" si="9"/>
        <v>581</v>
      </c>
      <c r="VM36" s="37">
        <f t="shared" si="9"/>
        <v>582</v>
      </c>
      <c r="VN36" s="37">
        <f t="shared" si="9"/>
        <v>583</v>
      </c>
      <c r="VO36" s="37">
        <f t="shared" si="9"/>
        <v>584</v>
      </c>
      <c r="VP36" s="37">
        <f t="shared" si="9"/>
        <v>585</v>
      </c>
      <c r="VQ36" s="37">
        <f t="shared" si="9"/>
        <v>586</v>
      </c>
      <c r="VR36" s="37">
        <f t="shared" si="9"/>
        <v>587</v>
      </c>
      <c r="VS36" s="37">
        <f t="shared" si="9"/>
        <v>588</v>
      </c>
      <c r="VT36" s="37">
        <f t="shared" si="9"/>
        <v>589</v>
      </c>
      <c r="VU36" s="37">
        <f t="shared" si="9"/>
        <v>590</v>
      </c>
      <c r="VV36" s="37">
        <f t="shared" si="9"/>
        <v>591</v>
      </c>
      <c r="VW36" s="37">
        <f t="shared" si="9"/>
        <v>592</v>
      </c>
      <c r="VX36" s="37">
        <f t="shared" si="9"/>
        <v>593</v>
      </c>
      <c r="VY36" s="37">
        <f t="shared" si="9"/>
        <v>594</v>
      </c>
      <c r="VZ36" s="37">
        <f t="shared" si="9"/>
        <v>595</v>
      </c>
      <c r="WA36" s="37">
        <f t="shared" si="9"/>
        <v>596</v>
      </c>
      <c r="WB36" s="37">
        <f t="shared" si="9"/>
        <v>597</v>
      </c>
      <c r="WC36" s="37">
        <f t="shared" si="9"/>
        <v>598</v>
      </c>
      <c r="WD36" s="37">
        <f t="shared" si="9"/>
        <v>599</v>
      </c>
      <c r="WE36" s="37">
        <f t="shared" si="9"/>
        <v>600</v>
      </c>
      <c r="WF36" s="37">
        <f t="shared" si="9"/>
        <v>601</v>
      </c>
      <c r="WG36" s="37">
        <f t="shared" si="9"/>
        <v>602</v>
      </c>
      <c r="WH36" s="37">
        <f t="shared" si="9"/>
        <v>603</v>
      </c>
      <c r="WI36" s="37">
        <f t="shared" si="9"/>
        <v>604</v>
      </c>
      <c r="WJ36" s="37">
        <f t="shared" si="9"/>
        <v>605</v>
      </c>
      <c r="WK36" s="37">
        <f t="shared" si="9"/>
        <v>606</v>
      </c>
      <c r="WL36" s="37">
        <f t="shared" si="9"/>
        <v>607</v>
      </c>
      <c r="WM36" s="37">
        <f t="shared" si="9"/>
        <v>608</v>
      </c>
      <c r="WN36" s="37">
        <f t="shared" si="9"/>
        <v>609</v>
      </c>
      <c r="WO36" s="37">
        <f t="shared" si="9"/>
        <v>610</v>
      </c>
      <c r="WP36" s="37">
        <f t="shared" si="9"/>
        <v>611</v>
      </c>
      <c r="WQ36" s="37">
        <f t="shared" si="9"/>
        <v>612</v>
      </c>
      <c r="WR36" s="37">
        <f t="shared" si="9"/>
        <v>613</v>
      </c>
      <c r="WS36" s="37">
        <f t="shared" si="9"/>
        <v>614</v>
      </c>
      <c r="WT36" s="37">
        <f t="shared" si="9"/>
        <v>615</v>
      </c>
      <c r="WU36" s="37">
        <f t="shared" si="9"/>
        <v>616</v>
      </c>
      <c r="WV36" s="37">
        <f t="shared" si="9"/>
        <v>617</v>
      </c>
      <c r="WW36" s="37">
        <f t="shared" si="9"/>
        <v>618</v>
      </c>
      <c r="WX36" s="37">
        <f t="shared" si="9"/>
        <v>619</v>
      </c>
      <c r="WY36" s="37">
        <f t="shared" si="9"/>
        <v>620</v>
      </c>
      <c r="WZ36" s="37">
        <f t="shared" si="9"/>
        <v>621</v>
      </c>
      <c r="XA36" s="37">
        <f t="shared" si="9"/>
        <v>622</v>
      </c>
      <c r="XB36" s="37">
        <f t="shared" si="9"/>
        <v>623</v>
      </c>
      <c r="XC36" s="37">
        <f t="shared" si="9"/>
        <v>624</v>
      </c>
      <c r="XD36" s="37">
        <f t="shared" si="9"/>
        <v>625</v>
      </c>
      <c r="XE36" s="37">
        <f t="shared" si="9"/>
        <v>626</v>
      </c>
      <c r="XF36" s="37">
        <f t="shared" si="9"/>
        <v>627</v>
      </c>
      <c r="XG36" s="37">
        <f t="shared" si="9"/>
        <v>628</v>
      </c>
      <c r="XH36" s="37">
        <f t="shared" si="9"/>
        <v>629</v>
      </c>
      <c r="XI36" s="37">
        <f t="shared" si="9"/>
        <v>630</v>
      </c>
      <c r="XJ36" s="37">
        <f t="shared" si="9"/>
        <v>631</v>
      </c>
      <c r="XK36" s="37">
        <f t="shared" si="9"/>
        <v>632</v>
      </c>
      <c r="XL36" s="37">
        <f t="shared" si="9"/>
        <v>633</v>
      </c>
      <c r="XM36" s="37">
        <f t="shared" si="9"/>
        <v>634</v>
      </c>
      <c r="XN36" s="37">
        <f t="shared" si="9"/>
        <v>635</v>
      </c>
      <c r="XO36" s="37">
        <f t="shared" si="9"/>
        <v>636</v>
      </c>
      <c r="XP36" s="37">
        <f t="shared" si="9"/>
        <v>637</v>
      </c>
      <c r="XQ36" s="37">
        <f t="shared" si="9"/>
        <v>638</v>
      </c>
      <c r="XR36" s="37">
        <f t="shared" si="9"/>
        <v>639</v>
      </c>
      <c r="XS36" s="37">
        <f t="shared" si="9"/>
        <v>640</v>
      </c>
      <c r="XT36" s="37">
        <f t="shared" si="9"/>
        <v>641</v>
      </c>
      <c r="XU36" s="37">
        <f t="shared" si="9"/>
        <v>642</v>
      </c>
      <c r="XV36" s="37">
        <f t="shared" ref="XV36:AAG36" si="10">XU36+1</f>
        <v>643</v>
      </c>
      <c r="XW36" s="37">
        <f t="shared" si="10"/>
        <v>644</v>
      </c>
      <c r="XX36" s="37">
        <f t="shared" si="10"/>
        <v>645</v>
      </c>
      <c r="XY36" s="37">
        <f t="shared" si="10"/>
        <v>646</v>
      </c>
      <c r="XZ36" s="37">
        <f t="shared" si="10"/>
        <v>647</v>
      </c>
      <c r="YA36" s="37">
        <f t="shared" si="10"/>
        <v>648</v>
      </c>
      <c r="YB36" s="37">
        <f t="shared" si="10"/>
        <v>649</v>
      </c>
      <c r="YC36" s="37">
        <f t="shared" si="10"/>
        <v>650</v>
      </c>
      <c r="YD36" s="37">
        <f t="shared" si="10"/>
        <v>651</v>
      </c>
      <c r="YE36" s="37">
        <f t="shared" si="10"/>
        <v>652</v>
      </c>
      <c r="YF36" s="37">
        <f t="shared" si="10"/>
        <v>653</v>
      </c>
      <c r="YG36" s="37">
        <f t="shared" si="10"/>
        <v>654</v>
      </c>
      <c r="YH36" s="37">
        <f t="shared" si="10"/>
        <v>655</v>
      </c>
      <c r="YI36" s="37">
        <f t="shared" si="10"/>
        <v>656</v>
      </c>
      <c r="YJ36" s="37">
        <f t="shared" si="10"/>
        <v>657</v>
      </c>
      <c r="YK36" s="37">
        <f t="shared" si="10"/>
        <v>658</v>
      </c>
      <c r="YL36" s="37">
        <f t="shared" si="10"/>
        <v>659</v>
      </c>
      <c r="YM36" s="37">
        <f t="shared" si="10"/>
        <v>660</v>
      </c>
      <c r="YN36" s="37">
        <f t="shared" si="10"/>
        <v>661</v>
      </c>
      <c r="YO36" s="37">
        <f t="shared" si="10"/>
        <v>662</v>
      </c>
      <c r="YP36" s="37">
        <f t="shared" si="10"/>
        <v>663</v>
      </c>
      <c r="YQ36" s="37">
        <f t="shared" si="10"/>
        <v>664</v>
      </c>
      <c r="YR36" s="37">
        <f t="shared" si="10"/>
        <v>665</v>
      </c>
      <c r="YS36" s="37">
        <f t="shared" si="10"/>
        <v>666</v>
      </c>
      <c r="YT36" s="37">
        <f t="shared" si="10"/>
        <v>667</v>
      </c>
      <c r="YU36" s="37">
        <f t="shared" si="10"/>
        <v>668</v>
      </c>
      <c r="YV36" s="37">
        <f t="shared" si="10"/>
        <v>669</v>
      </c>
      <c r="YW36" s="37">
        <f t="shared" si="10"/>
        <v>670</v>
      </c>
      <c r="YX36" s="37">
        <f t="shared" si="10"/>
        <v>671</v>
      </c>
      <c r="YY36" s="37">
        <f t="shared" si="10"/>
        <v>672</v>
      </c>
      <c r="YZ36" s="37">
        <f t="shared" si="10"/>
        <v>673</v>
      </c>
      <c r="ZA36" s="37">
        <f t="shared" si="10"/>
        <v>674</v>
      </c>
      <c r="ZB36" s="37">
        <f t="shared" si="10"/>
        <v>675</v>
      </c>
      <c r="ZC36" s="37">
        <f t="shared" si="10"/>
        <v>676</v>
      </c>
      <c r="ZD36" s="37">
        <f t="shared" si="10"/>
        <v>677</v>
      </c>
      <c r="ZE36" s="37">
        <f t="shared" si="10"/>
        <v>678</v>
      </c>
      <c r="ZF36" s="37">
        <f t="shared" si="10"/>
        <v>679</v>
      </c>
      <c r="ZG36" s="37">
        <f t="shared" si="10"/>
        <v>680</v>
      </c>
      <c r="ZH36" s="37">
        <f t="shared" si="10"/>
        <v>681</v>
      </c>
      <c r="ZI36" s="37">
        <f t="shared" si="10"/>
        <v>682</v>
      </c>
      <c r="ZJ36" s="37">
        <f t="shared" si="10"/>
        <v>683</v>
      </c>
      <c r="ZK36" s="37">
        <f t="shared" si="10"/>
        <v>684</v>
      </c>
      <c r="ZL36" s="37">
        <f t="shared" si="10"/>
        <v>685</v>
      </c>
      <c r="ZM36" s="37">
        <f t="shared" si="10"/>
        <v>686</v>
      </c>
      <c r="ZN36" s="37">
        <f t="shared" si="10"/>
        <v>687</v>
      </c>
      <c r="ZO36" s="37">
        <f t="shared" si="10"/>
        <v>688</v>
      </c>
      <c r="ZP36" s="37">
        <f t="shared" si="10"/>
        <v>689</v>
      </c>
      <c r="ZQ36" s="37">
        <f t="shared" si="10"/>
        <v>690</v>
      </c>
      <c r="ZR36" s="37">
        <f t="shared" si="10"/>
        <v>691</v>
      </c>
      <c r="ZS36" s="37">
        <f t="shared" si="10"/>
        <v>692</v>
      </c>
      <c r="ZT36" s="37">
        <f t="shared" si="10"/>
        <v>693</v>
      </c>
      <c r="ZU36" s="37">
        <f t="shared" si="10"/>
        <v>694</v>
      </c>
      <c r="ZV36" s="37">
        <f t="shared" si="10"/>
        <v>695</v>
      </c>
      <c r="ZW36" s="37">
        <f t="shared" si="10"/>
        <v>696</v>
      </c>
      <c r="ZX36" s="37">
        <f t="shared" si="10"/>
        <v>697</v>
      </c>
      <c r="ZY36" s="37">
        <f t="shared" si="10"/>
        <v>698</v>
      </c>
      <c r="ZZ36" s="37">
        <f t="shared" si="10"/>
        <v>699</v>
      </c>
      <c r="AAA36" s="37">
        <f t="shared" si="10"/>
        <v>700</v>
      </c>
      <c r="AAB36" s="37">
        <f t="shared" si="10"/>
        <v>701</v>
      </c>
      <c r="AAC36" s="37">
        <f t="shared" si="10"/>
        <v>702</v>
      </c>
      <c r="AAD36" s="37">
        <f t="shared" si="10"/>
        <v>703</v>
      </c>
      <c r="AAE36" s="37">
        <f t="shared" si="10"/>
        <v>704</v>
      </c>
      <c r="AAF36" s="37">
        <f t="shared" si="10"/>
        <v>705</v>
      </c>
      <c r="AAG36" s="37">
        <f t="shared" si="10"/>
        <v>706</v>
      </c>
      <c r="AAH36" s="37">
        <f t="shared" ref="AAH36:ACS36" si="11">AAG36+1</f>
        <v>707</v>
      </c>
      <c r="AAI36" s="37">
        <f t="shared" si="11"/>
        <v>708</v>
      </c>
      <c r="AAJ36" s="37">
        <f t="shared" si="11"/>
        <v>709</v>
      </c>
      <c r="AAK36" s="37">
        <f t="shared" si="11"/>
        <v>710</v>
      </c>
      <c r="AAL36" s="37">
        <f t="shared" si="11"/>
        <v>711</v>
      </c>
      <c r="AAM36" s="37">
        <f t="shared" si="11"/>
        <v>712</v>
      </c>
      <c r="AAN36" s="37">
        <f t="shared" si="11"/>
        <v>713</v>
      </c>
      <c r="AAO36" s="37">
        <f t="shared" si="11"/>
        <v>714</v>
      </c>
      <c r="AAP36" s="37">
        <f t="shared" si="11"/>
        <v>715</v>
      </c>
      <c r="AAQ36" s="37">
        <f t="shared" si="11"/>
        <v>716</v>
      </c>
      <c r="AAR36" s="37">
        <f t="shared" si="11"/>
        <v>717</v>
      </c>
      <c r="AAS36" s="37">
        <f t="shared" si="11"/>
        <v>718</v>
      </c>
      <c r="AAT36" s="37">
        <f t="shared" si="11"/>
        <v>719</v>
      </c>
      <c r="AAU36" s="37">
        <f t="shared" si="11"/>
        <v>720</v>
      </c>
      <c r="AAV36" s="37">
        <f t="shared" si="11"/>
        <v>721</v>
      </c>
      <c r="AAW36" s="37">
        <f t="shared" si="11"/>
        <v>722</v>
      </c>
      <c r="AAX36" s="37">
        <f t="shared" si="11"/>
        <v>723</v>
      </c>
      <c r="AAY36" s="37">
        <f t="shared" si="11"/>
        <v>724</v>
      </c>
      <c r="AAZ36" s="37">
        <f t="shared" si="11"/>
        <v>725</v>
      </c>
      <c r="ABA36" s="37">
        <f t="shared" si="11"/>
        <v>726</v>
      </c>
      <c r="ABB36" s="37">
        <f t="shared" si="11"/>
        <v>727</v>
      </c>
      <c r="ABC36" s="37">
        <f t="shared" si="11"/>
        <v>728</v>
      </c>
      <c r="ABD36" s="37">
        <f t="shared" si="11"/>
        <v>729</v>
      </c>
      <c r="ABE36" s="37">
        <f t="shared" si="11"/>
        <v>730</v>
      </c>
      <c r="ABF36" s="37">
        <f t="shared" si="11"/>
        <v>731</v>
      </c>
      <c r="ABG36" s="37">
        <f t="shared" si="11"/>
        <v>732</v>
      </c>
      <c r="ABH36" s="37">
        <f t="shared" si="11"/>
        <v>733</v>
      </c>
      <c r="ABI36" s="37">
        <f t="shared" si="11"/>
        <v>734</v>
      </c>
      <c r="ABJ36" s="37">
        <f t="shared" si="11"/>
        <v>735</v>
      </c>
      <c r="ABK36" s="37">
        <f t="shared" si="11"/>
        <v>736</v>
      </c>
      <c r="ABL36" s="37">
        <f t="shared" si="11"/>
        <v>737</v>
      </c>
      <c r="ABM36" s="37">
        <f t="shared" si="11"/>
        <v>738</v>
      </c>
      <c r="ABN36" s="37">
        <f t="shared" si="11"/>
        <v>739</v>
      </c>
      <c r="ABO36" s="37">
        <f t="shared" si="11"/>
        <v>740</v>
      </c>
      <c r="ABP36" s="37">
        <f t="shared" si="11"/>
        <v>741</v>
      </c>
      <c r="ABQ36" s="37">
        <f t="shared" si="11"/>
        <v>742</v>
      </c>
      <c r="ABR36" s="37">
        <f t="shared" si="11"/>
        <v>743</v>
      </c>
      <c r="ABS36" s="37">
        <f t="shared" si="11"/>
        <v>744</v>
      </c>
      <c r="ABT36" s="37">
        <f t="shared" si="11"/>
        <v>745</v>
      </c>
      <c r="ABU36" s="37">
        <f t="shared" si="11"/>
        <v>746</v>
      </c>
      <c r="ABV36" s="37">
        <f t="shared" si="11"/>
        <v>747</v>
      </c>
      <c r="ABW36" s="37">
        <f t="shared" si="11"/>
        <v>748</v>
      </c>
      <c r="ABX36" s="37">
        <f t="shared" si="11"/>
        <v>749</v>
      </c>
      <c r="ABY36" s="37">
        <f t="shared" si="11"/>
        <v>750</v>
      </c>
      <c r="ABZ36" s="37">
        <f t="shared" si="11"/>
        <v>751</v>
      </c>
      <c r="ACA36" s="37">
        <f t="shared" si="11"/>
        <v>752</v>
      </c>
      <c r="ACB36" s="37">
        <f t="shared" si="11"/>
        <v>753</v>
      </c>
      <c r="ACC36" s="37">
        <f t="shared" si="11"/>
        <v>754</v>
      </c>
      <c r="ACD36" s="37">
        <f t="shared" si="11"/>
        <v>755</v>
      </c>
      <c r="ACE36" s="37">
        <f t="shared" si="11"/>
        <v>756</v>
      </c>
      <c r="ACF36" s="37">
        <f t="shared" si="11"/>
        <v>757</v>
      </c>
      <c r="ACG36" s="37">
        <f t="shared" si="11"/>
        <v>758</v>
      </c>
      <c r="ACH36" s="37">
        <f t="shared" si="11"/>
        <v>759</v>
      </c>
      <c r="ACI36" s="37">
        <f t="shared" si="11"/>
        <v>760</v>
      </c>
      <c r="ACJ36" s="37">
        <f t="shared" si="11"/>
        <v>761</v>
      </c>
      <c r="ACK36" s="37">
        <f t="shared" si="11"/>
        <v>762</v>
      </c>
      <c r="ACL36" s="37">
        <f t="shared" si="11"/>
        <v>763</v>
      </c>
      <c r="ACM36" s="37">
        <f t="shared" si="11"/>
        <v>764</v>
      </c>
      <c r="ACN36" s="37">
        <f t="shared" si="11"/>
        <v>765</v>
      </c>
      <c r="ACO36" s="37">
        <f t="shared" si="11"/>
        <v>766</v>
      </c>
      <c r="ACP36" s="37">
        <f t="shared" si="11"/>
        <v>767</v>
      </c>
      <c r="ACQ36" s="37">
        <f t="shared" si="11"/>
        <v>768</v>
      </c>
      <c r="ACR36" s="37">
        <f t="shared" si="11"/>
        <v>769</v>
      </c>
      <c r="ACS36" s="37">
        <f t="shared" si="11"/>
        <v>770</v>
      </c>
      <c r="ACT36" s="37">
        <f t="shared" ref="ACT36:AFE36" si="12">ACS36+1</f>
        <v>771</v>
      </c>
      <c r="ACU36" s="37">
        <f t="shared" si="12"/>
        <v>772</v>
      </c>
      <c r="ACV36" s="37">
        <f t="shared" si="12"/>
        <v>773</v>
      </c>
      <c r="ACW36" s="37">
        <f t="shared" si="12"/>
        <v>774</v>
      </c>
      <c r="ACX36" s="37">
        <f t="shared" si="12"/>
        <v>775</v>
      </c>
      <c r="ACY36" s="37">
        <f t="shared" si="12"/>
        <v>776</v>
      </c>
      <c r="ACZ36" s="37">
        <f t="shared" si="12"/>
        <v>777</v>
      </c>
      <c r="ADA36" s="37">
        <f t="shared" si="12"/>
        <v>778</v>
      </c>
      <c r="ADB36" s="37">
        <f t="shared" si="12"/>
        <v>779</v>
      </c>
      <c r="ADC36" s="37">
        <f t="shared" si="12"/>
        <v>780</v>
      </c>
      <c r="ADD36" s="37">
        <f t="shared" si="12"/>
        <v>781</v>
      </c>
      <c r="ADE36" s="37">
        <f t="shared" si="12"/>
        <v>782</v>
      </c>
      <c r="ADF36" s="37">
        <f t="shared" si="12"/>
        <v>783</v>
      </c>
      <c r="ADG36" s="37">
        <f t="shared" si="12"/>
        <v>784</v>
      </c>
      <c r="ADH36" s="37">
        <f t="shared" si="12"/>
        <v>785</v>
      </c>
      <c r="ADI36" s="37">
        <f t="shared" si="12"/>
        <v>786</v>
      </c>
      <c r="ADJ36" s="37">
        <f t="shared" si="12"/>
        <v>787</v>
      </c>
      <c r="ADK36" s="37">
        <f t="shared" si="12"/>
        <v>788</v>
      </c>
      <c r="ADL36" s="37">
        <f t="shared" si="12"/>
        <v>789</v>
      </c>
      <c r="ADM36" s="37">
        <f t="shared" si="12"/>
        <v>790</v>
      </c>
      <c r="ADN36" s="37">
        <f t="shared" si="12"/>
        <v>791</v>
      </c>
      <c r="ADO36" s="37">
        <f t="shared" si="12"/>
        <v>792</v>
      </c>
      <c r="ADP36" s="37">
        <f t="shared" si="12"/>
        <v>793</v>
      </c>
      <c r="ADQ36" s="37">
        <f t="shared" si="12"/>
        <v>794</v>
      </c>
      <c r="ADR36" s="37">
        <f t="shared" si="12"/>
        <v>795</v>
      </c>
      <c r="ADS36" s="37">
        <f t="shared" si="12"/>
        <v>796</v>
      </c>
      <c r="ADT36" s="37">
        <f t="shared" si="12"/>
        <v>797</v>
      </c>
      <c r="ADU36" s="37">
        <f t="shared" si="12"/>
        <v>798</v>
      </c>
      <c r="ADV36" s="37">
        <f t="shared" si="12"/>
        <v>799</v>
      </c>
      <c r="ADW36" s="37">
        <f t="shared" si="12"/>
        <v>800</v>
      </c>
      <c r="ADX36" s="37">
        <f t="shared" si="12"/>
        <v>801</v>
      </c>
      <c r="ADY36" s="37">
        <f t="shared" si="12"/>
        <v>802</v>
      </c>
      <c r="ADZ36" s="37">
        <f t="shared" si="12"/>
        <v>803</v>
      </c>
      <c r="AEA36" s="37">
        <f t="shared" si="12"/>
        <v>804</v>
      </c>
      <c r="AEB36" s="37">
        <f t="shared" si="12"/>
        <v>805</v>
      </c>
      <c r="AEC36" s="37">
        <f t="shared" si="12"/>
        <v>806</v>
      </c>
      <c r="AED36" s="37">
        <f t="shared" si="12"/>
        <v>807</v>
      </c>
      <c r="AEE36" s="37">
        <f t="shared" si="12"/>
        <v>808</v>
      </c>
      <c r="AEF36" s="37">
        <f t="shared" si="12"/>
        <v>809</v>
      </c>
      <c r="AEG36" s="37">
        <f t="shared" si="12"/>
        <v>810</v>
      </c>
      <c r="AEH36" s="37">
        <f t="shared" si="12"/>
        <v>811</v>
      </c>
      <c r="AEI36" s="37">
        <f t="shared" si="12"/>
        <v>812</v>
      </c>
      <c r="AEJ36" s="37">
        <f t="shared" si="12"/>
        <v>813</v>
      </c>
      <c r="AEK36" s="37">
        <f t="shared" si="12"/>
        <v>814</v>
      </c>
      <c r="AEL36" s="37">
        <f t="shared" si="12"/>
        <v>815</v>
      </c>
      <c r="AEM36" s="37">
        <f t="shared" si="12"/>
        <v>816</v>
      </c>
      <c r="AEN36" s="37">
        <f t="shared" si="12"/>
        <v>817</v>
      </c>
      <c r="AEO36" s="37">
        <f t="shared" si="12"/>
        <v>818</v>
      </c>
      <c r="AEP36" s="37">
        <f t="shared" si="12"/>
        <v>819</v>
      </c>
      <c r="AEQ36" s="37">
        <f t="shared" si="12"/>
        <v>820</v>
      </c>
      <c r="AER36" s="37">
        <f t="shared" si="12"/>
        <v>821</v>
      </c>
      <c r="AES36" s="37">
        <f t="shared" si="12"/>
        <v>822</v>
      </c>
      <c r="AET36" s="37">
        <f t="shared" si="12"/>
        <v>823</v>
      </c>
      <c r="AEU36" s="37">
        <f t="shared" si="12"/>
        <v>824</v>
      </c>
      <c r="AEV36" s="37">
        <f t="shared" si="12"/>
        <v>825</v>
      </c>
      <c r="AEW36" s="37">
        <f t="shared" si="12"/>
        <v>826</v>
      </c>
      <c r="AEX36" s="37">
        <f t="shared" si="12"/>
        <v>827</v>
      </c>
      <c r="AEY36" s="37">
        <f t="shared" si="12"/>
        <v>828</v>
      </c>
      <c r="AEZ36" s="37">
        <f t="shared" si="12"/>
        <v>829</v>
      </c>
      <c r="AFA36" s="37">
        <f t="shared" si="12"/>
        <v>830</v>
      </c>
      <c r="AFB36" s="37">
        <f t="shared" si="12"/>
        <v>831</v>
      </c>
      <c r="AFC36" s="37">
        <f t="shared" si="12"/>
        <v>832</v>
      </c>
      <c r="AFD36" s="37">
        <f t="shared" si="12"/>
        <v>833</v>
      </c>
      <c r="AFE36" s="37">
        <f t="shared" si="12"/>
        <v>834</v>
      </c>
      <c r="AFF36" s="37">
        <f t="shared" ref="AFF36:AHQ36" si="13">AFE36+1</f>
        <v>835</v>
      </c>
      <c r="AFG36" s="37">
        <f t="shared" si="13"/>
        <v>836</v>
      </c>
      <c r="AFH36" s="37">
        <f t="shared" si="13"/>
        <v>837</v>
      </c>
      <c r="AFI36" s="37">
        <f t="shared" si="13"/>
        <v>838</v>
      </c>
      <c r="AFJ36" s="37">
        <f t="shared" si="13"/>
        <v>839</v>
      </c>
      <c r="AFK36" s="37">
        <f t="shared" si="13"/>
        <v>840</v>
      </c>
      <c r="AFL36" s="37">
        <f t="shared" si="13"/>
        <v>841</v>
      </c>
      <c r="AFM36" s="37">
        <f t="shared" si="13"/>
        <v>842</v>
      </c>
      <c r="AFN36" s="37">
        <f t="shared" si="13"/>
        <v>843</v>
      </c>
      <c r="AFO36" s="37">
        <f t="shared" si="13"/>
        <v>844</v>
      </c>
      <c r="AFP36" s="37">
        <f t="shared" si="13"/>
        <v>845</v>
      </c>
      <c r="AFQ36" s="37">
        <f t="shared" si="13"/>
        <v>846</v>
      </c>
      <c r="AFR36" s="37">
        <f t="shared" si="13"/>
        <v>847</v>
      </c>
      <c r="AFS36" s="37">
        <f t="shared" si="13"/>
        <v>848</v>
      </c>
      <c r="AFT36" s="37">
        <f t="shared" si="13"/>
        <v>849</v>
      </c>
      <c r="AFU36" s="37">
        <f t="shared" si="13"/>
        <v>850</v>
      </c>
      <c r="AFV36" s="37">
        <f t="shared" si="13"/>
        <v>851</v>
      </c>
      <c r="AFW36" s="37">
        <f t="shared" si="13"/>
        <v>852</v>
      </c>
      <c r="AFX36" s="37">
        <f t="shared" si="13"/>
        <v>853</v>
      </c>
      <c r="AFY36" s="37">
        <f t="shared" si="13"/>
        <v>854</v>
      </c>
      <c r="AFZ36" s="37">
        <f t="shared" si="13"/>
        <v>855</v>
      </c>
      <c r="AGA36" s="37">
        <f t="shared" si="13"/>
        <v>856</v>
      </c>
      <c r="AGB36" s="37">
        <f t="shared" si="13"/>
        <v>857</v>
      </c>
      <c r="AGC36" s="37">
        <f t="shared" si="13"/>
        <v>858</v>
      </c>
      <c r="AGD36" s="37">
        <f t="shared" si="13"/>
        <v>859</v>
      </c>
      <c r="AGE36" s="37">
        <f t="shared" si="13"/>
        <v>860</v>
      </c>
      <c r="AGF36" s="37">
        <f t="shared" si="13"/>
        <v>861</v>
      </c>
      <c r="AGG36" s="37">
        <f t="shared" si="13"/>
        <v>862</v>
      </c>
      <c r="AGH36" s="37">
        <f t="shared" si="13"/>
        <v>863</v>
      </c>
      <c r="AGI36" s="37">
        <f t="shared" si="13"/>
        <v>864</v>
      </c>
      <c r="AGJ36" s="37">
        <f t="shared" si="13"/>
        <v>865</v>
      </c>
      <c r="AGK36" s="37">
        <f t="shared" si="13"/>
        <v>866</v>
      </c>
      <c r="AGL36" s="37">
        <f t="shared" si="13"/>
        <v>867</v>
      </c>
      <c r="AGM36" s="37">
        <f t="shared" si="13"/>
        <v>868</v>
      </c>
      <c r="AGN36" s="37">
        <f t="shared" si="13"/>
        <v>869</v>
      </c>
      <c r="AGO36" s="37">
        <f t="shared" si="13"/>
        <v>870</v>
      </c>
      <c r="AGP36" s="37">
        <f t="shared" si="13"/>
        <v>871</v>
      </c>
      <c r="AGQ36" s="37">
        <f t="shared" si="13"/>
        <v>872</v>
      </c>
      <c r="AGR36" s="37">
        <f t="shared" si="13"/>
        <v>873</v>
      </c>
      <c r="AGS36" s="37">
        <f t="shared" si="13"/>
        <v>874</v>
      </c>
      <c r="AGT36" s="37">
        <f t="shared" si="13"/>
        <v>875</v>
      </c>
      <c r="AGU36" s="37">
        <f t="shared" si="13"/>
        <v>876</v>
      </c>
      <c r="AGV36" s="37">
        <f t="shared" si="13"/>
        <v>877</v>
      </c>
      <c r="AGW36" s="37">
        <f t="shared" si="13"/>
        <v>878</v>
      </c>
      <c r="AGX36" s="37">
        <f t="shared" si="13"/>
        <v>879</v>
      </c>
      <c r="AGY36" s="37">
        <f t="shared" si="13"/>
        <v>880</v>
      </c>
      <c r="AGZ36" s="37">
        <f t="shared" si="13"/>
        <v>881</v>
      </c>
      <c r="AHA36" s="37">
        <f t="shared" si="13"/>
        <v>882</v>
      </c>
      <c r="AHB36" s="37">
        <f t="shared" si="13"/>
        <v>883</v>
      </c>
      <c r="AHC36" s="37">
        <f t="shared" si="13"/>
        <v>884</v>
      </c>
      <c r="AHD36" s="37">
        <f t="shared" si="13"/>
        <v>885</v>
      </c>
      <c r="AHE36" s="37">
        <f t="shared" si="13"/>
        <v>886</v>
      </c>
      <c r="AHF36" s="37">
        <f t="shared" si="13"/>
        <v>887</v>
      </c>
      <c r="AHG36" s="37">
        <f t="shared" si="13"/>
        <v>888</v>
      </c>
      <c r="AHH36" s="37">
        <f t="shared" si="13"/>
        <v>889</v>
      </c>
      <c r="AHI36" s="37">
        <f t="shared" si="13"/>
        <v>890</v>
      </c>
      <c r="AHJ36" s="37">
        <f t="shared" si="13"/>
        <v>891</v>
      </c>
      <c r="AHK36" s="37">
        <f t="shared" si="13"/>
        <v>892</v>
      </c>
      <c r="AHL36" s="37">
        <f t="shared" si="13"/>
        <v>893</v>
      </c>
      <c r="AHM36" s="37">
        <f t="shared" si="13"/>
        <v>894</v>
      </c>
      <c r="AHN36" s="37">
        <f t="shared" si="13"/>
        <v>895</v>
      </c>
      <c r="AHO36" s="37">
        <f t="shared" si="13"/>
        <v>896</v>
      </c>
      <c r="AHP36" s="37">
        <f t="shared" si="13"/>
        <v>897</v>
      </c>
      <c r="AHQ36" s="37">
        <f t="shared" si="13"/>
        <v>898</v>
      </c>
      <c r="AHR36" s="37">
        <f t="shared" ref="AHR36:AKC36" si="14">AHQ36+1</f>
        <v>899</v>
      </c>
      <c r="AHS36" s="37">
        <f t="shared" si="14"/>
        <v>900</v>
      </c>
      <c r="AHT36" s="37">
        <f t="shared" si="14"/>
        <v>901</v>
      </c>
      <c r="AHU36" s="37">
        <f t="shared" si="14"/>
        <v>902</v>
      </c>
      <c r="AHV36" s="37">
        <f t="shared" si="14"/>
        <v>903</v>
      </c>
      <c r="AHW36" s="37">
        <f t="shared" si="14"/>
        <v>904</v>
      </c>
      <c r="AHX36" s="37">
        <f t="shared" si="14"/>
        <v>905</v>
      </c>
      <c r="AHY36" s="37">
        <f t="shared" si="14"/>
        <v>906</v>
      </c>
      <c r="AHZ36" s="37">
        <f t="shared" si="14"/>
        <v>907</v>
      </c>
      <c r="AIA36" s="37">
        <f t="shared" si="14"/>
        <v>908</v>
      </c>
      <c r="AIB36" s="37">
        <f t="shared" si="14"/>
        <v>909</v>
      </c>
      <c r="AIC36" s="37">
        <f t="shared" si="14"/>
        <v>910</v>
      </c>
      <c r="AID36" s="37">
        <f t="shared" si="14"/>
        <v>911</v>
      </c>
      <c r="AIE36" s="37">
        <f t="shared" si="14"/>
        <v>912</v>
      </c>
      <c r="AIF36" s="37">
        <f t="shared" si="14"/>
        <v>913</v>
      </c>
      <c r="AIG36" s="37">
        <f t="shared" si="14"/>
        <v>914</v>
      </c>
      <c r="AIH36" s="37">
        <f t="shared" si="14"/>
        <v>915</v>
      </c>
      <c r="AII36" s="37">
        <f t="shared" si="14"/>
        <v>916</v>
      </c>
      <c r="AIJ36" s="37">
        <f t="shared" si="14"/>
        <v>917</v>
      </c>
      <c r="AIK36" s="37">
        <f t="shared" si="14"/>
        <v>918</v>
      </c>
      <c r="AIL36" s="37">
        <f t="shared" si="14"/>
        <v>919</v>
      </c>
      <c r="AIM36" s="37">
        <f t="shared" si="14"/>
        <v>920</v>
      </c>
      <c r="AIN36" s="37">
        <f t="shared" si="14"/>
        <v>921</v>
      </c>
      <c r="AIO36" s="37">
        <f t="shared" si="14"/>
        <v>922</v>
      </c>
      <c r="AIP36" s="37">
        <f t="shared" si="14"/>
        <v>923</v>
      </c>
      <c r="AIQ36" s="37">
        <f t="shared" si="14"/>
        <v>924</v>
      </c>
      <c r="AIR36" s="37">
        <f t="shared" si="14"/>
        <v>925</v>
      </c>
      <c r="AIS36" s="37">
        <f t="shared" si="14"/>
        <v>926</v>
      </c>
      <c r="AIT36" s="37">
        <f t="shared" si="14"/>
        <v>927</v>
      </c>
      <c r="AIU36" s="37">
        <f t="shared" si="14"/>
        <v>928</v>
      </c>
      <c r="AIV36" s="37">
        <f t="shared" si="14"/>
        <v>929</v>
      </c>
      <c r="AIW36" s="37">
        <f t="shared" si="14"/>
        <v>930</v>
      </c>
      <c r="AIX36" s="37">
        <f t="shared" si="14"/>
        <v>931</v>
      </c>
      <c r="AIY36" s="37">
        <f t="shared" si="14"/>
        <v>932</v>
      </c>
      <c r="AIZ36" s="37">
        <f t="shared" si="14"/>
        <v>933</v>
      </c>
      <c r="AJA36" s="37">
        <f t="shared" si="14"/>
        <v>934</v>
      </c>
      <c r="AJB36" s="37">
        <f t="shared" si="14"/>
        <v>935</v>
      </c>
      <c r="AJC36" s="37">
        <f t="shared" si="14"/>
        <v>936</v>
      </c>
      <c r="AJD36" s="37">
        <f t="shared" si="14"/>
        <v>937</v>
      </c>
      <c r="AJE36" s="37">
        <f t="shared" si="14"/>
        <v>938</v>
      </c>
      <c r="AJF36" s="37">
        <f t="shared" si="14"/>
        <v>939</v>
      </c>
      <c r="AJG36" s="37">
        <f t="shared" si="14"/>
        <v>940</v>
      </c>
      <c r="AJH36" s="37">
        <f t="shared" si="14"/>
        <v>941</v>
      </c>
      <c r="AJI36" s="37">
        <f t="shared" si="14"/>
        <v>942</v>
      </c>
      <c r="AJJ36" s="37">
        <f t="shared" si="14"/>
        <v>943</v>
      </c>
      <c r="AJK36" s="37">
        <f t="shared" si="14"/>
        <v>944</v>
      </c>
      <c r="AJL36" s="37">
        <f t="shared" si="14"/>
        <v>945</v>
      </c>
      <c r="AJM36" s="37">
        <f t="shared" si="14"/>
        <v>946</v>
      </c>
      <c r="AJN36" s="37">
        <f t="shared" si="14"/>
        <v>947</v>
      </c>
      <c r="AJO36" s="37">
        <f t="shared" si="14"/>
        <v>948</v>
      </c>
      <c r="AJP36" s="37">
        <f t="shared" si="14"/>
        <v>949</v>
      </c>
      <c r="AJQ36" s="37">
        <f t="shared" si="14"/>
        <v>950</v>
      </c>
      <c r="AJR36" s="37">
        <f t="shared" si="14"/>
        <v>951</v>
      </c>
      <c r="AJS36" s="37">
        <f t="shared" si="14"/>
        <v>952</v>
      </c>
      <c r="AJT36" s="37">
        <f t="shared" si="14"/>
        <v>953</v>
      </c>
      <c r="AJU36" s="37">
        <f t="shared" si="14"/>
        <v>954</v>
      </c>
      <c r="AJV36" s="37">
        <f t="shared" si="14"/>
        <v>955</v>
      </c>
      <c r="AJW36" s="37">
        <f t="shared" si="14"/>
        <v>956</v>
      </c>
      <c r="AJX36" s="37">
        <f t="shared" si="14"/>
        <v>957</v>
      </c>
      <c r="AJY36" s="37">
        <f t="shared" si="14"/>
        <v>958</v>
      </c>
      <c r="AJZ36" s="37">
        <f t="shared" si="14"/>
        <v>959</v>
      </c>
      <c r="AKA36" s="37">
        <f t="shared" si="14"/>
        <v>960</v>
      </c>
      <c r="AKB36" s="37">
        <f t="shared" si="14"/>
        <v>961</v>
      </c>
      <c r="AKC36" s="37">
        <f t="shared" si="14"/>
        <v>962</v>
      </c>
      <c r="AKD36" s="37">
        <f t="shared" ref="AKD36:AMO36" si="15">AKC36+1</f>
        <v>963</v>
      </c>
      <c r="AKE36" s="37">
        <f t="shared" si="15"/>
        <v>964</v>
      </c>
      <c r="AKF36" s="37">
        <f t="shared" si="15"/>
        <v>965</v>
      </c>
      <c r="AKG36" s="37">
        <f t="shared" si="15"/>
        <v>966</v>
      </c>
      <c r="AKH36" s="37">
        <f t="shared" si="15"/>
        <v>967</v>
      </c>
      <c r="AKI36" s="37">
        <f t="shared" si="15"/>
        <v>968</v>
      </c>
      <c r="AKJ36" s="37">
        <f t="shared" si="15"/>
        <v>969</v>
      </c>
      <c r="AKK36" s="37">
        <f t="shared" si="15"/>
        <v>970</v>
      </c>
      <c r="AKL36" s="37">
        <f t="shared" si="15"/>
        <v>971</v>
      </c>
      <c r="AKM36" s="37">
        <f t="shared" si="15"/>
        <v>972</v>
      </c>
      <c r="AKN36" s="37">
        <f t="shared" si="15"/>
        <v>973</v>
      </c>
      <c r="AKO36" s="37">
        <f t="shared" si="15"/>
        <v>974</v>
      </c>
      <c r="AKP36" s="37">
        <f t="shared" si="15"/>
        <v>975</v>
      </c>
      <c r="AKQ36" s="37">
        <f t="shared" si="15"/>
        <v>976</v>
      </c>
      <c r="AKR36" s="37">
        <f t="shared" si="15"/>
        <v>977</v>
      </c>
      <c r="AKS36" s="37">
        <f t="shared" si="15"/>
        <v>978</v>
      </c>
      <c r="AKT36" s="37">
        <f t="shared" si="15"/>
        <v>979</v>
      </c>
      <c r="AKU36" s="37">
        <f t="shared" si="15"/>
        <v>980</v>
      </c>
      <c r="AKV36" s="37">
        <f t="shared" si="15"/>
        <v>981</v>
      </c>
      <c r="AKW36" s="37">
        <f t="shared" si="15"/>
        <v>982</v>
      </c>
      <c r="AKX36" s="37">
        <f t="shared" si="15"/>
        <v>983</v>
      </c>
      <c r="AKY36" s="37">
        <f t="shared" si="15"/>
        <v>984</v>
      </c>
      <c r="AKZ36" s="37">
        <f t="shared" si="15"/>
        <v>985</v>
      </c>
      <c r="ALA36" s="37">
        <f t="shared" si="15"/>
        <v>986</v>
      </c>
      <c r="ALB36" s="37">
        <f t="shared" si="15"/>
        <v>987</v>
      </c>
      <c r="ALC36" s="37">
        <f t="shared" si="15"/>
        <v>988</v>
      </c>
      <c r="ALD36" s="37">
        <f t="shared" si="15"/>
        <v>989</v>
      </c>
      <c r="ALE36" s="37">
        <f t="shared" si="15"/>
        <v>990</v>
      </c>
      <c r="ALF36" s="37">
        <f t="shared" si="15"/>
        <v>991</v>
      </c>
      <c r="ALG36" s="37">
        <f t="shared" si="15"/>
        <v>992</v>
      </c>
      <c r="ALH36" s="37">
        <f t="shared" si="15"/>
        <v>993</v>
      </c>
      <c r="ALI36" s="37">
        <f t="shared" si="15"/>
        <v>994</v>
      </c>
      <c r="ALJ36" s="37">
        <f t="shared" si="15"/>
        <v>995</v>
      </c>
      <c r="ALK36" s="37">
        <f t="shared" si="15"/>
        <v>996</v>
      </c>
      <c r="ALL36" s="37">
        <f t="shared" si="15"/>
        <v>997</v>
      </c>
      <c r="ALM36" s="37">
        <f t="shared" si="15"/>
        <v>998</v>
      </c>
      <c r="ALN36" s="37">
        <f t="shared" si="15"/>
        <v>999</v>
      </c>
      <c r="ALO36" s="37">
        <f t="shared" si="15"/>
        <v>1000</v>
      </c>
      <c r="ALP36" s="37">
        <f t="shared" si="15"/>
        <v>1001</v>
      </c>
      <c r="ALQ36" s="37">
        <f t="shared" si="15"/>
        <v>1002</v>
      </c>
      <c r="ALR36" s="37">
        <f t="shared" si="15"/>
        <v>1003</v>
      </c>
      <c r="ALS36" s="37">
        <f t="shared" si="15"/>
        <v>1004</v>
      </c>
      <c r="ALT36" s="37">
        <f t="shared" si="15"/>
        <v>1005</v>
      </c>
      <c r="ALU36" s="37">
        <f t="shared" si="15"/>
        <v>1006</v>
      </c>
      <c r="ALV36" s="37">
        <f t="shared" si="15"/>
        <v>1007</v>
      </c>
      <c r="ALW36" s="37">
        <f t="shared" si="15"/>
        <v>1008</v>
      </c>
      <c r="ALX36" s="37">
        <f t="shared" si="15"/>
        <v>1009</v>
      </c>
      <c r="ALY36" s="37">
        <f t="shared" si="15"/>
        <v>1010</v>
      </c>
      <c r="ALZ36" s="37">
        <f t="shared" si="15"/>
        <v>1011</v>
      </c>
      <c r="AMA36" s="37">
        <f t="shared" si="15"/>
        <v>1012</v>
      </c>
      <c r="AMB36" s="37">
        <f t="shared" si="15"/>
        <v>1013</v>
      </c>
      <c r="AMC36" s="37">
        <f t="shared" si="15"/>
        <v>1014</v>
      </c>
      <c r="AMD36" s="37">
        <f t="shared" si="15"/>
        <v>1015</v>
      </c>
      <c r="AME36" s="37">
        <f t="shared" si="15"/>
        <v>1016</v>
      </c>
      <c r="AMF36" s="37">
        <f t="shared" si="15"/>
        <v>1017</v>
      </c>
      <c r="AMG36" s="37">
        <f t="shared" si="15"/>
        <v>1018</v>
      </c>
      <c r="AMH36" s="37">
        <f t="shared" si="15"/>
        <v>1019</v>
      </c>
      <c r="AMI36" s="37">
        <f t="shared" si="15"/>
        <v>1020</v>
      </c>
      <c r="AMJ36" s="37">
        <f t="shared" si="15"/>
        <v>1021</v>
      </c>
      <c r="AMK36" s="37">
        <f t="shared" si="15"/>
        <v>1022</v>
      </c>
      <c r="AML36" s="37">
        <f t="shared" si="15"/>
        <v>1023</v>
      </c>
      <c r="AMM36" s="37">
        <f t="shared" si="15"/>
        <v>1024</v>
      </c>
      <c r="AMN36" s="37">
        <f t="shared" si="15"/>
        <v>1025</v>
      </c>
      <c r="AMO36" s="37">
        <f t="shared" si="15"/>
        <v>1026</v>
      </c>
      <c r="AMP36" s="37">
        <f t="shared" ref="AMP36:APA36" si="16">AMO36+1</f>
        <v>1027</v>
      </c>
      <c r="AMQ36" s="37">
        <f t="shared" si="16"/>
        <v>1028</v>
      </c>
      <c r="AMR36" s="37">
        <f t="shared" si="16"/>
        <v>1029</v>
      </c>
      <c r="AMS36" s="37">
        <f t="shared" si="16"/>
        <v>1030</v>
      </c>
      <c r="AMT36" s="37">
        <f t="shared" si="16"/>
        <v>1031</v>
      </c>
      <c r="AMU36" s="37">
        <f t="shared" si="16"/>
        <v>1032</v>
      </c>
      <c r="AMV36" s="37">
        <f t="shared" si="16"/>
        <v>1033</v>
      </c>
      <c r="AMW36" s="37">
        <f t="shared" si="16"/>
        <v>1034</v>
      </c>
      <c r="AMX36" s="37">
        <f t="shared" si="16"/>
        <v>1035</v>
      </c>
      <c r="AMY36" s="37">
        <f t="shared" si="16"/>
        <v>1036</v>
      </c>
      <c r="AMZ36" s="37">
        <f t="shared" si="16"/>
        <v>1037</v>
      </c>
      <c r="ANA36" s="37">
        <f t="shared" si="16"/>
        <v>1038</v>
      </c>
      <c r="ANB36" s="37">
        <f t="shared" si="16"/>
        <v>1039</v>
      </c>
      <c r="ANC36" s="37">
        <f t="shared" si="16"/>
        <v>1040</v>
      </c>
      <c r="AND36" s="37">
        <f t="shared" si="16"/>
        <v>1041</v>
      </c>
      <c r="ANE36" s="37">
        <f t="shared" si="16"/>
        <v>1042</v>
      </c>
      <c r="ANF36" s="37">
        <f t="shared" si="16"/>
        <v>1043</v>
      </c>
      <c r="ANG36" s="37">
        <f t="shared" si="16"/>
        <v>1044</v>
      </c>
      <c r="ANH36" s="37">
        <f t="shared" si="16"/>
        <v>1045</v>
      </c>
      <c r="ANI36" s="37">
        <f t="shared" si="16"/>
        <v>1046</v>
      </c>
      <c r="ANJ36" s="37">
        <f t="shared" si="16"/>
        <v>1047</v>
      </c>
      <c r="ANK36" s="37">
        <f t="shared" si="16"/>
        <v>1048</v>
      </c>
      <c r="ANL36" s="37">
        <f t="shared" si="16"/>
        <v>1049</v>
      </c>
      <c r="ANM36" s="37">
        <f t="shared" si="16"/>
        <v>1050</v>
      </c>
      <c r="ANN36" s="37">
        <f t="shared" si="16"/>
        <v>1051</v>
      </c>
      <c r="ANO36" s="37">
        <f t="shared" si="16"/>
        <v>1052</v>
      </c>
      <c r="ANP36" s="37">
        <f t="shared" si="16"/>
        <v>1053</v>
      </c>
      <c r="ANQ36" s="37">
        <f t="shared" si="16"/>
        <v>1054</v>
      </c>
      <c r="ANR36" s="37">
        <f t="shared" si="16"/>
        <v>1055</v>
      </c>
      <c r="ANS36" s="37">
        <f t="shared" si="16"/>
        <v>1056</v>
      </c>
      <c r="ANT36" s="37">
        <f t="shared" si="16"/>
        <v>1057</v>
      </c>
      <c r="ANU36" s="37">
        <f t="shared" si="16"/>
        <v>1058</v>
      </c>
      <c r="ANV36" s="37">
        <f t="shared" si="16"/>
        <v>1059</v>
      </c>
      <c r="ANW36" s="37">
        <f t="shared" si="16"/>
        <v>1060</v>
      </c>
      <c r="ANX36" s="37">
        <f t="shared" si="16"/>
        <v>1061</v>
      </c>
      <c r="ANY36" s="37">
        <f t="shared" si="16"/>
        <v>1062</v>
      </c>
      <c r="ANZ36" s="37">
        <f t="shared" si="16"/>
        <v>1063</v>
      </c>
      <c r="AOA36" s="37">
        <f t="shared" si="16"/>
        <v>1064</v>
      </c>
      <c r="AOB36" s="37">
        <f t="shared" si="16"/>
        <v>1065</v>
      </c>
      <c r="AOC36" s="37">
        <f t="shared" si="16"/>
        <v>1066</v>
      </c>
      <c r="AOD36" s="37">
        <f t="shared" si="16"/>
        <v>1067</v>
      </c>
      <c r="AOE36" s="37">
        <f t="shared" si="16"/>
        <v>1068</v>
      </c>
      <c r="AOF36" s="37">
        <f t="shared" si="16"/>
        <v>1069</v>
      </c>
      <c r="AOG36" s="37">
        <f t="shared" si="16"/>
        <v>1070</v>
      </c>
      <c r="AOH36" s="37">
        <f t="shared" si="16"/>
        <v>1071</v>
      </c>
      <c r="AOI36" s="37">
        <f t="shared" si="16"/>
        <v>1072</v>
      </c>
      <c r="AOJ36" s="37">
        <f t="shared" si="16"/>
        <v>1073</v>
      </c>
      <c r="AOK36" s="37">
        <f t="shared" si="16"/>
        <v>1074</v>
      </c>
      <c r="AOL36" s="37">
        <f t="shared" si="16"/>
        <v>1075</v>
      </c>
      <c r="AOM36" s="37">
        <f t="shared" si="16"/>
        <v>1076</v>
      </c>
      <c r="AON36" s="37">
        <f t="shared" si="16"/>
        <v>1077</v>
      </c>
      <c r="AOO36" s="37">
        <f t="shared" si="16"/>
        <v>1078</v>
      </c>
      <c r="AOP36" s="37">
        <f t="shared" si="16"/>
        <v>1079</v>
      </c>
      <c r="AOQ36" s="37">
        <f t="shared" si="16"/>
        <v>1080</v>
      </c>
      <c r="AOR36" s="37">
        <f t="shared" si="16"/>
        <v>1081</v>
      </c>
      <c r="AOS36" s="37">
        <f t="shared" si="16"/>
        <v>1082</v>
      </c>
      <c r="AOT36" s="37">
        <f t="shared" si="16"/>
        <v>1083</v>
      </c>
      <c r="AOU36" s="37">
        <f t="shared" si="16"/>
        <v>1084</v>
      </c>
      <c r="AOV36" s="37">
        <f t="shared" si="16"/>
        <v>1085</v>
      </c>
      <c r="AOW36" s="37">
        <f t="shared" si="16"/>
        <v>1086</v>
      </c>
      <c r="AOX36" s="37">
        <f t="shared" si="16"/>
        <v>1087</v>
      </c>
      <c r="AOY36" s="37">
        <f t="shared" si="16"/>
        <v>1088</v>
      </c>
      <c r="AOZ36" s="37">
        <f t="shared" si="16"/>
        <v>1089</v>
      </c>
      <c r="APA36" s="37">
        <f t="shared" si="16"/>
        <v>1090</v>
      </c>
      <c r="APB36" s="37">
        <f t="shared" ref="APB36:ARM36" si="17">APA36+1</f>
        <v>1091</v>
      </c>
      <c r="APC36" s="37">
        <f t="shared" si="17"/>
        <v>1092</v>
      </c>
      <c r="APD36" s="37">
        <f t="shared" si="17"/>
        <v>1093</v>
      </c>
      <c r="APE36" s="37">
        <f t="shared" si="17"/>
        <v>1094</v>
      </c>
      <c r="APF36" s="37">
        <f t="shared" si="17"/>
        <v>1095</v>
      </c>
      <c r="APG36" s="37">
        <f t="shared" si="17"/>
        <v>1096</v>
      </c>
      <c r="APH36" s="37">
        <f t="shared" si="17"/>
        <v>1097</v>
      </c>
      <c r="API36" s="37">
        <f t="shared" si="17"/>
        <v>1098</v>
      </c>
      <c r="APJ36" s="37">
        <f t="shared" si="17"/>
        <v>1099</v>
      </c>
      <c r="APK36" s="37">
        <f t="shared" si="17"/>
        <v>1100</v>
      </c>
      <c r="APL36" s="37">
        <f t="shared" si="17"/>
        <v>1101</v>
      </c>
      <c r="APM36" s="37">
        <f t="shared" si="17"/>
        <v>1102</v>
      </c>
      <c r="APN36" s="37">
        <f t="shared" si="17"/>
        <v>1103</v>
      </c>
      <c r="APO36" s="37">
        <f t="shared" si="17"/>
        <v>1104</v>
      </c>
      <c r="APP36" s="37">
        <f t="shared" si="17"/>
        <v>1105</v>
      </c>
      <c r="APQ36" s="37">
        <f t="shared" si="17"/>
        <v>1106</v>
      </c>
      <c r="APR36" s="37">
        <f t="shared" si="17"/>
        <v>1107</v>
      </c>
      <c r="APS36" s="37">
        <f t="shared" si="17"/>
        <v>1108</v>
      </c>
      <c r="APT36" s="37">
        <f t="shared" si="17"/>
        <v>1109</v>
      </c>
      <c r="APU36" s="37">
        <f t="shared" si="17"/>
        <v>1110</v>
      </c>
      <c r="APV36" s="37">
        <f t="shared" si="17"/>
        <v>1111</v>
      </c>
      <c r="APW36" s="37">
        <f t="shared" si="17"/>
        <v>1112</v>
      </c>
      <c r="APX36" s="37">
        <f t="shared" si="17"/>
        <v>1113</v>
      </c>
      <c r="APY36" s="37">
        <f t="shared" si="17"/>
        <v>1114</v>
      </c>
      <c r="APZ36" s="37">
        <f t="shared" si="17"/>
        <v>1115</v>
      </c>
      <c r="AQA36" s="37">
        <f t="shared" si="17"/>
        <v>1116</v>
      </c>
      <c r="AQB36" s="37">
        <f t="shared" si="17"/>
        <v>1117</v>
      </c>
      <c r="AQC36" s="37">
        <f t="shared" si="17"/>
        <v>1118</v>
      </c>
      <c r="AQD36" s="37">
        <f t="shared" si="17"/>
        <v>1119</v>
      </c>
      <c r="AQE36" s="37">
        <f t="shared" si="17"/>
        <v>1120</v>
      </c>
      <c r="AQF36" s="37">
        <f t="shared" si="17"/>
        <v>1121</v>
      </c>
      <c r="AQG36" s="37">
        <f t="shared" si="17"/>
        <v>1122</v>
      </c>
      <c r="AQH36" s="37">
        <f t="shared" si="17"/>
        <v>1123</v>
      </c>
      <c r="AQI36" s="37">
        <f t="shared" si="17"/>
        <v>1124</v>
      </c>
      <c r="AQJ36" s="37">
        <f t="shared" si="17"/>
        <v>1125</v>
      </c>
      <c r="AQK36" s="37">
        <f t="shared" si="17"/>
        <v>1126</v>
      </c>
      <c r="AQL36" s="37">
        <f t="shared" si="17"/>
        <v>1127</v>
      </c>
      <c r="AQM36" s="37">
        <f t="shared" si="17"/>
        <v>1128</v>
      </c>
      <c r="AQN36" s="37">
        <f t="shared" si="17"/>
        <v>1129</v>
      </c>
      <c r="AQO36" s="37">
        <f t="shared" si="17"/>
        <v>1130</v>
      </c>
      <c r="AQP36" s="37">
        <f t="shared" si="17"/>
        <v>1131</v>
      </c>
      <c r="AQQ36" s="37">
        <f t="shared" si="17"/>
        <v>1132</v>
      </c>
      <c r="AQR36" s="37">
        <f t="shared" si="17"/>
        <v>1133</v>
      </c>
      <c r="AQS36" s="37">
        <f t="shared" si="17"/>
        <v>1134</v>
      </c>
      <c r="AQT36" s="37">
        <f t="shared" si="17"/>
        <v>1135</v>
      </c>
      <c r="AQU36" s="37">
        <f t="shared" si="17"/>
        <v>1136</v>
      </c>
      <c r="AQV36" s="37">
        <f t="shared" si="17"/>
        <v>1137</v>
      </c>
      <c r="AQW36" s="37">
        <f t="shared" si="17"/>
        <v>1138</v>
      </c>
      <c r="AQX36" s="37">
        <f t="shared" si="17"/>
        <v>1139</v>
      </c>
      <c r="AQY36" s="37">
        <f t="shared" si="17"/>
        <v>1140</v>
      </c>
      <c r="AQZ36" s="37">
        <f t="shared" si="17"/>
        <v>1141</v>
      </c>
      <c r="ARA36" s="37">
        <f t="shared" si="17"/>
        <v>1142</v>
      </c>
      <c r="ARB36" s="37">
        <f t="shared" si="17"/>
        <v>1143</v>
      </c>
      <c r="ARC36" s="37">
        <f t="shared" si="17"/>
        <v>1144</v>
      </c>
      <c r="ARD36" s="37">
        <f t="shared" si="17"/>
        <v>1145</v>
      </c>
      <c r="ARE36" s="37">
        <f t="shared" si="17"/>
        <v>1146</v>
      </c>
      <c r="ARF36" s="37">
        <f t="shared" si="17"/>
        <v>1147</v>
      </c>
      <c r="ARG36" s="37">
        <f t="shared" si="17"/>
        <v>1148</v>
      </c>
      <c r="ARH36" s="37">
        <f t="shared" si="17"/>
        <v>1149</v>
      </c>
      <c r="ARI36" s="37">
        <f t="shared" si="17"/>
        <v>1150</v>
      </c>
      <c r="ARJ36" s="37">
        <f t="shared" si="17"/>
        <v>1151</v>
      </c>
      <c r="ARK36" s="37">
        <f t="shared" si="17"/>
        <v>1152</v>
      </c>
      <c r="ARL36" s="37">
        <f t="shared" si="17"/>
        <v>1153</v>
      </c>
      <c r="ARM36" s="37">
        <f t="shared" si="17"/>
        <v>1154</v>
      </c>
      <c r="ARN36" s="37">
        <f t="shared" ref="ARN36:ATY36" si="18">ARM36+1</f>
        <v>1155</v>
      </c>
      <c r="ARO36" s="37">
        <f t="shared" si="18"/>
        <v>1156</v>
      </c>
      <c r="ARP36" s="37">
        <f t="shared" si="18"/>
        <v>1157</v>
      </c>
      <c r="ARQ36" s="37">
        <f t="shared" si="18"/>
        <v>1158</v>
      </c>
      <c r="ARR36" s="37">
        <f t="shared" si="18"/>
        <v>1159</v>
      </c>
      <c r="ARS36" s="37">
        <f t="shared" si="18"/>
        <v>1160</v>
      </c>
      <c r="ART36" s="37">
        <f t="shared" si="18"/>
        <v>1161</v>
      </c>
      <c r="ARU36" s="37">
        <f t="shared" si="18"/>
        <v>1162</v>
      </c>
      <c r="ARV36" s="37">
        <f t="shared" si="18"/>
        <v>1163</v>
      </c>
      <c r="ARW36" s="37">
        <f t="shared" si="18"/>
        <v>1164</v>
      </c>
      <c r="ARX36" s="37">
        <f t="shared" si="18"/>
        <v>1165</v>
      </c>
      <c r="ARY36" s="37">
        <f t="shared" si="18"/>
        <v>1166</v>
      </c>
      <c r="ARZ36" s="37">
        <f t="shared" si="18"/>
        <v>1167</v>
      </c>
      <c r="ASA36" s="37">
        <f t="shared" si="18"/>
        <v>1168</v>
      </c>
      <c r="ASB36" s="37">
        <f t="shared" si="18"/>
        <v>1169</v>
      </c>
      <c r="ASC36" s="37">
        <f t="shared" si="18"/>
        <v>1170</v>
      </c>
      <c r="ASD36" s="37">
        <f t="shared" si="18"/>
        <v>1171</v>
      </c>
      <c r="ASE36" s="37">
        <f t="shared" si="18"/>
        <v>1172</v>
      </c>
      <c r="ASF36" s="37">
        <f t="shared" si="18"/>
        <v>1173</v>
      </c>
      <c r="ASG36" s="37">
        <f t="shared" si="18"/>
        <v>1174</v>
      </c>
      <c r="ASH36" s="37">
        <f t="shared" si="18"/>
        <v>1175</v>
      </c>
      <c r="ASI36" s="37">
        <f t="shared" si="18"/>
        <v>1176</v>
      </c>
      <c r="ASJ36" s="37">
        <f t="shared" si="18"/>
        <v>1177</v>
      </c>
      <c r="ASK36" s="37">
        <f t="shared" si="18"/>
        <v>1178</v>
      </c>
      <c r="ASL36" s="37">
        <f t="shared" si="18"/>
        <v>1179</v>
      </c>
      <c r="ASM36" s="37">
        <f t="shared" si="18"/>
        <v>1180</v>
      </c>
      <c r="ASN36" s="37">
        <f t="shared" si="18"/>
        <v>1181</v>
      </c>
      <c r="ASO36" s="37">
        <f t="shared" si="18"/>
        <v>1182</v>
      </c>
      <c r="ASP36" s="37">
        <f t="shared" si="18"/>
        <v>1183</v>
      </c>
      <c r="ASQ36" s="37">
        <f t="shared" si="18"/>
        <v>1184</v>
      </c>
      <c r="ASR36" s="37">
        <f t="shared" si="18"/>
        <v>1185</v>
      </c>
      <c r="ASS36" s="37">
        <f t="shared" si="18"/>
        <v>1186</v>
      </c>
      <c r="AST36" s="37">
        <f t="shared" si="18"/>
        <v>1187</v>
      </c>
      <c r="ASU36" s="37">
        <f t="shared" si="18"/>
        <v>1188</v>
      </c>
      <c r="ASV36" s="37">
        <f t="shared" si="18"/>
        <v>1189</v>
      </c>
      <c r="ASW36" s="37">
        <f t="shared" si="18"/>
        <v>1190</v>
      </c>
      <c r="ASX36" s="37">
        <f t="shared" si="18"/>
        <v>1191</v>
      </c>
      <c r="ASY36" s="37">
        <f t="shared" si="18"/>
        <v>1192</v>
      </c>
      <c r="ASZ36" s="37">
        <f t="shared" si="18"/>
        <v>1193</v>
      </c>
      <c r="ATA36" s="37">
        <f t="shared" si="18"/>
        <v>1194</v>
      </c>
      <c r="ATB36" s="37">
        <f t="shared" si="18"/>
        <v>1195</v>
      </c>
      <c r="ATC36" s="37">
        <f t="shared" si="18"/>
        <v>1196</v>
      </c>
      <c r="ATD36" s="37">
        <f t="shared" si="18"/>
        <v>1197</v>
      </c>
      <c r="ATE36" s="37">
        <f t="shared" si="18"/>
        <v>1198</v>
      </c>
      <c r="ATF36" s="37">
        <f t="shared" si="18"/>
        <v>1199</v>
      </c>
      <c r="ATG36" s="37">
        <f t="shared" si="18"/>
        <v>1200</v>
      </c>
      <c r="ATH36" s="37">
        <f t="shared" si="18"/>
        <v>1201</v>
      </c>
      <c r="ATI36" s="37">
        <f t="shared" si="18"/>
        <v>1202</v>
      </c>
      <c r="ATJ36" s="37">
        <f t="shared" si="18"/>
        <v>1203</v>
      </c>
      <c r="ATK36" s="37">
        <f t="shared" si="18"/>
        <v>1204</v>
      </c>
      <c r="ATL36" s="37">
        <f t="shared" si="18"/>
        <v>1205</v>
      </c>
      <c r="ATM36" s="37">
        <f t="shared" si="18"/>
        <v>1206</v>
      </c>
      <c r="ATN36" s="37">
        <f t="shared" si="18"/>
        <v>1207</v>
      </c>
      <c r="ATO36" s="37">
        <f t="shared" si="18"/>
        <v>1208</v>
      </c>
      <c r="ATP36" s="37">
        <f t="shared" si="18"/>
        <v>1209</v>
      </c>
      <c r="ATQ36" s="37">
        <f t="shared" si="18"/>
        <v>1210</v>
      </c>
      <c r="ATR36" s="37">
        <f t="shared" si="18"/>
        <v>1211</v>
      </c>
      <c r="ATS36" s="37">
        <f t="shared" si="18"/>
        <v>1212</v>
      </c>
      <c r="ATT36" s="37">
        <f t="shared" si="18"/>
        <v>1213</v>
      </c>
      <c r="ATU36" s="37">
        <f t="shared" si="18"/>
        <v>1214</v>
      </c>
      <c r="ATV36" s="37">
        <f t="shared" si="18"/>
        <v>1215</v>
      </c>
      <c r="ATW36" s="37">
        <f t="shared" si="18"/>
        <v>1216</v>
      </c>
      <c r="ATX36" s="37">
        <f t="shared" si="18"/>
        <v>1217</v>
      </c>
      <c r="ATY36" s="37">
        <f t="shared" si="18"/>
        <v>1218</v>
      </c>
      <c r="ATZ36" s="37">
        <f t="shared" ref="ATZ36:AWK36" si="19">ATY36+1</f>
        <v>1219</v>
      </c>
      <c r="AUA36" s="37">
        <f t="shared" si="19"/>
        <v>1220</v>
      </c>
      <c r="AUB36" s="37">
        <f t="shared" si="19"/>
        <v>1221</v>
      </c>
      <c r="AUC36" s="37">
        <f t="shared" si="19"/>
        <v>1222</v>
      </c>
      <c r="AUD36" s="37">
        <f t="shared" si="19"/>
        <v>1223</v>
      </c>
      <c r="AUE36" s="37">
        <f t="shared" si="19"/>
        <v>1224</v>
      </c>
      <c r="AUF36" s="37">
        <f t="shared" si="19"/>
        <v>1225</v>
      </c>
      <c r="AUG36" s="37">
        <f t="shared" si="19"/>
        <v>1226</v>
      </c>
      <c r="AUH36" s="37">
        <f t="shared" si="19"/>
        <v>1227</v>
      </c>
      <c r="AUI36" s="37">
        <f t="shared" si="19"/>
        <v>1228</v>
      </c>
      <c r="AUJ36" s="37">
        <f t="shared" si="19"/>
        <v>1229</v>
      </c>
      <c r="AUK36" s="37">
        <f t="shared" si="19"/>
        <v>1230</v>
      </c>
      <c r="AUL36" s="37">
        <f t="shared" si="19"/>
        <v>1231</v>
      </c>
      <c r="AUM36" s="37">
        <f t="shared" si="19"/>
        <v>1232</v>
      </c>
      <c r="AUN36" s="37">
        <f t="shared" si="19"/>
        <v>1233</v>
      </c>
      <c r="AUO36" s="37">
        <f t="shared" si="19"/>
        <v>1234</v>
      </c>
      <c r="AUP36" s="37">
        <f t="shared" si="19"/>
        <v>1235</v>
      </c>
      <c r="AUQ36" s="37">
        <f t="shared" si="19"/>
        <v>1236</v>
      </c>
      <c r="AUR36" s="37">
        <f t="shared" si="19"/>
        <v>1237</v>
      </c>
      <c r="AUS36" s="37">
        <f t="shared" si="19"/>
        <v>1238</v>
      </c>
      <c r="AUT36" s="37">
        <f t="shared" si="19"/>
        <v>1239</v>
      </c>
      <c r="AUU36" s="37">
        <f t="shared" si="19"/>
        <v>1240</v>
      </c>
      <c r="AUV36" s="37">
        <f t="shared" si="19"/>
        <v>1241</v>
      </c>
      <c r="AUW36" s="37">
        <f t="shared" si="19"/>
        <v>1242</v>
      </c>
      <c r="AUX36" s="37">
        <f t="shared" si="19"/>
        <v>1243</v>
      </c>
      <c r="AUY36" s="37">
        <f t="shared" si="19"/>
        <v>1244</v>
      </c>
      <c r="AUZ36" s="37">
        <f t="shared" si="19"/>
        <v>1245</v>
      </c>
      <c r="AVA36" s="37">
        <f t="shared" si="19"/>
        <v>1246</v>
      </c>
      <c r="AVB36" s="37">
        <f t="shared" si="19"/>
        <v>1247</v>
      </c>
      <c r="AVC36" s="37">
        <f t="shared" si="19"/>
        <v>1248</v>
      </c>
      <c r="AVD36" s="37">
        <f t="shared" si="19"/>
        <v>1249</v>
      </c>
      <c r="AVE36" s="37">
        <f t="shared" si="19"/>
        <v>1250</v>
      </c>
      <c r="AVF36" s="37">
        <f t="shared" si="19"/>
        <v>1251</v>
      </c>
      <c r="AVG36" s="37">
        <f t="shared" si="19"/>
        <v>1252</v>
      </c>
      <c r="AVH36" s="37">
        <f t="shared" si="19"/>
        <v>1253</v>
      </c>
      <c r="AVI36" s="37">
        <f t="shared" si="19"/>
        <v>1254</v>
      </c>
      <c r="AVJ36" s="37">
        <f t="shared" si="19"/>
        <v>1255</v>
      </c>
      <c r="AVK36" s="37">
        <f t="shared" si="19"/>
        <v>1256</v>
      </c>
      <c r="AVL36" s="37">
        <f t="shared" si="19"/>
        <v>1257</v>
      </c>
      <c r="AVM36" s="37">
        <f t="shared" si="19"/>
        <v>1258</v>
      </c>
      <c r="AVN36" s="37">
        <f t="shared" si="19"/>
        <v>1259</v>
      </c>
      <c r="AVO36" s="37">
        <f t="shared" si="19"/>
        <v>1260</v>
      </c>
      <c r="AVP36" s="37">
        <f t="shared" si="19"/>
        <v>1261</v>
      </c>
      <c r="AVQ36" s="37">
        <f t="shared" si="19"/>
        <v>1262</v>
      </c>
      <c r="AVR36" s="37">
        <f t="shared" si="19"/>
        <v>1263</v>
      </c>
      <c r="AVS36" s="37">
        <f t="shared" si="19"/>
        <v>1264</v>
      </c>
      <c r="AVT36" s="37">
        <f t="shared" si="19"/>
        <v>1265</v>
      </c>
      <c r="AVU36" s="37">
        <f t="shared" si="19"/>
        <v>1266</v>
      </c>
      <c r="AVV36" s="37">
        <f t="shared" si="19"/>
        <v>1267</v>
      </c>
      <c r="AVW36" s="37">
        <f t="shared" si="19"/>
        <v>1268</v>
      </c>
      <c r="AVX36" s="37">
        <f t="shared" si="19"/>
        <v>1269</v>
      </c>
      <c r="AVY36" s="37">
        <f t="shared" si="19"/>
        <v>1270</v>
      </c>
      <c r="AVZ36" s="37">
        <f t="shared" si="19"/>
        <v>1271</v>
      </c>
      <c r="AWA36" s="37">
        <f t="shared" si="19"/>
        <v>1272</v>
      </c>
      <c r="AWB36" s="37">
        <f t="shared" si="19"/>
        <v>1273</v>
      </c>
      <c r="AWC36" s="37">
        <f t="shared" si="19"/>
        <v>1274</v>
      </c>
      <c r="AWD36" s="37">
        <f t="shared" si="19"/>
        <v>1275</v>
      </c>
      <c r="AWE36" s="37">
        <f t="shared" si="19"/>
        <v>1276</v>
      </c>
      <c r="AWF36" s="37">
        <f t="shared" si="19"/>
        <v>1277</v>
      </c>
      <c r="AWG36" s="37">
        <f t="shared" si="19"/>
        <v>1278</v>
      </c>
      <c r="AWH36" s="37">
        <f t="shared" si="19"/>
        <v>1279</v>
      </c>
      <c r="AWI36" s="37">
        <f t="shared" si="19"/>
        <v>1280</v>
      </c>
      <c r="AWJ36" s="37">
        <f t="shared" si="19"/>
        <v>1281</v>
      </c>
      <c r="AWK36" s="37">
        <f t="shared" si="19"/>
        <v>1282</v>
      </c>
      <c r="AWL36" s="37">
        <f t="shared" ref="AWL36:AYW36" si="20">AWK36+1</f>
        <v>1283</v>
      </c>
      <c r="AWM36" s="37">
        <f t="shared" si="20"/>
        <v>1284</v>
      </c>
      <c r="AWN36" s="37">
        <f t="shared" si="20"/>
        <v>1285</v>
      </c>
      <c r="AWO36" s="37">
        <f t="shared" si="20"/>
        <v>1286</v>
      </c>
      <c r="AWP36" s="37">
        <f t="shared" si="20"/>
        <v>1287</v>
      </c>
      <c r="AWQ36" s="37">
        <f t="shared" si="20"/>
        <v>1288</v>
      </c>
      <c r="AWR36" s="37">
        <f t="shared" si="20"/>
        <v>1289</v>
      </c>
      <c r="AWS36" s="37">
        <f t="shared" si="20"/>
        <v>1290</v>
      </c>
      <c r="AWT36" s="37">
        <f t="shared" si="20"/>
        <v>1291</v>
      </c>
      <c r="AWU36" s="37">
        <f t="shared" si="20"/>
        <v>1292</v>
      </c>
      <c r="AWV36" s="37">
        <f t="shared" si="20"/>
        <v>1293</v>
      </c>
      <c r="AWW36" s="37">
        <f t="shared" si="20"/>
        <v>1294</v>
      </c>
      <c r="AWX36" s="37">
        <f t="shared" si="20"/>
        <v>1295</v>
      </c>
      <c r="AWY36" s="37">
        <f t="shared" si="20"/>
        <v>1296</v>
      </c>
      <c r="AWZ36" s="37">
        <f t="shared" si="20"/>
        <v>1297</v>
      </c>
      <c r="AXA36" s="37">
        <f t="shared" si="20"/>
        <v>1298</v>
      </c>
      <c r="AXB36" s="37">
        <f t="shared" si="20"/>
        <v>1299</v>
      </c>
      <c r="AXC36" s="37">
        <f t="shared" si="20"/>
        <v>1300</v>
      </c>
      <c r="AXD36" s="37">
        <f t="shared" si="20"/>
        <v>1301</v>
      </c>
      <c r="AXE36" s="37">
        <f t="shared" si="20"/>
        <v>1302</v>
      </c>
      <c r="AXF36" s="37">
        <f t="shared" si="20"/>
        <v>1303</v>
      </c>
      <c r="AXG36" s="37">
        <f t="shared" si="20"/>
        <v>1304</v>
      </c>
      <c r="AXH36" s="37">
        <f t="shared" si="20"/>
        <v>1305</v>
      </c>
      <c r="AXI36" s="37">
        <f t="shared" si="20"/>
        <v>1306</v>
      </c>
      <c r="AXJ36" s="37">
        <f t="shared" si="20"/>
        <v>1307</v>
      </c>
      <c r="AXK36" s="37">
        <f t="shared" si="20"/>
        <v>1308</v>
      </c>
      <c r="AXL36" s="37">
        <f t="shared" si="20"/>
        <v>1309</v>
      </c>
      <c r="AXM36" s="37">
        <f t="shared" si="20"/>
        <v>1310</v>
      </c>
      <c r="AXN36" s="37">
        <f t="shared" si="20"/>
        <v>1311</v>
      </c>
      <c r="AXO36" s="37">
        <f t="shared" si="20"/>
        <v>1312</v>
      </c>
      <c r="AXP36" s="37">
        <f t="shared" si="20"/>
        <v>1313</v>
      </c>
      <c r="AXQ36" s="37">
        <f t="shared" si="20"/>
        <v>1314</v>
      </c>
      <c r="AXR36" s="37">
        <f t="shared" si="20"/>
        <v>1315</v>
      </c>
      <c r="AXS36" s="37">
        <f t="shared" si="20"/>
        <v>1316</v>
      </c>
      <c r="AXT36" s="37">
        <f t="shared" si="20"/>
        <v>1317</v>
      </c>
      <c r="AXU36" s="37">
        <f t="shared" si="20"/>
        <v>1318</v>
      </c>
      <c r="AXV36" s="37">
        <f t="shared" si="20"/>
        <v>1319</v>
      </c>
      <c r="AXW36" s="37">
        <f t="shared" si="20"/>
        <v>1320</v>
      </c>
      <c r="AXX36" s="37">
        <f t="shared" si="20"/>
        <v>1321</v>
      </c>
      <c r="AXY36" s="37">
        <f t="shared" si="20"/>
        <v>1322</v>
      </c>
      <c r="AXZ36" s="37">
        <f t="shared" si="20"/>
        <v>1323</v>
      </c>
      <c r="AYA36" s="37">
        <f t="shared" si="20"/>
        <v>1324</v>
      </c>
      <c r="AYB36" s="37">
        <f t="shared" si="20"/>
        <v>1325</v>
      </c>
      <c r="AYC36" s="37">
        <f t="shared" si="20"/>
        <v>1326</v>
      </c>
      <c r="AYD36" s="37">
        <f t="shared" si="20"/>
        <v>1327</v>
      </c>
      <c r="AYE36" s="37">
        <f t="shared" si="20"/>
        <v>1328</v>
      </c>
      <c r="AYF36" s="37">
        <f t="shared" si="20"/>
        <v>1329</v>
      </c>
      <c r="AYG36" s="37">
        <f t="shared" si="20"/>
        <v>1330</v>
      </c>
      <c r="AYH36" s="37">
        <f t="shared" si="20"/>
        <v>1331</v>
      </c>
      <c r="AYI36" s="37">
        <f t="shared" si="20"/>
        <v>1332</v>
      </c>
      <c r="AYJ36" s="37">
        <f t="shared" si="20"/>
        <v>1333</v>
      </c>
      <c r="AYK36" s="37">
        <f t="shared" si="20"/>
        <v>1334</v>
      </c>
      <c r="AYL36" s="37">
        <f t="shared" si="20"/>
        <v>1335</v>
      </c>
      <c r="AYM36" s="37">
        <f t="shared" si="20"/>
        <v>1336</v>
      </c>
      <c r="AYN36" s="37">
        <f t="shared" si="20"/>
        <v>1337</v>
      </c>
      <c r="AYO36" s="37">
        <f t="shared" si="20"/>
        <v>1338</v>
      </c>
      <c r="AYP36" s="37">
        <f t="shared" si="20"/>
        <v>1339</v>
      </c>
      <c r="AYQ36" s="37">
        <f t="shared" si="20"/>
        <v>1340</v>
      </c>
      <c r="AYR36" s="37">
        <f t="shared" si="20"/>
        <v>1341</v>
      </c>
      <c r="AYS36" s="37">
        <f t="shared" si="20"/>
        <v>1342</v>
      </c>
      <c r="AYT36" s="37">
        <f t="shared" si="20"/>
        <v>1343</v>
      </c>
      <c r="AYU36" s="37">
        <f t="shared" si="20"/>
        <v>1344</v>
      </c>
      <c r="AYV36" s="37">
        <f t="shared" si="20"/>
        <v>1345</v>
      </c>
      <c r="AYW36" s="37">
        <f t="shared" si="20"/>
        <v>1346</v>
      </c>
      <c r="AYX36" s="37">
        <f t="shared" ref="AYX36:BBI36" si="21">AYW36+1</f>
        <v>1347</v>
      </c>
      <c r="AYY36" s="37">
        <f t="shared" si="21"/>
        <v>1348</v>
      </c>
      <c r="AYZ36" s="37">
        <f t="shared" si="21"/>
        <v>1349</v>
      </c>
      <c r="AZA36" s="37">
        <f t="shared" si="21"/>
        <v>1350</v>
      </c>
      <c r="AZB36" s="37">
        <f t="shared" si="21"/>
        <v>1351</v>
      </c>
      <c r="AZC36" s="37">
        <f t="shared" si="21"/>
        <v>1352</v>
      </c>
      <c r="AZD36" s="37">
        <f t="shared" si="21"/>
        <v>1353</v>
      </c>
      <c r="AZE36" s="37">
        <f t="shared" si="21"/>
        <v>1354</v>
      </c>
      <c r="AZF36" s="37">
        <f t="shared" si="21"/>
        <v>1355</v>
      </c>
      <c r="AZG36" s="37">
        <f t="shared" si="21"/>
        <v>1356</v>
      </c>
      <c r="AZH36" s="37">
        <f t="shared" si="21"/>
        <v>1357</v>
      </c>
      <c r="AZI36" s="37">
        <f t="shared" si="21"/>
        <v>1358</v>
      </c>
      <c r="AZJ36" s="37">
        <f t="shared" si="21"/>
        <v>1359</v>
      </c>
      <c r="AZK36" s="37">
        <f t="shared" si="21"/>
        <v>1360</v>
      </c>
      <c r="AZL36" s="37">
        <f t="shared" si="21"/>
        <v>1361</v>
      </c>
      <c r="AZM36" s="37">
        <f t="shared" si="21"/>
        <v>1362</v>
      </c>
      <c r="AZN36" s="37">
        <f t="shared" si="21"/>
        <v>1363</v>
      </c>
      <c r="AZO36" s="37">
        <f t="shared" si="21"/>
        <v>1364</v>
      </c>
      <c r="AZP36" s="37">
        <f t="shared" si="21"/>
        <v>1365</v>
      </c>
      <c r="AZQ36" s="37">
        <f t="shared" si="21"/>
        <v>1366</v>
      </c>
      <c r="AZR36" s="37">
        <f t="shared" si="21"/>
        <v>1367</v>
      </c>
      <c r="AZS36" s="37">
        <f t="shared" si="21"/>
        <v>1368</v>
      </c>
      <c r="AZT36" s="37">
        <f t="shared" si="21"/>
        <v>1369</v>
      </c>
      <c r="AZU36" s="37">
        <f t="shared" si="21"/>
        <v>1370</v>
      </c>
      <c r="AZV36" s="37">
        <f t="shared" si="21"/>
        <v>1371</v>
      </c>
      <c r="AZW36" s="37">
        <f t="shared" si="21"/>
        <v>1372</v>
      </c>
      <c r="AZX36" s="37">
        <f t="shared" si="21"/>
        <v>1373</v>
      </c>
      <c r="AZY36" s="37">
        <f t="shared" si="21"/>
        <v>1374</v>
      </c>
      <c r="AZZ36" s="37">
        <f t="shared" si="21"/>
        <v>1375</v>
      </c>
      <c r="BAA36" s="37">
        <f t="shared" si="21"/>
        <v>1376</v>
      </c>
      <c r="BAB36" s="37">
        <f t="shared" si="21"/>
        <v>1377</v>
      </c>
      <c r="BAC36" s="37">
        <f t="shared" si="21"/>
        <v>1378</v>
      </c>
      <c r="BAD36" s="37">
        <f t="shared" si="21"/>
        <v>1379</v>
      </c>
      <c r="BAE36" s="37">
        <f t="shared" si="21"/>
        <v>1380</v>
      </c>
      <c r="BAF36" s="37">
        <f t="shared" si="21"/>
        <v>1381</v>
      </c>
      <c r="BAG36" s="37">
        <f t="shared" si="21"/>
        <v>1382</v>
      </c>
      <c r="BAH36" s="37">
        <f t="shared" si="21"/>
        <v>1383</v>
      </c>
      <c r="BAI36" s="37">
        <f t="shared" si="21"/>
        <v>1384</v>
      </c>
      <c r="BAJ36" s="37">
        <f t="shared" si="21"/>
        <v>1385</v>
      </c>
      <c r="BAK36" s="37">
        <f t="shared" si="21"/>
        <v>1386</v>
      </c>
      <c r="BAL36" s="37">
        <f t="shared" si="21"/>
        <v>1387</v>
      </c>
      <c r="BAM36" s="37">
        <f t="shared" si="21"/>
        <v>1388</v>
      </c>
      <c r="BAN36" s="37">
        <f t="shared" si="21"/>
        <v>1389</v>
      </c>
      <c r="BAO36" s="37">
        <f t="shared" si="21"/>
        <v>1390</v>
      </c>
      <c r="BAP36" s="37">
        <f t="shared" si="21"/>
        <v>1391</v>
      </c>
      <c r="BAQ36" s="37">
        <f t="shared" si="21"/>
        <v>1392</v>
      </c>
      <c r="BAR36" s="37">
        <f t="shared" si="21"/>
        <v>1393</v>
      </c>
      <c r="BAS36" s="37">
        <f t="shared" si="21"/>
        <v>1394</v>
      </c>
      <c r="BAT36" s="37">
        <f t="shared" si="21"/>
        <v>1395</v>
      </c>
      <c r="BAU36" s="37">
        <f t="shared" si="21"/>
        <v>1396</v>
      </c>
      <c r="BAV36" s="37">
        <f t="shared" si="21"/>
        <v>1397</v>
      </c>
      <c r="BAW36" s="37">
        <f t="shared" si="21"/>
        <v>1398</v>
      </c>
      <c r="BAX36" s="37">
        <f t="shared" si="21"/>
        <v>1399</v>
      </c>
      <c r="BAY36" s="37">
        <f t="shared" si="21"/>
        <v>1400</v>
      </c>
      <c r="BAZ36" s="37">
        <f t="shared" si="21"/>
        <v>1401</v>
      </c>
      <c r="BBA36" s="37">
        <f t="shared" si="21"/>
        <v>1402</v>
      </c>
      <c r="BBB36" s="37">
        <f t="shared" si="21"/>
        <v>1403</v>
      </c>
      <c r="BBC36" s="37">
        <f t="shared" si="21"/>
        <v>1404</v>
      </c>
      <c r="BBD36" s="37">
        <f t="shared" si="21"/>
        <v>1405</v>
      </c>
      <c r="BBE36" s="37">
        <f t="shared" si="21"/>
        <v>1406</v>
      </c>
      <c r="BBF36" s="37">
        <f t="shared" si="21"/>
        <v>1407</v>
      </c>
      <c r="BBG36" s="37">
        <f t="shared" si="21"/>
        <v>1408</v>
      </c>
      <c r="BBH36" s="37">
        <f t="shared" si="21"/>
        <v>1409</v>
      </c>
      <c r="BBI36" s="37">
        <f t="shared" si="21"/>
        <v>1410</v>
      </c>
      <c r="BBJ36" s="37">
        <f t="shared" ref="BBJ36:BBY36" si="22">BBI36+1</f>
        <v>1411</v>
      </c>
      <c r="BBK36" s="37">
        <f t="shared" si="22"/>
        <v>1412</v>
      </c>
      <c r="BBL36" s="37">
        <f t="shared" si="22"/>
        <v>1413</v>
      </c>
      <c r="BBM36" s="37">
        <f t="shared" si="22"/>
        <v>1414</v>
      </c>
      <c r="BBN36" s="37">
        <f t="shared" si="22"/>
        <v>1415</v>
      </c>
      <c r="BBO36" s="37">
        <f t="shared" si="22"/>
        <v>1416</v>
      </c>
      <c r="BBP36" s="37">
        <f t="shared" si="22"/>
        <v>1417</v>
      </c>
      <c r="BBQ36" s="37">
        <f t="shared" si="22"/>
        <v>1418</v>
      </c>
      <c r="BBR36" s="37">
        <f t="shared" si="22"/>
        <v>1419</v>
      </c>
      <c r="BBS36" s="37">
        <f t="shared" si="22"/>
        <v>1420</v>
      </c>
      <c r="BBT36" s="37">
        <f t="shared" si="22"/>
        <v>1421</v>
      </c>
      <c r="BBU36" s="37">
        <f t="shared" si="22"/>
        <v>1422</v>
      </c>
      <c r="BBV36" s="37">
        <f t="shared" si="22"/>
        <v>1423</v>
      </c>
      <c r="BBW36" s="37">
        <f t="shared" si="22"/>
        <v>1424</v>
      </c>
      <c r="BBX36" s="37">
        <f t="shared" si="22"/>
        <v>1425</v>
      </c>
      <c r="BBY36" s="57">
        <f t="shared" si="22"/>
        <v>1426</v>
      </c>
    </row>
    <row r="37" spans="1:1429" ht="7.5" customHeight="1" x14ac:dyDescent="0.15">
      <c r="A37" s="35"/>
      <c r="B37" s="35"/>
      <c r="C37" s="35"/>
      <c r="D37" s="35">
        <v>0</v>
      </c>
      <c r="E37" s="35">
        <v>1</v>
      </c>
      <c r="F37" s="35">
        <v>2</v>
      </c>
      <c r="G37" s="35">
        <v>3</v>
      </c>
      <c r="H37" s="35">
        <v>4</v>
      </c>
      <c r="I37" s="35">
        <v>5</v>
      </c>
      <c r="J37" s="35">
        <v>6</v>
      </c>
      <c r="K37" s="35">
        <v>7</v>
      </c>
      <c r="L37" s="35">
        <v>8</v>
      </c>
      <c r="M37" s="35">
        <v>9</v>
      </c>
      <c r="N37" s="35">
        <v>10</v>
      </c>
      <c r="O37" s="35">
        <v>11</v>
      </c>
      <c r="P37" s="35">
        <v>12</v>
      </c>
      <c r="Q37" s="35">
        <v>13</v>
      </c>
      <c r="R37" s="35">
        <v>14</v>
      </c>
      <c r="S37" s="35">
        <v>15</v>
      </c>
      <c r="T37" s="35">
        <v>16</v>
      </c>
      <c r="U37" s="35">
        <v>17</v>
      </c>
      <c r="V37" s="35">
        <v>18</v>
      </c>
      <c r="W37" s="35">
        <v>19</v>
      </c>
      <c r="X37" s="35">
        <v>20</v>
      </c>
      <c r="Y37" s="35">
        <v>21</v>
      </c>
      <c r="Z37" s="35">
        <v>22</v>
      </c>
      <c r="AA37" s="35">
        <v>23</v>
      </c>
      <c r="AB37" s="35">
        <v>24</v>
      </c>
      <c r="AC37" s="35">
        <v>25</v>
      </c>
      <c r="AD37" s="35">
        <v>26</v>
      </c>
      <c r="AE37" s="35">
        <v>27</v>
      </c>
      <c r="AF37" s="35">
        <v>28</v>
      </c>
      <c r="AG37" s="35">
        <v>29</v>
      </c>
      <c r="AH37" s="35">
        <v>30</v>
      </c>
      <c r="AI37" s="35">
        <v>31</v>
      </c>
      <c r="AJ37" s="35">
        <v>32</v>
      </c>
      <c r="AK37" s="35">
        <v>33</v>
      </c>
      <c r="AL37" s="35">
        <v>34</v>
      </c>
      <c r="AM37" s="35">
        <v>35</v>
      </c>
      <c r="AN37" s="35">
        <v>36</v>
      </c>
      <c r="AO37" s="35">
        <v>37</v>
      </c>
      <c r="AP37" s="35">
        <v>38</v>
      </c>
      <c r="AQ37" s="35">
        <v>39</v>
      </c>
      <c r="AR37" s="35">
        <v>40</v>
      </c>
      <c r="AS37" s="35">
        <v>41</v>
      </c>
      <c r="AT37" s="35">
        <v>42</v>
      </c>
      <c r="AU37" s="35">
        <v>43</v>
      </c>
      <c r="AV37" s="35">
        <v>44</v>
      </c>
      <c r="AW37" s="35">
        <v>45</v>
      </c>
      <c r="AX37" s="35">
        <v>46</v>
      </c>
      <c r="AY37" s="35">
        <v>47</v>
      </c>
      <c r="AZ37" s="35">
        <v>48</v>
      </c>
      <c r="BA37" s="35">
        <v>49</v>
      </c>
      <c r="BB37" s="35">
        <v>50</v>
      </c>
      <c r="BC37" s="35">
        <v>51</v>
      </c>
      <c r="BD37" s="35">
        <v>52</v>
      </c>
      <c r="BE37" s="35">
        <v>53</v>
      </c>
      <c r="BF37" s="35">
        <v>54</v>
      </c>
      <c r="BG37" s="35">
        <v>55</v>
      </c>
      <c r="BH37" s="35">
        <v>56</v>
      </c>
      <c r="BI37" s="35">
        <v>57</v>
      </c>
      <c r="BJ37" s="35">
        <v>58</v>
      </c>
      <c r="BK37" s="35">
        <v>59</v>
      </c>
      <c r="BL37" s="35">
        <v>60</v>
      </c>
      <c r="BM37" s="35">
        <v>61</v>
      </c>
      <c r="BN37" s="35">
        <v>62</v>
      </c>
      <c r="BO37" s="35">
        <v>63</v>
      </c>
      <c r="BP37" s="35">
        <v>64</v>
      </c>
      <c r="BQ37" s="35">
        <v>65</v>
      </c>
      <c r="BR37" s="35">
        <v>66</v>
      </c>
      <c r="BS37" s="35">
        <v>67</v>
      </c>
      <c r="BT37" s="35">
        <v>68</v>
      </c>
      <c r="BU37" s="35">
        <v>69</v>
      </c>
      <c r="BV37" s="35">
        <v>70</v>
      </c>
      <c r="BW37" s="35">
        <v>71</v>
      </c>
      <c r="BX37" s="35">
        <v>72</v>
      </c>
      <c r="BY37" s="35">
        <v>73</v>
      </c>
      <c r="BZ37" s="35">
        <v>74</v>
      </c>
      <c r="CA37" s="35">
        <v>75</v>
      </c>
      <c r="CB37" s="35">
        <v>76</v>
      </c>
      <c r="CC37" s="35">
        <v>77</v>
      </c>
      <c r="CD37" s="35">
        <v>78</v>
      </c>
      <c r="CE37" s="35">
        <v>79</v>
      </c>
      <c r="CF37" s="35">
        <v>80</v>
      </c>
      <c r="CG37" s="35">
        <v>81</v>
      </c>
      <c r="CH37" s="35">
        <v>82</v>
      </c>
      <c r="CI37" s="35">
        <v>83</v>
      </c>
      <c r="CJ37" s="35">
        <v>84</v>
      </c>
      <c r="CK37" s="35">
        <v>85</v>
      </c>
      <c r="CL37" s="35">
        <v>86</v>
      </c>
      <c r="CM37" s="35">
        <v>87</v>
      </c>
      <c r="CN37" s="35">
        <v>88</v>
      </c>
      <c r="CO37" s="35">
        <v>89</v>
      </c>
      <c r="CP37" s="35">
        <v>90</v>
      </c>
      <c r="CQ37" s="35">
        <v>91</v>
      </c>
      <c r="CR37" s="35">
        <v>92</v>
      </c>
      <c r="CS37" s="35">
        <v>93</v>
      </c>
      <c r="CT37" s="35">
        <v>94</v>
      </c>
      <c r="CU37" s="35">
        <v>95</v>
      </c>
      <c r="CV37" s="35">
        <v>96</v>
      </c>
      <c r="CW37" s="35">
        <v>97</v>
      </c>
      <c r="CX37" s="35">
        <v>98</v>
      </c>
      <c r="CY37" s="35">
        <v>99</v>
      </c>
      <c r="CZ37" s="35">
        <v>100</v>
      </c>
      <c r="DA37" s="35">
        <v>101</v>
      </c>
      <c r="DB37" s="35">
        <v>102</v>
      </c>
      <c r="DC37" s="35">
        <v>103</v>
      </c>
      <c r="DD37" s="35">
        <v>104</v>
      </c>
      <c r="DE37" s="35">
        <v>105</v>
      </c>
      <c r="DF37" s="35">
        <v>106</v>
      </c>
      <c r="DG37" s="35">
        <v>107</v>
      </c>
      <c r="DH37" s="35">
        <v>108</v>
      </c>
      <c r="DI37" s="35">
        <v>109</v>
      </c>
      <c r="DJ37" s="35">
        <v>110</v>
      </c>
      <c r="DK37" s="35">
        <v>111</v>
      </c>
      <c r="DL37" s="35">
        <v>112</v>
      </c>
      <c r="DM37" s="35">
        <v>113</v>
      </c>
      <c r="DN37" s="35">
        <v>114</v>
      </c>
      <c r="DO37" s="35">
        <v>115</v>
      </c>
      <c r="DP37" s="35">
        <v>116</v>
      </c>
      <c r="DQ37" s="35">
        <v>117</v>
      </c>
      <c r="DR37" s="35">
        <v>118</v>
      </c>
      <c r="DS37" s="35">
        <v>119</v>
      </c>
      <c r="DT37" s="35">
        <v>120</v>
      </c>
      <c r="DU37" s="35">
        <v>121</v>
      </c>
      <c r="DV37" s="35">
        <v>122</v>
      </c>
      <c r="DW37" s="35">
        <v>123</v>
      </c>
      <c r="DX37" s="35">
        <v>124</v>
      </c>
      <c r="DY37" s="35">
        <v>125</v>
      </c>
      <c r="DZ37" s="35">
        <v>126</v>
      </c>
      <c r="EA37" s="35">
        <v>127</v>
      </c>
      <c r="EB37" s="35">
        <v>128</v>
      </c>
      <c r="EC37" s="35">
        <v>129</v>
      </c>
      <c r="ED37" s="35">
        <v>130</v>
      </c>
      <c r="EE37" s="35">
        <v>131</v>
      </c>
      <c r="EF37" s="35">
        <v>132</v>
      </c>
      <c r="EG37" s="35">
        <v>133</v>
      </c>
      <c r="EH37" s="35">
        <v>134</v>
      </c>
      <c r="EI37" s="35">
        <v>135</v>
      </c>
      <c r="EJ37" s="35">
        <v>136</v>
      </c>
      <c r="EK37" s="35">
        <v>137</v>
      </c>
      <c r="EL37" s="35">
        <v>138</v>
      </c>
      <c r="EM37" s="35">
        <v>139</v>
      </c>
      <c r="EN37" s="35">
        <v>140</v>
      </c>
      <c r="EO37" s="35">
        <v>141</v>
      </c>
      <c r="EP37" s="35">
        <v>142</v>
      </c>
      <c r="EQ37" s="35">
        <v>143</v>
      </c>
      <c r="ER37" s="35">
        <v>144</v>
      </c>
      <c r="ES37" s="35">
        <v>145</v>
      </c>
      <c r="ET37" s="35">
        <v>146</v>
      </c>
      <c r="EU37" s="35">
        <v>147</v>
      </c>
      <c r="EV37" s="35">
        <v>148</v>
      </c>
      <c r="EW37" s="35">
        <v>149</v>
      </c>
      <c r="EX37" s="35">
        <v>150</v>
      </c>
      <c r="EY37" s="35">
        <v>151</v>
      </c>
      <c r="EZ37" s="35">
        <v>152</v>
      </c>
      <c r="FA37" s="35">
        <v>153</v>
      </c>
      <c r="FB37" s="35">
        <v>154</v>
      </c>
      <c r="FC37" s="35">
        <v>155</v>
      </c>
      <c r="FD37" s="35">
        <v>156</v>
      </c>
      <c r="FE37" s="35">
        <v>157</v>
      </c>
      <c r="FF37" s="35">
        <v>158</v>
      </c>
      <c r="FG37" s="35">
        <v>159</v>
      </c>
      <c r="FH37" s="35">
        <v>160</v>
      </c>
      <c r="FI37" s="35">
        <v>161</v>
      </c>
      <c r="FJ37" s="35">
        <v>162</v>
      </c>
      <c r="FK37" s="35">
        <v>163</v>
      </c>
      <c r="FL37" s="35">
        <v>164</v>
      </c>
      <c r="FM37" s="35">
        <v>165</v>
      </c>
      <c r="FN37" s="35">
        <v>166</v>
      </c>
      <c r="FO37" s="35">
        <v>167</v>
      </c>
      <c r="FP37" s="35">
        <v>168</v>
      </c>
      <c r="FQ37" s="35">
        <v>169</v>
      </c>
      <c r="FR37" s="35">
        <v>170</v>
      </c>
      <c r="FS37" s="35">
        <v>171</v>
      </c>
      <c r="FT37" s="35">
        <v>172</v>
      </c>
      <c r="FU37" s="35">
        <v>173</v>
      </c>
      <c r="FV37" s="35">
        <v>174</v>
      </c>
      <c r="FW37" s="35">
        <v>175</v>
      </c>
      <c r="FX37" s="35">
        <v>176</v>
      </c>
      <c r="FY37" s="35">
        <v>177</v>
      </c>
      <c r="FZ37" s="35">
        <v>178</v>
      </c>
      <c r="GA37" s="35">
        <v>179</v>
      </c>
      <c r="GB37" s="35">
        <v>180</v>
      </c>
      <c r="GC37" s="35">
        <v>181</v>
      </c>
      <c r="GD37" s="35">
        <v>182</v>
      </c>
      <c r="GE37" s="35">
        <v>183</v>
      </c>
      <c r="GF37" s="35">
        <v>184</v>
      </c>
      <c r="GG37" s="35">
        <v>185</v>
      </c>
      <c r="GH37" s="35">
        <v>186</v>
      </c>
      <c r="GI37" s="35">
        <v>187</v>
      </c>
      <c r="GJ37" s="35">
        <v>188</v>
      </c>
      <c r="GK37" s="35">
        <v>189</v>
      </c>
      <c r="GL37" s="35">
        <v>190</v>
      </c>
      <c r="GM37" s="35">
        <v>191</v>
      </c>
      <c r="GN37" s="35">
        <v>192</v>
      </c>
      <c r="GO37" s="35">
        <v>193</v>
      </c>
      <c r="GP37" s="35">
        <v>194</v>
      </c>
      <c r="GQ37" s="35">
        <v>195</v>
      </c>
      <c r="GR37" s="35">
        <v>196</v>
      </c>
      <c r="GS37" s="35">
        <v>197</v>
      </c>
      <c r="GT37" s="35">
        <v>198</v>
      </c>
      <c r="GU37" s="35">
        <v>199</v>
      </c>
      <c r="GV37" s="35">
        <v>200</v>
      </c>
      <c r="GW37" s="35">
        <v>201</v>
      </c>
      <c r="GX37" s="35">
        <v>202</v>
      </c>
      <c r="GY37" s="35">
        <v>203</v>
      </c>
      <c r="GZ37" s="35">
        <v>204</v>
      </c>
      <c r="HA37" s="35">
        <v>205</v>
      </c>
      <c r="HB37" s="35">
        <v>206</v>
      </c>
      <c r="HC37" s="35">
        <v>207</v>
      </c>
      <c r="HD37" s="35">
        <v>208</v>
      </c>
      <c r="HE37" s="35">
        <v>209</v>
      </c>
      <c r="HF37" s="35">
        <v>210</v>
      </c>
      <c r="HG37" s="35">
        <v>211</v>
      </c>
      <c r="HH37" s="35">
        <v>212</v>
      </c>
      <c r="HI37" s="35">
        <v>213</v>
      </c>
      <c r="HJ37" s="35">
        <v>214</v>
      </c>
      <c r="HK37" s="35">
        <v>215</v>
      </c>
      <c r="HL37" s="35">
        <v>216</v>
      </c>
      <c r="HM37" s="35">
        <v>217</v>
      </c>
      <c r="HN37" s="35">
        <v>218</v>
      </c>
      <c r="HO37" s="35">
        <v>219</v>
      </c>
      <c r="HP37" s="35">
        <v>220</v>
      </c>
      <c r="HQ37" s="35">
        <v>221</v>
      </c>
      <c r="HR37" s="35">
        <v>222</v>
      </c>
      <c r="HS37" s="35">
        <v>223</v>
      </c>
      <c r="HT37" s="35">
        <v>224</v>
      </c>
      <c r="HU37" s="35">
        <v>225</v>
      </c>
      <c r="HV37" s="35">
        <v>226</v>
      </c>
      <c r="HW37" s="35">
        <v>227</v>
      </c>
      <c r="HX37" s="35">
        <v>228</v>
      </c>
      <c r="HY37" s="35">
        <v>229</v>
      </c>
      <c r="HZ37" s="35">
        <v>230</v>
      </c>
      <c r="IA37" s="35">
        <v>231</v>
      </c>
      <c r="IB37" s="35">
        <v>232</v>
      </c>
      <c r="IC37" s="35">
        <v>233</v>
      </c>
      <c r="ID37" s="35">
        <v>234</v>
      </c>
      <c r="IE37" s="35">
        <v>235</v>
      </c>
      <c r="IF37" s="35">
        <v>236</v>
      </c>
      <c r="IG37" s="35">
        <v>237</v>
      </c>
      <c r="IH37" s="35">
        <v>238</v>
      </c>
      <c r="II37" s="35">
        <v>239</v>
      </c>
      <c r="IJ37" s="35">
        <v>240</v>
      </c>
      <c r="IK37" s="35">
        <v>241</v>
      </c>
      <c r="IL37" s="35">
        <v>242</v>
      </c>
      <c r="IM37" s="35">
        <v>243</v>
      </c>
      <c r="IN37" s="35">
        <v>244</v>
      </c>
      <c r="IO37" s="35">
        <v>245</v>
      </c>
      <c r="IP37" s="35">
        <v>246</v>
      </c>
      <c r="IQ37" s="35">
        <v>247</v>
      </c>
      <c r="IR37" s="35">
        <v>248</v>
      </c>
      <c r="IS37" s="35">
        <v>249</v>
      </c>
      <c r="IT37" s="35">
        <v>250</v>
      </c>
      <c r="IU37" s="35">
        <v>251</v>
      </c>
      <c r="IV37" s="35">
        <v>252</v>
      </c>
      <c r="IW37" s="35">
        <v>253</v>
      </c>
      <c r="IX37" s="35">
        <v>254</v>
      </c>
      <c r="IY37" s="35">
        <v>255</v>
      </c>
      <c r="IZ37" s="35">
        <v>256</v>
      </c>
      <c r="JA37" s="35">
        <v>257</v>
      </c>
      <c r="JB37" s="35">
        <v>258</v>
      </c>
      <c r="JC37" s="35">
        <v>259</v>
      </c>
      <c r="JD37" s="35">
        <v>260</v>
      </c>
      <c r="JE37" s="35">
        <v>261</v>
      </c>
      <c r="JF37" s="35">
        <v>262</v>
      </c>
      <c r="JG37" s="35">
        <v>263</v>
      </c>
      <c r="JH37" s="35">
        <v>264</v>
      </c>
      <c r="JI37" s="35">
        <v>265</v>
      </c>
      <c r="JJ37" s="35">
        <v>266</v>
      </c>
      <c r="JK37" s="35">
        <v>267</v>
      </c>
      <c r="JL37" s="35">
        <v>268</v>
      </c>
      <c r="JM37" s="35">
        <v>269</v>
      </c>
      <c r="JN37" s="35">
        <v>270</v>
      </c>
      <c r="JO37" s="35">
        <v>271</v>
      </c>
      <c r="JP37" s="35">
        <v>272</v>
      </c>
      <c r="JQ37" s="35">
        <v>273</v>
      </c>
      <c r="JR37" s="35">
        <v>274</v>
      </c>
      <c r="JS37" s="35">
        <v>275</v>
      </c>
      <c r="JT37" s="35">
        <v>276</v>
      </c>
      <c r="JU37" s="35">
        <v>277</v>
      </c>
      <c r="JV37" s="35">
        <v>278</v>
      </c>
      <c r="JW37" s="35">
        <v>279</v>
      </c>
      <c r="JX37" s="35">
        <v>280</v>
      </c>
      <c r="JY37" s="35">
        <v>281</v>
      </c>
      <c r="JZ37" s="35">
        <v>282</v>
      </c>
      <c r="KA37" s="35">
        <v>283</v>
      </c>
      <c r="KB37" s="35">
        <v>284</v>
      </c>
      <c r="KC37" s="35">
        <v>285</v>
      </c>
      <c r="KD37" s="35">
        <v>286</v>
      </c>
      <c r="KE37" s="35">
        <v>287</v>
      </c>
      <c r="KF37" s="35">
        <v>288</v>
      </c>
      <c r="KG37" s="35">
        <v>289</v>
      </c>
      <c r="KH37" s="35">
        <v>290</v>
      </c>
      <c r="KI37" s="35">
        <v>291</v>
      </c>
      <c r="KJ37" s="35">
        <v>292</v>
      </c>
      <c r="KK37" s="35">
        <v>293</v>
      </c>
      <c r="KL37" s="35">
        <v>294</v>
      </c>
      <c r="KM37" s="35">
        <v>295</v>
      </c>
      <c r="KN37" s="35">
        <v>296</v>
      </c>
      <c r="KO37" s="35">
        <v>297</v>
      </c>
      <c r="KP37" s="35">
        <v>298</v>
      </c>
      <c r="KQ37" s="35">
        <v>299</v>
      </c>
      <c r="KR37" s="35">
        <v>300</v>
      </c>
      <c r="KS37" s="35">
        <v>301</v>
      </c>
      <c r="KT37" s="35">
        <v>302</v>
      </c>
      <c r="KU37" s="35">
        <v>303</v>
      </c>
      <c r="KV37" s="35">
        <v>304</v>
      </c>
      <c r="KW37" s="35">
        <v>305</v>
      </c>
      <c r="KX37" s="35">
        <v>306</v>
      </c>
      <c r="KY37" s="35">
        <v>307</v>
      </c>
      <c r="KZ37" s="35">
        <v>308</v>
      </c>
      <c r="LA37" s="35">
        <v>309</v>
      </c>
      <c r="LB37" s="35">
        <v>310</v>
      </c>
      <c r="LC37" s="35">
        <v>311</v>
      </c>
      <c r="LD37" s="35">
        <v>312</v>
      </c>
      <c r="LE37" s="35">
        <v>313</v>
      </c>
      <c r="LF37" s="35">
        <v>314</v>
      </c>
      <c r="LG37" s="35">
        <v>315</v>
      </c>
      <c r="LH37" s="35">
        <v>316</v>
      </c>
      <c r="LI37" s="35">
        <v>317</v>
      </c>
      <c r="LJ37" s="35">
        <v>318</v>
      </c>
      <c r="LK37" s="35">
        <v>319</v>
      </c>
      <c r="LL37" s="35">
        <v>320</v>
      </c>
      <c r="LM37" s="35">
        <v>321</v>
      </c>
      <c r="LN37" s="35">
        <v>322</v>
      </c>
      <c r="LO37" s="35">
        <v>323</v>
      </c>
      <c r="LP37" s="35">
        <v>324</v>
      </c>
      <c r="LQ37" s="35">
        <v>325</v>
      </c>
      <c r="LR37" s="35">
        <v>326</v>
      </c>
      <c r="LS37" s="35">
        <v>327</v>
      </c>
      <c r="LT37" s="35">
        <v>328</v>
      </c>
      <c r="LU37" s="35">
        <v>329</v>
      </c>
      <c r="LV37" s="35">
        <v>330</v>
      </c>
      <c r="LW37" s="35">
        <v>331</v>
      </c>
      <c r="LX37" s="35">
        <v>332</v>
      </c>
      <c r="LY37" s="35">
        <v>333</v>
      </c>
      <c r="LZ37" s="35">
        <v>334</v>
      </c>
      <c r="MA37" s="35">
        <v>335</v>
      </c>
      <c r="MB37" s="35">
        <v>336</v>
      </c>
      <c r="MC37" s="35">
        <v>337</v>
      </c>
      <c r="MD37" s="35">
        <v>338</v>
      </c>
      <c r="ME37" s="35">
        <v>339</v>
      </c>
      <c r="MF37" s="35">
        <v>340</v>
      </c>
      <c r="MG37" s="35">
        <v>341</v>
      </c>
      <c r="MH37" s="35">
        <v>342</v>
      </c>
      <c r="MI37" s="35">
        <v>343</v>
      </c>
      <c r="MJ37" s="35">
        <v>344</v>
      </c>
      <c r="MK37" s="35">
        <v>345</v>
      </c>
      <c r="ML37" s="35">
        <v>346</v>
      </c>
      <c r="MM37" s="35">
        <v>347</v>
      </c>
      <c r="MN37" s="35">
        <v>348</v>
      </c>
      <c r="MO37" s="35">
        <v>349</v>
      </c>
      <c r="MP37" s="35">
        <v>350</v>
      </c>
      <c r="MQ37" s="35">
        <v>351</v>
      </c>
      <c r="MR37" s="35">
        <v>352</v>
      </c>
      <c r="MS37" s="35">
        <v>353</v>
      </c>
      <c r="MT37" s="35">
        <v>354</v>
      </c>
      <c r="MU37" s="35">
        <v>355</v>
      </c>
      <c r="MV37" s="35">
        <v>356</v>
      </c>
      <c r="MW37" s="35">
        <v>357</v>
      </c>
      <c r="MX37" s="35">
        <v>358</v>
      </c>
      <c r="MY37" s="35">
        <v>359</v>
      </c>
      <c r="MZ37" s="35">
        <v>360</v>
      </c>
      <c r="NA37" s="35">
        <v>361</v>
      </c>
      <c r="NB37" s="35">
        <v>362</v>
      </c>
      <c r="NC37" s="35">
        <v>363</v>
      </c>
      <c r="ND37" s="35">
        <v>364</v>
      </c>
      <c r="NE37" s="35">
        <v>365</v>
      </c>
      <c r="NF37" s="35">
        <v>366</v>
      </c>
      <c r="NG37" s="35">
        <v>367</v>
      </c>
      <c r="NH37" s="35">
        <v>368</v>
      </c>
      <c r="NI37" s="35">
        <v>369</v>
      </c>
      <c r="NJ37" s="35">
        <v>370</v>
      </c>
      <c r="NK37" s="35">
        <v>371</v>
      </c>
      <c r="NL37" s="35">
        <v>372</v>
      </c>
      <c r="NM37" s="35">
        <v>373</v>
      </c>
      <c r="NN37" s="35">
        <v>374</v>
      </c>
      <c r="NO37" s="35">
        <v>375</v>
      </c>
      <c r="NP37" s="35">
        <v>376</v>
      </c>
      <c r="NQ37" s="35">
        <v>377</v>
      </c>
      <c r="NR37" s="35">
        <v>378</v>
      </c>
      <c r="NS37" s="35">
        <v>379</v>
      </c>
      <c r="NT37" s="35">
        <v>380</v>
      </c>
      <c r="NU37" s="35">
        <v>381</v>
      </c>
      <c r="NV37" s="35">
        <v>382</v>
      </c>
      <c r="NW37" s="35">
        <v>383</v>
      </c>
      <c r="NX37" s="35">
        <v>384</v>
      </c>
      <c r="NY37" s="35">
        <v>385</v>
      </c>
      <c r="NZ37" s="35">
        <v>386</v>
      </c>
      <c r="OA37" s="35">
        <v>387</v>
      </c>
      <c r="OB37" s="35">
        <v>388</v>
      </c>
      <c r="OC37" s="35">
        <v>389</v>
      </c>
      <c r="OD37" s="35">
        <v>390</v>
      </c>
      <c r="OE37" s="35">
        <v>391</v>
      </c>
      <c r="OF37" s="35">
        <v>392</v>
      </c>
      <c r="OG37" s="35">
        <v>393</v>
      </c>
      <c r="OH37" s="35">
        <v>394</v>
      </c>
      <c r="OI37" s="35">
        <v>395</v>
      </c>
      <c r="OJ37" s="35">
        <v>396</v>
      </c>
      <c r="OK37" s="35">
        <v>397</v>
      </c>
      <c r="OL37" s="35">
        <v>398</v>
      </c>
      <c r="OM37" s="35">
        <v>399</v>
      </c>
      <c r="ON37" s="35">
        <v>400</v>
      </c>
      <c r="OO37" s="35">
        <v>401</v>
      </c>
      <c r="OP37" s="35">
        <v>402</v>
      </c>
      <c r="OQ37" s="35">
        <v>403</v>
      </c>
      <c r="OR37" s="35">
        <v>404</v>
      </c>
      <c r="OS37" s="35">
        <v>405</v>
      </c>
      <c r="OT37" s="35">
        <v>406</v>
      </c>
      <c r="OU37" s="35">
        <v>407</v>
      </c>
      <c r="OV37" s="35">
        <v>408</v>
      </c>
      <c r="OW37" s="35">
        <v>409</v>
      </c>
      <c r="OX37" s="35">
        <v>410</v>
      </c>
      <c r="OY37" s="35">
        <v>411</v>
      </c>
      <c r="OZ37" s="35">
        <v>412</v>
      </c>
      <c r="PA37" s="35">
        <v>413</v>
      </c>
      <c r="PB37" s="35">
        <v>414</v>
      </c>
      <c r="PC37" s="35">
        <v>415</v>
      </c>
      <c r="PD37" s="35">
        <v>416</v>
      </c>
      <c r="PE37" s="35">
        <v>417</v>
      </c>
      <c r="PF37" s="35">
        <v>418</v>
      </c>
      <c r="PG37" s="35">
        <v>419</v>
      </c>
      <c r="PH37" s="35">
        <v>420</v>
      </c>
      <c r="PI37" s="35">
        <v>421</v>
      </c>
      <c r="PJ37" s="35">
        <v>422</v>
      </c>
      <c r="PK37" s="35">
        <v>423</v>
      </c>
      <c r="PL37" s="35">
        <v>424</v>
      </c>
      <c r="PM37" s="35">
        <v>425</v>
      </c>
      <c r="PN37" s="35">
        <v>426</v>
      </c>
      <c r="PO37" s="35">
        <v>427</v>
      </c>
      <c r="PP37" s="35">
        <v>428</v>
      </c>
      <c r="PQ37" s="35">
        <v>429</v>
      </c>
      <c r="PR37" s="35">
        <v>430</v>
      </c>
      <c r="PS37" s="35">
        <v>431</v>
      </c>
      <c r="PT37" s="35">
        <v>432</v>
      </c>
      <c r="PU37" s="35">
        <v>433</v>
      </c>
      <c r="PV37" s="35">
        <v>434</v>
      </c>
      <c r="PW37" s="35">
        <v>435</v>
      </c>
      <c r="PX37" s="35">
        <v>436</v>
      </c>
      <c r="PY37" s="35">
        <v>437</v>
      </c>
      <c r="PZ37" s="35">
        <v>438</v>
      </c>
      <c r="QA37" s="35">
        <v>439</v>
      </c>
      <c r="QB37" s="35">
        <v>440</v>
      </c>
      <c r="QC37" s="35">
        <v>441</v>
      </c>
      <c r="QD37" s="35">
        <v>442</v>
      </c>
      <c r="QE37" s="35">
        <v>443</v>
      </c>
      <c r="QF37" s="35">
        <v>444</v>
      </c>
      <c r="QG37" s="35">
        <v>445</v>
      </c>
      <c r="QH37" s="35">
        <v>446</v>
      </c>
      <c r="QI37" s="35">
        <v>447</v>
      </c>
      <c r="QJ37" s="35">
        <v>448</v>
      </c>
      <c r="QK37" s="35">
        <v>449</v>
      </c>
      <c r="QL37" s="35">
        <v>450</v>
      </c>
      <c r="QM37" s="35">
        <v>451</v>
      </c>
      <c r="QN37" s="35">
        <v>452</v>
      </c>
      <c r="QO37" s="35">
        <v>453</v>
      </c>
      <c r="QP37" s="35">
        <v>454</v>
      </c>
      <c r="QQ37" s="35">
        <v>455</v>
      </c>
      <c r="QR37" s="35">
        <v>456</v>
      </c>
      <c r="QS37" s="35">
        <v>457</v>
      </c>
      <c r="QT37" s="35">
        <v>458</v>
      </c>
      <c r="QU37" s="35">
        <v>459</v>
      </c>
      <c r="QV37" s="35">
        <v>460</v>
      </c>
      <c r="QW37" s="35">
        <v>461</v>
      </c>
      <c r="QX37" s="35">
        <v>462</v>
      </c>
      <c r="QY37" s="35">
        <v>463</v>
      </c>
      <c r="QZ37" s="35">
        <v>464</v>
      </c>
      <c r="RA37" s="35">
        <v>465</v>
      </c>
      <c r="RB37" s="35">
        <v>466</v>
      </c>
      <c r="RC37" s="35">
        <v>467</v>
      </c>
      <c r="RD37" s="35">
        <v>468</v>
      </c>
      <c r="RE37" s="35">
        <v>469</v>
      </c>
      <c r="RF37" s="35">
        <v>470</v>
      </c>
      <c r="RG37" s="35">
        <v>471</v>
      </c>
      <c r="RH37" s="35">
        <v>472</v>
      </c>
      <c r="RI37" s="35">
        <v>473</v>
      </c>
      <c r="RJ37" s="35">
        <v>474</v>
      </c>
      <c r="RK37" s="35">
        <v>475</v>
      </c>
      <c r="RL37" s="35">
        <v>476</v>
      </c>
      <c r="RM37" s="35">
        <v>477</v>
      </c>
      <c r="RN37" s="35">
        <v>478</v>
      </c>
      <c r="RO37" s="35">
        <v>479</v>
      </c>
      <c r="RP37" s="35">
        <v>480</v>
      </c>
      <c r="RQ37" s="35">
        <v>481</v>
      </c>
      <c r="RR37" s="35">
        <v>482</v>
      </c>
      <c r="RS37" s="35">
        <v>483</v>
      </c>
      <c r="RT37" s="35">
        <v>484</v>
      </c>
      <c r="RU37" s="35">
        <v>485</v>
      </c>
      <c r="RV37" s="35">
        <v>486</v>
      </c>
      <c r="RW37" s="35">
        <v>487</v>
      </c>
      <c r="RX37" s="35">
        <v>488</v>
      </c>
      <c r="RY37" s="35">
        <v>489</v>
      </c>
      <c r="RZ37" s="35">
        <v>490</v>
      </c>
      <c r="SA37" s="35">
        <v>491</v>
      </c>
      <c r="SB37" s="35">
        <v>492</v>
      </c>
      <c r="SC37" s="35">
        <v>493</v>
      </c>
      <c r="SD37" s="35">
        <v>494</v>
      </c>
      <c r="SE37" s="35">
        <v>495</v>
      </c>
      <c r="SF37" s="35">
        <v>496</v>
      </c>
      <c r="SG37" s="35">
        <v>497</v>
      </c>
      <c r="SH37" s="35">
        <v>498</v>
      </c>
      <c r="SI37" s="35">
        <v>499</v>
      </c>
      <c r="SJ37" s="35">
        <v>500</v>
      </c>
      <c r="SK37" s="35">
        <v>501</v>
      </c>
      <c r="SL37" s="35">
        <v>502</v>
      </c>
      <c r="SM37" s="35">
        <v>503</v>
      </c>
      <c r="SN37" s="35">
        <v>504</v>
      </c>
      <c r="SO37" s="35">
        <v>505</v>
      </c>
      <c r="SP37" s="35">
        <v>506</v>
      </c>
      <c r="SQ37" s="35">
        <v>507</v>
      </c>
      <c r="SR37" s="35">
        <v>508</v>
      </c>
      <c r="SS37" s="35">
        <v>509</v>
      </c>
      <c r="ST37" s="35">
        <v>510</v>
      </c>
      <c r="SU37" s="35">
        <v>511</v>
      </c>
      <c r="SV37" s="35">
        <v>512</v>
      </c>
      <c r="SW37" s="35">
        <v>513</v>
      </c>
      <c r="SX37" s="35">
        <v>514</v>
      </c>
      <c r="SY37" s="35">
        <v>515</v>
      </c>
      <c r="SZ37" s="35">
        <v>516</v>
      </c>
      <c r="TA37" s="35">
        <v>517</v>
      </c>
      <c r="TB37" s="35">
        <v>518</v>
      </c>
      <c r="TC37" s="35">
        <v>519</v>
      </c>
      <c r="TD37" s="35">
        <v>520</v>
      </c>
      <c r="TE37" s="35">
        <v>521</v>
      </c>
      <c r="TF37" s="35">
        <v>522</v>
      </c>
      <c r="TG37" s="35">
        <v>523</v>
      </c>
      <c r="TH37" s="35">
        <v>524</v>
      </c>
      <c r="TI37" s="35">
        <v>525</v>
      </c>
      <c r="TJ37" s="35">
        <v>526</v>
      </c>
      <c r="TK37" s="35">
        <v>527</v>
      </c>
      <c r="TL37" s="35">
        <v>528</v>
      </c>
      <c r="TM37" s="35">
        <v>529</v>
      </c>
      <c r="TN37" s="35">
        <v>530</v>
      </c>
      <c r="TO37" s="35">
        <v>531</v>
      </c>
      <c r="TP37" s="35">
        <v>532</v>
      </c>
      <c r="TQ37" s="35">
        <v>533</v>
      </c>
      <c r="TR37" s="35">
        <v>534</v>
      </c>
      <c r="TS37" s="35">
        <v>535</v>
      </c>
      <c r="TT37" s="35">
        <v>536</v>
      </c>
      <c r="TU37" s="35">
        <v>537</v>
      </c>
      <c r="TV37" s="35">
        <v>538</v>
      </c>
      <c r="TW37" s="35">
        <v>539</v>
      </c>
      <c r="TX37" s="35">
        <v>540</v>
      </c>
      <c r="TY37" s="35">
        <v>541</v>
      </c>
      <c r="TZ37" s="35">
        <v>542</v>
      </c>
      <c r="UA37" s="35">
        <v>543</v>
      </c>
      <c r="UB37" s="35">
        <v>544</v>
      </c>
      <c r="UC37" s="35">
        <v>545</v>
      </c>
      <c r="UD37" s="35">
        <v>546</v>
      </c>
      <c r="UE37" s="35">
        <v>547</v>
      </c>
      <c r="UF37" s="35">
        <v>548</v>
      </c>
      <c r="UG37" s="35">
        <v>549</v>
      </c>
      <c r="UH37" s="35">
        <v>550</v>
      </c>
      <c r="UI37" s="35">
        <v>551</v>
      </c>
      <c r="UJ37" s="35">
        <v>552</v>
      </c>
      <c r="UK37" s="35">
        <v>553</v>
      </c>
      <c r="UL37" s="35">
        <v>554</v>
      </c>
      <c r="UM37" s="35">
        <v>555</v>
      </c>
      <c r="UN37" s="35">
        <v>556</v>
      </c>
      <c r="UO37" s="35">
        <v>557</v>
      </c>
      <c r="UP37" s="35">
        <v>558</v>
      </c>
      <c r="UQ37" s="35">
        <v>559</v>
      </c>
      <c r="UR37" s="35">
        <v>560</v>
      </c>
      <c r="US37" s="35">
        <v>561</v>
      </c>
      <c r="UT37" s="35">
        <v>562</v>
      </c>
      <c r="UU37" s="35">
        <v>563</v>
      </c>
      <c r="UV37" s="35">
        <v>564</v>
      </c>
      <c r="UW37" s="35">
        <v>565</v>
      </c>
      <c r="UX37" s="35">
        <v>566</v>
      </c>
      <c r="UY37" s="35">
        <v>567</v>
      </c>
      <c r="UZ37" s="35">
        <v>568</v>
      </c>
      <c r="VA37" s="35">
        <v>569</v>
      </c>
      <c r="VB37" s="35">
        <v>570</v>
      </c>
      <c r="VC37" s="35">
        <v>571</v>
      </c>
      <c r="VD37" s="35">
        <v>572</v>
      </c>
      <c r="VE37" s="35">
        <v>573</v>
      </c>
      <c r="VF37" s="35">
        <v>574</v>
      </c>
      <c r="VG37" s="35">
        <v>575</v>
      </c>
      <c r="VH37" s="35">
        <v>576</v>
      </c>
      <c r="VI37" s="35">
        <v>577</v>
      </c>
      <c r="VJ37" s="35">
        <v>578</v>
      </c>
      <c r="VK37" s="35">
        <v>579</v>
      </c>
      <c r="VL37" s="35">
        <v>580</v>
      </c>
      <c r="VM37" s="35">
        <v>581</v>
      </c>
      <c r="VN37" s="35">
        <v>582</v>
      </c>
      <c r="VO37" s="35">
        <v>583</v>
      </c>
      <c r="VP37" s="35">
        <v>584</v>
      </c>
      <c r="VQ37" s="35">
        <v>585</v>
      </c>
      <c r="VR37" s="35">
        <v>586</v>
      </c>
      <c r="VS37" s="35">
        <v>587</v>
      </c>
      <c r="VT37" s="35">
        <v>588</v>
      </c>
      <c r="VU37" s="35">
        <v>589</v>
      </c>
      <c r="VV37" s="35">
        <v>590</v>
      </c>
      <c r="VW37" s="35">
        <v>591</v>
      </c>
      <c r="VX37" s="35">
        <v>592</v>
      </c>
      <c r="VY37" s="35">
        <v>593</v>
      </c>
      <c r="VZ37" s="35">
        <v>594</v>
      </c>
      <c r="WA37" s="35">
        <v>595</v>
      </c>
      <c r="WB37" s="35">
        <v>596</v>
      </c>
      <c r="WC37" s="35">
        <v>597</v>
      </c>
      <c r="WD37" s="35">
        <v>598</v>
      </c>
      <c r="WE37" s="35">
        <v>599</v>
      </c>
      <c r="WF37" s="35">
        <v>600</v>
      </c>
      <c r="WG37" s="35">
        <v>601</v>
      </c>
      <c r="WH37" s="35">
        <v>602</v>
      </c>
      <c r="WI37" s="35">
        <v>603</v>
      </c>
      <c r="WJ37" s="35">
        <v>604</v>
      </c>
      <c r="WK37" s="35">
        <v>605</v>
      </c>
      <c r="WL37" s="35">
        <v>606</v>
      </c>
      <c r="WM37" s="35">
        <v>607</v>
      </c>
      <c r="WN37" s="35">
        <v>608</v>
      </c>
      <c r="WO37" s="35">
        <v>609</v>
      </c>
      <c r="WP37" s="35">
        <v>610</v>
      </c>
      <c r="WQ37" s="35">
        <v>611</v>
      </c>
      <c r="WR37" s="35">
        <v>612</v>
      </c>
      <c r="WS37" s="35">
        <v>613</v>
      </c>
      <c r="WT37" s="35">
        <v>614</v>
      </c>
      <c r="WU37" s="35">
        <v>615</v>
      </c>
      <c r="WV37" s="35">
        <v>616</v>
      </c>
      <c r="WW37" s="35">
        <v>617</v>
      </c>
      <c r="WX37" s="35">
        <v>618</v>
      </c>
      <c r="WY37" s="35">
        <v>619</v>
      </c>
      <c r="WZ37" s="35">
        <v>620</v>
      </c>
      <c r="XA37" s="35">
        <v>621</v>
      </c>
      <c r="XB37" s="35">
        <v>622</v>
      </c>
      <c r="XC37" s="35">
        <v>623</v>
      </c>
      <c r="XD37" s="35">
        <v>624</v>
      </c>
      <c r="XE37" s="35">
        <v>625</v>
      </c>
      <c r="XF37" s="35">
        <v>626</v>
      </c>
      <c r="XG37" s="35">
        <v>627</v>
      </c>
      <c r="XH37" s="35">
        <v>628</v>
      </c>
      <c r="XI37" s="35">
        <v>629</v>
      </c>
      <c r="XJ37" s="35">
        <v>630</v>
      </c>
      <c r="XK37" s="35">
        <v>631</v>
      </c>
      <c r="XL37" s="35">
        <v>632</v>
      </c>
      <c r="XM37" s="35">
        <v>633</v>
      </c>
      <c r="XN37" s="35">
        <v>634</v>
      </c>
      <c r="XO37" s="35">
        <v>635</v>
      </c>
      <c r="XP37" s="35">
        <v>636</v>
      </c>
      <c r="XQ37" s="35">
        <v>637</v>
      </c>
      <c r="XR37" s="35">
        <v>638</v>
      </c>
      <c r="XS37" s="35">
        <v>639</v>
      </c>
      <c r="XT37" s="35">
        <v>640</v>
      </c>
      <c r="XU37" s="35">
        <v>641</v>
      </c>
      <c r="XV37" s="35">
        <v>642</v>
      </c>
      <c r="XW37" s="35">
        <v>643</v>
      </c>
      <c r="XX37" s="35">
        <v>644</v>
      </c>
      <c r="XY37" s="35">
        <v>645</v>
      </c>
      <c r="XZ37" s="35">
        <v>646</v>
      </c>
      <c r="YA37" s="35">
        <v>647</v>
      </c>
      <c r="YB37" s="35">
        <v>648</v>
      </c>
      <c r="YC37" s="35">
        <v>649</v>
      </c>
      <c r="YD37" s="35">
        <v>650</v>
      </c>
      <c r="YE37" s="35">
        <v>651</v>
      </c>
      <c r="YF37" s="35">
        <v>652</v>
      </c>
      <c r="YG37" s="35">
        <v>653</v>
      </c>
      <c r="YH37" s="35">
        <v>654</v>
      </c>
      <c r="YI37" s="35">
        <v>655</v>
      </c>
      <c r="YJ37" s="35">
        <v>656</v>
      </c>
      <c r="YK37" s="35">
        <v>657</v>
      </c>
      <c r="YL37" s="35">
        <v>658</v>
      </c>
      <c r="YM37" s="35">
        <v>659</v>
      </c>
      <c r="YN37" s="35">
        <v>660</v>
      </c>
      <c r="YO37" s="35">
        <v>661</v>
      </c>
      <c r="YP37" s="35">
        <v>662</v>
      </c>
      <c r="YQ37" s="35">
        <v>663</v>
      </c>
      <c r="YR37" s="35">
        <v>664</v>
      </c>
      <c r="YS37" s="35">
        <v>665</v>
      </c>
      <c r="YT37" s="35">
        <v>666</v>
      </c>
      <c r="YU37" s="35">
        <v>667</v>
      </c>
      <c r="YV37" s="35">
        <v>668</v>
      </c>
      <c r="YW37" s="35">
        <v>669</v>
      </c>
      <c r="YX37" s="35">
        <v>670</v>
      </c>
      <c r="YY37" s="35">
        <v>671</v>
      </c>
      <c r="YZ37" s="35">
        <v>672</v>
      </c>
      <c r="ZA37" s="35">
        <v>673</v>
      </c>
      <c r="ZB37" s="35">
        <v>674</v>
      </c>
      <c r="ZC37" s="35">
        <v>675</v>
      </c>
      <c r="ZD37" s="35">
        <v>676</v>
      </c>
      <c r="ZE37" s="35">
        <v>677</v>
      </c>
      <c r="ZF37" s="35">
        <v>678</v>
      </c>
      <c r="ZG37" s="35">
        <v>679</v>
      </c>
      <c r="ZH37" s="35">
        <v>680</v>
      </c>
      <c r="ZI37" s="35">
        <v>681</v>
      </c>
      <c r="ZJ37" s="35">
        <v>682</v>
      </c>
      <c r="ZK37" s="35">
        <v>683</v>
      </c>
      <c r="ZL37" s="35">
        <v>684</v>
      </c>
      <c r="ZM37" s="35">
        <v>685</v>
      </c>
      <c r="ZN37" s="35">
        <v>686</v>
      </c>
      <c r="ZO37" s="35">
        <v>687</v>
      </c>
      <c r="ZP37" s="35">
        <v>688</v>
      </c>
      <c r="ZQ37" s="35">
        <v>689</v>
      </c>
      <c r="ZR37" s="35">
        <v>690</v>
      </c>
      <c r="ZS37" s="35">
        <v>691</v>
      </c>
      <c r="ZT37" s="35">
        <v>692</v>
      </c>
      <c r="ZU37" s="35">
        <v>693</v>
      </c>
      <c r="ZV37" s="35">
        <v>694</v>
      </c>
      <c r="ZW37" s="35">
        <v>695</v>
      </c>
      <c r="ZX37" s="35">
        <v>696</v>
      </c>
      <c r="ZY37" s="35">
        <v>697</v>
      </c>
      <c r="ZZ37" s="35">
        <v>698</v>
      </c>
      <c r="AAA37" s="35">
        <v>699</v>
      </c>
      <c r="AAB37" s="35">
        <v>700</v>
      </c>
      <c r="AAC37" s="35">
        <v>701</v>
      </c>
      <c r="AAD37" s="35">
        <v>702</v>
      </c>
      <c r="AAE37" s="35">
        <v>703</v>
      </c>
      <c r="AAF37" s="35">
        <v>704</v>
      </c>
      <c r="AAG37" s="35">
        <v>705</v>
      </c>
      <c r="AAH37" s="35">
        <v>706</v>
      </c>
      <c r="AAI37" s="35">
        <v>707</v>
      </c>
      <c r="AAJ37" s="35">
        <v>708</v>
      </c>
      <c r="AAK37" s="35">
        <v>709</v>
      </c>
      <c r="AAL37" s="35">
        <v>710</v>
      </c>
      <c r="AAM37" s="35">
        <v>711</v>
      </c>
      <c r="AAN37" s="35">
        <v>712</v>
      </c>
      <c r="AAO37" s="35">
        <v>713</v>
      </c>
      <c r="AAP37" s="35">
        <v>714</v>
      </c>
      <c r="AAQ37" s="35">
        <v>715</v>
      </c>
      <c r="AAR37" s="35">
        <v>716</v>
      </c>
      <c r="AAS37" s="35">
        <v>717</v>
      </c>
      <c r="AAT37" s="35">
        <v>718</v>
      </c>
      <c r="AAU37" s="35">
        <v>719</v>
      </c>
      <c r="AAV37" s="35">
        <v>720</v>
      </c>
      <c r="AAW37" s="35">
        <v>721</v>
      </c>
      <c r="AAX37" s="35">
        <v>722</v>
      </c>
      <c r="AAY37" s="35">
        <v>723</v>
      </c>
      <c r="AAZ37" s="35">
        <v>724</v>
      </c>
      <c r="ABA37" s="35">
        <v>725</v>
      </c>
      <c r="ABB37" s="35">
        <v>726</v>
      </c>
      <c r="ABC37" s="35">
        <v>727</v>
      </c>
      <c r="ABD37" s="35">
        <v>728</v>
      </c>
      <c r="ABE37" s="35">
        <v>729</v>
      </c>
      <c r="ABF37" s="35">
        <v>730</v>
      </c>
      <c r="ABG37" s="35">
        <v>731</v>
      </c>
      <c r="ABH37" s="35">
        <v>732</v>
      </c>
      <c r="ABI37" s="35">
        <v>733</v>
      </c>
      <c r="ABJ37" s="35">
        <v>734</v>
      </c>
      <c r="ABK37" s="35">
        <v>735</v>
      </c>
      <c r="ABL37" s="35">
        <v>736</v>
      </c>
      <c r="ABM37" s="35">
        <v>737</v>
      </c>
      <c r="ABN37" s="35">
        <v>738</v>
      </c>
      <c r="ABO37" s="35">
        <v>739</v>
      </c>
      <c r="ABP37" s="35">
        <v>740</v>
      </c>
      <c r="ABQ37" s="35">
        <v>741</v>
      </c>
      <c r="ABR37" s="35">
        <v>742</v>
      </c>
      <c r="ABS37" s="35">
        <v>743</v>
      </c>
      <c r="ABT37" s="35">
        <v>744</v>
      </c>
      <c r="ABU37" s="35">
        <v>745</v>
      </c>
      <c r="ABV37" s="35">
        <v>746</v>
      </c>
      <c r="ABW37" s="35">
        <v>747</v>
      </c>
      <c r="ABX37" s="35">
        <v>748</v>
      </c>
      <c r="ABY37" s="35">
        <v>749</v>
      </c>
      <c r="ABZ37" s="35">
        <v>750</v>
      </c>
      <c r="ACA37" s="35">
        <v>751</v>
      </c>
      <c r="ACB37" s="35">
        <v>752</v>
      </c>
      <c r="ACC37" s="35">
        <v>753</v>
      </c>
      <c r="ACD37" s="35">
        <v>754</v>
      </c>
      <c r="ACE37" s="35">
        <v>755</v>
      </c>
      <c r="ACF37" s="35">
        <v>756</v>
      </c>
      <c r="ACG37" s="35">
        <v>757</v>
      </c>
      <c r="ACH37" s="35">
        <v>758</v>
      </c>
      <c r="ACI37" s="35">
        <v>759</v>
      </c>
      <c r="ACJ37" s="35">
        <v>760</v>
      </c>
      <c r="ACK37" s="35">
        <v>761</v>
      </c>
      <c r="ACL37" s="35">
        <v>762</v>
      </c>
      <c r="ACM37" s="35">
        <v>763</v>
      </c>
      <c r="ACN37" s="35">
        <v>764</v>
      </c>
      <c r="ACO37" s="35">
        <v>765</v>
      </c>
      <c r="ACP37" s="35">
        <v>766</v>
      </c>
      <c r="ACQ37" s="35">
        <v>767</v>
      </c>
      <c r="ACR37" s="35">
        <v>768</v>
      </c>
      <c r="ACS37" s="35">
        <v>769</v>
      </c>
      <c r="ACT37" s="35">
        <v>770</v>
      </c>
      <c r="ACU37" s="35">
        <v>771</v>
      </c>
      <c r="ACV37" s="35">
        <v>772</v>
      </c>
      <c r="ACW37" s="35">
        <v>773</v>
      </c>
      <c r="ACX37" s="35">
        <v>774</v>
      </c>
      <c r="ACY37" s="35">
        <v>775</v>
      </c>
      <c r="ACZ37" s="35">
        <v>776</v>
      </c>
      <c r="ADA37" s="35">
        <v>777</v>
      </c>
      <c r="ADB37" s="35">
        <v>778</v>
      </c>
      <c r="ADC37" s="35">
        <v>779</v>
      </c>
      <c r="ADD37" s="35">
        <v>780</v>
      </c>
      <c r="ADE37" s="35">
        <v>781</v>
      </c>
      <c r="ADF37" s="35">
        <v>782</v>
      </c>
      <c r="ADG37" s="35">
        <v>783</v>
      </c>
      <c r="ADH37" s="35">
        <v>784</v>
      </c>
      <c r="ADI37" s="35">
        <v>785</v>
      </c>
      <c r="ADJ37" s="35">
        <v>786</v>
      </c>
      <c r="ADK37" s="35">
        <v>787</v>
      </c>
      <c r="ADL37" s="35">
        <v>788</v>
      </c>
      <c r="ADM37" s="35">
        <v>789</v>
      </c>
      <c r="ADN37" s="35">
        <v>790</v>
      </c>
      <c r="ADO37" s="35">
        <v>791</v>
      </c>
      <c r="ADP37" s="35">
        <v>792</v>
      </c>
      <c r="ADQ37" s="35">
        <v>793</v>
      </c>
      <c r="ADR37" s="35">
        <v>794</v>
      </c>
      <c r="ADS37" s="35">
        <v>795</v>
      </c>
      <c r="ADT37" s="35">
        <v>796</v>
      </c>
      <c r="ADU37" s="35">
        <v>797</v>
      </c>
      <c r="ADV37" s="35">
        <v>798</v>
      </c>
      <c r="ADW37" s="35">
        <v>799</v>
      </c>
      <c r="ADX37" s="35">
        <v>800</v>
      </c>
      <c r="ADY37" s="35">
        <v>801</v>
      </c>
      <c r="ADZ37" s="35">
        <v>802</v>
      </c>
      <c r="AEA37" s="35">
        <v>803</v>
      </c>
      <c r="AEB37" s="35">
        <v>804</v>
      </c>
      <c r="AEC37" s="35">
        <v>805</v>
      </c>
      <c r="AED37" s="35">
        <v>806</v>
      </c>
      <c r="AEE37" s="35">
        <v>807</v>
      </c>
      <c r="AEF37" s="35">
        <v>808</v>
      </c>
      <c r="AEG37" s="35">
        <v>809</v>
      </c>
      <c r="AEH37" s="35">
        <v>810</v>
      </c>
      <c r="AEI37" s="35">
        <v>811</v>
      </c>
      <c r="AEJ37" s="35">
        <v>812</v>
      </c>
      <c r="AEK37" s="35">
        <v>813</v>
      </c>
      <c r="AEL37" s="35">
        <v>814</v>
      </c>
      <c r="AEM37" s="35">
        <v>815</v>
      </c>
      <c r="AEN37" s="35">
        <v>816</v>
      </c>
      <c r="AEO37" s="35">
        <v>817</v>
      </c>
      <c r="AEP37" s="35">
        <v>818</v>
      </c>
      <c r="AEQ37" s="35">
        <v>819</v>
      </c>
      <c r="AER37" s="35">
        <v>820</v>
      </c>
      <c r="AES37" s="35">
        <v>821</v>
      </c>
      <c r="AET37" s="35">
        <v>822</v>
      </c>
      <c r="AEU37" s="35">
        <v>823</v>
      </c>
      <c r="AEV37" s="35">
        <v>824</v>
      </c>
      <c r="AEW37" s="35">
        <v>825</v>
      </c>
      <c r="AEX37" s="35">
        <v>826</v>
      </c>
      <c r="AEY37" s="35">
        <v>827</v>
      </c>
      <c r="AEZ37" s="35">
        <v>828</v>
      </c>
      <c r="AFA37" s="35">
        <v>829</v>
      </c>
      <c r="AFB37" s="35">
        <v>830</v>
      </c>
      <c r="AFC37" s="35">
        <v>831</v>
      </c>
      <c r="AFD37" s="35">
        <v>832</v>
      </c>
      <c r="AFE37" s="35">
        <v>833</v>
      </c>
      <c r="AFF37" s="35">
        <v>834</v>
      </c>
      <c r="AFG37" s="35">
        <v>835</v>
      </c>
      <c r="AFH37" s="35">
        <v>836</v>
      </c>
      <c r="AFI37" s="35">
        <v>837</v>
      </c>
      <c r="AFJ37" s="35">
        <v>838</v>
      </c>
      <c r="AFK37" s="35">
        <v>839</v>
      </c>
      <c r="AFL37" s="35">
        <v>840</v>
      </c>
      <c r="AFM37" s="35">
        <v>841</v>
      </c>
      <c r="AFN37" s="35">
        <v>842</v>
      </c>
      <c r="AFO37" s="35">
        <v>843</v>
      </c>
      <c r="AFP37" s="35">
        <v>844</v>
      </c>
      <c r="AFQ37" s="35">
        <v>845</v>
      </c>
      <c r="AFR37" s="35">
        <v>846</v>
      </c>
      <c r="AFS37" s="35">
        <v>847</v>
      </c>
      <c r="AFT37" s="35">
        <v>848</v>
      </c>
      <c r="AFU37" s="35">
        <v>849</v>
      </c>
      <c r="AFV37" s="35">
        <v>850</v>
      </c>
      <c r="AFW37" s="35">
        <v>851</v>
      </c>
      <c r="AFX37" s="35">
        <v>852</v>
      </c>
      <c r="AFY37" s="35">
        <v>853</v>
      </c>
      <c r="AFZ37" s="35">
        <v>854</v>
      </c>
      <c r="AGA37" s="35">
        <v>855</v>
      </c>
      <c r="AGB37" s="35">
        <v>856</v>
      </c>
      <c r="AGC37" s="35">
        <v>857</v>
      </c>
      <c r="AGD37" s="35">
        <v>858</v>
      </c>
      <c r="AGE37" s="35">
        <v>859</v>
      </c>
      <c r="AGF37" s="35">
        <v>860</v>
      </c>
      <c r="AGG37" s="35">
        <v>861</v>
      </c>
      <c r="AGH37" s="35">
        <v>862</v>
      </c>
      <c r="AGI37" s="35">
        <v>863</v>
      </c>
      <c r="AGJ37" s="35">
        <v>864</v>
      </c>
      <c r="AGK37" s="35">
        <v>865</v>
      </c>
      <c r="AGL37" s="35">
        <v>866</v>
      </c>
      <c r="AGM37" s="35">
        <v>867</v>
      </c>
      <c r="AGN37" s="35">
        <v>868</v>
      </c>
      <c r="AGO37" s="35">
        <v>869</v>
      </c>
      <c r="AGP37" s="35">
        <v>870</v>
      </c>
      <c r="AGQ37" s="35">
        <v>871</v>
      </c>
      <c r="AGR37" s="35">
        <v>872</v>
      </c>
      <c r="AGS37" s="35">
        <v>873</v>
      </c>
      <c r="AGT37" s="35">
        <v>874</v>
      </c>
      <c r="AGU37" s="35">
        <v>875</v>
      </c>
      <c r="AGV37" s="35">
        <v>876</v>
      </c>
      <c r="AGW37" s="35">
        <v>877</v>
      </c>
      <c r="AGX37" s="35">
        <v>878</v>
      </c>
      <c r="AGY37" s="35">
        <v>879</v>
      </c>
      <c r="AGZ37" s="35">
        <v>880</v>
      </c>
      <c r="AHA37" s="35">
        <v>881</v>
      </c>
      <c r="AHB37" s="35">
        <v>882</v>
      </c>
      <c r="AHC37" s="35">
        <v>883</v>
      </c>
      <c r="AHD37" s="35">
        <v>884</v>
      </c>
      <c r="AHE37" s="35">
        <v>885</v>
      </c>
      <c r="AHF37" s="35">
        <v>886</v>
      </c>
      <c r="AHG37" s="35">
        <v>887</v>
      </c>
      <c r="AHH37" s="35">
        <v>888</v>
      </c>
      <c r="AHI37" s="35">
        <v>889</v>
      </c>
      <c r="AHJ37" s="35">
        <v>890</v>
      </c>
      <c r="AHK37" s="35">
        <v>891</v>
      </c>
      <c r="AHL37" s="35">
        <v>892</v>
      </c>
      <c r="AHM37" s="35">
        <v>893</v>
      </c>
      <c r="AHN37" s="35">
        <v>894</v>
      </c>
      <c r="AHO37" s="35">
        <v>895</v>
      </c>
      <c r="AHP37" s="35">
        <v>896</v>
      </c>
      <c r="AHQ37" s="35">
        <v>897</v>
      </c>
      <c r="AHR37" s="35">
        <v>898</v>
      </c>
      <c r="AHS37" s="35">
        <v>899</v>
      </c>
      <c r="AHT37" s="35">
        <v>900</v>
      </c>
      <c r="AHU37" s="35">
        <v>901</v>
      </c>
      <c r="AHV37" s="35">
        <v>902</v>
      </c>
      <c r="AHW37" s="35">
        <v>903</v>
      </c>
      <c r="AHX37" s="35">
        <v>904</v>
      </c>
      <c r="AHY37" s="35">
        <v>905</v>
      </c>
      <c r="AHZ37" s="35">
        <v>906</v>
      </c>
      <c r="AIA37" s="35">
        <v>907</v>
      </c>
      <c r="AIB37" s="35">
        <v>908</v>
      </c>
      <c r="AIC37" s="35">
        <v>909</v>
      </c>
      <c r="AID37" s="35">
        <v>910</v>
      </c>
      <c r="AIE37" s="35">
        <v>911</v>
      </c>
      <c r="AIF37" s="35">
        <v>912</v>
      </c>
      <c r="AIG37" s="35">
        <v>913</v>
      </c>
      <c r="AIH37" s="35">
        <v>914</v>
      </c>
      <c r="AII37" s="35">
        <v>915</v>
      </c>
      <c r="AIJ37" s="35">
        <v>916</v>
      </c>
      <c r="AIK37" s="35">
        <v>917</v>
      </c>
      <c r="AIL37" s="35">
        <v>918</v>
      </c>
      <c r="AIM37" s="35">
        <v>919</v>
      </c>
      <c r="AIN37" s="35">
        <v>920</v>
      </c>
      <c r="AIO37" s="35">
        <v>921</v>
      </c>
      <c r="AIP37" s="35">
        <v>922</v>
      </c>
      <c r="AIQ37" s="35">
        <v>923</v>
      </c>
      <c r="AIR37" s="35">
        <v>924</v>
      </c>
      <c r="AIS37" s="35">
        <v>925</v>
      </c>
      <c r="AIT37" s="35">
        <v>926</v>
      </c>
      <c r="AIU37" s="35">
        <v>927</v>
      </c>
      <c r="AIV37" s="35">
        <v>928</v>
      </c>
      <c r="AIW37" s="35">
        <v>929</v>
      </c>
      <c r="AIX37" s="35">
        <v>930</v>
      </c>
      <c r="AIY37" s="35">
        <v>931</v>
      </c>
      <c r="AIZ37" s="35">
        <v>932</v>
      </c>
      <c r="AJA37" s="35">
        <v>933</v>
      </c>
      <c r="AJB37" s="35">
        <v>934</v>
      </c>
      <c r="AJC37" s="35">
        <v>935</v>
      </c>
      <c r="AJD37" s="35">
        <v>936</v>
      </c>
      <c r="AJE37" s="35">
        <v>937</v>
      </c>
      <c r="AJF37" s="35">
        <v>938</v>
      </c>
      <c r="AJG37" s="35">
        <v>939</v>
      </c>
      <c r="AJH37" s="35">
        <v>940</v>
      </c>
      <c r="AJI37" s="35">
        <v>941</v>
      </c>
      <c r="AJJ37" s="35">
        <v>942</v>
      </c>
      <c r="AJK37" s="35">
        <v>943</v>
      </c>
      <c r="AJL37" s="35">
        <v>944</v>
      </c>
      <c r="AJM37" s="35">
        <v>945</v>
      </c>
      <c r="AJN37" s="35">
        <v>946</v>
      </c>
      <c r="AJO37" s="35">
        <v>947</v>
      </c>
      <c r="AJP37" s="35">
        <v>948</v>
      </c>
      <c r="AJQ37" s="35">
        <v>949</v>
      </c>
      <c r="AJR37" s="35">
        <v>950</v>
      </c>
      <c r="AJS37" s="35">
        <v>951</v>
      </c>
      <c r="AJT37" s="35">
        <v>952</v>
      </c>
      <c r="AJU37" s="35">
        <v>953</v>
      </c>
      <c r="AJV37" s="35">
        <v>954</v>
      </c>
      <c r="AJW37" s="35">
        <v>955</v>
      </c>
      <c r="AJX37" s="35">
        <v>956</v>
      </c>
      <c r="AJY37" s="35">
        <v>957</v>
      </c>
      <c r="AJZ37" s="35">
        <v>958</v>
      </c>
      <c r="AKA37" s="35">
        <v>959</v>
      </c>
      <c r="AKB37" s="35">
        <v>960</v>
      </c>
      <c r="AKC37" s="35">
        <v>961</v>
      </c>
      <c r="AKD37" s="35">
        <v>962</v>
      </c>
      <c r="AKE37" s="35">
        <v>963</v>
      </c>
      <c r="AKF37" s="35">
        <v>964</v>
      </c>
      <c r="AKG37" s="35">
        <v>965</v>
      </c>
      <c r="AKH37" s="35">
        <v>966</v>
      </c>
      <c r="AKI37" s="35">
        <v>967</v>
      </c>
      <c r="AKJ37" s="35">
        <v>968</v>
      </c>
      <c r="AKK37" s="35">
        <v>969</v>
      </c>
      <c r="AKL37" s="35">
        <v>970</v>
      </c>
      <c r="AKM37" s="35">
        <v>971</v>
      </c>
      <c r="AKN37" s="35">
        <v>972</v>
      </c>
      <c r="AKO37" s="35">
        <v>973</v>
      </c>
      <c r="AKP37" s="35">
        <v>974</v>
      </c>
      <c r="AKQ37" s="35">
        <v>975</v>
      </c>
      <c r="AKR37" s="35">
        <v>976</v>
      </c>
      <c r="AKS37" s="35">
        <v>977</v>
      </c>
      <c r="AKT37" s="35">
        <v>978</v>
      </c>
      <c r="AKU37" s="35">
        <v>979</v>
      </c>
      <c r="AKV37" s="35">
        <v>980</v>
      </c>
      <c r="AKW37" s="35">
        <v>981</v>
      </c>
      <c r="AKX37" s="35">
        <v>982</v>
      </c>
      <c r="AKY37" s="35">
        <v>983</v>
      </c>
      <c r="AKZ37" s="35">
        <v>984</v>
      </c>
      <c r="ALA37" s="35">
        <v>985</v>
      </c>
      <c r="ALB37" s="35">
        <v>986</v>
      </c>
      <c r="ALC37" s="35">
        <v>987</v>
      </c>
      <c r="ALD37" s="35">
        <v>988</v>
      </c>
      <c r="ALE37" s="35">
        <v>989</v>
      </c>
      <c r="ALF37" s="35">
        <v>990</v>
      </c>
      <c r="ALG37" s="35">
        <v>991</v>
      </c>
      <c r="ALH37" s="35">
        <v>992</v>
      </c>
      <c r="ALI37" s="35">
        <v>993</v>
      </c>
      <c r="ALJ37" s="35">
        <v>994</v>
      </c>
      <c r="ALK37" s="35">
        <v>995</v>
      </c>
      <c r="ALL37" s="35">
        <v>996</v>
      </c>
      <c r="ALM37" s="35">
        <v>997</v>
      </c>
      <c r="ALN37" s="35">
        <v>998</v>
      </c>
      <c r="ALO37" s="35">
        <v>999</v>
      </c>
      <c r="ALP37" s="35">
        <v>1000</v>
      </c>
      <c r="ALQ37" s="35">
        <v>1001</v>
      </c>
      <c r="ALR37" s="35">
        <v>1002</v>
      </c>
      <c r="ALS37" s="35">
        <v>1003</v>
      </c>
      <c r="ALT37" s="35">
        <v>1004</v>
      </c>
      <c r="ALU37" s="35">
        <v>1005</v>
      </c>
      <c r="ALV37" s="35">
        <v>1006</v>
      </c>
      <c r="ALW37" s="35">
        <v>1007</v>
      </c>
      <c r="ALX37" s="35">
        <v>1008</v>
      </c>
      <c r="ALY37" s="35">
        <v>1009</v>
      </c>
      <c r="ALZ37" s="35">
        <v>1010</v>
      </c>
      <c r="AMA37" s="35">
        <v>1011</v>
      </c>
      <c r="AMB37" s="35">
        <v>1012</v>
      </c>
      <c r="AMC37" s="35">
        <v>1013</v>
      </c>
      <c r="AMD37" s="35">
        <v>1014</v>
      </c>
      <c r="AME37" s="35">
        <v>1015</v>
      </c>
      <c r="AMF37" s="35">
        <v>1016</v>
      </c>
      <c r="AMG37" s="35">
        <v>1017</v>
      </c>
      <c r="AMH37" s="35">
        <v>1018</v>
      </c>
      <c r="AMI37" s="35">
        <v>1019</v>
      </c>
      <c r="AMJ37" s="35">
        <v>1020</v>
      </c>
      <c r="AMK37" s="35">
        <v>1021</v>
      </c>
      <c r="AML37" s="35">
        <v>1022</v>
      </c>
      <c r="AMM37" s="35">
        <v>1023</v>
      </c>
      <c r="AMN37" s="35">
        <v>1024</v>
      </c>
      <c r="AMO37" s="35">
        <v>1025</v>
      </c>
      <c r="AMP37" s="35">
        <v>1026</v>
      </c>
      <c r="AMQ37" s="35">
        <v>1027</v>
      </c>
      <c r="AMR37" s="35">
        <v>1028</v>
      </c>
      <c r="AMS37" s="35">
        <v>1029</v>
      </c>
      <c r="AMT37" s="35">
        <v>1030</v>
      </c>
      <c r="AMU37" s="35">
        <v>1031</v>
      </c>
      <c r="AMV37" s="35">
        <v>1032</v>
      </c>
      <c r="AMW37" s="35">
        <v>1033</v>
      </c>
      <c r="AMX37" s="35">
        <v>1034</v>
      </c>
      <c r="AMY37" s="35">
        <v>1035</v>
      </c>
      <c r="AMZ37" s="35">
        <v>1036</v>
      </c>
      <c r="ANA37" s="35">
        <v>1037</v>
      </c>
      <c r="ANB37" s="35">
        <v>1038</v>
      </c>
      <c r="ANC37" s="35">
        <v>1039</v>
      </c>
      <c r="AND37" s="35">
        <v>1040</v>
      </c>
      <c r="ANE37" s="35">
        <v>1041</v>
      </c>
      <c r="ANF37" s="35">
        <v>1042</v>
      </c>
      <c r="ANG37" s="35">
        <v>1043</v>
      </c>
      <c r="ANH37" s="35">
        <v>1044</v>
      </c>
      <c r="ANI37" s="35">
        <v>1045</v>
      </c>
      <c r="ANJ37" s="35">
        <v>1046</v>
      </c>
      <c r="ANK37" s="35">
        <v>1047</v>
      </c>
      <c r="ANL37" s="35">
        <v>1048</v>
      </c>
      <c r="ANM37" s="35">
        <v>1049</v>
      </c>
      <c r="ANN37" s="35">
        <v>1050</v>
      </c>
      <c r="ANO37" s="35">
        <v>1051</v>
      </c>
      <c r="ANP37" s="35">
        <v>1052</v>
      </c>
      <c r="ANQ37" s="35">
        <v>1053</v>
      </c>
      <c r="ANR37" s="35">
        <v>1054</v>
      </c>
      <c r="ANS37" s="35">
        <v>1055</v>
      </c>
      <c r="ANT37" s="35">
        <v>1056</v>
      </c>
      <c r="ANU37" s="35">
        <v>1057</v>
      </c>
      <c r="ANV37" s="35">
        <v>1058</v>
      </c>
      <c r="ANW37" s="35">
        <v>1059</v>
      </c>
      <c r="ANX37" s="35">
        <v>1060</v>
      </c>
      <c r="ANY37" s="35">
        <v>1061</v>
      </c>
      <c r="ANZ37" s="35">
        <v>1062</v>
      </c>
      <c r="AOA37" s="35">
        <v>1063</v>
      </c>
      <c r="AOB37" s="35">
        <v>1064</v>
      </c>
      <c r="AOC37" s="35">
        <v>1065</v>
      </c>
      <c r="AOD37" s="35">
        <v>1066</v>
      </c>
      <c r="AOE37" s="35">
        <v>1067</v>
      </c>
      <c r="AOF37" s="35">
        <v>1068</v>
      </c>
      <c r="AOG37" s="35">
        <v>1069</v>
      </c>
      <c r="AOH37" s="35">
        <v>1070</v>
      </c>
      <c r="AOI37" s="35">
        <v>1071</v>
      </c>
      <c r="AOJ37" s="35">
        <v>1072</v>
      </c>
      <c r="AOK37" s="35">
        <v>1073</v>
      </c>
      <c r="AOL37" s="35">
        <v>1074</v>
      </c>
      <c r="AOM37" s="35">
        <v>1075</v>
      </c>
      <c r="AON37" s="35">
        <v>1076</v>
      </c>
      <c r="AOO37" s="35">
        <v>1077</v>
      </c>
      <c r="AOP37" s="35">
        <v>1078</v>
      </c>
      <c r="AOQ37" s="35">
        <v>1079</v>
      </c>
      <c r="AOR37" s="35">
        <v>1080</v>
      </c>
      <c r="AOS37" s="35">
        <v>1081</v>
      </c>
      <c r="AOT37" s="35">
        <v>1082</v>
      </c>
      <c r="AOU37" s="35">
        <v>1083</v>
      </c>
      <c r="AOV37" s="35">
        <v>1084</v>
      </c>
      <c r="AOW37" s="35">
        <v>1085</v>
      </c>
      <c r="AOX37" s="35">
        <v>1086</v>
      </c>
      <c r="AOY37" s="35">
        <v>1087</v>
      </c>
      <c r="AOZ37" s="35">
        <v>1088</v>
      </c>
      <c r="APA37" s="35">
        <v>1089</v>
      </c>
      <c r="APB37" s="35">
        <v>1090</v>
      </c>
      <c r="APC37" s="35">
        <v>1091</v>
      </c>
      <c r="APD37" s="35">
        <v>1092</v>
      </c>
      <c r="APE37" s="35">
        <v>1093</v>
      </c>
      <c r="APF37" s="35">
        <v>1094</v>
      </c>
      <c r="APG37" s="35">
        <v>1095</v>
      </c>
      <c r="APH37" s="35">
        <v>1096</v>
      </c>
      <c r="API37" s="35">
        <v>1097</v>
      </c>
      <c r="APJ37" s="35">
        <v>1098</v>
      </c>
      <c r="APK37" s="35">
        <v>1099</v>
      </c>
      <c r="APL37" s="35">
        <v>1100</v>
      </c>
      <c r="APM37" s="35">
        <v>1101</v>
      </c>
      <c r="APN37" s="35">
        <v>1102</v>
      </c>
      <c r="APO37" s="35">
        <v>1103</v>
      </c>
      <c r="APP37" s="35">
        <v>1104</v>
      </c>
      <c r="APQ37" s="35">
        <v>1105</v>
      </c>
      <c r="APR37" s="35">
        <v>1106</v>
      </c>
      <c r="APS37" s="35">
        <v>1107</v>
      </c>
      <c r="APT37" s="35">
        <v>1108</v>
      </c>
      <c r="APU37" s="35">
        <v>1109</v>
      </c>
      <c r="APV37" s="35">
        <v>1110</v>
      </c>
      <c r="APW37" s="35">
        <v>1111</v>
      </c>
      <c r="APX37" s="35">
        <v>1112</v>
      </c>
      <c r="APY37" s="35">
        <v>1113</v>
      </c>
      <c r="APZ37" s="35">
        <v>1114</v>
      </c>
      <c r="AQA37" s="35">
        <v>1115</v>
      </c>
      <c r="AQB37" s="35">
        <v>1116</v>
      </c>
      <c r="AQC37" s="35">
        <v>1117</v>
      </c>
      <c r="AQD37" s="35">
        <v>1118</v>
      </c>
      <c r="AQE37" s="35">
        <v>1119</v>
      </c>
      <c r="AQF37" s="35">
        <v>1120</v>
      </c>
      <c r="AQG37" s="35">
        <v>1121</v>
      </c>
      <c r="AQH37" s="35">
        <v>1122</v>
      </c>
      <c r="AQI37" s="35">
        <v>1123</v>
      </c>
      <c r="AQJ37" s="35">
        <v>1124</v>
      </c>
      <c r="AQK37" s="35">
        <v>1125</v>
      </c>
      <c r="AQL37" s="35">
        <v>1126</v>
      </c>
      <c r="AQM37" s="35">
        <v>1127</v>
      </c>
      <c r="AQN37" s="35">
        <v>1128</v>
      </c>
      <c r="AQO37" s="35">
        <v>1129</v>
      </c>
      <c r="AQP37" s="35">
        <v>1130</v>
      </c>
      <c r="AQQ37" s="35">
        <v>1131</v>
      </c>
      <c r="AQR37" s="35">
        <v>1132</v>
      </c>
      <c r="AQS37" s="35">
        <v>1133</v>
      </c>
      <c r="AQT37" s="35">
        <v>1134</v>
      </c>
      <c r="AQU37" s="35">
        <v>1135</v>
      </c>
      <c r="AQV37" s="35">
        <v>1136</v>
      </c>
      <c r="AQW37" s="35">
        <v>1137</v>
      </c>
      <c r="AQX37" s="35">
        <v>1138</v>
      </c>
      <c r="AQY37" s="35">
        <v>1139</v>
      </c>
      <c r="AQZ37" s="35">
        <v>1140</v>
      </c>
      <c r="ARA37" s="35">
        <v>1141</v>
      </c>
      <c r="ARB37" s="35">
        <v>1142</v>
      </c>
      <c r="ARC37" s="35">
        <v>1143</v>
      </c>
      <c r="ARD37" s="35">
        <v>1144</v>
      </c>
      <c r="ARE37" s="35">
        <v>1145</v>
      </c>
      <c r="ARF37" s="35">
        <v>1146</v>
      </c>
      <c r="ARG37" s="35">
        <v>1147</v>
      </c>
      <c r="ARH37" s="35">
        <v>1148</v>
      </c>
      <c r="ARI37" s="35">
        <v>1149</v>
      </c>
      <c r="ARJ37" s="35">
        <v>1150</v>
      </c>
      <c r="ARK37" s="35">
        <v>1151</v>
      </c>
      <c r="ARL37" s="35">
        <v>1152</v>
      </c>
      <c r="ARM37" s="35">
        <v>1153</v>
      </c>
      <c r="ARN37" s="35">
        <v>1154</v>
      </c>
      <c r="ARO37" s="35">
        <v>1155</v>
      </c>
      <c r="ARP37" s="35">
        <v>1156</v>
      </c>
      <c r="ARQ37" s="35">
        <v>1157</v>
      </c>
      <c r="ARR37" s="35">
        <v>1158</v>
      </c>
      <c r="ARS37" s="35">
        <v>1159</v>
      </c>
      <c r="ART37" s="35">
        <v>1160</v>
      </c>
      <c r="ARU37" s="35">
        <v>1161</v>
      </c>
      <c r="ARV37" s="35">
        <v>1162</v>
      </c>
      <c r="ARW37" s="35">
        <v>1163</v>
      </c>
      <c r="ARX37" s="35">
        <v>1164</v>
      </c>
      <c r="ARY37" s="35">
        <v>1165</v>
      </c>
      <c r="ARZ37" s="35">
        <v>1166</v>
      </c>
      <c r="ASA37" s="35">
        <v>1167</v>
      </c>
      <c r="ASB37" s="35">
        <v>1168</v>
      </c>
      <c r="ASC37" s="35">
        <v>1169</v>
      </c>
      <c r="ASD37" s="35">
        <v>1170</v>
      </c>
      <c r="ASE37" s="35">
        <v>1171</v>
      </c>
      <c r="ASF37" s="35">
        <v>1172</v>
      </c>
      <c r="ASG37" s="35">
        <v>1173</v>
      </c>
      <c r="ASH37" s="35">
        <v>1174</v>
      </c>
      <c r="ASI37" s="35">
        <v>1175</v>
      </c>
      <c r="ASJ37" s="35">
        <v>1176</v>
      </c>
      <c r="ASK37" s="35">
        <v>1177</v>
      </c>
      <c r="ASL37" s="35">
        <v>1178</v>
      </c>
      <c r="ASM37" s="35">
        <v>1179</v>
      </c>
      <c r="ASN37" s="35">
        <v>1180</v>
      </c>
      <c r="ASO37" s="35">
        <v>1181</v>
      </c>
      <c r="ASP37" s="35">
        <v>1182</v>
      </c>
      <c r="ASQ37" s="35">
        <v>1183</v>
      </c>
      <c r="ASR37" s="35">
        <v>1184</v>
      </c>
      <c r="ASS37" s="35">
        <v>1185</v>
      </c>
      <c r="AST37" s="35">
        <v>1186</v>
      </c>
      <c r="ASU37" s="35">
        <v>1187</v>
      </c>
      <c r="ASV37" s="35">
        <v>1188</v>
      </c>
      <c r="ASW37" s="35">
        <v>1189</v>
      </c>
      <c r="ASX37" s="35">
        <v>1190</v>
      </c>
      <c r="ASY37" s="35">
        <v>1191</v>
      </c>
      <c r="ASZ37" s="35">
        <v>1192</v>
      </c>
      <c r="ATA37" s="35">
        <v>1193</v>
      </c>
      <c r="ATB37" s="35">
        <v>1194</v>
      </c>
      <c r="ATC37" s="35">
        <v>1195</v>
      </c>
      <c r="ATD37" s="35">
        <v>1196</v>
      </c>
      <c r="ATE37" s="35">
        <v>1197</v>
      </c>
      <c r="ATF37" s="35">
        <v>1198</v>
      </c>
      <c r="ATG37" s="35">
        <v>1199</v>
      </c>
      <c r="ATH37" s="35">
        <v>1200</v>
      </c>
      <c r="ATI37" s="35">
        <v>1201</v>
      </c>
      <c r="ATJ37" s="35">
        <v>1202</v>
      </c>
      <c r="ATK37" s="35">
        <v>1203</v>
      </c>
      <c r="ATL37" s="35">
        <v>1204</v>
      </c>
      <c r="ATM37" s="35">
        <v>1205</v>
      </c>
      <c r="ATN37" s="35">
        <v>1206</v>
      </c>
      <c r="ATO37" s="35">
        <v>1207</v>
      </c>
      <c r="ATP37" s="35">
        <v>1208</v>
      </c>
      <c r="ATQ37" s="35">
        <v>1209</v>
      </c>
      <c r="ATR37" s="35">
        <v>1210</v>
      </c>
      <c r="ATS37" s="35">
        <v>1211</v>
      </c>
      <c r="ATT37" s="35">
        <v>1212</v>
      </c>
      <c r="ATU37" s="35">
        <v>1213</v>
      </c>
      <c r="ATV37" s="35">
        <v>1214</v>
      </c>
      <c r="ATW37" s="35">
        <v>1215</v>
      </c>
      <c r="ATX37" s="35">
        <v>1216</v>
      </c>
      <c r="ATY37" s="35">
        <v>1217</v>
      </c>
      <c r="ATZ37" s="35">
        <v>1218</v>
      </c>
      <c r="AUA37" s="35">
        <v>1219</v>
      </c>
      <c r="AUB37" s="35">
        <v>1220</v>
      </c>
      <c r="AUC37" s="35">
        <v>1221</v>
      </c>
      <c r="AUD37" s="35">
        <v>1222</v>
      </c>
      <c r="AUE37" s="35">
        <v>1223</v>
      </c>
      <c r="AUF37" s="35">
        <v>1224</v>
      </c>
      <c r="AUG37" s="35">
        <v>1225</v>
      </c>
      <c r="AUH37" s="35">
        <v>1226</v>
      </c>
      <c r="AUI37" s="35">
        <v>1227</v>
      </c>
      <c r="AUJ37" s="35">
        <v>1228</v>
      </c>
      <c r="AUK37" s="35">
        <v>1229</v>
      </c>
      <c r="AUL37" s="35">
        <v>1230</v>
      </c>
      <c r="AUM37" s="35">
        <v>1231</v>
      </c>
      <c r="AUN37" s="35">
        <v>1232</v>
      </c>
      <c r="AUO37" s="35">
        <v>1233</v>
      </c>
      <c r="AUP37" s="35">
        <v>1234</v>
      </c>
      <c r="AUQ37" s="35">
        <v>1235</v>
      </c>
      <c r="AUR37" s="35">
        <v>1236</v>
      </c>
      <c r="AUS37" s="35">
        <v>1237</v>
      </c>
      <c r="AUT37" s="35">
        <v>1238</v>
      </c>
      <c r="AUU37" s="35">
        <v>1239</v>
      </c>
      <c r="AUV37" s="35">
        <v>1240</v>
      </c>
      <c r="AUW37" s="35">
        <v>1241</v>
      </c>
      <c r="AUX37" s="35">
        <v>1242</v>
      </c>
      <c r="AUY37" s="35">
        <v>1243</v>
      </c>
      <c r="AUZ37" s="35">
        <v>1244</v>
      </c>
      <c r="AVA37" s="35">
        <v>1245</v>
      </c>
      <c r="AVB37" s="35">
        <v>1246</v>
      </c>
      <c r="AVC37" s="35">
        <v>1247</v>
      </c>
      <c r="AVD37" s="35">
        <v>1248</v>
      </c>
      <c r="AVE37" s="35">
        <v>1249</v>
      </c>
      <c r="AVF37" s="35">
        <v>1250</v>
      </c>
      <c r="AVG37" s="35">
        <v>1251</v>
      </c>
      <c r="AVH37" s="35">
        <v>1252</v>
      </c>
      <c r="AVI37" s="35">
        <v>1253</v>
      </c>
      <c r="AVJ37" s="35">
        <v>1254</v>
      </c>
      <c r="AVK37" s="35">
        <v>1255</v>
      </c>
      <c r="AVL37" s="35">
        <v>1256</v>
      </c>
      <c r="AVM37" s="35">
        <v>1257</v>
      </c>
      <c r="AVN37" s="35">
        <v>1258</v>
      </c>
      <c r="AVO37" s="35">
        <v>1259</v>
      </c>
      <c r="AVP37" s="35">
        <v>1260</v>
      </c>
      <c r="AVQ37" s="35">
        <v>1261</v>
      </c>
      <c r="AVR37" s="35">
        <v>1262</v>
      </c>
      <c r="AVS37" s="35">
        <v>1263</v>
      </c>
      <c r="AVT37" s="35">
        <v>1264</v>
      </c>
      <c r="AVU37" s="35">
        <v>1265</v>
      </c>
      <c r="AVV37" s="35">
        <v>1266</v>
      </c>
      <c r="AVW37" s="35">
        <v>1267</v>
      </c>
      <c r="AVX37" s="35">
        <v>1268</v>
      </c>
      <c r="AVY37" s="35">
        <v>1269</v>
      </c>
      <c r="AVZ37" s="35">
        <v>1270</v>
      </c>
      <c r="AWA37" s="35">
        <v>1271</v>
      </c>
      <c r="AWB37" s="35">
        <v>1272</v>
      </c>
      <c r="AWC37" s="35">
        <v>1273</v>
      </c>
      <c r="AWD37" s="35">
        <v>1274</v>
      </c>
      <c r="AWE37" s="35">
        <v>1275</v>
      </c>
      <c r="AWF37" s="35">
        <v>1276</v>
      </c>
      <c r="AWG37" s="35">
        <v>1277</v>
      </c>
      <c r="AWH37" s="35">
        <v>1278</v>
      </c>
      <c r="AWI37" s="35">
        <v>1279</v>
      </c>
      <c r="AWJ37" s="35">
        <v>1280</v>
      </c>
      <c r="AWK37" s="35">
        <v>1281</v>
      </c>
      <c r="AWL37" s="35">
        <v>1282</v>
      </c>
      <c r="AWM37" s="35">
        <v>1283</v>
      </c>
      <c r="AWN37" s="35">
        <v>1284</v>
      </c>
      <c r="AWO37" s="35">
        <v>1285</v>
      </c>
      <c r="AWP37" s="35">
        <v>1286</v>
      </c>
      <c r="AWQ37" s="35">
        <v>1287</v>
      </c>
      <c r="AWR37" s="35">
        <v>1288</v>
      </c>
      <c r="AWS37" s="35">
        <v>1289</v>
      </c>
      <c r="AWT37" s="35">
        <v>1290</v>
      </c>
      <c r="AWU37" s="35">
        <v>1291</v>
      </c>
      <c r="AWV37" s="35">
        <v>1292</v>
      </c>
      <c r="AWW37" s="35">
        <v>1293</v>
      </c>
      <c r="AWX37" s="35">
        <v>1294</v>
      </c>
      <c r="AWY37" s="35">
        <v>1295</v>
      </c>
      <c r="AWZ37" s="35">
        <v>1296</v>
      </c>
      <c r="AXA37" s="35">
        <v>1297</v>
      </c>
      <c r="AXB37" s="35">
        <v>1298</v>
      </c>
      <c r="AXC37" s="35">
        <v>1299</v>
      </c>
      <c r="AXD37" s="35">
        <v>1300</v>
      </c>
      <c r="AXE37" s="35">
        <v>1301</v>
      </c>
      <c r="AXF37" s="35">
        <v>1302</v>
      </c>
      <c r="AXG37" s="35">
        <v>1303</v>
      </c>
      <c r="AXH37" s="35">
        <v>1304</v>
      </c>
      <c r="AXI37" s="35">
        <v>1305</v>
      </c>
      <c r="AXJ37" s="35">
        <v>1306</v>
      </c>
      <c r="AXK37" s="35">
        <v>1307</v>
      </c>
      <c r="AXL37" s="35">
        <v>1308</v>
      </c>
      <c r="AXM37" s="35">
        <v>1309</v>
      </c>
      <c r="AXN37" s="35">
        <v>1310</v>
      </c>
      <c r="AXO37" s="35">
        <v>1311</v>
      </c>
      <c r="AXP37" s="35">
        <v>1312</v>
      </c>
      <c r="AXQ37" s="35">
        <v>1313</v>
      </c>
      <c r="AXR37" s="35">
        <v>1314</v>
      </c>
      <c r="AXS37" s="35">
        <v>1315</v>
      </c>
      <c r="AXT37" s="35">
        <v>1316</v>
      </c>
      <c r="AXU37" s="35">
        <v>1317</v>
      </c>
      <c r="AXV37" s="35">
        <v>1318</v>
      </c>
      <c r="AXW37" s="35">
        <v>1319</v>
      </c>
      <c r="AXX37" s="35">
        <v>1320</v>
      </c>
      <c r="AXY37" s="35">
        <v>1321</v>
      </c>
      <c r="AXZ37" s="35">
        <v>1322</v>
      </c>
      <c r="AYA37" s="35">
        <v>1323</v>
      </c>
      <c r="AYB37" s="35">
        <v>1324</v>
      </c>
      <c r="AYC37" s="35">
        <v>1325</v>
      </c>
      <c r="AYD37" s="35">
        <v>1326</v>
      </c>
      <c r="AYE37" s="35">
        <v>1327</v>
      </c>
      <c r="AYF37" s="35">
        <v>1328</v>
      </c>
      <c r="AYG37" s="35">
        <v>1329</v>
      </c>
      <c r="AYH37" s="35">
        <v>1330</v>
      </c>
      <c r="AYI37" s="35">
        <v>1331</v>
      </c>
      <c r="AYJ37" s="35">
        <v>1332</v>
      </c>
      <c r="AYK37" s="35">
        <v>1333</v>
      </c>
      <c r="AYL37" s="35">
        <v>1334</v>
      </c>
      <c r="AYM37" s="35">
        <v>1335</v>
      </c>
      <c r="AYN37" s="35">
        <v>1336</v>
      </c>
      <c r="AYO37" s="35">
        <v>1337</v>
      </c>
      <c r="AYP37" s="35">
        <v>1338</v>
      </c>
      <c r="AYQ37" s="35">
        <v>1339</v>
      </c>
      <c r="AYR37" s="35">
        <v>1340</v>
      </c>
      <c r="AYS37" s="35">
        <v>1341</v>
      </c>
      <c r="AYT37" s="35">
        <v>1342</v>
      </c>
      <c r="AYU37" s="35">
        <v>1343</v>
      </c>
      <c r="AYV37" s="35">
        <v>1344</v>
      </c>
      <c r="AYW37" s="35">
        <v>1345</v>
      </c>
      <c r="AYX37" s="35">
        <v>1346</v>
      </c>
      <c r="AYY37" s="35">
        <v>1347</v>
      </c>
      <c r="AYZ37" s="35">
        <v>1348</v>
      </c>
      <c r="AZA37" s="35">
        <v>1349</v>
      </c>
      <c r="AZB37" s="35">
        <v>1350</v>
      </c>
      <c r="AZC37" s="35">
        <v>1351</v>
      </c>
      <c r="AZD37" s="35">
        <v>1352</v>
      </c>
      <c r="AZE37" s="35">
        <v>1353</v>
      </c>
      <c r="AZF37" s="35">
        <v>1354</v>
      </c>
      <c r="AZG37" s="35">
        <v>1355</v>
      </c>
      <c r="AZH37" s="35">
        <v>1356</v>
      </c>
      <c r="AZI37" s="35">
        <v>1357</v>
      </c>
      <c r="AZJ37" s="35">
        <v>1358</v>
      </c>
      <c r="AZK37" s="35">
        <v>1359</v>
      </c>
      <c r="AZL37" s="35">
        <v>1360</v>
      </c>
      <c r="AZM37" s="35">
        <v>1361</v>
      </c>
      <c r="AZN37" s="35">
        <v>1362</v>
      </c>
      <c r="AZO37" s="35">
        <v>1363</v>
      </c>
      <c r="AZP37" s="35">
        <v>1364</v>
      </c>
      <c r="AZQ37" s="35">
        <v>1365</v>
      </c>
      <c r="AZR37" s="35">
        <v>1366</v>
      </c>
      <c r="AZS37" s="35">
        <v>1367</v>
      </c>
      <c r="AZT37" s="35">
        <v>1368</v>
      </c>
      <c r="AZU37" s="35">
        <v>1369</v>
      </c>
      <c r="AZV37" s="35">
        <v>1370</v>
      </c>
      <c r="AZW37" s="35">
        <v>1371</v>
      </c>
      <c r="AZX37" s="35">
        <v>1372</v>
      </c>
      <c r="AZY37" s="35">
        <v>1373</v>
      </c>
      <c r="AZZ37" s="35">
        <v>1374</v>
      </c>
      <c r="BAA37" s="35">
        <v>1375</v>
      </c>
      <c r="BAB37" s="35">
        <v>1376</v>
      </c>
      <c r="BAC37" s="35">
        <v>1377</v>
      </c>
      <c r="BAD37" s="35">
        <v>1378</v>
      </c>
      <c r="BAE37" s="35">
        <v>1379</v>
      </c>
      <c r="BAF37" s="35">
        <v>1380</v>
      </c>
      <c r="BAG37" s="35">
        <v>1381</v>
      </c>
      <c r="BAH37" s="35">
        <v>1382</v>
      </c>
      <c r="BAI37" s="35">
        <v>1383</v>
      </c>
      <c r="BAJ37" s="35">
        <v>1384</v>
      </c>
      <c r="BAK37" s="35">
        <v>1385</v>
      </c>
      <c r="BAL37" s="35">
        <v>1386</v>
      </c>
      <c r="BAM37" s="35">
        <v>1387</v>
      </c>
      <c r="BAN37" s="35">
        <v>1388</v>
      </c>
      <c r="BAO37" s="35">
        <v>1389</v>
      </c>
      <c r="BAP37" s="35">
        <v>1390</v>
      </c>
      <c r="BAQ37" s="35">
        <v>1391</v>
      </c>
      <c r="BAR37" s="35">
        <v>1392</v>
      </c>
      <c r="BAS37" s="35">
        <v>1393</v>
      </c>
      <c r="BAT37" s="35">
        <v>1394</v>
      </c>
      <c r="BAU37" s="35">
        <v>1395</v>
      </c>
      <c r="BAV37" s="35">
        <v>1396</v>
      </c>
      <c r="BAW37" s="35">
        <v>1397</v>
      </c>
      <c r="BAX37" s="35">
        <v>1398</v>
      </c>
      <c r="BAY37" s="35">
        <v>1399</v>
      </c>
      <c r="BAZ37" s="35">
        <v>1400</v>
      </c>
      <c r="BBA37" s="35">
        <v>1401</v>
      </c>
      <c r="BBB37" s="35">
        <v>1402</v>
      </c>
      <c r="BBC37" s="35">
        <v>1403</v>
      </c>
      <c r="BBD37" s="35">
        <v>1404</v>
      </c>
      <c r="BBE37" s="35">
        <v>1405</v>
      </c>
      <c r="BBF37" s="35">
        <v>1406</v>
      </c>
      <c r="BBG37" s="35">
        <v>1407</v>
      </c>
      <c r="BBH37" s="35">
        <v>1408</v>
      </c>
      <c r="BBI37" s="35">
        <v>1409</v>
      </c>
      <c r="BBJ37" s="35">
        <v>1410</v>
      </c>
      <c r="BBK37" s="35">
        <v>1411</v>
      </c>
      <c r="BBL37" s="35">
        <v>1412</v>
      </c>
      <c r="BBM37" s="35">
        <v>1413</v>
      </c>
      <c r="BBN37" s="35">
        <v>1414</v>
      </c>
      <c r="BBO37" s="35">
        <v>1415</v>
      </c>
      <c r="BBP37" s="35">
        <v>1416</v>
      </c>
      <c r="BBQ37" s="35">
        <v>1417</v>
      </c>
      <c r="BBR37" s="35">
        <v>1418</v>
      </c>
      <c r="BBS37" s="35">
        <v>1419</v>
      </c>
      <c r="BBT37" s="35">
        <v>1420</v>
      </c>
      <c r="BBU37" s="35">
        <v>1421</v>
      </c>
      <c r="BBV37" s="35">
        <v>1422</v>
      </c>
      <c r="BBW37" s="35">
        <v>1423</v>
      </c>
      <c r="BBX37" s="35">
        <v>1424</v>
      </c>
      <c r="BBY37" s="57">
        <v>1425</v>
      </c>
    </row>
    <row r="38" spans="1:1429" ht="7.5" customHeight="1" x14ac:dyDescent="0.15">
      <c r="A38" s="35"/>
      <c r="B38" s="35"/>
      <c r="C38" s="35">
        <v>0</v>
      </c>
      <c r="D38" s="48">
        <v>2.1642747999999999E-9</v>
      </c>
      <c r="E38" s="48">
        <v>4.2822940000000001E-9</v>
      </c>
      <c r="F38" s="48">
        <v>8.0004073999999997E-9</v>
      </c>
      <c r="G38" s="48">
        <v>1.44034615E-8</v>
      </c>
      <c r="H38" s="48">
        <v>2.5240643E-8</v>
      </c>
      <c r="I38" s="48">
        <v>4.3241109999999999E-8</v>
      </c>
      <c r="J38" s="48">
        <v>7.2538269999999997E-8</v>
      </c>
      <c r="K38" s="48">
        <v>1.1920022E-7</v>
      </c>
      <c r="L38" s="48">
        <v>1.9184038999999999E-7</v>
      </c>
      <c r="M38" s="48">
        <v>3.0224110000000001E-7</v>
      </c>
      <c r="N38" s="48">
        <v>4.6586674999999999E-7</v>
      </c>
      <c r="O38" s="48">
        <v>7.0207560000000002E-7</v>
      </c>
      <c r="P38" s="48">
        <v>1.0337731E-6</v>
      </c>
      <c r="Q38" s="48">
        <v>1.4862189999999999E-6</v>
      </c>
      <c r="R38" s="48">
        <v>2.0847366999999999E-6</v>
      </c>
      <c r="S38" s="48">
        <v>2.8512368E-6</v>
      </c>
      <c r="T38" s="48">
        <v>3.7996151000000002E-6</v>
      </c>
      <c r="U38" s="48">
        <v>4.9306279999999998E-6</v>
      </c>
      <c r="V38" s="48">
        <v>6.2273310000000003E-6</v>
      </c>
      <c r="W38" s="48">
        <v>7.6518929999999996E-6</v>
      </c>
      <c r="X38" s="48">
        <v>9.1439939999999994E-6</v>
      </c>
      <c r="Y38" s="48">
        <v>1.0622257000000001E-5</v>
      </c>
      <c r="Z38" s="48">
        <v>1.1989989E-5</v>
      </c>
      <c r="AA38" s="48">
        <v>1.3145377999999999E-5</v>
      </c>
      <c r="AB38" s="48">
        <v>1.3994240999999999E-5</v>
      </c>
      <c r="AC38" s="48">
        <v>1.44631895E-5</v>
      </c>
      <c r="AD38" s="48">
        <v>1.4510646E-5</v>
      </c>
      <c r="AE38" s="48">
        <v>1.41332985E-5</v>
      </c>
      <c r="AF38" s="48">
        <v>1.3366474E-5</v>
      </c>
      <c r="AG38" s="48">
        <v>1.2278413E-5</v>
      </c>
      <c r="AH38" s="48">
        <v>1.0959772E-5</v>
      </c>
      <c r="AI38" s="48">
        <v>9.5107860000000005E-6</v>
      </c>
      <c r="AJ38" s="48">
        <v>8.0285719999999997E-6</v>
      </c>
      <c r="AK38" s="48">
        <v>6.5968214999999997E-6</v>
      </c>
      <c r="AL38" s="48">
        <v>5.2794084999999997E-6</v>
      </c>
      <c r="AM38" s="48">
        <v>4.1180129999999999E-6</v>
      </c>
      <c r="AN38" s="48">
        <v>3.1329570000000002E-6</v>
      </c>
      <c r="AO38" s="48">
        <v>2.3265118000000001E-6</v>
      </c>
      <c r="AP38" s="48">
        <v>1.6875682999999999E-6</v>
      </c>
      <c r="AQ38" s="48">
        <v>1.196588E-6</v>
      </c>
      <c r="AR38" s="48">
        <v>8.3001700000000004E-7</v>
      </c>
      <c r="AS38" s="48">
        <v>5.6374879999999999E-7</v>
      </c>
      <c r="AT38" s="48">
        <v>3.7552052999999998E-7</v>
      </c>
      <c r="AU38" s="48">
        <v>2.4645170000000001E-7</v>
      </c>
      <c r="AV38" s="48">
        <v>1.6225417E-7</v>
      </c>
      <c r="AW38" s="48">
        <v>1.1537622400000001E-7</v>
      </c>
      <c r="AX38" s="48">
        <v>5.5949930000000001E-9</v>
      </c>
      <c r="AY38" s="48">
        <v>1.10970415E-8</v>
      </c>
      <c r="AZ38" s="48">
        <v>2.0876489999999998E-8</v>
      </c>
      <c r="BA38" s="48">
        <v>3.7934593999999998E-8</v>
      </c>
      <c r="BB38" s="48">
        <v>6.7171633999999997E-8</v>
      </c>
      <c r="BC38" s="48">
        <v>1.1633512E-7</v>
      </c>
      <c r="BD38" s="48">
        <v>1.973146E-7</v>
      </c>
      <c r="BE38" s="48">
        <v>3.2779257999999999E-7</v>
      </c>
      <c r="BF38" s="48">
        <v>5.3318870000000002E-7</v>
      </c>
      <c r="BG38" s="48">
        <v>8.4871203000000004E-7</v>
      </c>
      <c r="BH38" s="48">
        <v>1.3211501999999999E-6</v>
      </c>
      <c r="BI38" s="48">
        <v>2.0098003E-6</v>
      </c>
      <c r="BJ38" s="48">
        <v>2.9856963000000002E-6</v>
      </c>
      <c r="BK38" s="48">
        <v>4.3281460000000001E-6</v>
      </c>
      <c r="BL38" s="48">
        <v>6.1176483999999999E-6</v>
      </c>
      <c r="BM38" s="48">
        <v>8.4250330000000001E-6</v>
      </c>
      <c r="BN38" s="48">
        <v>1.1295606E-5</v>
      </c>
      <c r="BO38" s="48">
        <v>1.4731638E-5</v>
      </c>
      <c r="BP38" s="48">
        <v>1.8680066000000001E-5</v>
      </c>
      <c r="BQ38" s="48">
        <v>2.302542E-5</v>
      </c>
      <c r="BR38" s="48">
        <v>2.7582351000000001E-5</v>
      </c>
      <c r="BS38" s="48">
        <v>3.2096486000000002E-5</v>
      </c>
      <c r="BT38" s="48">
        <v>3.6260814999999998E-5</v>
      </c>
      <c r="BU38" s="48">
        <v>3.9752136E-5</v>
      </c>
      <c r="BV38" s="48">
        <v>4.2273936E-5</v>
      </c>
      <c r="BW38" s="48">
        <v>4.3599244000000001E-5</v>
      </c>
      <c r="BX38" s="48">
        <v>4.3606233E-5</v>
      </c>
      <c r="BY38" s="48">
        <v>4.2297679999999999E-5</v>
      </c>
      <c r="BZ38" s="48">
        <v>3.9800055999999998E-5</v>
      </c>
      <c r="CA38" s="48">
        <v>3.6343049999999998E-5</v>
      </c>
      <c r="CB38" s="48">
        <v>3.2222009999999998E-5</v>
      </c>
      <c r="CC38" s="48">
        <v>2.7755654E-5</v>
      </c>
      <c r="CD38" s="48">
        <v>2.3244635E-5</v>
      </c>
      <c r="CE38" s="48">
        <v>1.8939546999999999E-5</v>
      </c>
      <c r="CF38" s="48">
        <v>1.5023987E-5</v>
      </c>
      <c r="CG38" s="48">
        <v>1.1611699999999999E-5</v>
      </c>
      <c r="CH38" s="48">
        <v>8.7508200000000007E-6</v>
      </c>
      <c r="CI38" s="48">
        <v>6.4356664000000002E-6</v>
      </c>
      <c r="CJ38" s="48">
        <v>4.6224960000000001E-6</v>
      </c>
      <c r="CK38" s="48">
        <v>3.2451887E-6</v>
      </c>
      <c r="CL38" s="48">
        <v>2.2285958000000002E-6</v>
      </c>
      <c r="CM38" s="48">
        <v>1.4984953E-6</v>
      </c>
      <c r="CN38" s="48">
        <v>9.880976000000001E-7</v>
      </c>
      <c r="CO38" s="48">
        <v>6.4184906000000002E-7</v>
      </c>
      <c r="CP38" s="48">
        <v>4.1830809999999998E-7</v>
      </c>
      <c r="CQ38" s="48">
        <v>2.9732109999999998E-7</v>
      </c>
      <c r="CR38" s="48">
        <v>1.7210847999999999E-8</v>
      </c>
      <c r="CS38" s="48">
        <v>3.4224093999999999E-8</v>
      </c>
      <c r="CT38" s="48">
        <v>6.4833799999999999E-8</v>
      </c>
      <c r="CU38" s="48">
        <v>1.1889431000000001E-7</v>
      </c>
      <c r="CV38" s="48">
        <v>2.1269439E-7</v>
      </c>
      <c r="CW38" s="48">
        <v>3.7231932999999999E-7</v>
      </c>
      <c r="CX38" s="48">
        <v>6.3831163000000004E-7</v>
      </c>
      <c r="CY38" s="48">
        <v>1.0717149000000001E-6</v>
      </c>
      <c r="CZ38" s="48">
        <v>1.7613383999999999E-6</v>
      </c>
      <c r="DA38" s="48">
        <v>2.8316265000000001E-6</v>
      </c>
      <c r="DB38" s="48">
        <v>4.4498564999999997E-6</v>
      </c>
      <c r="DC38" s="48">
        <v>6.8304739999999998E-6</v>
      </c>
      <c r="DD38" s="48">
        <v>1.0233361500000001E-5</v>
      </c>
      <c r="DE38" s="48">
        <v>1.4952288E-5</v>
      </c>
      <c r="DF38" s="48">
        <v>2.1288903E-5</v>
      </c>
      <c r="DG38" s="48">
        <v>2.9517882000000002E-5</v>
      </c>
      <c r="DH38" s="48">
        <v>3.9811522999999999E-5</v>
      </c>
      <c r="DI38" s="48">
        <v>5.215668E-5</v>
      </c>
      <c r="DJ38" s="48">
        <v>6.6346249999999995E-5</v>
      </c>
      <c r="DK38" s="48">
        <v>8.1971934999999996E-5</v>
      </c>
      <c r="DL38" s="48">
        <v>9.8375089999999999E-5</v>
      </c>
      <c r="DM38" s="48">
        <v>1.1462771999999999E-4</v>
      </c>
      <c r="DN38" s="48">
        <v>1.2956426999999999E-4</v>
      </c>
      <c r="DO38" s="48">
        <v>1.4197014000000001E-4</v>
      </c>
      <c r="DP38" s="48">
        <v>1.507491E-4</v>
      </c>
      <c r="DQ38" s="48">
        <v>1.5508049999999999E-4</v>
      </c>
      <c r="DR38" s="48">
        <v>1.5455397000000001E-4</v>
      </c>
      <c r="DS38" s="48">
        <v>1.4923376E-4</v>
      </c>
      <c r="DT38" s="48">
        <v>1.3964509999999999E-4</v>
      </c>
      <c r="DU38" s="48">
        <v>1.2670288999999999E-4</v>
      </c>
      <c r="DV38" s="48">
        <v>1.115372E-4</v>
      </c>
      <c r="DW38" s="48">
        <v>9.5338739999999999E-5</v>
      </c>
      <c r="DX38" s="48">
        <v>7.9200020000000002E-5</v>
      </c>
      <c r="DY38" s="48">
        <v>6.3993124000000001E-5</v>
      </c>
      <c r="DZ38" s="48">
        <v>5.0319579999999997E-5</v>
      </c>
      <c r="EA38" s="48">
        <v>3.853932E-5</v>
      </c>
      <c r="EB38" s="48">
        <v>2.8776212E-5</v>
      </c>
      <c r="EC38" s="48">
        <v>2.0965235E-5</v>
      </c>
      <c r="ED38" s="48">
        <v>1.4916581E-5</v>
      </c>
      <c r="EE38" s="48">
        <v>1.0372873499999999E-5</v>
      </c>
      <c r="EF38" s="48">
        <v>7.0558110000000004E-6</v>
      </c>
      <c r="EG38" s="48">
        <v>4.6991569999999997E-6</v>
      </c>
      <c r="EH38" s="48">
        <v>3.0688718000000002E-6</v>
      </c>
      <c r="EI38" s="48">
        <v>1.9731517000000001E-6</v>
      </c>
      <c r="EJ38" s="48">
        <v>1.2659515000000001E-6</v>
      </c>
      <c r="EK38" s="48">
        <v>8.4331620000000004E-7</v>
      </c>
      <c r="EL38" s="48">
        <v>5.201056E-8</v>
      </c>
      <c r="EM38" s="48">
        <v>1.037236E-7</v>
      </c>
      <c r="EN38" s="48">
        <v>1.9792212E-7</v>
      </c>
      <c r="EO38" s="48">
        <v>3.6640355000000001E-7</v>
      </c>
      <c r="EP38" s="48">
        <v>6.6240153000000005E-7</v>
      </c>
      <c r="EQ38" s="48">
        <v>1.1723005000000001E-6</v>
      </c>
      <c r="ER38" s="48">
        <v>2.0321188E-6</v>
      </c>
      <c r="ES38" s="48">
        <v>3.4492407000000002E-6</v>
      </c>
      <c r="ET38" s="48">
        <v>5.7289920000000003E-6</v>
      </c>
      <c r="EU38" s="48">
        <v>9.3040809999999993E-6</v>
      </c>
      <c r="EV38" s="48">
        <v>1.4762567E-5</v>
      </c>
      <c r="EW38" s="48">
        <v>2.2866574000000001E-5</v>
      </c>
      <c r="EX38" s="48">
        <v>3.454904E-5</v>
      </c>
      <c r="EY38" s="48">
        <v>5.0880390000000001E-5</v>
      </c>
      <c r="EZ38" s="48">
        <v>7.2959099999999997E-5</v>
      </c>
      <c r="FA38" s="48">
        <v>1.0192032E-4</v>
      </c>
      <c r="FB38" s="48">
        <v>1.3843252999999999E-4</v>
      </c>
      <c r="FC38" s="48">
        <v>1.8207736E-4</v>
      </c>
      <c r="FD38" s="48">
        <v>2.3212309999999999E-4</v>
      </c>
      <c r="FE38" s="48">
        <v>2.872199E-4</v>
      </c>
      <c r="FF38" s="48">
        <v>3.4512082000000001E-4</v>
      </c>
      <c r="FG38" s="48">
        <v>4.0262739999999999E-4</v>
      </c>
      <c r="FH38" s="48">
        <v>4.5511784E-4</v>
      </c>
      <c r="FI38" s="48">
        <v>4.9812070000000003E-4</v>
      </c>
      <c r="FJ38" s="48">
        <v>5.2772083999999997E-4</v>
      </c>
      <c r="FK38" s="48">
        <v>5.4104480000000002E-4</v>
      </c>
      <c r="FL38" s="48">
        <v>5.3681240000000004E-4</v>
      </c>
      <c r="FM38" s="48">
        <v>5.1548960000000004E-4</v>
      </c>
      <c r="FN38" s="48">
        <v>4.7915084999999998E-4</v>
      </c>
      <c r="FO38" s="48">
        <v>4.315182E-4</v>
      </c>
      <c r="FP38" s="48">
        <v>3.7678883999999998E-4</v>
      </c>
      <c r="FQ38" s="48">
        <v>3.1928840000000001E-4</v>
      </c>
      <c r="FR38" s="48">
        <v>2.6292790000000002E-4</v>
      </c>
      <c r="FS38" s="48">
        <v>2.1063629999999999E-4</v>
      </c>
      <c r="FT38" s="48">
        <v>1.6410953000000001E-4</v>
      </c>
      <c r="FU38" s="48">
        <v>1.2450418000000001E-4</v>
      </c>
      <c r="FV38" s="48">
        <v>9.2089439999999996E-5</v>
      </c>
      <c r="FW38" s="48">
        <v>6.6460656000000005E-5</v>
      </c>
      <c r="FX38" s="48">
        <v>4.6841310000000002E-5</v>
      </c>
      <c r="FY38" s="48">
        <v>3.2267619999999997E-5</v>
      </c>
      <c r="FZ38" s="48">
        <v>2.1744134E-5</v>
      </c>
      <c r="GA38" s="48">
        <v>1.4347105000000001E-5</v>
      </c>
      <c r="GB38" s="48">
        <v>9.2828369999999998E-6</v>
      </c>
      <c r="GC38" s="48">
        <v>5.9134019999999996E-6</v>
      </c>
      <c r="GD38" s="48">
        <v>3.7673487E-6</v>
      </c>
      <c r="GE38" s="48">
        <v>2.5691375000000002E-6</v>
      </c>
      <c r="GF38" s="48">
        <v>1.5098317E-7</v>
      </c>
      <c r="GG38" s="48">
        <v>3.0211743E-7</v>
      </c>
      <c r="GH38" s="48">
        <v>5.8106679999999999E-7</v>
      </c>
      <c r="GI38" s="48">
        <v>1.086734E-6</v>
      </c>
      <c r="GJ38" s="48">
        <v>1.9870106000000001E-6</v>
      </c>
      <c r="GK38" s="48">
        <v>3.5582912000000001E-6</v>
      </c>
      <c r="GL38" s="48">
        <v>6.2420177E-6</v>
      </c>
      <c r="GM38" s="48">
        <v>1.0720536E-5</v>
      </c>
      <c r="GN38" s="48">
        <v>1.801138E-5</v>
      </c>
      <c r="GO38" s="48">
        <v>2.9573406E-5</v>
      </c>
      <c r="GP38" s="48">
        <v>4.7411089999999997E-5</v>
      </c>
      <c r="GQ38" s="48">
        <v>7.4151896E-5</v>
      </c>
      <c r="GR38" s="48">
        <v>1.1301601599999999E-4</v>
      </c>
      <c r="GS38" s="48">
        <v>1.6782888E-4</v>
      </c>
      <c r="GT38" s="48">
        <v>2.4200409999999999E-4</v>
      </c>
      <c r="GU38" s="48">
        <v>3.4136932999999999E-4</v>
      </c>
      <c r="GV38" s="48">
        <v>4.6922726E-4</v>
      </c>
      <c r="GW38" s="48">
        <v>6.1720000000000004E-4</v>
      </c>
      <c r="GX38" s="48">
        <v>7.8755850000000001E-4</v>
      </c>
      <c r="GY38" s="48">
        <v>9.7568109999999998E-4</v>
      </c>
      <c r="GZ38" s="48">
        <v>1.1732241999999999E-3</v>
      </c>
      <c r="HA38" s="48">
        <v>1.3718525E-3</v>
      </c>
      <c r="HB38" s="48">
        <v>1.5488717000000001E-3</v>
      </c>
      <c r="HC38" s="48">
        <v>1.6903886999999999E-3</v>
      </c>
      <c r="HD38" s="48">
        <v>1.7841395000000001E-3</v>
      </c>
      <c r="HE38" s="48">
        <v>1.820117E-3</v>
      </c>
      <c r="HF38" s="48">
        <v>1.7948980000000001E-3</v>
      </c>
      <c r="HG38" s="48">
        <v>1.7111938E-3</v>
      </c>
      <c r="HH38" s="48">
        <v>1.5757881000000001E-3</v>
      </c>
      <c r="HI38" s="48">
        <v>1.4063788000000001E-3</v>
      </c>
      <c r="HJ38" s="48">
        <v>1.2165492E-3</v>
      </c>
      <c r="HK38" s="48">
        <v>1.0201469000000001E-3</v>
      </c>
      <c r="HL38" s="48">
        <v>8.3166019999999998E-4</v>
      </c>
      <c r="HM38" s="48">
        <v>6.6137309999999996E-4</v>
      </c>
      <c r="HN38" s="48">
        <v>5.0998665000000004E-4</v>
      </c>
      <c r="HO38" s="48">
        <v>3.8291399999999999E-4</v>
      </c>
      <c r="HP38" s="48">
        <v>2.8052443E-4</v>
      </c>
      <c r="HQ38" s="48">
        <v>2.0050617000000001E-4</v>
      </c>
      <c r="HR38" s="48">
        <v>1.3996914E-4</v>
      </c>
      <c r="HS38" s="48">
        <v>9.5506980000000004E-5</v>
      </c>
      <c r="HT38" s="48">
        <v>6.3754800000000002E-5</v>
      </c>
      <c r="HU38" s="48">
        <v>4.167669E-5</v>
      </c>
      <c r="HV38" s="48">
        <v>2.6720322999999999E-5</v>
      </c>
      <c r="HW38" s="48">
        <v>1.6873205999999999E-5</v>
      </c>
      <c r="HX38" s="48">
        <v>1.0672511999999999E-5</v>
      </c>
      <c r="HY38" s="48">
        <v>7.2767119999999996E-6</v>
      </c>
      <c r="HZ38" s="48">
        <v>4.1879337999999999E-7</v>
      </c>
      <c r="IA38" s="48">
        <v>8.4130579999999997E-7</v>
      </c>
      <c r="IB38" s="48">
        <v>1.6322614999999999E-6</v>
      </c>
      <c r="IC38" s="48">
        <v>3.0868961999999998E-6</v>
      </c>
      <c r="ID38" s="48">
        <v>5.7141129999999998E-6</v>
      </c>
      <c r="IE38" s="48">
        <v>1.0365268E-5</v>
      </c>
      <c r="IF38" s="48">
        <v>1.8422512000000001E-5</v>
      </c>
      <c r="IG38" s="48">
        <v>3.205746E-5</v>
      </c>
      <c r="IH38" s="48">
        <v>5.455923E-5</v>
      </c>
      <c r="II38" s="48">
        <v>9.070607E-5</v>
      </c>
      <c r="IJ38" s="48">
        <v>1.471426E-4</v>
      </c>
      <c r="IK38" s="48">
        <v>2.328168E-4</v>
      </c>
      <c r="IL38" s="48">
        <v>3.5810969999999998E-4</v>
      </c>
      <c r="IM38" s="48">
        <v>5.3853495000000002E-4</v>
      </c>
      <c r="IN38" s="48">
        <v>7.7332189999999997E-4</v>
      </c>
      <c r="IO38" s="48">
        <v>1.1078106000000001E-3</v>
      </c>
      <c r="IP38" s="48">
        <v>1.5800049E-3</v>
      </c>
      <c r="IQ38" s="48">
        <v>2.0105066000000002E-3</v>
      </c>
      <c r="IR38" s="48">
        <v>2.5737782000000002E-3</v>
      </c>
      <c r="IS38" s="48">
        <v>3.2121858000000001E-3</v>
      </c>
      <c r="IT38" s="48">
        <v>3.8686758000000001E-3</v>
      </c>
      <c r="IU38" s="48">
        <v>4.5727611999999999E-3</v>
      </c>
      <c r="IV38" s="48">
        <v>5.1186043000000002E-3</v>
      </c>
      <c r="IW38" s="48">
        <v>5.5345610000000003E-3</v>
      </c>
      <c r="IX38" s="48">
        <v>5.8048847000000004E-3</v>
      </c>
      <c r="IY38" s="48">
        <v>5.8762385000000004E-3</v>
      </c>
      <c r="IZ38" s="48">
        <v>5.7391087000000004E-3</v>
      </c>
      <c r="JA38" s="48">
        <v>5.4107284999999998E-3</v>
      </c>
      <c r="JB38" s="48">
        <v>4.891645E-3</v>
      </c>
      <c r="JC38" s="48">
        <v>4.3275190000000002E-3</v>
      </c>
      <c r="JD38" s="48">
        <v>3.7192707E-3</v>
      </c>
      <c r="JE38" s="48">
        <v>3.0716939999999998E-3</v>
      </c>
      <c r="JF38" s="48">
        <v>2.4645528999999999E-3</v>
      </c>
      <c r="JG38" s="48">
        <v>1.9681786999999999E-3</v>
      </c>
      <c r="JH38" s="48">
        <v>1.4940922999999999E-3</v>
      </c>
      <c r="JI38" s="48">
        <v>1.1084937999999999E-3</v>
      </c>
      <c r="JJ38" s="48">
        <v>8.0629400000000004E-4</v>
      </c>
      <c r="JK38" s="48">
        <v>5.7082856000000004E-4</v>
      </c>
      <c r="JL38" s="48">
        <v>3.9482340000000001E-4</v>
      </c>
      <c r="JM38" s="48">
        <v>2.6689094000000003E-4</v>
      </c>
      <c r="JN38" s="48">
        <v>1.7650683000000001E-4</v>
      </c>
      <c r="JO38" s="48">
        <v>1.1433473E-4</v>
      </c>
      <c r="JP38" s="48">
        <v>7.2654234999999995E-5</v>
      </c>
      <c r="JQ38" s="48">
        <v>4.5492370000000003E-5</v>
      </c>
      <c r="JR38" s="48">
        <v>2.8578360000000001E-5</v>
      </c>
      <c r="JS38" s="48">
        <v>1.9496234000000001E-5</v>
      </c>
      <c r="JT38" s="48">
        <v>1.1049962E-6</v>
      </c>
      <c r="JU38" s="48">
        <v>2.2299936999999998E-6</v>
      </c>
      <c r="JV38" s="48">
        <v>4.3683990000000002E-6</v>
      </c>
      <c r="JW38" s="48">
        <v>8.3624345000000008E-6</v>
      </c>
      <c r="JX38" s="48">
        <v>1.5688201999999999E-5</v>
      </c>
      <c r="JY38" s="48">
        <v>2.8859438000000001E-5</v>
      </c>
      <c r="JZ38" s="48">
        <v>5.2036629999999998E-5</v>
      </c>
      <c r="KA38" s="48">
        <v>9.1901109999999994E-5</v>
      </c>
      <c r="KB38" s="48">
        <v>1.5881972000000001E-4</v>
      </c>
      <c r="KC38" s="48">
        <v>2.6812943E-4</v>
      </c>
      <c r="KD38" s="48">
        <v>4.4114285000000002E-4</v>
      </c>
      <c r="KE38" s="48">
        <v>7.1150119999999998E-4</v>
      </c>
      <c r="KF38" s="48">
        <v>1.1005526000000001E-3</v>
      </c>
      <c r="KG38" s="48">
        <v>1.7380391000000001E-3</v>
      </c>
      <c r="KH38" s="48">
        <v>2.3674824999999999E-3</v>
      </c>
      <c r="KI38" s="48">
        <v>3.4566244999999999E-3</v>
      </c>
      <c r="KJ38" s="48">
        <v>4.7064623999999999E-3</v>
      </c>
      <c r="KK38" s="48">
        <v>6.3249366E-3</v>
      </c>
      <c r="KL38" s="48">
        <v>8.1769979999999996E-3</v>
      </c>
      <c r="KM38" s="48">
        <v>1.0213097000000001E-2</v>
      </c>
      <c r="KN38" s="48">
        <v>1.2303394E-2</v>
      </c>
      <c r="KO38" s="48">
        <v>1.4290501000000001E-2</v>
      </c>
      <c r="KP38" s="48">
        <v>1.6007726999999999E-2</v>
      </c>
      <c r="KQ38" s="48">
        <v>1.7276964999999998E-2</v>
      </c>
      <c r="KR38" s="48">
        <v>1.7968442000000001E-2</v>
      </c>
      <c r="KS38" s="48">
        <v>1.8005515E-2</v>
      </c>
      <c r="KT38" s="48">
        <v>1.7400837999999998E-2</v>
      </c>
      <c r="KU38" s="48">
        <v>1.6233872999999999E-2</v>
      </c>
      <c r="KV38" s="48">
        <v>1.4637387999999999E-2</v>
      </c>
      <c r="KW38" s="48">
        <v>1.2766438E-2</v>
      </c>
      <c r="KX38" s="48">
        <v>1.0770775E-2</v>
      </c>
      <c r="KY38" s="48">
        <v>8.7791129999999998E-3</v>
      </c>
      <c r="KZ38" s="48">
        <v>6.9617927000000003E-3</v>
      </c>
      <c r="LA38" s="48">
        <v>5.3678780000000004E-3</v>
      </c>
      <c r="LB38" s="48">
        <v>4.0188430000000002E-3</v>
      </c>
      <c r="LC38" s="48">
        <v>2.9442246999999999E-3</v>
      </c>
      <c r="LD38" s="48">
        <v>2.1701513E-3</v>
      </c>
      <c r="LE38" s="48">
        <v>1.5170824E-3</v>
      </c>
      <c r="LF38" s="48">
        <v>1.0423041E-3</v>
      </c>
      <c r="LG38" s="48">
        <v>6.9835749999999999E-4</v>
      </c>
      <c r="LH38" s="48">
        <v>4.5776840000000003E-4</v>
      </c>
      <c r="LI38" s="48">
        <v>2.9405692000000002E-4</v>
      </c>
      <c r="LJ38" s="48">
        <v>1.8533577E-4</v>
      </c>
      <c r="LK38" s="48">
        <v>1.1511709E-4</v>
      </c>
      <c r="LL38" s="48">
        <v>7.1734899999999997E-5</v>
      </c>
      <c r="LM38" s="48">
        <v>4.8130273999999998E-5</v>
      </c>
      <c r="LN38" s="48">
        <v>2.7587840000000001E-6</v>
      </c>
      <c r="LO38" s="48">
        <v>5.5973819999999999E-6</v>
      </c>
      <c r="LP38" s="48">
        <v>1.1082614E-5</v>
      </c>
      <c r="LQ38" s="48">
        <v>2.1498461000000001E-5</v>
      </c>
      <c r="LR38" s="48">
        <v>4.0916384000000003E-5</v>
      </c>
      <c r="LS38" s="48">
        <v>7.6393759999999998E-5</v>
      </c>
      <c r="LT38" s="48">
        <v>1.3985454E-4</v>
      </c>
      <c r="LU38" s="48">
        <v>2.5104823999999999E-4</v>
      </c>
      <c r="LV38" s="48">
        <v>4.422874E-4</v>
      </c>
      <c r="LW38" s="48">
        <v>7.6377909999999995E-4</v>
      </c>
      <c r="LX38" s="48">
        <v>1.2687117999999999E-3</v>
      </c>
      <c r="LY38" s="48">
        <v>2.169622E-3</v>
      </c>
      <c r="LZ38" s="48">
        <v>3.1143485E-3</v>
      </c>
      <c r="MA38" s="48">
        <v>4.6800933999999999E-3</v>
      </c>
      <c r="MB38" s="48">
        <v>6.8895340000000001E-3</v>
      </c>
      <c r="MC38" s="48">
        <v>1.0021146E-2</v>
      </c>
      <c r="MD38" s="48">
        <v>1.40946135E-2</v>
      </c>
      <c r="ME38" s="48">
        <v>1.9480747999999999E-2</v>
      </c>
      <c r="MF38" s="48">
        <v>2.5004611999999999E-2</v>
      </c>
      <c r="MG38" s="48">
        <v>3.0981129E-2</v>
      </c>
      <c r="MH38" s="48">
        <v>3.7197616000000003E-2</v>
      </c>
      <c r="MI38" s="48">
        <v>4.3454699999999999E-2</v>
      </c>
      <c r="MJ38" s="48">
        <v>4.7979828000000002E-2</v>
      </c>
      <c r="MK38" s="48">
        <v>5.1166844000000003E-2</v>
      </c>
      <c r="ML38" s="48">
        <v>5.2814536000000002E-2</v>
      </c>
      <c r="MM38" s="48">
        <v>5.2398239999999999E-2</v>
      </c>
      <c r="MN38" s="48">
        <v>5.0082135999999999E-2</v>
      </c>
      <c r="MO38" s="48">
        <v>4.6213619999999997E-2</v>
      </c>
      <c r="MP38" s="48">
        <v>4.1298278000000001E-2</v>
      </c>
      <c r="MQ38" s="48">
        <v>3.559172E-2</v>
      </c>
      <c r="MR38" s="48">
        <v>2.9605535999999998E-2</v>
      </c>
      <c r="MS38" s="48">
        <v>2.3516426E-2</v>
      </c>
      <c r="MT38" s="48">
        <v>1.8550715999999998E-2</v>
      </c>
      <c r="MU38" s="48">
        <v>1.4243514000000001E-2</v>
      </c>
      <c r="MV38" s="48">
        <v>1.0499496000000001E-2</v>
      </c>
      <c r="MW38" s="48">
        <v>7.5334306E-3</v>
      </c>
      <c r="MX38" s="48">
        <v>5.2897739999999997E-3</v>
      </c>
      <c r="MY38" s="48">
        <v>3.6479346E-3</v>
      </c>
      <c r="MZ38" s="48">
        <v>2.5502670000000002E-3</v>
      </c>
      <c r="NA38" s="48">
        <v>1.6897578999999999E-3</v>
      </c>
      <c r="NB38" s="48">
        <v>1.098929E-3</v>
      </c>
      <c r="NC38" s="48">
        <v>7.0233456999999999E-4</v>
      </c>
      <c r="ND38" s="48">
        <v>4.3999022000000001E-4</v>
      </c>
      <c r="NE38" s="48">
        <v>2.7133955000000002E-4</v>
      </c>
      <c r="NF38" s="48">
        <v>1.6743077E-4</v>
      </c>
      <c r="NG38" s="48">
        <v>1.1019962E-4</v>
      </c>
      <c r="NH38" s="48">
        <v>6.4751734000000003E-6</v>
      </c>
      <c r="NI38" s="48">
        <v>1.3222145E-5</v>
      </c>
      <c r="NJ38" s="48">
        <v>2.6498758E-5</v>
      </c>
      <c r="NK38" s="48">
        <v>5.2168059999999997E-5</v>
      </c>
      <c r="NL38" s="48">
        <v>1.008495E-4</v>
      </c>
      <c r="NM38" s="48">
        <v>1.9116992E-4</v>
      </c>
      <c r="NN38" s="48">
        <v>3.5486036E-4</v>
      </c>
      <c r="NO38" s="48">
        <v>6.4584180000000003E-4</v>
      </c>
      <c r="NP38" s="48">
        <v>1.1666965E-3</v>
      </c>
      <c r="NQ38" s="48">
        <v>2.1476037999999999E-3</v>
      </c>
      <c r="NR38" s="48">
        <v>3.2291499E-3</v>
      </c>
      <c r="NS38" s="48">
        <v>5.2025806999999999E-3</v>
      </c>
      <c r="NT38" s="48">
        <v>8.3484574999999998E-3</v>
      </c>
      <c r="NU38" s="48">
        <v>1.3133964E-2</v>
      </c>
      <c r="NV38" s="48">
        <v>2.0087086000000001E-2</v>
      </c>
      <c r="NW38" s="48">
        <v>2.9586016999999999E-2</v>
      </c>
      <c r="NX38" s="48">
        <v>4.1785485999999997E-2</v>
      </c>
      <c r="NY38" s="48">
        <v>5.6574541999999998E-2</v>
      </c>
      <c r="NZ38" s="48">
        <v>7.2822639999999994E-2</v>
      </c>
      <c r="OA38" s="48">
        <v>9.0260339999999994E-2</v>
      </c>
      <c r="OB38" s="48">
        <v>0.107798986</v>
      </c>
      <c r="OC38" s="48">
        <v>0.12295536999999999</v>
      </c>
      <c r="OD38" s="48">
        <v>0.13514994</v>
      </c>
      <c r="OE38" s="48">
        <v>0.14343457000000001</v>
      </c>
      <c r="OF38" s="48">
        <v>0.14684537</v>
      </c>
      <c r="OG38" s="48">
        <v>0.14477475000000001</v>
      </c>
      <c r="OH38" s="48">
        <v>0.1374021</v>
      </c>
      <c r="OI38" s="48">
        <v>0.12578524999999999</v>
      </c>
      <c r="OJ38" s="48">
        <v>0.111255065</v>
      </c>
      <c r="OK38" s="48">
        <v>9.5061064000000001E-2</v>
      </c>
      <c r="OL38" s="48">
        <v>7.6606795000000005E-2</v>
      </c>
      <c r="OM38" s="48">
        <v>6.1083316999999998E-2</v>
      </c>
      <c r="ON38" s="48">
        <v>4.6981953E-2</v>
      </c>
      <c r="OO38" s="48">
        <v>3.5232487999999999E-2</v>
      </c>
      <c r="OP38" s="48">
        <v>2.5071110000000001E-2</v>
      </c>
      <c r="OQ38" s="48">
        <v>1.7946400000000001E-2</v>
      </c>
      <c r="OR38" s="48">
        <v>1.2489497E-2</v>
      </c>
      <c r="OS38" s="48">
        <v>8.4611349999999998E-3</v>
      </c>
      <c r="OT38" s="48">
        <v>5.6028509999999998E-3</v>
      </c>
      <c r="OU38" s="48">
        <v>3.6414028E-3</v>
      </c>
      <c r="OV38" s="48">
        <v>2.3728161999999999E-3</v>
      </c>
      <c r="OW38" s="48">
        <v>1.5392225E-3</v>
      </c>
      <c r="OX38" s="48">
        <v>9.6399745000000001E-4</v>
      </c>
      <c r="OY38" s="48">
        <v>5.9255810000000001E-4</v>
      </c>
      <c r="OZ38" s="48">
        <v>3.6562120000000002E-4</v>
      </c>
      <c r="PA38" s="48">
        <v>2.4734559999999999E-4</v>
      </c>
      <c r="PB38" s="48">
        <v>1.4168845E-5</v>
      </c>
      <c r="PC38" s="48">
        <v>2.916535E-5</v>
      </c>
      <c r="PD38" s="48">
        <v>5.9311816999999997E-5</v>
      </c>
      <c r="PE38" s="48">
        <v>1.1889173999999999E-4</v>
      </c>
      <c r="PF38" s="48">
        <v>2.3432303E-4</v>
      </c>
      <c r="PG38" s="48">
        <v>4.5220554000000002E-4</v>
      </c>
      <c r="PH38" s="48">
        <v>8.4835203999999997E-4</v>
      </c>
      <c r="PI38" s="48">
        <v>1.5249656000000001E-3</v>
      </c>
      <c r="PJ38" s="48">
        <v>2.7165825000000001E-3</v>
      </c>
      <c r="PK38" s="48">
        <v>4.7813355999999996E-3</v>
      </c>
      <c r="PL38" s="48">
        <v>7.9456319999999993E-3</v>
      </c>
      <c r="PM38" s="48">
        <v>1.3498913499999999E-2</v>
      </c>
      <c r="PN38" s="48">
        <v>2.2561985999999999E-2</v>
      </c>
      <c r="PO38" s="48">
        <v>3.6460699999999999E-2</v>
      </c>
      <c r="PP38" s="48">
        <v>5.6481745E-2</v>
      </c>
      <c r="PQ38" s="48">
        <v>8.3355810000000002E-2</v>
      </c>
      <c r="PR38" s="48">
        <v>0.11680488</v>
      </c>
      <c r="PS38" s="48">
        <v>0.15630231999999999</v>
      </c>
      <c r="PT38" s="48">
        <v>0.20000644000000001</v>
      </c>
      <c r="PU38" s="48">
        <v>0.24661337999999999</v>
      </c>
      <c r="PV38" s="48">
        <v>0.29188513999999999</v>
      </c>
      <c r="PW38" s="48">
        <v>0.33158880000000002</v>
      </c>
      <c r="PX38" s="48">
        <v>0.36193985000000001</v>
      </c>
      <c r="PY38" s="48">
        <v>0.3799342</v>
      </c>
      <c r="PZ38" s="48">
        <v>0.38373279999999999</v>
      </c>
      <c r="QA38" s="48">
        <v>0.37377948</v>
      </c>
      <c r="QB38" s="48">
        <v>0.35060498000000001</v>
      </c>
      <c r="QC38" s="48">
        <v>0.31722610000000001</v>
      </c>
      <c r="QD38" s="48">
        <v>0.27693151999999999</v>
      </c>
      <c r="QE38" s="48">
        <v>0.23330808</v>
      </c>
      <c r="QF38" s="48">
        <v>0.1912944</v>
      </c>
      <c r="QG38" s="48">
        <v>0.15193458000000001</v>
      </c>
      <c r="QH38" s="48">
        <v>0.11344756</v>
      </c>
      <c r="QI38" s="48">
        <v>8.2109860000000007E-2</v>
      </c>
      <c r="QJ38" s="48">
        <v>5.7888112999999998E-2</v>
      </c>
      <c r="QK38" s="48">
        <v>4.0255494000000003E-2</v>
      </c>
      <c r="QL38" s="48">
        <v>2.7435952999999999E-2</v>
      </c>
      <c r="QM38" s="48">
        <v>1.8308613000000001E-2</v>
      </c>
      <c r="QN38" s="48">
        <v>1.1952287000000001E-2</v>
      </c>
      <c r="QO38" s="48">
        <v>7.6359994999999998E-3</v>
      </c>
      <c r="QP38" s="48">
        <v>4.8143007000000003E-3</v>
      </c>
      <c r="QQ38" s="48">
        <v>3.1484535E-3</v>
      </c>
      <c r="QR38" s="48">
        <v>1.9414530000000001E-3</v>
      </c>
      <c r="QS38" s="48">
        <v>1.1882297000000001E-3</v>
      </c>
      <c r="QT38" s="48">
        <v>7.3072675000000005E-4</v>
      </c>
      <c r="QU38" s="48">
        <v>4.9599883000000003E-4</v>
      </c>
      <c r="QV38" s="48">
        <v>2.8563042999999998E-5</v>
      </c>
      <c r="QW38" s="48">
        <v>5.9377050000000001E-5</v>
      </c>
      <c r="QX38" s="48">
        <v>1.2296693000000001E-4</v>
      </c>
      <c r="QY38" s="48">
        <v>2.525723E-4</v>
      </c>
      <c r="QZ38" s="48">
        <v>5.1327462999999995E-4</v>
      </c>
      <c r="RA38" s="48">
        <v>1.0290259999999999E-3</v>
      </c>
      <c r="RB38" s="48">
        <v>2.0239383E-3</v>
      </c>
      <c r="RC38" s="48">
        <v>3.2606367000000002E-3</v>
      </c>
      <c r="RD38" s="48">
        <v>5.8394889999999998E-3</v>
      </c>
      <c r="RE38" s="48">
        <v>1.1040876E-2</v>
      </c>
      <c r="RF38" s="48">
        <v>1.9457869999999999E-2</v>
      </c>
      <c r="RG38" s="48">
        <v>3.4422300000000003E-2</v>
      </c>
      <c r="RH38" s="48">
        <v>5.9014509999999999E-2</v>
      </c>
      <c r="RI38" s="48">
        <v>9.6211080000000004E-2</v>
      </c>
      <c r="RJ38" s="48">
        <v>0.14875743999999999</v>
      </c>
      <c r="RK38" s="48">
        <v>0.21701422000000001</v>
      </c>
      <c r="RL38" s="48">
        <v>0.30626845000000003</v>
      </c>
      <c r="RM38" s="48">
        <v>0.41386557000000002</v>
      </c>
      <c r="RN38" s="48">
        <v>0.53155993999999995</v>
      </c>
      <c r="RO38" s="48">
        <v>0.65089430000000004</v>
      </c>
      <c r="RP38" s="48">
        <v>0.76056915999999997</v>
      </c>
      <c r="RQ38" s="48">
        <v>0.85012995999999996</v>
      </c>
      <c r="RR38" s="48">
        <v>0.91154515999999997</v>
      </c>
      <c r="RS38" s="48">
        <v>0.94010349999999998</v>
      </c>
      <c r="RT38" s="48">
        <v>0.93234044000000005</v>
      </c>
      <c r="RU38" s="48">
        <v>0.89277740000000005</v>
      </c>
      <c r="RV38" s="48">
        <v>0.8240904</v>
      </c>
      <c r="RW38" s="48">
        <v>0.73422109999999996</v>
      </c>
      <c r="RX38" s="48">
        <v>0.63167229999999996</v>
      </c>
      <c r="RY38" s="48">
        <v>0.52526355000000002</v>
      </c>
      <c r="RZ38" s="48">
        <v>0.42525395999999999</v>
      </c>
      <c r="SA38" s="48">
        <v>0.33341672999999999</v>
      </c>
      <c r="SB38" s="48">
        <v>0.24722989000000001</v>
      </c>
      <c r="SC38" s="48">
        <v>0.17897183</v>
      </c>
      <c r="SD38" s="48">
        <v>0.12676067999999999</v>
      </c>
      <c r="SE38" s="48">
        <v>8.5481130000000002E-2</v>
      </c>
      <c r="SF38" s="48">
        <v>5.5907810000000002E-2</v>
      </c>
      <c r="SG38" s="48">
        <v>3.6454245000000003E-2</v>
      </c>
      <c r="SH38" s="48">
        <v>2.3467044999999999E-2</v>
      </c>
      <c r="SI38" s="48">
        <v>1.4821325999999999E-2</v>
      </c>
      <c r="SJ38" s="48">
        <v>9.1807264999999999E-3</v>
      </c>
      <c r="SK38" s="48">
        <v>5.6154393000000004E-3</v>
      </c>
      <c r="SL38" s="48">
        <v>3.4563427000000001E-3</v>
      </c>
      <c r="SM38" s="48">
        <v>2.1588103999999999E-3</v>
      </c>
      <c r="SN38" s="48">
        <v>1.3240512E-3</v>
      </c>
      <c r="SO38" s="48">
        <v>8.5859230000000003E-4</v>
      </c>
      <c r="SP38" s="48">
        <v>5.2117623E-5</v>
      </c>
      <c r="SQ38" s="48">
        <v>1.0936726E-4</v>
      </c>
      <c r="SR38" s="48">
        <v>2.3064413000000001E-4</v>
      </c>
      <c r="SS38" s="48">
        <v>4.8624383999999998E-4</v>
      </c>
      <c r="ST38" s="48">
        <v>1.0253148000000001E-3</v>
      </c>
      <c r="SU38" s="48">
        <v>2.1719420000000001E-3</v>
      </c>
      <c r="SV38" s="48">
        <v>3.5935512E-3</v>
      </c>
      <c r="SW38" s="48">
        <v>6.5538417999999998E-3</v>
      </c>
      <c r="SX38" s="48">
        <v>1.2593237E-2</v>
      </c>
      <c r="SY38" s="48">
        <v>2.4243178000000001E-2</v>
      </c>
      <c r="SZ38" s="48">
        <v>4.5664214000000002E-2</v>
      </c>
      <c r="TA38" s="48">
        <v>8.3485370000000003E-2</v>
      </c>
      <c r="TB38" s="48">
        <v>0.14618927000000001</v>
      </c>
      <c r="TC38" s="48">
        <v>0.24726472999999999</v>
      </c>
      <c r="TD38" s="48">
        <v>0.37768744999999998</v>
      </c>
      <c r="TE38" s="48">
        <v>0.56642009999999998</v>
      </c>
      <c r="TF38" s="48">
        <v>0.80395550000000005</v>
      </c>
      <c r="TG38" s="48">
        <v>1.0753341000000001</v>
      </c>
      <c r="TH38" s="48">
        <v>1.3638728</v>
      </c>
      <c r="TI38" s="48">
        <v>1.6442635000000001</v>
      </c>
      <c r="TJ38" s="48">
        <v>1.8776712</v>
      </c>
      <c r="TK38" s="48">
        <v>2.0438466000000002</v>
      </c>
      <c r="TL38" s="48">
        <v>2.1335896999999999</v>
      </c>
      <c r="TM38" s="48">
        <v>2.1446793</v>
      </c>
      <c r="TN38" s="48">
        <v>2.07986</v>
      </c>
      <c r="TO38" s="48">
        <v>1.9481401</v>
      </c>
      <c r="TP38" s="48">
        <v>1.7626265999999999</v>
      </c>
      <c r="TQ38" s="48">
        <v>1.5418297999999999</v>
      </c>
      <c r="TR38" s="48">
        <v>1.3052223999999999</v>
      </c>
      <c r="TS38" s="48">
        <v>1.0702001000000001</v>
      </c>
      <c r="TT38" s="48">
        <v>0.85099860000000005</v>
      </c>
      <c r="TU38" s="48">
        <v>0.65517133000000005</v>
      </c>
      <c r="TV38" s="48">
        <v>0.48365747999999997</v>
      </c>
      <c r="TW38" s="48">
        <v>0.34757292000000001</v>
      </c>
      <c r="TX38" s="48">
        <v>0.24341045</v>
      </c>
      <c r="TY38" s="48">
        <v>0.16487615999999999</v>
      </c>
      <c r="TZ38" s="48">
        <v>0.10624422</v>
      </c>
      <c r="UA38" s="48">
        <v>6.6720180000000004E-2</v>
      </c>
      <c r="UB38" s="48">
        <v>4.1976317999999999E-2</v>
      </c>
      <c r="UC38" s="48">
        <v>2.6153606999999999E-2</v>
      </c>
      <c r="UD38" s="48">
        <v>1.6014704000000001E-2</v>
      </c>
      <c r="UE38" s="48">
        <v>9.6358490000000002E-3</v>
      </c>
      <c r="UF38" s="48">
        <v>5.7552539999999996E-3</v>
      </c>
      <c r="UG38" s="48">
        <v>3.6023213E-3</v>
      </c>
      <c r="UH38" s="48">
        <v>2.1972532999999998E-3</v>
      </c>
      <c r="UI38" s="48">
        <v>1.4503717E-3</v>
      </c>
      <c r="UJ38" s="48">
        <v>8.4368109999999997E-5</v>
      </c>
      <c r="UK38" s="48">
        <v>1.7787441999999999E-4</v>
      </c>
      <c r="UL38" s="48">
        <v>3.7865364E-4</v>
      </c>
      <c r="UM38" s="48">
        <v>8.0726395000000001E-4</v>
      </c>
      <c r="UN38" s="48">
        <v>1.7233079E-3</v>
      </c>
      <c r="UO38" s="48">
        <v>3.7126818000000001E-3</v>
      </c>
      <c r="UP38" s="48">
        <v>6.4353120000000003E-3</v>
      </c>
      <c r="UQ38" s="48">
        <v>1.2686634E-2</v>
      </c>
      <c r="UR38" s="48">
        <v>2.5724608E-2</v>
      </c>
      <c r="US38" s="48">
        <v>5.1826008E-2</v>
      </c>
      <c r="UT38" s="48">
        <v>0.10228342999999999</v>
      </c>
      <c r="UU38" s="48">
        <v>0.19365607000000001</v>
      </c>
      <c r="UV38" s="48">
        <v>0.34356225000000001</v>
      </c>
      <c r="UW38" s="48">
        <v>0.57881020000000005</v>
      </c>
      <c r="UX38" s="48">
        <v>0.95368414999999995</v>
      </c>
      <c r="UY38" s="48">
        <v>1.474512</v>
      </c>
      <c r="UZ38" s="48">
        <v>2.1098792999999998</v>
      </c>
      <c r="VA38" s="48">
        <v>2.7867095000000002</v>
      </c>
      <c r="VB38" s="48">
        <v>3.4119616000000001</v>
      </c>
      <c r="VC38" s="48">
        <v>3.9362689999999998</v>
      </c>
      <c r="VD38" s="48">
        <v>4.3124905</v>
      </c>
      <c r="VE38" s="48">
        <v>4.5250645</v>
      </c>
      <c r="VF38" s="48">
        <v>4.5573106000000001</v>
      </c>
      <c r="VG38" s="48">
        <v>4.4317956000000001</v>
      </c>
      <c r="VH38" s="48">
        <v>4.1750354999999999</v>
      </c>
      <c r="VI38" s="48">
        <v>3.8099837000000001</v>
      </c>
      <c r="VJ38" s="48">
        <v>3.367677</v>
      </c>
      <c r="VK38" s="48">
        <v>2.8843675000000002</v>
      </c>
      <c r="VL38" s="48">
        <v>2.3964853000000002</v>
      </c>
      <c r="VM38" s="48">
        <v>1.932193</v>
      </c>
      <c r="VN38" s="48">
        <v>1.5126151000000001</v>
      </c>
      <c r="VO38" s="48">
        <v>1.1500554000000001</v>
      </c>
      <c r="VP38" s="48">
        <v>0.84670805999999998</v>
      </c>
      <c r="VQ38" s="48">
        <v>0.59892429999999997</v>
      </c>
      <c r="VR38" s="48">
        <v>0.41283005</v>
      </c>
      <c r="VS38" s="48">
        <v>0.27791482000000001</v>
      </c>
      <c r="VT38" s="48">
        <v>0.18122435000000001</v>
      </c>
      <c r="VU38" s="48">
        <v>0.11243806000000001</v>
      </c>
      <c r="VV38" s="48">
        <v>6.8139160000000004E-2</v>
      </c>
      <c r="VW38" s="48">
        <v>4.1529898000000003E-2</v>
      </c>
      <c r="VX38" s="48">
        <v>2.5123566E-2</v>
      </c>
      <c r="VY38" s="48">
        <v>1.4963967E-2</v>
      </c>
      <c r="VZ38" s="48">
        <v>8.7996610000000003E-3</v>
      </c>
      <c r="WA38" s="48">
        <v>5.1898889999999996E-3</v>
      </c>
      <c r="WB38" s="48">
        <v>3.2241094999999999E-3</v>
      </c>
      <c r="WC38" s="48">
        <v>2.0889677E-3</v>
      </c>
      <c r="WD38" s="48">
        <v>1.1981223E-4</v>
      </c>
      <c r="WE38" s="48">
        <v>2.5278289999999999E-4</v>
      </c>
      <c r="WF38" s="48">
        <v>5.3865930000000003E-4</v>
      </c>
      <c r="WG38" s="48">
        <v>1.1438914000000001E-3</v>
      </c>
      <c r="WH38" s="48">
        <v>2.400293E-3</v>
      </c>
      <c r="WI38" s="48">
        <v>4.9273535000000004E-3</v>
      </c>
      <c r="WJ38" s="48">
        <v>1.0407227E-2</v>
      </c>
      <c r="WK38" s="48">
        <v>2.2730969E-2</v>
      </c>
      <c r="WL38" s="48">
        <v>4.8937990000000001E-2</v>
      </c>
      <c r="WM38" s="48">
        <v>0.10089905</v>
      </c>
      <c r="WN38" s="48">
        <v>0.20787781</v>
      </c>
      <c r="WO38" s="48">
        <v>0.40280371999999998</v>
      </c>
      <c r="WP38" s="48">
        <v>0.74203969999999997</v>
      </c>
      <c r="WQ38" s="48">
        <v>1.3706415000000001</v>
      </c>
      <c r="WR38" s="48">
        <v>2.4335268000000001</v>
      </c>
      <c r="WS38" s="48">
        <v>3.9803370999999999</v>
      </c>
      <c r="WT38" s="48">
        <v>5.6680292999999997</v>
      </c>
      <c r="WU38" s="48">
        <v>7.0876564999999996</v>
      </c>
      <c r="WV38" s="48">
        <v>8.1287599999999998</v>
      </c>
      <c r="WW38" s="48">
        <v>8.7344799999999996</v>
      </c>
      <c r="WX38" s="48">
        <v>9.0144614999999995</v>
      </c>
      <c r="WY38" s="48">
        <v>8.9462659999999996</v>
      </c>
      <c r="WZ38" s="48">
        <v>8.6061519999999998</v>
      </c>
      <c r="XA38" s="48">
        <v>8.0569515000000003</v>
      </c>
      <c r="XB38" s="48">
        <v>7.3371325000000001</v>
      </c>
      <c r="XC38" s="48">
        <v>6.4996559999999999</v>
      </c>
      <c r="XD38" s="48">
        <v>5.5996212999999999</v>
      </c>
      <c r="XE38" s="48">
        <v>4.6957820000000003</v>
      </c>
      <c r="XF38" s="48">
        <v>3.8327187999999999</v>
      </c>
      <c r="XG38" s="48">
        <v>3.0411855999999999</v>
      </c>
      <c r="XH38" s="48">
        <v>2.3448603000000001</v>
      </c>
      <c r="XI38" s="48">
        <v>1.7582757</v>
      </c>
      <c r="XJ38" s="48">
        <v>1.2834585000000001</v>
      </c>
      <c r="XK38" s="48">
        <v>0.90815126999999995</v>
      </c>
      <c r="XL38" s="48">
        <v>0.61698149999999996</v>
      </c>
      <c r="XM38" s="48">
        <v>0.40944454000000002</v>
      </c>
      <c r="XN38" s="48">
        <v>0.26596632999999997</v>
      </c>
      <c r="XO38" s="48">
        <v>0.16743739999999999</v>
      </c>
      <c r="XP38" s="48">
        <v>0.10045268</v>
      </c>
      <c r="XQ38" s="48">
        <v>5.9154640000000001E-2</v>
      </c>
      <c r="XR38" s="48">
        <v>3.5175647999999997E-2</v>
      </c>
      <c r="XS38" s="48">
        <v>2.0771609999999999E-2</v>
      </c>
      <c r="XT38" s="48">
        <v>1.2105925999999999E-2</v>
      </c>
      <c r="XU38" s="48">
        <v>7.0526399999999998E-3</v>
      </c>
      <c r="XV38" s="48">
        <v>4.4330693999999997E-3</v>
      </c>
      <c r="XW38" s="48">
        <v>2.8120463E-3</v>
      </c>
      <c r="XX38" s="48">
        <v>1.5020535999999999E-4</v>
      </c>
      <c r="XY38" s="48">
        <v>3.1852109999999997E-4</v>
      </c>
      <c r="XZ38" s="48">
        <v>6.8482139999999998E-4</v>
      </c>
      <c r="YA38" s="48">
        <v>1.4709924999999999E-3</v>
      </c>
      <c r="YB38" s="48">
        <v>3.1312433999999998E-3</v>
      </c>
      <c r="YC38" s="48">
        <v>6.5640993E-3</v>
      </c>
      <c r="YD38" s="48">
        <v>1.4523347000000001E-2</v>
      </c>
      <c r="YE38" s="48">
        <v>3.3317430000000002E-2</v>
      </c>
      <c r="YF38" s="48">
        <v>7.7043526000000001E-2</v>
      </c>
      <c r="YG38" s="48">
        <v>0.17585017</v>
      </c>
      <c r="YH38" s="48">
        <v>0.38259512000000001</v>
      </c>
      <c r="YI38" s="48">
        <v>0.76123505999999996</v>
      </c>
      <c r="YJ38" s="48">
        <v>1.521331</v>
      </c>
      <c r="YK38" s="48">
        <v>3.1466880000000002</v>
      </c>
      <c r="YL38" s="48">
        <v>6.3865590000000001</v>
      </c>
      <c r="YM38" s="48">
        <v>11.825073</v>
      </c>
      <c r="YN38" s="48">
        <v>15.862552000000001</v>
      </c>
      <c r="YO38" s="48">
        <v>17.341604</v>
      </c>
      <c r="YP38" s="48">
        <v>17.47231</v>
      </c>
      <c r="YQ38" s="48">
        <v>16.977346000000001</v>
      </c>
      <c r="YR38" s="48">
        <v>16.114647000000001</v>
      </c>
      <c r="YS38" s="48">
        <v>14.963099</v>
      </c>
      <c r="YT38" s="48">
        <v>13.685278</v>
      </c>
      <c r="YU38" s="48">
        <v>12.281483</v>
      </c>
      <c r="YV38" s="48">
        <v>10.797347</v>
      </c>
      <c r="YW38" s="48">
        <v>9.2976120000000009</v>
      </c>
      <c r="YX38" s="48">
        <v>7.8314433000000001</v>
      </c>
      <c r="YY38" s="48">
        <v>6.4487990000000002</v>
      </c>
      <c r="YZ38" s="48">
        <v>5.1898384000000002</v>
      </c>
      <c r="ZA38" s="48">
        <v>4.0675819999999998</v>
      </c>
      <c r="ZB38" s="48">
        <v>3.0978563000000001</v>
      </c>
      <c r="ZC38" s="48">
        <v>2.298254</v>
      </c>
      <c r="ZD38" s="48">
        <v>1.6629419999999999</v>
      </c>
      <c r="ZE38" s="48">
        <v>1.1682304999999999</v>
      </c>
      <c r="ZF38" s="48">
        <v>0.79498254999999995</v>
      </c>
      <c r="ZG38" s="48">
        <v>0.52611034999999995</v>
      </c>
      <c r="ZH38" s="48">
        <v>0.33815107</v>
      </c>
      <c r="ZI38" s="48">
        <v>0.21075695999999999</v>
      </c>
      <c r="ZJ38" s="48">
        <v>0.12545970000000001</v>
      </c>
      <c r="ZK38" s="48">
        <v>7.3355400000000001E-2</v>
      </c>
      <c r="ZL38" s="48">
        <v>4.3352096999999999E-2</v>
      </c>
      <c r="ZM38" s="48">
        <v>2.5490810999999999E-2</v>
      </c>
      <c r="ZN38" s="48">
        <v>1.4816094E-2</v>
      </c>
      <c r="ZO38" s="48">
        <v>8.6117829999999996E-3</v>
      </c>
      <c r="ZP38" s="48">
        <v>5.3947709999999996E-3</v>
      </c>
      <c r="ZQ38" s="48">
        <v>3.5554801999999998E-3</v>
      </c>
      <c r="ZR38" s="48">
        <v>1.6275248000000001E-4</v>
      </c>
      <c r="ZS38" s="48">
        <v>3.4622314999999999E-4</v>
      </c>
      <c r="ZT38" s="48">
        <v>7.4847520000000003E-4</v>
      </c>
      <c r="ZU38" s="48">
        <v>1.6199003E-3</v>
      </c>
      <c r="ZV38" s="48">
        <v>3.4838207000000001E-3</v>
      </c>
      <c r="ZW38" s="48">
        <v>7.4129469999999996E-3</v>
      </c>
      <c r="ZX38" s="48">
        <v>1.6757722999999999E-2</v>
      </c>
      <c r="ZY38" s="48">
        <v>3.9486680000000003E-2</v>
      </c>
      <c r="ZZ38" s="48">
        <v>9.4479515999999999E-2</v>
      </c>
      <c r="AAA38" s="48">
        <v>0.22527612999999999</v>
      </c>
      <c r="AAB38" s="48">
        <v>0.51703860000000001</v>
      </c>
      <c r="AAC38" s="48">
        <v>1.1062715999999999</v>
      </c>
      <c r="AAD38" s="48">
        <v>2.4779230000000001</v>
      </c>
      <c r="AAE38" s="48">
        <v>6.1334147000000003</v>
      </c>
      <c r="AAF38" s="48">
        <v>16.312885000000001</v>
      </c>
      <c r="AAG38" s="48">
        <v>46.457782999999999</v>
      </c>
      <c r="AAH38" s="48">
        <v>44.070971999999998</v>
      </c>
      <c r="AAI38" s="48">
        <v>34.490025000000003</v>
      </c>
      <c r="AAJ38" s="48">
        <v>28.870159999999998</v>
      </c>
      <c r="AAK38" s="48">
        <v>24.700167</v>
      </c>
      <c r="AAL38" s="48">
        <v>21.628847</v>
      </c>
      <c r="AAM38" s="48">
        <v>19.014354999999998</v>
      </c>
      <c r="AAN38" s="48">
        <v>16.716674999999999</v>
      </c>
      <c r="AAO38" s="48">
        <v>14.566941999999999</v>
      </c>
      <c r="AAP38" s="48">
        <v>12.515902499999999</v>
      </c>
      <c r="AAQ38" s="48">
        <v>10.603001000000001</v>
      </c>
      <c r="AAR38" s="48">
        <v>8.8115269999999999</v>
      </c>
      <c r="AAS38" s="48">
        <v>7.1941031999999998</v>
      </c>
      <c r="AAT38" s="48">
        <v>5.7863692999999996</v>
      </c>
      <c r="AAU38" s="48">
        <v>4.5180372999999996</v>
      </c>
      <c r="AAV38" s="48">
        <v>3.4129505</v>
      </c>
      <c r="AAW38" s="48">
        <v>2.5137637000000002</v>
      </c>
      <c r="AAX38" s="48">
        <v>1.814727</v>
      </c>
      <c r="AAY38" s="48">
        <v>1.2743521</v>
      </c>
      <c r="AAZ38" s="48">
        <v>0.86633199999999999</v>
      </c>
      <c r="ABA38" s="48">
        <v>0.57200519999999999</v>
      </c>
      <c r="ABB38" s="48">
        <v>0.36655724000000001</v>
      </c>
      <c r="ABC38" s="48">
        <v>0.22783697</v>
      </c>
      <c r="ABD38" s="48">
        <v>0.13528567999999999</v>
      </c>
      <c r="ABE38" s="48">
        <v>7.8924893999999995E-2</v>
      </c>
      <c r="ABF38" s="48">
        <v>4.6543617000000002E-2</v>
      </c>
      <c r="ABG38" s="48">
        <v>2.730289E-2</v>
      </c>
      <c r="ABH38" s="48">
        <v>1.5850382E-2</v>
      </c>
      <c r="ABI38" s="48">
        <v>9.2142760000000004E-3</v>
      </c>
      <c r="ABJ38" s="48">
        <v>5.7381680000000001E-3</v>
      </c>
      <c r="ABK38" s="48">
        <v>3.7686086999999999E-3</v>
      </c>
      <c r="ABL38" s="48">
        <v>1.5020387999999999E-4</v>
      </c>
      <c r="ABM38" s="48">
        <v>3.185183E-4</v>
      </c>
      <c r="ABN38" s="48">
        <v>6.8481604000000004E-4</v>
      </c>
      <c r="ABO38" s="48">
        <v>1.4709826E-3</v>
      </c>
      <c r="ABP38" s="48">
        <v>3.1312262E-3</v>
      </c>
      <c r="ABQ38" s="48">
        <v>6.5640736999999999E-3</v>
      </c>
      <c r="ABR38" s="48">
        <v>1.4523319E-2</v>
      </c>
      <c r="ABS38" s="48">
        <v>3.331742E-2</v>
      </c>
      <c r="ABT38" s="48">
        <v>7.7043570000000006E-2</v>
      </c>
      <c r="ABU38" s="48">
        <v>0.17585039</v>
      </c>
      <c r="ABV38" s="48">
        <v>0.38259549999999998</v>
      </c>
      <c r="ABW38" s="48">
        <v>0.76123536000000003</v>
      </c>
      <c r="ABX38" s="48">
        <v>1.5213306</v>
      </c>
      <c r="ABY38" s="48">
        <v>3.1466865999999998</v>
      </c>
      <c r="ABZ38" s="48">
        <v>6.3865569999999998</v>
      </c>
      <c r="ACA38" s="48">
        <v>11.825072</v>
      </c>
      <c r="ACB38" s="48">
        <v>15.862555499999999</v>
      </c>
      <c r="ACC38" s="48">
        <v>17.341605999999999</v>
      </c>
      <c r="ACD38" s="48">
        <v>17.472311000000001</v>
      </c>
      <c r="ACE38" s="48">
        <v>16.977350000000001</v>
      </c>
      <c r="ACF38" s="48">
        <v>16.114647000000001</v>
      </c>
      <c r="ACG38" s="48">
        <v>14.963100000000001</v>
      </c>
      <c r="ACH38" s="48">
        <v>13.685280000000001</v>
      </c>
      <c r="ACI38" s="48">
        <v>12.281485999999999</v>
      </c>
      <c r="ACJ38" s="48">
        <v>10.797351000000001</v>
      </c>
      <c r="ACK38" s="48">
        <v>9.2976159999999997</v>
      </c>
      <c r="ACL38" s="48">
        <v>7.8314456999999997</v>
      </c>
      <c r="ACM38" s="48">
        <v>6.4488006000000002</v>
      </c>
      <c r="ACN38" s="48">
        <v>5.1898403000000002</v>
      </c>
      <c r="ACO38" s="48">
        <v>4.0675825999999997</v>
      </c>
      <c r="ACP38" s="48">
        <v>3.0978563000000001</v>
      </c>
      <c r="ACQ38" s="48">
        <v>2.2982534999999999</v>
      </c>
      <c r="ACR38" s="48">
        <v>1.6629418</v>
      </c>
      <c r="ACS38" s="48">
        <v>1.1682304999999999</v>
      </c>
      <c r="ACT38" s="48">
        <v>0.79498270000000004</v>
      </c>
      <c r="ACU38" s="48">
        <v>0.52611059999999998</v>
      </c>
      <c r="ACV38" s="48">
        <v>0.33815128</v>
      </c>
      <c r="ACW38" s="48">
        <v>0.21075720000000001</v>
      </c>
      <c r="ACX38" s="48">
        <v>0.12545982</v>
      </c>
      <c r="ACY38" s="48">
        <v>7.3355519999999994E-2</v>
      </c>
      <c r="ACZ38" s="48">
        <v>4.3352300000000003E-2</v>
      </c>
      <c r="ADA38" s="48">
        <v>2.5491247000000002E-2</v>
      </c>
      <c r="ADB38" s="48">
        <v>1.4817103999999999E-2</v>
      </c>
      <c r="ADC38" s="48">
        <v>8.613173E-3</v>
      </c>
      <c r="ADD38" s="48">
        <v>5.3896539999999998E-3</v>
      </c>
      <c r="ADE38" s="48">
        <v>3.4975363E-3</v>
      </c>
      <c r="ADF38" s="48">
        <v>1.1980889399999999E-4</v>
      </c>
      <c r="ADG38" s="48">
        <v>2.5277642999999998E-4</v>
      </c>
      <c r="ADH38" s="48">
        <v>5.3864690000000003E-4</v>
      </c>
      <c r="ADI38" s="48">
        <v>1.1438672999999999E-3</v>
      </c>
      <c r="ADJ38" s="48">
        <v>2.400246E-3</v>
      </c>
      <c r="ADK38" s="48">
        <v>4.9272626999999998E-3</v>
      </c>
      <c r="ADL38" s="48">
        <v>1.0407048E-2</v>
      </c>
      <c r="ADM38" s="48">
        <v>2.2730614999999999E-2</v>
      </c>
      <c r="ADN38" s="48">
        <v>4.8937346999999999E-2</v>
      </c>
      <c r="ADO38" s="48">
        <v>0.10089799000000001</v>
      </c>
      <c r="ADP38" s="48">
        <v>0.20787634999999999</v>
      </c>
      <c r="ADQ38" s="48">
        <v>0.40280217000000001</v>
      </c>
      <c r="ADR38" s="48">
        <v>0.74203885000000003</v>
      </c>
      <c r="ADS38" s="48">
        <v>1.3706408000000001</v>
      </c>
      <c r="ADT38" s="48">
        <v>2.4335265000000001</v>
      </c>
      <c r="ADU38" s="48">
        <v>3.9803378999999999</v>
      </c>
      <c r="ADV38" s="48">
        <v>5.6680320000000002</v>
      </c>
      <c r="ADW38" s="48">
        <v>7.0876609999999998</v>
      </c>
      <c r="ADX38" s="48">
        <v>8.128762</v>
      </c>
      <c r="ADY38" s="48">
        <v>8.7344849999999994</v>
      </c>
      <c r="ADZ38" s="48">
        <v>9.0144629999999992</v>
      </c>
      <c r="AEA38" s="48">
        <v>8.9462700000000002</v>
      </c>
      <c r="AEB38" s="48">
        <v>8.6061540000000001</v>
      </c>
      <c r="AEC38" s="48">
        <v>8.056953</v>
      </c>
      <c r="AED38" s="48">
        <v>7.337135</v>
      </c>
      <c r="AEE38" s="48">
        <v>6.4996575999999999</v>
      </c>
      <c r="AEF38" s="48">
        <v>5.5996227000000003</v>
      </c>
      <c r="AEG38" s="48">
        <v>4.6957829999999996</v>
      </c>
      <c r="AEH38" s="48">
        <v>3.8327198</v>
      </c>
      <c r="AEI38" s="48">
        <v>3.0411860000000002</v>
      </c>
      <c r="AEJ38" s="48">
        <v>2.3448608000000002</v>
      </c>
      <c r="AEK38" s="48">
        <v>1.7582766999999999</v>
      </c>
      <c r="AEL38" s="48">
        <v>1.2834589999999999</v>
      </c>
      <c r="AEM38" s="48">
        <v>0.90815186999999997</v>
      </c>
      <c r="AEN38" s="48">
        <v>0.61698200000000003</v>
      </c>
      <c r="AEO38" s="48">
        <v>0.409445</v>
      </c>
      <c r="AEP38" s="48">
        <v>0.2659667</v>
      </c>
      <c r="AEQ38" s="48">
        <v>0.16743767000000001</v>
      </c>
      <c r="AER38" s="48">
        <v>0.10045287999999999</v>
      </c>
      <c r="AES38" s="48">
        <v>5.9154835000000003E-2</v>
      </c>
      <c r="AET38" s="48">
        <v>3.5175940000000003E-2</v>
      </c>
      <c r="AEU38" s="48">
        <v>2.0772302999999999E-2</v>
      </c>
      <c r="AEV38" s="48">
        <v>1.21080475E-2</v>
      </c>
      <c r="AEW38" s="48">
        <v>7.0596816999999997E-3</v>
      </c>
      <c r="AEX38" s="48">
        <v>4.4578941999999996E-3</v>
      </c>
      <c r="AEY38" s="48">
        <v>2.9148548E-3</v>
      </c>
      <c r="AEZ38" s="48">
        <v>8.4362284000000007E-5</v>
      </c>
      <c r="AFA38" s="48">
        <v>1.778637E-4</v>
      </c>
      <c r="AFB38" s="48">
        <v>3.7863478000000001E-4</v>
      </c>
      <c r="AFC38" s="48">
        <v>8.0723275E-4</v>
      </c>
      <c r="AFD38" s="48">
        <v>1.7232604E-3</v>
      </c>
      <c r="AFE38" s="48">
        <v>3.7126194E-3</v>
      </c>
      <c r="AFF38" s="48">
        <v>6.4352580000000001E-3</v>
      </c>
      <c r="AFG38" s="48">
        <v>1.2686634E-2</v>
      </c>
      <c r="AFH38" s="48">
        <v>2.5724705E-2</v>
      </c>
      <c r="AFI38" s="48">
        <v>5.1826127E-2</v>
      </c>
      <c r="AFJ38" s="48">
        <v>0.102283165</v>
      </c>
      <c r="AFK38" s="48">
        <v>0.19365449000000001</v>
      </c>
      <c r="AFL38" s="48">
        <v>0.34355914999999998</v>
      </c>
      <c r="AFM38" s="48">
        <v>0.57880794999999996</v>
      </c>
      <c r="AFN38" s="48">
        <v>0.95368284000000003</v>
      </c>
      <c r="AFO38" s="48">
        <v>1.4745101</v>
      </c>
      <c r="AFP38" s="48">
        <v>2.1098769000000002</v>
      </c>
      <c r="AFQ38" s="48">
        <v>2.7867076000000002</v>
      </c>
      <c r="AFR38" s="48">
        <v>3.4119609999999998</v>
      </c>
      <c r="AFS38" s="48">
        <v>3.9362694999999999</v>
      </c>
      <c r="AFT38" s="48">
        <v>4.3124913999999999</v>
      </c>
      <c r="AFU38" s="48">
        <v>4.5250664</v>
      </c>
      <c r="AFV38" s="48">
        <v>4.5573139999999999</v>
      </c>
      <c r="AFW38" s="48">
        <v>4.4318</v>
      </c>
      <c r="AFX38" s="48">
        <v>4.1750379999999998</v>
      </c>
      <c r="AFY38" s="48">
        <v>3.8099864000000001</v>
      </c>
      <c r="AFZ38" s="48">
        <v>3.3676789</v>
      </c>
      <c r="AGA38" s="48">
        <v>2.8843690999999998</v>
      </c>
      <c r="AGB38" s="48">
        <v>2.3964865</v>
      </c>
      <c r="AGC38" s="48">
        <v>1.9321946000000001</v>
      </c>
      <c r="AGD38" s="48">
        <v>1.5126162000000001</v>
      </c>
      <c r="AGE38" s="48">
        <v>1.1500565</v>
      </c>
      <c r="AGF38" s="48">
        <v>0.84670895000000002</v>
      </c>
      <c r="AGG38" s="48">
        <v>0.59892493000000002</v>
      </c>
      <c r="AGH38" s="48">
        <v>0.41283061999999998</v>
      </c>
      <c r="AGI38" s="48">
        <v>0.27791533000000002</v>
      </c>
      <c r="AGJ38" s="48">
        <v>0.18122472000000001</v>
      </c>
      <c r="AGK38" s="48">
        <v>0.11243836</v>
      </c>
      <c r="AGL38" s="48">
        <v>6.8139404000000001E-2</v>
      </c>
      <c r="AGM38" s="48">
        <v>4.1530116999999998E-2</v>
      </c>
      <c r="AGN38" s="48">
        <v>2.5123843999999999E-2</v>
      </c>
      <c r="AGO38" s="48">
        <v>1.4964547E-2</v>
      </c>
      <c r="AGP38" s="48">
        <v>8.8013629999999995E-3</v>
      </c>
      <c r="AGQ38" s="48">
        <v>5.1949852999999997E-3</v>
      </c>
      <c r="AGR38" s="48">
        <v>3.2367023999999999E-3</v>
      </c>
      <c r="AGS38" s="48">
        <v>2.1042790000000001E-3</v>
      </c>
      <c r="AGT38" s="48">
        <v>5.2105899999999999E-5</v>
      </c>
      <c r="AGU38" s="48">
        <v>1.093438E-4</v>
      </c>
      <c r="AGV38" s="48">
        <v>2.3059662E-4</v>
      </c>
      <c r="AGW38" s="48">
        <v>4.8614736E-4</v>
      </c>
      <c r="AGX38" s="48">
        <v>1.0251177999999999E-3</v>
      </c>
      <c r="AGY38" s="48">
        <v>2.1715356999999999E-3</v>
      </c>
      <c r="AGZ38" s="48">
        <v>3.5929134999999998E-3</v>
      </c>
      <c r="AHA38" s="48">
        <v>6.5527996E-3</v>
      </c>
      <c r="AHB38" s="48">
        <v>1.2591537999999999E-2</v>
      </c>
      <c r="AHC38" s="48">
        <v>2.4240577999999999E-2</v>
      </c>
      <c r="AHD38" s="48">
        <v>4.5660745000000003E-2</v>
      </c>
      <c r="AHE38" s="48">
        <v>8.3481659999999999E-2</v>
      </c>
      <c r="AHF38" s="48">
        <v>0.14618658000000001</v>
      </c>
      <c r="AHG38" s="48">
        <v>0.24726356999999999</v>
      </c>
      <c r="AHH38" s="48">
        <v>0.37768703999999997</v>
      </c>
      <c r="AHI38" s="48">
        <v>0.56641936000000004</v>
      </c>
      <c r="AHJ38" s="48">
        <v>0.80395419999999995</v>
      </c>
      <c r="AHK38" s="48">
        <v>1.0753332</v>
      </c>
      <c r="AHL38" s="48">
        <v>1.3638735</v>
      </c>
      <c r="AHM38" s="48">
        <v>1.6442664</v>
      </c>
      <c r="AHN38" s="48">
        <v>1.8776744999999999</v>
      </c>
      <c r="AHO38" s="48">
        <v>2.0438497</v>
      </c>
      <c r="AHP38" s="48">
        <v>2.1335923999999999</v>
      </c>
      <c r="AHQ38" s="48">
        <v>2.1446812</v>
      </c>
      <c r="AHR38" s="48">
        <v>2.0798611999999999</v>
      </c>
      <c r="AHS38" s="48">
        <v>1.9481416</v>
      </c>
      <c r="AHT38" s="48">
        <v>1.7626278</v>
      </c>
      <c r="AHU38" s="48">
        <v>1.5418303</v>
      </c>
      <c r="AHV38" s="48">
        <v>1.3052231000000001</v>
      </c>
      <c r="AHW38" s="48">
        <v>1.0702008000000001</v>
      </c>
      <c r="AHX38" s="48">
        <v>0.85099930000000001</v>
      </c>
      <c r="AHY38" s="48">
        <v>0.65517210000000004</v>
      </c>
      <c r="AHZ38" s="48">
        <v>0.48365799999999998</v>
      </c>
      <c r="AIA38" s="48">
        <v>0.34757339999999998</v>
      </c>
      <c r="AIB38" s="48">
        <v>0.24341093999999999</v>
      </c>
      <c r="AIC38" s="48">
        <v>0.16487661000000001</v>
      </c>
      <c r="AID38" s="48">
        <v>0.106244616</v>
      </c>
      <c r="AIE38" s="48">
        <v>6.6720514999999994E-2</v>
      </c>
      <c r="AIF38" s="48">
        <v>4.1976593E-2</v>
      </c>
      <c r="AIG38" s="48">
        <v>2.6153827000000001E-2</v>
      </c>
      <c r="AIH38" s="48">
        <v>1.601491E-2</v>
      </c>
      <c r="AII38" s="48">
        <v>9.6360669999999999E-3</v>
      </c>
      <c r="AIJ38" s="48">
        <v>5.7555519999999997E-3</v>
      </c>
      <c r="AIK38" s="48">
        <v>3.60247E-3</v>
      </c>
      <c r="AIL38" s="48">
        <v>2.1948509999999998E-3</v>
      </c>
      <c r="AIM38" s="48">
        <v>1.4300401999999999E-3</v>
      </c>
      <c r="AIN38" s="48">
        <v>2.854933E-5</v>
      </c>
      <c r="AIO38" s="48">
        <v>5.9349567999999998E-5</v>
      </c>
      <c r="AIP38" s="48">
        <v>1.2291156999999999E-4</v>
      </c>
      <c r="AIQ38" s="48">
        <v>2.5246147000000001E-4</v>
      </c>
      <c r="AIR38" s="48">
        <v>5.1305483999999999E-4</v>
      </c>
      <c r="AIS38" s="48">
        <v>1.0285965000000001E-3</v>
      </c>
      <c r="AIT38" s="48">
        <v>2.0231120000000001E-3</v>
      </c>
      <c r="AIU38" s="48">
        <v>3.259428E-3</v>
      </c>
      <c r="AIV38" s="48">
        <v>5.8376349999999999E-3</v>
      </c>
      <c r="AIW38" s="48">
        <v>1.103809E-2</v>
      </c>
      <c r="AIX38" s="48">
        <v>1.9454312000000001E-2</v>
      </c>
      <c r="AIY38" s="48">
        <v>3.4418433999999998E-2</v>
      </c>
      <c r="AIZ38" s="48">
        <v>5.90112E-2</v>
      </c>
      <c r="AJA38" s="48">
        <v>9.6208779999999994E-2</v>
      </c>
      <c r="AJB38" s="48">
        <v>0.14875596999999999</v>
      </c>
      <c r="AJC38" s="48">
        <v>0.21701321000000001</v>
      </c>
      <c r="AJD38" s="48">
        <v>0.30626776999999999</v>
      </c>
      <c r="AJE38" s="48">
        <v>0.41386545000000002</v>
      </c>
      <c r="AJF38" s="48">
        <v>0.53156113999999999</v>
      </c>
      <c r="AJG38" s="48">
        <v>0.65089680000000005</v>
      </c>
      <c r="AJH38" s="48">
        <v>0.76057220000000003</v>
      </c>
      <c r="AJI38" s="48">
        <v>0.85013293999999995</v>
      </c>
      <c r="AJJ38" s="48">
        <v>0.91154760000000001</v>
      </c>
      <c r="AJK38" s="48">
        <v>0.94010543999999996</v>
      </c>
      <c r="AJL38" s="48">
        <v>0.93234174999999997</v>
      </c>
      <c r="AJM38" s="48">
        <v>0.89277850000000003</v>
      </c>
      <c r="AJN38" s="48">
        <v>0.82409129999999997</v>
      </c>
      <c r="AJO38" s="48">
        <v>0.73422164000000001</v>
      </c>
      <c r="AJP38" s="48">
        <v>0.63167280000000003</v>
      </c>
      <c r="AJQ38" s="48">
        <v>0.52526399999999995</v>
      </c>
      <c r="AJR38" s="48">
        <v>0.42525429999999997</v>
      </c>
      <c r="AJS38" s="48">
        <v>0.33341715</v>
      </c>
      <c r="AJT38" s="48">
        <v>0.24723033999999999</v>
      </c>
      <c r="AJU38" s="48">
        <v>0.17897220999999999</v>
      </c>
      <c r="AJV38" s="48">
        <v>0.12676109999999999</v>
      </c>
      <c r="AJW38" s="48">
        <v>8.5481554000000001E-2</v>
      </c>
      <c r="AJX38" s="48">
        <v>5.5908196E-2</v>
      </c>
      <c r="AJY38" s="48">
        <v>3.6454577000000002E-2</v>
      </c>
      <c r="AJZ38" s="48">
        <v>2.3467327E-2</v>
      </c>
      <c r="AKA38" s="48">
        <v>1.4821552E-2</v>
      </c>
      <c r="AKB38" s="48">
        <v>9.1808884999999996E-3</v>
      </c>
      <c r="AKC38" s="48">
        <v>5.6155086000000002E-3</v>
      </c>
      <c r="AKD38" s="48">
        <v>3.4561790000000002E-3</v>
      </c>
      <c r="AKE38" s="48">
        <v>2.1579524E-3</v>
      </c>
      <c r="AKF38" s="48">
        <v>1.3215970999999999E-3</v>
      </c>
      <c r="AKG38" s="48">
        <v>8.5755390000000003E-4</v>
      </c>
      <c r="AKH38" s="48">
        <v>1.4157155000000001E-5</v>
      </c>
      <c r="AKI38" s="48">
        <v>2.9142315000000002E-5</v>
      </c>
      <c r="AKJ38" s="48">
        <v>5.9266822E-5</v>
      </c>
      <c r="AKK38" s="48">
        <v>1.18804965E-4</v>
      </c>
      <c r="AKL38" s="48">
        <v>2.3415919000000001E-4</v>
      </c>
      <c r="AKM38" s="48">
        <v>4.519045E-4</v>
      </c>
      <c r="AKN38" s="48">
        <v>8.4782029999999999E-4</v>
      </c>
      <c r="AKO38" s="48">
        <v>1.5240849999999999E-3</v>
      </c>
      <c r="AKP38" s="48">
        <v>2.7152167000000001E-3</v>
      </c>
      <c r="AKQ38" s="48">
        <v>4.7793662999999998E-3</v>
      </c>
      <c r="AKR38" s="48">
        <v>7.9431469999999994E-3</v>
      </c>
      <c r="AKS38" s="48">
        <v>1.3496068E-2</v>
      </c>
      <c r="AKT38" s="48">
        <v>2.2559151E-2</v>
      </c>
      <c r="AKU38" s="48">
        <v>3.6458205E-2</v>
      </c>
      <c r="AKV38" s="48">
        <v>5.6479737000000002E-2</v>
      </c>
      <c r="AKW38" s="48">
        <v>8.3354300000000006E-2</v>
      </c>
      <c r="AKX38" s="48">
        <v>0.116803855</v>
      </c>
      <c r="AKY38" s="48">
        <v>0.15630187000000001</v>
      </c>
      <c r="AKZ38" s="48">
        <v>0.20000673999999999</v>
      </c>
      <c r="ALA38" s="48">
        <v>0.24661447</v>
      </c>
      <c r="ALB38" s="48">
        <v>0.29188683999999998</v>
      </c>
      <c r="ALC38" s="48">
        <v>0.33159070000000002</v>
      </c>
      <c r="ALD38" s="48">
        <v>0.36194179999999998</v>
      </c>
      <c r="ALE38" s="48">
        <v>0.37993579999999999</v>
      </c>
      <c r="ALF38" s="48">
        <v>0.38373423000000001</v>
      </c>
      <c r="ALG38" s="48">
        <v>0.37378073000000001</v>
      </c>
      <c r="ALH38" s="48">
        <v>0.35060609999999998</v>
      </c>
      <c r="ALI38" s="48">
        <v>0.31722697999999999</v>
      </c>
      <c r="ALJ38" s="48">
        <v>0.27693224</v>
      </c>
      <c r="ALK38" s="48">
        <v>0.23330869000000001</v>
      </c>
      <c r="ALL38" s="48">
        <v>0.19129492000000001</v>
      </c>
      <c r="ALM38" s="48">
        <v>0.15193509999999999</v>
      </c>
      <c r="ALN38" s="48">
        <v>0.11344807</v>
      </c>
      <c r="ALO38" s="48">
        <v>8.2110345000000001E-2</v>
      </c>
      <c r="ALP38" s="48">
        <v>5.788857E-2</v>
      </c>
      <c r="ALQ38" s="48">
        <v>4.0255922999999999E-2</v>
      </c>
      <c r="ALR38" s="48">
        <v>2.7436334999999999E-2</v>
      </c>
      <c r="ALS38" s="48">
        <v>1.8308946999999999E-2</v>
      </c>
      <c r="ALT38" s="48">
        <v>1.1952567000000001E-2</v>
      </c>
      <c r="ALU38" s="48">
        <v>7.6362260000000003E-3</v>
      </c>
      <c r="ALV38" s="48">
        <v>4.8144800000000003E-3</v>
      </c>
      <c r="ALW38" s="48">
        <v>3.1486128000000001E-3</v>
      </c>
      <c r="ALX38" s="48">
        <v>1.9416532000000001E-3</v>
      </c>
      <c r="ALY38" s="48">
        <v>1.1887567E-3</v>
      </c>
      <c r="ALZ38" s="48">
        <v>7.3249347000000004E-4</v>
      </c>
      <c r="AMA38" s="48">
        <v>5.0002312999999996E-4</v>
      </c>
      <c r="AMB38" s="48">
        <v>6.4671359999999996E-6</v>
      </c>
      <c r="AMC38" s="48">
        <v>1.320653E-5</v>
      </c>
      <c r="AMD38" s="48">
        <v>2.6468928E-5</v>
      </c>
      <c r="AME38" s="48">
        <v>5.2112240000000002E-5</v>
      </c>
      <c r="AMF38" s="48">
        <v>1.00747886E-4</v>
      </c>
      <c r="AMG38" s="48">
        <v>1.9099030000000001E-4</v>
      </c>
      <c r="AMH38" s="48">
        <v>3.5455426999999999E-4</v>
      </c>
      <c r="AMI38" s="48">
        <v>6.4534035999999997E-4</v>
      </c>
      <c r="AMJ38" s="48">
        <v>1.1659071999999999E-3</v>
      </c>
      <c r="AMK38" s="48">
        <v>2.1463827999999999E-3</v>
      </c>
      <c r="AML38" s="48">
        <v>3.227667E-3</v>
      </c>
      <c r="AMM38" s="48">
        <v>5.2008326000000001E-3</v>
      </c>
      <c r="AMN38" s="48">
        <v>8.3465669999999992E-3</v>
      </c>
      <c r="AMO38" s="48">
        <v>1.3132084E-2</v>
      </c>
      <c r="AMP38" s="48">
        <v>2.0085347999999999E-2</v>
      </c>
      <c r="AMQ38" s="48">
        <v>2.9584516000000002E-2</v>
      </c>
      <c r="AMR38" s="48">
        <v>4.1784290000000002E-2</v>
      </c>
      <c r="AMS38" s="48">
        <v>5.6573749999999999E-2</v>
      </c>
      <c r="AMT38" s="48">
        <v>7.2822300000000006E-2</v>
      </c>
      <c r="AMU38" s="48">
        <v>9.0260476000000006E-2</v>
      </c>
      <c r="AMV38" s="48">
        <v>0.10779956</v>
      </c>
      <c r="AMW38" s="48">
        <v>0.12295626</v>
      </c>
      <c r="AMX38" s="48">
        <v>0.13515098</v>
      </c>
      <c r="AMY38" s="48">
        <v>0.14343571999999999</v>
      </c>
      <c r="AMZ38" s="48">
        <v>0.14684647000000001</v>
      </c>
      <c r="ANA38" s="48">
        <v>0.14477581</v>
      </c>
      <c r="ANB38" s="48">
        <v>0.13740309000000001</v>
      </c>
      <c r="ANC38" s="48">
        <v>0.12578613999999999</v>
      </c>
      <c r="AND38" s="48">
        <v>0.11125587000000001</v>
      </c>
      <c r="ANE38" s="48">
        <v>9.5061794000000005E-2</v>
      </c>
      <c r="ANF38" s="48">
        <v>7.6607469999999997E-2</v>
      </c>
      <c r="ANG38" s="48">
        <v>6.1083923999999998E-2</v>
      </c>
      <c r="ANH38" s="48">
        <v>4.6982522999999998E-2</v>
      </c>
      <c r="ANI38" s="48">
        <v>3.5233001999999999E-2</v>
      </c>
      <c r="ANJ38" s="48">
        <v>2.507158E-2</v>
      </c>
      <c r="ANK38" s="48">
        <v>1.7946812999999999E-2</v>
      </c>
      <c r="ANL38" s="48">
        <v>1.2489857E-2</v>
      </c>
      <c r="ANM38" s="48">
        <v>8.4614430000000008E-3</v>
      </c>
      <c r="ANN38" s="48">
        <v>5.6031070000000004E-3</v>
      </c>
      <c r="ANO38" s="48">
        <v>3.6416034999999999E-3</v>
      </c>
      <c r="ANP38" s="48">
        <v>2.3729654E-3</v>
      </c>
      <c r="ANQ38" s="48">
        <v>1.5393032E-3</v>
      </c>
      <c r="ANR38" s="48">
        <v>9.6392720000000002E-4</v>
      </c>
      <c r="ANS38" s="48">
        <v>5.9199079999999998E-4</v>
      </c>
      <c r="ANT38" s="48">
        <v>3.6307119999999998E-4</v>
      </c>
      <c r="ANU38" s="48">
        <v>2.363934E-4</v>
      </c>
      <c r="ANV38" s="48">
        <v>2.7539716000000001E-6</v>
      </c>
      <c r="ANW38" s="48">
        <v>5.5881436999999996E-6</v>
      </c>
      <c r="ANX38" s="48">
        <v>1.1065329999999999E-5</v>
      </c>
      <c r="ANY38" s="48">
        <v>2.1466977999999999E-5</v>
      </c>
      <c r="ANZ38" s="48">
        <v>4.0860562999999999E-5</v>
      </c>
      <c r="AOA38" s="48">
        <v>7.62979E-5</v>
      </c>
      <c r="AOB38" s="48">
        <v>1.3969574999999999E-4</v>
      </c>
      <c r="AOC38" s="48">
        <v>2.5079516000000001E-4</v>
      </c>
      <c r="AOD38" s="48">
        <v>4.4190100000000002E-4</v>
      </c>
      <c r="AOE38" s="48">
        <v>7.6321910000000002E-4</v>
      </c>
      <c r="AOF38" s="48">
        <v>1.2679579E-3</v>
      </c>
      <c r="AOG38" s="48">
        <v>2.1686365E-3</v>
      </c>
      <c r="AOH38" s="48">
        <v>3.1132616999999998E-3</v>
      </c>
      <c r="AOI38" s="48">
        <v>4.6789413000000004E-3</v>
      </c>
      <c r="AOJ38" s="48">
        <v>6.8883809999999998E-3</v>
      </c>
      <c r="AOK38" s="48">
        <v>1.0020055E-2</v>
      </c>
      <c r="AOL38" s="48">
        <v>1.4093647000000001E-2</v>
      </c>
      <c r="AOM38" s="48">
        <v>1.9479975E-2</v>
      </c>
      <c r="AON38" s="48">
        <v>2.5004057E-2</v>
      </c>
      <c r="AOO38" s="48">
        <v>3.0980831E-2</v>
      </c>
      <c r="AOP38" s="48">
        <v>3.7197580000000001E-2</v>
      </c>
      <c r="AOQ38" s="48">
        <v>4.3454920000000001E-2</v>
      </c>
      <c r="AOR38" s="48">
        <v>4.7980238000000001E-2</v>
      </c>
      <c r="AOS38" s="48">
        <v>5.1167394999999997E-2</v>
      </c>
      <c r="AOT38" s="48">
        <v>5.2815189999999998E-2</v>
      </c>
      <c r="AOU38" s="48">
        <v>5.2398939999999998E-2</v>
      </c>
      <c r="AOV38" s="48">
        <v>5.0082855000000003E-2</v>
      </c>
      <c r="AOW38" s="48">
        <v>4.6214315999999998E-2</v>
      </c>
      <c r="AOX38" s="48">
        <v>4.1298955999999998E-2</v>
      </c>
      <c r="AOY38" s="48">
        <v>3.5592369999999998E-2</v>
      </c>
      <c r="AOZ38" s="48">
        <v>2.960614E-2</v>
      </c>
      <c r="APA38" s="48">
        <v>2.3516985000000001E-2</v>
      </c>
      <c r="APB38" s="48">
        <v>1.8551229999999998E-2</v>
      </c>
      <c r="APC38" s="48">
        <v>1.4243973E-2</v>
      </c>
      <c r="APD38" s="48">
        <v>1.0499905E-2</v>
      </c>
      <c r="APE38" s="48">
        <v>7.5337889999999999E-3</v>
      </c>
      <c r="APF38" s="48">
        <v>5.2900775000000004E-3</v>
      </c>
      <c r="APG38" s="48">
        <v>3.648189E-3</v>
      </c>
      <c r="APH38" s="48">
        <v>2.550479E-3</v>
      </c>
      <c r="API38" s="48">
        <v>1.6899230999999999E-3</v>
      </c>
      <c r="APJ38" s="48">
        <v>1.0990508999999999E-3</v>
      </c>
      <c r="APK38" s="48">
        <v>7.0241664000000002E-4</v>
      </c>
      <c r="APL38" s="48">
        <v>4.4005457E-4</v>
      </c>
      <c r="APM38" s="48">
        <v>2.715854E-4</v>
      </c>
      <c r="APN38" s="48">
        <v>1.6921317999999999E-4</v>
      </c>
      <c r="APO38" s="48">
        <v>1.2157687E-4</v>
      </c>
      <c r="APP38" s="48">
        <v>1.1024043E-6</v>
      </c>
      <c r="APQ38" s="48">
        <v>2.2250709999999999E-6</v>
      </c>
      <c r="APR38" s="48">
        <v>4.3593489999999998E-6</v>
      </c>
      <c r="APS38" s="48">
        <v>8.3462559999999997E-6</v>
      </c>
      <c r="APT38" s="48">
        <v>1.5660155999999999E-5</v>
      </c>
      <c r="APU38" s="48">
        <v>2.8812337E-5</v>
      </c>
      <c r="APV38" s="48">
        <v>5.1960209999999998E-5</v>
      </c>
      <c r="APW38" s="48">
        <v>9.1781920000000004E-5</v>
      </c>
      <c r="APX38" s="48">
        <v>1.586413E-4</v>
      </c>
      <c r="APY38" s="48">
        <v>2.6787476999999999E-4</v>
      </c>
      <c r="APZ38" s="48">
        <v>4.4079774000000001E-4</v>
      </c>
      <c r="AQA38" s="48">
        <v>7.1105826999999999E-4</v>
      </c>
      <c r="AQB38" s="48">
        <v>1.1000222E-3</v>
      </c>
      <c r="AQC38" s="48">
        <v>1.7374267000000001E-3</v>
      </c>
      <c r="AQD38" s="48">
        <v>2.3668452999999999E-3</v>
      </c>
      <c r="AQE38" s="48">
        <v>3.4559816000000001E-3</v>
      </c>
      <c r="AQF38" s="48">
        <v>4.7058476999999998E-3</v>
      </c>
      <c r="AQG38" s="48">
        <v>6.3243876000000001E-3</v>
      </c>
      <c r="AQH38" s="48">
        <v>8.1765450000000003E-3</v>
      </c>
      <c r="AQI38" s="48">
        <v>1.0212763999999999E-2</v>
      </c>
      <c r="AQJ38" s="48">
        <v>1.2303194E-2</v>
      </c>
      <c r="AQK38" s="48">
        <v>1.4290447E-2</v>
      </c>
      <c r="AQL38" s="48">
        <v>1.6007803000000001E-2</v>
      </c>
      <c r="AQM38" s="48">
        <v>1.7277163000000002E-2</v>
      </c>
      <c r="AQN38" s="48">
        <v>1.7968738000000001E-2</v>
      </c>
      <c r="AQO38" s="48">
        <v>1.8005887000000002E-2</v>
      </c>
      <c r="AQP38" s="48">
        <v>1.7401263E-2</v>
      </c>
      <c r="AQQ38" s="48">
        <v>1.6234322999999998E-2</v>
      </c>
      <c r="AQR38" s="48">
        <v>1.4637847000000001E-2</v>
      </c>
      <c r="AQS38" s="48">
        <v>1.2766895E-2</v>
      </c>
      <c r="AQT38" s="48">
        <v>1.0771213E-2</v>
      </c>
      <c r="AQU38" s="48">
        <v>8.7795249999999998E-3</v>
      </c>
      <c r="AQV38" s="48">
        <v>6.9621713000000002E-3</v>
      </c>
      <c r="AQW38" s="48">
        <v>5.3682189999999996E-3</v>
      </c>
      <c r="AQX38" s="48">
        <v>4.0191445000000003E-3</v>
      </c>
      <c r="AQY38" s="48">
        <v>2.9444850000000002E-3</v>
      </c>
      <c r="AQZ38" s="48">
        <v>2.1703762E-3</v>
      </c>
      <c r="ARA38" s="48">
        <v>1.517268E-3</v>
      </c>
      <c r="ARB38" s="48">
        <v>1.0424525999999999E-3</v>
      </c>
      <c r="ARC38" s="48">
        <v>6.9847254999999997E-4</v>
      </c>
      <c r="ARD38" s="48">
        <v>4.5785223000000002E-4</v>
      </c>
      <c r="ARE38" s="48">
        <v>2.9410530000000001E-4</v>
      </c>
      <c r="ARF38" s="48">
        <v>1.8532918000000001E-4</v>
      </c>
      <c r="ARG38" s="48">
        <v>1.14994575E-4</v>
      </c>
      <c r="ARH38" s="48">
        <v>7.1329490000000001E-5</v>
      </c>
      <c r="ARI38" s="48">
        <v>4.6970159999999997E-5</v>
      </c>
      <c r="ARJ38" s="48">
        <v>4.1750903000000001E-7</v>
      </c>
      <c r="ARK38" s="48">
        <v>8.3888795999999997E-7</v>
      </c>
      <c r="ARL38" s="48">
        <v>1.6278817E-6</v>
      </c>
      <c r="ARM38" s="48">
        <v>3.0791983999999998E-6</v>
      </c>
      <c r="ARN38" s="48">
        <v>5.7009870000000004E-6</v>
      </c>
      <c r="ARO38" s="48">
        <v>1.034359E-5</v>
      </c>
      <c r="ARP38" s="48">
        <v>1.8387910000000001E-5</v>
      </c>
      <c r="ARQ38" s="48">
        <v>3.2004147000000003E-5</v>
      </c>
      <c r="ARR38" s="48">
        <v>5.4480308000000003E-5</v>
      </c>
      <c r="ARS38" s="48">
        <v>9.0594150000000004E-5</v>
      </c>
      <c r="ART38" s="48">
        <v>1.4699093E-4</v>
      </c>
      <c r="ARU38" s="48">
        <v>2.3262091999999999E-4</v>
      </c>
      <c r="ARV38" s="48">
        <v>3.5786945999999998E-4</v>
      </c>
      <c r="ARW38" s="48">
        <v>5.3825379999999999E-4</v>
      </c>
      <c r="ARX38" s="48">
        <v>7.7301066000000005E-4</v>
      </c>
      <c r="ARY38" s="48">
        <v>1.1074813999999999E-3</v>
      </c>
      <c r="ARZ38" s="48">
        <v>1.5796741999999999E-3</v>
      </c>
      <c r="ASA38" s="48">
        <v>2.0101910000000001E-3</v>
      </c>
      <c r="ASB38" s="48">
        <v>2.5734943000000001E-3</v>
      </c>
      <c r="ASC38" s="48">
        <v>3.2119510000000002E-3</v>
      </c>
      <c r="ASD38" s="48">
        <v>3.8685028000000001E-3</v>
      </c>
      <c r="ASE38" s="48">
        <v>4.5726660000000004E-3</v>
      </c>
      <c r="ASF38" s="48">
        <v>5.1185809999999997E-3</v>
      </c>
      <c r="ASG38" s="48">
        <v>5.5346079999999999E-3</v>
      </c>
      <c r="ASH38" s="48">
        <v>5.8049983000000001E-3</v>
      </c>
      <c r="ASI38" s="48">
        <v>5.8764083999999998E-3</v>
      </c>
      <c r="ASJ38" s="48">
        <v>5.7393224E-3</v>
      </c>
      <c r="ASK38" s="48">
        <v>5.4109730000000003E-3</v>
      </c>
      <c r="ASL38" s="48">
        <v>4.8919063999999998E-3</v>
      </c>
      <c r="ASM38" s="48">
        <v>4.3277869999999996E-3</v>
      </c>
      <c r="ASN38" s="48">
        <v>3.7195346999999998E-3</v>
      </c>
      <c r="ASO38" s="48">
        <v>3.0719466000000001E-3</v>
      </c>
      <c r="ASP38" s="48">
        <v>2.4647879999999999E-3</v>
      </c>
      <c r="ASQ38" s="48">
        <v>1.968395E-3</v>
      </c>
      <c r="ASR38" s="48">
        <v>1.4942829000000001E-3</v>
      </c>
      <c r="ASS38" s="48">
        <v>1.1086589999999999E-3</v>
      </c>
      <c r="AST38" s="48">
        <v>8.0643420000000004E-4</v>
      </c>
      <c r="ASU38" s="48">
        <v>5.7094410000000002E-4</v>
      </c>
      <c r="ASV38" s="48">
        <v>3.9491575000000001E-4</v>
      </c>
      <c r="ASW38" s="48">
        <v>2.6696274000000001E-4</v>
      </c>
      <c r="ASX38" s="48">
        <v>1.7655975999999999E-4</v>
      </c>
      <c r="ASY38" s="48">
        <v>1.1436848999999999E-4</v>
      </c>
      <c r="ASZ38" s="48">
        <v>7.2662909999999999E-5</v>
      </c>
      <c r="ATA38" s="48">
        <v>4.5455969999999998E-5</v>
      </c>
      <c r="ATB38" s="48">
        <v>2.8446906E-5</v>
      </c>
      <c r="ATC38" s="48">
        <v>1.9160207999999998E-5</v>
      </c>
      <c r="ATD38" s="48">
        <v>1.5038913000000001E-7</v>
      </c>
      <c r="ATE38" s="48">
        <v>3.0100702000000001E-7</v>
      </c>
      <c r="ATF38" s="48">
        <v>5.7908399999999997E-7</v>
      </c>
      <c r="ATG38" s="48">
        <v>1.0833073000000001E-6</v>
      </c>
      <c r="ATH38" s="48">
        <v>1.9812563999999998E-6</v>
      </c>
      <c r="ATI38" s="48">
        <v>3.5489040000000001E-6</v>
      </c>
      <c r="ATJ38" s="48">
        <v>6.2271632999999997E-6</v>
      </c>
      <c r="ATK38" s="48">
        <v>1.0697844999999999E-5</v>
      </c>
      <c r="ATL38" s="48">
        <v>1.7977995999999999E-5</v>
      </c>
      <c r="ATM38" s="48">
        <v>2.9526115999999999E-5</v>
      </c>
      <c r="ATN38" s="48">
        <v>4.7346896999999997E-5</v>
      </c>
      <c r="ATO38" s="48">
        <v>7.4068375000000002E-5</v>
      </c>
      <c r="ATP38" s="48">
        <v>1.1291211E-4</v>
      </c>
      <c r="ATQ38" s="48">
        <v>1.6770509999999999E-4</v>
      </c>
      <c r="ATR38" s="48">
        <v>2.4186309999999999E-4</v>
      </c>
      <c r="ATS38" s="48">
        <v>3.4121542999999998E-4</v>
      </c>
      <c r="ATT38" s="48">
        <v>4.6906733999999998E-4</v>
      </c>
      <c r="ATU38" s="48">
        <v>6.1704119999999999E-4</v>
      </c>
      <c r="ATV38" s="48">
        <v>7.8741070000000002E-4</v>
      </c>
      <c r="ATW38" s="48">
        <v>9.7555096999999997E-4</v>
      </c>
      <c r="ATX38" s="48">
        <v>1.1731186999999999E-3</v>
      </c>
      <c r="ATY38" s="48">
        <v>1.3717791999999999E-3</v>
      </c>
      <c r="ATZ38" s="48">
        <v>1.5488346E-3</v>
      </c>
      <c r="AUA38" s="48">
        <v>1.6903872999999999E-3</v>
      </c>
      <c r="AUB38" s="48">
        <v>1.7841739999999999E-3</v>
      </c>
      <c r="AUC38" s="48">
        <v>1.8201851E-3</v>
      </c>
      <c r="AUD38" s="48">
        <v>1.7949903000000001E-3</v>
      </c>
      <c r="AUE38" s="48">
        <v>1.7113091999999999E-3</v>
      </c>
      <c r="AUF38" s="48">
        <v>1.5759146000000001E-3</v>
      </c>
      <c r="AUG38" s="48">
        <v>1.4065143000000001E-3</v>
      </c>
      <c r="AUH38" s="48">
        <v>1.2166862000000001E-3</v>
      </c>
      <c r="AUI38" s="48">
        <v>1.0202817999999999E-3</v>
      </c>
      <c r="AUJ38" s="48">
        <v>8.3178799999999997E-4</v>
      </c>
      <c r="AUK38" s="48">
        <v>6.6148954999999999E-4</v>
      </c>
      <c r="AUL38" s="48">
        <v>5.1008990000000001E-4</v>
      </c>
      <c r="AUM38" s="48">
        <v>3.8300417000000002E-4</v>
      </c>
      <c r="AUN38" s="48">
        <v>2.8060115E-4</v>
      </c>
      <c r="AUO38" s="48">
        <v>2.0056948E-4</v>
      </c>
      <c r="AUP38" s="48">
        <v>1.4002013999999999E-4</v>
      </c>
      <c r="AUQ38" s="48">
        <v>9.5546670000000002E-5</v>
      </c>
      <c r="AUR38" s="48">
        <v>6.3784485999999994E-5</v>
      </c>
      <c r="AUS38" s="48">
        <v>4.1696519999999998E-5</v>
      </c>
      <c r="AUT38" s="48">
        <v>2.6727519999999999E-5</v>
      </c>
      <c r="AUU38" s="48">
        <v>1.6854120999999999E-5</v>
      </c>
      <c r="AUV38" s="48">
        <v>1.0573181E-5</v>
      </c>
      <c r="AUW38" s="48">
        <v>6.8754143000000001E-6</v>
      </c>
      <c r="AUX38" s="48">
        <v>5.1751430000000003E-8</v>
      </c>
      <c r="AUY38" s="48">
        <v>1.03241554E-7</v>
      </c>
      <c r="AUZ38" s="48">
        <v>1.9707032E-7</v>
      </c>
      <c r="AVA38" s="48">
        <v>3.6495123000000001E-7</v>
      </c>
      <c r="AVB38" s="48">
        <v>6.5999875999999998E-7</v>
      </c>
      <c r="AVC38" s="48">
        <v>1.1684342000000001E-6</v>
      </c>
      <c r="AVD38" s="48">
        <v>2.0260718000000002E-6</v>
      </c>
      <c r="AVE38" s="48">
        <v>3.4400692999999999E-6</v>
      </c>
      <c r="AVF38" s="48">
        <v>5.7155359999999999E-6</v>
      </c>
      <c r="AVG38" s="48">
        <v>9.2850550000000005E-6</v>
      </c>
      <c r="AVH38" s="48">
        <v>1.4736661000000001E-5</v>
      </c>
      <c r="AVI38" s="48">
        <v>2.2832643E-5</v>
      </c>
      <c r="AVJ38" s="48">
        <v>3.4506345000000002E-5</v>
      </c>
      <c r="AVK38" s="48">
        <v>5.0828872000000001E-5</v>
      </c>
      <c r="AVL38" s="48">
        <v>7.2899215999999999E-5</v>
      </c>
      <c r="AVM38" s="48">
        <v>1.0185362E-4</v>
      </c>
      <c r="AVN38" s="48">
        <v>1.3836139E-4</v>
      </c>
      <c r="AVO38" s="48">
        <v>1.8200527000000001E-4</v>
      </c>
      <c r="AVP38" s="48">
        <v>2.3205338E-4</v>
      </c>
      <c r="AVQ38" s="48">
        <v>2.8715613999999998E-4</v>
      </c>
      <c r="AVR38" s="48">
        <v>3.4506633999999999E-4</v>
      </c>
      <c r="AVS38" s="48">
        <v>4.0258577999999998E-4</v>
      </c>
      <c r="AVT38" s="48">
        <v>4.5509275999999998E-4</v>
      </c>
      <c r="AVU38" s="48">
        <v>4.9811240000000002E-4</v>
      </c>
      <c r="AVV38" s="48">
        <v>5.2772989999999998E-4</v>
      </c>
      <c r="AVW38" s="48">
        <v>5.4106895999999998E-4</v>
      </c>
      <c r="AVX38" s="48">
        <v>5.3684920000000001E-4</v>
      </c>
      <c r="AVY38" s="48">
        <v>5.1553920000000004E-4</v>
      </c>
      <c r="AVZ38" s="48">
        <v>4.7920926999999998E-4</v>
      </c>
      <c r="AWA38" s="48">
        <v>4.3158139999999997E-4</v>
      </c>
      <c r="AWB38" s="48">
        <v>3.7685319999999998E-4</v>
      </c>
      <c r="AWC38" s="48">
        <v>3.1935201999999999E-4</v>
      </c>
      <c r="AWD38" s="48">
        <v>2.6298914000000002E-4</v>
      </c>
      <c r="AWE38" s="48">
        <v>2.1069274000000001E-4</v>
      </c>
      <c r="AWF38" s="48">
        <v>1.6416036E-4</v>
      </c>
      <c r="AWG38" s="48">
        <v>1.2454881999999999E-4</v>
      </c>
      <c r="AWH38" s="48">
        <v>9.2127510000000003E-5</v>
      </c>
      <c r="AWI38" s="48">
        <v>6.6492299999999994E-5</v>
      </c>
      <c r="AWJ38" s="48">
        <v>4.6866821999999997E-5</v>
      </c>
      <c r="AWK38" s="48">
        <v>3.2287640000000002E-5</v>
      </c>
      <c r="AWL38" s="48">
        <v>2.1759334999999999E-5</v>
      </c>
      <c r="AWM38" s="48">
        <v>1.4358126E-5</v>
      </c>
      <c r="AWN38" s="48">
        <v>9.2897190000000005E-6</v>
      </c>
      <c r="AWO38" s="48">
        <v>5.9139350000000002E-6</v>
      </c>
      <c r="AWP38" s="48">
        <v>3.7489024E-6</v>
      </c>
      <c r="AWQ38" s="48">
        <v>2.4673713999999999E-6</v>
      </c>
      <c r="AWR38" s="48">
        <v>1.7103510999999998E-8</v>
      </c>
      <c r="AWS38" s="48">
        <v>3.4024925000000001E-8</v>
      </c>
      <c r="AWT38" s="48">
        <v>6.4484370000000002E-8</v>
      </c>
      <c r="AWU38" s="48">
        <v>1.18304996E-7</v>
      </c>
      <c r="AWV38" s="48">
        <v>2.1173057999999999E-7</v>
      </c>
      <c r="AWW38" s="48">
        <v>3.7078746E-7</v>
      </c>
      <c r="AWX38" s="48">
        <v>6.3594273999999995E-7</v>
      </c>
      <c r="AWY38" s="48">
        <v>1.068155E-6</v>
      </c>
      <c r="AWZ38" s="48">
        <v>1.7561487000000001E-6</v>
      </c>
      <c r="AXA38" s="48">
        <v>2.8242962E-6</v>
      </c>
      <c r="AXB38" s="48">
        <v>4.4398484999999996E-6</v>
      </c>
      <c r="AXC38" s="48">
        <v>6.8172994000000003E-6</v>
      </c>
      <c r="AXD38" s="48">
        <v>1.0216668000000001E-5</v>
      </c>
      <c r="AXE38" s="48">
        <v>1.4931917999999999E-5</v>
      </c>
      <c r="AXF38" s="48">
        <v>2.1264910000000001E-5</v>
      </c>
      <c r="AXG38" s="48">
        <v>2.9490779000000002E-5</v>
      </c>
      <c r="AXH38" s="48">
        <v>3.9782159999999997E-5</v>
      </c>
      <c r="AXI38" s="48">
        <v>5.2126143E-5</v>
      </c>
      <c r="AXJ38" s="48">
        <v>6.6315999999999993E-5</v>
      </c>
      <c r="AXK38" s="48">
        <v>8.1943660000000003E-5</v>
      </c>
      <c r="AXL38" s="48">
        <v>9.8350210000000006E-5</v>
      </c>
      <c r="AXM38" s="48">
        <v>1.1460768E-4</v>
      </c>
      <c r="AXN38" s="48">
        <v>1.2955038999999999E-4</v>
      </c>
      <c r="AXO38" s="48">
        <v>1.4196327999999999E-4</v>
      </c>
      <c r="AXP38" s="48">
        <v>1.5074970000000001E-4</v>
      </c>
      <c r="AXQ38" s="48">
        <v>1.5508776000000001E-4</v>
      </c>
      <c r="AXR38" s="48">
        <v>1.5456743E-4</v>
      </c>
      <c r="AXS38" s="48">
        <v>1.4925269999999999E-4</v>
      </c>
      <c r="AXT38" s="48">
        <v>1.3966852999999999E-4</v>
      </c>
      <c r="AXU38" s="48">
        <v>1.2672922E-4</v>
      </c>
      <c r="AXV38" s="48">
        <v>1.1156492E-4</v>
      </c>
      <c r="AXW38" s="48">
        <v>9.5366799999999996E-5</v>
      </c>
      <c r="AXX38" s="48">
        <v>7.9227330000000002E-5</v>
      </c>
      <c r="AXY38" s="48">
        <v>6.4018670000000002E-5</v>
      </c>
      <c r="AXZ38" s="48">
        <v>5.0342690000000001E-5</v>
      </c>
      <c r="AYA38" s="48">
        <v>3.8559636000000001E-5</v>
      </c>
      <c r="AYB38" s="48">
        <v>2.8793636E-5</v>
      </c>
      <c r="AYC38" s="48">
        <v>2.0979737999999999E-5</v>
      </c>
      <c r="AYD38" s="48">
        <v>1.4928352E-5</v>
      </c>
      <c r="AYE38" s="48">
        <v>1.0382156999999999E-5</v>
      </c>
      <c r="AYF38" s="48">
        <v>7.0629803000000001E-6</v>
      </c>
      <c r="AYG38" s="48">
        <v>4.704615E-6</v>
      </c>
      <c r="AYH38" s="48">
        <v>3.0730635E-6</v>
      </c>
      <c r="AYI38" s="48">
        <v>1.9764050000000002E-6</v>
      </c>
      <c r="AYJ38" s="48">
        <v>1.2670021000000001E-6</v>
      </c>
      <c r="AYK38" s="48">
        <v>8.2981744999999996E-7</v>
      </c>
      <c r="AYL38" s="48">
        <v>5.5515335E-9</v>
      </c>
      <c r="AYM38" s="48">
        <v>1.1016466E-8</v>
      </c>
      <c r="AYN38" s="48">
        <v>2.073586E-8</v>
      </c>
      <c r="AYO38" s="48">
        <v>3.7699220000000003E-8</v>
      </c>
      <c r="AYP38" s="48">
        <v>6.6790299999999994E-8</v>
      </c>
      <c r="AYQ38" s="48">
        <v>1.1573485E-7</v>
      </c>
      <c r="AYR38" s="48">
        <v>1.9639565000000001E-7</v>
      </c>
      <c r="AYS38" s="48">
        <v>3.2642293000000002E-7</v>
      </c>
      <c r="AYT38" s="48">
        <v>5.3120509999999996E-7</v>
      </c>
      <c r="AYU38" s="48">
        <v>8.4592169999999997E-7</v>
      </c>
      <c r="AYV38" s="48">
        <v>1.3173474000000001E-6</v>
      </c>
      <c r="AYW38" s="48">
        <v>2.0047828000000001E-6</v>
      </c>
      <c r="AYX38" s="48">
        <v>2.9793005000000001E-6</v>
      </c>
      <c r="AYY38" s="48">
        <v>4.3202749999999999E-6</v>
      </c>
      <c r="AYZ38" s="48">
        <v>6.1082882999999999E-6</v>
      </c>
      <c r="AZA38" s="48">
        <v>8.4143039999999993E-6</v>
      </c>
      <c r="AZB38" s="48">
        <v>1.12837915E-5</v>
      </c>
      <c r="AZC38" s="48">
        <v>1.4719151000000001E-5</v>
      </c>
      <c r="AZD38" s="48">
        <v>1.8667482000000001E-5</v>
      </c>
      <c r="AZE38" s="48">
        <v>2.3013346000000001E-5</v>
      </c>
      <c r="AZF38" s="48">
        <v>2.7571441E-5</v>
      </c>
      <c r="AZG38" s="48">
        <v>3.208729E-5</v>
      </c>
      <c r="AZH38" s="48">
        <v>3.6253983000000002E-5</v>
      </c>
      <c r="AZI38" s="48">
        <v>3.9747969999999997E-5</v>
      </c>
      <c r="AZJ38" s="48">
        <v>4.2272740000000002E-5</v>
      </c>
      <c r="AZK38" s="48">
        <v>4.3600982999999998E-5</v>
      </c>
      <c r="AZL38" s="48">
        <v>4.3610747999999997E-5</v>
      </c>
      <c r="AZM38" s="48">
        <v>4.2304759999999999E-5</v>
      </c>
      <c r="AZN38" s="48">
        <v>3.9809092000000003E-5</v>
      </c>
      <c r="AZO38" s="48">
        <v>3.6353560000000001E-5</v>
      </c>
      <c r="AZP38" s="48">
        <v>3.2233390000000001E-5</v>
      </c>
      <c r="AZQ38" s="48">
        <v>2.7767352E-5</v>
      </c>
      <c r="AZR38" s="48">
        <v>2.3256195999999998E-5</v>
      </c>
      <c r="AZS38" s="48">
        <v>1.8950466000000001E-5</v>
      </c>
      <c r="AZT38" s="48">
        <v>1.5033946500000001E-5</v>
      </c>
      <c r="AZU38" s="48">
        <v>1.1620539999999999E-5</v>
      </c>
      <c r="AZV38" s="48">
        <v>8.7584450000000005E-6</v>
      </c>
      <c r="AZW38" s="48">
        <v>6.4420373999999996E-6</v>
      </c>
      <c r="AZX38" s="48">
        <v>4.6276896000000001E-6</v>
      </c>
      <c r="AZY38" s="48">
        <v>3.2493174E-6</v>
      </c>
      <c r="AZZ38" s="48">
        <v>2.2318062999999999E-6</v>
      </c>
      <c r="BAA38" s="48">
        <v>1.5009527000000001E-6</v>
      </c>
      <c r="BAB38" s="48">
        <v>9.8994579999999995E-7</v>
      </c>
      <c r="BAC38" s="48">
        <v>6.4289344000000005E-7</v>
      </c>
      <c r="BAD38" s="48">
        <v>4.1615157999999999E-7</v>
      </c>
      <c r="BAE38" s="48">
        <v>2.7718124E-7</v>
      </c>
      <c r="BAF38" s="48">
        <v>2.1435538000000001E-9</v>
      </c>
      <c r="BAG38" s="48">
        <v>4.2437570000000001E-9</v>
      </c>
      <c r="BAH38" s="48">
        <v>7.933273E-9</v>
      </c>
      <c r="BAI38" s="48">
        <v>1.4291679E-8</v>
      </c>
      <c r="BAJ38" s="48">
        <v>2.5060737000000001E-8</v>
      </c>
      <c r="BAK38" s="48">
        <v>4.2959775999999997E-8</v>
      </c>
      <c r="BAL38" s="48">
        <v>7.211016E-8</v>
      </c>
      <c r="BAM38" s="48">
        <v>1.1856569400000001E-7</v>
      </c>
      <c r="BAN38" s="48">
        <v>1.9092454E-7</v>
      </c>
      <c r="BAO38" s="48">
        <v>3.0095467E-7</v>
      </c>
      <c r="BAP38" s="48">
        <v>4.6411025999999998E-7</v>
      </c>
      <c r="BAQ38" s="48">
        <v>6.9974559999999998E-7</v>
      </c>
      <c r="BAR38" s="48">
        <v>1.0307775000000001E-6</v>
      </c>
      <c r="BAS38" s="48">
        <v>1.4824859000000001E-6</v>
      </c>
      <c r="BAT38" s="48">
        <v>2.0802272E-6</v>
      </c>
      <c r="BAU38" s="48">
        <v>2.8459679999999999E-6</v>
      </c>
      <c r="BAV38" s="48">
        <v>3.7936745E-6</v>
      </c>
      <c r="BAW38" s="48">
        <v>4.9241808E-6</v>
      </c>
      <c r="BAX38" s="48">
        <v>6.220599E-6</v>
      </c>
      <c r="BAY38" s="48">
        <v>7.6451780000000008E-6</v>
      </c>
      <c r="BAZ38" s="48">
        <v>9.1376105000000008E-6</v>
      </c>
      <c r="BBA38" s="48">
        <v>1.0616532999999999E-5</v>
      </c>
      <c r="BBB38" s="48">
        <v>1.1985252000000001E-5</v>
      </c>
      <c r="BBC38" s="48">
        <v>1.3141891000000001E-5</v>
      </c>
      <c r="BBD38" s="48">
        <v>1.3992221E-5</v>
      </c>
      <c r="BBE38" s="48">
        <v>1.4462685E-5</v>
      </c>
      <c r="BBF38" s="48">
        <v>1.4511648E-5</v>
      </c>
      <c r="BBG38" s="48">
        <v>1.4135716E-5</v>
      </c>
      <c r="BBH38" s="48">
        <v>1.3370057999999999E-5</v>
      </c>
      <c r="BBI38" s="48">
        <v>1.2282929999999999E-5</v>
      </c>
      <c r="BBJ38" s="48">
        <v>1.0964915999999999E-5</v>
      </c>
      <c r="BBK38" s="48">
        <v>9.5162395000000002E-6</v>
      </c>
      <c r="BBL38" s="48">
        <v>8.0340814999999993E-6</v>
      </c>
      <c r="BBM38" s="48">
        <v>6.6021393999999996E-6</v>
      </c>
      <c r="BBN38" s="48">
        <v>5.2843460000000004E-6</v>
      </c>
      <c r="BBO38" s="48">
        <v>4.1224453000000001E-6</v>
      </c>
      <c r="BBP38" s="48">
        <v>3.1368115E-6</v>
      </c>
      <c r="BBQ38" s="48">
        <v>2.3297599999999999E-6</v>
      </c>
      <c r="BBR38" s="48">
        <v>1.6902337E-6</v>
      </c>
      <c r="BBS38" s="48">
        <v>1.1987196E-6</v>
      </c>
      <c r="BBT38" s="48">
        <v>8.3168594999999998E-7</v>
      </c>
      <c r="BBU38" s="48">
        <v>5.6504563999999995E-7</v>
      </c>
      <c r="BBV38" s="48">
        <v>3.7657298E-7</v>
      </c>
      <c r="BBW38" s="48">
        <v>2.4751432000000002E-7</v>
      </c>
      <c r="BBX38" s="48">
        <v>1.6414701E-7</v>
      </c>
      <c r="BBY38" s="48">
        <v>1.218872E-7</v>
      </c>
    </row>
    <row r="39" spans="1:1429" ht="7.5" customHeight="1" x14ac:dyDescent="0.15">
      <c r="A39" s="38"/>
      <c r="B39" s="38"/>
      <c r="C39" s="38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</row>
    <row r="40" spans="1:1429" ht="7.5" customHeight="1" x14ac:dyDescent="0.15">
      <c r="A40" s="38"/>
      <c r="B40" s="39">
        <f>BC40</f>
        <v>46.457782999999999</v>
      </c>
      <c r="C40" s="42">
        <f>H40</f>
        <v>706</v>
      </c>
      <c r="D40" s="40" t="s">
        <v>133</v>
      </c>
      <c r="E40" s="40"/>
      <c r="F40" s="40">
        <v>16</v>
      </c>
      <c r="G40" s="40">
        <v>16</v>
      </c>
      <c r="H40" s="40">
        <f>INDEX(D42:AW72,F40,G40)</f>
        <v>706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38"/>
      <c r="AY40" s="40" t="s">
        <v>134</v>
      </c>
      <c r="AZ40" s="38"/>
      <c r="BA40" s="40">
        <v>16</v>
      </c>
      <c r="BB40" s="40">
        <v>16</v>
      </c>
      <c r="BC40" s="40">
        <f>INDEX(AY42:CR72,BA40,BB40)</f>
        <v>46.457782999999999</v>
      </c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V40" s="30">
        <f>COUNT(CV42:CV66)</f>
        <v>25</v>
      </c>
      <c r="CW40" s="30">
        <f>MAX(CW42:CW66)</f>
        <v>365</v>
      </c>
    </row>
    <row r="42" spans="1:1429" ht="7.5" customHeight="1" x14ac:dyDescent="0.15">
      <c r="A42" s="38">
        <f t="shared" ref="A42:A52" si="23">C4</f>
        <v>0</v>
      </c>
      <c r="B42" s="38">
        <v>1</v>
      </c>
      <c r="C42" s="41">
        <v>46</v>
      </c>
      <c r="D42" s="43">
        <f>B42</f>
        <v>1</v>
      </c>
      <c r="E42" s="44">
        <f>D42+1</f>
        <v>2</v>
      </c>
      <c r="F42" s="44">
        <f t="shared" ref="F42:AW42" si="24">E42+1</f>
        <v>3</v>
      </c>
      <c r="G42" s="44">
        <f t="shared" si="24"/>
        <v>4</v>
      </c>
      <c r="H42" s="44">
        <f t="shared" si="24"/>
        <v>5</v>
      </c>
      <c r="I42" s="44">
        <f t="shared" si="24"/>
        <v>6</v>
      </c>
      <c r="J42" s="44">
        <f t="shared" si="24"/>
        <v>7</v>
      </c>
      <c r="K42" s="44">
        <f t="shared" si="24"/>
        <v>8</v>
      </c>
      <c r="L42" s="44">
        <f t="shared" si="24"/>
        <v>9</v>
      </c>
      <c r="M42" s="44">
        <f t="shared" si="24"/>
        <v>10</v>
      </c>
      <c r="N42" s="44">
        <f t="shared" si="24"/>
        <v>11</v>
      </c>
      <c r="O42" s="44">
        <f t="shared" si="24"/>
        <v>12</v>
      </c>
      <c r="P42" s="44">
        <f t="shared" si="24"/>
        <v>13</v>
      </c>
      <c r="Q42" s="44">
        <f t="shared" si="24"/>
        <v>14</v>
      </c>
      <c r="R42" s="44">
        <f t="shared" si="24"/>
        <v>15</v>
      </c>
      <c r="S42" s="44">
        <f t="shared" si="24"/>
        <v>16</v>
      </c>
      <c r="T42" s="44">
        <f t="shared" si="24"/>
        <v>17</v>
      </c>
      <c r="U42" s="44">
        <f t="shared" si="24"/>
        <v>18</v>
      </c>
      <c r="V42" s="44">
        <f t="shared" si="24"/>
        <v>19</v>
      </c>
      <c r="W42" s="44">
        <f t="shared" si="24"/>
        <v>20</v>
      </c>
      <c r="X42" s="44">
        <f t="shared" si="24"/>
        <v>21</v>
      </c>
      <c r="Y42" s="44">
        <f t="shared" si="24"/>
        <v>22</v>
      </c>
      <c r="Z42" s="44">
        <f t="shared" si="24"/>
        <v>23</v>
      </c>
      <c r="AA42" s="44">
        <f t="shared" si="24"/>
        <v>24</v>
      </c>
      <c r="AB42" s="44">
        <f t="shared" si="24"/>
        <v>25</v>
      </c>
      <c r="AC42" s="44">
        <f t="shared" si="24"/>
        <v>26</v>
      </c>
      <c r="AD42" s="44">
        <f t="shared" si="24"/>
        <v>27</v>
      </c>
      <c r="AE42" s="44">
        <f t="shared" si="24"/>
        <v>28</v>
      </c>
      <c r="AF42" s="44">
        <f t="shared" si="24"/>
        <v>29</v>
      </c>
      <c r="AG42" s="44">
        <f t="shared" si="24"/>
        <v>30</v>
      </c>
      <c r="AH42" s="44">
        <f t="shared" si="24"/>
        <v>31</v>
      </c>
      <c r="AI42" s="44">
        <f t="shared" si="24"/>
        <v>32</v>
      </c>
      <c r="AJ42" s="44">
        <f t="shared" si="24"/>
        <v>33</v>
      </c>
      <c r="AK42" s="44">
        <f t="shared" si="24"/>
        <v>34</v>
      </c>
      <c r="AL42" s="44">
        <f t="shared" si="24"/>
        <v>35</v>
      </c>
      <c r="AM42" s="44">
        <f t="shared" si="24"/>
        <v>36</v>
      </c>
      <c r="AN42" s="44">
        <f t="shared" si="24"/>
        <v>37</v>
      </c>
      <c r="AO42" s="44">
        <f t="shared" si="24"/>
        <v>38</v>
      </c>
      <c r="AP42" s="44">
        <f t="shared" si="24"/>
        <v>39</v>
      </c>
      <c r="AQ42" s="44">
        <f t="shared" si="24"/>
        <v>40</v>
      </c>
      <c r="AR42" s="44">
        <f t="shared" si="24"/>
        <v>41</v>
      </c>
      <c r="AS42" s="44">
        <f t="shared" si="24"/>
        <v>42</v>
      </c>
      <c r="AT42" s="44">
        <f t="shared" si="24"/>
        <v>43</v>
      </c>
      <c r="AU42" s="44">
        <f t="shared" si="24"/>
        <v>44</v>
      </c>
      <c r="AV42" s="44">
        <f t="shared" si="24"/>
        <v>45</v>
      </c>
      <c r="AW42" s="44">
        <f t="shared" si="24"/>
        <v>46</v>
      </c>
      <c r="AY42" s="37">
        <f>INDEX($D$38:$BBY$38,1,D42)</f>
        <v>2.1642747999999999E-9</v>
      </c>
      <c r="AZ42" s="37">
        <f t="shared" ref="AZ42:AZ72" si="25">INDEX($D$38:$BBY$38,1,E42)</f>
        <v>4.2822940000000001E-9</v>
      </c>
      <c r="BA42" s="37">
        <f t="shared" ref="BA42:BA72" si="26">INDEX($D$38:$BBY$38,1,F42)</f>
        <v>8.0004073999999997E-9</v>
      </c>
      <c r="BB42" s="37">
        <f t="shared" ref="BB42:BB72" si="27">INDEX($D$38:$BBY$38,1,G42)</f>
        <v>1.44034615E-8</v>
      </c>
      <c r="BC42" s="37">
        <f t="shared" ref="BC42:BC72" si="28">INDEX($D$38:$BBY$38,1,H42)</f>
        <v>2.5240643E-8</v>
      </c>
      <c r="BD42" s="37">
        <f t="shared" ref="BD42:BD72" si="29">INDEX($D$38:$BBY$38,1,I42)</f>
        <v>4.3241109999999999E-8</v>
      </c>
      <c r="BE42" s="37">
        <f t="shared" ref="BE42:BE72" si="30">INDEX($D$38:$BBY$38,1,J42)</f>
        <v>7.2538269999999997E-8</v>
      </c>
      <c r="BF42" s="37">
        <f t="shared" ref="BF42:BF72" si="31">INDEX($D$38:$BBY$38,1,K42)</f>
        <v>1.1920022E-7</v>
      </c>
      <c r="BG42" s="37">
        <f t="shared" ref="BG42:BG72" si="32">INDEX($D$38:$BBY$38,1,L42)</f>
        <v>1.9184038999999999E-7</v>
      </c>
      <c r="BH42" s="37">
        <f t="shared" ref="BH42:BH72" si="33">INDEX($D$38:$BBY$38,1,M42)</f>
        <v>3.0224110000000001E-7</v>
      </c>
      <c r="BI42" s="37">
        <f t="shared" ref="BI42:BI72" si="34">INDEX($D$38:$BBY$38,1,N42)</f>
        <v>4.6586674999999999E-7</v>
      </c>
      <c r="BJ42" s="37">
        <f t="shared" ref="BJ42:BJ72" si="35">INDEX($D$38:$BBY$38,1,O42)</f>
        <v>7.0207560000000002E-7</v>
      </c>
      <c r="BK42" s="37">
        <f t="shared" ref="BK42:BK72" si="36">INDEX($D$38:$BBY$38,1,P42)</f>
        <v>1.0337731E-6</v>
      </c>
      <c r="BL42" s="37">
        <f t="shared" ref="BL42:BL72" si="37">INDEX($D$38:$BBY$38,1,Q42)</f>
        <v>1.4862189999999999E-6</v>
      </c>
      <c r="BM42" s="37">
        <f t="shared" ref="BM42:BM72" si="38">INDEX($D$38:$BBY$38,1,R42)</f>
        <v>2.0847366999999999E-6</v>
      </c>
      <c r="BN42" s="37">
        <f t="shared" ref="BN42:BN72" si="39">INDEX($D$38:$BBY$38,1,S42)</f>
        <v>2.8512368E-6</v>
      </c>
      <c r="BO42" s="37">
        <f t="shared" ref="BO42:BO72" si="40">INDEX($D$38:$BBY$38,1,T42)</f>
        <v>3.7996151000000002E-6</v>
      </c>
      <c r="BP42" s="37">
        <f t="shared" ref="BP42:BP72" si="41">INDEX($D$38:$BBY$38,1,U42)</f>
        <v>4.9306279999999998E-6</v>
      </c>
      <c r="BQ42" s="37">
        <f t="shared" ref="BQ42:BQ72" si="42">INDEX($D$38:$BBY$38,1,V42)</f>
        <v>6.2273310000000003E-6</v>
      </c>
      <c r="BR42" s="37">
        <f t="shared" ref="BR42:BR72" si="43">INDEX($D$38:$BBY$38,1,W42)</f>
        <v>7.6518929999999996E-6</v>
      </c>
      <c r="BS42" s="37">
        <f t="shared" ref="BS42:BS72" si="44">INDEX($D$38:$BBY$38,1,X42)</f>
        <v>9.1439939999999994E-6</v>
      </c>
      <c r="BT42" s="37">
        <f t="shared" ref="BT42:BT72" si="45">INDEX($D$38:$BBY$38,1,Y42)</f>
        <v>1.0622257000000001E-5</v>
      </c>
      <c r="BU42" s="37">
        <f t="shared" ref="BU42:BU72" si="46">INDEX($D$38:$BBY$38,1,Z42)</f>
        <v>1.1989989E-5</v>
      </c>
      <c r="BV42" s="37">
        <f t="shared" ref="BV42:BV72" si="47">INDEX($D$38:$BBY$38,1,AA42)</f>
        <v>1.3145377999999999E-5</v>
      </c>
      <c r="BW42" s="37">
        <f t="shared" ref="BW42:BW72" si="48">INDEX($D$38:$BBY$38,1,AB42)</f>
        <v>1.3994240999999999E-5</v>
      </c>
      <c r="BX42" s="37">
        <f t="shared" ref="BX42:BX72" si="49">INDEX($D$38:$BBY$38,1,AC42)</f>
        <v>1.44631895E-5</v>
      </c>
      <c r="BY42" s="37">
        <f t="shared" ref="BY42:BY72" si="50">INDEX($D$38:$BBY$38,1,AD42)</f>
        <v>1.4510646E-5</v>
      </c>
      <c r="BZ42" s="37">
        <f t="shared" ref="BZ42:BZ72" si="51">INDEX($D$38:$BBY$38,1,AE42)</f>
        <v>1.41332985E-5</v>
      </c>
      <c r="CA42" s="37">
        <f t="shared" ref="CA42:CA72" si="52">INDEX($D$38:$BBY$38,1,AF42)</f>
        <v>1.3366474E-5</v>
      </c>
      <c r="CB42" s="37">
        <f t="shared" ref="CB42:CB72" si="53">INDEX($D$38:$BBY$38,1,AG42)</f>
        <v>1.2278413E-5</v>
      </c>
      <c r="CC42" s="37">
        <f t="shared" ref="CC42:CC72" si="54">INDEX($D$38:$BBY$38,1,AH42)</f>
        <v>1.0959772E-5</v>
      </c>
      <c r="CD42" s="37">
        <f t="shared" ref="CD42:CD72" si="55">INDEX($D$38:$BBY$38,1,AI42)</f>
        <v>9.5107860000000005E-6</v>
      </c>
      <c r="CE42" s="37">
        <f t="shared" ref="CE42:CE72" si="56">INDEX($D$38:$BBY$38,1,AJ42)</f>
        <v>8.0285719999999997E-6</v>
      </c>
      <c r="CF42" s="37">
        <f t="shared" ref="CF42:CF72" si="57">INDEX($D$38:$BBY$38,1,AK42)</f>
        <v>6.5968214999999997E-6</v>
      </c>
      <c r="CG42" s="37">
        <f t="shared" ref="CG42:CG72" si="58">INDEX($D$38:$BBY$38,1,AL42)</f>
        <v>5.2794084999999997E-6</v>
      </c>
      <c r="CH42" s="37">
        <f t="shared" ref="CH42:CH72" si="59">INDEX($D$38:$BBY$38,1,AM42)</f>
        <v>4.1180129999999999E-6</v>
      </c>
      <c r="CI42" s="37">
        <f t="shared" ref="CI42:CI72" si="60">INDEX($D$38:$BBY$38,1,AN42)</f>
        <v>3.1329570000000002E-6</v>
      </c>
      <c r="CJ42" s="37">
        <f t="shared" ref="CJ42:CJ72" si="61">INDEX($D$38:$BBY$38,1,AO42)</f>
        <v>2.3265118000000001E-6</v>
      </c>
      <c r="CK42" s="37">
        <f t="shared" ref="CK42:CK72" si="62">INDEX($D$38:$BBY$38,1,AP42)</f>
        <v>1.6875682999999999E-6</v>
      </c>
      <c r="CL42" s="37">
        <f t="shared" ref="CL42:CL72" si="63">INDEX($D$38:$BBY$38,1,AQ42)</f>
        <v>1.196588E-6</v>
      </c>
      <c r="CM42" s="37">
        <f t="shared" ref="CM42:CM72" si="64">INDEX($D$38:$BBY$38,1,AR42)</f>
        <v>8.3001700000000004E-7</v>
      </c>
      <c r="CN42" s="37">
        <f t="shared" ref="CN42:CN72" si="65">INDEX($D$38:$BBY$38,1,AS42)</f>
        <v>5.6374879999999999E-7</v>
      </c>
      <c r="CO42" s="37">
        <f t="shared" ref="CO42:CO72" si="66">INDEX($D$38:$BBY$38,1,AT42)</f>
        <v>3.7552052999999998E-7</v>
      </c>
      <c r="CP42" s="37">
        <f t="shared" ref="CP42:CP72" si="67">INDEX($D$38:$BBY$38,1,AU42)</f>
        <v>2.4645170000000001E-7</v>
      </c>
      <c r="CQ42" s="37">
        <f t="shared" ref="CQ42:CQ72" si="68">INDEX($D$38:$BBY$38,1,AV42)</f>
        <v>1.6225417E-7</v>
      </c>
      <c r="CR42" s="37">
        <f t="shared" ref="CR42:CR72" si="69">INDEX($D$38:$BBY$38,1,AW42)</f>
        <v>1.1537622400000001E-7</v>
      </c>
      <c r="CV42" s="30">
        <f>'03_MVT'!B3</f>
        <v>0</v>
      </c>
      <c r="CW42" s="30">
        <f>'03_MVT'!C3</f>
        <v>14.739000000000001</v>
      </c>
    </row>
    <row r="43" spans="1:1429" ht="7.5" customHeight="1" x14ac:dyDescent="0.15">
      <c r="A43" s="38">
        <f t="shared" si="23"/>
        <v>1</v>
      </c>
      <c r="B43" s="38">
        <f>B42+C$42</f>
        <v>47</v>
      </c>
      <c r="C43" s="41">
        <v>31</v>
      </c>
      <c r="D43" s="43">
        <f t="shared" ref="D43:D72" si="70">B43</f>
        <v>47</v>
      </c>
      <c r="E43" s="44">
        <f t="shared" ref="E43:AW43" si="71">D43+1</f>
        <v>48</v>
      </c>
      <c r="F43" s="44">
        <f t="shared" si="71"/>
        <v>49</v>
      </c>
      <c r="G43" s="44">
        <f t="shared" si="71"/>
        <v>50</v>
      </c>
      <c r="H43" s="44">
        <f t="shared" si="71"/>
        <v>51</v>
      </c>
      <c r="I43" s="44">
        <f t="shared" si="71"/>
        <v>52</v>
      </c>
      <c r="J43" s="44">
        <f t="shared" si="71"/>
        <v>53</v>
      </c>
      <c r="K43" s="44">
        <f t="shared" si="71"/>
        <v>54</v>
      </c>
      <c r="L43" s="44">
        <f t="shared" si="71"/>
        <v>55</v>
      </c>
      <c r="M43" s="44">
        <f t="shared" si="71"/>
        <v>56</v>
      </c>
      <c r="N43" s="44">
        <f t="shared" si="71"/>
        <v>57</v>
      </c>
      <c r="O43" s="44">
        <f t="shared" si="71"/>
        <v>58</v>
      </c>
      <c r="P43" s="44">
        <f t="shared" si="71"/>
        <v>59</v>
      </c>
      <c r="Q43" s="44">
        <f t="shared" si="71"/>
        <v>60</v>
      </c>
      <c r="R43" s="44">
        <f t="shared" si="71"/>
        <v>61</v>
      </c>
      <c r="S43" s="44">
        <f t="shared" si="71"/>
        <v>62</v>
      </c>
      <c r="T43" s="44">
        <f t="shared" si="71"/>
        <v>63</v>
      </c>
      <c r="U43" s="44">
        <f t="shared" si="71"/>
        <v>64</v>
      </c>
      <c r="V43" s="44">
        <f t="shared" si="71"/>
        <v>65</v>
      </c>
      <c r="W43" s="44">
        <f t="shared" si="71"/>
        <v>66</v>
      </c>
      <c r="X43" s="44">
        <f t="shared" si="71"/>
        <v>67</v>
      </c>
      <c r="Y43" s="44">
        <f t="shared" si="71"/>
        <v>68</v>
      </c>
      <c r="Z43" s="44">
        <f t="shared" si="71"/>
        <v>69</v>
      </c>
      <c r="AA43" s="44">
        <f t="shared" si="71"/>
        <v>70</v>
      </c>
      <c r="AB43" s="44">
        <f t="shared" si="71"/>
        <v>71</v>
      </c>
      <c r="AC43" s="44">
        <f t="shared" si="71"/>
        <v>72</v>
      </c>
      <c r="AD43" s="44">
        <f t="shared" si="71"/>
        <v>73</v>
      </c>
      <c r="AE43" s="44">
        <f t="shared" si="71"/>
        <v>74</v>
      </c>
      <c r="AF43" s="44">
        <f t="shared" si="71"/>
        <v>75</v>
      </c>
      <c r="AG43" s="44">
        <f t="shared" si="71"/>
        <v>76</v>
      </c>
      <c r="AH43" s="44">
        <f t="shared" si="71"/>
        <v>77</v>
      </c>
      <c r="AI43" s="44">
        <f t="shared" si="71"/>
        <v>78</v>
      </c>
      <c r="AJ43" s="44">
        <f t="shared" si="71"/>
        <v>79</v>
      </c>
      <c r="AK43" s="44">
        <f t="shared" si="71"/>
        <v>80</v>
      </c>
      <c r="AL43" s="44">
        <f t="shared" si="71"/>
        <v>81</v>
      </c>
      <c r="AM43" s="44">
        <f t="shared" si="71"/>
        <v>82</v>
      </c>
      <c r="AN43" s="44">
        <f t="shared" si="71"/>
        <v>83</v>
      </c>
      <c r="AO43" s="44">
        <f t="shared" si="71"/>
        <v>84</v>
      </c>
      <c r="AP43" s="44">
        <f t="shared" si="71"/>
        <v>85</v>
      </c>
      <c r="AQ43" s="44">
        <f t="shared" si="71"/>
        <v>86</v>
      </c>
      <c r="AR43" s="44">
        <f t="shared" si="71"/>
        <v>87</v>
      </c>
      <c r="AS43" s="44">
        <f t="shared" si="71"/>
        <v>88</v>
      </c>
      <c r="AT43" s="44">
        <f t="shared" si="71"/>
        <v>89</v>
      </c>
      <c r="AU43" s="44">
        <f t="shared" si="71"/>
        <v>90</v>
      </c>
      <c r="AV43" s="44">
        <f t="shared" si="71"/>
        <v>91</v>
      </c>
      <c r="AW43" s="44">
        <f t="shared" si="71"/>
        <v>92</v>
      </c>
      <c r="AY43" s="37">
        <f t="shared" ref="AY43:AY72" si="72">INDEX($D$38:$BBY$38,1,D43)</f>
        <v>5.5949930000000001E-9</v>
      </c>
      <c r="AZ43" s="37">
        <f t="shared" si="25"/>
        <v>1.10970415E-8</v>
      </c>
      <c r="BA43" s="37">
        <f t="shared" si="26"/>
        <v>2.0876489999999998E-8</v>
      </c>
      <c r="BB43" s="37">
        <f t="shared" si="27"/>
        <v>3.7934593999999998E-8</v>
      </c>
      <c r="BC43" s="37">
        <f t="shared" si="28"/>
        <v>6.7171633999999997E-8</v>
      </c>
      <c r="BD43" s="37">
        <f t="shared" si="29"/>
        <v>1.1633512E-7</v>
      </c>
      <c r="BE43" s="37">
        <f t="shared" si="30"/>
        <v>1.973146E-7</v>
      </c>
      <c r="BF43" s="37">
        <f t="shared" si="31"/>
        <v>3.2779257999999999E-7</v>
      </c>
      <c r="BG43" s="37">
        <f t="shared" si="32"/>
        <v>5.3318870000000002E-7</v>
      </c>
      <c r="BH43" s="37">
        <f t="shared" si="33"/>
        <v>8.4871203000000004E-7</v>
      </c>
      <c r="BI43" s="37">
        <f t="shared" si="34"/>
        <v>1.3211501999999999E-6</v>
      </c>
      <c r="BJ43" s="37">
        <f t="shared" si="35"/>
        <v>2.0098003E-6</v>
      </c>
      <c r="BK43" s="37">
        <f t="shared" si="36"/>
        <v>2.9856963000000002E-6</v>
      </c>
      <c r="BL43" s="37">
        <f t="shared" si="37"/>
        <v>4.3281460000000001E-6</v>
      </c>
      <c r="BM43" s="37">
        <f t="shared" si="38"/>
        <v>6.1176483999999999E-6</v>
      </c>
      <c r="BN43" s="37">
        <f t="shared" si="39"/>
        <v>8.4250330000000001E-6</v>
      </c>
      <c r="BO43" s="37">
        <f t="shared" si="40"/>
        <v>1.1295606E-5</v>
      </c>
      <c r="BP43" s="37">
        <f t="shared" si="41"/>
        <v>1.4731638E-5</v>
      </c>
      <c r="BQ43" s="37">
        <f t="shared" si="42"/>
        <v>1.8680066000000001E-5</v>
      </c>
      <c r="BR43" s="37">
        <f t="shared" si="43"/>
        <v>2.302542E-5</v>
      </c>
      <c r="BS43" s="37">
        <f t="shared" si="44"/>
        <v>2.7582351000000001E-5</v>
      </c>
      <c r="BT43" s="37">
        <f t="shared" si="45"/>
        <v>3.2096486000000002E-5</v>
      </c>
      <c r="BU43" s="37">
        <f t="shared" si="46"/>
        <v>3.6260814999999998E-5</v>
      </c>
      <c r="BV43" s="37">
        <f t="shared" si="47"/>
        <v>3.9752136E-5</v>
      </c>
      <c r="BW43" s="37">
        <f t="shared" si="48"/>
        <v>4.2273936E-5</v>
      </c>
      <c r="BX43" s="37">
        <f t="shared" si="49"/>
        <v>4.3599244000000001E-5</v>
      </c>
      <c r="BY43" s="37">
        <f t="shared" si="50"/>
        <v>4.3606233E-5</v>
      </c>
      <c r="BZ43" s="37">
        <f t="shared" si="51"/>
        <v>4.2297679999999999E-5</v>
      </c>
      <c r="CA43" s="37">
        <f t="shared" si="52"/>
        <v>3.9800055999999998E-5</v>
      </c>
      <c r="CB43" s="37">
        <f t="shared" si="53"/>
        <v>3.6343049999999998E-5</v>
      </c>
      <c r="CC43" s="37">
        <f t="shared" si="54"/>
        <v>3.2222009999999998E-5</v>
      </c>
      <c r="CD43" s="37">
        <f t="shared" si="55"/>
        <v>2.7755654E-5</v>
      </c>
      <c r="CE43" s="37">
        <f t="shared" si="56"/>
        <v>2.3244635E-5</v>
      </c>
      <c r="CF43" s="37">
        <f t="shared" si="57"/>
        <v>1.8939546999999999E-5</v>
      </c>
      <c r="CG43" s="37">
        <f t="shared" si="58"/>
        <v>1.5023987E-5</v>
      </c>
      <c r="CH43" s="37">
        <f t="shared" si="59"/>
        <v>1.1611699999999999E-5</v>
      </c>
      <c r="CI43" s="37">
        <f t="shared" si="60"/>
        <v>8.7508200000000007E-6</v>
      </c>
      <c r="CJ43" s="37">
        <f t="shared" si="61"/>
        <v>6.4356664000000002E-6</v>
      </c>
      <c r="CK43" s="37">
        <f t="shared" si="62"/>
        <v>4.6224960000000001E-6</v>
      </c>
      <c r="CL43" s="37">
        <f t="shared" si="63"/>
        <v>3.2451887E-6</v>
      </c>
      <c r="CM43" s="37">
        <f t="shared" si="64"/>
        <v>2.2285958000000002E-6</v>
      </c>
      <c r="CN43" s="37">
        <f t="shared" si="65"/>
        <v>1.4984953E-6</v>
      </c>
      <c r="CO43" s="37">
        <f t="shared" si="66"/>
        <v>9.880976000000001E-7</v>
      </c>
      <c r="CP43" s="37">
        <f t="shared" si="67"/>
        <v>6.4184906000000002E-7</v>
      </c>
      <c r="CQ43" s="37">
        <f t="shared" si="68"/>
        <v>4.1830809999999998E-7</v>
      </c>
      <c r="CR43" s="37">
        <f t="shared" si="69"/>
        <v>2.9732109999999998E-7</v>
      </c>
      <c r="CV43" s="30">
        <f>'03_MVT'!B4</f>
        <v>1</v>
      </c>
      <c r="CW43" s="30">
        <f>'03_MVT'!C4</f>
        <v>29.478999999999999</v>
      </c>
    </row>
    <row r="44" spans="1:1429" ht="7.5" customHeight="1" x14ac:dyDescent="0.15">
      <c r="A44" s="38">
        <f t="shared" si="23"/>
        <v>2</v>
      </c>
      <c r="B44" s="38">
        <f t="shared" ref="B44:B52" si="73">B43+C$42</f>
        <v>93</v>
      </c>
      <c r="C44" s="57">
        <f>C42*C43</f>
        <v>1426</v>
      </c>
      <c r="D44" s="43">
        <f t="shared" si="70"/>
        <v>93</v>
      </c>
      <c r="E44" s="44">
        <f t="shared" ref="E44:AW44" si="74">D44+1</f>
        <v>94</v>
      </c>
      <c r="F44" s="44">
        <f t="shared" si="74"/>
        <v>95</v>
      </c>
      <c r="G44" s="44">
        <f t="shared" si="74"/>
        <v>96</v>
      </c>
      <c r="H44" s="44">
        <f t="shared" si="74"/>
        <v>97</v>
      </c>
      <c r="I44" s="44">
        <f t="shared" si="74"/>
        <v>98</v>
      </c>
      <c r="J44" s="44">
        <f t="shared" si="74"/>
        <v>99</v>
      </c>
      <c r="K44" s="44">
        <f t="shared" si="74"/>
        <v>100</v>
      </c>
      <c r="L44" s="44">
        <f t="shared" si="74"/>
        <v>101</v>
      </c>
      <c r="M44" s="44">
        <f t="shared" si="74"/>
        <v>102</v>
      </c>
      <c r="N44" s="44">
        <f t="shared" si="74"/>
        <v>103</v>
      </c>
      <c r="O44" s="44">
        <f t="shared" si="74"/>
        <v>104</v>
      </c>
      <c r="P44" s="44">
        <f t="shared" si="74"/>
        <v>105</v>
      </c>
      <c r="Q44" s="44">
        <f t="shared" si="74"/>
        <v>106</v>
      </c>
      <c r="R44" s="44">
        <f t="shared" si="74"/>
        <v>107</v>
      </c>
      <c r="S44" s="44">
        <f t="shared" si="74"/>
        <v>108</v>
      </c>
      <c r="T44" s="44">
        <f t="shared" si="74"/>
        <v>109</v>
      </c>
      <c r="U44" s="44">
        <f t="shared" si="74"/>
        <v>110</v>
      </c>
      <c r="V44" s="44">
        <f t="shared" si="74"/>
        <v>111</v>
      </c>
      <c r="W44" s="44">
        <f t="shared" si="74"/>
        <v>112</v>
      </c>
      <c r="X44" s="44">
        <f t="shared" si="74"/>
        <v>113</v>
      </c>
      <c r="Y44" s="44">
        <f t="shared" si="74"/>
        <v>114</v>
      </c>
      <c r="Z44" s="44">
        <f t="shared" si="74"/>
        <v>115</v>
      </c>
      <c r="AA44" s="44">
        <f t="shared" si="74"/>
        <v>116</v>
      </c>
      <c r="AB44" s="44">
        <f t="shared" si="74"/>
        <v>117</v>
      </c>
      <c r="AC44" s="44">
        <f t="shared" si="74"/>
        <v>118</v>
      </c>
      <c r="AD44" s="44">
        <f t="shared" si="74"/>
        <v>119</v>
      </c>
      <c r="AE44" s="44">
        <f t="shared" si="74"/>
        <v>120</v>
      </c>
      <c r="AF44" s="44">
        <f t="shared" si="74"/>
        <v>121</v>
      </c>
      <c r="AG44" s="44">
        <f t="shared" si="74"/>
        <v>122</v>
      </c>
      <c r="AH44" s="44">
        <f t="shared" si="74"/>
        <v>123</v>
      </c>
      <c r="AI44" s="44">
        <f t="shared" si="74"/>
        <v>124</v>
      </c>
      <c r="AJ44" s="44">
        <f t="shared" si="74"/>
        <v>125</v>
      </c>
      <c r="AK44" s="44">
        <f t="shared" si="74"/>
        <v>126</v>
      </c>
      <c r="AL44" s="44">
        <f t="shared" si="74"/>
        <v>127</v>
      </c>
      <c r="AM44" s="44">
        <f t="shared" si="74"/>
        <v>128</v>
      </c>
      <c r="AN44" s="44">
        <f t="shared" si="74"/>
        <v>129</v>
      </c>
      <c r="AO44" s="44">
        <f t="shared" si="74"/>
        <v>130</v>
      </c>
      <c r="AP44" s="44">
        <f t="shared" si="74"/>
        <v>131</v>
      </c>
      <c r="AQ44" s="44">
        <f t="shared" si="74"/>
        <v>132</v>
      </c>
      <c r="AR44" s="44">
        <f t="shared" si="74"/>
        <v>133</v>
      </c>
      <c r="AS44" s="44">
        <f t="shared" si="74"/>
        <v>134</v>
      </c>
      <c r="AT44" s="44">
        <f t="shared" si="74"/>
        <v>135</v>
      </c>
      <c r="AU44" s="44">
        <f t="shared" si="74"/>
        <v>136</v>
      </c>
      <c r="AV44" s="44">
        <f t="shared" si="74"/>
        <v>137</v>
      </c>
      <c r="AW44" s="44">
        <f t="shared" si="74"/>
        <v>138</v>
      </c>
      <c r="AY44" s="37">
        <f t="shared" si="72"/>
        <v>1.7210847999999999E-8</v>
      </c>
      <c r="AZ44" s="37">
        <f t="shared" si="25"/>
        <v>3.4224093999999999E-8</v>
      </c>
      <c r="BA44" s="37">
        <f t="shared" si="26"/>
        <v>6.4833799999999999E-8</v>
      </c>
      <c r="BB44" s="37">
        <f t="shared" si="27"/>
        <v>1.1889431000000001E-7</v>
      </c>
      <c r="BC44" s="37">
        <f t="shared" si="28"/>
        <v>2.1269439E-7</v>
      </c>
      <c r="BD44" s="37">
        <f t="shared" si="29"/>
        <v>3.7231932999999999E-7</v>
      </c>
      <c r="BE44" s="37">
        <f t="shared" si="30"/>
        <v>6.3831163000000004E-7</v>
      </c>
      <c r="BF44" s="37">
        <f t="shared" si="31"/>
        <v>1.0717149000000001E-6</v>
      </c>
      <c r="BG44" s="37">
        <f t="shared" si="32"/>
        <v>1.7613383999999999E-6</v>
      </c>
      <c r="BH44" s="37">
        <f t="shared" si="33"/>
        <v>2.8316265000000001E-6</v>
      </c>
      <c r="BI44" s="37">
        <f t="shared" si="34"/>
        <v>4.4498564999999997E-6</v>
      </c>
      <c r="BJ44" s="37">
        <f t="shared" si="35"/>
        <v>6.8304739999999998E-6</v>
      </c>
      <c r="BK44" s="37">
        <f t="shared" si="36"/>
        <v>1.0233361500000001E-5</v>
      </c>
      <c r="BL44" s="37">
        <f t="shared" si="37"/>
        <v>1.4952288E-5</v>
      </c>
      <c r="BM44" s="37">
        <f t="shared" si="38"/>
        <v>2.1288903E-5</v>
      </c>
      <c r="BN44" s="37">
        <f t="shared" si="39"/>
        <v>2.9517882000000002E-5</v>
      </c>
      <c r="BO44" s="37">
        <f t="shared" si="40"/>
        <v>3.9811522999999999E-5</v>
      </c>
      <c r="BP44" s="37">
        <f t="shared" si="41"/>
        <v>5.215668E-5</v>
      </c>
      <c r="BQ44" s="37">
        <f t="shared" si="42"/>
        <v>6.6346249999999995E-5</v>
      </c>
      <c r="BR44" s="37">
        <f t="shared" si="43"/>
        <v>8.1971934999999996E-5</v>
      </c>
      <c r="BS44" s="37">
        <f t="shared" si="44"/>
        <v>9.8375089999999999E-5</v>
      </c>
      <c r="BT44" s="37">
        <f t="shared" si="45"/>
        <v>1.1462771999999999E-4</v>
      </c>
      <c r="BU44" s="37">
        <f t="shared" si="46"/>
        <v>1.2956426999999999E-4</v>
      </c>
      <c r="BV44" s="37">
        <f t="shared" si="47"/>
        <v>1.4197014000000001E-4</v>
      </c>
      <c r="BW44" s="37">
        <f t="shared" si="48"/>
        <v>1.507491E-4</v>
      </c>
      <c r="BX44" s="37">
        <f t="shared" si="49"/>
        <v>1.5508049999999999E-4</v>
      </c>
      <c r="BY44" s="37">
        <f t="shared" si="50"/>
        <v>1.5455397000000001E-4</v>
      </c>
      <c r="BZ44" s="37">
        <f t="shared" si="51"/>
        <v>1.4923376E-4</v>
      </c>
      <c r="CA44" s="37">
        <f t="shared" si="52"/>
        <v>1.3964509999999999E-4</v>
      </c>
      <c r="CB44" s="37">
        <f t="shared" si="53"/>
        <v>1.2670288999999999E-4</v>
      </c>
      <c r="CC44" s="37">
        <f t="shared" si="54"/>
        <v>1.115372E-4</v>
      </c>
      <c r="CD44" s="37">
        <f t="shared" si="55"/>
        <v>9.5338739999999999E-5</v>
      </c>
      <c r="CE44" s="37">
        <f t="shared" si="56"/>
        <v>7.9200020000000002E-5</v>
      </c>
      <c r="CF44" s="37">
        <f t="shared" si="57"/>
        <v>6.3993124000000001E-5</v>
      </c>
      <c r="CG44" s="37">
        <f t="shared" si="58"/>
        <v>5.0319579999999997E-5</v>
      </c>
      <c r="CH44" s="37">
        <f t="shared" si="59"/>
        <v>3.853932E-5</v>
      </c>
      <c r="CI44" s="37">
        <f t="shared" si="60"/>
        <v>2.8776212E-5</v>
      </c>
      <c r="CJ44" s="37">
        <f t="shared" si="61"/>
        <v>2.0965235E-5</v>
      </c>
      <c r="CK44" s="37">
        <f t="shared" si="62"/>
        <v>1.4916581E-5</v>
      </c>
      <c r="CL44" s="37">
        <f t="shared" si="63"/>
        <v>1.0372873499999999E-5</v>
      </c>
      <c r="CM44" s="37">
        <f t="shared" si="64"/>
        <v>7.0558110000000004E-6</v>
      </c>
      <c r="CN44" s="37">
        <f t="shared" si="65"/>
        <v>4.6991569999999997E-6</v>
      </c>
      <c r="CO44" s="37">
        <f t="shared" si="66"/>
        <v>3.0688718000000002E-6</v>
      </c>
      <c r="CP44" s="37">
        <f t="shared" si="67"/>
        <v>1.9731517000000001E-6</v>
      </c>
      <c r="CQ44" s="37">
        <f t="shared" si="68"/>
        <v>1.2659515000000001E-6</v>
      </c>
      <c r="CR44" s="37">
        <f t="shared" si="69"/>
        <v>8.4331620000000004E-7</v>
      </c>
      <c r="CV44" s="30">
        <f>'03_MVT'!B5</f>
        <v>2</v>
      </c>
      <c r="CW44" s="30">
        <f>'03_MVT'!C5</f>
        <v>44.218000000000004</v>
      </c>
    </row>
    <row r="45" spans="1:1429" ht="7.5" customHeight="1" x14ac:dyDescent="0.15">
      <c r="A45" s="38">
        <f t="shared" si="23"/>
        <v>3</v>
      </c>
      <c r="B45" s="38">
        <f t="shared" si="73"/>
        <v>139</v>
      </c>
      <c r="C45" s="38">
        <f>C44/C42</f>
        <v>31</v>
      </c>
      <c r="D45" s="43">
        <f t="shared" si="70"/>
        <v>139</v>
      </c>
      <c r="E45" s="44">
        <f t="shared" ref="E45:AW45" si="75">D45+1</f>
        <v>140</v>
      </c>
      <c r="F45" s="44">
        <f t="shared" si="75"/>
        <v>141</v>
      </c>
      <c r="G45" s="44">
        <f t="shared" si="75"/>
        <v>142</v>
      </c>
      <c r="H45" s="44">
        <f t="shared" si="75"/>
        <v>143</v>
      </c>
      <c r="I45" s="44">
        <f t="shared" si="75"/>
        <v>144</v>
      </c>
      <c r="J45" s="44">
        <f t="shared" si="75"/>
        <v>145</v>
      </c>
      <c r="K45" s="44">
        <f t="shared" si="75"/>
        <v>146</v>
      </c>
      <c r="L45" s="44">
        <f t="shared" si="75"/>
        <v>147</v>
      </c>
      <c r="M45" s="44">
        <f t="shared" si="75"/>
        <v>148</v>
      </c>
      <c r="N45" s="44">
        <f t="shared" si="75"/>
        <v>149</v>
      </c>
      <c r="O45" s="44">
        <f t="shared" si="75"/>
        <v>150</v>
      </c>
      <c r="P45" s="44">
        <f t="shared" si="75"/>
        <v>151</v>
      </c>
      <c r="Q45" s="44">
        <f t="shared" si="75"/>
        <v>152</v>
      </c>
      <c r="R45" s="44">
        <f t="shared" si="75"/>
        <v>153</v>
      </c>
      <c r="S45" s="44">
        <f t="shared" si="75"/>
        <v>154</v>
      </c>
      <c r="T45" s="44">
        <f t="shared" si="75"/>
        <v>155</v>
      </c>
      <c r="U45" s="44">
        <f t="shared" si="75"/>
        <v>156</v>
      </c>
      <c r="V45" s="44">
        <f t="shared" si="75"/>
        <v>157</v>
      </c>
      <c r="W45" s="44">
        <f t="shared" si="75"/>
        <v>158</v>
      </c>
      <c r="X45" s="44">
        <f t="shared" si="75"/>
        <v>159</v>
      </c>
      <c r="Y45" s="44">
        <f t="shared" si="75"/>
        <v>160</v>
      </c>
      <c r="Z45" s="44">
        <f t="shared" si="75"/>
        <v>161</v>
      </c>
      <c r="AA45" s="44">
        <f t="shared" si="75"/>
        <v>162</v>
      </c>
      <c r="AB45" s="44">
        <f t="shared" si="75"/>
        <v>163</v>
      </c>
      <c r="AC45" s="44">
        <f t="shared" si="75"/>
        <v>164</v>
      </c>
      <c r="AD45" s="44">
        <f t="shared" si="75"/>
        <v>165</v>
      </c>
      <c r="AE45" s="44">
        <f t="shared" si="75"/>
        <v>166</v>
      </c>
      <c r="AF45" s="44">
        <f t="shared" si="75"/>
        <v>167</v>
      </c>
      <c r="AG45" s="44">
        <f t="shared" si="75"/>
        <v>168</v>
      </c>
      <c r="AH45" s="44">
        <f t="shared" si="75"/>
        <v>169</v>
      </c>
      <c r="AI45" s="44">
        <f t="shared" si="75"/>
        <v>170</v>
      </c>
      <c r="AJ45" s="44">
        <f t="shared" si="75"/>
        <v>171</v>
      </c>
      <c r="AK45" s="44">
        <f t="shared" si="75"/>
        <v>172</v>
      </c>
      <c r="AL45" s="44">
        <f t="shared" si="75"/>
        <v>173</v>
      </c>
      <c r="AM45" s="44">
        <f t="shared" si="75"/>
        <v>174</v>
      </c>
      <c r="AN45" s="44">
        <f t="shared" si="75"/>
        <v>175</v>
      </c>
      <c r="AO45" s="44">
        <f t="shared" si="75"/>
        <v>176</v>
      </c>
      <c r="AP45" s="44">
        <f t="shared" si="75"/>
        <v>177</v>
      </c>
      <c r="AQ45" s="44">
        <f t="shared" si="75"/>
        <v>178</v>
      </c>
      <c r="AR45" s="44">
        <f t="shared" si="75"/>
        <v>179</v>
      </c>
      <c r="AS45" s="44">
        <f t="shared" si="75"/>
        <v>180</v>
      </c>
      <c r="AT45" s="44">
        <f t="shared" si="75"/>
        <v>181</v>
      </c>
      <c r="AU45" s="44">
        <f t="shared" si="75"/>
        <v>182</v>
      </c>
      <c r="AV45" s="44">
        <f t="shared" si="75"/>
        <v>183</v>
      </c>
      <c r="AW45" s="44">
        <f t="shared" si="75"/>
        <v>184</v>
      </c>
      <c r="AY45" s="37">
        <f t="shared" si="72"/>
        <v>5.201056E-8</v>
      </c>
      <c r="AZ45" s="37">
        <f t="shared" si="25"/>
        <v>1.037236E-7</v>
      </c>
      <c r="BA45" s="37">
        <f t="shared" si="26"/>
        <v>1.9792212E-7</v>
      </c>
      <c r="BB45" s="37">
        <f t="shared" si="27"/>
        <v>3.6640355000000001E-7</v>
      </c>
      <c r="BC45" s="37">
        <f t="shared" si="28"/>
        <v>6.6240153000000005E-7</v>
      </c>
      <c r="BD45" s="37">
        <f t="shared" si="29"/>
        <v>1.1723005000000001E-6</v>
      </c>
      <c r="BE45" s="37">
        <f t="shared" si="30"/>
        <v>2.0321188E-6</v>
      </c>
      <c r="BF45" s="37">
        <f t="shared" si="31"/>
        <v>3.4492407000000002E-6</v>
      </c>
      <c r="BG45" s="37">
        <f t="shared" si="32"/>
        <v>5.7289920000000003E-6</v>
      </c>
      <c r="BH45" s="37">
        <f t="shared" si="33"/>
        <v>9.3040809999999993E-6</v>
      </c>
      <c r="BI45" s="37">
        <f t="shared" si="34"/>
        <v>1.4762567E-5</v>
      </c>
      <c r="BJ45" s="37">
        <f t="shared" si="35"/>
        <v>2.2866574000000001E-5</v>
      </c>
      <c r="BK45" s="37">
        <f t="shared" si="36"/>
        <v>3.454904E-5</v>
      </c>
      <c r="BL45" s="37">
        <f t="shared" si="37"/>
        <v>5.0880390000000001E-5</v>
      </c>
      <c r="BM45" s="37">
        <f t="shared" si="38"/>
        <v>7.2959099999999997E-5</v>
      </c>
      <c r="BN45" s="37">
        <f t="shared" si="39"/>
        <v>1.0192032E-4</v>
      </c>
      <c r="BO45" s="37">
        <f t="shared" si="40"/>
        <v>1.3843252999999999E-4</v>
      </c>
      <c r="BP45" s="37">
        <f t="shared" si="41"/>
        <v>1.8207736E-4</v>
      </c>
      <c r="BQ45" s="37">
        <f t="shared" si="42"/>
        <v>2.3212309999999999E-4</v>
      </c>
      <c r="BR45" s="37">
        <f t="shared" si="43"/>
        <v>2.872199E-4</v>
      </c>
      <c r="BS45" s="37">
        <f t="shared" si="44"/>
        <v>3.4512082000000001E-4</v>
      </c>
      <c r="BT45" s="37">
        <f t="shared" si="45"/>
        <v>4.0262739999999999E-4</v>
      </c>
      <c r="BU45" s="37">
        <f t="shared" si="46"/>
        <v>4.5511784E-4</v>
      </c>
      <c r="BV45" s="37">
        <f t="shared" si="47"/>
        <v>4.9812070000000003E-4</v>
      </c>
      <c r="BW45" s="37">
        <f t="shared" si="48"/>
        <v>5.2772083999999997E-4</v>
      </c>
      <c r="BX45" s="37">
        <f t="shared" si="49"/>
        <v>5.4104480000000002E-4</v>
      </c>
      <c r="BY45" s="37">
        <f t="shared" si="50"/>
        <v>5.3681240000000004E-4</v>
      </c>
      <c r="BZ45" s="37">
        <f t="shared" si="51"/>
        <v>5.1548960000000004E-4</v>
      </c>
      <c r="CA45" s="37">
        <f t="shared" si="52"/>
        <v>4.7915084999999998E-4</v>
      </c>
      <c r="CB45" s="37">
        <f t="shared" si="53"/>
        <v>4.315182E-4</v>
      </c>
      <c r="CC45" s="37">
        <f t="shared" si="54"/>
        <v>3.7678883999999998E-4</v>
      </c>
      <c r="CD45" s="37">
        <f t="shared" si="55"/>
        <v>3.1928840000000001E-4</v>
      </c>
      <c r="CE45" s="37">
        <f t="shared" si="56"/>
        <v>2.6292790000000002E-4</v>
      </c>
      <c r="CF45" s="37">
        <f t="shared" si="57"/>
        <v>2.1063629999999999E-4</v>
      </c>
      <c r="CG45" s="37">
        <f t="shared" si="58"/>
        <v>1.6410953000000001E-4</v>
      </c>
      <c r="CH45" s="37">
        <f t="shared" si="59"/>
        <v>1.2450418000000001E-4</v>
      </c>
      <c r="CI45" s="37">
        <f t="shared" si="60"/>
        <v>9.2089439999999996E-5</v>
      </c>
      <c r="CJ45" s="37">
        <f t="shared" si="61"/>
        <v>6.6460656000000005E-5</v>
      </c>
      <c r="CK45" s="37">
        <f t="shared" si="62"/>
        <v>4.6841310000000002E-5</v>
      </c>
      <c r="CL45" s="37">
        <f t="shared" si="63"/>
        <v>3.2267619999999997E-5</v>
      </c>
      <c r="CM45" s="37">
        <f t="shared" si="64"/>
        <v>2.1744134E-5</v>
      </c>
      <c r="CN45" s="37">
        <f t="shared" si="65"/>
        <v>1.4347105000000001E-5</v>
      </c>
      <c r="CO45" s="37">
        <f t="shared" si="66"/>
        <v>9.2828369999999998E-6</v>
      </c>
      <c r="CP45" s="37">
        <f t="shared" si="67"/>
        <v>5.9134019999999996E-6</v>
      </c>
      <c r="CQ45" s="37">
        <f t="shared" si="68"/>
        <v>3.7673487E-6</v>
      </c>
      <c r="CR45" s="37">
        <f t="shared" si="69"/>
        <v>2.5691375000000002E-6</v>
      </c>
      <c r="CV45" s="30">
        <f>'03_MVT'!B6</f>
        <v>3</v>
      </c>
      <c r="CW45" s="30">
        <f>'03_MVT'!C6</f>
        <v>58.957999999999998</v>
      </c>
    </row>
    <row r="46" spans="1:1429" ht="3.75" customHeight="1" x14ac:dyDescent="0.15">
      <c r="A46" s="38">
        <f t="shared" si="23"/>
        <v>4</v>
      </c>
      <c r="B46" s="38">
        <f t="shared" si="73"/>
        <v>185</v>
      </c>
      <c r="C46" s="38"/>
      <c r="D46" s="43">
        <f t="shared" si="70"/>
        <v>185</v>
      </c>
      <c r="E46" s="44">
        <f t="shared" ref="E46:AW46" si="76">D46+1</f>
        <v>186</v>
      </c>
      <c r="F46" s="44">
        <f t="shared" si="76"/>
        <v>187</v>
      </c>
      <c r="G46" s="44">
        <f t="shared" si="76"/>
        <v>188</v>
      </c>
      <c r="H46" s="44">
        <f t="shared" si="76"/>
        <v>189</v>
      </c>
      <c r="I46" s="44">
        <f t="shared" si="76"/>
        <v>190</v>
      </c>
      <c r="J46" s="44">
        <f t="shared" si="76"/>
        <v>191</v>
      </c>
      <c r="K46" s="44">
        <f t="shared" si="76"/>
        <v>192</v>
      </c>
      <c r="L46" s="44">
        <f t="shared" si="76"/>
        <v>193</v>
      </c>
      <c r="M46" s="44">
        <f t="shared" si="76"/>
        <v>194</v>
      </c>
      <c r="N46" s="44">
        <f t="shared" si="76"/>
        <v>195</v>
      </c>
      <c r="O46" s="44">
        <f t="shared" si="76"/>
        <v>196</v>
      </c>
      <c r="P46" s="44">
        <f t="shared" si="76"/>
        <v>197</v>
      </c>
      <c r="Q46" s="44">
        <f t="shared" si="76"/>
        <v>198</v>
      </c>
      <c r="R46" s="44">
        <f t="shared" si="76"/>
        <v>199</v>
      </c>
      <c r="S46" s="44">
        <f t="shared" si="76"/>
        <v>200</v>
      </c>
      <c r="T46" s="44">
        <f t="shared" si="76"/>
        <v>201</v>
      </c>
      <c r="U46" s="44">
        <f t="shared" si="76"/>
        <v>202</v>
      </c>
      <c r="V46" s="44">
        <f t="shared" si="76"/>
        <v>203</v>
      </c>
      <c r="W46" s="44">
        <f t="shared" si="76"/>
        <v>204</v>
      </c>
      <c r="X46" s="44">
        <f t="shared" si="76"/>
        <v>205</v>
      </c>
      <c r="Y46" s="44">
        <f t="shared" si="76"/>
        <v>206</v>
      </c>
      <c r="Z46" s="44">
        <f t="shared" si="76"/>
        <v>207</v>
      </c>
      <c r="AA46" s="44">
        <f t="shared" si="76"/>
        <v>208</v>
      </c>
      <c r="AB46" s="44">
        <f t="shared" si="76"/>
        <v>209</v>
      </c>
      <c r="AC46" s="44">
        <f t="shared" si="76"/>
        <v>210</v>
      </c>
      <c r="AD46" s="44">
        <f t="shared" si="76"/>
        <v>211</v>
      </c>
      <c r="AE46" s="44">
        <f t="shared" si="76"/>
        <v>212</v>
      </c>
      <c r="AF46" s="44">
        <f t="shared" si="76"/>
        <v>213</v>
      </c>
      <c r="AG46" s="44">
        <f t="shared" si="76"/>
        <v>214</v>
      </c>
      <c r="AH46" s="44">
        <f t="shared" si="76"/>
        <v>215</v>
      </c>
      <c r="AI46" s="44">
        <f t="shared" si="76"/>
        <v>216</v>
      </c>
      <c r="AJ46" s="44">
        <f t="shared" si="76"/>
        <v>217</v>
      </c>
      <c r="AK46" s="44">
        <f t="shared" si="76"/>
        <v>218</v>
      </c>
      <c r="AL46" s="44">
        <f t="shared" si="76"/>
        <v>219</v>
      </c>
      <c r="AM46" s="44">
        <f t="shared" si="76"/>
        <v>220</v>
      </c>
      <c r="AN46" s="44">
        <f t="shared" si="76"/>
        <v>221</v>
      </c>
      <c r="AO46" s="44">
        <f t="shared" si="76"/>
        <v>222</v>
      </c>
      <c r="AP46" s="44">
        <f t="shared" si="76"/>
        <v>223</v>
      </c>
      <c r="AQ46" s="44">
        <f t="shared" si="76"/>
        <v>224</v>
      </c>
      <c r="AR46" s="44">
        <f t="shared" si="76"/>
        <v>225</v>
      </c>
      <c r="AS46" s="44">
        <f t="shared" si="76"/>
        <v>226</v>
      </c>
      <c r="AT46" s="44">
        <f t="shared" si="76"/>
        <v>227</v>
      </c>
      <c r="AU46" s="44">
        <f t="shared" si="76"/>
        <v>228</v>
      </c>
      <c r="AV46" s="44">
        <f t="shared" si="76"/>
        <v>229</v>
      </c>
      <c r="AW46" s="44">
        <f t="shared" si="76"/>
        <v>230</v>
      </c>
      <c r="AY46" s="37">
        <f t="shared" si="72"/>
        <v>1.5098317E-7</v>
      </c>
      <c r="AZ46" s="37">
        <f t="shared" si="25"/>
        <v>3.0211743E-7</v>
      </c>
      <c r="BA46" s="37">
        <f t="shared" si="26"/>
        <v>5.8106679999999999E-7</v>
      </c>
      <c r="BB46" s="37">
        <f t="shared" si="27"/>
        <v>1.086734E-6</v>
      </c>
      <c r="BC46" s="37">
        <f t="shared" si="28"/>
        <v>1.9870106000000001E-6</v>
      </c>
      <c r="BD46" s="37">
        <f t="shared" si="29"/>
        <v>3.5582912000000001E-6</v>
      </c>
      <c r="BE46" s="37">
        <f t="shared" si="30"/>
        <v>6.2420177E-6</v>
      </c>
      <c r="BF46" s="37">
        <f t="shared" si="31"/>
        <v>1.0720536E-5</v>
      </c>
      <c r="BG46" s="37">
        <f t="shared" si="32"/>
        <v>1.801138E-5</v>
      </c>
      <c r="BH46" s="37">
        <f t="shared" si="33"/>
        <v>2.9573406E-5</v>
      </c>
      <c r="BI46" s="37">
        <f t="shared" si="34"/>
        <v>4.7411089999999997E-5</v>
      </c>
      <c r="BJ46" s="37">
        <f t="shared" si="35"/>
        <v>7.4151896E-5</v>
      </c>
      <c r="BK46" s="37">
        <f t="shared" si="36"/>
        <v>1.1301601599999999E-4</v>
      </c>
      <c r="BL46" s="37">
        <f t="shared" si="37"/>
        <v>1.6782888E-4</v>
      </c>
      <c r="BM46" s="37">
        <f t="shared" si="38"/>
        <v>2.4200409999999999E-4</v>
      </c>
      <c r="BN46" s="37">
        <f t="shared" si="39"/>
        <v>3.4136932999999999E-4</v>
      </c>
      <c r="BO46" s="37">
        <f t="shared" si="40"/>
        <v>4.6922726E-4</v>
      </c>
      <c r="BP46" s="37">
        <f t="shared" si="41"/>
        <v>6.1720000000000004E-4</v>
      </c>
      <c r="BQ46" s="37">
        <f t="shared" si="42"/>
        <v>7.8755850000000001E-4</v>
      </c>
      <c r="BR46" s="37">
        <f t="shared" si="43"/>
        <v>9.7568109999999998E-4</v>
      </c>
      <c r="BS46" s="37">
        <f t="shared" si="44"/>
        <v>1.1732241999999999E-3</v>
      </c>
      <c r="BT46" s="37">
        <f t="shared" si="45"/>
        <v>1.3718525E-3</v>
      </c>
      <c r="BU46" s="37">
        <f t="shared" si="46"/>
        <v>1.5488717000000001E-3</v>
      </c>
      <c r="BV46" s="37">
        <f t="shared" si="47"/>
        <v>1.6903886999999999E-3</v>
      </c>
      <c r="BW46" s="37">
        <f t="shared" si="48"/>
        <v>1.7841395000000001E-3</v>
      </c>
      <c r="BX46" s="37">
        <f t="shared" si="49"/>
        <v>1.820117E-3</v>
      </c>
      <c r="BY46" s="37">
        <f t="shared" si="50"/>
        <v>1.7948980000000001E-3</v>
      </c>
      <c r="BZ46" s="37">
        <f t="shared" si="51"/>
        <v>1.7111938E-3</v>
      </c>
      <c r="CA46" s="37">
        <f t="shared" si="52"/>
        <v>1.5757881000000001E-3</v>
      </c>
      <c r="CB46" s="37">
        <f t="shared" si="53"/>
        <v>1.4063788000000001E-3</v>
      </c>
      <c r="CC46" s="37">
        <f t="shared" si="54"/>
        <v>1.2165492E-3</v>
      </c>
      <c r="CD46" s="37">
        <f t="shared" si="55"/>
        <v>1.0201469000000001E-3</v>
      </c>
      <c r="CE46" s="37">
        <f t="shared" si="56"/>
        <v>8.3166019999999998E-4</v>
      </c>
      <c r="CF46" s="37">
        <f t="shared" si="57"/>
        <v>6.6137309999999996E-4</v>
      </c>
      <c r="CG46" s="37">
        <f t="shared" si="58"/>
        <v>5.0998665000000004E-4</v>
      </c>
      <c r="CH46" s="37">
        <f t="shared" si="59"/>
        <v>3.8291399999999999E-4</v>
      </c>
      <c r="CI46" s="37">
        <f t="shared" si="60"/>
        <v>2.8052443E-4</v>
      </c>
      <c r="CJ46" s="37">
        <f t="shared" si="61"/>
        <v>2.0050617000000001E-4</v>
      </c>
      <c r="CK46" s="37">
        <f t="shared" si="62"/>
        <v>1.3996914E-4</v>
      </c>
      <c r="CL46" s="37">
        <f t="shared" si="63"/>
        <v>9.5506980000000004E-5</v>
      </c>
      <c r="CM46" s="37">
        <f t="shared" si="64"/>
        <v>6.3754800000000002E-5</v>
      </c>
      <c r="CN46" s="37">
        <f t="shared" si="65"/>
        <v>4.167669E-5</v>
      </c>
      <c r="CO46" s="37">
        <f t="shared" si="66"/>
        <v>2.6720322999999999E-5</v>
      </c>
      <c r="CP46" s="37">
        <f t="shared" si="67"/>
        <v>1.6873205999999999E-5</v>
      </c>
      <c r="CQ46" s="37">
        <f t="shared" si="68"/>
        <v>1.0672511999999999E-5</v>
      </c>
      <c r="CR46" s="37">
        <f t="shared" si="69"/>
        <v>7.2767119999999996E-6</v>
      </c>
      <c r="CV46" s="30">
        <f>'03_MVT'!B7</f>
        <v>4</v>
      </c>
      <c r="CW46" s="30">
        <f>'03_MVT'!C7</f>
        <v>73.697000000000003</v>
      </c>
    </row>
    <row r="47" spans="1:1429" ht="3.75" customHeight="1" x14ac:dyDescent="0.15">
      <c r="A47" s="38">
        <f t="shared" si="23"/>
        <v>5</v>
      </c>
      <c r="B47" s="38">
        <f t="shared" si="73"/>
        <v>231</v>
      </c>
      <c r="C47" s="38"/>
      <c r="D47" s="43">
        <f t="shared" si="70"/>
        <v>231</v>
      </c>
      <c r="E47" s="44">
        <f t="shared" ref="E47:AW47" si="77">D47+1</f>
        <v>232</v>
      </c>
      <c r="F47" s="44">
        <f t="shared" si="77"/>
        <v>233</v>
      </c>
      <c r="G47" s="44">
        <f t="shared" si="77"/>
        <v>234</v>
      </c>
      <c r="H47" s="44">
        <f t="shared" si="77"/>
        <v>235</v>
      </c>
      <c r="I47" s="44">
        <f t="shared" si="77"/>
        <v>236</v>
      </c>
      <c r="J47" s="44">
        <f t="shared" si="77"/>
        <v>237</v>
      </c>
      <c r="K47" s="44">
        <f t="shared" si="77"/>
        <v>238</v>
      </c>
      <c r="L47" s="44">
        <f t="shared" si="77"/>
        <v>239</v>
      </c>
      <c r="M47" s="44">
        <f t="shared" si="77"/>
        <v>240</v>
      </c>
      <c r="N47" s="44">
        <f t="shared" si="77"/>
        <v>241</v>
      </c>
      <c r="O47" s="44">
        <f t="shared" si="77"/>
        <v>242</v>
      </c>
      <c r="P47" s="44">
        <f t="shared" si="77"/>
        <v>243</v>
      </c>
      <c r="Q47" s="44">
        <f t="shared" si="77"/>
        <v>244</v>
      </c>
      <c r="R47" s="44">
        <f t="shared" si="77"/>
        <v>245</v>
      </c>
      <c r="S47" s="44">
        <f t="shared" si="77"/>
        <v>246</v>
      </c>
      <c r="T47" s="44">
        <f t="shared" si="77"/>
        <v>247</v>
      </c>
      <c r="U47" s="44">
        <f t="shared" si="77"/>
        <v>248</v>
      </c>
      <c r="V47" s="44">
        <f t="shared" si="77"/>
        <v>249</v>
      </c>
      <c r="W47" s="44">
        <f t="shared" si="77"/>
        <v>250</v>
      </c>
      <c r="X47" s="44">
        <f t="shared" si="77"/>
        <v>251</v>
      </c>
      <c r="Y47" s="44">
        <f t="shared" si="77"/>
        <v>252</v>
      </c>
      <c r="Z47" s="44">
        <f t="shared" si="77"/>
        <v>253</v>
      </c>
      <c r="AA47" s="44">
        <f t="shared" si="77"/>
        <v>254</v>
      </c>
      <c r="AB47" s="44">
        <f t="shared" si="77"/>
        <v>255</v>
      </c>
      <c r="AC47" s="44">
        <f t="shared" si="77"/>
        <v>256</v>
      </c>
      <c r="AD47" s="44">
        <f t="shared" si="77"/>
        <v>257</v>
      </c>
      <c r="AE47" s="44">
        <f t="shared" si="77"/>
        <v>258</v>
      </c>
      <c r="AF47" s="44">
        <f t="shared" si="77"/>
        <v>259</v>
      </c>
      <c r="AG47" s="44">
        <f t="shared" si="77"/>
        <v>260</v>
      </c>
      <c r="AH47" s="44">
        <f t="shared" si="77"/>
        <v>261</v>
      </c>
      <c r="AI47" s="44">
        <f t="shared" si="77"/>
        <v>262</v>
      </c>
      <c r="AJ47" s="44">
        <f t="shared" si="77"/>
        <v>263</v>
      </c>
      <c r="AK47" s="44">
        <f t="shared" si="77"/>
        <v>264</v>
      </c>
      <c r="AL47" s="44">
        <f t="shared" si="77"/>
        <v>265</v>
      </c>
      <c r="AM47" s="44">
        <f t="shared" si="77"/>
        <v>266</v>
      </c>
      <c r="AN47" s="44">
        <f t="shared" si="77"/>
        <v>267</v>
      </c>
      <c r="AO47" s="44">
        <f t="shared" si="77"/>
        <v>268</v>
      </c>
      <c r="AP47" s="44">
        <f t="shared" si="77"/>
        <v>269</v>
      </c>
      <c r="AQ47" s="44">
        <f t="shared" si="77"/>
        <v>270</v>
      </c>
      <c r="AR47" s="44">
        <f t="shared" si="77"/>
        <v>271</v>
      </c>
      <c r="AS47" s="44">
        <f t="shared" si="77"/>
        <v>272</v>
      </c>
      <c r="AT47" s="44">
        <f t="shared" si="77"/>
        <v>273</v>
      </c>
      <c r="AU47" s="44">
        <f t="shared" si="77"/>
        <v>274</v>
      </c>
      <c r="AV47" s="44">
        <f t="shared" si="77"/>
        <v>275</v>
      </c>
      <c r="AW47" s="44">
        <f t="shared" si="77"/>
        <v>276</v>
      </c>
      <c r="AY47" s="37">
        <f t="shared" si="72"/>
        <v>4.1879337999999999E-7</v>
      </c>
      <c r="AZ47" s="37">
        <f t="shared" si="25"/>
        <v>8.4130579999999997E-7</v>
      </c>
      <c r="BA47" s="37">
        <f t="shared" si="26"/>
        <v>1.6322614999999999E-6</v>
      </c>
      <c r="BB47" s="37">
        <f t="shared" si="27"/>
        <v>3.0868961999999998E-6</v>
      </c>
      <c r="BC47" s="37">
        <f t="shared" si="28"/>
        <v>5.7141129999999998E-6</v>
      </c>
      <c r="BD47" s="37">
        <f t="shared" si="29"/>
        <v>1.0365268E-5</v>
      </c>
      <c r="BE47" s="37">
        <f t="shared" si="30"/>
        <v>1.8422512000000001E-5</v>
      </c>
      <c r="BF47" s="37">
        <f t="shared" si="31"/>
        <v>3.205746E-5</v>
      </c>
      <c r="BG47" s="37">
        <f t="shared" si="32"/>
        <v>5.455923E-5</v>
      </c>
      <c r="BH47" s="37">
        <f t="shared" si="33"/>
        <v>9.070607E-5</v>
      </c>
      <c r="BI47" s="37">
        <f t="shared" si="34"/>
        <v>1.471426E-4</v>
      </c>
      <c r="BJ47" s="37">
        <f t="shared" si="35"/>
        <v>2.328168E-4</v>
      </c>
      <c r="BK47" s="37">
        <f t="shared" si="36"/>
        <v>3.5810969999999998E-4</v>
      </c>
      <c r="BL47" s="37">
        <f t="shared" si="37"/>
        <v>5.3853495000000002E-4</v>
      </c>
      <c r="BM47" s="37">
        <f t="shared" si="38"/>
        <v>7.7332189999999997E-4</v>
      </c>
      <c r="BN47" s="37">
        <f t="shared" si="39"/>
        <v>1.1078106000000001E-3</v>
      </c>
      <c r="BO47" s="37">
        <f t="shared" si="40"/>
        <v>1.5800049E-3</v>
      </c>
      <c r="BP47" s="37">
        <f t="shared" si="41"/>
        <v>2.0105066000000002E-3</v>
      </c>
      <c r="BQ47" s="37">
        <f t="shared" si="42"/>
        <v>2.5737782000000002E-3</v>
      </c>
      <c r="BR47" s="37">
        <f t="shared" si="43"/>
        <v>3.2121858000000001E-3</v>
      </c>
      <c r="BS47" s="37">
        <f t="shared" si="44"/>
        <v>3.8686758000000001E-3</v>
      </c>
      <c r="BT47" s="37">
        <f t="shared" si="45"/>
        <v>4.5727611999999999E-3</v>
      </c>
      <c r="BU47" s="37">
        <f t="shared" si="46"/>
        <v>5.1186043000000002E-3</v>
      </c>
      <c r="BV47" s="37">
        <f t="shared" si="47"/>
        <v>5.5345610000000003E-3</v>
      </c>
      <c r="BW47" s="37">
        <f t="shared" si="48"/>
        <v>5.8048847000000004E-3</v>
      </c>
      <c r="BX47" s="37">
        <f t="shared" si="49"/>
        <v>5.8762385000000004E-3</v>
      </c>
      <c r="BY47" s="37">
        <f t="shared" si="50"/>
        <v>5.7391087000000004E-3</v>
      </c>
      <c r="BZ47" s="37">
        <f t="shared" si="51"/>
        <v>5.4107284999999998E-3</v>
      </c>
      <c r="CA47" s="37">
        <f t="shared" si="52"/>
        <v>4.891645E-3</v>
      </c>
      <c r="CB47" s="37">
        <f t="shared" si="53"/>
        <v>4.3275190000000002E-3</v>
      </c>
      <c r="CC47" s="37">
        <f t="shared" si="54"/>
        <v>3.7192707E-3</v>
      </c>
      <c r="CD47" s="37">
        <f t="shared" si="55"/>
        <v>3.0716939999999998E-3</v>
      </c>
      <c r="CE47" s="37">
        <f t="shared" si="56"/>
        <v>2.4645528999999999E-3</v>
      </c>
      <c r="CF47" s="37">
        <f t="shared" si="57"/>
        <v>1.9681786999999999E-3</v>
      </c>
      <c r="CG47" s="37">
        <f t="shared" si="58"/>
        <v>1.4940922999999999E-3</v>
      </c>
      <c r="CH47" s="37">
        <f t="shared" si="59"/>
        <v>1.1084937999999999E-3</v>
      </c>
      <c r="CI47" s="37">
        <f t="shared" si="60"/>
        <v>8.0629400000000004E-4</v>
      </c>
      <c r="CJ47" s="37">
        <f t="shared" si="61"/>
        <v>5.7082856000000004E-4</v>
      </c>
      <c r="CK47" s="37">
        <f t="shared" si="62"/>
        <v>3.9482340000000001E-4</v>
      </c>
      <c r="CL47" s="37">
        <f t="shared" si="63"/>
        <v>2.6689094000000003E-4</v>
      </c>
      <c r="CM47" s="37">
        <f t="shared" si="64"/>
        <v>1.7650683000000001E-4</v>
      </c>
      <c r="CN47" s="37">
        <f t="shared" si="65"/>
        <v>1.1433473E-4</v>
      </c>
      <c r="CO47" s="37">
        <f t="shared" si="66"/>
        <v>7.2654234999999995E-5</v>
      </c>
      <c r="CP47" s="37">
        <f t="shared" si="67"/>
        <v>4.5492370000000003E-5</v>
      </c>
      <c r="CQ47" s="37">
        <f t="shared" si="68"/>
        <v>2.8578360000000001E-5</v>
      </c>
      <c r="CR47" s="37">
        <f t="shared" si="69"/>
        <v>1.9496234000000001E-5</v>
      </c>
      <c r="CV47" s="30">
        <f>'03_MVT'!B8</f>
        <v>5</v>
      </c>
      <c r="CW47" s="30">
        <f>'03_MVT'!C8</f>
        <v>88.436000000000007</v>
      </c>
    </row>
    <row r="48" spans="1:1429" ht="3.75" customHeight="1" x14ac:dyDescent="0.15">
      <c r="A48" s="38">
        <f t="shared" si="23"/>
        <v>6</v>
      </c>
      <c r="B48" s="38">
        <f t="shared" si="73"/>
        <v>277</v>
      </c>
      <c r="C48" s="38"/>
      <c r="D48" s="43">
        <f t="shared" si="70"/>
        <v>277</v>
      </c>
      <c r="E48" s="44">
        <f t="shared" ref="E48:AW48" si="78">D48+1</f>
        <v>278</v>
      </c>
      <c r="F48" s="44">
        <f t="shared" si="78"/>
        <v>279</v>
      </c>
      <c r="G48" s="44">
        <f t="shared" si="78"/>
        <v>280</v>
      </c>
      <c r="H48" s="44">
        <f t="shared" si="78"/>
        <v>281</v>
      </c>
      <c r="I48" s="44">
        <f t="shared" si="78"/>
        <v>282</v>
      </c>
      <c r="J48" s="44">
        <f t="shared" si="78"/>
        <v>283</v>
      </c>
      <c r="K48" s="44">
        <f t="shared" si="78"/>
        <v>284</v>
      </c>
      <c r="L48" s="44">
        <f t="shared" si="78"/>
        <v>285</v>
      </c>
      <c r="M48" s="44">
        <f t="shared" si="78"/>
        <v>286</v>
      </c>
      <c r="N48" s="44">
        <f t="shared" si="78"/>
        <v>287</v>
      </c>
      <c r="O48" s="44">
        <f t="shared" si="78"/>
        <v>288</v>
      </c>
      <c r="P48" s="44">
        <f t="shared" si="78"/>
        <v>289</v>
      </c>
      <c r="Q48" s="44">
        <f t="shared" si="78"/>
        <v>290</v>
      </c>
      <c r="R48" s="44">
        <f t="shared" si="78"/>
        <v>291</v>
      </c>
      <c r="S48" s="44">
        <f t="shared" si="78"/>
        <v>292</v>
      </c>
      <c r="T48" s="44">
        <f t="shared" si="78"/>
        <v>293</v>
      </c>
      <c r="U48" s="44">
        <f t="shared" si="78"/>
        <v>294</v>
      </c>
      <c r="V48" s="44">
        <f t="shared" si="78"/>
        <v>295</v>
      </c>
      <c r="W48" s="44">
        <f t="shared" si="78"/>
        <v>296</v>
      </c>
      <c r="X48" s="44">
        <f t="shared" si="78"/>
        <v>297</v>
      </c>
      <c r="Y48" s="44">
        <f t="shared" si="78"/>
        <v>298</v>
      </c>
      <c r="Z48" s="44">
        <f t="shared" si="78"/>
        <v>299</v>
      </c>
      <c r="AA48" s="44">
        <f t="shared" si="78"/>
        <v>300</v>
      </c>
      <c r="AB48" s="44">
        <f t="shared" si="78"/>
        <v>301</v>
      </c>
      <c r="AC48" s="44">
        <f t="shared" si="78"/>
        <v>302</v>
      </c>
      <c r="AD48" s="44">
        <f t="shared" si="78"/>
        <v>303</v>
      </c>
      <c r="AE48" s="44">
        <f t="shared" si="78"/>
        <v>304</v>
      </c>
      <c r="AF48" s="44">
        <f t="shared" si="78"/>
        <v>305</v>
      </c>
      <c r="AG48" s="44">
        <f t="shared" si="78"/>
        <v>306</v>
      </c>
      <c r="AH48" s="44">
        <f t="shared" si="78"/>
        <v>307</v>
      </c>
      <c r="AI48" s="44">
        <f t="shared" si="78"/>
        <v>308</v>
      </c>
      <c r="AJ48" s="44">
        <f t="shared" si="78"/>
        <v>309</v>
      </c>
      <c r="AK48" s="44">
        <f t="shared" si="78"/>
        <v>310</v>
      </c>
      <c r="AL48" s="44">
        <f t="shared" si="78"/>
        <v>311</v>
      </c>
      <c r="AM48" s="44">
        <f t="shared" si="78"/>
        <v>312</v>
      </c>
      <c r="AN48" s="44">
        <f t="shared" si="78"/>
        <v>313</v>
      </c>
      <c r="AO48" s="44">
        <f t="shared" si="78"/>
        <v>314</v>
      </c>
      <c r="AP48" s="44">
        <f t="shared" si="78"/>
        <v>315</v>
      </c>
      <c r="AQ48" s="44">
        <f t="shared" si="78"/>
        <v>316</v>
      </c>
      <c r="AR48" s="44">
        <f t="shared" si="78"/>
        <v>317</v>
      </c>
      <c r="AS48" s="44">
        <f t="shared" si="78"/>
        <v>318</v>
      </c>
      <c r="AT48" s="44">
        <f t="shared" si="78"/>
        <v>319</v>
      </c>
      <c r="AU48" s="44">
        <f t="shared" si="78"/>
        <v>320</v>
      </c>
      <c r="AV48" s="44">
        <f t="shared" si="78"/>
        <v>321</v>
      </c>
      <c r="AW48" s="44">
        <f t="shared" si="78"/>
        <v>322</v>
      </c>
      <c r="AY48" s="37">
        <f t="shared" si="72"/>
        <v>1.1049962E-6</v>
      </c>
      <c r="AZ48" s="37">
        <f t="shared" si="25"/>
        <v>2.2299936999999998E-6</v>
      </c>
      <c r="BA48" s="37">
        <f t="shared" si="26"/>
        <v>4.3683990000000002E-6</v>
      </c>
      <c r="BB48" s="37">
        <f t="shared" si="27"/>
        <v>8.3624345000000008E-6</v>
      </c>
      <c r="BC48" s="37">
        <f t="shared" si="28"/>
        <v>1.5688201999999999E-5</v>
      </c>
      <c r="BD48" s="37">
        <f t="shared" si="29"/>
        <v>2.8859438000000001E-5</v>
      </c>
      <c r="BE48" s="37">
        <f t="shared" si="30"/>
        <v>5.2036629999999998E-5</v>
      </c>
      <c r="BF48" s="37">
        <f t="shared" si="31"/>
        <v>9.1901109999999994E-5</v>
      </c>
      <c r="BG48" s="37">
        <f t="shared" si="32"/>
        <v>1.5881972000000001E-4</v>
      </c>
      <c r="BH48" s="37">
        <f t="shared" si="33"/>
        <v>2.6812943E-4</v>
      </c>
      <c r="BI48" s="37">
        <f t="shared" si="34"/>
        <v>4.4114285000000002E-4</v>
      </c>
      <c r="BJ48" s="37">
        <f t="shared" si="35"/>
        <v>7.1150119999999998E-4</v>
      </c>
      <c r="BK48" s="37">
        <f t="shared" si="36"/>
        <v>1.1005526000000001E-3</v>
      </c>
      <c r="BL48" s="37">
        <f t="shared" si="37"/>
        <v>1.7380391000000001E-3</v>
      </c>
      <c r="BM48" s="37">
        <f t="shared" si="38"/>
        <v>2.3674824999999999E-3</v>
      </c>
      <c r="BN48" s="37">
        <f t="shared" si="39"/>
        <v>3.4566244999999999E-3</v>
      </c>
      <c r="BO48" s="37">
        <f t="shared" si="40"/>
        <v>4.7064623999999999E-3</v>
      </c>
      <c r="BP48" s="37">
        <f t="shared" si="41"/>
        <v>6.3249366E-3</v>
      </c>
      <c r="BQ48" s="37">
        <f t="shared" si="42"/>
        <v>8.1769979999999996E-3</v>
      </c>
      <c r="BR48" s="37">
        <f t="shared" si="43"/>
        <v>1.0213097000000001E-2</v>
      </c>
      <c r="BS48" s="37">
        <f t="shared" si="44"/>
        <v>1.2303394E-2</v>
      </c>
      <c r="BT48" s="37">
        <f t="shared" si="45"/>
        <v>1.4290501000000001E-2</v>
      </c>
      <c r="BU48" s="37">
        <f t="shared" si="46"/>
        <v>1.6007726999999999E-2</v>
      </c>
      <c r="BV48" s="37">
        <f t="shared" si="47"/>
        <v>1.7276964999999998E-2</v>
      </c>
      <c r="BW48" s="37">
        <f t="shared" si="48"/>
        <v>1.7968442000000001E-2</v>
      </c>
      <c r="BX48" s="37">
        <f t="shared" si="49"/>
        <v>1.8005515E-2</v>
      </c>
      <c r="BY48" s="37">
        <f t="shared" si="50"/>
        <v>1.7400837999999998E-2</v>
      </c>
      <c r="BZ48" s="37">
        <f t="shared" si="51"/>
        <v>1.6233872999999999E-2</v>
      </c>
      <c r="CA48" s="37">
        <f t="shared" si="52"/>
        <v>1.4637387999999999E-2</v>
      </c>
      <c r="CB48" s="37">
        <f t="shared" si="53"/>
        <v>1.2766438E-2</v>
      </c>
      <c r="CC48" s="37">
        <f t="shared" si="54"/>
        <v>1.0770775E-2</v>
      </c>
      <c r="CD48" s="37">
        <f t="shared" si="55"/>
        <v>8.7791129999999998E-3</v>
      </c>
      <c r="CE48" s="37">
        <f t="shared" si="56"/>
        <v>6.9617927000000003E-3</v>
      </c>
      <c r="CF48" s="37">
        <f t="shared" si="57"/>
        <v>5.3678780000000004E-3</v>
      </c>
      <c r="CG48" s="37">
        <f t="shared" si="58"/>
        <v>4.0188430000000002E-3</v>
      </c>
      <c r="CH48" s="37">
        <f t="shared" si="59"/>
        <v>2.9442246999999999E-3</v>
      </c>
      <c r="CI48" s="37">
        <f t="shared" si="60"/>
        <v>2.1701513E-3</v>
      </c>
      <c r="CJ48" s="37">
        <f t="shared" si="61"/>
        <v>1.5170824E-3</v>
      </c>
      <c r="CK48" s="37">
        <f t="shared" si="62"/>
        <v>1.0423041E-3</v>
      </c>
      <c r="CL48" s="37">
        <f t="shared" si="63"/>
        <v>6.9835749999999999E-4</v>
      </c>
      <c r="CM48" s="37">
        <f t="shared" si="64"/>
        <v>4.5776840000000003E-4</v>
      </c>
      <c r="CN48" s="37">
        <f t="shared" si="65"/>
        <v>2.9405692000000002E-4</v>
      </c>
      <c r="CO48" s="37">
        <f t="shared" si="66"/>
        <v>1.8533577E-4</v>
      </c>
      <c r="CP48" s="37">
        <f t="shared" si="67"/>
        <v>1.1511709E-4</v>
      </c>
      <c r="CQ48" s="37">
        <f t="shared" si="68"/>
        <v>7.1734899999999997E-5</v>
      </c>
      <c r="CR48" s="37">
        <f t="shared" si="69"/>
        <v>4.8130273999999998E-5</v>
      </c>
      <c r="CV48" s="30">
        <f>'03_MVT'!B9</f>
        <v>6</v>
      </c>
      <c r="CW48" s="30">
        <f>'03_MVT'!C9</f>
        <v>103.18</v>
      </c>
    </row>
    <row r="49" spans="1:101" ht="3.75" customHeight="1" x14ac:dyDescent="0.15">
      <c r="A49" s="38">
        <f t="shared" si="23"/>
        <v>7</v>
      </c>
      <c r="B49" s="38">
        <f t="shared" si="73"/>
        <v>323</v>
      </c>
      <c r="C49" s="38"/>
      <c r="D49" s="43">
        <f t="shared" si="70"/>
        <v>323</v>
      </c>
      <c r="E49" s="44">
        <f t="shared" ref="E49:AW49" si="79">D49+1</f>
        <v>324</v>
      </c>
      <c r="F49" s="44">
        <f t="shared" si="79"/>
        <v>325</v>
      </c>
      <c r="G49" s="44">
        <f t="shared" si="79"/>
        <v>326</v>
      </c>
      <c r="H49" s="44">
        <f t="shared" si="79"/>
        <v>327</v>
      </c>
      <c r="I49" s="44">
        <f t="shared" si="79"/>
        <v>328</v>
      </c>
      <c r="J49" s="44">
        <f t="shared" si="79"/>
        <v>329</v>
      </c>
      <c r="K49" s="44">
        <f t="shared" si="79"/>
        <v>330</v>
      </c>
      <c r="L49" s="44">
        <f t="shared" si="79"/>
        <v>331</v>
      </c>
      <c r="M49" s="44">
        <f t="shared" si="79"/>
        <v>332</v>
      </c>
      <c r="N49" s="44">
        <f t="shared" si="79"/>
        <v>333</v>
      </c>
      <c r="O49" s="44">
        <f t="shared" si="79"/>
        <v>334</v>
      </c>
      <c r="P49" s="44">
        <f t="shared" si="79"/>
        <v>335</v>
      </c>
      <c r="Q49" s="44">
        <f t="shared" si="79"/>
        <v>336</v>
      </c>
      <c r="R49" s="44">
        <f t="shared" si="79"/>
        <v>337</v>
      </c>
      <c r="S49" s="44">
        <f t="shared" si="79"/>
        <v>338</v>
      </c>
      <c r="T49" s="44">
        <f t="shared" si="79"/>
        <v>339</v>
      </c>
      <c r="U49" s="44">
        <f t="shared" si="79"/>
        <v>340</v>
      </c>
      <c r="V49" s="44">
        <f t="shared" si="79"/>
        <v>341</v>
      </c>
      <c r="W49" s="44">
        <f t="shared" si="79"/>
        <v>342</v>
      </c>
      <c r="X49" s="44">
        <f t="shared" si="79"/>
        <v>343</v>
      </c>
      <c r="Y49" s="44">
        <f t="shared" si="79"/>
        <v>344</v>
      </c>
      <c r="Z49" s="44">
        <f t="shared" si="79"/>
        <v>345</v>
      </c>
      <c r="AA49" s="44">
        <f t="shared" si="79"/>
        <v>346</v>
      </c>
      <c r="AB49" s="44">
        <f t="shared" si="79"/>
        <v>347</v>
      </c>
      <c r="AC49" s="44">
        <f t="shared" si="79"/>
        <v>348</v>
      </c>
      <c r="AD49" s="44">
        <f t="shared" si="79"/>
        <v>349</v>
      </c>
      <c r="AE49" s="44">
        <f t="shared" si="79"/>
        <v>350</v>
      </c>
      <c r="AF49" s="44">
        <f t="shared" si="79"/>
        <v>351</v>
      </c>
      <c r="AG49" s="44">
        <f t="shared" si="79"/>
        <v>352</v>
      </c>
      <c r="AH49" s="44">
        <f t="shared" si="79"/>
        <v>353</v>
      </c>
      <c r="AI49" s="44">
        <f t="shared" si="79"/>
        <v>354</v>
      </c>
      <c r="AJ49" s="44">
        <f t="shared" si="79"/>
        <v>355</v>
      </c>
      <c r="AK49" s="44">
        <f t="shared" si="79"/>
        <v>356</v>
      </c>
      <c r="AL49" s="44">
        <f t="shared" si="79"/>
        <v>357</v>
      </c>
      <c r="AM49" s="44">
        <f t="shared" si="79"/>
        <v>358</v>
      </c>
      <c r="AN49" s="44">
        <f t="shared" si="79"/>
        <v>359</v>
      </c>
      <c r="AO49" s="44">
        <f t="shared" si="79"/>
        <v>360</v>
      </c>
      <c r="AP49" s="44">
        <f t="shared" si="79"/>
        <v>361</v>
      </c>
      <c r="AQ49" s="44">
        <f t="shared" si="79"/>
        <v>362</v>
      </c>
      <c r="AR49" s="44">
        <f t="shared" si="79"/>
        <v>363</v>
      </c>
      <c r="AS49" s="44">
        <f t="shared" si="79"/>
        <v>364</v>
      </c>
      <c r="AT49" s="44">
        <f t="shared" si="79"/>
        <v>365</v>
      </c>
      <c r="AU49" s="44">
        <f t="shared" si="79"/>
        <v>366</v>
      </c>
      <c r="AV49" s="44">
        <f t="shared" si="79"/>
        <v>367</v>
      </c>
      <c r="AW49" s="44">
        <f t="shared" si="79"/>
        <v>368</v>
      </c>
      <c r="AY49" s="37">
        <f t="shared" si="72"/>
        <v>2.7587840000000001E-6</v>
      </c>
      <c r="AZ49" s="37">
        <f t="shared" si="25"/>
        <v>5.5973819999999999E-6</v>
      </c>
      <c r="BA49" s="37">
        <f t="shared" si="26"/>
        <v>1.1082614E-5</v>
      </c>
      <c r="BB49" s="37">
        <f t="shared" si="27"/>
        <v>2.1498461000000001E-5</v>
      </c>
      <c r="BC49" s="37">
        <f t="shared" si="28"/>
        <v>4.0916384000000003E-5</v>
      </c>
      <c r="BD49" s="37">
        <f t="shared" si="29"/>
        <v>7.6393759999999998E-5</v>
      </c>
      <c r="BE49" s="37">
        <f t="shared" si="30"/>
        <v>1.3985454E-4</v>
      </c>
      <c r="BF49" s="37">
        <f t="shared" si="31"/>
        <v>2.5104823999999999E-4</v>
      </c>
      <c r="BG49" s="37">
        <f t="shared" si="32"/>
        <v>4.422874E-4</v>
      </c>
      <c r="BH49" s="37">
        <f t="shared" si="33"/>
        <v>7.6377909999999995E-4</v>
      </c>
      <c r="BI49" s="37">
        <f t="shared" si="34"/>
        <v>1.2687117999999999E-3</v>
      </c>
      <c r="BJ49" s="37">
        <f t="shared" si="35"/>
        <v>2.169622E-3</v>
      </c>
      <c r="BK49" s="37">
        <f t="shared" si="36"/>
        <v>3.1143485E-3</v>
      </c>
      <c r="BL49" s="37">
        <f t="shared" si="37"/>
        <v>4.6800933999999999E-3</v>
      </c>
      <c r="BM49" s="37">
        <f t="shared" si="38"/>
        <v>6.8895340000000001E-3</v>
      </c>
      <c r="BN49" s="37">
        <f t="shared" si="39"/>
        <v>1.0021146E-2</v>
      </c>
      <c r="BO49" s="37">
        <f t="shared" si="40"/>
        <v>1.40946135E-2</v>
      </c>
      <c r="BP49" s="37">
        <f t="shared" si="41"/>
        <v>1.9480747999999999E-2</v>
      </c>
      <c r="BQ49" s="37">
        <f t="shared" si="42"/>
        <v>2.5004611999999999E-2</v>
      </c>
      <c r="BR49" s="37">
        <f t="shared" si="43"/>
        <v>3.0981129E-2</v>
      </c>
      <c r="BS49" s="37">
        <f t="shared" si="44"/>
        <v>3.7197616000000003E-2</v>
      </c>
      <c r="BT49" s="37">
        <f t="shared" si="45"/>
        <v>4.3454699999999999E-2</v>
      </c>
      <c r="BU49" s="37">
        <f t="shared" si="46"/>
        <v>4.7979828000000002E-2</v>
      </c>
      <c r="BV49" s="37">
        <f t="shared" si="47"/>
        <v>5.1166844000000003E-2</v>
      </c>
      <c r="BW49" s="37">
        <f t="shared" si="48"/>
        <v>5.2814536000000002E-2</v>
      </c>
      <c r="BX49" s="37">
        <f t="shared" si="49"/>
        <v>5.2398239999999999E-2</v>
      </c>
      <c r="BY49" s="37">
        <f t="shared" si="50"/>
        <v>5.0082135999999999E-2</v>
      </c>
      <c r="BZ49" s="37">
        <f t="shared" si="51"/>
        <v>4.6213619999999997E-2</v>
      </c>
      <c r="CA49" s="37">
        <f t="shared" si="52"/>
        <v>4.1298278000000001E-2</v>
      </c>
      <c r="CB49" s="37">
        <f t="shared" si="53"/>
        <v>3.559172E-2</v>
      </c>
      <c r="CC49" s="37">
        <f t="shared" si="54"/>
        <v>2.9605535999999998E-2</v>
      </c>
      <c r="CD49" s="37">
        <f t="shared" si="55"/>
        <v>2.3516426E-2</v>
      </c>
      <c r="CE49" s="37">
        <f t="shared" si="56"/>
        <v>1.8550715999999998E-2</v>
      </c>
      <c r="CF49" s="37">
        <f t="shared" si="57"/>
        <v>1.4243514000000001E-2</v>
      </c>
      <c r="CG49" s="37">
        <f t="shared" si="58"/>
        <v>1.0499496000000001E-2</v>
      </c>
      <c r="CH49" s="37">
        <f t="shared" si="59"/>
        <v>7.5334306E-3</v>
      </c>
      <c r="CI49" s="37">
        <f t="shared" si="60"/>
        <v>5.2897739999999997E-3</v>
      </c>
      <c r="CJ49" s="37">
        <f t="shared" si="61"/>
        <v>3.6479346E-3</v>
      </c>
      <c r="CK49" s="37">
        <f t="shared" si="62"/>
        <v>2.5502670000000002E-3</v>
      </c>
      <c r="CL49" s="37">
        <f t="shared" si="63"/>
        <v>1.6897578999999999E-3</v>
      </c>
      <c r="CM49" s="37">
        <f t="shared" si="64"/>
        <v>1.098929E-3</v>
      </c>
      <c r="CN49" s="37">
        <f t="shared" si="65"/>
        <v>7.0233456999999999E-4</v>
      </c>
      <c r="CO49" s="37">
        <f t="shared" si="66"/>
        <v>4.3999022000000001E-4</v>
      </c>
      <c r="CP49" s="37">
        <f t="shared" si="67"/>
        <v>2.7133955000000002E-4</v>
      </c>
      <c r="CQ49" s="37">
        <f t="shared" si="68"/>
        <v>1.6743077E-4</v>
      </c>
      <c r="CR49" s="37">
        <f t="shared" si="69"/>
        <v>1.1019962E-4</v>
      </c>
      <c r="CV49" s="30">
        <f>'03_MVT'!B10</f>
        <v>7</v>
      </c>
      <c r="CW49" s="30">
        <f>'03_MVT'!C10</f>
        <v>117.92</v>
      </c>
    </row>
    <row r="50" spans="1:101" ht="3.75" customHeight="1" x14ac:dyDescent="0.15">
      <c r="A50" s="38">
        <f t="shared" si="23"/>
        <v>8</v>
      </c>
      <c r="B50" s="38">
        <f t="shared" si="73"/>
        <v>369</v>
      </c>
      <c r="C50" s="38"/>
      <c r="D50" s="43">
        <f t="shared" si="70"/>
        <v>369</v>
      </c>
      <c r="E50" s="44">
        <f t="shared" ref="E50:AW50" si="80">D50+1</f>
        <v>370</v>
      </c>
      <c r="F50" s="44">
        <f t="shared" si="80"/>
        <v>371</v>
      </c>
      <c r="G50" s="44">
        <f t="shared" si="80"/>
        <v>372</v>
      </c>
      <c r="H50" s="44">
        <f t="shared" si="80"/>
        <v>373</v>
      </c>
      <c r="I50" s="44">
        <f t="shared" si="80"/>
        <v>374</v>
      </c>
      <c r="J50" s="44">
        <f t="shared" si="80"/>
        <v>375</v>
      </c>
      <c r="K50" s="44">
        <f t="shared" si="80"/>
        <v>376</v>
      </c>
      <c r="L50" s="44">
        <f t="shared" si="80"/>
        <v>377</v>
      </c>
      <c r="M50" s="44">
        <f t="shared" si="80"/>
        <v>378</v>
      </c>
      <c r="N50" s="44">
        <f t="shared" si="80"/>
        <v>379</v>
      </c>
      <c r="O50" s="44">
        <f t="shared" si="80"/>
        <v>380</v>
      </c>
      <c r="P50" s="44">
        <f t="shared" si="80"/>
        <v>381</v>
      </c>
      <c r="Q50" s="44">
        <f t="shared" si="80"/>
        <v>382</v>
      </c>
      <c r="R50" s="44">
        <f t="shared" si="80"/>
        <v>383</v>
      </c>
      <c r="S50" s="44">
        <f t="shared" si="80"/>
        <v>384</v>
      </c>
      <c r="T50" s="44">
        <f t="shared" si="80"/>
        <v>385</v>
      </c>
      <c r="U50" s="44">
        <f t="shared" si="80"/>
        <v>386</v>
      </c>
      <c r="V50" s="44">
        <f t="shared" si="80"/>
        <v>387</v>
      </c>
      <c r="W50" s="44">
        <f t="shared" si="80"/>
        <v>388</v>
      </c>
      <c r="X50" s="44">
        <f t="shared" si="80"/>
        <v>389</v>
      </c>
      <c r="Y50" s="44">
        <f t="shared" si="80"/>
        <v>390</v>
      </c>
      <c r="Z50" s="44">
        <f t="shared" si="80"/>
        <v>391</v>
      </c>
      <c r="AA50" s="44">
        <f t="shared" si="80"/>
        <v>392</v>
      </c>
      <c r="AB50" s="44">
        <f t="shared" si="80"/>
        <v>393</v>
      </c>
      <c r="AC50" s="44">
        <f t="shared" si="80"/>
        <v>394</v>
      </c>
      <c r="AD50" s="44">
        <f t="shared" si="80"/>
        <v>395</v>
      </c>
      <c r="AE50" s="44">
        <f t="shared" si="80"/>
        <v>396</v>
      </c>
      <c r="AF50" s="44">
        <f t="shared" si="80"/>
        <v>397</v>
      </c>
      <c r="AG50" s="44">
        <f t="shared" si="80"/>
        <v>398</v>
      </c>
      <c r="AH50" s="44">
        <f t="shared" si="80"/>
        <v>399</v>
      </c>
      <c r="AI50" s="44">
        <f t="shared" si="80"/>
        <v>400</v>
      </c>
      <c r="AJ50" s="44">
        <f t="shared" si="80"/>
        <v>401</v>
      </c>
      <c r="AK50" s="44">
        <f t="shared" si="80"/>
        <v>402</v>
      </c>
      <c r="AL50" s="44">
        <f t="shared" si="80"/>
        <v>403</v>
      </c>
      <c r="AM50" s="44">
        <f t="shared" si="80"/>
        <v>404</v>
      </c>
      <c r="AN50" s="44">
        <f t="shared" si="80"/>
        <v>405</v>
      </c>
      <c r="AO50" s="44">
        <f t="shared" si="80"/>
        <v>406</v>
      </c>
      <c r="AP50" s="44">
        <f t="shared" si="80"/>
        <v>407</v>
      </c>
      <c r="AQ50" s="44">
        <f t="shared" si="80"/>
        <v>408</v>
      </c>
      <c r="AR50" s="44">
        <f t="shared" si="80"/>
        <v>409</v>
      </c>
      <c r="AS50" s="44">
        <f t="shared" si="80"/>
        <v>410</v>
      </c>
      <c r="AT50" s="44">
        <f t="shared" si="80"/>
        <v>411</v>
      </c>
      <c r="AU50" s="44">
        <f t="shared" si="80"/>
        <v>412</v>
      </c>
      <c r="AV50" s="44">
        <f t="shared" si="80"/>
        <v>413</v>
      </c>
      <c r="AW50" s="44">
        <f t="shared" si="80"/>
        <v>414</v>
      </c>
      <c r="AY50" s="37">
        <f t="shared" si="72"/>
        <v>6.4751734000000003E-6</v>
      </c>
      <c r="AZ50" s="37">
        <f t="shared" si="25"/>
        <v>1.3222145E-5</v>
      </c>
      <c r="BA50" s="37">
        <f t="shared" si="26"/>
        <v>2.6498758E-5</v>
      </c>
      <c r="BB50" s="37">
        <f t="shared" si="27"/>
        <v>5.2168059999999997E-5</v>
      </c>
      <c r="BC50" s="37">
        <f t="shared" si="28"/>
        <v>1.008495E-4</v>
      </c>
      <c r="BD50" s="37">
        <f t="shared" si="29"/>
        <v>1.9116992E-4</v>
      </c>
      <c r="BE50" s="37">
        <f t="shared" si="30"/>
        <v>3.5486036E-4</v>
      </c>
      <c r="BF50" s="37">
        <f t="shared" si="31"/>
        <v>6.4584180000000003E-4</v>
      </c>
      <c r="BG50" s="37">
        <f t="shared" si="32"/>
        <v>1.1666965E-3</v>
      </c>
      <c r="BH50" s="37">
        <f t="shared" si="33"/>
        <v>2.1476037999999999E-3</v>
      </c>
      <c r="BI50" s="37">
        <f t="shared" si="34"/>
        <v>3.2291499E-3</v>
      </c>
      <c r="BJ50" s="37">
        <f t="shared" si="35"/>
        <v>5.2025806999999999E-3</v>
      </c>
      <c r="BK50" s="37">
        <f t="shared" si="36"/>
        <v>8.3484574999999998E-3</v>
      </c>
      <c r="BL50" s="37">
        <f t="shared" si="37"/>
        <v>1.3133964E-2</v>
      </c>
      <c r="BM50" s="37">
        <f t="shared" si="38"/>
        <v>2.0087086000000001E-2</v>
      </c>
      <c r="BN50" s="37">
        <f t="shared" si="39"/>
        <v>2.9586016999999999E-2</v>
      </c>
      <c r="BO50" s="37">
        <f t="shared" si="40"/>
        <v>4.1785485999999997E-2</v>
      </c>
      <c r="BP50" s="37">
        <f t="shared" si="41"/>
        <v>5.6574541999999998E-2</v>
      </c>
      <c r="BQ50" s="37">
        <f t="shared" si="42"/>
        <v>7.2822639999999994E-2</v>
      </c>
      <c r="BR50" s="37">
        <f t="shared" si="43"/>
        <v>9.0260339999999994E-2</v>
      </c>
      <c r="BS50" s="37">
        <f t="shared" si="44"/>
        <v>0.107798986</v>
      </c>
      <c r="BT50" s="37">
        <f t="shared" si="45"/>
        <v>0.12295536999999999</v>
      </c>
      <c r="BU50" s="37">
        <f t="shared" si="46"/>
        <v>0.13514994</v>
      </c>
      <c r="BV50" s="37">
        <f t="shared" si="47"/>
        <v>0.14343457000000001</v>
      </c>
      <c r="BW50" s="37">
        <f t="shared" si="48"/>
        <v>0.14684537</v>
      </c>
      <c r="BX50" s="37">
        <f t="shared" si="49"/>
        <v>0.14477475000000001</v>
      </c>
      <c r="BY50" s="37">
        <f t="shared" si="50"/>
        <v>0.1374021</v>
      </c>
      <c r="BZ50" s="37">
        <f t="shared" si="51"/>
        <v>0.12578524999999999</v>
      </c>
      <c r="CA50" s="37">
        <f t="shared" si="52"/>
        <v>0.111255065</v>
      </c>
      <c r="CB50" s="37">
        <f t="shared" si="53"/>
        <v>9.5061064000000001E-2</v>
      </c>
      <c r="CC50" s="37">
        <f t="shared" si="54"/>
        <v>7.6606795000000005E-2</v>
      </c>
      <c r="CD50" s="37">
        <f t="shared" si="55"/>
        <v>6.1083316999999998E-2</v>
      </c>
      <c r="CE50" s="37">
        <f t="shared" si="56"/>
        <v>4.6981953E-2</v>
      </c>
      <c r="CF50" s="37">
        <f t="shared" si="57"/>
        <v>3.5232487999999999E-2</v>
      </c>
      <c r="CG50" s="37">
        <f t="shared" si="58"/>
        <v>2.5071110000000001E-2</v>
      </c>
      <c r="CH50" s="37">
        <f t="shared" si="59"/>
        <v>1.7946400000000001E-2</v>
      </c>
      <c r="CI50" s="37">
        <f t="shared" si="60"/>
        <v>1.2489497E-2</v>
      </c>
      <c r="CJ50" s="37">
        <f t="shared" si="61"/>
        <v>8.4611349999999998E-3</v>
      </c>
      <c r="CK50" s="37">
        <f t="shared" si="62"/>
        <v>5.6028509999999998E-3</v>
      </c>
      <c r="CL50" s="37">
        <f t="shared" si="63"/>
        <v>3.6414028E-3</v>
      </c>
      <c r="CM50" s="37">
        <f t="shared" si="64"/>
        <v>2.3728161999999999E-3</v>
      </c>
      <c r="CN50" s="37">
        <f t="shared" si="65"/>
        <v>1.5392225E-3</v>
      </c>
      <c r="CO50" s="37">
        <f t="shared" si="66"/>
        <v>9.6399745000000001E-4</v>
      </c>
      <c r="CP50" s="37">
        <f t="shared" si="67"/>
        <v>5.9255810000000001E-4</v>
      </c>
      <c r="CQ50" s="37">
        <f t="shared" si="68"/>
        <v>3.6562120000000002E-4</v>
      </c>
      <c r="CR50" s="37">
        <f t="shared" si="69"/>
        <v>2.4734559999999999E-4</v>
      </c>
      <c r="CV50" s="30">
        <f>'03_MVT'!B11</f>
        <v>8</v>
      </c>
      <c r="CW50" s="30">
        <f>'03_MVT'!C11</f>
        <v>132.65</v>
      </c>
    </row>
    <row r="51" spans="1:101" ht="3.75" customHeight="1" x14ac:dyDescent="0.15">
      <c r="A51" s="38">
        <f t="shared" si="23"/>
        <v>9</v>
      </c>
      <c r="B51" s="38">
        <f t="shared" si="73"/>
        <v>415</v>
      </c>
      <c r="C51" s="38"/>
      <c r="D51" s="43">
        <f t="shared" si="70"/>
        <v>415</v>
      </c>
      <c r="E51" s="44">
        <f t="shared" ref="E51:AW51" si="81">D51+1</f>
        <v>416</v>
      </c>
      <c r="F51" s="44">
        <f t="shared" si="81"/>
        <v>417</v>
      </c>
      <c r="G51" s="44">
        <f t="shared" si="81"/>
        <v>418</v>
      </c>
      <c r="H51" s="44">
        <f t="shared" si="81"/>
        <v>419</v>
      </c>
      <c r="I51" s="44">
        <f t="shared" si="81"/>
        <v>420</v>
      </c>
      <c r="J51" s="44">
        <f t="shared" si="81"/>
        <v>421</v>
      </c>
      <c r="K51" s="44">
        <f t="shared" si="81"/>
        <v>422</v>
      </c>
      <c r="L51" s="44">
        <f t="shared" si="81"/>
        <v>423</v>
      </c>
      <c r="M51" s="44">
        <f t="shared" si="81"/>
        <v>424</v>
      </c>
      <c r="N51" s="44">
        <f t="shared" si="81"/>
        <v>425</v>
      </c>
      <c r="O51" s="44">
        <f t="shared" si="81"/>
        <v>426</v>
      </c>
      <c r="P51" s="44">
        <f t="shared" si="81"/>
        <v>427</v>
      </c>
      <c r="Q51" s="44">
        <f t="shared" si="81"/>
        <v>428</v>
      </c>
      <c r="R51" s="44">
        <f t="shared" si="81"/>
        <v>429</v>
      </c>
      <c r="S51" s="44">
        <f t="shared" si="81"/>
        <v>430</v>
      </c>
      <c r="T51" s="44">
        <f t="shared" si="81"/>
        <v>431</v>
      </c>
      <c r="U51" s="44">
        <f t="shared" si="81"/>
        <v>432</v>
      </c>
      <c r="V51" s="44">
        <f t="shared" si="81"/>
        <v>433</v>
      </c>
      <c r="W51" s="44">
        <f t="shared" si="81"/>
        <v>434</v>
      </c>
      <c r="X51" s="44">
        <f t="shared" si="81"/>
        <v>435</v>
      </c>
      <c r="Y51" s="44">
        <f t="shared" si="81"/>
        <v>436</v>
      </c>
      <c r="Z51" s="44">
        <f t="shared" si="81"/>
        <v>437</v>
      </c>
      <c r="AA51" s="44">
        <f t="shared" si="81"/>
        <v>438</v>
      </c>
      <c r="AB51" s="44">
        <f t="shared" si="81"/>
        <v>439</v>
      </c>
      <c r="AC51" s="44">
        <f t="shared" si="81"/>
        <v>440</v>
      </c>
      <c r="AD51" s="44">
        <f t="shared" si="81"/>
        <v>441</v>
      </c>
      <c r="AE51" s="44">
        <f t="shared" si="81"/>
        <v>442</v>
      </c>
      <c r="AF51" s="44">
        <f t="shared" si="81"/>
        <v>443</v>
      </c>
      <c r="AG51" s="44">
        <f t="shared" si="81"/>
        <v>444</v>
      </c>
      <c r="AH51" s="44">
        <f t="shared" si="81"/>
        <v>445</v>
      </c>
      <c r="AI51" s="44">
        <f t="shared" si="81"/>
        <v>446</v>
      </c>
      <c r="AJ51" s="44">
        <f t="shared" si="81"/>
        <v>447</v>
      </c>
      <c r="AK51" s="44">
        <f t="shared" si="81"/>
        <v>448</v>
      </c>
      <c r="AL51" s="44">
        <f t="shared" si="81"/>
        <v>449</v>
      </c>
      <c r="AM51" s="44">
        <f t="shared" si="81"/>
        <v>450</v>
      </c>
      <c r="AN51" s="44">
        <f t="shared" si="81"/>
        <v>451</v>
      </c>
      <c r="AO51" s="44">
        <f t="shared" si="81"/>
        <v>452</v>
      </c>
      <c r="AP51" s="44">
        <f t="shared" si="81"/>
        <v>453</v>
      </c>
      <c r="AQ51" s="44">
        <f t="shared" si="81"/>
        <v>454</v>
      </c>
      <c r="AR51" s="44">
        <f t="shared" si="81"/>
        <v>455</v>
      </c>
      <c r="AS51" s="44">
        <f t="shared" si="81"/>
        <v>456</v>
      </c>
      <c r="AT51" s="44">
        <f t="shared" si="81"/>
        <v>457</v>
      </c>
      <c r="AU51" s="44">
        <f t="shared" si="81"/>
        <v>458</v>
      </c>
      <c r="AV51" s="44">
        <f t="shared" si="81"/>
        <v>459</v>
      </c>
      <c r="AW51" s="44">
        <f t="shared" si="81"/>
        <v>460</v>
      </c>
      <c r="AY51" s="37">
        <f t="shared" si="72"/>
        <v>1.4168845E-5</v>
      </c>
      <c r="AZ51" s="37">
        <f t="shared" si="25"/>
        <v>2.916535E-5</v>
      </c>
      <c r="BA51" s="37">
        <f t="shared" si="26"/>
        <v>5.9311816999999997E-5</v>
      </c>
      <c r="BB51" s="37">
        <f t="shared" si="27"/>
        <v>1.1889173999999999E-4</v>
      </c>
      <c r="BC51" s="37">
        <f t="shared" si="28"/>
        <v>2.3432303E-4</v>
      </c>
      <c r="BD51" s="37">
        <f t="shared" si="29"/>
        <v>4.5220554000000002E-4</v>
      </c>
      <c r="BE51" s="37">
        <f t="shared" si="30"/>
        <v>8.4835203999999997E-4</v>
      </c>
      <c r="BF51" s="37">
        <f t="shared" si="31"/>
        <v>1.5249656000000001E-3</v>
      </c>
      <c r="BG51" s="37">
        <f t="shared" si="32"/>
        <v>2.7165825000000001E-3</v>
      </c>
      <c r="BH51" s="37">
        <f t="shared" si="33"/>
        <v>4.7813355999999996E-3</v>
      </c>
      <c r="BI51" s="37">
        <f t="shared" si="34"/>
        <v>7.9456319999999993E-3</v>
      </c>
      <c r="BJ51" s="37">
        <f t="shared" si="35"/>
        <v>1.3498913499999999E-2</v>
      </c>
      <c r="BK51" s="37">
        <f t="shared" si="36"/>
        <v>2.2561985999999999E-2</v>
      </c>
      <c r="BL51" s="37">
        <f t="shared" si="37"/>
        <v>3.6460699999999999E-2</v>
      </c>
      <c r="BM51" s="37">
        <f t="shared" si="38"/>
        <v>5.6481745E-2</v>
      </c>
      <c r="BN51" s="37">
        <f t="shared" si="39"/>
        <v>8.3355810000000002E-2</v>
      </c>
      <c r="BO51" s="37">
        <f t="shared" si="40"/>
        <v>0.11680488</v>
      </c>
      <c r="BP51" s="37">
        <f t="shared" si="41"/>
        <v>0.15630231999999999</v>
      </c>
      <c r="BQ51" s="37">
        <f t="shared" si="42"/>
        <v>0.20000644000000001</v>
      </c>
      <c r="BR51" s="37">
        <f t="shared" si="43"/>
        <v>0.24661337999999999</v>
      </c>
      <c r="BS51" s="37">
        <f t="shared" si="44"/>
        <v>0.29188513999999999</v>
      </c>
      <c r="BT51" s="37">
        <f t="shared" si="45"/>
        <v>0.33158880000000002</v>
      </c>
      <c r="BU51" s="37">
        <f t="shared" si="46"/>
        <v>0.36193985000000001</v>
      </c>
      <c r="BV51" s="37">
        <f t="shared" si="47"/>
        <v>0.3799342</v>
      </c>
      <c r="BW51" s="37">
        <f t="shared" si="48"/>
        <v>0.38373279999999999</v>
      </c>
      <c r="BX51" s="37">
        <f t="shared" si="49"/>
        <v>0.37377948</v>
      </c>
      <c r="BY51" s="37">
        <f t="shared" si="50"/>
        <v>0.35060498000000001</v>
      </c>
      <c r="BZ51" s="37">
        <f t="shared" si="51"/>
        <v>0.31722610000000001</v>
      </c>
      <c r="CA51" s="37">
        <f t="shared" si="52"/>
        <v>0.27693151999999999</v>
      </c>
      <c r="CB51" s="37">
        <f t="shared" si="53"/>
        <v>0.23330808</v>
      </c>
      <c r="CC51" s="37">
        <f t="shared" si="54"/>
        <v>0.1912944</v>
      </c>
      <c r="CD51" s="37">
        <f t="shared" si="55"/>
        <v>0.15193458000000001</v>
      </c>
      <c r="CE51" s="37">
        <f t="shared" si="56"/>
        <v>0.11344756</v>
      </c>
      <c r="CF51" s="37">
        <f t="shared" si="57"/>
        <v>8.2109860000000007E-2</v>
      </c>
      <c r="CG51" s="37">
        <f t="shared" si="58"/>
        <v>5.7888112999999998E-2</v>
      </c>
      <c r="CH51" s="37">
        <f t="shared" si="59"/>
        <v>4.0255494000000003E-2</v>
      </c>
      <c r="CI51" s="37">
        <f t="shared" si="60"/>
        <v>2.7435952999999999E-2</v>
      </c>
      <c r="CJ51" s="37">
        <f t="shared" si="61"/>
        <v>1.8308613000000001E-2</v>
      </c>
      <c r="CK51" s="37">
        <f t="shared" si="62"/>
        <v>1.1952287000000001E-2</v>
      </c>
      <c r="CL51" s="37">
        <f t="shared" si="63"/>
        <v>7.6359994999999998E-3</v>
      </c>
      <c r="CM51" s="37">
        <f t="shared" si="64"/>
        <v>4.8143007000000003E-3</v>
      </c>
      <c r="CN51" s="37">
        <f t="shared" si="65"/>
        <v>3.1484535E-3</v>
      </c>
      <c r="CO51" s="37">
        <f t="shared" si="66"/>
        <v>1.9414530000000001E-3</v>
      </c>
      <c r="CP51" s="37">
        <f t="shared" si="67"/>
        <v>1.1882297000000001E-3</v>
      </c>
      <c r="CQ51" s="37">
        <f t="shared" si="68"/>
        <v>7.3072675000000005E-4</v>
      </c>
      <c r="CR51" s="37">
        <f t="shared" si="69"/>
        <v>4.9599883000000003E-4</v>
      </c>
      <c r="CV51" s="30">
        <f>'03_MVT'!B12</f>
        <v>9</v>
      </c>
      <c r="CW51" s="30">
        <f>'03_MVT'!C12</f>
        <v>147.38999999999999</v>
      </c>
    </row>
    <row r="52" spans="1:101" ht="3.75" customHeight="1" x14ac:dyDescent="0.15">
      <c r="A52" s="38">
        <f t="shared" si="23"/>
        <v>10</v>
      </c>
      <c r="B52" s="38">
        <f t="shared" si="73"/>
        <v>461</v>
      </c>
      <c r="C52" s="38"/>
      <c r="D52" s="43">
        <f t="shared" si="70"/>
        <v>461</v>
      </c>
      <c r="E52" s="44">
        <f t="shared" ref="E52:AW52" si="82">D52+1</f>
        <v>462</v>
      </c>
      <c r="F52" s="44">
        <f t="shared" si="82"/>
        <v>463</v>
      </c>
      <c r="G52" s="44">
        <f t="shared" si="82"/>
        <v>464</v>
      </c>
      <c r="H52" s="44">
        <f t="shared" si="82"/>
        <v>465</v>
      </c>
      <c r="I52" s="44">
        <f t="shared" si="82"/>
        <v>466</v>
      </c>
      <c r="J52" s="44">
        <f t="shared" si="82"/>
        <v>467</v>
      </c>
      <c r="K52" s="44">
        <f t="shared" si="82"/>
        <v>468</v>
      </c>
      <c r="L52" s="44">
        <f t="shared" si="82"/>
        <v>469</v>
      </c>
      <c r="M52" s="44">
        <f t="shared" si="82"/>
        <v>470</v>
      </c>
      <c r="N52" s="44">
        <f t="shared" si="82"/>
        <v>471</v>
      </c>
      <c r="O52" s="44">
        <f t="shared" si="82"/>
        <v>472</v>
      </c>
      <c r="P52" s="44">
        <f t="shared" si="82"/>
        <v>473</v>
      </c>
      <c r="Q52" s="44">
        <f t="shared" si="82"/>
        <v>474</v>
      </c>
      <c r="R52" s="44">
        <f t="shared" si="82"/>
        <v>475</v>
      </c>
      <c r="S52" s="44">
        <f t="shared" si="82"/>
        <v>476</v>
      </c>
      <c r="T52" s="44">
        <f t="shared" si="82"/>
        <v>477</v>
      </c>
      <c r="U52" s="44">
        <f t="shared" si="82"/>
        <v>478</v>
      </c>
      <c r="V52" s="44">
        <f t="shared" si="82"/>
        <v>479</v>
      </c>
      <c r="W52" s="44">
        <f t="shared" si="82"/>
        <v>480</v>
      </c>
      <c r="X52" s="44">
        <f t="shared" si="82"/>
        <v>481</v>
      </c>
      <c r="Y52" s="44">
        <f t="shared" si="82"/>
        <v>482</v>
      </c>
      <c r="Z52" s="44">
        <f t="shared" si="82"/>
        <v>483</v>
      </c>
      <c r="AA52" s="44">
        <f t="shared" si="82"/>
        <v>484</v>
      </c>
      <c r="AB52" s="44">
        <f t="shared" si="82"/>
        <v>485</v>
      </c>
      <c r="AC52" s="44">
        <f t="shared" si="82"/>
        <v>486</v>
      </c>
      <c r="AD52" s="44">
        <f t="shared" si="82"/>
        <v>487</v>
      </c>
      <c r="AE52" s="44">
        <f t="shared" si="82"/>
        <v>488</v>
      </c>
      <c r="AF52" s="44">
        <f t="shared" si="82"/>
        <v>489</v>
      </c>
      <c r="AG52" s="44">
        <f t="shared" si="82"/>
        <v>490</v>
      </c>
      <c r="AH52" s="44">
        <f t="shared" si="82"/>
        <v>491</v>
      </c>
      <c r="AI52" s="44">
        <f t="shared" si="82"/>
        <v>492</v>
      </c>
      <c r="AJ52" s="44">
        <f t="shared" si="82"/>
        <v>493</v>
      </c>
      <c r="AK52" s="44">
        <f t="shared" si="82"/>
        <v>494</v>
      </c>
      <c r="AL52" s="44">
        <f t="shared" si="82"/>
        <v>495</v>
      </c>
      <c r="AM52" s="44">
        <f t="shared" si="82"/>
        <v>496</v>
      </c>
      <c r="AN52" s="44">
        <f t="shared" si="82"/>
        <v>497</v>
      </c>
      <c r="AO52" s="44">
        <f t="shared" si="82"/>
        <v>498</v>
      </c>
      <c r="AP52" s="44">
        <f t="shared" si="82"/>
        <v>499</v>
      </c>
      <c r="AQ52" s="44">
        <f t="shared" si="82"/>
        <v>500</v>
      </c>
      <c r="AR52" s="44">
        <f t="shared" si="82"/>
        <v>501</v>
      </c>
      <c r="AS52" s="44">
        <f t="shared" si="82"/>
        <v>502</v>
      </c>
      <c r="AT52" s="44">
        <f t="shared" si="82"/>
        <v>503</v>
      </c>
      <c r="AU52" s="44">
        <f t="shared" si="82"/>
        <v>504</v>
      </c>
      <c r="AV52" s="44">
        <f t="shared" si="82"/>
        <v>505</v>
      </c>
      <c r="AW52" s="44">
        <f t="shared" si="82"/>
        <v>506</v>
      </c>
      <c r="AY52" s="37">
        <f t="shared" si="72"/>
        <v>2.8563042999999998E-5</v>
      </c>
      <c r="AZ52" s="37">
        <f t="shared" si="25"/>
        <v>5.9377050000000001E-5</v>
      </c>
      <c r="BA52" s="37">
        <f t="shared" si="26"/>
        <v>1.2296693000000001E-4</v>
      </c>
      <c r="BB52" s="37">
        <f t="shared" si="27"/>
        <v>2.525723E-4</v>
      </c>
      <c r="BC52" s="37">
        <f t="shared" si="28"/>
        <v>5.1327462999999995E-4</v>
      </c>
      <c r="BD52" s="37">
        <f t="shared" si="29"/>
        <v>1.0290259999999999E-3</v>
      </c>
      <c r="BE52" s="37">
        <f t="shared" si="30"/>
        <v>2.0239383E-3</v>
      </c>
      <c r="BF52" s="37">
        <f t="shared" si="31"/>
        <v>3.2606367000000002E-3</v>
      </c>
      <c r="BG52" s="37">
        <f t="shared" si="32"/>
        <v>5.8394889999999998E-3</v>
      </c>
      <c r="BH52" s="37">
        <f t="shared" si="33"/>
        <v>1.1040876E-2</v>
      </c>
      <c r="BI52" s="37">
        <f t="shared" si="34"/>
        <v>1.9457869999999999E-2</v>
      </c>
      <c r="BJ52" s="37">
        <f t="shared" si="35"/>
        <v>3.4422300000000003E-2</v>
      </c>
      <c r="BK52" s="37">
        <f t="shared" si="36"/>
        <v>5.9014509999999999E-2</v>
      </c>
      <c r="BL52" s="37">
        <f t="shared" si="37"/>
        <v>9.6211080000000004E-2</v>
      </c>
      <c r="BM52" s="37">
        <f t="shared" si="38"/>
        <v>0.14875743999999999</v>
      </c>
      <c r="BN52" s="37">
        <f t="shared" si="39"/>
        <v>0.21701422000000001</v>
      </c>
      <c r="BO52" s="37">
        <f t="shared" si="40"/>
        <v>0.30626845000000003</v>
      </c>
      <c r="BP52" s="37">
        <f t="shared" si="41"/>
        <v>0.41386557000000002</v>
      </c>
      <c r="BQ52" s="37">
        <f t="shared" si="42"/>
        <v>0.53155993999999995</v>
      </c>
      <c r="BR52" s="37">
        <f t="shared" si="43"/>
        <v>0.65089430000000004</v>
      </c>
      <c r="BS52" s="37">
        <f t="shared" si="44"/>
        <v>0.76056915999999997</v>
      </c>
      <c r="BT52" s="37">
        <f t="shared" si="45"/>
        <v>0.85012995999999996</v>
      </c>
      <c r="BU52" s="37">
        <f t="shared" si="46"/>
        <v>0.91154515999999997</v>
      </c>
      <c r="BV52" s="37">
        <f t="shared" si="47"/>
        <v>0.94010349999999998</v>
      </c>
      <c r="BW52" s="37">
        <f t="shared" si="48"/>
        <v>0.93234044000000005</v>
      </c>
      <c r="BX52" s="37">
        <f t="shared" si="49"/>
        <v>0.89277740000000005</v>
      </c>
      <c r="BY52" s="37">
        <f t="shared" si="50"/>
        <v>0.8240904</v>
      </c>
      <c r="BZ52" s="37">
        <f t="shared" si="51"/>
        <v>0.73422109999999996</v>
      </c>
      <c r="CA52" s="37">
        <f t="shared" si="52"/>
        <v>0.63167229999999996</v>
      </c>
      <c r="CB52" s="37">
        <f t="shared" si="53"/>
        <v>0.52526355000000002</v>
      </c>
      <c r="CC52" s="37">
        <f t="shared" si="54"/>
        <v>0.42525395999999999</v>
      </c>
      <c r="CD52" s="37">
        <f t="shared" si="55"/>
        <v>0.33341672999999999</v>
      </c>
      <c r="CE52" s="37">
        <f t="shared" si="56"/>
        <v>0.24722989000000001</v>
      </c>
      <c r="CF52" s="37">
        <f t="shared" si="57"/>
        <v>0.17897183</v>
      </c>
      <c r="CG52" s="37">
        <f t="shared" si="58"/>
        <v>0.12676067999999999</v>
      </c>
      <c r="CH52" s="37">
        <f t="shared" si="59"/>
        <v>8.5481130000000002E-2</v>
      </c>
      <c r="CI52" s="37">
        <f t="shared" si="60"/>
        <v>5.5907810000000002E-2</v>
      </c>
      <c r="CJ52" s="37">
        <f t="shared" si="61"/>
        <v>3.6454245000000003E-2</v>
      </c>
      <c r="CK52" s="37">
        <f t="shared" si="62"/>
        <v>2.3467044999999999E-2</v>
      </c>
      <c r="CL52" s="37">
        <f t="shared" si="63"/>
        <v>1.4821325999999999E-2</v>
      </c>
      <c r="CM52" s="37">
        <f t="shared" si="64"/>
        <v>9.1807264999999999E-3</v>
      </c>
      <c r="CN52" s="37">
        <f t="shared" si="65"/>
        <v>5.6154393000000004E-3</v>
      </c>
      <c r="CO52" s="37">
        <f t="shared" si="66"/>
        <v>3.4563427000000001E-3</v>
      </c>
      <c r="CP52" s="37">
        <f t="shared" si="67"/>
        <v>2.1588103999999999E-3</v>
      </c>
      <c r="CQ52" s="37">
        <f t="shared" si="68"/>
        <v>1.3240512E-3</v>
      </c>
      <c r="CR52" s="37">
        <f t="shared" si="69"/>
        <v>8.5859230000000003E-4</v>
      </c>
      <c r="CV52" s="30">
        <f>'03_MVT'!B13</f>
        <v>10</v>
      </c>
      <c r="CW52" s="30">
        <f>'03_MVT'!C13</f>
        <v>162.13</v>
      </c>
    </row>
    <row r="53" spans="1:101" ht="3.75" customHeight="1" x14ac:dyDescent="0.15">
      <c r="A53" s="38">
        <f t="shared" ref="A53:A73" si="83">C15</f>
        <v>11</v>
      </c>
      <c r="B53" s="38">
        <f t="shared" ref="B53:B73" si="84">B52+C$42</f>
        <v>507</v>
      </c>
      <c r="C53" s="38"/>
      <c r="D53" s="43">
        <f t="shared" si="70"/>
        <v>507</v>
      </c>
      <c r="E53" s="44">
        <f t="shared" ref="E53:AW53" si="85">D53+1</f>
        <v>508</v>
      </c>
      <c r="F53" s="44">
        <f t="shared" si="85"/>
        <v>509</v>
      </c>
      <c r="G53" s="44">
        <f t="shared" si="85"/>
        <v>510</v>
      </c>
      <c r="H53" s="44">
        <f t="shared" si="85"/>
        <v>511</v>
      </c>
      <c r="I53" s="44">
        <f t="shared" si="85"/>
        <v>512</v>
      </c>
      <c r="J53" s="44">
        <f t="shared" si="85"/>
        <v>513</v>
      </c>
      <c r="K53" s="44">
        <f t="shared" si="85"/>
        <v>514</v>
      </c>
      <c r="L53" s="44">
        <f t="shared" si="85"/>
        <v>515</v>
      </c>
      <c r="M53" s="44">
        <f t="shared" si="85"/>
        <v>516</v>
      </c>
      <c r="N53" s="44">
        <f t="shared" si="85"/>
        <v>517</v>
      </c>
      <c r="O53" s="44">
        <f t="shared" si="85"/>
        <v>518</v>
      </c>
      <c r="P53" s="44">
        <f t="shared" si="85"/>
        <v>519</v>
      </c>
      <c r="Q53" s="44">
        <f t="shared" si="85"/>
        <v>520</v>
      </c>
      <c r="R53" s="44">
        <f t="shared" si="85"/>
        <v>521</v>
      </c>
      <c r="S53" s="44">
        <f t="shared" si="85"/>
        <v>522</v>
      </c>
      <c r="T53" s="44">
        <f t="shared" si="85"/>
        <v>523</v>
      </c>
      <c r="U53" s="44">
        <f t="shared" si="85"/>
        <v>524</v>
      </c>
      <c r="V53" s="44">
        <f t="shared" si="85"/>
        <v>525</v>
      </c>
      <c r="W53" s="44">
        <f t="shared" si="85"/>
        <v>526</v>
      </c>
      <c r="X53" s="44">
        <f t="shared" si="85"/>
        <v>527</v>
      </c>
      <c r="Y53" s="44">
        <f t="shared" si="85"/>
        <v>528</v>
      </c>
      <c r="Z53" s="44">
        <f t="shared" si="85"/>
        <v>529</v>
      </c>
      <c r="AA53" s="44">
        <f t="shared" si="85"/>
        <v>530</v>
      </c>
      <c r="AB53" s="44">
        <f t="shared" si="85"/>
        <v>531</v>
      </c>
      <c r="AC53" s="44">
        <f t="shared" si="85"/>
        <v>532</v>
      </c>
      <c r="AD53" s="44">
        <f t="shared" si="85"/>
        <v>533</v>
      </c>
      <c r="AE53" s="44">
        <f t="shared" si="85"/>
        <v>534</v>
      </c>
      <c r="AF53" s="44">
        <f t="shared" si="85"/>
        <v>535</v>
      </c>
      <c r="AG53" s="44">
        <f t="shared" si="85"/>
        <v>536</v>
      </c>
      <c r="AH53" s="44">
        <f t="shared" si="85"/>
        <v>537</v>
      </c>
      <c r="AI53" s="44">
        <f t="shared" si="85"/>
        <v>538</v>
      </c>
      <c r="AJ53" s="44">
        <f t="shared" si="85"/>
        <v>539</v>
      </c>
      <c r="AK53" s="44">
        <f t="shared" si="85"/>
        <v>540</v>
      </c>
      <c r="AL53" s="44">
        <f t="shared" si="85"/>
        <v>541</v>
      </c>
      <c r="AM53" s="44">
        <f t="shared" si="85"/>
        <v>542</v>
      </c>
      <c r="AN53" s="44">
        <f t="shared" si="85"/>
        <v>543</v>
      </c>
      <c r="AO53" s="44">
        <f t="shared" si="85"/>
        <v>544</v>
      </c>
      <c r="AP53" s="44">
        <f t="shared" si="85"/>
        <v>545</v>
      </c>
      <c r="AQ53" s="44">
        <f t="shared" si="85"/>
        <v>546</v>
      </c>
      <c r="AR53" s="44">
        <f t="shared" si="85"/>
        <v>547</v>
      </c>
      <c r="AS53" s="44">
        <f t="shared" si="85"/>
        <v>548</v>
      </c>
      <c r="AT53" s="44">
        <f t="shared" si="85"/>
        <v>549</v>
      </c>
      <c r="AU53" s="44">
        <f t="shared" si="85"/>
        <v>550</v>
      </c>
      <c r="AV53" s="44">
        <f t="shared" si="85"/>
        <v>551</v>
      </c>
      <c r="AW53" s="44">
        <f t="shared" si="85"/>
        <v>552</v>
      </c>
      <c r="AY53" s="37">
        <f t="shared" si="72"/>
        <v>5.2117623E-5</v>
      </c>
      <c r="AZ53" s="37">
        <f t="shared" si="25"/>
        <v>1.0936726E-4</v>
      </c>
      <c r="BA53" s="37">
        <f t="shared" si="26"/>
        <v>2.3064413000000001E-4</v>
      </c>
      <c r="BB53" s="37">
        <f t="shared" si="27"/>
        <v>4.8624383999999998E-4</v>
      </c>
      <c r="BC53" s="37">
        <f t="shared" si="28"/>
        <v>1.0253148000000001E-3</v>
      </c>
      <c r="BD53" s="37">
        <f t="shared" si="29"/>
        <v>2.1719420000000001E-3</v>
      </c>
      <c r="BE53" s="37">
        <f t="shared" si="30"/>
        <v>3.5935512E-3</v>
      </c>
      <c r="BF53" s="37">
        <f t="shared" si="31"/>
        <v>6.5538417999999998E-3</v>
      </c>
      <c r="BG53" s="37">
        <f t="shared" si="32"/>
        <v>1.2593237E-2</v>
      </c>
      <c r="BH53" s="37">
        <f t="shared" si="33"/>
        <v>2.4243178000000001E-2</v>
      </c>
      <c r="BI53" s="37">
        <f t="shared" si="34"/>
        <v>4.5664214000000002E-2</v>
      </c>
      <c r="BJ53" s="37">
        <f t="shared" si="35"/>
        <v>8.3485370000000003E-2</v>
      </c>
      <c r="BK53" s="37">
        <f t="shared" si="36"/>
        <v>0.14618927000000001</v>
      </c>
      <c r="BL53" s="37">
        <f t="shared" si="37"/>
        <v>0.24726472999999999</v>
      </c>
      <c r="BM53" s="37">
        <f t="shared" si="38"/>
        <v>0.37768744999999998</v>
      </c>
      <c r="BN53" s="37">
        <f t="shared" si="39"/>
        <v>0.56642009999999998</v>
      </c>
      <c r="BO53" s="37">
        <f t="shared" si="40"/>
        <v>0.80395550000000005</v>
      </c>
      <c r="BP53" s="37">
        <f t="shared" si="41"/>
        <v>1.0753341000000001</v>
      </c>
      <c r="BQ53" s="37">
        <f t="shared" si="42"/>
        <v>1.3638728</v>
      </c>
      <c r="BR53" s="37">
        <f t="shared" si="43"/>
        <v>1.6442635000000001</v>
      </c>
      <c r="BS53" s="37">
        <f t="shared" si="44"/>
        <v>1.8776712</v>
      </c>
      <c r="BT53" s="37">
        <f t="shared" si="45"/>
        <v>2.0438466000000002</v>
      </c>
      <c r="BU53" s="37">
        <f t="shared" si="46"/>
        <v>2.1335896999999999</v>
      </c>
      <c r="BV53" s="37">
        <f t="shared" si="47"/>
        <v>2.1446793</v>
      </c>
      <c r="BW53" s="37">
        <f t="shared" si="48"/>
        <v>2.07986</v>
      </c>
      <c r="BX53" s="37">
        <f t="shared" si="49"/>
        <v>1.9481401</v>
      </c>
      <c r="BY53" s="37">
        <f t="shared" si="50"/>
        <v>1.7626265999999999</v>
      </c>
      <c r="BZ53" s="37">
        <f t="shared" si="51"/>
        <v>1.5418297999999999</v>
      </c>
      <c r="CA53" s="37">
        <f t="shared" si="52"/>
        <v>1.3052223999999999</v>
      </c>
      <c r="CB53" s="37">
        <f t="shared" si="53"/>
        <v>1.0702001000000001</v>
      </c>
      <c r="CC53" s="37">
        <f t="shared" si="54"/>
        <v>0.85099860000000005</v>
      </c>
      <c r="CD53" s="37">
        <f t="shared" si="55"/>
        <v>0.65517133000000005</v>
      </c>
      <c r="CE53" s="37">
        <f t="shared" si="56"/>
        <v>0.48365747999999997</v>
      </c>
      <c r="CF53" s="37">
        <f t="shared" si="57"/>
        <v>0.34757292000000001</v>
      </c>
      <c r="CG53" s="37">
        <f t="shared" si="58"/>
        <v>0.24341045</v>
      </c>
      <c r="CH53" s="37">
        <f t="shared" si="59"/>
        <v>0.16487615999999999</v>
      </c>
      <c r="CI53" s="37">
        <f t="shared" si="60"/>
        <v>0.10624422</v>
      </c>
      <c r="CJ53" s="37">
        <f t="shared" si="61"/>
        <v>6.6720180000000004E-2</v>
      </c>
      <c r="CK53" s="37">
        <f t="shared" si="62"/>
        <v>4.1976317999999999E-2</v>
      </c>
      <c r="CL53" s="37">
        <f t="shared" si="63"/>
        <v>2.6153606999999999E-2</v>
      </c>
      <c r="CM53" s="37">
        <f t="shared" si="64"/>
        <v>1.6014704000000001E-2</v>
      </c>
      <c r="CN53" s="37">
        <f t="shared" si="65"/>
        <v>9.6358490000000002E-3</v>
      </c>
      <c r="CO53" s="37">
        <f t="shared" si="66"/>
        <v>5.7552539999999996E-3</v>
      </c>
      <c r="CP53" s="37">
        <f t="shared" si="67"/>
        <v>3.6023213E-3</v>
      </c>
      <c r="CQ53" s="37">
        <f t="shared" si="68"/>
        <v>2.1972532999999998E-3</v>
      </c>
      <c r="CR53" s="37">
        <f t="shared" si="69"/>
        <v>1.4503717E-3</v>
      </c>
      <c r="CV53" s="30">
        <f>'03_MVT'!B14</f>
        <v>11</v>
      </c>
      <c r="CW53" s="30">
        <f>'03_MVT'!C14</f>
        <v>176.87</v>
      </c>
    </row>
    <row r="54" spans="1:101" ht="3.75" customHeight="1" x14ac:dyDescent="0.15">
      <c r="A54" s="38">
        <f t="shared" si="83"/>
        <v>12</v>
      </c>
      <c r="B54" s="38">
        <f t="shared" si="84"/>
        <v>553</v>
      </c>
      <c r="C54" s="38"/>
      <c r="D54" s="43">
        <f t="shared" si="70"/>
        <v>553</v>
      </c>
      <c r="E54" s="44">
        <f t="shared" ref="E54:AW54" si="86">D54+1</f>
        <v>554</v>
      </c>
      <c r="F54" s="44">
        <f t="shared" si="86"/>
        <v>555</v>
      </c>
      <c r="G54" s="44">
        <f t="shared" si="86"/>
        <v>556</v>
      </c>
      <c r="H54" s="44">
        <f t="shared" si="86"/>
        <v>557</v>
      </c>
      <c r="I54" s="44">
        <f t="shared" si="86"/>
        <v>558</v>
      </c>
      <c r="J54" s="44">
        <f t="shared" si="86"/>
        <v>559</v>
      </c>
      <c r="K54" s="44">
        <f t="shared" si="86"/>
        <v>560</v>
      </c>
      <c r="L54" s="44">
        <f t="shared" si="86"/>
        <v>561</v>
      </c>
      <c r="M54" s="44">
        <f t="shared" si="86"/>
        <v>562</v>
      </c>
      <c r="N54" s="44">
        <f t="shared" si="86"/>
        <v>563</v>
      </c>
      <c r="O54" s="44">
        <f t="shared" si="86"/>
        <v>564</v>
      </c>
      <c r="P54" s="44">
        <f t="shared" si="86"/>
        <v>565</v>
      </c>
      <c r="Q54" s="44">
        <f t="shared" si="86"/>
        <v>566</v>
      </c>
      <c r="R54" s="44">
        <f t="shared" si="86"/>
        <v>567</v>
      </c>
      <c r="S54" s="44">
        <f t="shared" si="86"/>
        <v>568</v>
      </c>
      <c r="T54" s="44">
        <f t="shared" si="86"/>
        <v>569</v>
      </c>
      <c r="U54" s="44">
        <f t="shared" si="86"/>
        <v>570</v>
      </c>
      <c r="V54" s="44">
        <f t="shared" si="86"/>
        <v>571</v>
      </c>
      <c r="W54" s="44">
        <f t="shared" si="86"/>
        <v>572</v>
      </c>
      <c r="X54" s="44">
        <f t="shared" si="86"/>
        <v>573</v>
      </c>
      <c r="Y54" s="44">
        <f t="shared" si="86"/>
        <v>574</v>
      </c>
      <c r="Z54" s="44">
        <f t="shared" si="86"/>
        <v>575</v>
      </c>
      <c r="AA54" s="44">
        <f t="shared" si="86"/>
        <v>576</v>
      </c>
      <c r="AB54" s="44">
        <f t="shared" si="86"/>
        <v>577</v>
      </c>
      <c r="AC54" s="44">
        <f t="shared" si="86"/>
        <v>578</v>
      </c>
      <c r="AD54" s="44">
        <f t="shared" si="86"/>
        <v>579</v>
      </c>
      <c r="AE54" s="44">
        <f t="shared" si="86"/>
        <v>580</v>
      </c>
      <c r="AF54" s="44">
        <f t="shared" si="86"/>
        <v>581</v>
      </c>
      <c r="AG54" s="44">
        <f t="shared" si="86"/>
        <v>582</v>
      </c>
      <c r="AH54" s="44">
        <f t="shared" si="86"/>
        <v>583</v>
      </c>
      <c r="AI54" s="44">
        <f t="shared" si="86"/>
        <v>584</v>
      </c>
      <c r="AJ54" s="44">
        <f t="shared" si="86"/>
        <v>585</v>
      </c>
      <c r="AK54" s="44">
        <f t="shared" si="86"/>
        <v>586</v>
      </c>
      <c r="AL54" s="44">
        <f t="shared" si="86"/>
        <v>587</v>
      </c>
      <c r="AM54" s="44">
        <f t="shared" si="86"/>
        <v>588</v>
      </c>
      <c r="AN54" s="44">
        <f t="shared" si="86"/>
        <v>589</v>
      </c>
      <c r="AO54" s="44">
        <f t="shared" si="86"/>
        <v>590</v>
      </c>
      <c r="AP54" s="44">
        <f t="shared" si="86"/>
        <v>591</v>
      </c>
      <c r="AQ54" s="44">
        <f t="shared" si="86"/>
        <v>592</v>
      </c>
      <c r="AR54" s="44">
        <f t="shared" si="86"/>
        <v>593</v>
      </c>
      <c r="AS54" s="44">
        <f t="shared" si="86"/>
        <v>594</v>
      </c>
      <c r="AT54" s="44">
        <f t="shared" si="86"/>
        <v>595</v>
      </c>
      <c r="AU54" s="44">
        <f t="shared" si="86"/>
        <v>596</v>
      </c>
      <c r="AV54" s="44">
        <f t="shared" si="86"/>
        <v>597</v>
      </c>
      <c r="AW54" s="44">
        <f t="shared" si="86"/>
        <v>598</v>
      </c>
      <c r="AY54" s="37">
        <f t="shared" si="72"/>
        <v>8.4368109999999997E-5</v>
      </c>
      <c r="AZ54" s="37">
        <f t="shared" si="25"/>
        <v>1.7787441999999999E-4</v>
      </c>
      <c r="BA54" s="37">
        <f t="shared" si="26"/>
        <v>3.7865364E-4</v>
      </c>
      <c r="BB54" s="37">
        <f t="shared" si="27"/>
        <v>8.0726395000000001E-4</v>
      </c>
      <c r="BC54" s="37">
        <f t="shared" si="28"/>
        <v>1.7233079E-3</v>
      </c>
      <c r="BD54" s="37">
        <f t="shared" si="29"/>
        <v>3.7126818000000001E-3</v>
      </c>
      <c r="BE54" s="37">
        <f t="shared" si="30"/>
        <v>6.4353120000000003E-3</v>
      </c>
      <c r="BF54" s="37">
        <f t="shared" si="31"/>
        <v>1.2686634E-2</v>
      </c>
      <c r="BG54" s="37">
        <f t="shared" si="32"/>
        <v>2.5724608E-2</v>
      </c>
      <c r="BH54" s="37">
        <f t="shared" si="33"/>
        <v>5.1826008E-2</v>
      </c>
      <c r="BI54" s="37">
        <f t="shared" si="34"/>
        <v>0.10228342999999999</v>
      </c>
      <c r="BJ54" s="37">
        <f t="shared" si="35"/>
        <v>0.19365607000000001</v>
      </c>
      <c r="BK54" s="37">
        <f t="shared" si="36"/>
        <v>0.34356225000000001</v>
      </c>
      <c r="BL54" s="37">
        <f t="shared" si="37"/>
        <v>0.57881020000000005</v>
      </c>
      <c r="BM54" s="37">
        <f t="shared" si="38"/>
        <v>0.95368414999999995</v>
      </c>
      <c r="BN54" s="37">
        <f t="shared" si="39"/>
        <v>1.474512</v>
      </c>
      <c r="BO54" s="37">
        <f t="shared" si="40"/>
        <v>2.1098792999999998</v>
      </c>
      <c r="BP54" s="37">
        <f t="shared" si="41"/>
        <v>2.7867095000000002</v>
      </c>
      <c r="BQ54" s="37">
        <f t="shared" si="42"/>
        <v>3.4119616000000001</v>
      </c>
      <c r="BR54" s="37">
        <f t="shared" si="43"/>
        <v>3.9362689999999998</v>
      </c>
      <c r="BS54" s="37">
        <f t="shared" si="44"/>
        <v>4.3124905</v>
      </c>
      <c r="BT54" s="37">
        <f t="shared" si="45"/>
        <v>4.5250645</v>
      </c>
      <c r="BU54" s="37">
        <f t="shared" si="46"/>
        <v>4.5573106000000001</v>
      </c>
      <c r="BV54" s="37">
        <f t="shared" si="47"/>
        <v>4.4317956000000001</v>
      </c>
      <c r="BW54" s="37">
        <f t="shared" si="48"/>
        <v>4.1750354999999999</v>
      </c>
      <c r="BX54" s="37">
        <f t="shared" si="49"/>
        <v>3.8099837000000001</v>
      </c>
      <c r="BY54" s="37">
        <f t="shared" si="50"/>
        <v>3.367677</v>
      </c>
      <c r="BZ54" s="37">
        <f t="shared" si="51"/>
        <v>2.8843675000000002</v>
      </c>
      <c r="CA54" s="37">
        <f t="shared" si="52"/>
        <v>2.3964853000000002</v>
      </c>
      <c r="CB54" s="37">
        <f t="shared" si="53"/>
        <v>1.932193</v>
      </c>
      <c r="CC54" s="37">
        <f t="shared" si="54"/>
        <v>1.5126151000000001</v>
      </c>
      <c r="CD54" s="37">
        <f t="shared" si="55"/>
        <v>1.1500554000000001</v>
      </c>
      <c r="CE54" s="37">
        <f t="shared" si="56"/>
        <v>0.84670805999999998</v>
      </c>
      <c r="CF54" s="37">
        <f t="shared" si="57"/>
        <v>0.59892429999999997</v>
      </c>
      <c r="CG54" s="37">
        <f t="shared" si="58"/>
        <v>0.41283005</v>
      </c>
      <c r="CH54" s="37">
        <f t="shared" si="59"/>
        <v>0.27791482000000001</v>
      </c>
      <c r="CI54" s="37">
        <f t="shared" si="60"/>
        <v>0.18122435000000001</v>
      </c>
      <c r="CJ54" s="37">
        <f t="shared" si="61"/>
        <v>0.11243806000000001</v>
      </c>
      <c r="CK54" s="37">
        <f t="shared" si="62"/>
        <v>6.8139160000000004E-2</v>
      </c>
      <c r="CL54" s="37">
        <f t="shared" si="63"/>
        <v>4.1529898000000003E-2</v>
      </c>
      <c r="CM54" s="37">
        <f t="shared" si="64"/>
        <v>2.5123566E-2</v>
      </c>
      <c r="CN54" s="37">
        <f t="shared" si="65"/>
        <v>1.4963967E-2</v>
      </c>
      <c r="CO54" s="37">
        <f t="shared" si="66"/>
        <v>8.7996610000000003E-3</v>
      </c>
      <c r="CP54" s="37">
        <f t="shared" si="67"/>
        <v>5.1898889999999996E-3</v>
      </c>
      <c r="CQ54" s="37">
        <f t="shared" si="68"/>
        <v>3.2241094999999999E-3</v>
      </c>
      <c r="CR54" s="37">
        <f t="shared" si="69"/>
        <v>2.0889677E-3</v>
      </c>
      <c r="CV54" s="30">
        <f>'03_MVT'!B15</f>
        <v>12</v>
      </c>
      <c r="CW54" s="30">
        <f>'03_MVT'!C15</f>
        <v>191.61</v>
      </c>
    </row>
    <row r="55" spans="1:101" ht="3.75" customHeight="1" x14ac:dyDescent="0.15">
      <c r="A55" s="38">
        <f t="shared" si="83"/>
        <v>13</v>
      </c>
      <c r="B55" s="38">
        <f t="shared" si="84"/>
        <v>599</v>
      </c>
      <c r="C55" s="38"/>
      <c r="D55" s="43">
        <f t="shared" si="70"/>
        <v>599</v>
      </c>
      <c r="E55" s="44">
        <f t="shared" ref="E55:AW55" si="87">D55+1</f>
        <v>600</v>
      </c>
      <c r="F55" s="44">
        <f t="shared" si="87"/>
        <v>601</v>
      </c>
      <c r="G55" s="44">
        <f t="shared" si="87"/>
        <v>602</v>
      </c>
      <c r="H55" s="44">
        <f t="shared" si="87"/>
        <v>603</v>
      </c>
      <c r="I55" s="44">
        <f t="shared" si="87"/>
        <v>604</v>
      </c>
      <c r="J55" s="44">
        <f t="shared" si="87"/>
        <v>605</v>
      </c>
      <c r="K55" s="44">
        <f t="shared" si="87"/>
        <v>606</v>
      </c>
      <c r="L55" s="44">
        <f t="shared" si="87"/>
        <v>607</v>
      </c>
      <c r="M55" s="44">
        <f t="shared" si="87"/>
        <v>608</v>
      </c>
      <c r="N55" s="44">
        <f t="shared" si="87"/>
        <v>609</v>
      </c>
      <c r="O55" s="44">
        <f t="shared" si="87"/>
        <v>610</v>
      </c>
      <c r="P55" s="44">
        <f t="shared" si="87"/>
        <v>611</v>
      </c>
      <c r="Q55" s="44">
        <f t="shared" si="87"/>
        <v>612</v>
      </c>
      <c r="R55" s="44">
        <f t="shared" si="87"/>
        <v>613</v>
      </c>
      <c r="S55" s="44">
        <f t="shared" si="87"/>
        <v>614</v>
      </c>
      <c r="T55" s="44">
        <f t="shared" si="87"/>
        <v>615</v>
      </c>
      <c r="U55" s="44">
        <f t="shared" si="87"/>
        <v>616</v>
      </c>
      <c r="V55" s="44">
        <f t="shared" si="87"/>
        <v>617</v>
      </c>
      <c r="W55" s="44">
        <f t="shared" si="87"/>
        <v>618</v>
      </c>
      <c r="X55" s="44">
        <f t="shared" si="87"/>
        <v>619</v>
      </c>
      <c r="Y55" s="44">
        <f t="shared" si="87"/>
        <v>620</v>
      </c>
      <c r="Z55" s="44">
        <f t="shared" si="87"/>
        <v>621</v>
      </c>
      <c r="AA55" s="44">
        <f t="shared" si="87"/>
        <v>622</v>
      </c>
      <c r="AB55" s="44">
        <f t="shared" si="87"/>
        <v>623</v>
      </c>
      <c r="AC55" s="44">
        <f t="shared" si="87"/>
        <v>624</v>
      </c>
      <c r="AD55" s="44">
        <f t="shared" si="87"/>
        <v>625</v>
      </c>
      <c r="AE55" s="44">
        <f t="shared" si="87"/>
        <v>626</v>
      </c>
      <c r="AF55" s="44">
        <f t="shared" si="87"/>
        <v>627</v>
      </c>
      <c r="AG55" s="44">
        <f t="shared" si="87"/>
        <v>628</v>
      </c>
      <c r="AH55" s="44">
        <f t="shared" si="87"/>
        <v>629</v>
      </c>
      <c r="AI55" s="44">
        <f t="shared" si="87"/>
        <v>630</v>
      </c>
      <c r="AJ55" s="44">
        <f t="shared" si="87"/>
        <v>631</v>
      </c>
      <c r="AK55" s="44">
        <f t="shared" si="87"/>
        <v>632</v>
      </c>
      <c r="AL55" s="44">
        <f t="shared" si="87"/>
        <v>633</v>
      </c>
      <c r="AM55" s="44">
        <f t="shared" si="87"/>
        <v>634</v>
      </c>
      <c r="AN55" s="44">
        <f t="shared" si="87"/>
        <v>635</v>
      </c>
      <c r="AO55" s="44">
        <f t="shared" si="87"/>
        <v>636</v>
      </c>
      <c r="AP55" s="44">
        <f t="shared" si="87"/>
        <v>637</v>
      </c>
      <c r="AQ55" s="44">
        <f t="shared" si="87"/>
        <v>638</v>
      </c>
      <c r="AR55" s="44">
        <f t="shared" si="87"/>
        <v>639</v>
      </c>
      <c r="AS55" s="44">
        <f t="shared" si="87"/>
        <v>640</v>
      </c>
      <c r="AT55" s="44">
        <f t="shared" si="87"/>
        <v>641</v>
      </c>
      <c r="AU55" s="44">
        <f t="shared" si="87"/>
        <v>642</v>
      </c>
      <c r="AV55" s="44">
        <f t="shared" si="87"/>
        <v>643</v>
      </c>
      <c r="AW55" s="44">
        <f t="shared" si="87"/>
        <v>644</v>
      </c>
      <c r="AY55" s="37">
        <f t="shared" si="72"/>
        <v>1.1981223E-4</v>
      </c>
      <c r="AZ55" s="37">
        <f t="shared" si="25"/>
        <v>2.5278289999999999E-4</v>
      </c>
      <c r="BA55" s="37">
        <f t="shared" si="26"/>
        <v>5.3865930000000003E-4</v>
      </c>
      <c r="BB55" s="37">
        <f t="shared" si="27"/>
        <v>1.1438914000000001E-3</v>
      </c>
      <c r="BC55" s="37">
        <f t="shared" si="28"/>
        <v>2.400293E-3</v>
      </c>
      <c r="BD55" s="37">
        <f t="shared" si="29"/>
        <v>4.9273535000000004E-3</v>
      </c>
      <c r="BE55" s="37">
        <f t="shared" si="30"/>
        <v>1.0407227E-2</v>
      </c>
      <c r="BF55" s="37">
        <f t="shared" si="31"/>
        <v>2.2730969E-2</v>
      </c>
      <c r="BG55" s="37">
        <f t="shared" si="32"/>
        <v>4.8937990000000001E-2</v>
      </c>
      <c r="BH55" s="37">
        <f t="shared" si="33"/>
        <v>0.10089905</v>
      </c>
      <c r="BI55" s="37">
        <f t="shared" si="34"/>
        <v>0.20787781</v>
      </c>
      <c r="BJ55" s="37">
        <f t="shared" si="35"/>
        <v>0.40280371999999998</v>
      </c>
      <c r="BK55" s="37">
        <f t="shared" si="36"/>
        <v>0.74203969999999997</v>
      </c>
      <c r="BL55" s="37">
        <f t="shared" si="37"/>
        <v>1.3706415000000001</v>
      </c>
      <c r="BM55" s="37">
        <f t="shared" si="38"/>
        <v>2.4335268000000001</v>
      </c>
      <c r="BN55" s="37">
        <f t="shared" si="39"/>
        <v>3.9803370999999999</v>
      </c>
      <c r="BO55" s="37">
        <f t="shared" si="40"/>
        <v>5.6680292999999997</v>
      </c>
      <c r="BP55" s="37">
        <f t="shared" si="41"/>
        <v>7.0876564999999996</v>
      </c>
      <c r="BQ55" s="37">
        <f t="shared" si="42"/>
        <v>8.1287599999999998</v>
      </c>
      <c r="BR55" s="37">
        <f t="shared" si="43"/>
        <v>8.7344799999999996</v>
      </c>
      <c r="BS55" s="37">
        <f t="shared" si="44"/>
        <v>9.0144614999999995</v>
      </c>
      <c r="BT55" s="37">
        <f t="shared" si="45"/>
        <v>8.9462659999999996</v>
      </c>
      <c r="BU55" s="37">
        <f t="shared" si="46"/>
        <v>8.6061519999999998</v>
      </c>
      <c r="BV55" s="37">
        <f t="shared" si="47"/>
        <v>8.0569515000000003</v>
      </c>
      <c r="BW55" s="37">
        <f t="shared" si="48"/>
        <v>7.3371325000000001</v>
      </c>
      <c r="BX55" s="37">
        <f t="shared" si="49"/>
        <v>6.4996559999999999</v>
      </c>
      <c r="BY55" s="37">
        <f t="shared" si="50"/>
        <v>5.5996212999999999</v>
      </c>
      <c r="BZ55" s="37">
        <f t="shared" si="51"/>
        <v>4.6957820000000003</v>
      </c>
      <c r="CA55" s="37">
        <f t="shared" si="52"/>
        <v>3.8327187999999999</v>
      </c>
      <c r="CB55" s="37">
        <f t="shared" si="53"/>
        <v>3.0411855999999999</v>
      </c>
      <c r="CC55" s="37">
        <f t="shared" si="54"/>
        <v>2.3448603000000001</v>
      </c>
      <c r="CD55" s="37">
        <f t="shared" si="55"/>
        <v>1.7582757</v>
      </c>
      <c r="CE55" s="37">
        <f t="shared" si="56"/>
        <v>1.2834585000000001</v>
      </c>
      <c r="CF55" s="37">
        <f t="shared" si="57"/>
        <v>0.90815126999999995</v>
      </c>
      <c r="CG55" s="37">
        <f t="shared" si="58"/>
        <v>0.61698149999999996</v>
      </c>
      <c r="CH55" s="37">
        <f t="shared" si="59"/>
        <v>0.40944454000000002</v>
      </c>
      <c r="CI55" s="37">
        <f t="shared" si="60"/>
        <v>0.26596632999999997</v>
      </c>
      <c r="CJ55" s="37">
        <f t="shared" si="61"/>
        <v>0.16743739999999999</v>
      </c>
      <c r="CK55" s="37">
        <f t="shared" si="62"/>
        <v>0.10045268</v>
      </c>
      <c r="CL55" s="37">
        <f t="shared" si="63"/>
        <v>5.9154640000000001E-2</v>
      </c>
      <c r="CM55" s="37">
        <f t="shared" si="64"/>
        <v>3.5175647999999997E-2</v>
      </c>
      <c r="CN55" s="37">
        <f t="shared" si="65"/>
        <v>2.0771609999999999E-2</v>
      </c>
      <c r="CO55" s="37">
        <f t="shared" si="66"/>
        <v>1.2105925999999999E-2</v>
      </c>
      <c r="CP55" s="37">
        <f t="shared" si="67"/>
        <v>7.0526399999999998E-3</v>
      </c>
      <c r="CQ55" s="37">
        <f t="shared" si="68"/>
        <v>4.4330693999999997E-3</v>
      </c>
      <c r="CR55" s="37">
        <f t="shared" si="69"/>
        <v>2.8120463E-3</v>
      </c>
      <c r="CV55" s="30">
        <f>'03_MVT'!B16</f>
        <v>13</v>
      </c>
      <c r="CW55" s="30">
        <f>'03_MVT'!C16</f>
        <v>206.35</v>
      </c>
    </row>
    <row r="56" spans="1:101" ht="3.75" customHeight="1" x14ac:dyDescent="0.15">
      <c r="A56" s="38">
        <f t="shared" si="83"/>
        <v>14</v>
      </c>
      <c r="B56" s="38">
        <f t="shared" si="84"/>
        <v>645</v>
      </c>
      <c r="C56" s="38"/>
      <c r="D56" s="43">
        <f t="shared" si="70"/>
        <v>645</v>
      </c>
      <c r="E56" s="44">
        <f t="shared" ref="E56:AW56" si="88">D56+1</f>
        <v>646</v>
      </c>
      <c r="F56" s="44">
        <f t="shared" si="88"/>
        <v>647</v>
      </c>
      <c r="G56" s="44">
        <f t="shared" si="88"/>
        <v>648</v>
      </c>
      <c r="H56" s="44">
        <f t="shared" si="88"/>
        <v>649</v>
      </c>
      <c r="I56" s="44">
        <f t="shared" si="88"/>
        <v>650</v>
      </c>
      <c r="J56" s="44">
        <f t="shared" si="88"/>
        <v>651</v>
      </c>
      <c r="K56" s="44">
        <f t="shared" si="88"/>
        <v>652</v>
      </c>
      <c r="L56" s="44">
        <f t="shared" si="88"/>
        <v>653</v>
      </c>
      <c r="M56" s="44">
        <f t="shared" si="88"/>
        <v>654</v>
      </c>
      <c r="N56" s="44">
        <f t="shared" si="88"/>
        <v>655</v>
      </c>
      <c r="O56" s="44">
        <f t="shared" si="88"/>
        <v>656</v>
      </c>
      <c r="P56" s="44">
        <f t="shared" si="88"/>
        <v>657</v>
      </c>
      <c r="Q56" s="44">
        <f t="shared" si="88"/>
        <v>658</v>
      </c>
      <c r="R56" s="44">
        <f t="shared" si="88"/>
        <v>659</v>
      </c>
      <c r="S56" s="44">
        <f t="shared" si="88"/>
        <v>660</v>
      </c>
      <c r="T56" s="44">
        <f t="shared" si="88"/>
        <v>661</v>
      </c>
      <c r="U56" s="44">
        <f t="shared" si="88"/>
        <v>662</v>
      </c>
      <c r="V56" s="44">
        <f t="shared" si="88"/>
        <v>663</v>
      </c>
      <c r="W56" s="44">
        <f t="shared" si="88"/>
        <v>664</v>
      </c>
      <c r="X56" s="44">
        <f t="shared" si="88"/>
        <v>665</v>
      </c>
      <c r="Y56" s="44">
        <f t="shared" si="88"/>
        <v>666</v>
      </c>
      <c r="Z56" s="44">
        <f t="shared" si="88"/>
        <v>667</v>
      </c>
      <c r="AA56" s="44">
        <f t="shared" si="88"/>
        <v>668</v>
      </c>
      <c r="AB56" s="44">
        <f t="shared" si="88"/>
        <v>669</v>
      </c>
      <c r="AC56" s="44">
        <f t="shared" si="88"/>
        <v>670</v>
      </c>
      <c r="AD56" s="44">
        <f t="shared" si="88"/>
        <v>671</v>
      </c>
      <c r="AE56" s="44">
        <f t="shared" si="88"/>
        <v>672</v>
      </c>
      <c r="AF56" s="44">
        <f t="shared" si="88"/>
        <v>673</v>
      </c>
      <c r="AG56" s="44">
        <f t="shared" si="88"/>
        <v>674</v>
      </c>
      <c r="AH56" s="44">
        <f t="shared" si="88"/>
        <v>675</v>
      </c>
      <c r="AI56" s="44">
        <f t="shared" si="88"/>
        <v>676</v>
      </c>
      <c r="AJ56" s="44">
        <f t="shared" si="88"/>
        <v>677</v>
      </c>
      <c r="AK56" s="44">
        <f t="shared" si="88"/>
        <v>678</v>
      </c>
      <c r="AL56" s="44">
        <f t="shared" si="88"/>
        <v>679</v>
      </c>
      <c r="AM56" s="44">
        <f t="shared" si="88"/>
        <v>680</v>
      </c>
      <c r="AN56" s="44">
        <f t="shared" si="88"/>
        <v>681</v>
      </c>
      <c r="AO56" s="44">
        <f t="shared" si="88"/>
        <v>682</v>
      </c>
      <c r="AP56" s="44">
        <f t="shared" si="88"/>
        <v>683</v>
      </c>
      <c r="AQ56" s="44">
        <f t="shared" si="88"/>
        <v>684</v>
      </c>
      <c r="AR56" s="44">
        <f t="shared" si="88"/>
        <v>685</v>
      </c>
      <c r="AS56" s="44">
        <f t="shared" si="88"/>
        <v>686</v>
      </c>
      <c r="AT56" s="44">
        <f t="shared" si="88"/>
        <v>687</v>
      </c>
      <c r="AU56" s="44">
        <f t="shared" si="88"/>
        <v>688</v>
      </c>
      <c r="AV56" s="44">
        <f t="shared" si="88"/>
        <v>689</v>
      </c>
      <c r="AW56" s="44">
        <f t="shared" si="88"/>
        <v>690</v>
      </c>
      <c r="AY56" s="37">
        <f t="shared" si="72"/>
        <v>1.5020535999999999E-4</v>
      </c>
      <c r="AZ56" s="37">
        <f t="shared" si="25"/>
        <v>3.1852109999999997E-4</v>
      </c>
      <c r="BA56" s="37">
        <f t="shared" si="26"/>
        <v>6.8482139999999998E-4</v>
      </c>
      <c r="BB56" s="37">
        <f t="shared" si="27"/>
        <v>1.4709924999999999E-3</v>
      </c>
      <c r="BC56" s="37">
        <f t="shared" si="28"/>
        <v>3.1312433999999998E-3</v>
      </c>
      <c r="BD56" s="37">
        <f t="shared" si="29"/>
        <v>6.5640993E-3</v>
      </c>
      <c r="BE56" s="37">
        <f t="shared" si="30"/>
        <v>1.4523347000000001E-2</v>
      </c>
      <c r="BF56" s="37">
        <f t="shared" si="31"/>
        <v>3.3317430000000002E-2</v>
      </c>
      <c r="BG56" s="37">
        <f t="shared" si="32"/>
        <v>7.7043526000000001E-2</v>
      </c>
      <c r="BH56" s="37">
        <f t="shared" si="33"/>
        <v>0.17585017</v>
      </c>
      <c r="BI56" s="37">
        <f t="shared" si="34"/>
        <v>0.38259512000000001</v>
      </c>
      <c r="BJ56" s="37">
        <f t="shared" si="35"/>
        <v>0.76123505999999996</v>
      </c>
      <c r="BK56" s="37">
        <f t="shared" si="36"/>
        <v>1.521331</v>
      </c>
      <c r="BL56" s="37">
        <f t="shared" si="37"/>
        <v>3.1466880000000002</v>
      </c>
      <c r="BM56" s="37">
        <f t="shared" si="38"/>
        <v>6.3865590000000001</v>
      </c>
      <c r="BN56" s="37">
        <f t="shared" si="39"/>
        <v>11.825073</v>
      </c>
      <c r="BO56" s="37">
        <f t="shared" si="40"/>
        <v>15.862552000000001</v>
      </c>
      <c r="BP56" s="37">
        <f t="shared" si="41"/>
        <v>17.341604</v>
      </c>
      <c r="BQ56" s="37">
        <f>INDEX($D$38:$BBY$38,1,V56)</f>
        <v>17.47231</v>
      </c>
      <c r="BR56" s="37">
        <f t="shared" si="43"/>
        <v>16.977346000000001</v>
      </c>
      <c r="BS56" s="37">
        <f t="shared" si="44"/>
        <v>16.114647000000001</v>
      </c>
      <c r="BT56" s="37">
        <f t="shared" si="45"/>
        <v>14.963099</v>
      </c>
      <c r="BU56" s="37">
        <f t="shared" si="46"/>
        <v>13.685278</v>
      </c>
      <c r="BV56" s="37">
        <f t="shared" si="47"/>
        <v>12.281483</v>
      </c>
      <c r="BW56" s="37">
        <f t="shared" si="48"/>
        <v>10.797347</v>
      </c>
      <c r="BX56" s="37">
        <f t="shared" si="49"/>
        <v>9.2976120000000009</v>
      </c>
      <c r="BY56" s="37">
        <f t="shared" si="50"/>
        <v>7.8314433000000001</v>
      </c>
      <c r="BZ56" s="37">
        <f t="shared" si="51"/>
        <v>6.4487990000000002</v>
      </c>
      <c r="CA56" s="37">
        <f t="shared" si="52"/>
        <v>5.1898384000000002</v>
      </c>
      <c r="CB56" s="37">
        <f t="shared" si="53"/>
        <v>4.0675819999999998</v>
      </c>
      <c r="CC56" s="37">
        <f t="shared" si="54"/>
        <v>3.0978563000000001</v>
      </c>
      <c r="CD56" s="37">
        <f t="shared" si="55"/>
        <v>2.298254</v>
      </c>
      <c r="CE56" s="37">
        <f t="shared" si="56"/>
        <v>1.6629419999999999</v>
      </c>
      <c r="CF56" s="37">
        <f t="shared" si="57"/>
        <v>1.1682304999999999</v>
      </c>
      <c r="CG56" s="37">
        <f t="shared" si="58"/>
        <v>0.79498254999999995</v>
      </c>
      <c r="CH56" s="37">
        <f t="shared" si="59"/>
        <v>0.52611034999999995</v>
      </c>
      <c r="CI56" s="37">
        <f t="shared" si="60"/>
        <v>0.33815107</v>
      </c>
      <c r="CJ56" s="37">
        <f t="shared" si="61"/>
        <v>0.21075695999999999</v>
      </c>
      <c r="CK56" s="37">
        <f t="shared" si="62"/>
        <v>0.12545970000000001</v>
      </c>
      <c r="CL56" s="37">
        <f t="shared" si="63"/>
        <v>7.3355400000000001E-2</v>
      </c>
      <c r="CM56" s="37">
        <f t="shared" si="64"/>
        <v>4.3352096999999999E-2</v>
      </c>
      <c r="CN56" s="37">
        <f t="shared" si="65"/>
        <v>2.5490810999999999E-2</v>
      </c>
      <c r="CO56" s="37">
        <f t="shared" si="66"/>
        <v>1.4816094E-2</v>
      </c>
      <c r="CP56" s="37">
        <f t="shared" si="67"/>
        <v>8.6117829999999996E-3</v>
      </c>
      <c r="CQ56" s="37">
        <f t="shared" si="68"/>
        <v>5.3947709999999996E-3</v>
      </c>
      <c r="CR56" s="37">
        <f t="shared" si="69"/>
        <v>3.5554801999999998E-3</v>
      </c>
      <c r="CV56" s="30">
        <f>'03_MVT'!B17</f>
        <v>14</v>
      </c>
      <c r="CW56" s="30">
        <f>'03_MVT'!C17</f>
        <v>221.09</v>
      </c>
    </row>
    <row r="57" spans="1:101" ht="3.75" customHeight="1" x14ac:dyDescent="0.15">
      <c r="A57" s="38">
        <f t="shared" si="83"/>
        <v>15</v>
      </c>
      <c r="B57" s="38">
        <f t="shared" si="84"/>
        <v>691</v>
      </c>
      <c r="C57" s="38"/>
      <c r="D57" s="43">
        <f t="shared" si="70"/>
        <v>691</v>
      </c>
      <c r="E57" s="44">
        <f t="shared" ref="E57:AW57" si="89">D57+1</f>
        <v>692</v>
      </c>
      <c r="F57" s="44">
        <f t="shared" si="89"/>
        <v>693</v>
      </c>
      <c r="G57" s="44">
        <f t="shared" si="89"/>
        <v>694</v>
      </c>
      <c r="H57" s="44">
        <f t="shared" si="89"/>
        <v>695</v>
      </c>
      <c r="I57" s="44">
        <f t="shared" si="89"/>
        <v>696</v>
      </c>
      <c r="J57" s="44">
        <f t="shared" si="89"/>
        <v>697</v>
      </c>
      <c r="K57" s="44">
        <f t="shared" si="89"/>
        <v>698</v>
      </c>
      <c r="L57" s="44">
        <f t="shared" si="89"/>
        <v>699</v>
      </c>
      <c r="M57" s="44">
        <f t="shared" si="89"/>
        <v>700</v>
      </c>
      <c r="N57" s="44">
        <f t="shared" si="89"/>
        <v>701</v>
      </c>
      <c r="O57" s="44">
        <f t="shared" si="89"/>
        <v>702</v>
      </c>
      <c r="P57" s="44">
        <f t="shared" si="89"/>
        <v>703</v>
      </c>
      <c r="Q57" s="44">
        <f t="shared" si="89"/>
        <v>704</v>
      </c>
      <c r="R57" s="44">
        <f t="shared" si="89"/>
        <v>705</v>
      </c>
      <c r="S57" s="44">
        <f t="shared" si="89"/>
        <v>706</v>
      </c>
      <c r="T57" s="44">
        <f t="shared" si="89"/>
        <v>707</v>
      </c>
      <c r="U57" s="44">
        <f t="shared" si="89"/>
        <v>708</v>
      </c>
      <c r="V57" s="44">
        <f t="shared" si="89"/>
        <v>709</v>
      </c>
      <c r="W57" s="44">
        <f t="shared" si="89"/>
        <v>710</v>
      </c>
      <c r="X57" s="44">
        <f t="shared" si="89"/>
        <v>711</v>
      </c>
      <c r="Y57" s="44">
        <f t="shared" si="89"/>
        <v>712</v>
      </c>
      <c r="Z57" s="44">
        <f t="shared" si="89"/>
        <v>713</v>
      </c>
      <c r="AA57" s="44">
        <f t="shared" si="89"/>
        <v>714</v>
      </c>
      <c r="AB57" s="44">
        <f t="shared" si="89"/>
        <v>715</v>
      </c>
      <c r="AC57" s="44">
        <f t="shared" si="89"/>
        <v>716</v>
      </c>
      <c r="AD57" s="44">
        <f t="shared" si="89"/>
        <v>717</v>
      </c>
      <c r="AE57" s="44">
        <f t="shared" si="89"/>
        <v>718</v>
      </c>
      <c r="AF57" s="44">
        <f t="shared" si="89"/>
        <v>719</v>
      </c>
      <c r="AG57" s="44">
        <f t="shared" si="89"/>
        <v>720</v>
      </c>
      <c r="AH57" s="44">
        <f t="shared" si="89"/>
        <v>721</v>
      </c>
      <c r="AI57" s="44">
        <f t="shared" si="89"/>
        <v>722</v>
      </c>
      <c r="AJ57" s="44">
        <f t="shared" si="89"/>
        <v>723</v>
      </c>
      <c r="AK57" s="44">
        <f t="shared" si="89"/>
        <v>724</v>
      </c>
      <c r="AL57" s="44">
        <f t="shared" si="89"/>
        <v>725</v>
      </c>
      <c r="AM57" s="44">
        <f t="shared" si="89"/>
        <v>726</v>
      </c>
      <c r="AN57" s="44">
        <f t="shared" si="89"/>
        <v>727</v>
      </c>
      <c r="AO57" s="44">
        <f t="shared" si="89"/>
        <v>728</v>
      </c>
      <c r="AP57" s="44">
        <f t="shared" si="89"/>
        <v>729</v>
      </c>
      <c r="AQ57" s="44">
        <f t="shared" si="89"/>
        <v>730</v>
      </c>
      <c r="AR57" s="44">
        <f t="shared" si="89"/>
        <v>731</v>
      </c>
      <c r="AS57" s="44">
        <f t="shared" si="89"/>
        <v>732</v>
      </c>
      <c r="AT57" s="44">
        <f t="shared" si="89"/>
        <v>733</v>
      </c>
      <c r="AU57" s="44">
        <f t="shared" si="89"/>
        <v>734</v>
      </c>
      <c r="AV57" s="44">
        <f t="shared" si="89"/>
        <v>735</v>
      </c>
      <c r="AW57" s="44">
        <f t="shared" si="89"/>
        <v>736</v>
      </c>
      <c r="AY57" s="37">
        <f t="shared" si="72"/>
        <v>1.6275248000000001E-4</v>
      </c>
      <c r="AZ57" s="37">
        <f t="shared" si="25"/>
        <v>3.4622314999999999E-4</v>
      </c>
      <c r="BA57" s="37">
        <f t="shared" si="26"/>
        <v>7.4847520000000003E-4</v>
      </c>
      <c r="BB57" s="37">
        <f t="shared" si="27"/>
        <v>1.6199003E-3</v>
      </c>
      <c r="BC57" s="37">
        <f t="shared" si="28"/>
        <v>3.4838207000000001E-3</v>
      </c>
      <c r="BD57" s="37">
        <f t="shared" si="29"/>
        <v>7.4129469999999996E-3</v>
      </c>
      <c r="BE57" s="37">
        <f t="shared" si="30"/>
        <v>1.6757722999999999E-2</v>
      </c>
      <c r="BF57" s="37">
        <f t="shared" si="31"/>
        <v>3.9486680000000003E-2</v>
      </c>
      <c r="BG57" s="37">
        <f t="shared" si="32"/>
        <v>9.4479515999999999E-2</v>
      </c>
      <c r="BH57" s="37">
        <f t="shared" si="33"/>
        <v>0.22527612999999999</v>
      </c>
      <c r="BI57" s="37">
        <f t="shared" si="34"/>
        <v>0.51703860000000001</v>
      </c>
      <c r="BJ57" s="37">
        <f t="shared" si="35"/>
        <v>1.1062715999999999</v>
      </c>
      <c r="BK57" s="37">
        <f t="shared" si="36"/>
        <v>2.4779230000000001</v>
      </c>
      <c r="BL57" s="37">
        <f t="shared" si="37"/>
        <v>6.1334147000000003</v>
      </c>
      <c r="BM57" s="37">
        <f t="shared" si="38"/>
        <v>16.312885000000001</v>
      </c>
      <c r="BN57" s="37">
        <f t="shared" si="39"/>
        <v>46.457782999999999</v>
      </c>
      <c r="BO57" s="37">
        <f t="shared" si="40"/>
        <v>44.070971999999998</v>
      </c>
      <c r="BP57" s="37">
        <f t="shared" si="41"/>
        <v>34.490025000000003</v>
      </c>
      <c r="BQ57" s="37">
        <f t="shared" si="42"/>
        <v>28.870159999999998</v>
      </c>
      <c r="BR57" s="37">
        <f t="shared" si="43"/>
        <v>24.700167</v>
      </c>
      <c r="BS57" s="37">
        <f t="shared" si="44"/>
        <v>21.628847</v>
      </c>
      <c r="BT57" s="37">
        <f t="shared" si="45"/>
        <v>19.014354999999998</v>
      </c>
      <c r="BU57" s="37">
        <f t="shared" si="46"/>
        <v>16.716674999999999</v>
      </c>
      <c r="BV57" s="37">
        <f t="shared" si="47"/>
        <v>14.566941999999999</v>
      </c>
      <c r="BW57" s="37">
        <f t="shared" si="48"/>
        <v>12.515902499999999</v>
      </c>
      <c r="BX57" s="37">
        <f t="shared" si="49"/>
        <v>10.603001000000001</v>
      </c>
      <c r="BY57" s="37">
        <f t="shared" si="50"/>
        <v>8.8115269999999999</v>
      </c>
      <c r="BZ57" s="37">
        <f t="shared" si="51"/>
        <v>7.1941031999999998</v>
      </c>
      <c r="CA57" s="37">
        <f t="shared" si="52"/>
        <v>5.7863692999999996</v>
      </c>
      <c r="CB57" s="37">
        <f t="shared" si="53"/>
        <v>4.5180372999999996</v>
      </c>
      <c r="CC57" s="37">
        <f t="shared" si="54"/>
        <v>3.4129505</v>
      </c>
      <c r="CD57" s="37">
        <f t="shared" si="55"/>
        <v>2.5137637000000002</v>
      </c>
      <c r="CE57" s="37">
        <f t="shared" si="56"/>
        <v>1.814727</v>
      </c>
      <c r="CF57" s="37">
        <f t="shared" si="57"/>
        <v>1.2743521</v>
      </c>
      <c r="CG57" s="37">
        <f t="shared" si="58"/>
        <v>0.86633199999999999</v>
      </c>
      <c r="CH57" s="37">
        <f t="shared" si="59"/>
        <v>0.57200519999999999</v>
      </c>
      <c r="CI57" s="37">
        <f t="shared" si="60"/>
        <v>0.36655724000000001</v>
      </c>
      <c r="CJ57" s="37">
        <f t="shared" si="61"/>
        <v>0.22783697</v>
      </c>
      <c r="CK57" s="37">
        <f t="shared" si="62"/>
        <v>0.13528567999999999</v>
      </c>
      <c r="CL57" s="37">
        <f t="shared" si="63"/>
        <v>7.8924893999999995E-2</v>
      </c>
      <c r="CM57" s="37">
        <f t="shared" si="64"/>
        <v>4.6543617000000002E-2</v>
      </c>
      <c r="CN57" s="37">
        <f t="shared" si="65"/>
        <v>2.730289E-2</v>
      </c>
      <c r="CO57" s="37">
        <f t="shared" si="66"/>
        <v>1.5850382E-2</v>
      </c>
      <c r="CP57" s="37">
        <f t="shared" si="67"/>
        <v>9.2142760000000004E-3</v>
      </c>
      <c r="CQ57" s="37">
        <f t="shared" si="68"/>
        <v>5.7381680000000001E-3</v>
      </c>
      <c r="CR57" s="37">
        <f t="shared" si="69"/>
        <v>3.7686086999999999E-3</v>
      </c>
      <c r="CV57" s="30">
        <f>'03_MVT'!B18</f>
        <v>15</v>
      </c>
      <c r="CW57" s="30">
        <f>'03_MVT'!C18</f>
        <v>235.83</v>
      </c>
    </row>
    <row r="58" spans="1:101" ht="3.75" customHeight="1" x14ac:dyDescent="0.15">
      <c r="A58" s="38">
        <f t="shared" si="83"/>
        <v>16</v>
      </c>
      <c r="B58" s="38">
        <f t="shared" si="84"/>
        <v>737</v>
      </c>
      <c r="C58" s="38"/>
      <c r="D58" s="43">
        <f t="shared" si="70"/>
        <v>737</v>
      </c>
      <c r="E58" s="44">
        <f t="shared" ref="E58:AW58" si="90">D58+1</f>
        <v>738</v>
      </c>
      <c r="F58" s="44">
        <f t="shared" si="90"/>
        <v>739</v>
      </c>
      <c r="G58" s="44">
        <f t="shared" si="90"/>
        <v>740</v>
      </c>
      <c r="H58" s="44">
        <f t="shared" si="90"/>
        <v>741</v>
      </c>
      <c r="I58" s="44">
        <f t="shared" si="90"/>
        <v>742</v>
      </c>
      <c r="J58" s="44">
        <f t="shared" si="90"/>
        <v>743</v>
      </c>
      <c r="K58" s="44">
        <f t="shared" si="90"/>
        <v>744</v>
      </c>
      <c r="L58" s="44">
        <f t="shared" si="90"/>
        <v>745</v>
      </c>
      <c r="M58" s="44">
        <f t="shared" si="90"/>
        <v>746</v>
      </c>
      <c r="N58" s="44">
        <f t="shared" si="90"/>
        <v>747</v>
      </c>
      <c r="O58" s="44">
        <f t="shared" si="90"/>
        <v>748</v>
      </c>
      <c r="P58" s="44">
        <f t="shared" si="90"/>
        <v>749</v>
      </c>
      <c r="Q58" s="44">
        <f t="shared" si="90"/>
        <v>750</v>
      </c>
      <c r="R58" s="44">
        <f t="shared" si="90"/>
        <v>751</v>
      </c>
      <c r="S58" s="44">
        <f t="shared" si="90"/>
        <v>752</v>
      </c>
      <c r="T58" s="44">
        <f t="shared" si="90"/>
        <v>753</v>
      </c>
      <c r="U58" s="44">
        <f t="shared" si="90"/>
        <v>754</v>
      </c>
      <c r="V58" s="44">
        <f t="shared" si="90"/>
        <v>755</v>
      </c>
      <c r="W58" s="44">
        <f t="shared" si="90"/>
        <v>756</v>
      </c>
      <c r="X58" s="44">
        <f t="shared" si="90"/>
        <v>757</v>
      </c>
      <c r="Y58" s="44">
        <f t="shared" si="90"/>
        <v>758</v>
      </c>
      <c r="Z58" s="44">
        <f t="shared" si="90"/>
        <v>759</v>
      </c>
      <c r="AA58" s="44">
        <f t="shared" si="90"/>
        <v>760</v>
      </c>
      <c r="AB58" s="44">
        <f t="shared" si="90"/>
        <v>761</v>
      </c>
      <c r="AC58" s="44">
        <f t="shared" si="90"/>
        <v>762</v>
      </c>
      <c r="AD58" s="44">
        <f t="shared" si="90"/>
        <v>763</v>
      </c>
      <c r="AE58" s="44">
        <f t="shared" si="90"/>
        <v>764</v>
      </c>
      <c r="AF58" s="44">
        <f t="shared" si="90"/>
        <v>765</v>
      </c>
      <c r="AG58" s="44">
        <f t="shared" si="90"/>
        <v>766</v>
      </c>
      <c r="AH58" s="44">
        <f t="shared" si="90"/>
        <v>767</v>
      </c>
      <c r="AI58" s="44">
        <f t="shared" si="90"/>
        <v>768</v>
      </c>
      <c r="AJ58" s="44">
        <f t="shared" si="90"/>
        <v>769</v>
      </c>
      <c r="AK58" s="44">
        <f t="shared" si="90"/>
        <v>770</v>
      </c>
      <c r="AL58" s="44">
        <f t="shared" si="90"/>
        <v>771</v>
      </c>
      <c r="AM58" s="44">
        <f t="shared" si="90"/>
        <v>772</v>
      </c>
      <c r="AN58" s="44">
        <f t="shared" si="90"/>
        <v>773</v>
      </c>
      <c r="AO58" s="44">
        <f t="shared" si="90"/>
        <v>774</v>
      </c>
      <c r="AP58" s="44">
        <f t="shared" si="90"/>
        <v>775</v>
      </c>
      <c r="AQ58" s="44">
        <f t="shared" si="90"/>
        <v>776</v>
      </c>
      <c r="AR58" s="44">
        <f t="shared" si="90"/>
        <v>777</v>
      </c>
      <c r="AS58" s="44">
        <f t="shared" si="90"/>
        <v>778</v>
      </c>
      <c r="AT58" s="44">
        <f t="shared" si="90"/>
        <v>779</v>
      </c>
      <c r="AU58" s="44">
        <f t="shared" si="90"/>
        <v>780</v>
      </c>
      <c r="AV58" s="44">
        <f t="shared" si="90"/>
        <v>781</v>
      </c>
      <c r="AW58" s="44">
        <f t="shared" si="90"/>
        <v>782</v>
      </c>
      <c r="AY58" s="37">
        <f t="shared" si="72"/>
        <v>1.5020387999999999E-4</v>
      </c>
      <c r="AZ58" s="37">
        <f t="shared" si="25"/>
        <v>3.185183E-4</v>
      </c>
      <c r="BA58" s="37">
        <f t="shared" si="26"/>
        <v>6.8481604000000004E-4</v>
      </c>
      <c r="BB58" s="37">
        <f t="shared" si="27"/>
        <v>1.4709826E-3</v>
      </c>
      <c r="BC58" s="37">
        <f t="shared" si="28"/>
        <v>3.1312262E-3</v>
      </c>
      <c r="BD58" s="37">
        <f t="shared" si="29"/>
        <v>6.5640736999999999E-3</v>
      </c>
      <c r="BE58" s="37">
        <f t="shared" si="30"/>
        <v>1.4523319E-2</v>
      </c>
      <c r="BF58" s="37">
        <f t="shared" si="31"/>
        <v>3.331742E-2</v>
      </c>
      <c r="BG58" s="37">
        <f t="shared" si="32"/>
        <v>7.7043570000000006E-2</v>
      </c>
      <c r="BH58" s="37">
        <f t="shared" si="33"/>
        <v>0.17585039</v>
      </c>
      <c r="BI58" s="37">
        <f t="shared" si="34"/>
        <v>0.38259549999999998</v>
      </c>
      <c r="BJ58" s="37">
        <f t="shared" si="35"/>
        <v>0.76123536000000003</v>
      </c>
      <c r="BK58" s="37">
        <f t="shared" si="36"/>
        <v>1.5213306</v>
      </c>
      <c r="BL58" s="37">
        <f t="shared" si="37"/>
        <v>3.1466865999999998</v>
      </c>
      <c r="BM58" s="37">
        <f t="shared" si="38"/>
        <v>6.3865569999999998</v>
      </c>
      <c r="BN58" s="37">
        <f t="shared" si="39"/>
        <v>11.825072</v>
      </c>
      <c r="BO58" s="37">
        <f t="shared" si="40"/>
        <v>15.862555499999999</v>
      </c>
      <c r="BP58" s="37">
        <f t="shared" si="41"/>
        <v>17.341605999999999</v>
      </c>
      <c r="BQ58" s="37">
        <f t="shared" si="42"/>
        <v>17.472311000000001</v>
      </c>
      <c r="BR58" s="37">
        <f t="shared" si="43"/>
        <v>16.977350000000001</v>
      </c>
      <c r="BS58" s="37">
        <f t="shared" si="44"/>
        <v>16.114647000000001</v>
      </c>
      <c r="BT58" s="37">
        <f t="shared" si="45"/>
        <v>14.963100000000001</v>
      </c>
      <c r="BU58" s="37">
        <f t="shared" si="46"/>
        <v>13.685280000000001</v>
      </c>
      <c r="BV58" s="37">
        <f t="shared" si="47"/>
        <v>12.281485999999999</v>
      </c>
      <c r="BW58" s="37">
        <f t="shared" si="48"/>
        <v>10.797351000000001</v>
      </c>
      <c r="BX58" s="37">
        <f t="shared" si="49"/>
        <v>9.2976159999999997</v>
      </c>
      <c r="BY58" s="37">
        <f t="shared" si="50"/>
        <v>7.8314456999999997</v>
      </c>
      <c r="BZ58" s="37">
        <f t="shared" si="51"/>
        <v>6.4488006000000002</v>
      </c>
      <c r="CA58" s="37">
        <f t="shared" si="52"/>
        <v>5.1898403000000002</v>
      </c>
      <c r="CB58" s="37">
        <f t="shared" si="53"/>
        <v>4.0675825999999997</v>
      </c>
      <c r="CC58" s="37">
        <f t="shared" si="54"/>
        <v>3.0978563000000001</v>
      </c>
      <c r="CD58" s="37">
        <f t="shared" si="55"/>
        <v>2.2982534999999999</v>
      </c>
      <c r="CE58" s="37">
        <f t="shared" si="56"/>
        <v>1.6629418</v>
      </c>
      <c r="CF58" s="37">
        <f t="shared" si="57"/>
        <v>1.1682304999999999</v>
      </c>
      <c r="CG58" s="37">
        <f t="shared" si="58"/>
        <v>0.79498270000000004</v>
      </c>
      <c r="CH58" s="37">
        <f t="shared" si="59"/>
        <v>0.52611059999999998</v>
      </c>
      <c r="CI58" s="37">
        <f t="shared" si="60"/>
        <v>0.33815128</v>
      </c>
      <c r="CJ58" s="37">
        <f t="shared" si="61"/>
        <v>0.21075720000000001</v>
      </c>
      <c r="CK58" s="37">
        <f t="shared" si="62"/>
        <v>0.12545982</v>
      </c>
      <c r="CL58" s="37">
        <f t="shared" si="63"/>
        <v>7.3355519999999994E-2</v>
      </c>
      <c r="CM58" s="37">
        <f t="shared" si="64"/>
        <v>4.3352300000000003E-2</v>
      </c>
      <c r="CN58" s="37">
        <f t="shared" si="65"/>
        <v>2.5491247000000002E-2</v>
      </c>
      <c r="CO58" s="37">
        <f t="shared" si="66"/>
        <v>1.4817103999999999E-2</v>
      </c>
      <c r="CP58" s="37">
        <f t="shared" si="67"/>
        <v>8.613173E-3</v>
      </c>
      <c r="CQ58" s="37">
        <f t="shared" si="68"/>
        <v>5.3896539999999998E-3</v>
      </c>
      <c r="CR58" s="37">
        <f t="shared" si="69"/>
        <v>3.4975363E-3</v>
      </c>
      <c r="CV58" s="30">
        <f>'03_MVT'!B19</f>
        <v>16</v>
      </c>
      <c r="CW58" s="30">
        <f>'03_MVT'!C19</f>
        <v>250.57</v>
      </c>
    </row>
    <row r="59" spans="1:101" ht="3.75" customHeight="1" x14ac:dyDescent="0.15">
      <c r="A59" s="38">
        <f t="shared" si="83"/>
        <v>17</v>
      </c>
      <c r="B59" s="38">
        <f t="shared" si="84"/>
        <v>783</v>
      </c>
      <c r="C59" s="38"/>
      <c r="D59" s="43">
        <f t="shared" si="70"/>
        <v>783</v>
      </c>
      <c r="E59" s="44">
        <f t="shared" ref="E59:AW59" si="91">D59+1</f>
        <v>784</v>
      </c>
      <c r="F59" s="44">
        <f t="shared" si="91"/>
        <v>785</v>
      </c>
      <c r="G59" s="44">
        <f t="shared" si="91"/>
        <v>786</v>
      </c>
      <c r="H59" s="44">
        <f t="shared" si="91"/>
        <v>787</v>
      </c>
      <c r="I59" s="44">
        <f t="shared" si="91"/>
        <v>788</v>
      </c>
      <c r="J59" s="44">
        <f t="shared" si="91"/>
        <v>789</v>
      </c>
      <c r="K59" s="44">
        <f t="shared" si="91"/>
        <v>790</v>
      </c>
      <c r="L59" s="44">
        <f t="shared" si="91"/>
        <v>791</v>
      </c>
      <c r="M59" s="44">
        <f t="shared" si="91"/>
        <v>792</v>
      </c>
      <c r="N59" s="44">
        <f t="shared" si="91"/>
        <v>793</v>
      </c>
      <c r="O59" s="44">
        <f t="shared" si="91"/>
        <v>794</v>
      </c>
      <c r="P59" s="44">
        <f t="shared" si="91"/>
        <v>795</v>
      </c>
      <c r="Q59" s="44">
        <f t="shared" si="91"/>
        <v>796</v>
      </c>
      <c r="R59" s="44">
        <f t="shared" si="91"/>
        <v>797</v>
      </c>
      <c r="S59" s="44">
        <f t="shared" si="91"/>
        <v>798</v>
      </c>
      <c r="T59" s="44">
        <f t="shared" si="91"/>
        <v>799</v>
      </c>
      <c r="U59" s="44">
        <f t="shared" si="91"/>
        <v>800</v>
      </c>
      <c r="V59" s="44">
        <f t="shared" si="91"/>
        <v>801</v>
      </c>
      <c r="W59" s="44">
        <f t="shared" si="91"/>
        <v>802</v>
      </c>
      <c r="X59" s="44">
        <f t="shared" si="91"/>
        <v>803</v>
      </c>
      <c r="Y59" s="44">
        <f t="shared" si="91"/>
        <v>804</v>
      </c>
      <c r="Z59" s="44">
        <f t="shared" si="91"/>
        <v>805</v>
      </c>
      <c r="AA59" s="44">
        <f t="shared" si="91"/>
        <v>806</v>
      </c>
      <c r="AB59" s="44">
        <f t="shared" si="91"/>
        <v>807</v>
      </c>
      <c r="AC59" s="44">
        <f t="shared" si="91"/>
        <v>808</v>
      </c>
      <c r="AD59" s="44">
        <f t="shared" si="91"/>
        <v>809</v>
      </c>
      <c r="AE59" s="44">
        <f t="shared" si="91"/>
        <v>810</v>
      </c>
      <c r="AF59" s="44">
        <f t="shared" si="91"/>
        <v>811</v>
      </c>
      <c r="AG59" s="44">
        <f t="shared" si="91"/>
        <v>812</v>
      </c>
      <c r="AH59" s="44">
        <f t="shared" si="91"/>
        <v>813</v>
      </c>
      <c r="AI59" s="44">
        <f t="shared" si="91"/>
        <v>814</v>
      </c>
      <c r="AJ59" s="44">
        <f t="shared" si="91"/>
        <v>815</v>
      </c>
      <c r="AK59" s="44">
        <f t="shared" si="91"/>
        <v>816</v>
      </c>
      <c r="AL59" s="44">
        <f t="shared" si="91"/>
        <v>817</v>
      </c>
      <c r="AM59" s="44">
        <f t="shared" si="91"/>
        <v>818</v>
      </c>
      <c r="AN59" s="44">
        <f t="shared" si="91"/>
        <v>819</v>
      </c>
      <c r="AO59" s="44">
        <f t="shared" si="91"/>
        <v>820</v>
      </c>
      <c r="AP59" s="44">
        <f t="shared" si="91"/>
        <v>821</v>
      </c>
      <c r="AQ59" s="44">
        <f t="shared" si="91"/>
        <v>822</v>
      </c>
      <c r="AR59" s="44">
        <f t="shared" si="91"/>
        <v>823</v>
      </c>
      <c r="AS59" s="44">
        <f t="shared" si="91"/>
        <v>824</v>
      </c>
      <c r="AT59" s="44">
        <f t="shared" si="91"/>
        <v>825</v>
      </c>
      <c r="AU59" s="44">
        <f t="shared" si="91"/>
        <v>826</v>
      </c>
      <c r="AV59" s="44">
        <f t="shared" si="91"/>
        <v>827</v>
      </c>
      <c r="AW59" s="44">
        <f t="shared" si="91"/>
        <v>828</v>
      </c>
      <c r="AY59" s="37">
        <f t="shared" si="72"/>
        <v>1.1980889399999999E-4</v>
      </c>
      <c r="AZ59" s="37">
        <f t="shared" si="25"/>
        <v>2.5277642999999998E-4</v>
      </c>
      <c r="BA59" s="37">
        <f t="shared" si="26"/>
        <v>5.3864690000000003E-4</v>
      </c>
      <c r="BB59" s="37">
        <f t="shared" si="27"/>
        <v>1.1438672999999999E-3</v>
      </c>
      <c r="BC59" s="37">
        <f t="shared" si="28"/>
        <v>2.400246E-3</v>
      </c>
      <c r="BD59" s="37">
        <f t="shared" si="29"/>
        <v>4.9272626999999998E-3</v>
      </c>
      <c r="BE59" s="37">
        <f t="shared" si="30"/>
        <v>1.0407048E-2</v>
      </c>
      <c r="BF59" s="37">
        <f t="shared" si="31"/>
        <v>2.2730614999999999E-2</v>
      </c>
      <c r="BG59" s="37">
        <f t="shared" si="32"/>
        <v>4.8937346999999999E-2</v>
      </c>
      <c r="BH59" s="37">
        <f t="shared" si="33"/>
        <v>0.10089799000000001</v>
      </c>
      <c r="BI59" s="37">
        <f t="shared" si="34"/>
        <v>0.20787634999999999</v>
      </c>
      <c r="BJ59" s="37">
        <f t="shared" si="35"/>
        <v>0.40280217000000001</v>
      </c>
      <c r="BK59" s="37">
        <f t="shared" si="36"/>
        <v>0.74203885000000003</v>
      </c>
      <c r="BL59" s="37">
        <f t="shared" si="37"/>
        <v>1.3706408000000001</v>
      </c>
      <c r="BM59" s="37">
        <f t="shared" si="38"/>
        <v>2.4335265000000001</v>
      </c>
      <c r="BN59" s="37">
        <f t="shared" si="39"/>
        <v>3.9803378999999999</v>
      </c>
      <c r="BO59" s="37">
        <f t="shared" si="40"/>
        <v>5.6680320000000002</v>
      </c>
      <c r="BP59" s="37">
        <f t="shared" si="41"/>
        <v>7.0876609999999998</v>
      </c>
      <c r="BQ59" s="37">
        <f t="shared" si="42"/>
        <v>8.128762</v>
      </c>
      <c r="BR59" s="37">
        <f t="shared" si="43"/>
        <v>8.7344849999999994</v>
      </c>
      <c r="BS59" s="37">
        <f t="shared" si="44"/>
        <v>9.0144629999999992</v>
      </c>
      <c r="BT59" s="37">
        <f t="shared" si="45"/>
        <v>8.9462700000000002</v>
      </c>
      <c r="BU59" s="37">
        <f t="shared" si="46"/>
        <v>8.6061540000000001</v>
      </c>
      <c r="BV59" s="37">
        <f t="shared" si="47"/>
        <v>8.056953</v>
      </c>
      <c r="BW59" s="37">
        <f t="shared" si="48"/>
        <v>7.337135</v>
      </c>
      <c r="BX59" s="37">
        <f t="shared" si="49"/>
        <v>6.4996575999999999</v>
      </c>
      <c r="BY59" s="37">
        <f t="shared" si="50"/>
        <v>5.5996227000000003</v>
      </c>
      <c r="BZ59" s="37">
        <f t="shared" si="51"/>
        <v>4.6957829999999996</v>
      </c>
      <c r="CA59" s="37">
        <f t="shared" si="52"/>
        <v>3.8327198</v>
      </c>
      <c r="CB59" s="37">
        <f t="shared" si="53"/>
        <v>3.0411860000000002</v>
      </c>
      <c r="CC59" s="37">
        <f t="shared" si="54"/>
        <v>2.3448608000000002</v>
      </c>
      <c r="CD59" s="37">
        <f t="shared" si="55"/>
        <v>1.7582766999999999</v>
      </c>
      <c r="CE59" s="37">
        <f t="shared" si="56"/>
        <v>1.2834589999999999</v>
      </c>
      <c r="CF59" s="37">
        <f t="shared" si="57"/>
        <v>0.90815186999999997</v>
      </c>
      <c r="CG59" s="37">
        <f t="shared" si="58"/>
        <v>0.61698200000000003</v>
      </c>
      <c r="CH59" s="37">
        <f t="shared" si="59"/>
        <v>0.409445</v>
      </c>
      <c r="CI59" s="37">
        <f t="shared" si="60"/>
        <v>0.2659667</v>
      </c>
      <c r="CJ59" s="37">
        <f t="shared" si="61"/>
        <v>0.16743767000000001</v>
      </c>
      <c r="CK59" s="37">
        <f t="shared" si="62"/>
        <v>0.10045287999999999</v>
      </c>
      <c r="CL59" s="37">
        <f t="shared" si="63"/>
        <v>5.9154835000000003E-2</v>
      </c>
      <c r="CM59" s="37">
        <f t="shared" si="64"/>
        <v>3.5175940000000003E-2</v>
      </c>
      <c r="CN59" s="37">
        <f t="shared" si="65"/>
        <v>2.0772302999999999E-2</v>
      </c>
      <c r="CO59" s="37">
        <f t="shared" si="66"/>
        <v>1.21080475E-2</v>
      </c>
      <c r="CP59" s="37">
        <f t="shared" si="67"/>
        <v>7.0596816999999997E-3</v>
      </c>
      <c r="CQ59" s="37">
        <f t="shared" si="68"/>
        <v>4.4578941999999996E-3</v>
      </c>
      <c r="CR59" s="37">
        <f t="shared" si="69"/>
        <v>2.9148548E-3</v>
      </c>
      <c r="CV59" s="30">
        <f>'03_MVT'!B20</f>
        <v>17</v>
      </c>
      <c r="CW59" s="30">
        <f>'03_MVT'!C20</f>
        <v>265.31</v>
      </c>
    </row>
    <row r="60" spans="1:101" ht="3.75" customHeight="1" x14ac:dyDescent="0.15">
      <c r="A60" s="38">
        <f t="shared" si="83"/>
        <v>18</v>
      </c>
      <c r="B60" s="38">
        <f t="shared" si="84"/>
        <v>829</v>
      </c>
      <c r="C60" s="38"/>
      <c r="D60" s="43">
        <f t="shared" si="70"/>
        <v>829</v>
      </c>
      <c r="E60" s="44">
        <f t="shared" ref="E60:AW60" si="92">D60+1</f>
        <v>830</v>
      </c>
      <c r="F60" s="44">
        <f t="shared" si="92"/>
        <v>831</v>
      </c>
      <c r="G60" s="44">
        <f t="shared" si="92"/>
        <v>832</v>
      </c>
      <c r="H60" s="44">
        <f t="shared" si="92"/>
        <v>833</v>
      </c>
      <c r="I60" s="44">
        <f t="shared" si="92"/>
        <v>834</v>
      </c>
      <c r="J60" s="44">
        <f t="shared" si="92"/>
        <v>835</v>
      </c>
      <c r="K60" s="44">
        <f t="shared" si="92"/>
        <v>836</v>
      </c>
      <c r="L60" s="44">
        <f t="shared" si="92"/>
        <v>837</v>
      </c>
      <c r="M60" s="44">
        <f t="shared" si="92"/>
        <v>838</v>
      </c>
      <c r="N60" s="44">
        <f t="shared" si="92"/>
        <v>839</v>
      </c>
      <c r="O60" s="44">
        <f t="shared" si="92"/>
        <v>840</v>
      </c>
      <c r="P60" s="44">
        <f t="shared" si="92"/>
        <v>841</v>
      </c>
      <c r="Q60" s="44">
        <f t="shared" si="92"/>
        <v>842</v>
      </c>
      <c r="R60" s="44">
        <f t="shared" si="92"/>
        <v>843</v>
      </c>
      <c r="S60" s="44">
        <f t="shared" si="92"/>
        <v>844</v>
      </c>
      <c r="T60" s="44">
        <f t="shared" si="92"/>
        <v>845</v>
      </c>
      <c r="U60" s="44">
        <f t="shared" si="92"/>
        <v>846</v>
      </c>
      <c r="V60" s="44">
        <f t="shared" si="92"/>
        <v>847</v>
      </c>
      <c r="W60" s="44">
        <f t="shared" si="92"/>
        <v>848</v>
      </c>
      <c r="X60" s="44">
        <f t="shared" si="92"/>
        <v>849</v>
      </c>
      <c r="Y60" s="44">
        <f t="shared" si="92"/>
        <v>850</v>
      </c>
      <c r="Z60" s="44">
        <f t="shared" si="92"/>
        <v>851</v>
      </c>
      <c r="AA60" s="44">
        <f t="shared" si="92"/>
        <v>852</v>
      </c>
      <c r="AB60" s="44">
        <f t="shared" si="92"/>
        <v>853</v>
      </c>
      <c r="AC60" s="44">
        <f t="shared" si="92"/>
        <v>854</v>
      </c>
      <c r="AD60" s="44">
        <f t="shared" si="92"/>
        <v>855</v>
      </c>
      <c r="AE60" s="44">
        <f t="shared" si="92"/>
        <v>856</v>
      </c>
      <c r="AF60" s="44">
        <f t="shared" si="92"/>
        <v>857</v>
      </c>
      <c r="AG60" s="44">
        <f t="shared" si="92"/>
        <v>858</v>
      </c>
      <c r="AH60" s="44">
        <f t="shared" si="92"/>
        <v>859</v>
      </c>
      <c r="AI60" s="44">
        <f t="shared" si="92"/>
        <v>860</v>
      </c>
      <c r="AJ60" s="44">
        <f t="shared" si="92"/>
        <v>861</v>
      </c>
      <c r="AK60" s="44">
        <f t="shared" si="92"/>
        <v>862</v>
      </c>
      <c r="AL60" s="44">
        <f t="shared" si="92"/>
        <v>863</v>
      </c>
      <c r="AM60" s="44">
        <f t="shared" si="92"/>
        <v>864</v>
      </c>
      <c r="AN60" s="44">
        <f t="shared" si="92"/>
        <v>865</v>
      </c>
      <c r="AO60" s="44">
        <f t="shared" si="92"/>
        <v>866</v>
      </c>
      <c r="AP60" s="44">
        <f t="shared" si="92"/>
        <v>867</v>
      </c>
      <c r="AQ60" s="44">
        <f t="shared" si="92"/>
        <v>868</v>
      </c>
      <c r="AR60" s="44">
        <f t="shared" si="92"/>
        <v>869</v>
      </c>
      <c r="AS60" s="44">
        <f t="shared" si="92"/>
        <v>870</v>
      </c>
      <c r="AT60" s="44">
        <f t="shared" si="92"/>
        <v>871</v>
      </c>
      <c r="AU60" s="44">
        <f t="shared" si="92"/>
        <v>872</v>
      </c>
      <c r="AV60" s="44">
        <f t="shared" si="92"/>
        <v>873</v>
      </c>
      <c r="AW60" s="44">
        <f t="shared" si="92"/>
        <v>874</v>
      </c>
      <c r="AY60" s="37">
        <f t="shared" si="72"/>
        <v>8.4362284000000007E-5</v>
      </c>
      <c r="AZ60" s="37">
        <f t="shared" si="25"/>
        <v>1.778637E-4</v>
      </c>
      <c r="BA60" s="37">
        <f t="shared" si="26"/>
        <v>3.7863478000000001E-4</v>
      </c>
      <c r="BB60" s="37">
        <f t="shared" si="27"/>
        <v>8.0723275E-4</v>
      </c>
      <c r="BC60" s="37">
        <f t="shared" si="28"/>
        <v>1.7232604E-3</v>
      </c>
      <c r="BD60" s="37">
        <f t="shared" si="29"/>
        <v>3.7126194E-3</v>
      </c>
      <c r="BE60" s="37">
        <f t="shared" si="30"/>
        <v>6.4352580000000001E-3</v>
      </c>
      <c r="BF60" s="37">
        <f t="shared" si="31"/>
        <v>1.2686634E-2</v>
      </c>
      <c r="BG60" s="37">
        <f t="shared" si="32"/>
        <v>2.5724705E-2</v>
      </c>
      <c r="BH60" s="37">
        <f t="shared" si="33"/>
        <v>5.1826127E-2</v>
      </c>
      <c r="BI60" s="37">
        <f t="shared" si="34"/>
        <v>0.102283165</v>
      </c>
      <c r="BJ60" s="37">
        <f t="shared" si="35"/>
        <v>0.19365449000000001</v>
      </c>
      <c r="BK60" s="37">
        <f t="shared" si="36"/>
        <v>0.34355914999999998</v>
      </c>
      <c r="BL60" s="37">
        <f t="shared" si="37"/>
        <v>0.57880794999999996</v>
      </c>
      <c r="BM60" s="37">
        <f t="shared" si="38"/>
        <v>0.95368284000000003</v>
      </c>
      <c r="BN60" s="37">
        <f t="shared" si="39"/>
        <v>1.4745101</v>
      </c>
      <c r="BO60" s="37">
        <f t="shared" si="40"/>
        <v>2.1098769000000002</v>
      </c>
      <c r="BP60" s="37">
        <f t="shared" si="41"/>
        <v>2.7867076000000002</v>
      </c>
      <c r="BQ60" s="37">
        <f t="shared" si="42"/>
        <v>3.4119609999999998</v>
      </c>
      <c r="BR60" s="37">
        <f t="shared" si="43"/>
        <v>3.9362694999999999</v>
      </c>
      <c r="BS60" s="37">
        <f t="shared" si="44"/>
        <v>4.3124913999999999</v>
      </c>
      <c r="BT60" s="37">
        <f t="shared" si="45"/>
        <v>4.5250664</v>
      </c>
      <c r="BU60" s="37">
        <f t="shared" si="46"/>
        <v>4.5573139999999999</v>
      </c>
      <c r="BV60" s="37">
        <f t="shared" si="47"/>
        <v>4.4318</v>
      </c>
      <c r="BW60" s="37">
        <f t="shared" si="48"/>
        <v>4.1750379999999998</v>
      </c>
      <c r="BX60" s="37">
        <f t="shared" si="49"/>
        <v>3.8099864000000001</v>
      </c>
      <c r="BY60" s="37">
        <f t="shared" si="50"/>
        <v>3.3676789</v>
      </c>
      <c r="BZ60" s="37">
        <f t="shared" si="51"/>
        <v>2.8843690999999998</v>
      </c>
      <c r="CA60" s="37">
        <f t="shared" si="52"/>
        <v>2.3964865</v>
      </c>
      <c r="CB60" s="37">
        <f t="shared" si="53"/>
        <v>1.9321946000000001</v>
      </c>
      <c r="CC60" s="37">
        <f t="shared" si="54"/>
        <v>1.5126162000000001</v>
      </c>
      <c r="CD60" s="37">
        <f t="shared" si="55"/>
        <v>1.1500565</v>
      </c>
      <c r="CE60" s="37">
        <f t="shared" si="56"/>
        <v>0.84670895000000002</v>
      </c>
      <c r="CF60" s="37">
        <f t="shared" si="57"/>
        <v>0.59892493000000002</v>
      </c>
      <c r="CG60" s="37">
        <f t="shared" si="58"/>
        <v>0.41283061999999998</v>
      </c>
      <c r="CH60" s="37">
        <f t="shared" si="59"/>
        <v>0.27791533000000002</v>
      </c>
      <c r="CI60" s="37">
        <f t="shared" si="60"/>
        <v>0.18122472000000001</v>
      </c>
      <c r="CJ60" s="37">
        <f t="shared" si="61"/>
        <v>0.11243836</v>
      </c>
      <c r="CK60" s="37">
        <f t="shared" si="62"/>
        <v>6.8139404000000001E-2</v>
      </c>
      <c r="CL60" s="37">
        <f t="shared" si="63"/>
        <v>4.1530116999999998E-2</v>
      </c>
      <c r="CM60" s="37">
        <f t="shared" si="64"/>
        <v>2.5123843999999999E-2</v>
      </c>
      <c r="CN60" s="37">
        <f t="shared" si="65"/>
        <v>1.4964547E-2</v>
      </c>
      <c r="CO60" s="37">
        <f t="shared" si="66"/>
        <v>8.8013629999999995E-3</v>
      </c>
      <c r="CP60" s="37">
        <f t="shared" si="67"/>
        <v>5.1949852999999997E-3</v>
      </c>
      <c r="CQ60" s="37">
        <f t="shared" si="68"/>
        <v>3.2367023999999999E-3</v>
      </c>
      <c r="CR60" s="37">
        <f t="shared" si="69"/>
        <v>2.1042790000000001E-3</v>
      </c>
      <c r="CV60" s="30">
        <f>'03_MVT'!B21</f>
        <v>18</v>
      </c>
      <c r="CW60" s="30">
        <f>'03_MVT'!C21</f>
        <v>280.05</v>
      </c>
    </row>
    <row r="61" spans="1:101" ht="3.75" customHeight="1" x14ac:dyDescent="0.15">
      <c r="A61" s="38">
        <f t="shared" si="83"/>
        <v>19</v>
      </c>
      <c r="B61" s="38">
        <f t="shared" si="84"/>
        <v>875</v>
      </c>
      <c r="C61" s="38"/>
      <c r="D61" s="43">
        <f t="shared" si="70"/>
        <v>875</v>
      </c>
      <c r="E61" s="44">
        <f t="shared" ref="E61:AW61" si="93">D61+1</f>
        <v>876</v>
      </c>
      <c r="F61" s="44">
        <f t="shared" si="93"/>
        <v>877</v>
      </c>
      <c r="G61" s="44">
        <f t="shared" si="93"/>
        <v>878</v>
      </c>
      <c r="H61" s="44">
        <f t="shared" si="93"/>
        <v>879</v>
      </c>
      <c r="I61" s="44">
        <f t="shared" si="93"/>
        <v>880</v>
      </c>
      <c r="J61" s="44">
        <f t="shared" si="93"/>
        <v>881</v>
      </c>
      <c r="K61" s="44">
        <f t="shared" si="93"/>
        <v>882</v>
      </c>
      <c r="L61" s="44">
        <f t="shared" si="93"/>
        <v>883</v>
      </c>
      <c r="M61" s="44">
        <f t="shared" si="93"/>
        <v>884</v>
      </c>
      <c r="N61" s="44">
        <f t="shared" si="93"/>
        <v>885</v>
      </c>
      <c r="O61" s="44">
        <f t="shared" si="93"/>
        <v>886</v>
      </c>
      <c r="P61" s="44">
        <f t="shared" si="93"/>
        <v>887</v>
      </c>
      <c r="Q61" s="44">
        <f t="shared" si="93"/>
        <v>888</v>
      </c>
      <c r="R61" s="44">
        <f t="shared" si="93"/>
        <v>889</v>
      </c>
      <c r="S61" s="44">
        <f t="shared" si="93"/>
        <v>890</v>
      </c>
      <c r="T61" s="44">
        <f t="shared" si="93"/>
        <v>891</v>
      </c>
      <c r="U61" s="44">
        <f t="shared" si="93"/>
        <v>892</v>
      </c>
      <c r="V61" s="44">
        <f t="shared" si="93"/>
        <v>893</v>
      </c>
      <c r="W61" s="44">
        <f t="shared" si="93"/>
        <v>894</v>
      </c>
      <c r="X61" s="44">
        <f t="shared" si="93"/>
        <v>895</v>
      </c>
      <c r="Y61" s="44">
        <f t="shared" si="93"/>
        <v>896</v>
      </c>
      <c r="Z61" s="44">
        <f t="shared" si="93"/>
        <v>897</v>
      </c>
      <c r="AA61" s="44">
        <f t="shared" si="93"/>
        <v>898</v>
      </c>
      <c r="AB61" s="44">
        <f t="shared" si="93"/>
        <v>899</v>
      </c>
      <c r="AC61" s="44">
        <f t="shared" si="93"/>
        <v>900</v>
      </c>
      <c r="AD61" s="44">
        <f t="shared" si="93"/>
        <v>901</v>
      </c>
      <c r="AE61" s="44">
        <f t="shared" si="93"/>
        <v>902</v>
      </c>
      <c r="AF61" s="44">
        <f t="shared" si="93"/>
        <v>903</v>
      </c>
      <c r="AG61" s="44">
        <f t="shared" si="93"/>
        <v>904</v>
      </c>
      <c r="AH61" s="44">
        <f t="shared" si="93"/>
        <v>905</v>
      </c>
      <c r="AI61" s="44">
        <f t="shared" si="93"/>
        <v>906</v>
      </c>
      <c r="AJ61" s="44">
        <f t="shared" si="93"/>
        <v>907</v>
      </c>
      <c r="AK61" s="44">
        <f t="shared" si="93"/>
        <v>908</v>
      </c>
      <c r="AL61" s="44">
        <f t="shared" si="93"/>
        <v>909</v>
      </c>
      <c r="AM61" s="44">
        <f t="shared" si="93"/>
        <v>910</v>
      </c>
      <c r="AN61" s="44">
        <f t="shared" si="93"/>
        <v>911</v>
      </c>
      <c r="AO61" s="44">
        <f t="shared" si="93"/>
        <v>912</v>
      </c>
      <c r="AP61" s="44">
        <f t="shared" si="93"/>
        <v>913</v>
      </c>
      <c r="AQ61" s="44">
        <f t="shared" si="93"/>
        <v>914</v>
      </c>
      <c r="AR61" s="44">
        <f t="shared" si="93"/>
        <v>915</v>
      </c>
      <c r="AS61" s="44">
        <f t="shared" si="93"/>
        <v>916</v>
      </c>
      <c r="AT61" s="44">
        <f t="shared" si="93"/>
        <v>917</v>
      </c>
      <c r="AU61" s="44">
        <f t="shared" si="93"/>
        <v>918</v>
      </c>
      <c r="AV61" s="44">
        <f t="shared" si="93"/>
        <v>919</v>
      </c>
      <c r="AW61" s="44">
        <f t="shared" si="93"/>
        <v>920</v>
      </c>
      <c r="AY61" s="37">
        <f t="shared" si="72"/>
        <v>5.2105899999999999E-5</v>
      </c>
      <c r="AZ61" s="37">
        <f t="shared" si="25"/>
        <v>1.093438E-4</v>
      </c>
      <c r="BA61" s="37">
        <f t="shared" si="26"/>
        <v>2.3059662E-4</v>
      </c>
      <c r="BB61" s="37">
        <f t="shared" si="27"/>
        <v>4.8614736E-4</v>
      </c>
      <c r="BC61" s="37">
        <f t="shared" si="28"/>
        <v>1.0251177999999999E-3</v>
      </c>
      <c r="BD61" s="37">
        <f t="shared" si="29"/>
        <v>2.1715356999999999E-3</v>
      </c>
      <c r="BE61" s="37">
        <f t="shared" si="30"/>
        <v>3.5929134999999998E-3</v>
      </c>
      <c r="BF61" s="37">
        <f t="shared" si="31"/>
        <v>6.5527996E-3</v>
      </c>
      <c r="BG61" s="37">
        <f t="shared" si="32"/>
        <v>1.2591537999999999E-2</v>
      </c>
      <c r="BH61" s="37">
        <f t="shared" si="33"/>
        <v>2.4240577999999999E-2</v>
      </c>
      <c r="BI61" s="37">
        <f t="shared" si="34"/>
        <v>4.5660745000000003E-2</v>
      </c>
      <c r="BJ61" s="37">
        <f t="shared" si="35"/>
        <v>8.3481659999999999E-2</v>
      </c>
      <c r="BK61" s="37">
        <f t="shared" si="36"/>
        <v>0.14618658000000001</v>
      </c>
      <c r="BL61" s="37">
        <f t="shared" si="37"/>
        <v>0.24726356999999999</v>
      </c>
      <c r="BM61" s="37">
        <f t="shared" si="38"/>
        <v>0.37768703999999997</v>
      </c>
      <c r="BN61" s="37">
        <f t="shared" si="39"/>
        <v>0.56641936000000004</v>
      </c>
      <c r="BO61" s="37">
        <f t="shared" si="40"/>
        <v>0.80395419999999995</v>
      </c>
      <c r="BP61" s="37">
        <f t="shared" si="41"/>
        <v>1.0753332</v>
      </c>
      <c r="BQ61" s="37">
        <f t="shared" si="42"/>
        <v>1.3638735</v>
      </c>
      <c r="BR61" s="37">
        <f t="shared" si="43"/>
        <v>1.6442664</v>
      </c>
      <c r="BS61" s="37">
        <f t="shared" si="44"/>
        <v>1.8776744999999999</v>
      </c>
      <c r="BT61" s="37">
        <f t="shared" si="45"/>
        <v>2.0438497</v>
      </c>
      <c r="BU61" s="37">
        <f t="shared" si="46"/>
        <v>2.1335923999999999</v>
      </c>
      <c r="BV61" s="37">
        <f t="shared" si="47"/>
        <v>2.1446812</v>
      </c>
      <c r="BW61" s="37">
        <f t="shared" si="48"/>
        <v>2.0798611999999999</v>
      </c>
      <c r="BX61" s="37">
        <f t="shared" si="49"/>
        <v>1.9481416</v>
      </c>
      <c r="BY61" s="37">
        <f t="shared" si="50"/>
        <v>1.7626278</v>
      </c>
      <c r="BZ61" s="37">
        <f t="shared" si="51"/>
        <v>1.5418303</v>
      </c>
      <c r="CA61" s="37">
        <f t="shared" si="52"/>
        <v>1.3052231000000001</v>
      </c>
      <c r="CB61" s="37">
        <f t="shared" si="53"/>
        <v>1.0702008000000001</v>
      </c>
      <c r="CC61" s="37">
        <f t="shared" si="54"/>
        <v>0.85099930000000001</v>
      </c>
      <c r="CD61" s="37">
        <f t="shared" si="55"/>
        <v>0.65517210000000004</v>
      </c>
      <c r="CE61" s="37">
        <f t="shared" si="56"/>
        <v>0.48365799999999998</v>
      </c>
      <c r="CF61" s="37">
        <f t="shared" si="57"/>
        <v>0.34757339999999998</v>
      </c>
      <c r="CG61" s="37">
        <f t="shared" si="58"/>
        <v>0.24341093999999999</v>
      </c>
      <c r="CH61" s="37">
        <f t="shared" si="59"/>
        <v>0.16487661000000001</v>
      </c>
      <c r="CI61" s="37">
        <f t="shared" si="60"/>
        <v>0.106244616</v>
      </c>
      <c r="CJ61" s="37">
        <f t="shared" si="61"/>
        <v>6.6720514999999994E-2</v>
      </c>
      <c r="CK61" s="37">
        <f t="shared" si="62"/>
        <v>4.1976593E-2</v>
      </c>
      <c r="CL61" s="37">
        <f t="shared" si="63"/>
        <v>2.6153827000000001E-2</v>
      </c>
      <c r="CM61" s="37">
        <f t="shared" si="64"/>
        <v>1.601491E-2</v>
      </c>
      <c r="CN61" s="37">
        <f t="shared" si="65"/>
        <v>9.6360669999999999E-3</v>
      </c>
      <c r="CO61" s="37">
        <f t="shared" si="66"/>
        <v>5.7555519999999997E-3</v>
      </c>
      <c r="CP61" s="37">
        <f t="shared" si="67"/>
        <v>3.60247E-3</v>
      </c>
      <c r="CQ61" s="37">
        <f t="shared" si="68"/>
        <v>2.1948509999999998E-3</v>
      </c>
      <c r="CR61" s="37">
        <f t="shared" si="69"/>
        <v>1.4300401999999999E-3</v>
      </c>
      <c r="CV61" s="30">
        <f>'03_MVT'!B22</f>
        <v>19</v>
      </c>
      <c r="CW61" s="30">
        <f>'03_MVT'!C22</f>
        <v>294.79000000000002</v>
      </c>
    </row>
    <row r="62" spans="1:101" ht="3.75" customHeight="1" x14ac:dyDescent="0.15">
      <c r="A62" s="38">
        <f t="shared" si="83"/>
        <v>20</v>
      </c>
      <c r="B62" s="38">
        <f t="shared" si="84"/>
        <v>921</v>
      </c>
      <c r="C62" s="38"/>
      <c r="D62" s="43">
        <f t="shared" si="70"/>
        <v>921</v>
      </c>
      <c r="E62" s="44">
        <f t="shared" ref="E62:AW62" si="94">D62+1</f>
        <v>922</v>
      </c>
      <c r="F62" s="44">
        <f t="shared" si="94"/>
        <v>923</v>
      </c>
      <c r="G62" s="44">
        <f t="shared" si="94"/>
        <v>924</v>
      </c>
      <c r="H62" s="44">
        <f t="shared" si="94"/>
        <v>925</v>
      </c>
      <c r="I62" s="44">
        <f t="shared" si="94"/>
        <v>926</v>
      </c>
      <c r="J62" s="44">
        <f t="shared" si="94"/>
        <v>927</v>
      </c>
      <c r="K62" s="44">
        <f t="shared" si="94"/>
        <v>928</v>
      </c>
      <c r="L62" s="44">
        <f t="shared" si="94"/>
        <v>929</v>
      </c>
      <c r="M62" s="44">
        <f t="shared" si="94"/>
        <v>930</v>
      </c>
      <c r="N62" s="44">
        <f t="shared" si="94"/>
        <v>931</v>
      </c>
      <c r="O62" s="44">
        <f t="shared" si="94"/>
        <v>932</v>
      </c>
      <c r="P62" s="44">
        <f t="shared" si="94"/>
        <v>933</v>
      </c>
      <c r="Q62" s="44">
        <f t="shared" si="94"/>
        <v>934</v>
      </c>
      <c r="R62" s="44">
        <f t="shared" si="94"/>
        <v>935</v>
      </c>
      <c r="S62" s="44">
        <f t="shared" si="94"/>
        <v>936</v>
      </c>
      <c r="T62" s="44">
        <f t="shared" si="94"/>
        <v>937</v>
      </c>
      <c r="U62" s="44">
        <f t="shared" si="94"/>
        <v>938</v>
      </c>
      <c r="V62" s="44">
        <f t="shared" si="94"/>
        <v>939</v>
      </c>
      <c r="W62" s="44">
        <f t="shared" si="94"/>
        <v>940</v>
      </c>
      <c r="X62" s="44">
        <f t="shared" si="94"/>
        <v>941</v>
      </c>
      <c r="Y62" s="44">
        <f t="shared" si="94"/>
        <v>942</v>
      </c>
      <c r="Z62" s="44">
        <f t="shared" si="94"/>
        <v>943</v>
      </c>
      <c r="AA62" s="44">
        <f t="shared" si="94"/>
        <v>944</v>
      </c>
      <c r="AB62" s="44">
        <f t="shared" si="94"/>
        <v>945</v>
      </c>
      <c r="AC62" s="44">
        <f t="shared" si="94"/>
        <v>946</v>
      </c>
      <c r="AD62" s="44">
        <f t="shared" si="94"/>
        <v>947</v>
      </c>
      <c r="AE62" s="44">
        <f t="shared" si="94"/>
        <v>948</v>
      </c>
      <c r="AF62" s="44">
        <f t="shared" si="94"/>
        <v>949</v>
      </c>
      <c r="AG62" s="44">
        <f t="shared" si="94"/>
        <v>950</v>
      </c>
      <c r="AH62" s="44">
        <f t="shared" si="94"/>
        <v>951</v>
      </c>
      <c r="AI62" s="44">
        <f t="shared" si="94"/>
        <v>952</v>
      </c>
      <c r="AJ62" s="44">
        <f t="shared" si="94"/>
        <v>953</v>
      </c>
      <c r="AK62" s="44">
        <f t="shared" si="94"/>
        <v>954</v>
      </c>
      <c r="AL62" s="44">
        <f t="shared" si="94"/>
        <v>955</v>
      </c>
      <c r="AM62" s="44">
        <f t="shared" si="94"/>
        <v>956</v>
      </c>
      <c r="AN62" s="44">
        <f t="shared" si="94"/>
        <v>957</v>
      </c>
      <c r="AO62" s="44">
        <f t="shared" si="94"/>
        <v>958</v>
      </c>
      <c r="AP62" s="44">
        <f t="shared" si="94"/>
        <v>959</v>
      </c>
      <c r="AQ62" s="44">
        <f t="shared" si="94"/>
        <v>960</v>
      </c>
      <c r="AR62" s="44">
        <f t="shared" si="94"/>
        <v>961</v>
      </c>
      <c r="AS62" s="44">
        <f t="shared" si="94"/>
        <v>962</v>
      </c>
      <c r="AT62" s="44">
        <f t="shared" si="94"/>
        <v>963</v>
      </c>
      <c r="AU62" s="44">
        <f t="shared" si="94"/>
        <v>964</v>
      </c>
      <c r="AV62" s="44">
        <f t="shared" si="94"/>
        <v>965</v>
      </c>
      <c r="AW62" s="44">
        <f t="shared" si="94"/>
        <v>966</v>
      </c>
      <c r="AY62" s="37">
        <f t="shared" si="72"/>
        <v>2.854933E-5</v>
      </c>
      <c r="AZ62" s="37">
        <f t="shared" si="25"/>
        <v>5.9349567999999998E-5</v>
      </c>
      <c r="BA62" s="37">
        <f t="shared" si="26"/>
        <v>1.2291156999999999E-4</v>
      </c>
      <c r="BB62" s="37">
        <f t="shared" si="27"/>
        <v>2.5246147000000001E-4</v>
      </c>
      <c r="BC62" s="37">
        <f t="shared" si="28"/>
        <v>5.1305483999999999E-4</v>
      </c>
      <c r="BD62" s="37">
        <f t="shared" si="29"/>
        <v>1.0285965000000001E-3</v>
      </c>
      <c r="BE62" s="37">
        <f t="shared" si="30"/>
        <v>2.0231120000000001E-3</v>
      </c>
      <c r="BF62" s="37">
        <f t="shared" si="31"/>
        <v>3.259428E-3</v>
      </c>
      <c r="BG62" s="37">
        <f t="shared" si="32"/>
        <v>5.8376349999999999E-3</v>
      </c>
      <c r="BH62" s="37">
        <f t="shared" si="33"/>
        <v>1.103809E-2</v>
      </c>
      <c r="BI62" s="37">
        <f t="shared" si="34"/>
        <v>1.9454312000000001E-2</v>
      </c>
      <c r="BJ62" s="37">
        <f t="shared" si="35"/>
        <v>3.4418433999999998E-2</v>
      </c>
      <c r="BK62" s="37">
        <f t="shared" si="36"/>
        <v>5.90112E-2</v>
      </c>
      <c r="BL62" s="37">
        <f t="shared" si="37"/>
        <v>9.6208779999999994E-2</v>
      </c>
      <c r="BM62" s="37">
        <f t="shared" si="38"/>
        <v>0.14875596999999999</v>
      </c>
      <c r="BN62" s="37">
        <f t="shared" si="39"/>
        <v>0.21701321000000001</v>
      </c>
      <c r="BO62" s="37">
        <f t="shared" si="40"/>
        <v>0.30626776999999999</v>
      </c>
      <c r="BP62" s="37">
        <f t="shared" si="41"/>
        <v>0.41386545000000002</v>
      </c>
      <c r="BQ62" s="37">
        <f t="shared" si="42"/>
        <v>0.53156113999999999</v>
      </c>
      <c r="BR62" s="37">
        <f t="shared" si="43"/>
        <v>0.65089680000000005</v>
      </c>
      <c r="BS62" s="37">
        <f t="shared" si="44"/>
        <v>0.76057220000000003</v>
      </c>
      <c r="BT62" s="37">
        <f t="shared" si="45"/>
        <v>0.85013293999999995</v>
      </c>
      <c r="BU62" s="37">
        <f t="shared" si="46"/>
        <v>0.91154760000000001</v>
      </c>
      <c r="BV62" s="37">
        <f t="shared" si="47"/>
        <v>0.94010543999999996</v>
      </c>
      <c r="BW62" s="37">
        <f t="shared" si="48"/>
        <v>0.93234174999999997</v>
      </c>
      <c r="BX62" s="37">
        <f t="shared" si="49"/>
        <v>0.89277850000000003</v>
      </c>
      <c r="BY62" s="37">
        <f t="shared" si="50"/>
        <v>0.82409129999999997</v>
      </c>
      <c r="BZ62" s="37">
        <f t="shared" si="51"/>
        <v>0.73422164000000001</v>
      </c>
      <c r="CA62" s="37">
        <f t="shared" si="52"/>
        <v>0.63167280000000003</v>
      </c>
      <c r="CB62" s="37">
        <f t="shared" si="53"/>
        <v>0.52526399999999995</v>
      </c>
      <c r="CC62" s="37">
        <f t="shared" si="54"/>
        <v>0.42525429999999997</v>
      </c>
      <c r="CD62" s="37">
        <f t="shared" si="55"/>
        <v>0.33341715</v>
      </c>
      <c r="CE62" s="37">
        <f t="shared" si="56"/>
        <v>0.24723033999999999</v>
      </c>
      <c r="CF62" s="37">
        <f t="shared" si="57"/>
        <v>0.17897220999999999</v>
      </c>
      <c r="CG62" s="37">
        <f t="shared" si="58"/>
        <v>0.12676109999999999</v>
      </c>
      <c r="CH62" s="37">
        <f t="shared" si="59"/>
        <v>8.5481554000000001E-2</v>
      </c>
      <c r="CI62" s="37">
        <f t="shared" si="60"/>
        <v>5.5908196E-2</v>
      </c>
      <c r="CJ62" s="37">
        <f t="shared" si="61"/>
        <v>3.6454577000000002E-2</v>
      </c>
      <c r="CK62" s="37">
        <f t="shared" si="62"/>
        <v>2.3467327E-2</v>
      </c>
      <c r="CL62" s="37">
        <f t="shared" si="63"/>
        <v>1.4821552E-2</v>
      </c>
      <c r="CM62" s="37">
        <f t="shared" si="64"/>
        <v>9.1808884999999996E-3</v>
      </c>
      <c r="CN62" s="37">
        <f t="shared" si="65"/>
        <v>5.6155086000000002E-3</v>
      </c>
      <c r="CO62" s="37">
        <f t="shared" si="66"/>
        <v>3.4561790000000002E-3</v>
      </c>
      <c r="CP62" s="37">
        <f t="shared" si="67"/>
        <v>2.1579524E-3</v>
      </c>
      <c r="CQ62" s="37">
        <f t="shared" si="68"/>
        <v>1.3215970999999999E-3</v>
      </c>
      <c r="CR62" s="37">
        <f t="shared" si="69"/>
        <v>8.5755390000000003E-4</v>
      </c>
      <c r="CV62" s="30">
        <f>'03_MVT'!B23</f>
        <v>20</v>
      </c>
      <c r="CW62" s="30">
        <f>'03_MVT'!C23</f>
        <v>309.52999999999997</v>
      </c>
    </row>
    <row r="63" spans="1:101" ht="3.75" customHeight="1" x14ac:dyDescent="0.15">
      <c r="A63" s="38">
        <f t="shared" si="83"/>
        <v>21</v>
      </c>
      <c r="B63" s="38">
        <f t="shared" si="84"/>
        <v>967</v>
      </c>
      <c r="C63" s="38"/>
      <c r="D63" s="43">
        <f t="shared" si="70"/>
        <v>967</v>
      </c>
      <c r="E63" s="44">
        <f t="shared" ref="E63:AW63" si="95">D63+1</f>
        <v>968</v>
      </c>
      <c r="F63" s="44">
        <f t="shared" si="95"/>
        <v>969</v>
      </c>
      <c r="G63" s="44">
        <f t="shared" si="95"/>
        <v>970</v>
      </c>
      <c r="H63" s="44">
        <f t="shared" si="95"/>
        <v>971</v>
      </c>
      <c r="I63" s="44">
        <f t="shared" si="95"/>
        <v>972</v>
      </c>
      <c r="J63" s="44">
        <f t="shared" si="95"/>
        <v>973</v>
      </c>
      <c r="K63" s="44">
        <f t="shared" si="95"/>
        <v>974</v>
      </c>
      <c r="L63" s="44">
        <f t="shared" si="95"/>
        <v>975</v>
      </c>
      <c r="M63" s="44">
        <f t="shared" si="95"/>
        <v>976</v>
      </c>
      <c r="N63" s="44">
        <f t="shared" si="95"/>
        <v>977</v>
      </c>
      <c r="O63" s="44">
        <f t="shared" si="95"/>
        <v>978</v>
      </c>
      <c r="P63" s="44">
        <f t="shared" si="95"/>
        <v>979</v>
      </c>
      <c r="Q63" s="44">
        <f t="shared" si="95"/>
        <v>980</v>
      </c>
      <c r="R63" s="44">
        <f t="shared" si="95"/>
        <v>981</v>
      </c>
      <c r="S63" s="44">
        <f t="shared" si="95"/>
        <v>982</v>
      </c>
      <c r="T63" s="44">
        <f t="shared" si="95"/>
        <v>983</v>
      </c>
      <c r="U63" s="44">
        <f t="shared" si="95"/>
        <v>984</v>
      </c>
      <c r="V63" s="44">
        <f t="shared" si="95"/>
        <v>985</v>
      </c>
      <c r="W63" s="44">
        <f t="shared" si="95"/>
        <v>986</v>
      </c>
      <c r="X63" s="44">
        <f t="shared" si="95"/>
        <v>987</v>
      </c>
      <c r="Y63" s="44">
        <f t="shared" si="95"/>
        <v>988</v>
      </c>
      <c r="Z63" s="44">
        <f t="shared" si="95"/>
        <v>989</v>
      </c>
      <c r="AA63" s="44">
        <f t="shared" si="95"/>
        <v>990</v>
      </c>
      <c r="AB63" s="44">
        <f t="shared" si="95"/>
        <v>991</v>
      </c>
      <c r="AC63" s="44">
        <f t="shared" si="95"/>
        <v>992</v>
      </c>
      <c r="AD63" s="44">
        <f t="shared" si="95"/>
        <v>993</v>
      </c>
      <c r="AE63" s="44">
        <f t="shared" si="95"/>
        <v>994</v>
      </c>
      <c r="AF63" s="44">
        <f t="shared" si="95"/>
        <v>995</v>
      </c>
      <c r="AG63" s="44">
        <f t="shared" si="95"/>
        <v>996</v>
      </c>
      <c r="AH63" s="44">
        <f t="shared" si="95"/>
        <v>997</v>
      </c>
      <c r="AI63" s="44">
        <f t="shared" si="95"/>
        <v>998</v>
      </c>
      <c r="AJ63" s="44">
        <f t="shared" si="95"/>
        <v>999</v>
      </c>
      <c r="AK63" s="44">
        <f t="shared" si="95"/>
        <v>1000</v>
      </c>
      <c r="AL63" s="44">
        <f t="shared" si="95"/>
        <v>1001</v>
      </c>
      <c r="AM63" s="44">
        <f t="shared" si="95"/>
        <v>1002</v>
      </c>
      <c r="AN63" s="44">
        <f t="shared" si="95"/>
        <v>1003</v>
      </c>
      <c r="AO63" s="44">
        <f t="shared" si="95"/>
        <v>1004</v>
      </c>
      <c r="AP63" s="44">
        <f t="shared" si="95"/>
        <v>1005</v>
      </c>
      <c r="AQ63" s="44">
        <f t="shared" si="95"/>
        <v>1006</v>
      </c>
      <c r="AR63" s="44">
        <f t="shared" si="95"/>
        <v>1007</v>
      </c>
      <c r="AS63" s="44">
        <f t="shared" si="95"/>
        <v>1008</v>
      </c>
      <c r="AT63" s="44">
        <f t="shared" si="95"/>
        <v>1009</v>
      </c>
      <c r="AU63" s="44">
        <f t="shared" si="95"/>
        <v>1010</v>
      </c>
      <c r="AV63" s="44">
        <f t="shared" si="95"/>
        <v>1011</v>
      </c>
      <c r="AW63" s="44">
        <f t="shared" si="95"/>
        <v>1012</v>
      </c>
      <c r="AY63" s="37">
        <f t="shared" si="72"/>
        <v>1.4157155000000001E-5</v>
      </c>
      <c r="AZ63" s="37">
        <f t="shared" si="25"/>
        <v>2.9142315000000002E-5</v>
      </c>
      <c r="BA63" s="37">
        <f t="shared" si="26"/>
        <v>5.9266822E-5</v>
      </c>
      <c r="BB63" s="37">
        <f t="shared" si="27"/>
        <v>1.18804965E-4</v>
      </c>
      <c r="BC63" s="37">
        <f t="shared" si="28"/>
        <v>2.3415919000000001E-4</v>
      </c>
      <c r="BD63" s="37">
        <f t="shared" si="29"/>
        <v>4.519045E-4</v>
      </c>
      <c r="BE63" s="37">
        <f t="shared" si="30"/>
        <v>8.4782029999999999E-4</v>
      </c>
      <c r="BF63" s="37">
        <f t="shared" si="31"/>
        <v>1.5240849999999999E-3</v>
      </c>
      <c r="BG63" s="37">
        <f t="shared" si="32"/>
        <v>2.7152167000000001E-3</v>
      </c>
      <c r="BH63" s="37">
        <f t="shared" si="33"/>
        <v>4.7793662999999998E-3</v>
      </c>
      <c r="BI63" s="37">
        <f t="shared" si="34"/>
        <v>7.9431469999999994E-3</v>
      </c>
      <c r="BJ63" s="37">
        <f t="shared" si="35"/>
        <v>1.3496068E-2</v>
      </c>
      <c r="BK63" s="37">
        <f t="shared" si="36"/>
        <v>2.2559151E-2</v>
      </c>
      <c r="BL63" s="37">
        <f t="shared" si="37"/>
        <v>3.6458205E-2</v>
      </c>
      <c r="BM63" s="37">
        <f t="shared" si="38"/>
        <v>5.6479737000000002E-2</v>
      </c>
      <c r="BN63" s="37">
        <f t="shared" si="39"/>
        <v>8.3354300000000006E-2</v>
      </c>
      <c r="BO63" s="37">
        <f t="shared" si="40"/>
        <v>0.116803855</v>
      </c>
      <c r="BP63" s="37">
        <f t="shared" si="41"/>
        <v>0.15630187000000001</v>
      </c>
      <c r="BQ63" s="37">
        <f t="shared" si="42"/>
        <v>0.20000673999999999</v>
      </c>
      <c r="BR63" s="37">
        <f t="shared" si="43"/>
        <v>0.24661447</v>
      </c>
      <c r="BS63" s="37">
        <f t="shared" si="44"/>
        <v>0.29188683999999998</v>
      </c>
      <c r="BT63" s="37">
        <f t="shared" si="45"/>
        <v>0.33159070000000002</v>
      </c>
      <c r="BU63" s="37">
        <f t="shared" si="46"/>
        <v>0.36194179999999998</v>
      </c>
      <c r="BV63" s="37">
        <f t="shared" si="47"/>
        <v>0.37993579999999999</v>
      </c>
      <c r="BW63" s="37">
        <f t="shared" si="48"/>
        <v>0.38373423000000001</v>
      </c>
      <c r="BX63" s="37">
        <f t="shared" si="49"/>
        <v>0.37378073000000001</v>
      </c>
      <c r="BY63" s="37">
        <f t="shared" si="50"/>
        <v>0.35060609999999998</v>
      </c>
      <c r="BZ63" s="37">
        <f t="shared" si="51"/>
        <v>0.31722697999999999</v>
      </c>
      <c r="CA63" s="37">
        <f t="shared" si="52"/>
        <v>0.27693224</v>
      </c>
      <c r="CB63" s="37">
        <f t="shared" si="53"/>
        <v>0.23330869000000001</v>
      </c>
      <c r="CC63" s="37">
        <f t="shared" si="54"/>
        <v>0.19129492000000001</v>
      </c>
      <c r="CD63" s="37">
        <f t="shared" si="55"/>
        <v>0.15193509999999999</v>
      </c>
      <c r="CE63" s="37">
        <f t="shared" si="56"/>
        <v>0.11344807</v>
      </c>
      <c r="CF63" s="37">
        <f t="shared" si="57"/>
        <v>8.2110345000000001E-2</v>
      </c>
      <c r="CG63" s="37">
        <f t="shared" si="58"/>
        <v>5.788857E-2</v>
      </c>
      <c r="CH63" s="37">
        <f t="shared" si="59"/>
        <v>4.0255922999999999E-2</v>
      </c>
      <c r="CI63" s="37">
        <f t="shared" si="60"/>
        <v>2.7436334999999999E-2</v>
      </c>
      <c r="CJ63" s="37">
        <f t="shared" si="61"/>
        <v>1.8308946999999999E-2</v>
      </c>
      <c r="CK63" s="37">
        <f t="shared" si="62"/>
        <v>1.1952567000000001E-2</v>
      </c>
      <c r="CL63" s="37">
        <f t="shared" si="63"/>
        <v>7.6362260000000003E-3</v>
      </c>
      <c r="CM63" s="37">
        <f t="shared" si="64"/>
        <v>4.8144800000000003E-3</v>
      </c>
      <c r="CN63" s="37">
        <f t="shared" si="65"/>
        <v>3.1486128000000001E-3</v>
      </c>
      <c r="CO63" s="37">
        <f t="shared" si="66"/>
        <v>1.9416532000000001E-3</v>
      </c>
      <c r="CP63" s="37">
        <f t="shared" si="67"/>
        <v>1.1887567E-3</v>
      </c>
      <c r="CQ63" s="37">
        <f t="shared" si="68"/>
        <v>7.3249347000000004E-4</v>
      </c>
      <c r="CR63" s="37">
        <f t="shared" si="69"/>
        <v>5.0002312999999996E-4</v>
      </c>
      <c r="CV63" s="30">
        <f>'03_MVT'!B24</f>
        <v>21</v>
      </c>
      <c r="CW63" s="30">
        <f>'03_MVT'!C24</f>
        <v>324.27</v>
      </c>
    </row>
    <row r="64" spans="1:101" ht="3.75" customHeight="1" x14ac:dyDescent="0.15">
      <c r="A64" s="38">
        <f t="shared" si="83"/>
        <v>22</v>
      </c>
      <c r="B64" s="38">
        <f t="shared" si="84"/>
        <v>1013</v>
      </c>
      <c r="C64" s="38"/>
      <c r="D64" s="43">
        <f t="shared" si="70"/>
        <v>1013</v>
      </c>
      <c r="E64" s="44">
        <f t="shared" ref="E64:AW64" si="96">D64+1</f>
        <v>1014</v>
      </c>
      <c r="F64" s="44">
        <f t="shared" si="96"/>
        <v>1015</v>
      </c>
      <c r="G64" s="44">
        <f t="shared" si="96"/>
        <v>1016</v>
      </c>
      <c r="H64" s="44">
        <f t="shared" si="96"/>
        <v>1017</v>
      </c>
      <c r="I64" s="44">
        <f t="shared" si="96"/>
        <v>1018</v>
      </c>
      <c r="J64" s="44">
        <f t="shared" si="96"/>
        <v>1019</v>
      </c>
      <c r="K64" s="44">
        <f t="shared" si="96"/>
        <v>1020</v>
      </c>
      <c r="L64" s="44">
        <f t="shared" si="96"/>
        <v>1021</v>
      </c>
      <c r="M64" s="44">
        <f t="shared" si="96"/>
        <v>1022</v>
      </c>
      <c r="N64" s="44">
        <f t="shared" si="96"/>
        <v>1023</v>
      </c>
      <c r="O64" s="44">
        <f t="shared" si="96"/>
        <v>1024</v>
      </c>
      <c r="P64" s="44">
        <f t="shared" si="96"/>
        <v>1025</v>
      </c>
      <c r="Q64" s="44">
        <f t="shared" si="96"/>
        <v>1026</v>
      </c>
      <c r="R64" s="44">
        <f t="shared" si="96"/>
        <v>1027</v>
      </c>
      <c r="S64" s="44">
        <f t="shared" si="96"/>
        <v>1028</v>
      </c>
      <c r="T64" s="44">
        <f t="shared" si="96"/>
        <v>1029</v>
      </c>
      <c r="U64" s="44">
        <f t="shared" si="96"/>
        <v>1030</v>
      </c>
      <c r="V64" s="44">
        <f t="shared" si="96"/>
        <v>1031</v>
      </c>
      <c r="W64" s="44">
        <f t="shared" si="96"/>
        <v>1032</v>
      </c>
      <c r="X64" s="44">
        <f t="shared" si="96"/>
        <v>1033</v>
      </c>
      <c r="Y64" s="44">
        <f t="shared" si="96"/>
        <v>1034</v>
      </c>
      <c r="Z64" s="44">
        <f t="shared" si="96"/>
        <v>1035</v>
      </c>
      <c r="AA64" s="44">
        <f t="shared" si="96"/>
        <v>1036</v>
      </c>
      <c r="AB64" s="44">
        <f t="shared" si="96"/>
        <v>1037</v>
      </c>
      <c r="AC64" s="44">
        <f t="shared" si="96"/>
        <v>1038</v>
      </c>
      <c r="AD64" s="44">
        <f t="shared" si="96"/>
        <v>1039</v>
      </c>
      <c r="AE64" s="44">
        <f t="shared" si="96"/>
        <v>1040</v>
      </c>
      <c r="AF64" s="44">
        <f t="shared" si="96"/>
        <v>1041</v>
      </c>
      <c r="AG64" s="44">
        <f t="shared" si="96"/>
        <v>1042</v>
      </c>
      <c r="AH64" s="44">
        <f t="shared" si="96"/>
        <v>1043</v>
      </c>
      <c r="AI64" s="44">
        <f t="shared" si="96"/>
        <v>1044</v>
      </c>
      <c r="AJ64" s="44">
        <f t="shared" si="96"/>
        <v>1045</v>
      </c>
      <c r="AK64" s="44">
        <f t="shared" si="96"/>
        <v>1046</v>
      </c>
      <c r="AL64" s="44">
        <f t="shared" si="96"/>
        <v>1047</v>
      </c>
      <c r="AM64" s="44">
        <f t="shared" si="96"/>
        <v>1048</v>
      </c>
      <c r="AN64" s="44">
        <f t="shared" si="96"/>
        <v>1049</v>
      </c>
      <c r="AO64" s="44">
        <f t="shared" si="96"/>
        <v>1050</v>
      </c>
      <c r="AP64" s="44">
        <f t="shared" si="96"/>
        <v>1051</v>
      </c>
      <c r="AQ64" s="44">
        <f t="shared" si="96"/>
        <v>1052</v>
      </c>
      <c r="AR64" s="44">
        <f t="shared" si="96"/>
        <v>1053</v>
      </c>
      <c r="AS64" s="44">
        <f t="shared" si="96"/>
        <v>1054</v>
      </c>
      <c r="AT64" s="44">
        <f t="shared" si="96"/>
        <v>1055</v>
      </c>
      <c r="AU64" s="44">
        <f t="shared" si="96"/>
        <v>1056</v>
      </c>
      <c r="AV64" s="44">
        <f t="shared" si="96"/>
        <v>1057</v>
      </c>
      <c r="AW64" s="44">
        <f t="shared" si="96"/>
        <v>1058</v>
      </c>
      <c r="AY64" s="37">
        <f t="shared" si="72"/>
        <v>6.4671359999999996E-6</v>
      </c>
      <c r="AZ64" s="37">
        <f t="shared" si="25"/>
        <v>1.320653E-5</v>
      </c>
      <c r="BA64" s="37">
        <f t="shared" si="26"/>
        <v>2.6468928E-5</v>
      </c>
      <c r="BB64" s="37">
        <f t="shared" si="27"/>
        <v>5.2112240000000002E-5</v>
      </c>
      <c r="BC64" s="37">
        <f t="shared" si="28"/>
        <v>1.00747886E-4</v>
      </c>
      <c r="BD64" s="37">
        <f t="shared" si="29"/>
        <v>1.9099030000000001E-4</v>
      </c>
      <c r="BE64" s="37">
        <f t="shared" si="30"/>
        <v>3.5455426999999999E-4</v>
      </c>
      <c r="BF64" s="37">
        <f t="shared" si="31"/>
        <v>6.4534035999999997E-4</v>
      </c>
      <c r="BG64" s="37">
        <f t="shared" si="32"/>
        <v>1.1659071999999999E-3</v>
      </c>
      <c r="BH64" s="37">
        <f t="shared" si="33"/>
        <v>2.1463827999999999E-3</v>
      </c>
      <c r="BI64" s="37">
        <f t="shared" si="34"/>
        <v>3.227667E-3</v>
      </c>
      <c r="BJ64" s="37">
        <f t="shared" si="35"/>
        <v>5.2008326000000001E-3</v>
      </c>
      <c r="BK64" s="37">
        <f t="shared" si="36"/>
        <v>8.3465669999999992E-3</v>
      </c>
      <c r="BL64" s="37">
        <f t="shared" si="37"/>
        <v>1.3132084E-2</v>
      </c>
      <c r="BM64" s="37">
        <f t="shared" si="38"/>
        <v>2.0085347999999999E-2</v>
      </c>
      <c r="BN64" s="37">
        <f t="shared" si="39"/>
        <v>2.9584516000000002E-2</v>
      </c>
      <c r="BO64" s="37">
        <f t="shared" si="40"/>
        <v>4.1784290000000002E-2</v>
      </c>
      <c r="BP64" s="37">
        <f t="shared" si="41"/>
        <v>5.6573749999999999E-2</v>
      </c>
      <c r="BQ64" s="37">
        <f t="shared" si="42"/>
        <v>7.2822300000000006E-2</v>
      </c>
      <c r="BR64" s="37">
        <f t="shared" si="43"/>
        <v>9.0260476000000006E-2</v>
      </c>
      <c r="BS64" s="37">
        <f t="shared" si="44"/>
        <v>0.10779956</v>
      </c>
      <c r="BT64" s="37">
        <f t="shared" si="45"/>
        <v>0.12295626</v>
      </c>
      <c r="BU64" s="37">
        <f t="shared" si="46"/>
        <v>0.13515098</v>
      </c>
      <c r="BV64" s="37">
        <f t="shared" si="47"/>
        <v>0.14343571999999999</v>
      </c>
      <c r="BW64" s="37">
        <f t="shared" si="48"/>
        <v>0.14684647000000001</v>
      </c>
      <c r="BX64" s="37">
        <f t="shared" si="49"/>
        <v>0.14477581</v>
      </c>
      <c r="BY64" s="37">
        <f t="shared" si="50"/>
        <v>0.13740309000000001</v>
      </c>
      <c r="BZ64" s="37">
        <f t="shared" si="51"/>
        <v>0.12578613999999999</v>
      </c>
      <c r="CA64" s="37">
        <f t="shared" si="52"/>
        <v>0.11125587000000001</v>
      </c>
      <c r="CB64" s="37">
        <f t="shared" si="53"/>
        <v>9.5061794000000005E-2</v>
      </c>
      <c r="CC64" s="37">
        <f t="shared" si="54"/>
        <v>7.6607469999999997E-2</v>
      </c>
      <c r="CD64" s="37">
        <f t="shared" si="55"/>
        <v>6.1083923999999998E-2</v>
      </c>
      <c r="CE64" s="37">
        <f t="shared" si="56"/>
        <v>4.6982522999999998E-2</v>
      </c>
      <c r="CF64" s="37">
        <f t="shared" si="57"/>
        <v>3.5233001999999999E-2</v>
      </c>
      <c r="CG64" s="37">
        <f t="shared" si="58"/>
        <v>2.507158E-2</v>
      </c>
      <c r="CH64" s="37">
        <f t="shared" si="59"/>
        <v>1.7946812999999999E-2</v>
      </c>
      <c r="CI64" s="37">
        <f t="shared" si="60"/>
        <v>1.2489857E-2</v>
      </c>
      <c r="CJ64" s="37">
        <f t="shared" si="61"/>
        <v>8.4614430000000008E-3</v>
      </c>
      <c r="CK64" s="37">
        <f t="shared" si="62"/>
        <v>5.6031070000000004E-3</v>
      </c>
      <c r="CL64" s="37">
        <f t="shared" si="63"/>
        <v>3.6416034999999999E-3</v>
      </c>
      <c r="CM64" s="37">
        <f t="shared" si="64"/>
        <v>2.3729654E-3</v>
      </c>
      <c r="CN64" s="37">
        <f t="shared" si="65"/>
        <v>1.5393032E-3</v>
      </c>
      <c r="CO64" s="37">
        <f t="shared" si="66"/>
        <v>9.6392720000000002E-4</v>
      </c>
      <c r="CP64" s="37">
        <f t="shared" si="67"/>
        <v>5.9199079999999998E-4</v>
      </c>
      <c r="CQ64" s="37">
        <f t="shared" si="68"/>
        <v>3.6307119999999998E-4</v>
      </c>
      <c r="CR64" s="37">
        <f t="shared" si="69"/>
        <v>2.363934E-4</v>
      </c>
      <c r="CV64" s="30">
        <f>'03_MVT'!B25</f>
        <v>22</v>
      </c>
      <c r="CW64" s="30">
        <f>'03_MVT'!C25</f>
        <v>339.01</v>
      </c>
    </row>
    <row r="65" spans="1:101" ht="3.75" customHeight="1" x14ac:dyDescent="0.15">
      <c r="A65" s="38">
        <f t="shared" si="83"/>
        <v>23</v>
      </c>
      <c r="B65" s="38">
        <f t="shared" si="84"/>
        <v>1059</v>
      </c>
      <c r="C65" s="38"/>
      <c r="D65" s="43">
        <f t="shared" si="70"/>
        <v>1059</v>
      </c>
      <c r="E65" s="44">
        <f t="shared" ref="E65:AW65" si="97">D65+1</f>
        <v>1060</v>
      </c>
      <c r="F65" s="44">
        <f t="shared" si="97"/>
        <v>1061</v>
      </c>
      <c r="G65" s="44">
        <f t="shared" si="97"/>
        <v>1062</v>
      </c>
      <c r="H65" s="44">
        <f t="shared" si="97"/>
        <v>1063</v>
      </c>
      <c r="I65" s="44">
        <f t="shared" si="97"/>
        <v>1064</v>
      </c>
      <c r="J65" s="44">
        <f t="shared" si="97"/>
        <v>1065</v>
      </c>
      <c r="K65" s="44">
        <f t="shared" si="97"/>
        <v>1066</v>
      </c>
      <c r="L65" s="44">
        <f t="shared" si="97"/>
        <v>1067</v>
      </c>
      <c r="M65" s="44">
        <f t="shared" si="97"/>
        <v>1068</v>
      </c>
      <c r="N65" s="44">
        <f t="shared" si="97"/>
        <v>1069</v>
      </c>
      <c r="O65" s="44">
        <f t="shared" si="97"/>
        <v>1070</v>
      </c>
      <c r="P65" s="44">
        <f t="shared" si="97"/>
        <v>1071</v>
      </c>
      <c r="Q65" s="44">
        <f t="shared" si="97"/>
        <v>1072</v>
      </c>
      <c r="R65" s="44">
        <f t="shared" si="97"/>
        <v>1073</v>
      </c>
      <c r="S65" s="44">
        <f t="shared" si="97"/>
        <v>1074</v>
      </c>
      <c r="T65" s="44">
        <f t="shared" si="97"/>
        <v>1075</v>
      </c>
      <c r="U65" s="44">
        <f t="shared" si="97"/>
        <v>1076</v>
      </c>
      <c r="V65" s="44">
        <f t="shared" si="97"/>
        <v>1077</v>
      </c>
      <c r="W65" s="44">
        <f t="shared" si="97"/>
        <v>1078</v>
      </c>
      <c r="X65" s="44">
        <f t="shared" si="97"/>
        <v>1079</v>
      </c>
      <c r="Y65" s="44">
        <f t="shared" si="97"/>
        <v>1080</v>
      </c>
      <c r="Z65" s="44">
        <f t="shared" si="97"/>
        <v>1081</v>
      </c>
      <c r="AA65" s="44">
        <f t="shared" si="97"/>
        <v>1082</v>
      </c>
      <c r="AB65" s="44">
        <f t="shared" si="97"/>
        <v>1083</v>
      </c>
      <c r="AC65" s="44">
        <f t="shared" si="97"/>
        <v>1084</v>
      </c>
      <c r="AD65" s="44">
        <f t="shared" si="97"/>
        <v>1085</v>
      </c>
      <c r="AE65" s="44">
        <f t="shared" si="97"/>
        <v>1086</v>
      </c>
      <c r="AF65" s="44">
        <f t="shared" si="97"/>
        <v>1087</v>
      </c>
      <c r="AG65" s="44">
        <f t="shared" si="97"/>
        <v>1088</v>
      </c>
      <c r="AH65" s="44">
        <f t="shared" si="97"/>
        <v>1089</v>
      </c>
      <c r="AI65" s="44">
        <f t="shared" si="97"/>
        <v>1090</v>
      </c>
      <c r="AJ65" s="44">
        <f t="shared" si="97"/>
        <v>1091</v>
      </c>
      <c r="AK65" s="44">
        <f t="shared" si="97"/>
        <v>1092</v>
      </c>
      <c r="AL65" s="44">
        <f t="shared" si="97"/>
        <v>1093</v>
      </c>
      <c r="AM65" s="44">
        <f t="shared" si="97"/>
        <v>1094</v>
      </c>
      <c r="AN65" s="44">
        <f t="shared" si="97"/>
        <v>1095</v>
      </c>
      <c r="AO65" s="44">
        <f t="shared" si="97"/>
        <v>1096</v>
      </c>
      <c r="AP65" s="44">
        <f t="shared" si="97"/>
        <v>1097</v>
      </c>
      <c r="AQ65" s="44">
        <f t="shared" si="97"/>
        <v>1098</v>
      </c>
      <c r="AR65" s="44">
        <f t="shared" si="97"/>
        <v>1099</v>
      </c>
      <c r="AS65" s="44">
        <f t="shared" si="97"/>
        <v>1100</v>
      </c>
      <c r="AT65" s="44">
        <f t="shared" si="97"/>
        <v>1101</v>
      </c>
      <c r="AU65" s="44">
        <f t="shared" si="97"/>
        <v>1102</v>
      </c>
      <c r="AV65" s="44">
        <f t="shared" si="97"/>
        <v>1103</v>
      </c>
      <c r="AW65" s="44">
        <f t="shared" si="97"/>
        <v>1104</v>
      </c>
      <c r="AY65" s="37">
        <f t="shared" si="72"/>
        <v>2.7539716000000001E-6</v>
      </c>
      <c r="AZ65" s="37">
        <f t="shared" si="25"/>
        <v>5.5881436999999996E-6</v>
      </c>
      <c r="BA65" s="37">
        <f t="shared" si="26"/>
        <v>1.1065329999999999E-5</v>
      </c>
      <c r="BB65" s="37">
        <f t="shared" si="27"/>
        <v>2.1466977999999999E-5</v>
      </c>
      <c r="BC65" s="37">
        <f t="shared" si="28"/>
        <v>4.0860562999999999E-5</v>
      </c>
      <c r="BD65" s="37">
        <f t="shared" si="29"/>
        <v>7.62979E-5</v>
      </c>
      <c r="BE65" s="37">
        <f t="shared" si="30"/>
        <v>1.3969574999999999E-4</v>
      </c>
      <c r="BF65" s="37">
        <f t="shared" si="31"/>
        <v>2.5079516000000001E-4</v>
      </c>
      <c r="BG65" s="37">
        <f t="shared" si="32"/>
        <v>4.4190100000000002E-4</v>
      </c>
      <c r="BH65" s="37">
        <f t="shared" si="33"/>
        <v>7.6321910000000002E-4</v>
      </c>
      <c r="BI65" s="37">
        <f t="shared" si="34"/>
        <v>1.2679579E-3</v>
      </c>
      <c r="BJ65" s="37">
        <f t="shared" si="35"/>
        <v>2.1686365E-3</v>
      </c>
      <c r="BK65" s="37">
        <f t="shared" si="36"/>
        <v>3.1132616999999998E-3</v>
      </c>
      <c r="BL65" s="37">
        <f t="shared" si="37"/>
        <v>4.6789413000000004E-3</v>
      </c>
      <c r="BM65" s="37">
        <f t="shared" si="38"/>
        <v>6.8883809999999998E-3</v>
      </c>
      <c r="BN65" s="37">
        <f t="shared" si="39"/>
        <v>1.0020055E-2</v>
      </c>
      <c r="BO65" s="37">
        <f t="shared" si="40"/>
        <v>1.4093647000000001E-2</v>
      </c>
      <c r="BP65" s="37">
        <f t="shared" si="41"/>
        <v>1.9479975E-2</v>
      </c>
      <c r="BQ65" s="37">
        <f t="shared" si="42"/>
        <v>2.5004057E-2</v>
      </c>
      <c r="BR65" s="37">
        <f t="shared" si="43"/>
        <v>3.0980831E-2</v>
      </c>
      <c r="BS65" s="37">
        <f t="shared" si="44"/>
        <v>3.7197580000000001E-2</v>
      </c>
      <c r="BT65" s="37">
        <f t="shared" si="45"/>
        <v>4.3454920000000001E-2</v>
      </c>
      <c r="BU65" s="37">
        <f t="shared" si="46"/>
        <v>4.7980238000000001E-2</v>
      </c>
      <c r="BV65" s="37">
        <f t="shared" si="47"/>
        <v>5.1167394999999997E-2</v>
      </c>
      <c r="BW65" s="37">
        <f t="shared" si="48"/>
        <v>5.2815189999999998E-2</v>
      </c>
      <c r="BX65" s="37">
        <f t="shared" si="49"/>
        <v>5.2398939999999998E-2</v>
      </c>
      <c r="BY65" s="37">
        <f t="shared" si="50"/>
        <v>5.0082855000000003E-2</v>
      </c>
      <c r="BZ65" s="37">
        <f t="shared" si="51"/>
        <v>4.6214315999999998E-2</v>
      </c>
      <c r="CA65" s="37">
        <f t="shared" si="52"/>
        <v>4.1298955999999998E-2</v>
      </c>
      <c r="CB65" s="37">
        <f t="shared" si="53"/>
        <v>3.5592369999999998E-2</v>
      </c>
      <c r="CC65" s="37">
        <f t="shared" si="54"/>
        <v>2.960614E-2</v>
      </c>
      <c r="CD65" s="37">
        <f t="shared" si="55"/>
        <v>2.3516985000000001E-2</v>
      </c>
      <c r="CE65" s="37">
        <f t="shared" si="56"/>
        <v>1.8551229999999998E-2</v>
      </c>
      <c r="CF65" s="37">
        <f t="shared" si="57"/>
        <v>1.4243973E-2</v>
      </c>
      <c r="CG65" s="37">
        <f t="shared" si="58"/>
        <v>1.0499905E-2</v>
      </c>
      <c r="CH65" s="37">
        <f t="shared" si="59"/>
        <v>7.5337889999999999E-3</v>
      </c>
      <c r="CI65" s="37">
        <f t="shared" si="60"/>
        <v>5.2900775000000004E-3</v>
      </c>
      <c r="CJ65" s="37">
        <f t="shared" si="61"/>
        <v>3.648189E-3</v>
      </c>
      <c r="CK65" s="37">
        <f t="shared" si="62"/>
        <v>2.550479E-3</v>
      </c>
      <c r="CL65" s="37">
        <f t="shared" si="63"/>
        <v>1.6899230999999999E-3</v>
      </c>
      <c r="CM65" s="37">
        <f t="shared" si="64"/>
        <v>1.0990508999999999E-3</v>
      </c>
      <c r="CN65" s="37">
        <f t="shared" si="65"/>
        <v>7.0241664000000002E-4</v>
      </c>
      <c r="CO65" s="37">
        <f t="shared" si="66"/>
        <v>4.4005457E-4</v>
      </c>
      <c r="CP65" s="37">
        <f t="shared" si="67"/>
        <v>2.715854E-4</v>
      </c>
      <c r="CQ65" s="37">
        <f t="shared" si="68"/>
        <v>1.6921317999999999E-4</v>
      </c>
      <c r="CR65" s="37">
        <f t="shared" si="69"/>
        <v>1.2157687E-4</v>
      </c>
      <c r="CV65" s="30">
        <f>'03_MVT'!B26</f>
        <v>23</v>
      </c>
      <c r="CW65" s="30">
        <f>'03_MVT'!C26</f>
        <v>353.75</v>
      </c>
    </row>
    <row r="66" spans="1:101" ht="3.75" customHeight="1" x14ac:dyDescent="0.15">
      <c r="A66" s="38">
        <f t="shared" si="83"/>
        <v>24</v>
      </c>
      <c r="B66" s="38">
        <f t="shared" si="84"/>
        <v>1105</v>
      </c>
      <c r="C66" s="38"/>
      <c r="D66" s="43">
        <f t="shared" si="70"/>
        <v>1105</v>
      </c>
      <c r="E66" s="44">
        <f t="shared" ref="E66:AW66" si="98">D66+1</f>
        <v>1106</v>
      </c>
      <c r="F66" s="44">
        <f t="shared" si="98"/>
        <v>1107</v>
      </c>
      <c r="G66" s="44">
        <f t="shared" si="98"/>
        <v>1108</v>
      </c>
      <c r="H66" s="44">
        <f t="shared" si="98"/>
        <v>1109</v>
      </c>
      <c r="I66" s="44">
        <f t="shared" si="98"/>
        <v>1110</v>
      </c>
      <c r="J66" s="44">
        <f t="shared" si="98"/>
        <v>1111</v>
      </c>
      <c r="K66" s="44">
        <f t="shared" si="98"/>
        <v>1112</v>
      </c>
      <c r="L66" s="44">
        <f t="shared" si="98"/>
        <v>1113</v>
      </c>
      <c r="M66" s="44">
        <f t="shared" si="98"/>
        <v>1114</v>
      </c>
      <c r="N66" s="44">
        <f t="shared" si="98"/>
        <v>1115</v>
      </c>
      <c r="O66" s="44">
        <f t="shared" si="98"/>
        <v>1116</v>
      </c>
      <c r="P66" s="44">
        <f t="shared" si="98"/>
        <v>1117</v>
      </c>
      <c r="Q66" s="44">
        <f t="shared" si="98"/>
        <v>1118</v>
      </c>
      <c r="R66" s="44">
        <f t="shared" si="98"/>
        <v>1119</v>
      </c>
      <c r="S66" s="44">
        <f t="shared" si="98"/>
        <v>1120</v>
      </c>
      <c r="T66" s="44">
        <f t="shared" si="98"/>
        <v>1121</v>
      </c>
      <c r="U66" s="44">
        <f t="shared" si="98"/>
        <v>1122</v>
      </c>
      <c r="V66" s="44">
        <f t="shared" si="98"/>
        <v>1123</v>
      </c>
      <c r="W66" s="44">
        <f t="shared" si="98"/>
        <v>1124</v>
      </c>
      <c r="X66" s="44">
        <f t="shared" si="98"/>
        <v>1125</v>
      </c>
      <c r="Y66" s="44">
        <f t="shared" si="98"/>
        <v>1126</v>
      </c>
      <c r="Z66" s="44">
        <f t="shared" si="98"/>
        <v>1127</v>
      </c>
      <c r="AA66" s="44">
        <f t="shared" si="98"/>
        <v>1128</v>
      </c>
      <c r="AB66" s="44">
        <f t="shared" si="98"/>
        <v>1129</v>
      </c>
      <c r="AC66" s="44">
        <f t="shared" si="98"/>
        <v>1130</v>
      </c>
      <c r="AD66" s="44">
        <f t="shared" si="98"/>
        <v>1131</v>
      </c>
      <c r="AE66" s="44">
        <f t="shared" si="98"/>
        <v>1132</v>
      </c>
      <c r="AF66" s="44">
        <f t="shared" si="98"/>
        <v>1133</v>
      </c>
      <c r="AG66" s="44">
        <f t="shared" si="98"/>
        <v>1134</v>
      </c>
      <c r="AH66" s="44">
        <f t="shared" si="98"/>
        <v>1135</v>
      </c>
      <c r="AI66" s="44">
        <f t="shared" si="98"/>
        <v>1136</v>
      </c>
      <c r="AJ66" s="44">
        <f t="shared" si="98"/>
        <v>1137</v>
      </c>
      <c r="AK66" s="44">
        <f t="shared" si="98"/>
        <v>1138</v>
      </c>
      <c r="AL66" s="44">
        <f t="shared" si="98"/>
        <v>1139</v>
      </c>
      <c r="AM66" s="44">
        <f t="shared" si="98"/>
        <v>1140</v>
      </c>
      <c r="AN66" s="44">
        <f t="shared" si="98"/>
        <v>1141</v>
      </c>
      <c r="AO66" s="44">
        <f t="shared" si="98"/>
        <v>1142</v>
      </c>
      <c r="AP66" s="44">
        <f t="shared" si="98"/>
        <v>1143</v>
      </c>
      <c r="AQ66" s="44">
        <f t="shared" si="98"/>
        <v>1144</v>
      </c>
      <c r="AR66" s="44">
        <f t="shared" si="98"/>
        <v>1145</v>
      </c>
      <c r="AS66" s="44">
        <f t="shared" si="98"/>
        <v>1146</v>
      </c>
      <c r="AT66" s="44">
        <f t="shared" si="98"/>
        <v>1147</v>
      </c>
      <c r="AU66" s="44">
        <f t="shared" si="98"/>
        <v>1148</v>
      </c>
      <c r="AV66" s="44">
        <f t="shared" si="98"/>
        <v>1149</v>
      </c>
      <c r="AW66" s="44">
        <f t="shared" si="98"/>
        <v>1150</v>
      </c>
      <c r="AY66" s="37">
        <f t="shared" si="72"/>
        <v>1.1024043E-6</v>
      </c>
      <c r="AZ66" s="37">
        <f t="shared" si="25"/>
        <v>2.2250709999999999E-6</v>
      </c>
      <c r="BA66" s="37">
        <f t="shared" si="26"/>
        <v>4.3593489999999998E-6</v>
      </c>
      <c r="BB66" s="37">
        <f t="shared" si="27"/>
        <v>8.3462559999999997E-6</v>
      </c>
      <c r="BC66" s="37">
        <f t="shared" si="28"/>
        <v>1.5660155999999999E-5</v>
      </c>
      <c r="BD66" s="37">
        <f t="shared" si="29"/>
        <v>2.8812337E-5</v>
      </c>
      <c r="BE66" s="37">
        <f t="shared" si="30"/>
        <v>5.1960209999999998E-5</v>
      </c>
      <c r="BF66" s="37">
        <f t="shared" si="31"/>
        <v>9.1781920000000004E-5</v>
      </c>
      <c r="BG66" s="37">
        <f t="shared" si="32"/>
        <v>1.586413E-4</v>
      </c>
      <c r="BH66" s="37">
        <f t="shared" si="33"/>
        <v>2.6787476999999999E-4</v>
      </c>
      <c r="BI66" s="37">
        <f t="shared" si="34"/>
        <v>4.4079774000000001E-4</v>
      </c>
      <c r="BJ66" s="37">
        <f t="shared" si="35"/>
        <v>7.1105826999999999E-4</v>
      </c>
      <c r="BK66" s="37">
        <f t="shared" si="36"/>
        <v>1.1000222E-3</v>
      </c>
      <c r="BL66" s="37">
        <f t="shared" si="37"/>
        <v>1.7374267000000001E-3</v>
      </c>
      <c r="BM66" s="37">
        <f t="shared" si="38"/>
        <v>2.3668452999999999E-3</v>
      </c>
      <c r="BN66" s="37">
        <f t="shared" si="39"/>
        <v>3.4559816000000001E-3</v>
      </c>
      <c r="BO66" s="37">
        <f t="shared" si="40"/>
        <v>4.7058476999999998E-3</v>
      </c>
      <c r="BP66" s="37">
        <f t="shared" si="41"/>
        <v>6.3243876000000001E-3</v>
      </c>
      <c r="BQ66" s="37">
        <f t="shared" si="42"/>
        <v>8.1765450000000003E-3</v>
      </c>
      <c r="BR66" s="37">
        <f t="shared" si="43"/>
        <v>1.0212763999999999E-2</v>
      </c>
      <c r="BS66" s="37">
        <f t="shared" si="44"/>
        <v>1.2303194E-2</v>
      </c>
      <c r="BT66" s="37">
        <f t="shared" si="45"/>
        <v>1.4290447E-2</v>
      </c>
      <c r="BU66" s="37">
        <f t="shared" si="46"/>
        <v>1.6007803000000001E-2</v>
      </c>
      <c r="BV66" s="37">
        <f t="shared" si="47"/>
        <v>1.7277163000000002E-2</v>
      </c>
      <c r="BW66" s="37">
        <f t="shared" si="48"/>
        <v>1.7968738000000001E-2</v>
      </c>
      <c r="BX66" s="37">
        <f t="shared" si="49"/>
        <v>1.8005887000000002E-2</v>
      </c>
      <c r="BY66" s="37">
        <f t="shared" si="50"/>
        <v>1.7401263E-2</v>
      </c>
      <c r="BZ66" s="37">
        <f t="shared" si="51"/>
        <v>1.6234322999999998E-2</v>
      </c>
      <c r="CA66" s="37">
        <f t="shared" si="52"/>
        <v>1.4637847000000001E-2</v>
      </c>
      <c r="CB66" s="37">
        <f t="shared" si="53"/>
        <v>1.2766895E-2</v>
      </c>
      <c r="CC66" s="37">
        <f t="shared" si="54"/>
        <v>1.0771213E-2</v>
      </c>
      <c r="CD66" s="37">
        <f t="shared" si="55"/>
        <v>8.7795249999999998E-3</v>
      </c>
      <c r="CE66" s="37">
        <f t="shared" si="56"/>
        <v>6.9621713000000002E-3</v>
      </c>
      <c r="CF66" s="37">
        <f t="shared" si="57"/>
        <v>5.3682189999999996E-3</v>
      </c>
      <c r="CG66" s="37">
        <f t="shared" si="58"/>
        <v>4.0191445000000003E-3</v>
      </c>
      <c r="CH66" s="37">
        <f t="shared" si="59"/>
        <v>2.9444850000000002E-3</v>
      </c>
      <c r="CI66" s="37">
        <f t="shared" si="60"/>
        <v>2.1703762E-3</v>
      </c>
      <c r="CJ66" s="37">
        <f t="shared" si="61"/>
        <v>1.517268E-3</v>
      </c>
      <c r="CK66" s="37">
        <f t="shared" si="62"/>
        <v>1.0424525999999999E-3</v>
      </c>
      <c r="CL66" s="37">
        <f t="shared" si="63"/>
        <v>6.9847254999999997E-4</v>
      </c>
      <c r="CM66" s="37">
        <f t="shared" si="64"/>
        <v>4.5785223000000002E-4</v>
      </c>
      <c r="CN66" s="37">
        <f t="shared" si="65"/>
        <v>2.9410530000000001E-4</v>
      </c>
      <c r="CO66" s="37">
        <f t="shared" si="66"/>
        <v>1.8532918000000001E-4</v>
      </c>
      <c r="CP66" s="37">
        <f t="shared" si="67"/>
        <v>1.14994575E-4</v>
      </c>
      <c r="CQ66" s="37">
        <f t="shared" si="68"/>
        <v>7.1329490000000001E-5</v>
      </c>
      <c r="CR66" s="37">
        <f t="shared" si="69"/>
        <v>4.6970159999999997E-5</v>
      </c>
      <c r="CV66" s="30">
        <f>'03_MVT'!B27</f>
        <v>24</v>
      </c>
      <c r="CW66" s="30">
        <f>'03_MVT'!C27</f>
        <v>365</v>
      </c>
    </row>
    <row r="67" spans="1:101" ht="3.75" customHeight="1" x14ac:dyDescent="0.15">
      <c r="A67" s="38">
        <f t="shared" si="83"/>
        <v>25</v>
      </c>
      <c r="B67" s="38">
        <f t="shared" si="84"/>
        <v>1151</v>
      </c>
      <c r="C67" s="38"/>
      <c r="D67" s="43">
        <f t="shared" si="70"/>
        <v>1151</v>
      </c>
      <c r="E67" s="44">
        <f t="shared" ref="E67:AW67" si="99">D67+1</f>
        <v>1152</v>
      </c>
      <c r="F67" s="44">
        <f t="shared" si="99"/>
        <v>1153</v>
      </c>
      <c r="G67" s="44">
        <f t="shared" si="99"/>
        <v>1154</v>
      </c>
      <c r="H67" s="44">
        <f t="shared" si="99"/>
        <v>1155</v>
      </c>
      <c r="I67" s="44">
        <f t="shared" si="99"/>
        <v>1156</v>
      </c>
      <c r="J67" s="44">
        <f t="shared" si="99"/>
        <v>1157</v>
      </c>
      <c r="K67" s="44">
        <f t="shared" si="99"/>
        <v>1158</v>
      </c>
      <c r="L67" s="44">
        <f t="shared" si="99"/>
        <v>1159</v>
      </c>
      <c r="M67" s="44">
        <f t="shared" si="99"/>
        <v>1160</v>
      </c>
      <c r="N67" s="44">
        <f t="shared" si="99"/>
        <v>1161</v>
      </c>
      <c r="O67" s="44">
        <f t="shared" si="99"/>
        <v>1162</v>
      </c>
      <c r="P67" s="44">
        <f t="shared" si="99"/>
        <v>1163</v>
      </c>
      <c r="Q67" s="44">
        <f t="shared" si="99"/>
        <v>1164</v>
      </c>
      <c r="R67" s="44">
        <f t="shared" si="99"/>
        <v>1165</v>
      </c>
      <c r="S67" s="44">
        <f t="shared" si="99"/>
        <v>1166</v>
      </c>
      <c r="T67" s="44">
        <f t="shared" si="99"/>
        <v>1167</v>
      </c>
      <c r="U67" s="44">
        <f t="shared" si="99"/>
        <v>1168</v>
      </c>
      <c r="V67" s="44">
        <f t="shared" si="99"/>
        <v>1169</v>
      </c>
      <c r="W67" s="44">
        <f t="shared" si="99"/>
        <v>1170</v>
      </c>
      <c r="X67" s="44">
        <f t="shared" si="99"/>
        <v>1171</v>
      </c>
      <c r="Y67" s="44">
        <f t="shared" si="99"/>
        <v>1172</v>
      </c>
      <c r="Z67" s="44">
        <f t="shared" si="99"/>
        <v>1173</v>
      </c>
      <c r="AA67" s="44">
        <f t="shared" si="99"/>
        <v>1174</v>
      </c>
      <c r="AB67" s="44">
        <f t="shared" si="99"/>
        <v>1175</v>
      </c>
      <c r="AC67" s="44">
        <f t="shared" si="99"/>
        <v>1176</v>
      </c>
      <c r="AD67" s="44">
        <f t="shared" si="99"/>
        <v>1177</v>
      </c>
      <c r="AE67" s="44">
        <f t="shared" si="99"/>
        <v>1178</v>
      </c>
      <c r="AF67" s="44">
        <f t="shared" si="99"/>
        <v>1179</v>
      </c>
      <c r="AG67" s="44">
        <f t="shared" si="99"/>
        <v>1180</v>
      </c>
      <c r="AH67" s="44">
        <f t="shared" si="99"/>
        <v>1181</v>
      </c>
      <c r="AI67" s="44">
        <f t="shared" si="99"/>
        <v>1182</v>
      </c>
      <c r="AJ67" s="44">
        <f t="shared" si="99"/>
        <v>1183</v>
      </c>
      <c r="AK67" s="44">
        <f t="shared" si="99"/>
        <v>1184</v>
      </c>
      <c r="AL67" s="44">
        <f t="shared" si="99"/>
        <v>1185</v>
      </c>
      <c r="AM67" s="44">
        <f t="shared" si="99"/>
        <v>1186</v>
      </c>
      <c r="AN67" s="44">
        <f t="shared" si="99"/>
        <v>1187</v>
      </c>
      <c r="AO67" s="44">
        <f t="shared" si="99"/>
        <v>1188</v>
      </c>
      <c r="AP67" s="44">
        <f t="shared" si="99"/>
        <v>1189</v>
      </c>
      <c r="AQ67" s="44">
        <f t="shared" si="99"/>
        <v>1190</v>
      </c>
      <c r="AR67" s="44">
        <f t="shared" si="99"/>
        <v>1191</v>
      </c>
      <c r="AS67" s="44">
        <f t="shared" si="99"/>
        <v>1192</v>
      </c>
      <c r="AT67" s="44">
        <f t="shared" si="99"/>
        <v>1193</v>
      </c>
      <c r="AU67" s="44">
        <f t="shared" si="99"/>
        <v>1194</v>
      </c>
      <c r="AV67" s="44">
        <f t="shared" si="99"/>
        <v>1195</v>
      </c>
      <c r="AW67" s="44">
        <f t="shared" si="99"/>
        <v>1196</v>
      </c>
      <c r="AY67" s="37">
        <f t="shared" si="72"/>
        <v>4.1750903000000001E-7</v>
      </c>
      <c r="AZ67" s="37">
        <f t="shared" si="25"/>
        <v>8.3888795999999997E-7</v>
      </c>
      <c r="BA67" s="37">
        <f t="shared" si="26"/>
        <v>1.6278817E-6</v>
      </c>
      <c r="BB67" s="37">
        <f t="shared" si="27"/>
        <v>3.0791983999999998E-6</v>
      </c>
      <c r="BC67" s="37">
        <f t="shared" si="28"/>
        <v>5.7009870000000004E-6</v>
      </c>
      <c r="BD67" s="37">
        <f t="shared" si="29"/>
        <v>1.034359E-5</v>
      </c>
      <c r="BE67" s="37">
        <f t="shared" si="30"/>
        <v>1.8387910000000001E-5</v>
      </c>
      <c r="BF67" s="37">
        <f t="shared" si="31"/>
        <v>3.2004147000000003E-5</v>
      </c>
      <c r="BG67" s="37">
        <f t="shared" si="32"/>
        <v>5.4480308000000003E-5</v>
      </c>
      <c r="BH67" s="37">
        <f t="shared" si="33"/>
        <v>9.0594150000000004E-5</v>
      </c>
      <c r="BI67" s="37">
        <f t="shared" si="34"/>
        <v>1.4699093E-4</v>
      </c>
      <c r="BJ67" s="37">
        <f t="shared" si="35"/>
        <v>2.3262091999999999E-4</v>
      </c>
      <c r="BK67" s="37">
        <f t="shared" si="36"/>
        <v>3.5786945999999998E-4</v>
      </c>
      <c r="BL67" s="37">
        <f t="shared" si="37"/>
        <v>5.3825379999999999E-4</v>
      </c>
      <c r="BM67" s="37">
        <f t="shared" si="38"/>
        <v>7.7301066000000005E-4</v>
      </c>
      <c r="BN67" s="37">
        <f t="shared" si="39"/>
        <v>1.1074813999999999E-3</v>
      </c>
      <c r="BO67" s="37">
        <f t="shared" si="40"/>
        <v>1.5796741999999999E-3</v>
      </c>
      <c r="BP67" s="37">
        <f t="shared" si="41"/>
        <v>2.0101910000000001E-3</v>
      </c>
      <c r="BQ67" s="37">
        <f t="shared" si="42"/>
        <v>2.5734943000000001E-3</v>
      </c>
      <c r="BR67" s="37">
        <f t="shared" si="43"/>
        <v>3.2119510000000002E-3</v>
      </c>
      <c r="BS67" s="37">
        <f t="shared" si="44"/>
        <v>3.8685028000000001E-3</v>
      </c>
      <c r="BT67" s="37">
        <f t="shared" si="45"/>
        <v>4.5726660000000004E-3</v>
      </c>
      <c r="BU67" s="37">
        <f t="shared" si="46"/>
        <v>5.1185809999999997E-3</v>
      </c>
      <c r="BV67" s="37">
        <f t="shared" si="47"/>
        <v>5.5346079999999999E-3</v>
      </c>
      <c r="BW67" s="37">
        <f t="shared" si="48"/>
        <v>5.8049983000000001E-3</v>
      </c>
      <c r="BX67" s="37">
        <f t="shared" si="49"/>
        <v>5.8764083999999998E-3</v>
      </c>
      <c r="BY67" s="37">
        <f t="shared" si="50"/>
        <v>5.7393224E-3</v>
      </c>
      <c r="BZ67" s="37">
        <f t="shared" si="51"/>
        <v>5.4109730000000003E-3</v>
      </c>
      <c r="CA67" s="37">
        <f t="shared" si="52"/>
        <v>4.8919063999999998E-3</v>
      </c>
      <c r="CB67" s="37">
        <f t="shared" si="53"/>
        <v>4.3277869999999996E-3</v>
      </c>
      <c r="CC67" s="37">
        <f t="shared" si="54"/>
        <v>3.7195346999999998E-3</v>
      </c>
      <c r="CD67" s="37">
        <f t="shared" si="55"/>
        <v>3.0719466000000001E-3</v>
      </c>
      <c r="CE67" s="37">
        <f t="shared" si="56"/>
        <v>2.4647879999999999E-3</v>
      </c>
      <c r="CF67" s="37">
        <f t="shared" si="57"/>
        <v>1.968395E-3</v>
      </c>
      <c r="CG67" s="37">
        <f t="shared" si="58"/>
        <v>1.4942829000000001E-3</v>
      </c>
      <c r="CH67" s="37">
        <f t="shared" si="59"/>
        <v>1.1086589999999999E-3</v>
      </c>
      <c r="CI67" s="37">
        <f t="shared" si="60"/>
        <v>8.0643420000000004E-4</v>
      </c>
      <c r="CJ67" s="37">
        <f t="shared" si="61"/>
        <v>5.7094410000000002E-4</v>
      </c>
      <c r="CK67" s="37">
        <f t="shared" si="62"/>
        <v>3.9491575000000001E-4</v>
      </c>
      <c r="CL67" s="37">
        <f t="shared" si="63"/>
        <v>2.6696274000000001E-4</v>
      </c>
      <c r="CM67" s="37">
        <f t="shared" si="64"/>
        <v>1.7655975999999999E-4</v>
      </c>
      <c r="CN67" s="37">
        <f t="shared" si="65"/>
        <v>1.1436848999999999E-4</v>
      </c>
      <c r="CO67" s="37">
        <f t="shared" si="66"/>
        <v>7.2662909999999999E-5</v>
      </c>
      <c r="CP67" s="37">
        <f t="shared" si="67"/>
        <v>4.5455969999999998E-5</v>
      </c>
      <c r="CQ67" s="37">
        <f t="shared" si="68"/>
        <v>2.8446906E-5</v>
      </c>
      <c r="CR67" s="37">
        <f t="shared" si="69"/>
        <v>1.9160207999999998E-5</v>
      </c>
    </row>
    <row r="68" spans="1:101" ht="3.75" customHeight="1" x14ac:dyDescent="0.15">
      <c r="A68" s="38">
        <f t="shared" si="83"/>
        <v>26</v>
      </c>
      <c r="B68" s="38">
        <f t="shared" si="84"/>
        <v>1197</v>
      </c>
      <c r="C68" s="38"/>
      <c r="D68" s="43">
        <f t="shared" si="70"/>
        <v>1197</v>
      </c>
      <c r="E68" s="44">
        <f t="shared" ref="E68:AW68" si="100">D68+1</f>
        <v>1198</v>
      </c>
      <c r="F68" s="44">
        <f t="shared" si="100"/>
        <v>1199</v>
      </c>
      <c r="G68" s="44">
        <f t="shared" si="100"/>
        <v>1200</v>
      </c>
      <c r="H68" s="44">
        <f t="shared" si="100"/>
        <v>1201</v>
      </c>
      <c r="I68" s="44">
        <f t="shared" si="100"/>
        <v>1202</v>
      </c>
      <c r="J68" s="44">
        <f t="shared" si="100"/>
        <v>1203</v>
      </c>
      <c r="K68" s="44">
        <f t="shared" si="100"/>
        <v>1204</v>
      </c>
      <c r="L68" s="44">
        <f t="shared" si="100"/>
        <v>1205</v>
      </c>
      <c r="M68" s="44">
        <f t="shared" si="100"/>
        <v>1206</v>
      </c>
      <c r="N68" s="44">
        <f t="shared" si="100"/>
        <v>1207</v>
      </c>
      <c r="O68" s="44">
        <f t="shared" si="100"/>
        <v>1208</v>
      </c>
      <c r="P68" s="44">
        <f t="shared" si="100"/>
        <v>1209</v>
      </c>
      <c r="Q68" s="44">
        <f t="shared" si="100"/>
        <v>1210</v>
      </c>
      <c r="R68" s="44">
        <f t="shared" si="100"/>
        <v>1211</v>
      </c>
      <c r="S68" s="44">
        <f t="shared" si="100"/>
        <v>1212</v>
      </c>
      <c r="T68" s="44">
        <f t="shared" si="100"/>
        <v>1213</v>
      </c>
      <c r="U68" s="44">
        <f t="shared" si="100"/>
        <v>1214</v>
      </c>
      <c r="V68" s="44">
        <f t="shared" si="100"/>
        <v>1215</v>
      </c>
      <c r="W68" s="44">
        <f t="shared" si="100"/>
        <v>1216</v>
      </c>
      <c r="X68" s="44">
        <f t="shared" si="100"/>
        <v>1217</v>
      </c>
      <c r="Y68" s="44">
        <f t="shared" si="100"/>
        <v>1218</v>
      </c>
      <c r="Z68" s="44">
        <f t="shared" si="100"/>
        <v>1219</v>
      </c>
      <c r="AA68" s="44">
        <f t="shared" si="100"/>
        <v>1220</v>
      </c>
      <c r="AB68" s="44">
        <f t="shared" si="100"/>
        <v>1221</v>
      </c>
      <c r="AC68" s="44">
        <f t="shared" si="100"/>
        <v>1222</v>
      </c>
      <c r="AD68" s="44">
        <f t="shared" si="100"/>
        <v>1223</v>
      </c>
      <c r="AE68" s="44">
        <f t="shared" si="100"/>
        <v>1224</v>
      </c>
      <c r="AF68" s="44">
        <f t="shared" si="100"/>
        <v>1225</v>
      </c>
      <c r="AG68" s="44">
        <f t="shared" si="100"/>
        <v>1226</v>
      </c>
      <c r="AH68" s="44">
        <f t="shared" si="100"/>
        <v>1227</v>
      </c>
      <c r="AI68" s="44">
        <f t="shared" si="100"/>
        <v>1228</v>
      </c>
      <c r="AJ68" s="44">
        <f t="shared" si="100"/>
        <v>1229</v>
      </c>
      <c r="AK68" s="44">
        <f t="shared" si="100"/>
        <v>1230</v>
      </c>
      <c r="AL68" s="44">
        <f t="shared" si="100"/>
        <v>1231</v>
      </c>
      <c r="AM68" s="44">
        <f t="shared" si="100"/>
        <v>1232</v>
      </c>
      <c r="AN68" s="44">
        <f t="shared" si="100"/>
        <v>1233</v>
      </c>
      <c r="AO68" s="44">
        <f t="shared" si="100"/>
        <v>1234</v>
      </c>
      <c r="AP68" s="44">
        <f t="shared" si="100"/>
        <v>1235</v>
      </c>
      <c r="AQ68" s="44">
        <f t="shared" si="100"/>
        <v>1236</v>
      </c>
      <c r="AR68" s="44">
        <f t="shared" si="100"/>
        <v>1237</v>
      </c>
      <c r="AS68" s="44">
        <f t="shared" si="100"/>
        <v>1238</v>
      </c>
      <c r="AT68" s="44">
        <f t="shared" si="100"/>
        <v>1239</v>
      </c>
      <c r="AU68" s="44">
        <f t="shared" si="100"/>
        <v>1240</v>
      </c>
      <c r="AV68" s="44">
        <f t="shared" si="100"/>
        <v>1241</v>
      </c>
      <c r="AW68" s="44">
        <f t="shared" si="100"/>
        <v>1242</v>
      </c>
      <c r="AY68" s="37">
        <f t="shared" si="72"/>
        <v>1.5038913000000001E-7</v>
      </c>
      <c r="AZ68" s="37">
        <f t="shared" si="25"/>
        <v>3.0100702000000001E-7</v>
      </c>
      <c r="BA68" s="37">
        <f t="shared" si="26"/>
        <v>5.7908399999999997E-7</v>
      </c>
      <c r="BB68" s="37">
        <f t="shared" si="27"/>
        <v>1.0833073000000001E-6</v>
      </c>
      <c r="BC68" s="37">
        <f t="shared" si="28"/>
        <v>1.9812563999999998E-6</v>
      </c>
      <c r="BD68" s="37">
        <f t="shared" si="29"/>
        <v>3.5489040000000001E-6</v>
      </c>
      <c r="BE68" s="37">
        <f t="shared" si="30"/>
        <v>6.2271632999999997E-6</v>
      </c>
      <c r="BF68" s="37">
        <f t="shared" si="31"/>
        <v>1.0697844999999999E-5</v>
      </c>
      <c r="BG68" s="37">
        <f t="shared" si="32"/>
        <v>1.7977995999999999E-5</v>
      </c>
      <c r="BH68" s="37">
        <f t="shared" si="33"/>
        <v>2.9526115999999999E-5</v>
      </c>
      <c r="BI68" s="37">
        <f t="shared" si="34"/>
        <v>4.7346896999999997E-5</v>
      </c>
      <c r="BJ68" s="37">
        <f t="shared" si="35"/>
        <v>7.4068375000000002E-5</v>
      </c>
      <c r="BK68" s="37">
        <f t="shared" si="36"/>
        <v>1.1291211E-4</v>
      </c>
      <c r="BL68" s="37">
        <f t="shared" si="37"/>
        <v>1.6770509999999999E-4</v>
      </c>
      <c r="BM68" s="37">
        <f t="shared" si="38"/>
        <v>2.4186309999999999E-4</v>
      </c>
      <c r="BN68" s="37">
        <f t="shared" si="39"/>
        <v>3.4121542999999998E-4</v>
      </c>
      <c r="BO68" s="37">
        <f t="shared" si="40"/>
        <v>4.6906733999999998E-4</v>
      </c>
      <c r="BP68" s="37">
        <f t="shared" si="41"/>
        <v>6.1704119999999999E-4</v>
      </c>
      <c r="BQ68" s="37">
        <f t="shared" si="42"/>
        <v>7.8741070000000002E-4</v>
      </c>
      <c r="BR68" s="37">
        <f t="shared" si="43"/>
        <v>9.7555096999999997E-4</v>
      </c>
      <c r="BS68" s="37">
        <f t="shared" si="44"/>
        <v>1.1731186999999999E-3</v>
      </c>
      <c r="BT68" s="37">
        <f t="shared" si="45"/>
        <v>1.3717791999999999E-3</v>
      </c>
      <c r="BU68" s="37">
        <f t="shared" si="46"/>
        <v>1.5488346E-3</v>
      </c>
      <c r="BV68" s="37">
        <f t="shared" si="47"/>
        <v>1.6903872999999999E-3</v>
      </c>
      <c r="BW68" s="37">
        <f t="shared" si="48"/>
        <v>1.7841739999999999E-3</v>
      </c>
      <c r="BX68" s="37">
        <f t="shared" si="49"/>
        <v>1.8201851E-3</v>
      </c>
      <c r="BY68" s="37">
        <f t="shared" si="50"/>
        <v>1.7949903000000001E-3</v>
      </c>
      <c r="BZ68" s="37">
        <f t="shared" si="51"/>
        <v>1.7113091999999999E-3</v>
      </c>
      <c r="CA68" s="37">
        <f t="shared" si="52"/>
        <v>1.5759146000000001E-3</v>
      </c>
      <c r="CB68" s="37">
        <f t="shared" si="53"/>
        <v>1.4065143000000001E-3</v>
      </c>
      <c r="CC68" s="37">
        <f t="shared" si="54"/>
        <v>1.2166862000000001E-3</v>
      </c>
      <c r="CD68" s="37">
        <f t="shared" si="55"/>
        <v>1.0202817999999999E-3</v>
      </c>
      <c r="CE68" s="37">
        <f t="shared" si="56"/>
        <v>8.3178799999999997E-4</v>
      </c>
      <c r="CF68" s="37">
        <f t="shared" si="57"/>
        <v>6.6148954999999999E-4</v>
      </c>
      <c r="CG68" s="37">
        <f t="shared" si="58"/>
        <v>5.1008990000000001E-4</v>
      </c>
      <c r="CH68" s="37">
        <f t="shared" si="59"/>
        <v>3.8300417000000002E-4</v>
      </c>
      <c r="CI68" s="37">
        <f t="shared" si="60"/>
        <v>2.8060115E-4</v>
      </c>
      <c r="CJ68" s="37">
        <f t="shared" si="61"/>
        <v>2.0056948E-4</v>
      </c>
      <c r="CK68" s="37">
        <f t="shared" si="62"/>
        <v>1.4002013999999999E-4</v>
      </c>
      <c r="CL68" s="37">
        <f t="shared" si="63"/>
        <v>9.5546670000000002E-5</v>
      </c>
      <c r="CM68" s="37">
        <f t="shared" si="64"/>
        <v>6.3784485999999994E-5</v>
      </c>
      <c r="CN68" s="37">
        <f t="shared" si="65"/>
        <v>4.1696519999999998E-5</v>
      </c>
      <c r="CO68" s="37">
        <f t="shared" si="66"/>
        <v>2.6727519999999999E-5</v>
      </c>
      <c r="CP68" s="37">
        <f t="shared" si="67"/>
        <v>1.6854120999999999E-5</v>
      </c>
      <c r="CQ68" s="37">
        <f t="shared" si="68"/>
        <v>1.0573181E-5</v>
      </c>
      <c r="CR68" s="37">
        <f t="shared" si="69"/>
        <v>6.8754143000000001E-6</v>
      </c>
    </row>
    <row r="69" spans="1:101" ht="3.75" customHeight="1" x14ac:dyDescent="0.15">
      <c r="A69" s="38">
        <f t="shared" si="83"/>
        <v>27</v>
      </c>
      <c r="B69" s="38">
        <f t="shared" si="84"/>
        <v>1243</v>
      </c>
      <c r="C69" s="38"/>
      <c r="D69" s="43">
        <f t="shared" si="70"/>
        <v>1243</v>
      </c>
      <c r="E69" s="44">
        <f t="shared" ref="E69:AW69" si="101">D69+1</f>
        <v>1244</v>
      </c>
      <c r="F69" s="44">
        <f t="shared" si="101"/>
        <v>1245</v>
      </c>
      <c r="G69" s="44">
        <f t="shared" si="101"/>
        <v>1246</v>
      </c>
      <c r="H69" s="44">
        <f t="shared" si="101"/>
        <v>1247</v>
      </c>
      <c r="I69" s="44">
        <f t="shared" si="101"/>
        <v>1248</v>
      </c>
      <c r="J69" s="44">
        <f t="shared" si="101"/>
        <v>1249</v>
      </c>
      <c r="K69" s="44">
        <f t="shared" si="101"/>
        <v>1250</v>
      </c>
      <c r="L69" s="44">
        <f t="shared" si="101"/>
        <v>1251</v>
      </c>
      <c r="M69" s="44">
        <f t="shared" si="101"/>
        <v>1252</v>
      </c>
      <c r="N69" s="44">
        <f t="shared" si="101"/>
        <v>1253</v>
      </c>
      <c r="O69" s="44">
        <f t="shared" si="101"/>
        <v>1254</v>
      </c>
      <c r="P69" s="44">
        <f t="shared" si="101"/>
        <v>1255</v>
      </c>
      <c r="Q69" s="44">
        <f t="shared" si="101"/>
        <v>1256</v>
      </c>
      <c r="R69" s="44">
        <f t="shared" si="101"/>
        <v>1257</v>
      </c>
      <c r="S69" s="44">
        <f t="shared" si="101"/>
        <v>1258</v>
      </c>
      <c r="T69" s="44">
        <f t="shared" si="101"/>
        <v>1259</v>
      </c>
      <c r="U69" s="44">
        <f t="shared" si="101"/>
        <v>1260</v>
      </c>
      <c r="V69" s="44">
        <f t="shared" si="101"/>
        <v>1261</v>
      </c>
      <c r="W69" s="44">
        <f t="shared" si="101"/>
        <v>1262</v>
      </c>
      <c r="X69" s="44">
        <f t="shared" si="101"/>
        <v>1263</v>
      </c>
      <c r="Y69" s="44">
        <f t="shared" si="101"/>
        <v>1264</v>
      </c>
      <c r="Z69" s="44">
        <f t="shared" si="101"/>
        <v>1265</v>
      </c>
      <c r="AA69" s="44">
        <f t="shared" si="101"/>
        <v>1266</v>
      </c>
      <c r="AB69" s="44">
        <f t="shared" si="101"/>
        <v>1267</v>
      </c>
      <c r="AC69" s="44">
        <f t="shared" si="101"/>
        <v>1268</v>
      </c>
      <c r="AD69" s="44">
        <f t="shared" si="101"/>
        <v>1269</v>
      </c>
      <c r="AE69" s="44">
        <f t="shared" si="101"/>
        <v>1270</v>
      </c>
      <c r="AF69" s="44">
        <f t="shared" si="101"/>
        <v>1271</v>
      </c>
      <c r="AG69" s="44">
        <f t="shared" si="101"/>
        <v>1272</v>
      </c>
      <c r="AH69" s="44">
        <f t="shared" si="101"/>
        <v>1273</v>
      </c>
      <c r="AI69" s="44">
        <f t="shared" si="101"/>
        <v>1274</v>
      </c>
      <c r="AJ69" s="44">
        <f t="shared" si="101"/>
        <v>1275</v>
      </c>
      <c r="AK69" s="44">
        <f t="shared" si="101"/>
        <v>1276</v>
      </c>
      <c r="AL69" s="44">
        <f t="shared" si="101"/>
        <v>1277</v>
      </c>
      <c r="AM69" s="44">
        <f t="shared" si="101"/>
        <v>1278</v>
      </c>
      <c r="AN69" s="44">
        <f t="shared" si="101"/>
        <v>1279</v>
      </c>
      <c r="AO69" s="44">
        <f t="shared" si="101"/>
        <v>1280</v>
      </c>
      <c r="AP69" s="44">
        <f t="shared" si="101"/>
        <v>1281</v>
      </c>
      <c r="AQ69" s="44">
        <f t="shared" si="101"/>
        <v>1282</v>
      </c>
      <c r="AR69" s="44">
        <f t="shared" si="101"/>
        <v>1283</v>
      </c>
      <c r="AS69" s="44">
        <f t="shared" si="101"/>
        <v>1284</v>
      </c>
      <c r="AT69" s="44">
        <f t="shared" si="101"/>
        <v>1285</v>
      </c>
      <c r="AU69" s="44">
        <f t="shared" si="101"/>
        <v>1286</v>
      </c>
      <c r="AV69" s="44">
        <f t="shared" si="101"/>
        <v>1287</v>
      </c>
      <c r="AW69" s="44">
        <f t="shared" si="101"/>
        <v>1288</v>
      </c>
      <c r="AY69" s="37">
        <f t="shared" si="72"/>
        <v>5.1751430000000003E-8</v>
      </c>
      <c r="AZ69" s="37">
        <f t="shared" si="25"/>
        <v>1.03241554E-7</v>
      </c>
      <c r="BA69" s="37">
        <f t="shared" si="26"/>
        <v>1.9707032E-7</v>
      </c>
      <c r="BB69" s="37">
        <f t="shared" si="27"/>
        <v>3.6495123000000001E-7</v>
      </c>
      <c r="BC69" s="37">
        <f t="shared" si="28"/>
        <v>6.5999875999999998E-7</v>
      </c>
      <c r="BD69" s="37">
        <f t="shared" si="29"/>
        <v>1.1684342000000001E-6</v>
      </c>
      <c r="BE69" s="37">
        <f t="shared" si="30"/>
        <v>2.0260718000000002E-6</v>
      </c>
      <c r="BF69" s="37">
        <f t="shared" si="31"/>
        <v>3.4400692999999999E-6</v>
      </c>
      <c r="BG69" s="37">
        <f t="shared" si="32"/>
        <v>5.7155359999999999E-6</v>
      </c>
      <c r="BH69" s="37">
        <f t="shared" si="33"/>
        <v>9.2850550000000005E-6</v>
      </c>
      <c r="BI69" s="37">
        <f t="shared" si="34"/>
        <v>1.4736661000000001E-5</v>
      </c>
      <c r="BJ69" s="37">
        <f t="shared" si="35"/>
        <v>2.2832643E-5</v>
      </c>
      <c r="BK69" s="37">
        <f t="shared" si="36"/>
        <v>3.4506345000000002E-5</v>
      </c>
      <c r="BL69" s="37">
        <f t="shared" si="37"/>
        <v>5.0828872000000001E-5</v>
      </c>
      <c r="BM69" s="37">
        <f t="shared" si="38"/>
        <v>7.2899215999999999E-5</v>
      </c>
      <c r="BN69" s="37">
        <f t="shared" si="39"/>
        <v>1.0185362E-4</v>
      </c>
      <c r="BO69" s="37">
        <f t="shared" si="40"/>
        <v>1.3836139E-4</v>
      </c>
      <c r="BP69" s="37">
        <f t="shared" si="41"/>
        <v>1.8200527000000001E-4</v>
      </c>
      <c r="BQ69" s="37">
        <f t="shared" si="42"/>
        <v>2.3205338E-4</v>
      </c>
      <c r="BR69" s="37">
        <f t="shared" si="43"/>
        <v>2.8715613999999998E-4</v>
      </c>
      <c r="BS69" s="37">
        <f t="shared" si="44"/>
        <v>3.4506633999999999E-4</v>
      </c>
      <c r="BT69" s="37">
        <f t="shared" si="45"/>
        <v>4.0258577999999998E-4</v>
      </c>
      <c r="BU69" s="37">
        <f t="shared" si="46"/>
        <v>4.5509275999999998E-4</v>
      </c>
      <c r="BV69" s="37">
        <f t="shared" si="47"/>
        <v>4.9811240000000002E-4</v>
      </c>
      <c r="BW69" s="37">
        <f t="shared" si="48"/>
        <v>5.2772989999999998E-4</v>
      </c>
      <c r="BX69" s="37">
        <f t="shared" si="49"/>
        <v>5.4106895999999998E-4</v>
      </c>
      <c r="BY69" s="37">
        <f t="shared" si="50"/>
        <v>5.3684920000000001E-4</v>
      </c>
      <c r="BZ69" s="37">
        <f t="shared" si="51"/>
        <v>5.1553920000000004E-4</v>
      </c>
      <c r="CA69" s="37">
        <f t="shared" si="52"/>
        <v>4.7920926999999998E-4</v>
      </c>
      <c r="CB69" s="37">
        <f t="shared" si="53"/>
        <v>4.3158139999999997E-4</v>
      </c>
      <c r="CC69" s="37">
        <f t="shared" si="54"/>
        <v>3.7685319999999998E-4</v>
      </c>
      <c r="CD69" s="37">
        <f t="shared" si="55"/>
        <v>3.1935201999999999E-4</v>
      </c>
      <c r="CE69" s="37">
        <f t="shared" si="56"/>
        <v>2.6298914000000002E-4</v>
      </c>
      <c r="CF69" s="37">
        <f t="shared" si="57"/>
        <v>2.1069274000000001E-4</v>
      </c>
      <c r="CG69" s="37">
        <f t="shared" si="58"/>
        <v>1.6416036E-4</v>
      </c>
      <c r="CH69" s="37">
        <f t="shared" si="59"/>
        <v>1.2454881999999999E-4</v>
      </c>
      <c r="CI69" s="37">
        <f t="shared" si="60"/>
        <v>9.2127510000000003E-5</v>
      </c>
      <c r="CJ69" s="37">
        <f t="shared" si="61"/>
        <v>6.6492299999999994E-5</v>
      </c>
      <c r="CK69" s="37">
        <f t="shared" si="62"/>
        <v>4.6866821999999997E-5</v>
      </c>
      <c r="CL69" s="37">
        <f t="shared" si="63"/>
        <v>3.2287640000000002E-5</v>
      </c>
      <c r="CM69" s="37">
        <f t="shared" si="64"/>
        <v>2.1759334999999999E-5</v>
      </c>
      <c r="CN69" s="37">
        <f t="shared" si="65"/>
        <v>1.4358126E-5</v>
      </c>
      <c r="CO69" s="37">
        <f t="shared" si="66"/>
        <v>9.2897190000000005E-6</v>
      </c>
      <c r="CP69" s="37">
        <f t="shared" si="67"/>
        <v>5.9139350000000002E-6</v>
      </c>
      <c r="CQ69" s="37">
        <f t="shared" si="68"/>
        <v>3.7489024E-6</v>
      </c>
      <c r="CR69" s="37">
        <f t="shared" si="69"/>
        <v>2.4673713999999999E-6</v>
      </c>
    </row>
    <row r="70" spans="1:101" ht="3.75" customHeight="1" x14ac:dyDescent="0.15">
      <c r="A70" s="38">
        <f t="shared" si="83"/>
        <v>28</v>
      </c>
      <c r="B70" s="38">
        <f t="shared" si="84"/>
        <v>1289</v>
      </c>
      <c r="C70" s="38"/>
      <c r="D70" s="43">
        <f t="shared" si="70"/>
        <v>1289</v>
      </c>
      <c r="E70" s="44">
        <f t="shared" ref="E70:AW70" si="102">D70+1</f>
        <v>1290</v>
      </c>
      <c r="F70" s="44">
        <f t="shared" si="102"/>
        <v>1291</v>
      </c>
      <c r="G70" s="44">
        <f t="shared" si="102"/>
        <v>1292</v>
      </c>
      <c r="H70" s="44">
        <f t="shared" si="102"/>
        <v>1293</v>
      </c>
      <c r="I70" s="44">
        <f t="shared" si="102"/>
        <v>1294</v>
      </c>
      <c r="J70" s="44">
        <f t="shared" si="102"/>
        <v>1295</v>
      </c>
      <c r="K70" s="44">
        <f t="shared" si="102"/>
        <v>1296</v>
      </c>
      <c r="L70" s="44">
        <f t="shared" si="102"/>
        <v>1297</v>
      </c>
      <c r="M70" s="44">
        <f t="shared" si="102"/>
        <v>1298</v>
      </c>
      <c r="N70" s="44">
        <f t="shared" si="102"/>
        <v>1299</v>
      </c>
      <c r="O70" s="44">
        <f t="shared" si="102"/>
        <v>1300</v>
      </c>
      <c r="P70" s="44">
        <f t="shared" si="102"/>
        <v>1301</v>
      </c>
      <c r="Q70" s="44">
        <f t="shared" si="102"/>
        <v>1302</v>
      </c>
      <c r="R70" s="44">
        <f t="shared" si="102"/>
        <v>1303</v>
      </c>
      <c r="S70" s="44">
        <f t="shared" si="102"/>
        <v>1304</v>
      </c>
      <c r="T70" s="44">
        <f t="shared" si="102"/>
        <v>1305</v>
      </c>
      <c r="U70" s="44">
        <f t="shared" si="102"/>
        <v>1306</v>
      </c>
      <c r="V70" s="44">
        <f t="shared" si="102"/>
        <v>1307</v>
      </c>
      <c r="W70" s="44">
        <f t="shared" si="102"/>
        <v>1308</v>
      </c>
      <c r="X70" s="44">
        <f t="shared" si="102"/>
        <v>1309</v>
      </c>
      <c r="Y70" s="44">
        <f t="shared" si="102"/>
        <v>1310</v>
      </c>
      <c r="Z70" s="44">
        <f t="shared" si="102"/>
        <v>1311</v>
      </c>
      <c r="AA70" s="44">
        <f t="shared" si="102"/>
        <v>1312</v>
      </c>
      <c r="AB70" s="44">
        <f t="shared" si="102"/>
        <v>1313</v>
      </c>
      <c r="AC70" s="44">
        <f t="shared" si="102"/>
        <v>1314</v>
      </c>
      <c r="AD70" s="44">
        <f t="shared" si="102"/>
        <v>1315</v>
      </c>
      <c r="AE70" s="44">
        <f t="shared" si="102"/>
        <v>1316</v>
      </c>
      <c r="AF70" s="44">
        <f t="shared" si="102"/>
        <v>1317</v>
      </c>
      <c r="AG70" s="44">
        <f t="shared" si="102"/>
        <v>1318</v>
      </c>
      <c r="AH70" s="44">
        <f t="shared" si="102"/>
        <v>1319</v>
      </c>
      <c r="AI70" s="44">
        <f t="shared" si="102"/>
        <v>1320</v>
      </c>
      <c r="AJ70" s="44">
        <f t="shared" si="102"/>
        <v>1321</v>
      </c>
      <c r="AK70" s="44">
        <f t="shared" si="102"/>
        <v>1322</v>
      </c>
      <c r="AL70" s="44">
        <f t="shared" si="102"/>
        <v>1323</v>
      </c>
      <c r="AM70" s="44">
        <f t="shared" si="102"/>
        <v>1324</v>
      </c>
      <c r="AN70" s="44">
        <f t="shared" si="102"/>
        <v>1325</v>
      </c>
      <c r="AO70" s="44">
        <f t="shared" si="102"/>
        <v>1326</v>
      </c>
      <c r="AP70" s="44">
        <f t="shared" si="102"/>
        <v>1327</v>
      </c>
      <c r="AQ70" s="44">
        <f t="shared" si="102"/>
        <v>1328</v>
      </c>
      <c r="AR70" s="44">
        <f t="shared" si="102"/>
        <v>1329</v>
      </c>
      <c r="AS70" s="44">
        <f t="shared" si="102"/>
        <v>1330</v>
      </c>
      <c r="AT70" s="44">
        <f t="shared" si="102"/>
        <v>1331</v>
      </c>
      <c r="AU70" s="44">
        <f t="shared" si="102"/>
        <v>1332</v>
      </c>
      <c r="AV70" s="44">
        <f t="shared" si="102"/>
        <v>1333</v>
      </c>
      <c r="AW70" s="44">
        <f t="shared" si="102"/>
        <v>1334</v>
      </c>
      <c r="AY70" s="37">
        <f t="shared" si="72"/>
        <v>1.7103510999999998E-8</v>
      </c>
      <c r="AZ70" s="37">
        <f t="shared" si="25"/>
        <v>3.4024925000000001E-8</v>
      </c>
      <c r="BA70" s="37">
        <f t="shared" si="26"/>
        <v>6.4484370000000002E-8</v>
      </c>
      <c r="BB70" s="37">
        <f t="shared" si="27"/>
        <v>1.18304996E-7</v>
      </c>
      <c r="BC70" s="37">
        <f t="shared" si="28"/>
        <v>2.1173057999999999E-7</v>
      </c>
      <c r="BD70" s="37">
        <f t="shared" si="29"/>
        <v>3.7078746E-7</v>
      </c>
      <c r="BE70" s="37">
        <f t="shared" si="30"/>
        <v>6.3594273999999995E-7</v>
      </c>
      <c r="BF70" s="37">
        <f t="shared" si="31"/>
        <v>1.068155E-6</v>
      </c>
      <c r="BG70" s="37">
        <f t="shared" si="32"/>
        <v>1.7561487000000001E-6</v>
      </c>
      <c r="BH70" s="37">
        <f t="shared" si="33"/>
        <v>2.8242962E-6</v>
      </c>
      <c r="BI70" s="37">
        <f t="shared" si="34"/>
        <v>4.4398484999999996E-6</v>
      </c>
      <c r="BJ70" s="37">
        <f t="shared" si="35"/>
        <v>6.8172994000000003E-6</v>
      </c>
      <c r="BK70" s="37">
        <f t="shared" si="36"/>
        <v>1.0216668000000001E-5</v>
      </c>
      <c r="BL70" s="37">
        <f t="shared" si="37"/>
        <v>1.4931917999999999E-5</v>
      </c>
      <c r="BM70" s="37">
        <f t="shared" si="38"/>
        <v>2.1264910000000001E-5</v>
      </c>
      <c r="BN70" s="37">
        <f t="shared" si="39"/>
        <v>2.9490779000000002E-5</v>
      </c>
      <c r="BO70" s="37">
        <f t="shared" si="40"/>
        <v>3.9782159999999997E-5</v>
      </c>
      <c r="BP70" s="37">
        <f t="shared" si="41"/>
        <v>5.2126143E-5</v>
      </c>
      <c r="BQ70" s="37">
        <f t="shared" si="42"/>
        <v>6.6315999999999993E-5</v>
      </c>
      <c r="BR70" s="37">
        <f t="shared" si="43"/>
        <v>8.1943660000000003E-5</v>
      </c>
      <c r="BS70" s="37">
        <f t="shared" si="44"/>
        <v>9.8350210000000006E-5</v>
      </c>
      <c r="BT70" s="37">
        <f t="shared" si="45"/>
        <v>1.1460768E-4</v>
      </c>
      <c r="BU70" s="37">
        <f t="shared" si="46"/>
        <v>1.2955038999999999E-4</v>
      </c>
      <c r="BV70" s="37">
        <f t="shared" si="47"/>
        <v>1.4196327999999999E-4</v>
      </c>
      <c r="BW70" s="37">
        <f t="shared" si="48"/>
        <v>1.5074970000000001E-4</v>
      </c>
      <c r="BX70" s="37">
        <f t="shared" si="49"/>
        <v>1.5508776000000001E-4</v>
      </c>
      <c r="BY70" s="37">
        <f t="shared" si="50"/>
        <v>1.5456743E-4</v>
      </c>
      <c r="BZ70" s="37">
        <f t="shared" si="51"/>
        <v>1.4925269999999999E-4</v>
      </c>
      <c r="CA70" s="37">
        <f t="shared" si="52"/>
        <v>1.3966852999999999E-4</v>
      </c>
      <c r="CB70" s="37">
        <f t="shared" si="53"/>
        <v>1.2672922E-4</v>
      </c>
      <c r="CC70" s="37">
        <f t="shared" si="54"/>
        <v>1.1156492E-4</v>
      </c>
      <c r="CD70" s="37">
        <f t="shared" si="55"/>
        <v>9.5366799999999996E-5</v>
      </c>
      <c r="CE70" s="37">
        <f t="shared" si="56"/>
        <v>7.9227330000000002E-5</v>
      </c>
      <c r="CF70" s="37">
        <f t="shared" si="57"/>
        <v>6.4018670000000002E-5</v>
      </c>
      <c r="CG70" s="37">
        <f t="shared" si="58"/>
        <v>5.0342690000000001E-5</v>
      </c>
      <c r="CH70" s="37">
        <f t="shared" si="59"/>
        <v>3.8559636000000001E-5</v>
      </c>
      <c r="CI70" s="37">
        <f t="shared" si="60"/>
        <v>2.8793636E-5</v>
      </c>
      <c r="CJ70" s="37">
        <f t="shared" si="61"/>
        <v>2.0979737999999999E-5</v>
      </c>
      <c r="CK70" s="37">
        <f t="shared" si="62"/>
        <v>1.4928352E-5</v>
      </c>
      <c r="CL70" s="37">
        <f t="shared" si="63"/>
        <v>1.0382156999999999E-5</v>
      </c>
      <c r="CM70" s="37">
        <f t="shared" si="64"/>
        <v>7.0629803000000001E-6</v>
      </c>
      <c r="CN70" s="37">
        <f t="shared" si="65"/>
        <v>4.704615E-6</v>
      </c>
      <c r="CO70" s="37">
        <f t="shared" si="66"/>
        <v>3.0730635E-6</v>
      </c>
      <c r="CP70" s="37">
        <f t="shared" si="67"/>
        <v>1.9764050000000002E-6</v>
      </c>
      <c r="CQ70" s="37">
        <f t="shared" si="68"/>
        <v>1.2670021000000001E-6</v>
      </c>
      <c r="CR70" s="37">
        <f t="shared" si="69"/>
        <v>8.2981744999999996E-7</v>
      </c>
    </row>
    <row r="71" spans="1:101" ht="7.5" customHeight="1" x14ac:dyDescent="0.15">
      <c r="A71" s="38">
        <f t="shared" si="83"/>
        <v>29</v>
      </c>
      <c r="B71" s="38">
        <f t="shared" si="84"/>
        <v>1335</v>
      </c>
      <c r="C71" s="38"/>
      <c r="D71" s="43">
        <f t="shared" si="70"/>
        <v>1335</v>
      </c>
      <c r="E71" s="44">
        <f t="shared" ref="E71:AW71" si="103">D71+1</f>
        <v>1336</v>
      </c>
      <c r="F71" s="44">
        <f t="shared" si="103"/>
        <v>1337</v>
      </c>
      <c r="G71" s="44">
        <f t="shared" si="103"/>
        <v>1338</v>
      </c>
      <c r="H71" s="44">
        <f t="shared" si="103"/>
        <v>1339</v>
      </c>
      <c r="I71" s="44">
        <f t="shared" si="103"/>
        <v>1340</v>
      </c>
      <c r="J71" s="44">
        <f t="shared" si="103"/>
        <v>1341</v>
      </c>
      <c r="K71" s="44">
        <f t="shared" si="103"/>
        <v>1342</v>
      </c>
      <c r="L71" s="44">
        <f t="shared" si="103"/>
        <v>1343</v>
      </c>
      <c r="M71" s="44">
        <f t="shared" si="103"/>
        <v>1344</v>
      </c>
      <c r="N71" s="44">
        <f t="shared" si="103"/>
        <v>1345</v>
      </c>
      <c r="O71" s="44">
        <f t="shared" si="103"/>
        <v>1346</v>
      </c>
      <c r="P71" s="44">
        <f t="shared" si="103"/>
        <v>1347</v>
      </c>
      <c r="Q71" s="44">
        <f t="shared" si="103"/>
        <v>1348</v>
      </c>
      <c r="R71" s="44">
        <f t="shared" si="103"/>
        <v>1349</v>
      </c>
      <c r="S71" s="44">
        <f t="shared" si="103"/>
        <v>1350</v>
      </c>
      <c r="T71" s="44">
        <f t="shared" si="103"/>
        <v>1351</v>
      </c>
      <c r="U71" s="44">
        <f t="shared" si="103"/>
        <v>1352</v>
      </c>
      <c r="V71" s="44">
        <f t="shared" si="103"/>
        <v>1353</v>
      </c>
      <c r="W71" s="44">
        <f t="shared" si="103"/>
        <v>1354</v>
      </c>
      <c r="X71" s="44">
        <f t="shared" si="103"/>
        <v>1355</v>
      </c>
      <c r="Y71" s="44">
        <f t="shared" si="103"/>
        <v>1356</v>
      </c>
      <c r="Z71" s="44">
        <f t="shared" si="103"/>
        <v>1357</v>
      </c>
      <c r="AA71" s="44">
        <f t="shared" si="103"/>
        <v>1358</v>
      </c>
      <c r="AB71" s="44">
        <f t="shared" si="103"/>
        <v>1359</v>
      </c>
      <c r="AC71" s="44">
        <f t="shared" si="103"/>
        <v>1360</v>
      </c>
      <c r="AD71" s="44">
        <f t="shared" si="103"/>
        <v>1361</v>
      </c>
      <c r="AE71" s="44">
        <f t="shared" si="103"/>
        <v>1362</v>
      </c>
      <c r="AF71" s="44">
        <f t="shared" si="103"/>
        <v>1363</v>
      </c>
      <c r="AG71" s="44">
        <f t="shared" si="103"/>
        <v>1364</v>
      </c>
      <c r="AH71" s="44">
        <f t="shared" si="103"/>
        <v>1365</v>
      </c>
      <c r="AI71" s="44">
        <f t="shared" si="103"/>
        <v>1366</v>
      </c>
      <c r="AJ71" s="44">
        <f t="shared" si="103"/>
        <v>1367</v>
      </c>
      <c r="AK71" s="44">
        <f t="shared" si="103"/>
        <v>1368</v>
      </c>
      <c r="AL71" s="44">
        <f t="shared" si="103"/>
        <v>1369</v>
      </c>
      <c r="AM71" s="44">
        <f t="shared" si="103"/>
        <v>1370</v>
      </c>
      <c r="AN71" s="44">
        <f t="shared" si="103"/>
        <v>1371</v>
      </c>
      <c r="AO71" s="44">
        <f t="shared" si="103"/>
        <v>1372</v>
      </c>
      <c r="AP71" s="44">
        <f t="shared" si="103"/>
        <v>1373</v>
      </c>
      <c r="AQ71" s="44">
        <f t="shared" si="103"/>
        <v>1374</v>
      </c>
      <c r="AR71" s="44">
        <f t="shared" si="103"/>
        <v>1375</v>
      </c>
      <c r="AS71" s="44">
        <f t="shared" si="103"/>
        <v>1376</v>
      </c>
      <c r="AT71" s="44">
        <f t="shared" si="103"/>
        <v>1377</v>
      </c>
      <c r="AU71" s="44">
        <f t="shared" si="103"/>
        <v>1378</v>
      </c>
      <c r="AV71" s="44">
        <f t="shared" si="103"/>
        <v>1379</v>
      </c>
      <c r="AW71" s="44">
        <f t="shared" si="103"/>
        <v>1380</v>
      </c>
      <c r="AY71" s="37">
        <f t="shared" si="72"/>
        <v>5.5515335E-9</v>
      </c>
      <c r="AZ71" s="37">
        <f t="shared" si="25"/>
        <v>1.1016466E-8</v>
      </c>
      <c r="BA71" s="37">
        <f t="shared" si="26"/>
        <v>2.073586E-8</v>
      </c>
      <c r="BB71" s="37">
        <f t="shared" si="27"/>
        <v>3.7699220000000003E-8</v>
      </c>
      <c r="BC71" s="37">
        <f t="shared" si="28"/>
        <v>6.6790299999999994E-8</v>
      </c>
      <c r="BD71" s="37">
        <f t="shared" si="29"/>
        <v>1.1573485E-7</v>
      </c>
      <c r="BE71" s="37">
        <f t="shared" si="30"/>
        <v>1.9639565000000001E-7</v>
      </c>
      <c r="BF71" s="37">
        <f t="shared" si="31"/>
        <v>3.2642293000000002E-7</v>
      </c>
      <c r="BG71" s="37">
        <f t="shared" si="32"/>
        <v>5.3120509999999996E-7</v>
      </c>
      <c r="BH71" s="37">
        <f t="shared" si="33"/>
        <v>8.4592169999999997E-7</v>
      </c>
      <c r="BI71" s="37">
        <f t="shared" si="34"/>
        <v>1.3173474000000001E-6</v>
      </c>
      <c r="BJ71" s="37">
        <f t="shared" si="35"/>
        <v>2.0047828000000001E-6</v>
      </c>
      <c r="BK71" s="37">
        <f t="shared" si="36"/>
        <v>2.9793005000000001E-6</v>
      </c>
      <c r="BL71" s="37">
        <f t="shared" si="37"/>
        <v>4.3202749999999999E-6</v>
      </c>
      <c r="BM71" s="37">
        <f t="shared" si="38"/>
        <v>6.1082882999999999E-6</v>
      </c>
      <c r="BN71" s="37">
        <f t="shared" si="39"/>
        <v>8.4143039999999993E-6</v>
      </c>
      <c r="BO71" s="37">
        <f t="shared" si="40"/>
        <v>1.12837915E-5</v>
      </c>
      <c r="BP71" s="37">
        <f t="shared" si="41"/>
        <v>1.4719151000000001E-5</v>
      </c>
      <c r="BQ71" s="37">
        <f t="shared" si="42"/>
        <v>1.8667482000000001E-5</v>
      </c>
      <c r="BR71" s="37">
        <f t="shared" si="43"/>
        <v>2.3013346000000001E-5</v>
      </c>
      <c r="BS71" s="37">
        <f t="shared" si="44"/>
        <v>2.7571441E-5</v>
      </c>
      <c r="BT71" s="37">
        <f t="shared" si="45"/>
        <v>3.208729E-5</v>
      </c>
      <c r="BU71" s="37">
        <f t="shared" si="46"/>
        <v>3.6253983000000002E-5</v>
      </c>
      <c r="BV71" s="37">
        <f t="shared" si="47"/>
        <v>3.9747969999999997E-5</v>
      </c>
      <c r="BW71" s="37">
        <f t="shared" si="48"/>
        <v>4.2272740000000002E-5</v>
      </c>
      <c r="BX71" s="37">
        <f t="shared" si="49"/>
        <v>4.3600982999999998E-5</v>
      </c>
      <c r="BY71" s="37">
        <f t="shared" si="50"/>
        <v>4.3610747999999997E-5</v>
      </c>
      <c r="BZ71" s="37">
        <f t="shared" si="51"/>
        <v>4.2304759999999999E-5</v>
      </c>
      <c r="CA71" s="37">
        <f t="shared" si="52"/>
        <v>3.9809092000000003E-5</v>
      </c>
      <c r="CB71" s="37">
        <f t="shared" si="53"/>
        <v>3.6353560000000001E-5</v>
      </c>
      <c r="CC71" s="37">
        <f t="shared" si="54"/>
        <v>3.2233390000000001E-5</v>
      </c>
      <c r="CD71" s="37">
        <f t="shared" si="55"/>
        <v>2.7767352E-5</v>
      </c>
      <c r="CE71" s="37">
        <f t="shared" si="56"/>
        <v>2.3256195999999998E-5</v>
      </c>
      <c r="CF71" s="37">
        <f t="shared" si="57"/>
        <v>1.8950466000000001E-5</v>
      </c>
      <c r="CG71" s="37">
        <f t="shared" si="58"/>
        <v>1.5033946500000001E-5</v>
      </c>
      <c r="CH71" s="37">
        <f t="shared" si="59"/>
        <v>1.1620539999999999E-5</v>
      </c>
      <c r="CI71" s="37">
        <f t="shared" si="60"/>
        <v>8.7584450000000005E-6</v>
      </c>
      <c r="CJ71" s="37">
        <f t="shared" si="61"/>
        <v>6.4420373999999996E-6</v>
      </c>
      <c r="CK71" s="37">
        <f t="shared" si="62"/>
        <v>4.6276896000000001E-6</v>
      </c>
      <c r="CL71" s="37">
        <f t="shared" si="63"/>
        <v>3.2493174E-6</v>
      </c>
      <c r="CM71" s="37">
        <f t="shared" si="64"/>
        <v>2.2318062999999999E-6</v>
      </c>
      <c r="CN71" s="37">
        <f t="shared" si="65"/>
        <v>1.5009527000000001E-6</v>
      </c>
      <c r="CO71" s="37">
        <f t="shared" si="66"/>
        <v>9.8994579999999995E-7</v>
      </c>
      <c r="CP71" s="37">
        <f t="shared" si="67"/>
        <v>6.4289344000000005E-7</v>
      </c>
      <c r="CQ71" s="37">
        <f t="shared" si="68"/>
        <v>4.1615157999999999E-7</v>
      </c>
      <c r="CR71" s="37">
        <f t="shared" si="69"/>
        <v>2.7718124E-7</v>
      </c>
    </row>
    <row r="72" spans="1:101" ht="7.5" customHeight="1" x14ac:dyDescent="0.15">
      <c r="A72" s="38">
        <f t="shared" si="83"/>
        <v>30</v>
      </c>
      <c r="B72" s="38">
        <f t="shared" si="84"/>
        <v>1381</v>
      </c>
      <c r="C72" s="38"/>
      <c r="D72" s="43">
        <f t="shared" si="70"/>
        <v>1381</v>
      </c>
      <c r="E72" s="44">
        <f t="shared" ref="E72:AW72" si="104">D72+1</f>
        <v>1382</v>
      </c>
      <c r="F72" s="44">
        <f t="shared" si="104"/>
        <v>1383</v>
      </c>
      <c r="G72" s="44">
        <f t="shared" si="104"/>
        <v>1384</v>
      </c>
      <c r="H72" s="44">
        <f t="shared" si="104"/>
        <v>1385</v>
      </c>
      <c r="I72" s="44">
        <f t="shared" si="104"/>
        <v>1386</v>
      </c>
      <c r="J72" s="44">
        <f t="shared" si="104"/>
        <v>1387</v>
      </c>
      <c r="K72" s="44">
        <f t="shared" si="104"/>
        <v>1388</v>
      </c>
      <c r="L72" s="44">
        <f t="shared" si="104"/>
        <v>1389</v>
      </c>
      <c r="M72" s="44">
        <f t="shared" si="104"/>
        <v>1390</v>
      </c>
      <c r="N72" s="44">
        <f t="shared" si="104"/>
        <v>1391</v>
      </c>
      <c r="O72" s="44">
        <f t="shared" si="104"/>
        <v>1392</v>
      </c>
      <c r="P72" s="44">
        <f t="shared" si="104"/>
        <v>1393</v>
      </c>
      <c r="Q72" s="44">
        <f t="shared" si="104"/>
        <v>1394</v>
      </c>
      <c r="R72" s="44">
        <f t="shared" si="104"/>
        <v>1395</v>
      </c>
      <c r="S72" s="44">
        <f t="shared" si="104"/>
        <v>1396</v>
      </c>
      <c r="T72" s="44">
        <f t="shared" si="104"/>
        <v>1397</v>
      </c>
      <c r="U72" s="44">
        <f t="shared" si="104"/>
        <v>1398</v>
      </c>
      <c r="V72" s="44">
        <f t="shared" si="104"/>
        <v>1399</v>
      </c>
      <c r="W72" s="44">
        <f t="shared" si="104"/>
        <v>1400</v>
      </c>
      <c r="X72" s="44">
        <f t="shared" si="104"/>
        <v>1401</v>
      </c>
      <c r="Y72" s="44">
        <f t="shared" si="104"/>
        <v>1402</v>
      </c>
      <c r="Z72" s="44">
        <f t="shared" si="104"/>
        <v>1403</v>
      </c>
      <c r="AA72" s="44">
        <f t="shared" si="104"/>
        <v>1404</v>
      </c>
      <c r="AB72" s="44">
        <f t="shared" si="104"/>
        <v>1405</v>
      </c>
      <c r="AC72" s="44">
        <f t="shared" si="104"/>
        <v>1406</v>
      </c>
      <c r="AD72" s="44">
        <f t="shared" si="104"/>
        <v>1407</v>
      </c>
      <c r="AE72" s="44">
        <f t="shared" si="104"/>
        <v>1408</v>
      </c>
      <c r="AF72" s="44">
        <f t="shared" si="104"/>
        <v>1409</v>
      </c>
      <c r="AG72" s="44">
        <f t="shared" si="104"/>
        <v>1410</v>
      </c>
      <c r="AH72" s="44">
        <f t="shared" si="104"/>
        <v>1411</v>
      </c>
      <c r="AI72" s="44">
        <f t="shared" si="104"/>
        <v>1412</v>
      </c>
      <c r="AJ72" s="44">
        <f t="shared" si="104"/>
        <v>1413</v>
      </c>
      <c r="AK72" s="44">
        <f t="shared" si="104"/>
        <v>1414</v>
      </c>
      <c r="AL72" s="44">
        <f t="shared" si="104"/>
        <v>1415</v>
      </c>
      <c r="AM72" s="44">
        <f t="shared" si="104"/>
        <v>1416</v>
      </c>
      <c r="AN72" s="44">
        <f t="shared" si="104"/>
        <v>1417</v>
      </c>
      <c r="AO72" s="44">
        <f t="shared" si="104"/>
        <v>1418</v>
      </c>
      <c r="AP72" s="44">
        <f t="shared" si="104"/>
        <v>1419</v>
      </c>
      <c r="AQ72" s="44">
        <f t="shared" si="104"/>
        <v>1420</v>
      </c>
      <c r="AR72" s="44">
        <f t="shared" si="104"/>
        <v>1421</v>
      </c>
      <c r="AS72" s="44">
        <f t="shared" si="104"/>
        <v>1422</v>
      </c>
      <c r="AT72" s="44">
        <f t="shared" si="104"/>
        <v>1423</v>
      </c>
      <c r="AU72" s="44">
        <f t="shared" si="104"/>
        <v>1424</v>
      </c>
      <c r="AV72" s="44">
        <f t="shared" si="104"/>
        <v>1425</v>
      </c>
      <c r="AW72" s="44">
        <f t="shared" si="104"/>
        <v>1426</v>
      </c>
      <c r="AY72" s="37">
        <f t="shared" si="72"/>
        <v>2.1435538000000001E-9</v>
      </c>
      <c r="AZ72" s="37">
        <f t="shared" si="25"/>
        <v>4.2437570000000001E-9</v>
      </c>
      <c r="BA72" s="37">
        <f t="shared" si="26"/>
        <v>7.933273E-9</v>
      </c>
      <c r="BB72" s="37">
        <f t="shared" si="27"/>
        <v>1.4291679E-8</v>
      </c>
      <c r="BC72" s="37">
        <f t="shared" si="28"/>
        <v>2.5060737000000001E-8</v>
      </c>
      <c r="BD72" s="37">
        <f t="shared" si="29"/>
        <v>4.2959775999999997E-8</v>
      </c>
      <c r="BE72" s="37">
        <f t="shared" si="30"/>
        <v>7.211016E-8</v>
      </c>
      <c r="BF72" s="37">
        <f t="shared" si="31"/>
        <v>1.1856569400000001E-7</v>
      </c>
      <c r="BG72" s="37">
        <f t="shared" si="32"/>
        <v>1.9092454E-7</v>
      </c>
      <c r="BH72" s="37">
        <f t="shared" si="33"/>
        <v>3.0095467E-7</v>
      </c>
      <c r="BI72" s="37">
        <f t="shared" si="34"/>
        <v>4.6411025999999998E-7</v>
      </c>
      <c r="BJ72" s="37">
        <f t="shared" si="35"/>
        <v>6.9974559999999998E-7</v>
      </c>
      <c r="BK72" s="37">
        <f t="shared" si="36"/>
        <v>1.0307775000000001E-6</v>
      </c>
      <c r="BL72" s="37">
        <f t="shared" si="37"/>
        <v>1.4824859000000001E-6</v>
      </c>
      <c r="BM72" s="37">
        <f t="shared" si="38"/>
        <v>2.0802272E-6</v>
      </c>
      <c r="BN72" s="37">
        <f t="shared" si="39"/>
        <v>2.8459679999999999E-6</v>
      </c>
      <c r="BO72" s="37">
        <f t="shared" si="40"/>
        <v>3.7936745E-6</v>
      </c>
      <c r="BP72" s="37">
        <f t="shared" si="41"/>
        <v>4.9241808E-6</v>
      </c>
      <c r="BQ72" s="37">
        <f t="shared" si="42"/>
        <v>6.220599E-6</v>
      </c>
      <c r="BR72" s="37">
        <f t="shared" si="43"/>
        <v>7.6451780000000008E-6</v>
      </c>
      <c r="BS72" s="37">
        <f t="shared" si="44"/>
        <v>9.1376105000000008E-6</v>
      </c>
      <c r="BT72" s="37">
        <f t="shared" si="45"/>
        <v>1.0616532999999999E-5</v>
      </c>
      <c r="BU72" s="37">
        <f t="shared" si="46"/>
        <v>1.1985252000000001E-5</v>
      </c>
      <c r="BV72" s="37">
        <f t="shared" si="47"/>
        <v>1.3141891000000001E-5</v>
      </c>
      <c r="BW72" s="37">
        <f t="shared" si="48"/>
        <v>1.3992221E-5</v>
      </c>
      <c r="BX72" s="37">
        <f t="shared" si="49"/>
        <v>1.4462685E-5</v>
      </c>
      <c r="BY72" s="37">
        <f t="shared" si="50"/>
        <v>1.4511648E-5</v>
      </c>
      <c r="BZ72" s="37">
        <f t="shared" si="51"/>
        <v>1.4135716E-5</v>
      </c>
      <c r="CA72" s="37">
        <f t="shared" si="52"/>
        <v>1.3370057999999999E-5</v>
      </c>
      <c r="CB72" s="37">
        <f t="shared" si="53"/>
        <v>1.2282929999999999E-5</v>
      </c>
      <c r="CC72" s="37">
        <f t="shared" si="54"/>
        <v>1.0964915999999999E-5</v>
      </c>
      <c r="CD72" s="37">
        <f t="shared" si="55"/>
        <v>9.5162395000000002E-6</v>
      </c>
      <c r="CE72" s="37">
        <f t="shared" si="56"/>
        <v>8.0340814999999993E-6</v>
      </c>
      <c r="CF72" s="37">
        <f t="shared" si="57"/>
        <v>6.6021393999999996E-6</v>
      </c>
      <c r="CG72" s="37">
        <f t="shared" si="58"/>
        <v>5.2843460000000004E-6</v>
      </c>
      <c r="CH72" s="37">
        <f t="shared" si="59"/>
        <v>4.1224453000000001E-6</v>
      </c>
      <c r="CI72" s="37">
        <f t="shared" si="60"/>
        <v>3.1368115E-6</v>
      </c>
      <c r="CJ72" s="37">
        <f t="shared" si="61"/>
        <v>2.3297599999999999E-6</v>
      </c>
      <c r="CK72" s="37">
        <f t="shared" si="62"/>
        <v>1.6902337E-6</v>
      </c>
      <c r="CL72" s="37">
        <f t="shared" si="63"/>
        <v>1.1987196E-6</v>
      </c>
      <c r="CM72" s="37">
        <f t="shared" si="64"/>
        <v>8.3168594999999998E-7</v>
      </c>
      <c r="CN72" s="37">
        <f t="shared" si="65"/>
        <v>5.6504563999999995E-7</v>
      </c>
      <c r="CO72" s="37">
        <f t="shared" si="66"/>
        <v>3.7657298E-7</v>
      </c>
      <c r="CP72" s="37">
        <f t="shared" si="67"/>
        <v>2.4751432000000002E-7</v>
      </c>
      <c r="CQ72" s="37">
        <f t="shared" si="68"/>
        <v>1.6414701E-7</v>
      </c>
      <c r="CR72" s="37">
        <f t="shared" si="69"/>
        <v>1.218872E-7</v>
      </c>
    </row>
    <row r="73" spans="1:101" ht="7.5" customHeight="1" x14ac:dyDescent="0.15">
      <c r="A73" s="38">
        <f t="shared" si="83"/>
        <v>0</v>
      </c>
      <c r="B73" s="38">
        <f t="shared" si="84"/>
        <v>1427</v>
      </c>
      <c r="C73" s="38"/>
    </row>
    <row r="74" spans="1:101" ht="7.5" customHeight="1" x14ac:dyDescent="0.15">
      <c r="A74" s="38"/>
      <c r="B74" s="38">
        <f>MAX(B42:B73)</f>
        <v>1427</v>
      </c>
      <c r="C74" s="41">
        <f>COUNT(D37:BBY37)</f>
        <v>1426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</row>
    <row r="75" spans="1:101" ht="7.5" customHeight="1" x14ac:dyDescent="0.15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</row>
    <row r="76" spans="1:101" ht="7.5" customHeight="1" x14ac:dyDescent="0.15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</row>
    <row r="77" spans="1:101" ht="7.5" customHeight="1" x14ac:dyDescent="0.15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</row>
  </sheetData>
  <conditionalFormatting sqref="B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{D2CAF171-E943-47D3-9F80-3E49F2434329}</x14:id>
        </ext>
      </extLst>
    </cfRule>
  </conditionalFormatting>
  <conditionalFormatting sqref="B2:C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{B41FE43F-197B-49F4-B750-0DC2E7A1CDC5}</x14:id>
        </ext>
      </extLst>
    </cfRule>
  </conditionalFormatting>
  <conditionalFormatting sqref="D4:AW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:CR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2:CR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42:CV7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W42:CW7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AF171-E943-47D3-9F80-3E49F2434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41FE43F-197B-49F4-B750-0DC2E7A1C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C5CC-92CF-4DF5-B0E5-A25D1BBF105A}">
  <sheetPr>
    <tabColor theme="7" tint="0.79998168889431442"/>
  </sheetPr>
  <dimension ref="B2:N27"/>
  <sheetViews>
    <sheetView zoomScale="130" zoomScaleNormal="130" workbookViewId="0">
      <selection activeCell="CZ4" sqref="CZ4"/>
    </sheetView>
  </sheetViews>
  <sheetFormatPr defaultRowHeight="15" x14ac:dyDescent="0.25"/>
  <cols>
    <col min="2" max="2" width="4.42578125" customWidth="1"/>
    <col min="3" max="5" width="9.140625" style="1"/>
    <col min="6" max="6" width="11.140625" style="1" customWidth="1"/>
    <col min="7" max="7" width="9.140625" style="1"/>
    <col min="8" max="8" width="12.7109375" style="1" customWidth="1"/>
    <col min="9" max="9" width="11.5703125" style="1" customWidth="1"/>
    <col min="10" max="14" width="9.140625" style="1"/>
  </cols>
  <sheetData>
    <row r="2" spans="2:11" ht="41.25" customHeight="1" x14ac:dyDescent="0.25">
      <c r="C2" s="45" t="s">
        <v>161</v>
      </c>
      <c r="D2" s="45" t="s">
        <v>162</v>
      </c>
      <c r="E2" s="45" t="s">
        <v>163</v>
      </c>
      <c r="F2" s="45" t="s">
        <v>164</v>
      </c>
      <c r="G2" s="45" t="s">
        <v>165</v>
      </c>
      <c r="H2" s="45" t="s">
        <v>166</v>
      </c>
      <c r="I2" s="46" t="s">
        <v>167</v>
      </c>
      <c r="J2" s="45" t="s">
        <v>168</v>
      </c>
      <c r="K2" s="45" t="s">
        <v>169</v>
      </c>
    </row>
    <row r="3" spans="2:11" x14ac:dyDescent="0.25">
      <c r="B3">
        <v>0</v>
      </c>
      <c r="C3">
        <v>14.739000000000001</v>
      </c>
      <c r="D3">
        <v>14739</v>
      </c>
      <c r="E3">
        <v>-14390</v>
      </c>
      <c r="F3">
        <v>14739</v>
      </c>
      <c r="G3" s="2">
        <v>-2.7674999999999999E-14</v>
      </c>
      <c r="H3">
        <v>0</v>
      </c>
      <c r="I3" s="47">
        <v>14390</v>
      </c>
      <c r="J3">
        <v>2.4</v>
      </c>
      <c r="K3">
        <v>2.4</v>
      </c>
    </row>
    <row r="4" spans="2:11" x14ac:dyDescent="0.25">
      <c r="B4">
        <v>1</v>
      </c>
      <c r="C4">
        <v>29.478999999999999</v>
      </c>
      <c r="D4">
        <v>29479</v>
      </c>
      <c r="E4">
        <v>-28643</v>
      </c>
      <c r="F4">
        <v>29479</v>
      </c>
      <c r="G4" s="2">
        <v>-1.2044299999999999E-12</v>
      </c>
      <c r="H4">
        <v>0</v>
      </c>
      <c r="I4" s="47">
        <v>28643</v>
      </c>
      <c r="J4">
        <v>2.88</v>
      </c>
      <c r="K4">
        <v>2.88</v>
      </c>
    </row>
    <row r="5" spans="2:11" x14ac:dyDescent="0.25">
      <c r="B5">
        <v>2</v>
      </c>
      <c r="C5">
        <v>44.218000000000004</v>
      </c>
      <c r="D5">
        <v>44218</v>
      </c>
      <c r="E5">
        <v>-42832</v>
      </c>
      <c r="F5">
        <v>44218</v>
      </c>
      <c r="G5" s="2">
        <v>-2.5648300000000001E-11</v>
      </c>
      <c r="H5">
        <v>0</v>
      </c>
      <c r="I5" s="47">
        <v>42832</v>
      </c>
      <c r="J5">
        <v>3.18</v>
      </c>
      <c r="K5">
        <v>3.18</v>
      </c>
    </row>
    <row r="6" spans="2:11" x14ac:dyDescent="0.25">
      <c r="B6">
        <v>3</v>
      </c>
      <c r="C6">
        <v>58.957999999999998</v>
      </c>
      <c r="D6">
        <v>58958</v>
      </c>
      <c r="E6">
        <v>-56985</v>
      </c>
      <c r="F6">
        <v>58958</v>
      </c>
      <c r="G6" s="2">
        <v>-3.5886499999999998E-10</v>
      </c>
      <c r="H6">
        <v>0</v>
      </c>
      <c r="I6" s="47">
        <v>56985</v>
      </c>
      <c r="J6">
        <v>3.4</v>
      </c>
      <c r="K6">
        <v>3.4</v>
      </c>
    </row>
    <row r="7" spans="2:11" x14ac:dyDescent="0.25">
      <c r="B7">
        <v>4</v>
      </c>
      <c r="C7">
        <v>73.697000000000003</v>
      </c>
      <c r="D7">
        <v>73697</v>
      </c>
      <c r="E7">
        <v>-71083</v>
      </c>
      <c r="F7">
        <v>73697</v>
      </c>
      <c r="G7" s="2">
        <v>-3.7273400000000001E-9</v>
      </c>
      <c r="H7">
        <v>0</v>
      </c>
      <c r="I7" s="47">
        <v>71083</v>
      </c>
      <c r="J7">
        <v>3.61</v>
      </c>
      <c r="K7">
        <v>3.61</v>
      </c>
    </row>
    <row r="8" spans="2:11" x14ac:dyDescent="0.25">
      <c r="B8">
        <v>5</v>
      </c>
      <c r="C8">
        <v>88.436000000000007</v>
      </c>
      <c r="D8">
        <v>88436</v>
      </c>
      <c r="E8">
        <v>-85231</v>
      </c>
      <c r="F8">
        <v>88436</v>
      </c>
      <c r="G8" s="2">
        <v>-3.0387699999999998E-8</v>
      </c>
      <c r="H8">
        <v>0</v>
      </c>
      <c r="I8" s="47">
        <v>85231</v>
      </c>
      <c r="J8">
        <v>3.69</v>
      </c>
      <c r="K8">
        <v>3.69</v>
      </c>
    </row>
    <row r="9" spans="2:11" x14ac:dyDescent="0.25">
      <c r="B9">
        <v>6</v>
      </c>
      <c r="C9">
        <v>103.18</v>
      </c>
      <c r="D9">
        <v>103178</v>
      </c>
      <c r="E9">
        <v>-99238</v>
      </c>
      <c r="F9">
        <v>103176</v>
      </c>
      <c r="G9" s="2">
        <v>-2.0440999999999999E-7</v>
      </c>
      <c r="H9">
        <v>0</v>
      </c>
      <c r="I9" s="47">
        <v>99235</v>
      </c>
      <c r="J9">
        <v>3.89</v>
      </c>
      <c r="K9">
        <v>3.89</v>
      </c>
    </row>
    <row r="10" spans="2:11" x14ac:dyDescent="0.25">
      <c r="B10">
        <v>7</v>
      </c>
      <c r="C10">
        <v>117.92</v>
      </c>
      <c r="D10">
        <v>117917</v>
      </c>
      <c r="E10">
        <v>-113471</v>
      </c>
      <c r="F10">
        <v>117915</v>
      </c>
      <c r="G10" s="2">
        <v>-1.1638E-6</v>
      </c>
      <c r="H10">
        <v>0</v>
      </c>
      <c r="I10" s="47">
        <v>113469</v>
      </c>
      <c r="J10">
        <v>3.84</v>
      </c>
      <c r="K10">
        <v>3.84</v>
      </c>
    </row>
    <row r="11" spans="2:11" x14ac:dyDescent="0.25">
      <c r="B11">
        <v>8</v>
      </c>
      <c r="C11">
        <v>132.65</v>
      </c>
      <c r="D11">
        <v>132700</v>
      </c>
      <c r="E11">
        <v>-127358</v>
      </c>
      <c r="F11">
        <v>132655</v>
      </c>
      <c r="G11" s="2">
        <v>-5.6800900000000002E-6</v>
      </c>
      <c r="H11">
        <v>0</v>
      </c>
      <c r="I11" s="47">
        <v>127313</v>
      </c>
      <c r="J11">
        <v>4.1100000000000003</v>
      </c>
      <c r="K11">
        <v>4.1100000000000003</v>
      </c>
    </row>
    <row r="12" spans="2:11" x14ac:dyDescent="0.25">
      <c r="B12">
        <v>9</v>
      </c>
      <c r="C12">
        <v>147.38999999999999</v>
      </c>
      <c r="D12">
        <v>147439</v>
      </c>
      <c r="E12">
        <v>-141821</v>
      </c>
      <c r="F12">
        <v>147394</v>
      </c>
      <c r="G12" s="2">
        <v>-2.5112600000000001E-5</v>
      </c>
      <c r="H12">
        <v>0</v>
      </c>
      <c r="I12" s="47">
        <v>141775</v>
      </c>
      <c r="J12">
        <v>3.88</v>
      </c>
      <c r="K12">
        <v>3.89</v>
      </c>
    </row>
    <row r="13" spans="2:11" x14ac:dyDescent="0.25">
      <c r="B13">
        <v>10</v>
      </c>
      <c r="C13">
        <v>162.13</v>
      </c>
      <c r="D13">
        <v>162323</v>
      </c>
      <c r="E13">
        <v>-158180</v>
      </c>
      <c r="F13">
        <v>162134</v>
      </c>
      <c r="G13" s="2">
        <v>-9.7485900000000001E-5</v>
      </c>
      <c r="H13">
        <v>0</v>
      </c>
      <c r="I13" s="47">
        <v>157990</v>
      </c>
      <c r="J13">
        <v>2.59</v>
      </c>
      <c r="K13">
        <v>2.59</v>
      </c>
    </row>
    <row r="14" spans="2:11" x14ac:dyDescent="0.25">
      <c r="B14">
        <v>11</v>
      </c>
      <c r="C14">
        <v>176.87</v>
      </c>
      <c r="D14">
        <v>177465</v>
      </c>
      <c r="E14">
        <v>-175191</v>
      </c>
      <c r="F14">
        <v>176873</v>
      </c>
      <c r="G14">
        <v>-3.4325099999999998E-4</v>
      </c>
      <c r="H14">
        <v>0</v>
      </c>
      <c r="I14" s="47">
        <v>174599</v>
      </c>
      <c r="J14">
        <v>1.29</v>
      </c>
      <c r="K14">
        <v>1.29</v>
      </c>
    </row>
    <row r="15" spans="2:11" x14ac:dyDescent="0.25">
      <c r="B15">
        <v>12</v>
      </c>
      <c r="C15">
        <v>191.61</v>
      </c>
      <c r="D15">
        <v>192608</v>
      </c>
      <c r="E15">
        <v>-191212</v>
      </c>
      <c r="F15">
        <v>191612</v>
      </c>
      <c r="G15">
        <v>-1.1067200000000001E-3</v>
      </c>
      <c r="H15">
        <v>0</v>
      </c>
      <c r="I15" s="47">
        <v>190216</v>
      </c>
      <c r="J15">
        <v>0.72799999999999998</v>
      </c>
      <c r="K15">
        <v>0.73199999999999998</v>
      </c>
    </row>
    <row r="16" spans="2:11" x14ac:dyDescent="0.25">
      <c r="B16">
        <v>13</v>
      </c>
      <c r="C16">
        <v>206.35</v>
      </c>
      <c r="D16">
        <v>207360</v>
      </c>
      <c r="E16">
        <v>-207201</v>
      </c>
      <c r="F16">
        <v>206352</v>
      </c>
      <c r="G16">
        <v>-3.2788600000000002E-3</v>
      </c>
      <c r="H16">
        <v>0</v>
      </c>
      <c r="I16" s="47">
        <v>206192</v>
      </c>
      <c r="J16">
        <v>7.7079999999999996E-2</v>
      </c>
      <c r="K16">
        <v>7.7490000000000003E-2</v>
      </c>
    </row>
    <row r="17" spans="2:13" x14ac:dyDescent="0.25">
      <c r="B17">
        <v>14</v>
      </c>
      <c r="C17">
        <v>221.09</v>
      </c>
      <c r="D17">
        <v>223230</v>
      </c>
      <c r="E17">
        <v>-221623</v>
      </c>
      <c r="F17">
        <v>221091</v>
      </c>
      <c r="G17">
        <v>-9.0527999999999997E-3</v>
      </c>
      <c r="H17">
        <v>0</v>
      </c>
      <c r="I17" s="47">
        <v>219484</v>
      </c>
      <c r="J17">
        <v>0.72299999999999998</v>
      </c>
      <c r="K17">
        <v>0.73</v>
      </c>
    </row>
    <row r="18" spans="2:13" x14ac:dyDescent="0.25">
      <c r="B18">
        <v>15</v>
      </c>
      <c r="C18">
        <v>235.83</v>
      </c>
      <c r="D18">
        <v>238023</v>
      </c>
      <c r="E18">
        <v>-236588</v>
      </c>
      <c r="F18">
        <v>235831</v>
      </c>
      <c r="G18">
        <v>-2.32546E-2</v>
      </c>
      <c r="H18">
        <v>0</v>
      </c>
      <c r="I18" s="47">
        <v>234395</v>
      </c>
      <c r="J18">
        <v>0.60499999999999998</v>
      </c>
      <c r="K18">
        <v>0.61099999999999999</v>
      </c>
    </row>
    <row r="19" spans="2:13" x14ac:dyDescent="0.25">
      <c r="B19">
        <v>16</v>
      </c>
      <c r="C19">
        <v>250.57</v>
      </c>
      <c r="D19">
        <v>253864</v>
      </c>
      <c r="E19">
        <v>-249892</v>
      </c>
      <c r="F19">
        <v>250570</v>
      </c>
      <c r="G19">
        <v>-5.6030999999999997E-2</v>
      </c>
      <c r="H19">
        <v>0</v>
      </c>
      <c r="I19" s="47">
        <v>246598</v>
      </c>
      <c r="J19">
        <v>1.58</v>
      </c>
      <c r="K19">
        <v>1.6</v>
      </c>
    </row>
    <row r="20" spans="2:13" x14ac:dyDescent="0.25">
      <c r="B20">
        <v>17</v>
      </c>
      <c r="C20">
        <v>265.31</v>
      </c>
      <c r="D20">
        <v>270141</v>
      </c>
      <c r="E20">
        <v>-262481</v>
      </c>
      <c r="F20">
        <v>265309</v>
      </c>
      <c r="G20">
        <v>-0.12740000000000001</v>
      </c>
      <c r="H20">
        <v>0</v>
      </c>
      <c r="I20" s="47">
        <v>257649</v>
      </c>
      <c r="J20">
        <v>2.88</v>
      </c>
      <c r="K20">
        <v>2.93</v>
      </c>
    </row>
    <row r="21" spans="2:13" x14ac:dyDescent="0.25">
      <c r="B21">
        <v>18</v>
      </c>
      <c r="C21">
        <v>280.05</v>
      </c>
      <c r="D21">
        <v>284933</v>
      </c>
      <c r="E21">
        <v>-276990</v>
      </c>
      <c r="F21">
        <v>280049</v>
      </c>
      <c r="G21">
        <v>-0.27511000000000002</v>
      </c>
      <c r="H21">
        <v>0</v>
      </c>
      <c r="I21" s="47">
        <v>272106</v>
      </c>
      <c r="J21">
        <v>2.83</v>
      </c>
      <c r="K21">
        <v>2.88</v>
      </c>
    </row>
    <row r="22" spans="2:13" x14ac:dyDescent="0.25">
      <c r="B22">
        <v>19</v>
      </c>
      <c r="C22">
        <v>294.79000000000002</v>
      </c>
      <c r="D22">
        <v>299866</v>
      </c>
      <c r="E22">
        <v>-291440</v>
      </c>
      <c r="F22">
        <v>294788</v>
      </c>
      <c r="G22">
        <v>-0.56799999999999995</v>
      </c>
      <c r="H22">
        <v>0</v>
      </c>
      <c r="I22" s="47">
        <v>286362</v>
      </c>
      <c r="J22">
        <v>2.85</v>
      </c>
      <c r="K22">
        <v>2.9</v>
      </c>
    </row>
    <row r="23" spans="2:13" x14ac:dyDescent="0.25">
      <c r="B23">
        <v>20</v>
      </c>
      <c r="C23">
        <v>309.52999999999997</v>
      </c>
      <c r="D23">
        <v>315086</v>
      </c>
      <c r="E23">
        <v>-306112</v>
      </c>
      <c r="F23">
        <v>309528</v>
      </c>
      <c r="G23">
        <v>-1.1161000000000001</v>
      </c>
      <c r="H23">
        <v>0</v>
      </c>
      <c r="I23" s="47">
        <v>300553</v>
      </c>
      <c r="J23">
        <v>2.89</v>
      </c>
      <c r="K23">
        <v>2.94</v>
      </c>
    </row>
    <row r="24" spans="2:13" x14ac:dyDescent="0.25">
      <c r="B24">
        <v>21</v>
      </c>
      <c r="C24">
        <v>324.27</v>
      </c>
      <c r="D24">
        <v>330062</v>
      </c>
      <c r="E24">
        <v>-320282</v>
      </c>
      <c r="F24">
        <v>324267</v>
      </c>
      <c r="G24">
        <v>-2.1032000000000002</v>
      </c>
      <c r="H24">
        <v>0</v>
      </c>
      <c r="I24" s="47">
        <v>314485</v>
      </c>
      <c r="J24">
        <v>3.01</v>
      </c>
      <c r="K24">
        <v>3.06</v>
      </c>
    </row>
    <row r="25" spans="2:13" x14ac:dyDescent="0.25">
      <c r="B25">
        <v>22</v>
      </c>
      <c r="C25">
        <v>339.01</v>
      </c>
      <c r="D25">
        <v>344986</v>
      </c>
      <c r="E25">
        <v>-334677</v>
      </c>
      <c r="F25">
        <v>339006</v>
      </c>
      <c r="G25">
        <v>-3.7875000000000001</v>
      </c>
      <c r="H25">
        <v>0</v>
      </c>
      <c r="I25" s="47">
        <v>328693</v>
      </c>
      <c r="J25">
        <v>3.03</v>
      </c>
      <c r="K25">
        <v>3.09</v>
      </c>
    </row>
    <row r="26" spans="2:13" x14ac:dyDescent="0.25">
      <c r="B26">
        <v>23</v>
      </c>
      <c r="C26">
        <v>353.75</v>
      </c>
      <c r="D26">
        <v>359980</v>
      </c>
      <c r="E26">
        <v>-348964</v>
      </c>
      <c r="F26">
        <v>353746</v>
      </c>
      <c r="G26">
        <v>-6.5991999999999997</v>
      </c>
      <c r="H26">
        <v>0</v>
      </c>
      <c r="I26" s="47">
        <v>342723</v>
      </c>
      <c r="J26">
        <v>3.11</v>
      </c>
      <c r="K26">
        <v>3.16</v>
      </c>
    </row>
    <row r="27" spans="2:13" x14ac:dyDescent="0.25">
      <c r="B27">
        <v>24</v>
      </c>
      <c r="C27">
        <v>365</v>
      </c>
      <c r="D27">
        <v>374603</v>
      </c>
      <c r="E27">
        <v>-363460</v>
      </c>
      <c r="F27">
        <v>365000</v>
      </c>
      <c r="G27">
        <v>-9.6641999999999992</v>
      </c>
      <c r="H27">
        <v>0</v>
      </c>
      <c r="I27" s="47">
        <v>353847</v>
      </c>
      <c r="J27">
        <v>3.02</v>
      </c>
      <c r="K27">
        <v>3.1</v>
      </c>
      <c r="M27" s="1" t="s">
        <v>170</v>
      </c>
    </row>
  </sheetData>
  <conditionalFormatting sqref="B3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BDD6-755B-46E9-B56C-347ED1457D93}">
  <sheetPr>
    <tabColor rgb="FF00B0F0"/>
  </sheetPr>
  <dimension ref="A1:AS362"/>
  <sheetViews>
    <sheetView workbookViewId="0">
      <selection activeCell="S4" sqref="S4:S9"/>
    </sheetView>
  </sheetViews>
  <sheetFormatPr defaultRowHeight="12" customHeight="1" x14ac:dyDescent="0.25"/>
  <cols>
    <col min="1" max="1" width="3.140625" style="256" customWidth="1"/>
    <col min="2" max="2" width="4.28515625" style="67" customWidth="1"/>
    <col min="3" max="3" width="22.42578125" bestFit="1" customWidth="1"/>
    <col min="4" max="4" width="12" style="67" customWidth="1"/>
    <col min="5" max="5" width="3.140625" style="256" customWidth="1"/>
    <col min="6" max="6" width="4.28515625" style="67" customWidth="1"/>
    <col min="7" max="7" width="22.42578125" bestFit="1" customWidth="1"/>
    <col min="8" max="8" width="12" style="67" customWidth="1"/>
    <col min="10" max="10" width="5.7109375" style="203" customWidth="1"/>
    <col min="11" max="13" width="9" customWidth="1"/>
    <col min="14" max="14" width="3.7109375" customWidth="1"/>
    <col min="15" max="15" width="14" style="67" customWidth="1"/>
    <col min="16" max="16" width="2.42578125" style="210" customWidth="1"/>
    <col min="17" max="17" width="8.7109375" style="210" customWidth="1"/>
    <col min="18" max="18" width="5.28515625" style="1" customWidth="1"/>
    <col min="19" max="19" width="4.5703125" style="1" customWidth="1"/>
    <col min="20" max="20" width="6.5703125" style="1" customWidth="1"/>
    <col min="21" max="21" width="11.140625" style="256" customWidth="1"/>
    <col min="22" max="22" width="3.28515625" style="256" customWidth="1"/>
    <col min="23" max="23" width="2.5703125" customWidth="1"/>
    <col min="24" max="24" width="3.42578125" style="203" customWidth="1"/>
    <col min="25" max="25" width="8.28515625" style="67" customWidth="1"/>
    <col min="26" max="26" width="3.140625" customWidth="1"/>
    <col min="27" max="28" width="3.42578125" style="67" customWidth="1"/>
    <col min="29" max="29" width="25.42578125" customWidth="1"/>
    <col min="30" max="45" width="12.85546875" style="203" customWidth="1"/>
  </cols>
  <sheetData>
    <row r="1" spans="1:45" ht="25.5" customHeight="1" x14ac:dyDescent="0.25">
      <c r="A1" s="204"/>
      <c r="B1" s="266">
        <v>2</v>
      </c>
      <c r="C1" s="266">
        <v>3</v>
      </c>
      <c r="D1" s="266">
        <v>1</v>
      </c>
      <c r="E1" s="204"/>
      <c r="F1" s="223">
        <f>COUNT(Table4[B])</f>
        <v>260</v>
      </c>
      <c r="G1" s="222"/>
      <c r="H1" s="223"/>
      <c r="I1" s="225" t="str">
        <f>IF(I2=0,"ok","err")</f>
        <v>ok</v>
      </c>
      <c r="J1" s="51"/>
      <c r="K1" s="259" t="s">
        <v>293</v>
      </c>
      <c r="L1" s="211" t="s">
        <v>280</v>
      </c>
      <c r="M1" s="211" t="s">
        <v>280</v>
      </c>
      <c r="N1" s="208"/>
      <c r="O1" s="208"/>
      <c r="P1" s="83"/>
      <c r="Q1" s="83"/>
      <c r="R1" s="83"/>
      <c r="S1" s="204"/>
      <c r="T1" s="204"/>
      <c r="U1" s="12"/>
      <c r="V1" s="227"/>
      <c r="W1" s="219"/>
      <c r="X1" s="212"/>
      <c r="Y1" s="213"/>
      <c r="Z1" s="213"/>
      <c r="AA1" s="212"/>
      <c r="AB1" s="212"/>
      <c r="AC1" s="212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</row>
    <row r="2" spans="1:45" ht="25.5" customHeight="1" x14ac:dyDescent="0.25">
      <c r="A2" s="211"/>
      <c r="B2" s="223">
        <f>MAX(____IN_____!B15:B313)</f>
        <v>286</v>
      </c>
      <c r="C2" s="239" t="str">
        <f>INDEX(____IN_____!C15:C315,B2,1)</f>
        <v>sfr_spd</v>
      </c>
      <c r="D2" s="224" t="s">
        <v>344</v>
      </c>
      <c r="E2" s="211"/>
      <c r="F2" s="242" t="s">
        <v>388</v>
      </c>
      <c r="G2" s="228" t="str">
        <f>IF(I2&lt;&gt;0,MATCH(I2,Table4[[#All],[C]],0),"order")</f>
        <v>order</v>
      </c>
      <c r="H2" s="228"/>
      <c r="I2" s="223">
        <f>MAX(Table4[___])</f>
        <v>0</v>
      </c>
      <c r="J2" s="51"/>
      <c r="K2" s="224" t="s">
        <v>280</v>
      </c>
      <c r="L2" s="225" t="s">
        <v>301</v>
      </c>
      <c r="M2" s="225" t="s">
        <v>301</v>
      </c>
      <c r="N2" s="209"/>
      <c r="O2" s="209">
        <f>MAX(O4:O200)</f>
        <v>6</v>
      </c>
      <c r="P2" s="268"/>
      <c r="Q2" s="268"/>
      <c r="R2" s="269" t="s">
        <v>280</v>
      </c>
      <c r="S2" s="270" t="s">
        <v>280</v>
      </c>
      <c r="T2" s="211"/>
      <c r="U2" s="12"/>
      <c r="V2" s="227"/>
      <c r="W2" s="219"/>
      <c r="X2" s="212"/>
      <c r="Y2" s="213"/>
      <c r="Z2" s="213"/>
      <c r="AA2" s="215" t="str">
        <f>S2</f>
        <v>↑</v>
      </c>
      <c r="AB2" s="215"/>
      <c r="AC2" s="215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</row>
    <row r="3" spans="1:45" ht="16.5" customHeight="1" x14ac:dyDescent="0.25">
      <c r="A3" s="257"/>
      <c r="B3" s="223" t="s">
        <v>2</v>
      </c>
      <c r="C3" s="223" t="s">
        <v>2</v>
      </c>
      <c r="D3" s="224" t="s">
        <v>389</v>
      </c>
      <c r="E3" s="257"/>
      <c r="F3" s="404" t="s">
        <v>132</v>
      </c>
      <c r="G3" s="404" t="s">
        <v>733</v>
      </c>
      <c r="H3" s="404" t="s">
        <v>734</v>
      </c>
      <c r="I3" s="404" t="s">
        <v>895</v>
      </c>
      <c r="J3" s="51"/>
      <c r="K3" s="259" t="s">
        <v>458</v>
      </c>
      <c r="L3" s="239" t="s">
        <v>843</v>
      </c>
      <c r="M3" s="223"/>
      <c r="N3" s="209"/>
      <c r="O3" s="209">
        <v>0</v>
      </c>
      <c r="P3" s="226">
        <f>ROW()</f>
        <v>3</v>
      </c>
      <c r="Q3" s="83"/>
      <c r="R3" s="271" t="s">
        <v>458</v>
      </c>
      <c r="S3" s="272" t="s">
        <v>302</v>
      </c>
      <c r="T3" s="211"/>
      <c r="U3" s="12"/>
      <c r="V3" s="227"/>
      <c r="W3" s="220"/>
      <c r="X3" s="212"/>
      <c r="Y3" s="213"/>
      <c r="Z3" s="213"/>
      <c r="AA3" s="215"/>
      <c r="AB3" s="215"/>
      <c r="AC3" s="215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5" ht="12" customHeight="1" x14ac:dyDescent="0.25">
      <c r="A4" s="258"/>
      <c r="B4" s="205">
        <f>____IN_____!B15</f>
        <v>1</v>
      </c>
      <c r="C4" s="206" t="str">
        <f>____IN_____!C15</f>
        <v>dispersivity</v>
      </c>
      <c r="D4" s="205" t="str">
        <f>____IN_____!D15</f>
        <v>α</v>
      </c>
      <c r="E4" s="208"/>
      <c r="F4" s="213">
        <v>1</v>
      </c>
      <c r="G4" s="216" t="s">
        <v>24</v>
      </c>
      <c r="H4" s="213" t="s">
        <v>183</v>
      </c>
      <c r="I4" s="217" t="str">
        <f>IF(Table4[[#This Row],[B]]=F3,1,"")</f>
        <v/>
      </c>
      <c r="J4" s="51"/>
      <c r="K4" s="255"/>
      <c r="L4" s="273" t="s">
        <v>916</v>
      </c>
      <c r="M4" s="263">
        <v>1</v>
      </c>
      <c r="N4" s="208" t="str">
        <f>IF(L4="","",IF(K4="","",IF(ISNUMBER(MATCH(K4,Table4[D],0)),0,MAX(N$3:N3)+1)))</f>
        <v/>
      </c>
      <c r="O4" s="208">
        <f>IF(L4="","",IF(ISNUMBER(N4),0,IF(ISNUMBER(MATCH(L4,Table4[C],0)),0,MAX(O$3:O3)+1)))</f>
        <v>1</v>
      </c>
      <c r="P4" s="83">
        <f t="shared" ref="P4:P67" si="0">IF(ROW()-$P$3&lt;=$O$2,ROW()-$P$3,"")</f>
        <v>1</v>
      </c>
      <c r="Q4" s="83"/>
      <c r="R4" s="255"/>
      <c r="S4" s="258" t="str">
        <f>IF(ISNUMBER(P4),INDEX($L$4:$L$200,MATCH(P4,$O$4:$O$200,0),1),"")</f>
        <v>jcol_sfr</v>
      </c>
      <c r="T4" s="211"/>
      <c r="U4" s="12"/>
      <c r="V4" s="227" t="str">
        <f t="shared" ref="V4:V35" si="1">L4</f>
        <v>jcol_sfr</v>
      </c>
      <c r="W4" s="219">
        <f t="shared" ref="W4:W35" si="2">M4</f>
        <v>1</v>
      </c>
      <c r="X4" s="212"/>
      <c r="Y4" s="213" t="str">
        <f t="shared" ref="Y4:Y35" si="3">IF(ISNUMBER(O4),";","")</f>
        <v>;</v>
      </c>
      <c r="Z4" s="213"/>
      <c r="AA4" s="212" t="str">
        <f>IF(V4=0,"",_xlfn.CONCAT(V4," = ",W4," ;  "))</f>
        <v xml:space="preserve">jcol_sfr = 1 ;  </v>
      </c>
      <c r="AB4" s="212"/>
      <c r="AC4" s="212"/>
      <c r="AD4" s="205">
        <v>1</v>
      </c>
      <c r="AE4" s="206" t="s">
        <v>24</v>
      </c>
      <c r="AF4" s="205" t="s">
        <v>183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</row>
    <row r="5" spans="1:45" ht="12" customHeight="1" x14ac:dyDescent="0.25">
      <c r="A5" s="258"/>
      <c r="B5" s="205">
        <f>____IN_____!B16</f>
        <v>2</v>
      </c>
      <c r="C5" s="206" t="str">
        <f>____IN_____!C16</f>
        <v>retardation</v>
      </c>
      <c r="D5" s="205" t="str">
        <f>____IN_____!D16</f>
        <v>R</v>
      </c>
      <c r="E5" s="208"/>
      <c r="F5" s="213">
        <v>2</v>
      </c>
      <c r="G5" s="216" t="s">
        <v>58</v>
      </c>
      <c r="H5" s="213" t="s">
        <v>184</v>
      </c>
      <c r="I5" s="217" t="str">
        <f>IF(Table4[[#This Row],[B]]=F4,1,"")</f>
        <v/>
      </c>
      <c r="J5" s="51"/>
      <c r="K5" s="255"/>
      <c r="L5" s="273" t="s">
        <v>437</v>
      </c>
      <c r="M5" s="263">
        <v>1</v>
      </c>
      <c r="N5" s="208" t="str">
        <f>IF(L5="","",IF(K5="","",IF(ISNUMBER(MATCH(K5,Table4[D],0)),0,MAX(N$3:N4)+1)))</f>
        <v/>
      </c>
      <c r="O5" s="208">
        <f>IF(L5="","",IF(ISNUMBER(N5),0,IF(ISNUMBER(MATCH(L5,Table4[C],0)),0,MAX(O$3:O4)+1)))</f>
        <v>0</v>
      </c>
      <c r="P5" s="83">
        <f t="shared" si="0"/>
        <v>2</v>
      </c>
      <c r="Q5" s="83"/>
      <c r="R5" s="255"/>
      <c r="S5" s="258" t="str">
        <f t="shared" ref="S5:S68" si="4">IF(ISNUMBER(P5),INDEX($L$4:$L$200,MATCH(P5,$O$4:$O$200,0),1),"")</f>
        <v>leakance</v>
      </c>
      <c r="T5" s="211"/>
      <c r="U5" s="12"/>
      <c r="V5" s="227" t="str">
        <f t="shared" si="1"/>
        <v>slope</v>
      </c>
      <c r="W5" s="219">
        <f t="shared" si="2"/>
        <v>1</v>
      </c>
      <c r="X5" s="214"/>
      <c r="Y5" s="213" t="str">
        <f t="shared" si="3"/>
        <v>;</v>
      </c>
      <c r="Z5" s="213"/>
      <c r="AA5" s="212" t="str">
        <f t="shared" ref="AA5:AA68" si="5">IF(V5=0,"",_xlfn.CONCAT(V5," = ",W5," ;  "))</f>
        <v xml:space="preserve">slope = 1 ;  </v>
      </c>
      <c r="AB5" s="212"/>
      <c r="AC5" s="212"/>
      <c r="AD5" s="205">
        <v>2</v>
      </c>
      <c r="AE5" s="206" t="s">
        <v>58</v>
      </c>
      <c r="AF5" s="205" t="s">
        <v>184</v>
      </c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</row>
    <row r="6" spans="1:45" ht="12" customHeight="1" x14ac:dyDescent="0.25">
      <c r="A6" s="258"/>
      <c r="B6" s="205">
        <f>____IN_____!B17</f>
        <v>3</v>
      </c>
      <c r="C6" s="206" t="str">
        <f>____IN_____!C17</f>
        <v>prsity</v>
      </c>
      <c r="D6" s="205" t="str">
        <f>____IN_____!D17</f>
        <v>θ</v>
      </c>
      <c r="E6" s="208"/>
      <c r="F6" s="213">
        <v>3</v>
      </c>
      <c r="G6" s="216" t="s">
        <v>30</v>
      </c>
      <c r="H6" s="213" t="s">
        <v>80</v>
      </c>
      <c r="I6" s="217" t="str">
        <f>IF(Table4[[#This Row],[B]]=F5,1,"")</f>
        <v/>
      </c>
      <c r="J6" s="51"/>
      <c r="K6" s="255"/>
      <c r="L6" s="273" t="s">
        <v>917</v>
      </c>
      <c r="M6" s="263"/>
      <c r="N6" s="208" t="str">
        <f>IF(L6="","",IF(K6="","",IF(ISNUMBER(MATCH(K6,Table4[D],0)),0,MAX(N$3:N5)+1)))</f>
        <v/>
      </c>
      <c r="O6" s="208">
        <f>IF(L6="","",IF(ISNUMBER(N6),0,IF(ISNUMBER(MATCH(L6,Table4[C],0)),0,MAX(O$3:O5)+1)))</f>
        <v>2</v>
      </c>
      <c r="P6" s="83">
        <f t="shared" si="0"/>
        <v>3</v>
      </c>
      <c r="Q6" s="83"/>
      <c r="R6" s="255"/>
      <c r="S6" s="258" t="str">
        <f t="shared" si="4"/>
        <v>nconn</v>
      </c>
      <c r="T6" s="211"/>
      <c r="U6" s="12"/>
      <c r="V6" s="227" t="str">
        <f t="shared" si="1"/>
        <v>leakance</v>
      </c>
      <c r="W6" s="219">
        <f t="shared" si="2"/>
        <v>0</v>
      </c>
      <c r="X6" s="214"/>
      <c r="Y6" s="213" t="str">
        <f t="shared" si="3"/>
        <v>;</v>
      </c>
      <c r="Z6" s="213"/>
      <c r="AA6" s="212" t="str">
        <f t="shared" si="5"/>
        <v xml:space="preserve">leakance = 0 ;  </v>
      </c>
      <c r="AB6" s="212"/>
      <c r="AC6" s="212"/>
      <c r="AD6" s="205">
        <v>3</v>
      </c>
      <c r="AE6" s="206" t="s">
        <v>30</v>
      </c>
      <c r="AF6" s="205" t="s">
        <v>80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</row>
    <row r="7" spans="1:45" ht="12" customHeight="1" x14ac:dyDescent="0.25">
      <c r="A7" s="258"/>
      <c r="B7" s="205">
        <f>____IN_____!B18</f>
        <v>4</v>
      </c>
      <c r="C7" s="206" t="str">
        <f>____IN_____!C18</f>
        <v>source_concentration</v>
      </c>
      <c r="D7" s="205" t="str">
        <f>____IN_____!D18</f>
        <v>C0</v>
      </c>
      <c r="E7" s="208"/>
      <c r="F7" s="213">
        <v>4</v>
      </c>
      <c r="G7" s="216" t="s">
        <v>51</v>
      </c>
      <c r="H7" s="213" t="s">
        <v>128</v>
      </c>
      <c r="I7" s="217" t="str">
        <f>IF(Table4[[#This Row],[B]]=F6,1,"")</f>
        <v/>
      </c>
      <c r="J7" s="51"/>
      <c r="K7" s="255"/>
      <c r="L7" s="273" t="s">
        <v>438</v>
      </c>
      <c r="M7" s="263"/>
      <c r="N7" s="208" t="str">
        <f>IF(L7="","",IF(K7="","",IF(ISNUMBER(MATCH(K7,Table4[D],0)),0,MAX(N$3:N6)+1)))</f>
        <v/>
      </c>
      <c r="O7" s="208">
        <f>IF(L7="","",IF(ISNUMBER(N7),0,IF(ISNUMBER(MATCH(L7,Table4[C],0)),0,MAX(O$3:O6)+1)))</f>
        <v>0</v>
      </c>
      <c r="P7" s="83">
        <f t="shared" si="0"/>
        <v>4</v>
      </c>
      <c r="Q7" s="83"/>
      <c r="R7" s="255"/>
      <c r="S7" s="258" t="str">
        <f t="shared" si="4"/>
        <v>sfr_conn</v>
      </c>
      <c r="T7" s="211"/>
      <c r="U7" s="12"/>
      <c r="V7" s="227" t="str">
        <f t="shared" si="1"/>
        <v>roughness</v>
      </c>
      <c r="W7" s="219">
        <f t="shared" si="2"/>
        <v>0</v>
      </c>
      <c r="X7" s="214"/>
      <c r="Y7" s="213" t="str">
        <f t="shared" si="3"/>
        <v>;</v>
      </c>
      <c r="Z7" s="213"/>
      <c r="AA7" s="212" t="str">
        <f t="shared" si="5"/>
        <v xml:space="preserve">roughness = 0 ;  </v>
      </c>
      <c r="AB7" s="212"/>
      <c r="AC7" s="212"/>
      <c r="AD7" s="205">
        <v>4</v>
      </c>
      <c r="AE7" s="206" t="s">
        <v>51</v>
      </c>
      <c r="AF7" s="205" t="s">
        <v>128</v>
      </c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</row>
    <row r="8" spans="1:45" ht="12" customHeight="1" x14ac:dyDescent="0.25">
      <c r="A8" s="258"/>
      <c r="B8" s="205">
        <f>____IN_____!B19</f>
        <v>5</v>
      </c>
      <c r="C8" s="206" t="str">
        <f>____IN_____!C19</f>
        <v>rhob</v>
      </c>
      <c r="D8" s="205" t="str">
        <f>____IN_____!D19</f>
        <v>Bulk_D.ρb</v>
      </c>
      <c r="E8" s="208"/>
      <c r="F8" s="213">
        <v>5</v>
      </c>
      <c r="G8" s="216" t="s">
        <v>41</v>
      </c>
      <c r="H8" s="213" t="s">
        <v>596</v>
      </c>
      <c r="I8" s="217" t="str">
        <f>IF(Table4[[#This Row],[B]]=F7,1,"")</f>
        <v/>
      </c>
      <c r="J8" s="51"/>
      <c r="K8" s="255"/>
      <c r="L8" s="273" t="s">
        <v>918</v>
      </c>
      <c r="M8" s="263"/>
      <c r="N8" s="208" t="str">
        <f>IF(L8="","",IF(K8="","",IF(ISNUMBER(MATCH(K8,Table4[D],0)),0,MAX(N$3:N7)+1)))</f>
        <v/>
      </c>
      <c r="O8" s="208">
        <f>IF(L8="","",IF(ISNUMBER(N8),0,IF(ISNUMBER(MATCH(L8,Table4[C],0)),0,MAX(O$3:O7)+1)))</f>
        <v>3</v>
      </c>
      <c r="P8" s="83">
        <f t="shared" si="0"/>
        <v>5</v>
      </c>
      <c r="Q8" s="83"/>
      <c r="R8" s="255"/>
      <c r="S8" s="258" t="str">
        <f t="shared" si="4"/>
        <v>stage</v>
      </c>
      <c r="T8" s="211"/>
      <c r="U8" s="12"/>
      <c r="V8" s="227" t="str">
        <f t="shared" si="1"/>
        <v>nconn</v>
      </c>
      <c r="W8" s="219">
        <f t="shared" si="2"/>
        <v>0</v>
      </c>
      <c r="X8" s="214"/>
      <c r="Y8" s="213" t="str">
        <f t="shared" si="3"/>
        <v>;</v>
      </c>
      <c r="Z8" s="213"/>
      <c r="AA8" s="212" t="str">
        <f t="shared" si="5"/>
        <v xml:space="preserve">nconn = 0 ;  </v>
      </c>
      <c r="AB8" s="212"/>
      <c r="AC8" s="212"/>
      <c r="AD8" s="205">
        <v>5</v>
      </c>
      <c r="AE8" s="206" t="s">
        <v>41</v>
      </c>
      <c r="AF8" s="205" t="s">
        <v>596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5" ht="12" customHeight="1" x14ac:dyDescent="0.25">
      <c r="A9" s="258"/>
      <c r="B9" s="205">
        <f>____IN_____!B20</f>
        <v>6</v>
      </c>
      <c r="C9" s="206" t="str">
        <f>____IN_____!C20</f>
        <v>freundlich</v>
      </c>
      <c r="D9" s="205" t="str">
        <f>____IN_____!D20</f>
        <v>KF</v>
      </c>
      <c r="E9" s="208"/>
      <c r="F9" s="213">
        <v>6</v>
      </c>
      <c r="G9" s="216" t="s">
        <v>74</v>
      </c>
      <c r="H9" s="213" t="s">
        <v>129</v>
      </c>
      <c r="I9" s="217" t="str">
        <f>IF(Table4[[#This Row],[B]]=F8,1,"")</f>
        <v/>
      </c>
      <c r="J9" s="51"/>
      <c r="K9" s="255"/>
      <c r="L9" s="273" t="s">
        <v>919</v>
      </c>
      <c r="M9" s="263"/>
      <c r="N9" s="208" t="str">
        <f>IF(L9="","",IF(K9="","",IF(ISNUMBER(MATCH(K9,Table4[D],0)),0,MAX(N$3:N8)+1)))</f>
        <v/>
      </c>
      <c r="O9" s="208">
        <f>IF(L9="","",IF(ISNUMBER(N9),0,IF(ISNUMBER(MATCH(L9,Table4[C],0)),0,MAX(O$3:O8)+1)))</f>
        <v>4</v>
      </c>
      <c r="P9" s="83">
        <f t="shared" si="0"/>
        <v>6</v>
      </c>
      <c r="Q9" s="83"/>
      <c r="R9" s="255"/>
      <c r="S9" s="258" t="str">
        <f t="shared" si="4"/>
        <v>sfr_spd</v>
      </c>
      <c r="T9" s="211"/>
      <c r="U9" s="12"/>
      <c r="V9" s="227" t="str">
        <f t="shared" si="1"/>
        <v>sfr_conn</v>
      </c>
      <c r="W9" s="219">
        <f t="shared" si="2"/>
        <v>0</v>
      </c>
      <c r="X9" s="214"/>
      <c r="Y9" s="213" t="str">
        <f t="shared" si="3"/>
        <v>;</v>
      </c>
      <c r="Z9" s="213"/>
      <c r="AA9" s="212" t="str">
        <f t="shared" si="5"/>
        <v xml:space="preserve">sfr_conn = 0 ;  </v>
      </c>
      <c r="AB9" s="212"/>
      <c r="AC9" s="212"/>
      <c r="AD9" s="205">
        <v>6</v>
      </c>
      <c r="AE9" s="206" t="s">
        <v>74</v>
      </c>
      <c r="AF9" s="205" t="s">
        <v>129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ht="12" customHeight="1" x14ac:dyDescent="0.25">
      <c r="A10" s="258"/>
      <c r="B10" s="205">
        <f>____IN_____!B21</f>
        <v>7</v>
      </c>
      <c r="C10" s="206" t="str">
        <f>____IN_____!C21</f>
        <v>f.expoent</v>
      </c>
      <c r="D10" s="205" t="str">
        <f>____IN_____!D21</f>
        <v>a</v>
      </c>
      <c r="E10" s="208"/>
      <c r="F10" s="213">
        <v>7</v>
      </c>
      <c r="G10" s="216" t="s">
        <v>103</v>
      </c>
      <c r="H10" s="213" t="s">
        <v>79</v>
      </c>
      <c r="I10" s="218" t="str">
        <f>IF(Table4[[#This Row],[B]]=F9,1,"")</f>
        <v/>
      </c>
      <c r="J10" s="51"/>
      <c r="K10" s="255"/>
      <c r="L10" s="273" t="s">
        <v>920</v>
      </c>
      <c r="M10" s="263"/>
      <c r="N10" s="208" t="str">
        <f>IF(L10="","",IF(K10="","",IF(ISNUMBER(MATCH(K10,Table4[D],0)),0,MAX(N$3:N9)+1)))</f>
        <v/>
      </c>
      <c r="O10" s="208">
        <f>IF(L10="","",IF(ISNUMBER(N10),0,IF(ISNUMBER(MATCH(L10,Table4[C],0)),0,MAX(O$3:O9)+1)))</f>
        <v>5</v>
      </c>
      <c r="P10" s="83" t="str">
        <f t="shared" si="0"/>
        <v/>
      </c>
      <c r="Q10" s="83"/>
      <c r="R10" s="255"/>
      <c r="S10" s="258" t="str">
        <f t="shared" si="4"/>
        <v/>
      </c>
      <c r="T10" s="211"/>
      <c r="U10" s="12"/>
      <c r="V10" s="227" t="str">
        <f t="shared" si="1"/>
        <v>stage</v>
      </c>
      <c r="W10" s="219">
        <f t="shared" si="2"/>
        <v>0</v>
      </c>
      <c r="X10" s="214"/>
      <c r="Y10" s="213" t="str">
        <f t="shared" si="3"/>
        <v>;</v>
      </c>
      <c r="Z10" s="213"/>
      <c r="AA10" s="212" t="str">
        <f t="shared" si="5"/>
        <v xml:space="preserve">stage = 0 ;  </v>
      </c>
      <c r="AB10" s="212"/>
      <c r="AC10" s="212"/>
      <c r="AD10" s="205">
        <v>7</v>
      </c>
      <c r="AE10" s="206" t="s">
        <v>103</v>
      </c>
      <c r="AF10" s="205" t="s">
        <v>79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ht="12" customHeight="1" x14ac:dyDescent="0.25">
      <c r="A11" s="258"/>
      <c r="B11" s="205">
        <f>____IN_____!B22</f>
        <v>8</v>
      </c>
      <c r="C11" s="206" t="str">
        <f>____IN_____!C22</f>
        <v>β_1º_Masstrans.</v>
      </c>
      <c r="D11" s="205" t="str">
        <f>____IN_____!D22</f>
        <v>β</v>
      </c>
      <c r="E11" s="208"/>
      <c r="F11" s="213">
        <v>8</v>
      </c>
      <c r="G11" s="216" t="s">
        <v>102</v>
      </c>
      <c r="H11" s="213" t="s">
        <v>81</v>
      </c>
      <c r="I11" s="217" t="str">
        <f>IF(Table4[[#This Row],[B]]=F10,1,"")</f>
        <v/>
      </c>
      <c r="J11" s="51"/>
      <c r="K11" s="255"/>
      <c r="L11" s="273" t="s">
        <v>921</v>
      </c>
      <c r="M11" s="264"/>
      <c r="N11" s="208" t="str">
        <f>IF(L11="","",IF(K11="","",IF(ISNUMBER(MATCH(K11,Table4[D],0)),0,MAX(N$3:N10)+1)))</f>
        <v/>
      </c>
      <c r="O11" s="208">
        <f>IF(L11="","",IF(ISNUMBER(N11),0,IF(ISNUMBER(MATCH(L11,Table4[C],0)),0,MAX(O$3:O10)+1)))</f>
        <v>6</v>
      </c>
      <c r="P11" s="83" t="str">
        <f t="shared" si="0"/>
        <v/>
      </c>
      <c r="Q11" s="83"/>
      <c r="R11" s="255"/>
      <c r="S11" s="258" t="str">
        <f t="shared" si="4"/>
        <v/>
      </c>
      <c r="T11" s="211"/>
      <c r="U11" s="12"/>
      <c r="V11" s="227" t="str">
        <f t="shared" si="1"/>
        <v>sfr_spd</v>
      </c>
      <c r="W11" s="219">
        <f t="shared" si="2"/>
        <v>0</v>
      </c>
      <c r="X11" s="214"/>
      <c r="Y11" s="213" t="str">
        <f t="shared" si="3"/>
        <v>;</v>
      </c>
      <c r="Z11" s="213"/>
      <c r="AA11" s="212" t="str">
        <f t="shared" si="5"/>
        <v xml:space="preserve">sfr_spd = 0 ;  </v>
      </c>
      <c r="AB11" s="212"/>
      <c r="AC11" s="212"/>
      <c r="AD11" s="205">
        <v>8</v>
      </c>
      <c r="AE11" s="206" t="s">
        <v>102</v>
      </c>
      <c r="AF11" s="205" t="s">
        <v>81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ht="12" customHeight="1" x14ac:dyDescent="0.25">
      <c r="A12" s="258"/>
      <c r="B12" s="205">
        <f>____IN_____!B23</f>
        <v>9</v>
      </c>
      <c r="C12" s="206" t="str">
        <f>____IN_____!C23</f>
        <v>langmuircte</v>
      </c>
      <c r="D12" s="205" t="str">
        <f>____IN_____!D23</f>
        <v>KL</v>
      </c>
      <c r="E12" s="208"/>
      <c r="F12" s="213">
        <v>9</v>
      </c>
      <c r="G12" s="216" t="s">
        <v>106</v>
      </c>
      <c r="H12" s="213" t="s">
        <v>130</v>
      </c>
      <c r="I12" s="217" t="str">
        <f>IF(Table4[[#This Row],[B]]=F11,1,"")</f>
        <v/>
      </c>
      <c r="J12" s="51"/>
      <c r="K12" s="255"/>
      <c r="L12" s="273"/>
      <c r="M12" s="264"/>
      <c r="N12" s="208" t="str">
        <f>IF(L12="","",IF(K12="","",IF(ISNUMBER(MATCH(K12,Table4[D],0)),0,MAX(N$3:N11)+1)))</f>
        <v/>
      </c>
      <c r="O12" s="208" t="str">
        <f>IF(L12="","",IF(ISNUMBER(N12),0,IF(ISNUMBER(MATCH(L12,Table4[C],0)),0,MAX(O$3:O11)+1)))</f>
        <v/>
      </c>
      <c r="P12" s="83" t="str">
        <f t="shared" si="0"/>
        <v/>
      </c>
      <c r="Q12" s="83"/>
      <c r="R12" s="255"/>
      <c r="S12" s="258" t="str">
        <f t="shared" si="4"/>
        <v/>
      </c>
      <c r="T12" s="258"/>
      <c r="U12" s="12"/>
      <c r="V12" s="227">
        <f t="shared" si="1"/>
        <v>0</v>
      </c>
      <c r="W12" s="219">
        <f t="shared" si="2"/>
        <v>0</v>
      </c>
      <c r="X12" s="214"/>
      <c r="Y12" s="213" t="str">
        <f t="shared" si="3"/>
        <v/>
      </c>
      <c r="Z12" s="213"/>
      <c r="AA12" s="212" t="str">
        <f t="shared" si="5"/>
        <v/>
      </c>
      <c r="AB12" s="212"/>
      <c r="AC12" s="212"/>
      <c r="AD12" s="205">
        <v>9</v>
      </c>
      <c r="AE12" s="206" t="s">
        <v>106</v>
      </c>
      <c r="AF12" s="205" t="s">
        <v>130</v>
      </c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ht="12" customHeight="1" x14ac:dyDescent="0.25">
      <c r="A13" s="258"/>
      <c r="B13" s="205">
        <f>____IN_____!B24</f>
        <v>10</v>
      </c>
      <c r="C13" s="206" t="str">
        <f>____IN_____!C24</f>
        <v>l.sorptioncap.</v>
      </c>
      <c r="D13" s="205" t="str">
        <f>____IN_____!D24</f>
        <v>S</v>
      </c>
      <c r="E13" s="208"/>
      <c r="F13" s="213">
        <v>10</v>
      </c>
      <c r="G13" s="216" t="s">
        <v>107</v>
      </c>
      <c r="H13" s="213" t="s">
        <v>78</v>
      </c>
      <c r="I13" s="217" t="str">
        <f>IF(Table4[[#This Row],[B]]=F12,1,"")</f>
        <v/>
      </c>
      <c r="J13" s="51"/>
      <c r="K13" s="255"/>
      <c r="L13" s="273"/>
      <c r="M13" s="264"/>
      <c r="N13" s="208" t="str">
        <f>IF(L13="","",IF(K13="","",IF(ISNUMBER(MATCH(K13,Table4[D],0)),0,MAX(N$3:N12)+1)))</f>
        <v/>
      </c>
      <c r="O13" s="208" t="str">
        <f>IF(L13="","",IF(ISNUMBER(N13),0,IF(ISNUMBER(MATCH(L13,Table4[C],0)),0,MAX(O$3:O12)+1)))</f>
        <v/>
      </c>
      <c r="P13" s="83" t="str">
        <f t="shared" si="0"/>
        <v/>
      </c>
      <c r="Q13" s="83"/>
      <c r="R13" s="255"/>
      <c r="S13" s="258" t="str">
        <f t="shared" si="4"/>
        <v/>
      </c>
      <c r="T13" s="258"/>
      <c r="U13" s="12"/>
      <c r="V13" s="227">
        <f t="shared" si="1"/>
        <v>0</v>
      </c>
      <c r="W13" s="219">
        <f t="shared" si="2"/>
        <v>0</v>
      </c>
      <c r="X13" s="214"/>
      <c r="Y13" s="213" t="str">
        <f t="shared" si="3"/>
        <v/>
      </c>
      <c r="Z13" s="213"/>
      <c r="AA13" s="212" t="str">
        <f t="shared" si="5"/>
        <v/>
      </c>
      <c r="AB13" s="212"/>
      <c r="AC13" s="212"/>
      <c r="AD13" s="205">
        <v>10</v>
      </c>
      <c r="AE13" s="206" t="s">
        <v>107</v>
      </c>
      <c r="AF13" s="205" t="s">
        <v>78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ht="12" customHeight="1" x14ac:dyDescent="0.25">
      <c r="A14" s="258"/>
      <c r="B14" s="205">
        <f>____IN_____!B25</f>
        <v>11</v>
      </c>
      <c r="C14" s="206" t="str">
        <f>____IN_____!C25</f>
        <v>distribution_coefficient</v>
      </c>
      <c r="D14" s="205" t="str">
        <f>____IN_____!D25</f>
        <v>Kd</v>
      </c>
      <c r="E14" s="208"/>
      <c r="F14" s="213">
        <v>11</v>
      </c>
      <c r="G14" s="216" t="s">
        <v>25</v>
      </c>
      <c r="H14" s="213" t="s">
        <v>220</v>
      </c>
      <c r="I14" s="217" t="str">
        <f>IF(Table4[[#This Row],[B]]=F13,1,"")</f>
        <v/>
      </c>
      <c r="J14" s="51"/>
      <c r="K14" s="255"/>
      <c r="L14" s="273"/>
      <c r="M14" s="264"/>
      <c r="N14" s="208" t="str">
        <f>IF(L14="","",IF(K14="","",IF(ISNUMBER(MATCH(K14,Table4[D],0)),0,MAX(N$3:N13)+1)))</f>
        <v/>
      </c>
      <c r="O14" s="208" t="str">
        <f>IF(L14="","",IF(ISNUMBER(N14),0,IF(ISNUMBER(MATCH(L14,Table4[C],0)),0,MAX(O$3:O13)+1)))</f>
        <v/>
      </c>
      <c r="P14" s="83" t="str">
        <f t="shared" si="0"/>
        <v/>
      </c>
      <c r="Q14" s="83"/>
      <c r="R14" s="255"/>
      <c r="S14" s="258" t="str">
        <f t="shared" si="4"/>
        <v/>
      </c>
      <c r="T14" s="258"/>
      <c r="U14" s="12"/>
      <c r="V14" s="227">
        <f t="shared" si="1"/>
        <v>0</v>
      </c>
      <c r="W14" s="219">
        <f t="shared" si="2"/>
        <v>0</v>
      </c>
      <c r="X14" s="214"/>
      <c r="Y14" s="213" t="str">
        <f t="shared" si="3"/>
        <v/>
      </c>
      <c r="Z14" s="213"/>
      <c r="AA14" s="212" t="str">
        <f t="shared" si="5"/>
        <v/>
      </c>
      <c r="AB14" s="212"/>
      <c r="AC14" s="212"/>
      <c r="AD14" s="205">
        <v>11</v>
      </c>
      <c r="AE14" s="206" t="s">
        <v>25</v>
      </c>
      <c r="AF14" s="205" t="s">
        <v>220</v>
      </c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</row>
    <row r="15" spans="1:45" ht="12" customHeight="1" x14ac:dyDescent="0.25">
      <c r="A15" s="258"/>
      <c r="B15" s="205">
        <f>____IN_____!B26</f>
        <v>12</v>
      </c>
      <c r="C15" s="206" t="str">
        <f>____IN_____!C26</f>
        <v>nper</v>
      </c>
      <c r="D15" s="205" t="str">
        <f>____IN_____!D26</f>
        <v>...t1</v>
      </c>
      <c r="E15" s="208"/>
      <c r="F15" s="213">
        <v>12</v>
      </c>
      <c r="G15" s="216" t="s">
        <v>1</v>
      </c>
      <c r="H15" s="213" t="s">
        <v>540</v>
      </c>
      <c r="I15" s="217" t="str">
        <f>IF(Table4[[#This Row],[B]]=F14,1,"")</f>
        <v/>
      </c>
      <c r="J15" s="51"/>
      <c r="K15" s="255"/>
      <c r="L15" s="273"/>
      <c r="M15" s="264"/>
      <c r="N15" s="208" t="str">
        <f>IF(L15="","",IF(K15="","",IF(ISNUMBER(MATCH(K15,Table4[D],0)),0,MAX(N$3:N14)+1)))</f>
        <v/>
      </c>
      <c r="O15" s="208" t="str">
        <f>IF(L15="","",IF(ISNUMBER(N15),0,IF(ISNUMBER(MATCH(L15,Table4[C],0)),0,MAX(O$3:O14)+1)))</f>
        <v/>
      </c>
      <c r="P15" s="83" t="str">
        <f t="shared" si="0"/>
        <v/>
      </c>
      <c r="Q15" s="83"/>
      <c r="R15" s="255"/>
      <c r="S15" s="258" t="str">
        <f t="shared" si="4"/>
        <v/>
      </c>
      <c r="T15" s="258"/>
      <c r="U15" s="12"/>
      <c r="V15" s="227">
        <f t="shared" si="1"/>
        <v>0</v>
      </c>
      <c r="W15" s="219">
        <f t="shared" si="2"/>
        <v>0</v>
      </c>
      <c r="X15" s="214"/>
      <c r="Y15" s="213" t="str">
        <f t="shared" si="3"/>
        <v/>
      </c>
      <c r="Z15" s="213"/>
      <c r="AA15" s="212" t="str">
        <f t="shared" si="5"/>
        <v/>
      </c>
      <c r="AB15" s="212"/>
      <c r="AC15" s="212"/>
      <c r="AD15" s="205">
        <v>12</v>
      </c>
      <c r="AE15" s="206" t="s">
        <v>1</v>
      </c>
      <c r="AF15" s="205" t="s">
        <v>540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ht="12" customHeight="1" x14ac:dyDescent="0.25">
      <c r="A16" s="258"/>
      <c r="B16" s="205">
        <f>____IN_____!B27</f>
        <v>13</v>
      </c>
      <c r="C16" s="206" t="str">
        <f>____IN_____!C27</f>
        <v>perlen</v>
      </c>
      <c r="D16" s="205" t="str">
        <f>____IN_____!D27</f>
        <v>...t2</v>
      </c>
      <c r="E16" s="208"/>
      <c r="F16" s="213">
        <v>13</v>
      </c>
      <c r="G16" s="216" t="s">
        <v>0</v>
      </c>
      <c r="H16" s="213" t="s">
        <v>541</v>
      </c>
      <c r="I16" s="217" t="str">
        <f>IF(Table4[[#This Row],[B]]=F15,1,"")</f>
        <v/>
      </c>
      <c r="J16" s="51"/>
      <c r="K16" s="255"/>
      <c r="L16" s="273"/>
      <c r="M16" s="264"/>
      <c r="N16" s="208" t="str">
        <f>IF(L16="","",IF(K16="","",IF(ISNUMBER(MATCH(K16,Table4[D],0)),0,MAX(N$3:N15)+1)))</f>
        <v/>
      </c>
      <c r="O16" s="208" t="str">
        <f>IF(L16="","",IF(ISNUMBER(N16),0,IF(ISNUMBER(MATCH(L16,Table4[C],0)),0,MAX(O$3:O15)+1)))</f>
        <v/>
      </c>
      <c r="P16" s="83" t="str">
        <f t="shared" si="0"/>
        <v/>
      </c>
      <c r="Q16" s="83"/>
      <c r="R16" s="255"/>
      <c r="S16" s="258" t="str">
        <f t="shared" si="4"/>
        <v/>
      </c>
      <c r="T16" s="258"/>
      <c r="U16" s="12"/>
      <c r="V16" s="227">
        <f t="shared" si="1"/>
        <v>0</v>
      </c>
      <c r="W16" s="219">
        <f t="shared" si="2"/>
        <v>0</v>
      </c>
      <c r="X16" s="214"/>
      <c r="Y16" s="213" t="str">
        <f t="shared" si="3"/>
        <v/>
      </c>
      <c r="Z16" s="213"/>
      <c r="AA16" s="212" t="str">
        <f t="shared" si="5"/>
        <v/>
      </c>
      <c r="AB16" s="212"/>
      <c r="AC16" s="212"/>
      <c r="AD16" s="205">
        <v>13</v>
      </c>
      <c r="AE16" s="206" t="s">
        <v>0</v>
      </c>
      <c r="AF16" s="205" t="s">
        <v>541</v>
      </c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ht="12" customHeight="1" x14ac:dyDescent="0.25">
      <c r="A17" s="258"/>
      <c r="B17" s="205">
        <f>____IN_____!B28</f>
        <v>14</v>
      </c>
      <c r="C17" s="206" t="str">
        <f>____IN_____!C28</f>
        <v>nstp</v>
      </c>
      <c r="D17" s="205" t="str">
        <f>____IN_____!D28</f>
        <v>...t3</v>
      </c>
      <c r="E17" s="208"/>
      <c r="F17" s="213">
        <v>14</v>
      </c>
      <c r="G17" s="216" t="s">
        <v>33</v>
      </c>
      <c r="H17" s="213" t="s">
        <v>542</v>
      </c>
      <c r="I17" s="217" t="str">
        <f>IF(Table4[[#This Row],[B]]=F16,1,"")</f>
        <v/>
      </c>
      <c r="J17" s="51"/>
      <c r="K17" s="255"/>
      <c r="L17" s="273"/>
      <c r="M17" s="264"/>
      <c r="N17" s="208" t="str">
        <f>IF(L17="","",IF(K17="","",IF(ISNUMBER(MATCH(K17,Table4[D],0)),0,MAX(N$3:N16)+1)))</f>
        <v/>
      </c>
      <c r="O17" s="208" t="str">
        <f>IF(L17="","",IF(ISNUMBER(N17),0,IF(ISNUMBER(MATCH(L17,Table4[C],0)),0,MAX(O$3:O16)+1)))</f>
        <v/>
      </c>
      <c r="P17" s="83" t="str">
        <f t="shared" si="0"/>
        <v/>
      </c>
      <c r="Q17" s="83"/>
      <c r="R17" s="255"/>
      <c r="S17" s="258" t="str">
        <f t="shared" si="4"/>
        <v/>
      </c>
      <c r="T17" s="258"/>
      <c r="U17" s="12"/>
      <c r="V17" s="227">
        <f t="shared" si="1"/>
        <v>0</v>
      </c>
      <c r="W17" s="219">
        <f t="shared" si="2"/>
        <v>0</v>
      </c>
      <c r="X17" s="214"/>
      <c r="Y17" s="213" t="str">
        <f t="shared" si="3"/>
        <v/>
      </c>
      <c r="Z17" s="213"/>
      <c r="AA17" s="212" t="str">
        <f t="shared" si="5"/>
        <v/>
      </c>
      <c r="AB17" s="212"/>
      <c r="AC17" s="212"/>
      <c r="AD17" s="205">
        <v>14</v>
      </c>
      <c r="AE17" s="206" t="s">
        <v>33</v>
      </c>
      <c r="AF17" s="205" t="s">
        <v>542</v>
      </c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ht="12" customHeight="1" x14ac:dyDescent="0.25">
      <c r="A18" s="258"/>
      <c r="B18" s="205">
        <f>____IN_____!B29</f>
        <v>15</v>
      </c>
      <c r="C18" s="206" t="str">
        <f>____IN_____!C29</f>
        <v>period1</v>
      </c>
      <c r="D18" s="205" t="str">
        <f>____IN_____!D29</f>
        <v>...t4</v>
      </c>
      <c r="E18" s="208"/>
      <c r="F18" s="213">
        <v>15</v>
      </c>
      <c r="G18" s="216" t="s">
        <v>44</v>
      </c>
      <c r="H18" s="213" t="s">
        <v>543</v>
      </c>
      <c r="I18" s="217" t="str">
        <f>IF(Table4[[#This Row],[B]]=F17,1,"")</f>
        <v/>
      </c>
      <c r="J18" s="51"/>
      <c r="K18" s="255"/>
      <c r="L18" s="273"/>
      <c r="M18" s="264"/>
      <c r="N18" s="208" t="str">
        <f>IF(L18="","",IF(K18="","",IF(ISNUMBER(MATCH(K18,Table4[D],0)),0,MAX(N$3:N17)+1)))</f>
        <v/>
      </c>
      <c r="O18" s="208" t="str">
        <f>IF(L18="","",IF(ISNUMBER(N18),0,IF(ISNUMBER(MATCH(L18,Table4[C],0)),0,MAX(O$3:O17)+1)))</f>
        <v/>
      </c>
      <c r="P18" s="83" t="str">
        <f t="shared" si="0"/>
        <v/>
      </c>
      <c r="Q18" s="83"/>
      <c r="R18" s="255"/>
      <c r="S18" s="258" t="str">
        <f t="shared" si="4"/>
        <v/>
      </c>
      <c r="T18" s="258"/>
      <c r="U18" s="12"/>
      <c r="V18" s="227">
        <f t="shared" si="1"/>
        <v>0</v>
      </c>
      <c r="W18" s="219">
        <f t="shared" si="2"/>
        <v>0</v>
      </c>
      <c r="X18" s="214"/>
      <c r="Y18" s="213" t="str">
        <f t="shared" si="3"/>
        <v/>
      </c>
      <c r="Z18" s="213"/>
      <c r="AA18" s="212" t="str">
        <f t="shared" si="5"/>
        <v/>
      </c>
      <c r="AB18" s="212"/>
      <c r="AC18" s="212"/>
      <c r="AD18" s="205">
        <v>15</v>
      </c>
      <c r="AE18" s="206" t="s">
        <v>44</v>
      </c>
      <c r="AF18" s="205" t="s">
        <v>543</v>
      </c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ht="12" customHeight="1" x14ac:dyDescent="0.25">
      <c r="A19" s="258"/>
      <c r="B19" s="205">
        <f>____IN_____!B30</f>
        <v>16</v>
      </c>
      <c r="C19" s="206" t="str">
        <f>____IN_____!C30</f>
        <v>period2</v>
      </c>
      <c r="D19" s="205" t="str">
        <f>____IN_____!D30</f>
        <v>...t5</v>
      </c>
      <c r="E19" s="208"/>
      <c r="F19" s="213">
        <v>16</v>
      </c>
      <c r="G19" s="216" t="s">
        <v>45</v>
      </c>
      <c r="H19" s="213" t="s">
        <v>544</v>
      </c>
      <c r="I19" s="217" t="str">
        <f>IF(Table4[[#This Row],[B]]=F18,1,"")</f>
        <v/>
      </c>
      <c r="J19" s="51"/>
      <c r="K19" s="255"/>
      <c r="L19" s="273"/>
      <c r="M19" s="264"/>
      <c r="N19" s="208" t="str">
        <f>IF(L19="","",IF(K19="","",IF(ISNUMBER(MATCH(K19,Table4[D],0)),0,MAX(N$3:N18)+1)))</f>
        <v/>
      </c>
      <c r="O19" s="208" t="str">
        <f>IF(L19="","",IF(ISNUMBER(N19),0,IF(ISNUMBER(MATCH(L19,Table4[C],0)),0,MAX(O$3:O18)+1)))</f>
        <v/>
      </c>
      <c r="P19" s="83" t="str">
        <f t="shared" si="0"/>
        <v/>
      </c>
      <c r="Q19" s="83"/>
      <c r="R19" s="255"/>
      <c r="S19" s="258" t="str">
        <f t="shared" si="4"/>
        <v/>
      </c>
      <c r="T19" s="258"/>
      <c r="U19" s="12"/>
      <c r="V19" s="227">
        <f t="shared" si="1"/>
        <v>0</v>
      </c>
      <c r="W19" s="219">
        <f t="shared" si="2"/>
        <v>0</v>
      </c>
      <c r="X19" s="214"/>
      <c r="Y19" s="213" t="str">
        <f t="shared" si="3"/>
        <v/>
      </c>
      <c r="Z19" s="213"/>
      <c r="AA19" s="212" t="str">
        <f t="shared" si="5"/>
        <v/>
      </c>
      <c r="AB19" s="212"/>
      <c r="AC19" s="212"/>
      <c r="AD19" s="205">
        <v>16</v>
      </c>
      <c r="AE19" s="206" t="s">
        <v>45</v>
      </c>
      <c r="AF19" s="205" t="s">
        <v>544</v>
      </c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ht="12" customHeight="1" x14ac:dyDescent="0.25">
      <c r="A20" s="258"/>
      <c r="B20" s="205">
        <f>____IN_____!B31</f>
        <v>17</v>
      </c>
      <c r="C20" s="206" t="str">
        <f>____IN_____!C31</f>
        <v>delta_time</v>
      </c>
      <c r="D20" s="205" t="str">
        <f>____IN_____!D31</f>
        <v>t6_∆t1</v>
      </c>
      <c r="E20" s="208"/>
      <c r="F20" s="213">
        <v>17</v>
      </c>
      <c r="G20" s="216" t="s">
        <v>46</v>
      </c>
      <c r="H20" s="213" t="s">
        <v>782</v>
      </c>
      <c r="I20" s="217" t="str">
        <f>IF(Table4[[#This Row],[B]]=F19,1,"")</f>
        <v/>
      </c>
      <c r="J20" s="51"/>
      <c r="K20" s="255"/>
      <c r="L20" s="273"/>
      <c r="M20" s="264"/>
      <c r="N20" s="208" t="str">
        <f>IF(L20="","",IF(K20="","",IF(ISNUMBER(MATCH(K20,Table4[D],0)),0,MAX(N$3:N19)+1)))</f>
        <v/>
      </c>
      <c r="O20" s="208" t="str">
        <f>IF(L20="","",IF(ISNUMBER(N20),0,IF(ISNUMBER(MATCH(L20,Table4[C],0)),0,MAX(O$3:O19)+1)))</f>
        <v/>
      </c>
      <c r="P20" s="83" t="str">
        <f t="shared" si="0"/>
        <v/>
      </c>
      <c r="Q20" s="83"/>
      <c r="R20" s="255"/>
      <c r="S20" s="258" t="str">
        <f t="shared" si="4"/>
        <v/>
      </c>
      <c r="T20" s="258"/>
      <c r="U20" s="12"/>
      <c r="V20" s="227">
        <f t="shared" si="1"/>
        <v>0</v>
      </c>
      <c r="W20" s="219">
        <f t="shared" si="2"/>
        <v>0</v>
      </c>
      <c r="X20" s="214"/>
      <c r="Y20" s="213" t="str">
        <f t="shared" si="3"/>
        <v/>
      </c>
      <c r="Z20" s="213"/>
      <c r="AA20" s="212" t="str">
        <f t="shared" si="5"/>
        <v/>
      </c>
      <c r="AB20" s="212"/>
      <c r="AC20" s="212"/>
      <c r="AD20" s="205">
        <v>17</v>
      </c>
      <c r="AE20" s="206" t="s">
        <v>46</v>
      </c>
      <c r="AF20" s="205" t="s">
        <v>782</v>
      </c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</row>
    <row r="21" spans="1:45" ht="12" customHeight="1" x14ac:dyDescent="0.25">
      <c r="A21" s="258"/>
      <c r="B21" s="205">
        <f>____IN_____!B32</f>
        <v>18</v>
      </c>
      <c r="C21" s="206" t="str">
        <f>____IN_____!C32</f>
        <v>nlay</v>
      </c>
      <c r="D21" s="205" t="str">
        <f>____IN_____!D32</f>
        <v>Za__</v>
      </c>
      <c r="E21" s="208"/>
      <c r="F21" s="213">
        <v>18</v>
      </c>
      <c r="G21" s="216" t="s">
        <v>26</v>
      </c>
      <c r="H21" s="213" t="s">
        <v>534</v>
      </c>
      <c r="I21" s="217" t="str">
        <f>IF(Table4[[#This Row],[B]]=F20,1,"")</f>
        <v/>
      </c>
      <c r="J21" s="51"/>
      <c r="K21" s="255"/>
      <c r="L21" s="273"/>
      <c r="M21" s="264"/>
      <c r="N21" s="208" t="str">
        <f>IF(L21="","",IF(K21="","",IF(ISNUMBER(MATCH(K21,Table4[D],0)),0,MAX(N$3:N20)+1)))</f>
        <v/>
      </c>
      <c r="O21" s="208" t="str">
        <f>IF(L21="","",IF(ISNUMBER(N21),0,IF(ISNUMBER(MATCH(L21,Table4[C],0)),0,MAX(O$3:O20)+1)))</f>
        <v/>
      </c>
      <c r="P21" s="83" t="str">
        <f t="shared" si="0"/>
        <v/>
      </c>
      <c r="Q21" s="83"/>
      <c r="R21" s="255"/>
      <c r="S21" s="258" t="str">
        <f t="shared" si="4"/>
        <v/>
      </c>
      <c r="T21" s="258"/>
      <c r="U21" s="12"/>
      <c r="V21" s="227">
        <f t="shared" si="1"/>
        <v>0</v>
      </c>
      <c r="W21" s="219">
        <f t="shared" si="2"/>
        <v>0</v>
      </c>
      <c r="X21" s="214"/>
      <c r="Y21" s="213" t="str">
        <f t="shared" si="3"/>
        <v/>
      </c>
      <c r="Z21" s="213"/>
      <c r="AA21" s="212" t="str">
        <f t="shared" si="5"/>
        <v/>
      </c>
      <c r="AB21" s="212"/>
      <c r="AC21" s="212"/>
      <c r="AD21" s="205">
        <v>18</v>
      </c>
      <c r="AE21" s="206" t="s">
        <v>26</v>
      </c>
      <c r="AF21" s="205" t="s">
        <v>534</v>
      </c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ht="12" customHeight="1" x14ac:dyDescent="0.25">
      <c r="A22" s="258"/>
      <c r="B22" s="205">
        <f>____IN_____!B33</f>
        <v>19</v>
      </c>
      <c r="C22" s="206" t="str">
        <f>____IN_____!C33</f>
        <v>ncol</v>
      </c>
      <c r="D22" s="205" t="str">
        <f>____IN_____!D33</f>
        <v>Xa__</v>
      </c>
      <c r="E22" s="208"/>
      <c r="F22" s="213">
        <v>19</v>
      </c>
      <c r="G22" s="216" t="s">
        <v>27</v>
      </c>
      <c r="H22" s="213" t="s">
        <v>535</v>
      </c>
      <c r="I22" s="217" t="str">
        <f>IF(Table4[[#This Row],[B]]=F21,1,"")</f>
        <v/>
      </c>
      <c r="J22" s="51"/>
      <c r="K22" s="255"/>
      <c r="L22" s="273"/>
      <c r="M22" s="264"/>
      <c r="N22" s="208" t="str">
        <f>IF(L22="","",IF(K22="","",IF(ISNUMBER(MATCH(K22,Table4[D],0)),0,MAX(N$3:N21)+1)))</f>
        <v/>
      </c>
      <c r="O22" s="208" t="str">
        <f>IF(L22="","",IF(ISNUMBER(N22),0,IF(ISNUMBER(MATCH(L22,Table4[C],0)),0,MAX(O$3:O21)+1)))</f>
        <v/>
      </c>
      <c r="P22" s="83" t="str">
        <f t="shared" si="0"/>
        <v/>
      </c>
      <c r="Q22" s="83"/>
      <c r="R22" s="255"/>
      <c r="S22" s="258" t="str">
        <f t="shared" si="4"/>
        <v/>
      </c>
      <c r="T22" s="258"/>
      <c r="U22" s="12"/>
      <c r="V22" s="227">
        <f t="shared" si="1"/>
        <v>0</v>
      </c>
      <c r="W22" s="219">
        <f t="shared" si="2"/>
        <v>0</v>
      </c>
      <c r="X22" s="214"/>
      <c r="Y22" s="213" t="str">
        <f t="shared" si="3"/>
        <v/>
      </c>
      <c r="Z22" s="213"/>
      <c r="AA22" s="212" t="str">
        <f t="shared" si="5"/>
        <v/>
      </c>
      <c r="AB22" s="212"/>
      <c r="AC22" s="212"/>
      <c r="AD22" s="205">
        <v>19</v>
      </c>
      <c r="AE22" s="206" t="s">
        <v>27</v>
      </c>
      <c r="AF22" s="205" t="s">
        <v>535</v>
      </c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ht="12" customHeight="1" x14ac:dyDescent="0.25">
      <c r="A23" s="258"/>
      <c r="B23" s="205">
        <f>____IN_____!B34</f>
        <v>20</v>
      </c>
      <c r="C23" s="206" t="str">
        <f>____IN_____!C34</f>
        <v>nrow</v>
      </c>
      <c r="D23" s="205" t="str">
        <f>____IN_____!D34</f>
        <v>Ya__</v>
      </c>
      <c r="E23" s="208"/>
      <c r="F23" s="213">
        <v>20</v>
      </c>
      <c r="G23" s="216" t="s">
        <v>28</v>
      </c>
      <c r="H23" s="213" t="s">
        <v>536</v>
      </c>
      <c r="I23" s="218" t="str">
        <f>IF(Table4[[#This Row],[B]]=F22,1,"")</f>
        <v/>
      </c>
      <c r="J23" s="51"/>
      <c r="K23" s="255"/>
      <c r="L23" s="274"/>
      <c r="M23" s="264"/>
      <c r="N23" s="208" t="str">
        <f>IF(L23="","",IF(K23="","",IF(ISNUMBER(MATCH(K23,Table4[D],0)),0,MAX(N$3:N22)+1)))</f>
        <v/>
      </c>
      <c r="O23" s="208" t="str">
        <f>IF(L23="","",IF(ISNUMBER(N23),0,IF(ISNUMBER(MATCH(L23,Table4[C],0)),0,MAX(O$3:O22)+1)))</f>
        <v/>
      </c>
      <c r="P23" s="83" t="str">
        <f t="shared" si="0"/>
        <v/>
      </c>
      <c r="Q23" s="83"/>
      <c r="R23" s="255"/>
      <c r="S23" s="258" t="str">
        <f t="shared" si="4"/>
        <v/>
      </c>
      <c r="T23" s="258"/>
      <c r="U23" s="12"/>
      <c r="V23" s="227">
        <f t="shared" si="1"/>
        <v>0</v>
      </c>
      <c r="W23" s="219">
        <f t="shared" si="2"/>
        <v>0</v>
      </c>
      <c r="X23" s="214"/>
      <c r="Y23" s="213" t="str">
        <f t="shared" si="3"/>
        <v/>
      </c>
      <c r="Z23" s="213"/>
      <c r="AA23" s="212" t="str">
        <f t="shared" si="5"/>
        <v/>
      </c>
      <c r="AB23" s="212"/>
      <c r="AC23" s="212"/>
      <c r="AD23" s="205">
        <v>20</v>
      </c>
      <c r="AE23" s="206" t="s">
        <v>28</v>
      </c>
      <c r="AF23" s="205" t="s">
        <v>536</v>
      </c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</row>
    <row r="24" spans="1:45" ht="12" customHeight="1" x14ac:dyDescent="0.25">
      <c r="A24" s="258"/>
      <c r="B24" s="205">
        <f>____IN_____!B35</f>
        <v>21</v>
      </c>
      <c r="C24" s="206" t="str">
        <f>____IN_____!C35</f>
        <v>delv</v>
      </c>
      <c r="D24" s="205" t="str">
        <f>____IN_____!D35</f>
        <v>__Zb</v>
      </c>
      <c r="E24" s="208"/>
      <c r="F24" s="213">
        <v>21</v>
      </c>
      <c r="G24" s="216" t="s">
        <v>3</v>
      </c>
      <c r="H24" s="213" t="s">
        <v>537</v>
      </c>
      <c r="I24" s="217" t="str">
        <f>IF(Table4[[#This Row],[B]]=F23,1,"")</f>
        <v/>
      </c>
      <c r="J24" s="51"/>
      <c r="K24" s="255"/>
      <c r="L24" s="274"/>
      <c r="M24" s="263"/>
      <c r="N24" s="208" t="str">
        <f>IF(L24="","",IF(K24="","",IF(ISNUMBER(MATCH(K24,Table4[D],0)),0,MAX(N$3:N23)+1)))</f>
        <v/>
      </c>
      <c r="O24" s="208" t="str">
        <f>IF(L24="","",IF(ISNUMBER(N24),0,IF(ISNUMBER(MATCH(L24,Table4[C],0)),0,MAX(O$3:O23)+1)))</f>
        <v/>
      </c>
      <c r="P24" s="83" t="str">
        <f t="shared" si="0"/>
        <v/>
      </c>
      <c r="Q24" s="83"/>
      <c r="R24" s="255"/>
      <c r="S24" s="258" t="str">
        <f t="shared" si="4"/>
        <v/>
      </c>
      <c r="T24" s="258"/>
      <c r="U24" s="12"/>
      <c r="V24" s="227">
        <f t="shared" si="1"/>
        <v>0</v>
      </c>
      <c r="W24" s="219">
        <f t="shared" si="2"/>
        <v>0</v>
      </c>
      <c r="X24" s="214"/>
      <c r="Y24" s="213" t="str">
        <f t="shared" si="3"/>
        <v/>
      </c>
      <c r="Z24" s="213"/>
      <c r="AA24" s="212" t="str">
        <f t="shared" si="5"/>
        <v/>
      </c>
      <c r="AB24" s="212"/>
      <c r="AC24" s="212"/>
      <c r="AD24" s="205">
        <v>21</v>
      </c>
      <c r="AE24" s="206" t="s">
        <v>3</v>
      </c>
      <c r="AF24" s="205" t="s">
        <v>537</v>
      </c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ht="12" customHeight="1" x14ac:dyDescent="0.25">
      <c r="A25" s="258"/>
      <c r="B25" s="205">
        <f>____IN_____!B36</f>
        <v>22</v>
      </c>
      <c r="C25" s="206" t="str">
        <f>____IN_____!C36</f>
        <v>delr</v>
      </c>
      <c r="D25" s="205" t="str">
        <f>____IN_____!D36</f>
        <v>__Xb</v>
      </c>
      <c r="E25" s="208"/>
      <c r="F25" s="213">
        <v>22</v>
      </c>
      <c r="G25" s="216" t="s">
        <v>4</v>
      </c>
      <c r="H25" s="213" t="s">
        <v>538</v>
      </c>
      <c r="I25" s="217" t="str">
        <f>IF(Table4[[#This Row],[B]]=F24,1,"")</f>
        <v/>
      </c>
      <c r="J25" s="51"/>
      <c r="K25" s="255"/>
      <c r="L25" s="274"/>
      <c r="M25" s="264"/>
      <c r="N25" s="208" t="str">
        <f>IF(L25="","",IF(K25="","",IF(ISNUMBER(MATCH(K25,Table4[D],0)),0,MAX(N$3:N24)+1)))</f>
        <v/>
      </c>
      <c r="O25" s="208" t="str">
        <f>IF(L25="","",IF(ISNUMBER(N25),0,IF(ISNUMBER(MATCH(L25,Table4[C],0)),0,MAX(O$3:O24)+1)))</f>
        <v/>
      </c>
      <c r="P25" s="83" t="str">
        <f t="shared" si="0"/>
        <v/>
      </c>
      <c r="Q25" s="83"/>
      <c r="R25" s="255"/>
      <c r="S25" s="258" t="str">
        <f t="shared" si="4"/>
        <v/>
      </c>
      <c r="T25" s="258"/>
      <c r="U25" s="12"/>
      <c r="V25" s="227">
        <f t="shared" si="1"/>
        <v>0</v>
      </c>
      <c r="W25" s="219">
        <f t="shared" si="2"/>
        <v>0</v>
      </c>
      <c r="X25" s="214"/>
      <c r="Y25" s="213" t="str">
        <f t="shared" si="3"/>
        <v/>
      </c>
      <c r="Z25" s="213"/>
      <c r="AA25" s="212" t="str">
        <f t="shared" si="5"/>
        <v/>
      </c>
      <c r="AB25" s="212"/>
      <c r="AC25" s="212"/>
      <c r="AD25" s="205">
        <v>22</v>
      </c>
      <c r="AE25" s="206" t="s">
        <v>4</v>
      </c>
      <c r="AF25" s="205" t="s">
        <v>538</v>
      </c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</row>
    <row r="26" spans="1:45" ht="12" customHeight="1" x14ac:dyDescent="0.25">
      <c r="A26" s="258"/>
      <c r="B26" s="205">
        <f>____IN_____!B37</f>
        <v>23</v>
      </c>
      <c r="C26" s="206" t="str">
        <f>____IN_____!C37</f>
        <v>delc</v>
      </c>
      <c r="D26" s="205" t="str">
        <f>____IN_____!D37</f>
        <v>__Yb</v>
      </c>
      <c r="E26" s="208"/>
      <c r="F26" s="213">
        <v>23</v>
      </c>
      <c r="G26" s="216" t="s">
        <v>5</v>
      </c>
      <c r="H26" s="213" t="s">
        <v>539</v>
      </c>
      <c r="I26" s="217" t="str">
        <f>IF(Table4[[#This Row],[B]]=F25,1,"")</f>
        <v/>
      </c>
      <c r="J26" s="51"/>
      <c r="K26" s="255"/>
      <c r="L26" s="274"/>
      <c r="M26" s="263"/>
      <c r="N26" s="208" t="str">
        <f>IF(L26="","",IF(K26="","",IF(ISNUMBER(MATCH(K26,Table4[D],0)),0,MAX(N$3:N25)+1)))</f>
        <v/>
      </c>
      <c r="O26" s="208" t="str">
        <f>IF(L26="","",IF(ISNUMBER(N26),0,IF(ISNUMBER(MATCH(L26,Table4[C],0)),0,MAX(O$3:O25)+1)))</f>
        <v/>
      </c>
      <c r="P26" s="83" t="str">
        <f t="shared" si="0"/>
        <v/>
      </c>
      <c r="Q26" s="83"/>
      <c r="R26" s="255"/>
      <c r="S26" s="258" t="str">
        <f t="shared" si="4"/>
        <v/>
      </c>
      <c r="T26" s="258"/>
      <c r="U26" s="12"/>
      <c r="V26" s="227">
        <f t="shared" si="1"/>
        <v>0</v>
      </c>
      <c r="W26" s="219">
        <f t="shared" si="2"/>
        <v>0</v>
      </c>
      <c r="X26" s="214"/>
      <c r="Y26" s="213" t="str">
        <f t="shared" si="3"/>
        <v/>
      </c>
      <c r="Z26" s="213"/>
      <c r="AA26" s="212" t="str">
        <f t="shared" si="5"/>
        <v/>
      </c>
      <c r="AB26" s="212"/>
      <c r="AC26" s="212"/>
      <c r="AD26" s="205">
        <v>23</v>
      </c>
      <c r="AE26" s="206" t="s">
        <v>5</v>
      </c>
      <c r="AF26" s="205" t="s">
        <v>539</v>
      </c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ht="12" customHeight="1" x14ac:dyDescent="0.25">
      <c r="A27" s="258"/>
      <c r="B27" s="205">
        <f>____IN_____!B38</f>
        <v>24</v>
      </c>
      <c r="C27" s="206" t="str">
        <f>____IN_____!C38</f>
        <v>top</v>
      </c>
      <c r="D27" s="205" t="str">
        <f>____IN_____!D38</f>
        <v>_T_</v>
      </c>
      <c r="E27" s="208"/>
      <c r="F27" s="213">
        <v>24</v>
      </c>
      <c r="G27" s="216" t="s">
        <v>29</v>
      </c>
      <c r="H27" s="213" t="s">
        <v>527</v>
      </c>
      <c r="I27" s="217" t="str">
        <f>IF(Table4[[#This Row],[B]]=F26,1,"")</f>
        <v/>
      </c>
      <c r="J27" s="51"/>
      <c r="K27" s="255"/>
      <c r="L27" s="274"/>
      <c r="M27" s="263"/>
      <c r="N27" s="208" t="str">
        <f>IF(L27="","",IF(K27="","",IF(ISNUMBER(MATCH(K27,Table4[D],0)),0,MAX(N$3:N26)+1)))</f>
        <v/>
      </c>
      <c r="O27" s="208" t="str">
        <f>IF(L27="","",IF(ISNUMBER(N27),0,IF(ISNUMBER(MATCH(L27,Table4[C],0)),0,MAX(O$3:O26)+1)))</f>
        <v/>
      </c>
      <c r="P27" s="83" t="str">
        <f t="shared" si="0"/>
        <v/>
      </c>
      <c r="Q27" s="83"/>
      <c r="R27" s="255"/>
      <c r="S27" s="258" t="str">
        <f t="shared" si="4"/>
        <v/>
      </c>
      <c r="T27" s="258"/>
      <c r="U27" s="12"/>
      <c r="V27" s="227">
        <f t="shared" si="1"/>
        <v>0</v>
      </c>
      <c r="W27" s="219">
        <f t="shared" si="2"/>
        <v>0</v>
      </c>
      <c r="X27" s="214"/>
      <c r="Y27" s="213" t="str">
        <f t="shared" si="3"/>
        <v/>
      </c>
      <c r="Z27" s="213"/>
      <c r="AA27" s="212" t="str">
        <f t="shared" si="5"/>
        <v/>
      </c>
      <c r="AB27" s="212"/>
      <c r="AC27" s="212"/>
      <c r="AD27" s="205">
        <v>24</v>
      </c>
      <c r="AE27" s="206" t="s">
        <v>29</v>
      </c>
      <c r="AF27" s="205" t="s">
        <v>527</v>
      </c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ht="12" customHeight="1" x14ac:dyDescent="0.25">
      <c r="A28" s="258"/>
      <c r="B28" s="205">
        <f>____IN_____!B39</f>
        <v>25</v>
      </c>
      <c r="C28" s="206" t="str">
        <f>____IN_____!C39</f>
        <v>botm</v>
      </c>
      <c r="D28" s="205" t="str">
        <f>____IN_____!D39</f>
        <v>_B_</v>
      </c>
      <c r="E28" s="208"/>
      <c r="F28" s="213">
        <v>25</v>
      </c>
      <c r="G28" s="216" t="s">
        <v>6</v>
      </c>
      <c r="H28" s="213" t="s">
        <v>526</v>
      </c>
      <c r="I28" s="217" t="str">
        <f>IF(Table4[[#This Row],[B]]=F27,1,"")</f>
        <v/>
      </c>
      <c r="J28" s="51"/>
      <c r="K28" s="255"/>
      <c r="L28" s="274"/>
      <c r="M28" s="263"/>
      <c r="N28" s="208" t="str">
        <f>IF(L28="","",IF(K28="","",IF(ISNUMBER(MATCH(K28,Table4[D],0)),0,MAX(N$3:N27)+1)))</f>
        <v/>
      </c>
      <c r="O28" s="208" t="str">
        <f>IF(L28="","",IF(ISNUMBER(N28),0,IF(ISNUMBER(MATCH(L28,Table4[C],0)),0,MAX(O$3:O27)+1)))</f>
        <v/>
      </c>
      <c r="P28" s="83" t="str">
        <f t="shared" si="0"/>
        <v/>
      </c>
      <c r="Q28" s="83"/>
      <c r="R28" s="255"/>
      <c r="S28" s="258" t="str">
        <f t="shared" si="4"/>
        <v/>
      </c>
      <c r="T28" s="258"/>
      <c r="U28" s="12"/>
      <c r="V28" s="227">
        <f t="shared" si="1"/>
        <v>0</v>
      </c>
      <c r="W28" s="219">
        <f t="shared" si="2"/>
        <v>0</v>
      </c>
      <c r="X28" s="214"/>
      <c r="Y28" s="213" t="str">
        <f t="shared" si="3"/>
        <v/>
      </c>
      <c r="Z28" s="213"/>
      <c r="AA28" s="212" t="str">
        <f t="shared" si="5"/>
        <v/>
      </c>
      <c r="AB28" s="212"/>
      <c r="AC28" s="212"/>
      <c r="AD28" s="205">
        <v>25</v>
      </c>
      <c r="AE28" s="206" t="s">
        <v>6</v>
      </c>
      <c r="AF28" s="205" t="s">
        <v>526</v>
      </c>
      <c r="AG28" s="51"/>
      <c r="AH28" s="83"/>
      <c r="AI28" s="83"/>
      <c r="AJ28" s="83"/>
      <c r="AK28" s="51"/>
      <c r="AL28" s="51"/>
      <c r="AM28" s="51"/>
      <c r="AN28" s="51"/>
      <c r="AO28" s="51"/>
      <c r="AP28" s="51"/>
      <c r="AQ28" s="51"/>
      <c r="AR28" s="51"/>
      <c r="AS28" s="51"/>
    </row>
    <row r="29" spans="1:45" ht="12" customHeight="1" x14ac:dyDescent="0.25">
      <c r="A29" s="258"/>
      <c r="B29" s="205">
        <f>____IN_____!B40</f>
        <v>26</v>
      </c>
      <c r="C29" s="206" t="str">
        <f>____IN_____!C40</f>
        <v>Lx</v>
      </c>
      <c r="D29" s="205" t="str">
        <f>____IN_____!D40</f>
        <v>_X</v>
      </c>
      <c r="E29" s="208"/>
      <c r="F29" s="213">
        <v>26</v>
      </c>
      <c r="G29" s="216" t="s">
        <v>8</v>
      </c>
      <c r="H29" s="213" t="s">
        <v>700</v>
      </c>
      <c r="I29" s="217" t="str">
        <f>IF(Table4[[#This Row],[B]]=F28,1,"")</f>
        <v/>
      </c>
      <c r="J29" s="51"/>
      <c r="K29" s="255"/>
      <c r="L29" s="275"/>
      <c r="M29" s="263"/>
      <c r="N29" s="208" t="str">
        <f>IF(L29="","",IF(K29="","",IF(ISNUMBER(MATCH(K29,Table4[D],0)),0,MAX(N$3:N28)+1)))</f>
        <v/>
      </c>
      <c r="O29" s="208" t="str">
        <f>IF(L29="","",IF(ISNUMBER(N29),0,IF(ISNUMBER(MATCH(L29,Table4[C],0)),0,MAX(O$3:O28)+1)))</f>
        <v/>
      </c>
      <c r="P29" s="83" t="str">
        <f t="shared" si="0"/>
        <v/>
      </c>
      <c r="Q29" s="83"/>
      <c r="R29" s="255"/>
      <c r="S29" s="258" t="str">
        <f t="shared" si="4"/>
        <v/>
      </c>
      <c r="T29" s="258"/>
      <c r="U29" s="12"/>
      <c r="V29" s="227">
        <f t="shared" si="1"/>
        <v>0</v>
      </c>
      <c r="W29" s="219">
        <f t="shared" si="2"/>
        <v>0</v>
      </c>
      <c r="X29" s="214"/>
      <c r="Y29" s="213" t="str">
        <f t="shared" si="3"/>
        <v/>
      </c>
      <c r="Z29" s="213"/>
      <c r="AA29" s="212" t="str">
        <f t="shared" si="5"/>
        <v/>
      </c>
      <c r="AB29" s="212"/>
      <c r="AC29" s="212"/>
      <c r="AD29" s="205">
        <v>26</v>
      </c>
      <c r="AE29" s="206" t="s">
        <v>8</v>
      </c>
      <c r="AF29" s="205" t="s">
        <v>700</v>
      </c>
      <c r="AG29" s="51"/>
      <c r="AH29" s="83"/>
      <c r="AI29" s="83"/>
      <c r="AJ29" s="83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ht="12" customHeight="1" x14ac:dyDescent="0.25">
      <c r="A30" s="258"/>
      <c r="B30" s="205">
        <f>____IN_____!B41</f>
        <v>27</v>
      </c>
      <c r="C30" s="206" t="str">
        <f>____IN_____!C41</f>
        <v>k11</v>
      </c>
      <c r="D30" s="205" t="str">
        <f>____IN_____!D41</f>
        <v>k1</v>
      </c>
      <c r="E30" s="208"/>
      <c r="F30" s="213">
        <v>27</v>
      </c>
      <c r="G30" s="216" t="s">
        <v>11</v>
      </c>
      <c r="H30" s="213" t="s">
        <v>520</v>
      </c>
      <c r="I30" s="217" t="str">
        <f>IF(Table4[[#This Row],[B]]=F29,1,"")</f>
        <v/>
      </c>
      <c r="J30" s="51"/>
      <c r="K30" s="255"/>
      <c r="L30" s="275"/>
      <c r="M30" s="264"/>
      <c r="N30" s="208" t="str">
        <f>IF(L30="","",IF(K30="","",IF(ISNUMBER(MATCH(K30,Table4[D],0)),0,MAX(N$3:N29)+1)))</f>
        <v/>
      </c>
      <c r="O30" s="208" t="str">
        <f>IF(L30="","",IF(ISNUMBER(N30),0,IF(ISNUMBER(MATCH(L30,Table4[C],0)),0,MAX(O$3:O29)+1)))</f>
        <v/>
      </c>
      <c r="P30" s="83" t="str">
        <f t="shared" si="0"/>
        <v/>
      </c>
      <c r="Q30" s="83"/>
      <c r="R30" s="255"/>
      <c r="S30" s="258" t="str">
        <f t="shared" si="4"/>
        <v/>
      </c>
      <c r="T30" s="258"/>
      <c r="U30" s="12"/>
      <c r="V30" s="227">
        <f t="shared" si="1"/>
        <v>0</v>
      </c>
      <c r="W30" s="219">
        <f t="shared" si="2"/>
        <v>0</v>
      </c>
      <c r="X30" s="214"/>
      <c r="Y30" s="213" t="str">
        <f t="shared" si="3"/>
        <v/>
      </c>
      <c r="Z30" s="213"/>
      <c r="AA30" s="212" t="str">
        <f t="shared" si="5"/>
        <v/>
      </c>
      <c r="AB30" s="212"/>
      <c r="AC30" s="212"/>
      <c r="AD30" s="205">
        <v>27</v>
      </c>
      <c r="AE30" s="206" t="s">
        <v>11</v>
      </c>
      <c r="AF30" s="205" t="s">
        <v>179</v>
      </c>
      <c r="AG30" s="51"/>
      <c r="AH30" s="83" t="s">
        <v>11</v>
      </c>
      <c r="AI30" s="205" t="s">
        <v>179</v>
      </c>
      <c r="AJ30" s="83" t="s">
        <v>459</v>
      </c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ht="12" customHeight="1" x14ac:dyDescent="0.25">
      <c r="A31" s="258"/>
      <c r="B31" s="205">
        <f>____IN_____!B42</f>
        <v>28</v>
      </c>
      <c r="C31" s="206" t="str">
        <f>____IN_____!C42</f>
        <v>k12</v>
      </c>
      <c r="D31" s="205" t="str">
        <f>____IN_____!D42</f>
        <v>k2</v>
      </c>
      <c r="E31" s="208"/>
      <c r="F31" s="213">
        <v>28</v>
      </c>
      <c r="G31" s="216" t="s">
        <v>63</v>
      </c>
      <c r="H31" s="213" t="s">
        <v>521</v>
      </c>
      <c r="I31" s="217" t="str">
        <f>IF(Table4[[#This Row],[B]]=F30,1,"")</f>
        <v/>
      </c>
      <c r="J31" s="51"/>
      <c r="K31" s="255"/>
      <c r="L31" s="275"/>
      <c r="M31" s="264"/>
      <c r="N31" s="208" t="str">
        <f>IF(L31="","",IF(K31="","",IF(ISNUMBER(MATCH(K31,Table4[D],0)),0,MAX(N$3:N30)+1)))</f>
        <v/>
      </c>
      <c r="O31" s="208" t="str">
        <f>IF(L31="","",IF(ISNUMBER(N31),0,IF(ISNUMBER(MATCH(L31,Table4[C],0)),0,MAX(O$3:O30)+1)))</f>
        <v/>
      </c>
      <c r="P31" s="83" t="str">
        <f t="shared" si="0"/>
        <v/>
      </c>
      <c r="Q31" s="83"/>
      <c r="R31" s="255"/>
      <c r="S31" s="258" t="str">
        <f t="shared" si="4"/>
        <v/>
      </c>
      <c r="T31" s="258"/>
      <c r="U31" s="12"/>
      <c r="V31" s="227">
        <f t="shared" si="1"/>
        <v>0</v>
      </c>
      <c r="W31" s="219">
        <f t="shared" si="2"/>
        <v>0</v>
      </c>
      <c r="X31" s="214"/>
      <c r="Y31" s="213" t="str">
        <f t="shared" si="3"/>
        <v/>
      </c>
      <c r="Z31" s="213"/>
      <c r="AA31" s="212" t="str">
        <f t="shared" si="5"/>
        <v/>
      </c>
      <c r="AB31" s="212"/>
      <c r="AC31" s="212"/>
      <c r="AD31" s="205">
        <v>28</v>
      </c>
      <c r="AE31" s="206" t="s">
        <v>896</v>
      </c>
      <c r="AF31" s="205" t="s">
        <v>180</v>
      </c>
      <c r="AG31" s="51"/>
      <c r="AH31" s="205" t="s">
        <v>896</v>
      </c>
      <c r="AI31" s="205" t="s">
        <v>180</v>
      </c>
      <c r="AJ31" s="83" t="s">
        <v>460</v>
      </c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ht="12" customHeight="1" x14ac:dyDescent="0.25">
      <c r="A32" s="258"/>
      <c r="B32" s="205">
        <f>____IN_____!B43</f>
        <v>29</v>
      </c>
      <c r="C32" s="206" t="str">
        <f>____IN_____!C43</f>
        <v>k13</v>
      </c>
      <c r="D32" s="205" t="str">
        <f>____IN_____!D43</f>
        <v>k3</v>
      </c>
      <c r="E32" s="208"/>
      <c r="F32" s="213">
        <v>29</v>
      </c>
      <c r="G32" s="216" t="s">
        <v>64</v>
      </c>
      <c r="H32" s="213" t="s">
        <v>522</v>
      </c>
      <c r="I32" s="217" t="str">
        <f>IF(Table4[[#This Row],[B]]=F31,1,"")</f>
        <v/>
      </c>
      <c r="J32" s="51"/>
      <c r="K32" s="255"/>
      <c r="L32" s="275"/>
      <c r="M32" s="263"/>
      <c r="N32" s="208" t="str">
        <f>IF(L32="","",IF(K32="","",IF(ISNUMBER(MATCH(K32,Table4[D],0)),0,MAX(N$3:N31)+1)))</f>
        <v/>
      </c>
      <c r="O32" s="208" t="str">
        <f>IF(L32="","",IF(ISNUMBER(N32),0,IF(ISNUMBER(MATCH(L32,Table4[C],0)),0,MAX(O$3:O31)+1)))</f>
        <v/>
      </c>
      <c r="P32" s="83" t="str">
        <f t="shared" si="0"/>
        <v/>
      </c>
      <c r="Q32" s="83"/>
      <c r="R32" s="255"/>
      <c r="S32" s="258" t="str">
        <f t="shared" si="4"/>
        <v/>
      </c>
      <c r="T32" s="258"/>
      <c r="U32" s="12"/>
      <c r="V32" s="227">
        <f t="shared" si="1"/>
        <v>0</v>
      </c>
      <c r="W32" s="219">
        <f t="shared" si="2"/>
        <v>0</v>
      </c>
      <c r="X32" s="214"/>
      <c r="Y32" s="213" t="str">
        <f t="shared" si="3"/>
        <v/>
      </c>
      <c r="Z32" s="213"/>
      <c r="AA32" s="212" t="str">
        <f t="shared" si="5"/>
        <v/>
      </c>
      <c r="AB32" s="212"/>
      <c r="AC32" s="212"/>
      <c r="AD32" s="205">
        <v>29</v>
      </c>
      <c r="AE32" s="206" t="s">
        <v>897</v>
      </c>
      <c r="AF32" s="205" t="s">
        <v>905</v>
      </c>
      <c r="AG32" s="51"/>
      <c r="AH32" s="83" t="s">
        <v>897</v>
      </c>
      <c r="AI32" s="205" t="s">
        <v>905</v>
      </c>
      <c r="AJ32" s="83" t="s">
        <v>464</v>
      </c>
      <c r="AK32" s="51"/>
      <c r="AL32" s="51"/>
      <c r="AM32" s="51"/>
      <c r="AN32" s="51"/>
      <c r="AO32" s="51"/>
      <c r="AP32" s="51"/>
      <c r="AQ32" s="51"/>
      <c r="AR32" s="51"/>
      <c r="AS32" s="51"/>
    </row>
    <row r="33" spans="1:45" ht="12" customHeight="1" x14ac:dyDescent="0.25">
      <c r="A33" s="258"/>
      <c r="B33" s="205">
        <f>____IN_____!B44</f>
        <v>30</v>
      </c>
      <c r="C33" s="206" t="str">
        <f>____IN_____!C44</f>
        <v>k14</v>
      </c>
      <c r="D33" s="205" t="str">
        <f>____IN_____!D44</f>
        <v>k4</v>
      </c>
      <c r="E33" s="208"/>
      <c r="F33" s="213">
        <v>30</v>
      </c>
      <c r="G33" s="216" t="s">
        <v>31</v>
      </c>
      <c r="H33" s="213" t="s">
        <v>523</v>
      </c>
      <c r="I33" s="217" t="str">
        <f>IF(Table4[[#This Row],[B]]=F32,1,"")</f>
        <v/>
      </c>
      <c r="J33" s="51"/>
      <c r="K33" s="255"/>
      <c r="L33" s="275"/>
      <c r="M33" s="263"/>
      <c r="N33" s="208" t="str">
        <f>IF(L33="","",IF(K33="","",IF(ISNUMBER(MATCH(K33,Table4[D],0)),0,MAX(N$3:N32)+1)))</f>
        <v/>
      </c>
      <c r="O33" s="208" t="str">
        <f>IF(L33="","",IF(ISNUMBER(N33),0,IF(ISNUMBER(MATCH(L33,Table4[C],0)),0,MAX(O$3:O32)+1)))</f>
        <v/>
      </c>
      <c r="P33" s="83" t="str">
        <f t="shared" si="0"/>
        <v/>
      </c>
      <c r="Q33" s="83"/>
      <c r="R33" s="255"/>
      <c r="S33" s="258" t="str">
        <f t="shared" si="4"/>
        <v/>
      </c>
      <c r="T33" s="258"/>
      <c r="U33" s="12"/>
      <c r="V33" s="227">
        <f t="shared" si="1"/>
        <v>0</v>
      </c>
      <c r="W33" s="219">
        <f t="shared" si="2"/>
        <v>0</v>
      </c>
      <c r="X33" s="214"/>
      <c r="Y33" s="213" t="str">
        <f t="shared" si="3"/>
        <v/>
      </c>
      <c r="Z33" s="213"/>
      <c r="AA33" s="212" t="str">
        <f t="shared" si="5"/>
        <v/>
      </c>
      <c r="AB33" s="212"/>
      <c r="AC33" s="212"/>
      <c r="AD33" s="205">
        <v>30</v>
      </c>
      <c r="AE33" s="206" t="s">
        <v>898</v>
      </c>
      <c r="AF33" s="205" t="s">
        <v>906</v>
      </c>
      <c r="AG33" s="51"/>
      <c r="AH33" s="205" t="s">
        <v>898</v>
      </c>
      <c r="AI33" s="205" t="s">
        <v>906</v>
      </c>
      <c r="AJ33" s="83" t="s">
        <v>465</v>
      </c>
      <c r="AK33" s="51"/>
      <c r="AL33" s="51"/>
      <c r="AM33" s="51"/>
      <c r="AN33" s="51"/>
      <c r="AO33" s="51"/>
      <c r="AP33" s="51"/>
      <c r="AQ33" s="51"/>
      <c r="AR33" s="51"/>
      <c r="AS33" s="51"/>
    </row>
    <row r="34" spans="1:45" ht="12" customHeight="1" x14ac:dyDescent="0.25">
      <c r="A34" s="258"/>
      <c r="B34" s="205">
        <f>____IN_____!B45</f>
        <v>31</v>
      </c>
      <c r="C34" s="206" t="str">
        <f>____IN_____!C45</f>
        <v>k15</v>
      </c>
      <c r="D34" s="205" t="str">
        <f>____IN_____!D45</f>
        <v>k5</v>
      </c>
      <c r="E34" s="208"/>
      <c r="F34" s="213">
        <v>31</v>
      </c>
      <c r="G34" s="216" t="s">
        <v>65</v>
      </c>
      <c r="H34" s="213" t="s">
        <v>524</v>
      </c>
      <c r="I34" s="217" t="str">
        <f>IF(Table4[[#This Row],[B]]=F33,1,"")</f>
        <v/>
      </c>
      <c r="J34" s="51"/>
      <c r="K34" s="255"/>
      <c r="L34" s="275"/>
      <c r="M34" s="264"/>
      <c r="N34" s="208" t="str">
        <f>IF(L34="","",IF(K34="","",IF(ISNUMBER(MATCH(K34,Table4[D],0)),0,MAX(N$3:N33)+1)))</f>
        <v/>
      </c>
      <c r="O34" s="208" t="str">
        <f>IF(L34="","",IF(ISNUMBER(N34),0,IF(ISNUMBER(MATCH(L34,Table4[C],0)),0,MAX(O$3:O33)+1)))</f>
        <v/>
      </c>
      <c r="P34" s="83" t="str">
        <f t="shared" si="0"/>
        <v/>
      </c>
      <c r="Q34" s="83"/>
      <c r="R34" s="255"/>
      <c r="S34" s="258" t="str">
        <f t="shared" si="4"/>
        <v/>
      </c>
      <c r="T34" s="258"/>
      <c r="U34" s="12"/>
      <c r="V34" s="227">
        <f t="shared" si="1"/>
        <v>0</v>
      </c>
      <c r="W34" s="219">
        <f t="shared" si="2"/>
        <v>0</v>
      </c>
      <c r="X34" s="214"/>
      <c r="Y34" s="213" t="str">
        <f t="shared" si="3"/>
        <v/>
      </c>
      <c r="Z34" s="213"/>
      <c r="AA34" s="212" t="str">
        <f t="shared" si="5"/>
        <v/>
      </c>
      <c r="AB34" s="212"/>
      <c r="AC34" s="212"/>
      <c r="AD34" s="205">
        <v>31</v>
      </c>
      <c r="AE34" s="206" t="s">
        <v>899</v>
      </c>
      <c r="AF34" s="205" t="s">
        <v>907</v>
      </c>
      <c r="AG34" s="51"/>
      <c r="AH34" s="83" t="s">
        <v>899</v>
      </c>
      <c r="AI34" s="205" t="s">
        <v>907</v>
      </c>
      <c r="AJ34" s="83"/>
      <c r="AK34" s="51"/>
      <c r="AL34" s="51"/>
      <c r="AM34" s="51"/>
      <c r="AN34" s="51"/>
      <c r="AO34" s="51"/>
      <c r="AP34" s="51"/>
      <c r="AQ34" s="51"/>
      <c r="AR34" s="51"/>
      <c r="AS34" s="51"/>
    </row>
    <row r="35" spans="1:45" ht="12" customHeight="1" x14ac:dyDescent="0.25">
      <c r="A35" s="258"/>
      <c r="B35" s="205">
        <f>____IN_____!B46</f>
        <v>32</v>
      </c>
      <c r="C35" s="206" t="str">
        <f>____IN_____!C46</f>
        <v>k21</v>
      </c>
      <c r="D35" s="205" t="str">
        <f>____IN_____!D46</f>
        <v>k6</v>
      </c>
      <c r="E35" s="208"/>
      <c r="F35" s="213">
        <v>32</v>
      </c>
      <c r="G35" s="216" t="s">
        <v>66</v>
      </c>
      <c r="H35" s="213" t="s">
        <v>525</v>
      </c>
      <c r="I35" s="218" t="str">
        <f>IF(Table4[[#This Row],[B]]=F34,1,"")</f>
        <v/>
      </c>
      <c r="J35" s="51"/>
      <c r="K35" s="255"/>
      <c r="L35" s="275"/>
      <c r="M35" s="264"/>
      <c r="N35" s="208" t="str">
        <f>IF(L35="","",IF(K35="","",IF(ISNUMBER(MATCH(K35,Table4[D],0)),0,MAX(N$3:N34)+1)))</f>
        <v/>
      </c>
      <c r="O35" s="208" t="str">
        <f>IF(L35="","",IF(ISNUMBER(N35),0,IF(ISNUMBER(MATCH(L35,Table4[C],0)),0,MAX(O$3:O34)+1)))</f>
        <v/>
      </c>
      <c r="P35" s="83" t="str">
        <f t="shared" si="0"/>
        <v/>
      </c>
      <c r="Q35" s="83"/>
      <c r="R35" s="255"/>
      <c r="S35" s="258" t="str">
        <f t="shared" si="4"/>
        <v/>
      </c>
      <c r="T35" s="258"/>
      <c r="U35" s="12"/>
      <c r="V35" s="227">
        <f t="shared" si="1"/>
        <v>0</v>
      </c>
      <c r="W35" s="219">
        <f t="shared" si="2"/>
        <v>0</v>
      </c>
      <c r="X35" s="214"/>
      <c r="Y35" s="213" t="str">
        <f t="shared" si="3"/>
        <v/>
      </c>
      <c r="Z35" s="213"/>
      <c r="AA35" s="212" t="str">
        <f t="shared" si="5"/>
        <v/>
      </c>
      <c r="AB35" s="212"/>
      <c r="AC35" s="212"/>
      <c r="AD35" s="205">
        <v>32</v>
      </c>
      <c r="AE35" s="206" t="s">
        <v>900</v>
      </c>
      <c r="AF35" s="205" t="s">
        <v>908</v>
      </c>
      <c r="AG35" s="51"/>
      <c r="AH35" s="218" t="s">
        <v>900</v>
      </c>
      <c r="AI35" s="205" t="s">
        <v>908</v>
      </c>
      <c r="AJ35" s="83"/>
      <c r="AK35" s="51"/>
      <c r="AL35" s="51"/>
      <c r="AM35" s="51"/>
      <c r="AN35" s="51"/>
      <c r="AO35" s="51"/>
      <c r="AP35" s="51"/>
      <c r="AQ35" s="51"/>
      <c r="AR35" s="51"/>
      <c r="AS35" s="51"/>
    </row>
    <row r="36" spans="1:45" ht="12" customHeight="1" x14ac:dyDescent="0.25">
      <c r="A36" s="258"/>
      <c r="B36" s="205">
        <f>____IN_____!B47</f>
        <v>33</v>
      </c>
      <c r="C36" s="206" t="str">
        <f>____IN_____!C47</f>
        <v>k22</v>
      </c>
      <c r="D36" s="205" t="str">
        <f>____IN_____!D47</f>
        <v>k7</v>
      </c>
      <c r="E36" s="208"/>
      <c r="F36" s="213">
        <v>33</v>
      </c>
      <c r="G36" s="216" t="s">
        <v>75</v>
      </c>
      <c r="H36" s="213" t="s">
        <v>75</v>
      </c>
      <c r="I36" s="218" t="str">
        <f>IF(Table4[[#This Row],[B]]=F35,1,"")</f>
        <v/>
      </c>
      <c r="J36" s="51"/>
      <c r="K36" s="255"/>
      <c r="L36" s="275"/>
      <c r="M36" s="263"/>
      <c r="N36" s="208" t="str">
        <f>IF(L36="","",IF(K36="","",IF(ISNUMBER(MATCH(K36,Table4[D],0)),0,MAX(N$3:N35)+1)))</f>
        <v/>
      </c>
      <c r="O36" s="208" t="str">
        <f>IF(L36="","",IF(ISNUMBER(N36),0,IF(ISNUMBER(MATCH(L36,Table4[C],0)),0,MAX(O$3:O35)+1)))</f>
        <v/>
      </c>
      <c r="P36" s="83" t="str">
        <f t="shared" si="0"/>
        <v/>
      </c>
      <c r="Q36" s="83"/>
      <c r="R36" s="255"/>
      <c r="S36" s="258" t="str">
        <f t="shared" si="4"/>
        <v/>
      </c>
      <c r="T36" s="258"/>
      <c r="U36" s="12"/>
      <c r="V36" s="227">
        <f t="shared" ref="V36:V67" si="6">L36</f>
        <v>0</v>
      </c>
      <c r="W36" s="219">
        <f t="shared" ref="W36:W67" si="7">M36</f>
        <v>0</v>
      </c>
      <c r="X36" s="214"/>
      <c r="Y36" s="213" t="str">
        <f t="shared" ref="Y36:Y67" si="8">IF(ISNUMBER(O36),";","")</f>
        <v/>
      </c>
      <c r="Z36" s="213"/>
      <c r="AA36" s="212" t="str">
        <f t="shared" si="5"/>
        <v/>
      </c>
      <c r="AB36" s="212"/>
      <c r="AC36" s="212"/>
      <c r="AD36" s="205">
        <v>33</v>
      </c>
      <c r="AE36" s="206" t="s">
        <v>901</v>
      </c>
      <c r="AF36" s="205" t="s">
        <v>909</v>
      </c>
      <c r="AG36" s="51"/>
      <c r="AH36" s="83" t="s">
        <v>901</v>
      </c>
      <c r="AI36" s="205" t="s">
        <v>909</v>
      </c>
      <c r="AJ36" s="83"/>
      <c r="AK36" s="51"/>
      <c r="AL36" s="51"/>
      <c r="AM36" s="51"/>
      <c r="AN36" s="51"/>
      <c r="AO36" s="51"/>
      <c r="AP36" s="51"/>
      <c r="AQ36" s="51"/>
      <c r="AR36" s="51"/>
      <c r="AS36" s="51"/>
    </row>
    <row r="37" spans="1:45" ht="12" customHeight="1" x14ac:dyDescent="0.25">
      <c r="A37" s="258"/>
      <c r="B37" s="205">
        <f>____IN_____!B48</f>
        <v>34</v>
      </c>
      <c r="C37" s="206" t="str">
        <f>____IN_____!C48</f>
        <v>k23</v>
      </c>
      <c r="D37" s="205" t="str">
        <f>____IN_____!D48</f>
        <v>k8</v>
      </c>
      <c r="E37" s="208"/>
      <c r="F37" s="213">
        <v>34</v>
      </c>
      <c r="G37" s="216" t="s">
        <v>52</v>
      </c>
      <c r="H37" s="213" t="s">
        <v>674</v>
      </c>
      <c r="I37" s="218" t="str">
        <f>IF(Table4[[#This Row],[B]]=F36,1,"")</f>
        <v/>
      </c>
      <c r="J37" s="51"/>
      <c r="K37" s="255"/>
      <c r="L37" s="275"/>
      <c r="M37" s="263"/>
      <c r="N37" s="208" t="str">
        <f>IF(L37="","",IF(K37="","",IF(ISNUMBER(MATCH(K37,Table4[D],0)),0,MAX(N$3:N36)+1)))</f>
        <v/>
      </c>
      <c r="O37" s="208" t="str">
        <f>IF(L37="","",IF(ISNUMBER(N37),0,IF(ISNUMBER(MATCH(L37,Table4[C],0)),0,MAX(O$3:O36)+1)))</f>
        <v/>
      </c>
      <c r="P37" s="83" t="str">
        <f t="shared" si="0"/>
        <v/>
      </c>
      <c r="Q37" s="83"/>
      <c r="R37" s="255"/>
      <c r="S37" s="258" t="str">
        <f t="shared" si="4"/>
        <v/>
      </c>
      <c r="T37" s="258"/>
      <c r="U37" s="12"/>
      <c r="V37" s="227">
        <f t="shared" si="6"/>
        <v>0</v>
      </c>
      <c r="W37" s="219">
        <f t="shared" si="7"/>
        <v>0</v>
      </c>
      <c r="X37" s="214"/>
      <c r="Y37" s="213" t="str">
        <f t="shared" si="8"/>
        <v/>
      </c>
      <c r="Z37" s="213"/>
      <c r="AA37" s="212" t="str">
        <f t="shared" si="5"/>
        <v/>
      </c>
      <c r="AB37" s="212"/>
      <c r="AC37" s="212"/>
      <c r="AD37" s="205">
        <v>34</v>
      </c>
      <c r="AE37" s="206" t="s">
        <v>902</v>
      </c>
      <c r="AF37" s="205" t="s">
        <v>910</v>
      </c>
      <c r="AG37" s="51"/>
      <c r="AH37" s="218" t="s">
        <v>902</v>
      </c>
      <c r="AI37" s="205" t="s">
        <v>910</v>
      </c>
      <c r="AJ37" s="83"/>
      <c r="AK37" s="51"/>
      <c r="AL37" s="51"/>
      <c r="AM37" s="51"/>
      <c r="AN37" s="51"/>
      <c r="AO37" s="51"/>
      <c r="AP37" s="51"/>
      <c r="AQ37" s="51"/>
      <c r="AR37" s="51"/>
      <c r="AS37" s="51"/>
    </row>
    <row r="38" spans="1:45" ht="12" customHeight="1" x14ac:dyDescent="0.25">
      <c r="A38" s="258"/>
      <c r="B38" s="205">
        <f>____IN_____!B49</f>
        <v>35</v>
      </c>
      <c r="C38" s="206" t="str">
        <f>____IN_____!C49</f>
        <v>k24</v>
      </c>
      <c r="D38" s="205" t="str">
        <f>____IN_____!D49</f>
        <v>k9</v>
      </c>
      <c r="E38" s="208"/>
      <c r="F38" s="213">
        <v>35</v>
      </c>
      <c r="G38" s="216" t="s">
        <v>32</v>
      </c>
      <c r="H38" s="213" t="s">
        <v>589</v>
      </c>
      <c r="I38" s="218" t="str">
        <f>IF(Table4[[#This Row],[B]]=F37,1,"")</f>
        <v/>
      </c>
      <c r="J38" s="51"/>
      <c r="K38" s="255"/>
      <c r="L38" s="275"/>
      <c r="M38" s="264"/>
      <c r="N38" s="208" t="str">
        <f>IF(L38="","",IF(K38="","",IF(ISNUMBER(MATCH(K38,Table4[D],0)),0,MAX(N$3:N37)+1)))</f>
        <v/>
      </c>
      <c r="O38" s="208" t="str">
        <f>IF(L38="","",IF(ISNUMBER(N38),0,IF(ISNUMBER(MATCH(L38,Table4[C],0)),0,MAX(O$3:O37)+1)))</f>
        <v/>
      </c>
      <c r="P38" s="83" t="str">
        <f t="shared" si="0"/>
        <v/>
      </c>
      <c r="Q38" s="83"/>
      <c r="R38" s="255"/>
      <c r="S38" s="258" t="str">
        <f t="shared" si="4"/>
        <v/>
      </c>
      <c r="T38" s="258"/>
      <c r="U38" s="12"/>
      <c r="V38" s="227">
        <f t="shared" si="6"/>
        <v>0</v>
      </c>
      <c r="W38" s="219">
        <f t="shared" si="7"/>
        <v>0</v>
      </c>
      <c r="X38" s="214"/>
      <c r="Y38" s="213" t="str">
        <f t="shared" si="8"/>
        <v/>
      </c>
      <c r="Z38" s="213"/>
      <c r="AA38" s="212" t="str">
        <f t="shared" si="5"/>
        <v/>
      </c>
      <c r="AB38" s="212"/>
      <c r="AC38" s="212"/>
      <c r="AD38" s="205">
        <v>35</v>
      </c>
      <c r="AE38" s="206" t="s">
        <v>903</v>
      </c>
      <c r="AF38" s="205" t="s">
        <v>911</v>
      </c>
      <c r="AG38" s="51"/>
      <c r="AH38" s="83" t="s">
        <v>903</v>
      </c>
      <c r="AI38" s="205" t="s">
        <v>911</v>
      </c>
      <c r="AJ38" s="83"/>
      <c r="AK38" s="51"/>
      <c r="AL38" s="51"/>
      <c r="AM38" s="51"/>
      <c r="AN38" s="51"/>
      <c r="AO38" s="51"/>
      <c r="AP38" s="51"/>
      <c r="AQ38" s="51"/>
      <c r="AR38" s="51"/>
      <c r="AS38" s="51"/>
    </row>
    <row r="39" spans="1:45" ht="12" customHeight="1" x14ac:dyDescent="0.25">
      <c r="A39" s="258"/>
      <c r="B39" s="205">
        <f>____IN_____!B50</f>
        <v>36</v>
      </c>
      <c r="C39" s="206" t="str">
        <f>____IN_____!C50</f>
        <v>k25</v>
      </c>
      <c r="D39" s="205" t="str">
        <f>____IN_____!D50</f>
        <v>k10</v>
      </c>
      <c r="E39" s="208"/>
      <c r="F39" s="213">
        <v>36</v>
      </c>
      <c r="G39" s="216" t="s">
        <v>34</v>
      </c>
      <c r="H39" s="213" t="s">
        <v>637</v>
      </c>
      <c r="I39" s="218" t="str">
        <f>IF(Table4[[#This Row],[B]]=F38,1,"")</f>
        <v/>
      </c>
      <c r="J39" s="51"/>
      <c r="K39" s="255"/>
      <c r="L39" s="275"/>
      <c r="M39" s="264"/>
      <c r="N39" s="208" t="str">
        <f>IF(L39="","",IF(K39="","",IF(ISNUMBER(MATCH(K39,Table4[D],0)),0,MAX(N$3:N38)+1)))</f>
        <v/>
      </c>
      <c r="O39" s="208" t="str">
        <f>IF(L39="","",IF(ISNUMBER(N39),0,IF(ISNUMBER(MATCH(L39,Table4[C],0)),0,MAX(O$3:O38)+1)))</f>
        <v/>
      </c>
      <c r="P39" s="83" t="str">
        <f t="shared" si="0"/>
        <v/>
      </c>
      <c r="Q39" s="83"/>
      <c r="R39" s="255"/>
      <c r="S39" s="258" t="str">
        <f t="shared" si="4"/>
        <v/>
      </c>
      <c r="T39" s="258"/>
      <c r="U39" s="12"/>
      <c r="V39" s="227">
        <f t="shared" si="6"/>
        <v>0</v>
      </c>
      <c r="W39" s="219">
        <f t="shared" si="7"/>
        <v>0</v>
      </c>
      <c r="X39" s="214"/>
      <c r="Y39" s="213" t="str">
        <f t="shared" si="8"/>
        <v/>
      </c>
      <c r="Z39" s="213"/>
      <c r="AA39" s="212" t="str">
        <f t="shared" si="5"/>
        <v/>
      </c>
      <c r="AB39" s="212"/>
      <c r="AC39" s="212"/>
      <c r="AD39" s="205">
        <v>36</v>
      </c>
      <c r="AE39" s="206" t="s">
        <v>904</v>
      </c>
      <c r="AF39" s="205" t="s">
        <v>912</v>
      </c>
      <c r="AG39" s="51"/>
      <c r="AH39" s="218" t="s">
        <v>904</v>
      </c>
      <c r="AI39" s="205" t="s">
        <v>912</v>
      </c>
      <c r="AJ39" s="83"/>
      <c r="AK39" s="51"/>
      <c r="AL39" s="51"/>
      <c r="AM39" s="51"/>
      <c r="AN39" s="51"/>
      <c r="AO39" s="51"/>
      <c r="AP39" s="51"/>
      <c r="AQ39" s="51"/>
      <c r="AR39" s="51"/>
      <c r="AS39" s="51"/>
    </row>
    <row r="40" spans="1:45" ht="12" customHeight="1" x14ac:dyDescent="0.25">
      <c r="A40" s="258"/>
      <c r="B40" s="205">
        <f>____IN_____!B51</f>
        <v>37</v>
      </c>
      <c r="C40" s="206" t="str">
        <f>____IN_____!C51</f>
        <v>peclet</v>
      </c>
      <c r="D40" s="205" t="str">
        <f>____IN_____!D51</f>
        <v>peclet</v>
      </c>
      <c r="E40" s="208"/>
      <c r="F40" s="213">
        <v>37</v>
      </c>
      <c r="G40" s="216" t="s">
        <v>35</v>
      </c>
      <c r="H40" s="213" t="s">
        <v>701</v>
      </c>
      <c r="I40" s="218" t="str">
        <f>IF(Table4[[#This Row],[B]]=F39,1,"")</f>
        <v/>
      </c>
      <c r="J40" s="51"/>
      <c r="K40" s="255"/>
      <c r="L40" s="275"/>
      <c r="M40" s="263"/>
      <c r="N40" s="208" t="str">
        <f>IF(L40="","",IF(K40="","",IF(ISNUMBER(MATCH(K40,Table4[D],0)),0,MAX(N$3:N39)+1)))</f>
        <v/>
      </c>
      <c r="O40" s="208" t="str">
        <f>IF(L40="","",IF(ISNUMBER(N40),0,IF(ISNUMBER(MATCH(L40,Table4[C],0)),0,MAX(O$3:O39)+1)))</f>
        <v/>
      </c>
      <c r="P40" s="83" t="str">
        <f t="shared" si="0"/>
        <v/>
      </c>
      <c r="Q40" s="83"/>
      <c r="R40" s="255"/>
      <c r="S40" s="258" t="str">
        <f t="shared" si="4"/>
        <v/>
      </c>
      <c r="T40" s="258"/>
      <c r="U40" s="12"/>
      <c r="V40" s="227">
        <f t="shared" si="6"/>
        <v>0</v>
      </c>
      <c r="W40" s="219">
        <f t="shared" si="7"/>
        <v>0</v>
      </c>
      <c r="X40" s="214"/>
      <c r="Y40" s="213" t="str">
        <f t="shared" si="8"/>
        <v/>
      </c>
      <c r="Z40" s="213"/>
      <c r="AA40" s="212" t="str">
        <f t="shared" si="5"/>
        <v/>
      </c>
      <c r="AB40" s="212"/>
      <c r="AC40" s="212"/>
      <c r="AD40" s="205">
        <v>37</v>
      </c>
      <c r="AE40" s="206" t="s">
        <v>75</v>
      </c>
      <c r="AF40" s="205" t="s">
        <v>75</v>
      </c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</row>
    <row r="41" spans="1:45" ht="12" customHeight="1" x14ac:dyDescent="0.25">
      <c r="A41" s="258"/>
      <c r="B41" s="205">
        <f>____IN_____!B52</f>
        <v>38</v>
      </c>
      <c r="C41" s="206" t="str">
        <f>____IN_____!C52</f>
        <v>sconc</v>
      </c>
      <c r="D41" s="205" t="str">
        <f>____IN_____!D52</f>
        <v>s_C</v>
      </c>
      <c r="E41" s="208"/>
      <c r="F41" s="213">
        <v>38</v>
      </c>
      <c r="G41" s="216" t="s">
        <v>36</v>
      </c>
      <c r="H41" s="213" t="s">
        <v>186</v>
      </c>
      <c r="I41" s="218" t="str">
        <f>IF(Table4[[#This Row],[B]]=F40,1,"")</f>
        <v/>
      </c>
      <c r="J41" s="51"/>
      <c r="K41" s="255"/>
      <c r="L41" s="275"/>
      <c r="M41" s="263"/>
      <c r="N41" s="208" t="str">
        <f>IF(L41="","",IF(K41="","",IF(ISNUMBER(MATCH(K41,Table4[D],0)),0,MAX(N$3:N40)+1)))</f>
        <v/>
      </c>
      <c r="O41" s="208" t="str">
        <f>IF(L41="","",IF(ISNUMBER(N41),0,IF(ISNUMBER(MATCH(L41,Table4[C],0)),0,MAX(O$3:O40)+1)))</f>
        <v/>
      </c>
      <c r="P41" s="83" t="str">
        <f t="shared" si="0"/>
        <v/>
      </c>
      <c r="Q41" s="83"/>
      <c r="R41" s="255"/>
      <c r="S41" s="258" t="str">
        <f t="shared" si="4"/>
        <v/>
      </c>
      <c r="T41" s="258"/>
      <c r="U41" s="12"/>
      <c r="V41" s="227">
        <f t="shared" si="6"/>
        <v>0</v>
      </c>
      <c r="W41" s="219">
        <f t="shared" si="7"/>
        <v>0</v>
      </c>
      <c r="X41" s="214"/>
      <c r="Y41" s="213" t="str">
        <f t="shared" si="8"/>
        <v/>
      </c>
      <c r="Z41" s="213"/>
      <c r="AA41" s="212" t="str">
        <f t="shared" si="5"/>
        <v/>
      </c>
      <c r="AB41" s="212"/>
      <c r="AC41" s="212"/>
      <c r="AD41" s="205">
        <v>38</v>
      </c>
      <c r="AE41" s="206" t="s">
        <v>52</v>
      </c>
      <c r="AF41" s="205" t="s">
        <v>674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</row>
    <row r="42" spans="1:45" ht="12" customHeight="1" x14ac:dyDescent="0.25">
      <c r="A42" s="258"/>
      <c r="B42" s="205">
        <f>____IN_____!B53</f>
        <v>39</v>
      </c>
      <c r="C42" s="206" t="str">
        <f>____IN_____!C53</f>
        <v>laytyp</v>
      </c>
      <c r="D42" s="205" t="str">
        <f>____IN_____!D53</f>
        <v>L_type</v>
      </c>
      <c r="E42" s="208"/>
      <c r="F42" s="213">
        <v>39</v>
      </c>
      <c r="G42" s="216" t="s">
        <v>38</v>
      </c>
      <c r="H42" s="213" t="s">
        <v>675</v>
      </c>
      <c r="I42" s="218" t="str">
        <f>IF(Table4[[#This Row],[B]]=F41,1,"")</f>
        <v/>
      </c>
      <c r="J42" s="51"/>
      <c r="K42" s="255"/>
      <c r="L42" s="273"/>
      <c r="M42" s="263"/>
      <c r="N42" s="208" t="str">
        <f>IF(L42="","",IF(K42="","",IF(ISNUMBER(MATCH(K42,Table4[D],0)),0,MAX(N$3:N41)+1)))</f>
        <v/>
      </c>
      <c r="O42" s="208" t="str">
        <f>IF(L42="","",IF(ISNUMBER(N42),0,IF(ISNUMBER(MATCH(L42,Table4[C],0)),0,MAX(O$3:O41)+1)))</f>
        <v/>
      </c>
      <c r="P42" s="83" t="str">
        <f t="shared" si="0"/>
        <v/>
      </c>
      <c r="Q42" s="83"/>
      <c r="R42" s="255"/>
      <c r="S42" s="258" t="str">
        <f t="shared" si="4"/>
        <v/>
      </c>
      <c r="T42" s="258"/>
      <c r="U42" s="12"/>
      <c r="V42" s="227">
        <f t="shared" si="6"/>
        <v>0</v>
      </c>
      <c r="W42" s="219">
        <f t="shared" si="7"/>
        <v>0</v>
      </c>
      <c r="X42" s="214"/>
      <c r="Y42" s="213" t="str">
        <f t="shared" si="8"/>
        <v/>
      </c>
      <c r="Z42" s="213"/>
      <c r="AA42" s="212" t="str">
        <f t="shared" si="5"/>
        <v/>
      </c>
      <c r="AB42" s="212"/>
      <c r="AC42" s="212"/>
      <c r="AD42" s="205">
        <v>39</v>
      </c>
      <c r="AE42" s="206" t="s">
        <v>32</v>
      </c>
      <c r="AF42" s="205" t="s">
        <v>589</v>
      </c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</row>
    <row r="43" spans="1:45" ht="12" customHeight="1" x14ac:dyDescent="0.25">
      <c r="A43" s="258"/>
      <c r="B43" s="205">
        <f>____IN_____!B54</f>
        <v>40</v>
      </c>
      <c r="C43" s="206" t="str">
        <f>____IN_____!C54</f>
        <v>dt0</v>
      </c>
      <c r="D43" s="205" t="str">
        <f>____IN_____!D54</f>
        <v xml:space="preserve">T step </v>
      </c>
      <c r="E43" s="208"/>
      <c r="F43" s="213">
        <v>40</v>
      </c>
      <c r="G43" s="216" t="s">
        <v>108</v>
      </c>
      <c r="H43" s="213" t="s">
        <v>590</v>
      </c>
      <c r="I43" s="218" t="str">
        <f>IF(Table4[[#This Row],[B]]=F42,1,"")</f>
        <v/>
      </c>
      <c r="J43" s="51"/>
      <c r="K43" s="255"/>
      <c r="L43" s="273"/>
      <c r="M43" s="263"/>
      <c r="N43" s="208" t="str">
        <f>IF(L43="","",IF(K43="","",IF(ISNUMBER(MATCH(K43,Table4[D],0)),0,MAX(N$3:N42)+1)))</f>
        <v/>
      </c>
      <c r="O43" s="208" t="str">
        <f>IF(L43="","",IF(ISNUMBER(N43),0,IF(ISNUMBER(MATCH(L43,Table4[C],0)),0,MAX(O$3:O42)+1)))</f>
        <v/>
      </c>
      <c r="P43" s="83" t="str">
        <f t="shared" si="0"/>
        <v/>
      </c>
      <c r="Q43" s="83"/>
      <c r="R43" s="255"/>
      <c r="S43" s="258" t="str">
        <f t="shared" si="4"/>
        <v/>
      </c>
      <c r="T43" s="258"/>
      <c r="U43" s="12"/>
      <c r="V43" s="227">
        <f t="shared" si="6"/>
        <v>0</v>
      </c>
      <c r="W43" s="219">
        <f t="shared" si="7"/>
        <v>0</v>
      </c>
      <c r="X43" s="214"/>
      <c r="Y43" s="213" t="str">
        <f t="shared" si="8"/>
        <v/>
      </c>
      <c r="Z43" s="213"/>
      <c r="AA43" s="212" t="str">
        <f t="shared" si="5"/>
        <v/>
      </c>
      <c r="AB43" s="212"/>
      <c r="AC43" s="212"/>
      <c r="AD43" s="205">
        <v>40</v>
      </c>
      <c r="AE43" s="206" t="s">
        <v>34</v>
      </c>
      <c r="AF43" s="205" t="s">
        <v>637</v>
      </c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</row>
    <row r="44" spans="1:45" ht="12" customHeight="1" x14ac:dyDescent="0.25">
      <c r="A44" s="258"/>
      <c r="B44" s="205">
        <f>____IN_____!B55</f>
        <v>41</v>
      </c>
      <c r="C44" s="206" t="str">
        <f>____IN_____!C55</f>
        <v>v</v>
      </c>
      <c r="D44" s="205" t="str">
        <f>____IN_____!D55</f>
        <v>_V</v>
      </c>
      <c r="E44" s="208"/>
      <c r="F44" s="213">
        <v>41</v>
      </c>
      <c r="G44" s="216" t="s">
        <v>10</v>
      </c>
      <c r="H44" s="213" t="s">
        <v>592</v>
      </c>
      <c r="I44" s="218" t="str">
        <f>IF(Table4[[#This Row],[B]]=F43,1,"")</f>
        <v/>
      </c>
      <c r="J44" s="51"/>
      <c r="K44" s="255"/>
      <c r="L44" s="273"/>
      <c r="M44" s="263"/>
      <c r="N44" s="208" t="str">
        <f>IF(L44="","",IF(K44="","",IF(ISNUMBER(MATCH(K44,Table4[D],0)),0,MAX(N$3:N43)+1)))</f>
        <v/>
      </c>
      <c r="O44" s="208" t="str">
        <f>IF(L44="","",IF(ISNUMBER(N44),0,IF(ISNUMBER(MATCH(L44,Table4[C],0)),0,MAX(O$3:O43)+1)))</f>
        <v/>
      </c>
      <c r="P44" s="83" t="str">
        <f t="shared" si="0"/>
        <v/>
      </c>
      <c r="Q44" s="83"/>
      <c r="R44" s="255"/>
      <c r="S44" s="258" t="str">
        <f t="shared" si="4"/>
        <v/>
      </c>
      <c r="T44" s="258"/>
      <c r="U44" s="12"/>
      <c r="V44" s="227">
        <f t="shared" si="6"/>
        <v>0</v>
      </c>
      <c r="W44" s="219">
        <f t="shared" si="7"/>
        <v>0</v>
      </c>
      <c r="X44" s="214"/>
      <c r="Y44" s="213" t="str">
        <f t="shared" si="8"/>
        <v/>
      </c>
      <c r="Z44" s="213"/>
      <c r="AA44" s="212" t="str">
        <f t="shared" si="5"/>
        <v/>
      </c>
      <c r="AB44" s="212"/>
      <c r="AC44" s="212"/>
      <c r="AD44" s="205">
        <v>41</v>
      </c>
      <c r="AE44" s="206" t="s">
        <v>35</v>
      </c>
      <c r="AF44" s="205" t="s">
        <v>701</v>
      </c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</row>
    <row r="45" spans="1:45" ht="12" customHeight="1" x14ac:dyDescent="0.25">
      <c r="A45" s="258"/>
      <c r="B45" s="205">
        <f>____IN_____!B56</f>
        <v>42</v>
      </c>
      <c r="C45" s="206" t="str">
        <f>____IN_____!C56</f>
        <v>q</v>
      </c>
      <c r="D45" s="205" t="str">
        <f>____IN_____!D56</f>
        <v>Darcy</v>
      </c>
      <c r="E45" s="208"/>
      <c r="F45" s="213">
        <v>42</v>
      </c>
      <c r="G45" s="216" t="s">
        <v>37</v>
      </c>
      <c r="H45" s="213" t="s">
        <v>469</v>
      </c>
      <c r="I45" s="217" t="str">
        <f>IF(Table4[[#This Row],[B]]=F44,1,"")</f>
        <v/>
      </c>
      <c r="J45" s="51"/>
      <c r="K45" s="255"/>
      <c r="L45" s="273"/>
      <c r="M45" s="263"/>
      <c r="N45" s="208" t="str">
        <f>IF(L45="","",IF(K45="","",IF(ISNUMBER(MATCH(K45,Table4[D],0)),0,MAX(N$3:N44)+1)))</f>
        <v/>
      </c>
      <c r="O45" s="208" t="str">
        <f>IF(L45="","",IF(ISNUMBER(N45),0,IF(ISNUMBER(MATCH(L45,Table4[C],0)),0,MAX(O$3:O44)+1)))</f>
        <v/>
      </c>
      <c r="P45" s="83" t="str">
        <f t="shared" si="0"/>
        <v/>
      </c>
      <c r="Q45" s="83"/>
      <c r="R45" s="255"/>
      <c r="S45" s="258" t="str">
        <f t="shared" si="4"/>
        <v/>
      </c>
      <c r="T45" s="258"/>
      <c r="U45" s="12"/>
      <c r="V45" s="227">
        <f t="shared" si="6"/>
        <v>0</v>
      </c>
      <c r="W45" s="219">
        <f t="shared" si="7"/>
        <v>0</v>
      </c>
      <c r="X45" s="214"/>
      <c r="Y45" s="213" t="str">
        <f t="shared" si="8"/>
        <v/>
      </c>
      <c r="Z45" s="213"/>
      <c r="AA45" s="212" t="str">
        <f t="shared" si="5"/>
        <v/>
      </c>
      <c r="AB45" s="212"/>
      <c r="AC45" s="212"/>
      <c r="AD45" s="205">
        <v>42</v>
      </c>
      <c r="AE45" s="206" t="s">
        <v>36</v>
      </c>
      <c r="AF45" s="205" t="s">
        <v>186</v>
      </c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</row>
    <row r="46" spans="1:45" ht="12" customHeight="1" x14ac:dyDescent="0.25">
      <c r="A46" s="258"/>
      <c r="B46" s="205">
        <f>____IN_____!B57</f>
        <v>43</v>
      </c>
      <c r="C46" s="206" t="str">
        <f>____IN_____!C57</f>
        <v>l</v>
      </c>
      <c r="D46" s="205" t="str">
        <f>____IN_____!D57</f>
        <v>lll</v>
      </c>
      <c r="E46" s="208"/>
      <c r="F46" s="213">
        <v>43</v>
      </c>
      <c r="G46" s="216" t="s">
        <v>53</v>
      </c>
      <c r="H46" s="213" t="s">
        <v>504</v>
      </c>
      <c r="I46" s="217" t="str">
        <f>IF(Table4[[#This Row],[B]]=F45,1,"")</f>
        <v/>
      </c>
      <c r="J46" s="51"/>
      <c r="K46" s="255"/>
      <c r="L46" s="273"/>
      <c r="M46" s="263"/>
      <c r="N46" s="208" t="str">
        <f>IF(L46="","",IF(K46="","",IF(ISNUMBER(MATCH(K46,Table4[D],0)),0,MAX(N$3:N45)+1)))</f>
        <v/>
      </c>
      <c r="O46" s="208" t="str">
        <f>IF(L46="","",IF(ISNUMBER(N46),0,IF(ISNUMBER(MATCH(L46,Table4[C],0)),0,MAX(O$3:O45)+1)))</f>
        <v/>
      </c>
      <c r="P46" s="83" t="str">
        <f t="shared" si="0"/>
        <v/>
      </c>
      <c r="Q46" s="83"/>
      <c r="R46" s="255"/>
      <c r="S46" s="258" t="str">
        <f t="shared" si="4"/>
        <v/>
      </c>
      <c r="T46" s="258"/>
      <c r="U46" s="12"/>
      <c r="V46" s="227">
        <f t="shared" si="6"/>
        <v>0</v>
      </c>
      <c r="W46" s="219">
        <f t="shared" si="7"/>
        <v>0</v>
      </c>
      <c r="X46" s="214"/>
      <c r="Y46" s="213" t="str">
        <f t="shared" si="8"/>
        <v/>
      </c>
      <c r="Z46" s="213"/>
      <c r="AA46" s="212" t="str">
        <f t="shared" si="5"/>
        <v/>
      </c>
      <c r="AB46" s="212"/>
      <c r="AC46" s="212"/>
      <c r="AD46" s="205">
        <v>43</v>
      </c>
      <c r="AE46" s="206" t="s">
        <v>38</v>
      </c>
      <c r="AF46" s="205" t="s">
        <v>675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</row>
    <row r="47" spans="1:45" ht="12" customHeight="1" x14ac:dyDescent="0.25">
      <c r="A47" s="258"/>
      <c r="B47" s="205">
        <f>____IN_____!B58</f>
        <v>44</v>
      </c>
      <c r="C47" s="206" t="str">
        <f>____IN_____!C58</f>
        <v>al</v>
      </c>
      <c r="D47" s="205" t="str">
        <f>____IN_____!D58</f>
        <v>L_disp</v>
      </c>
      <c r="E47" s="208"/>
      <c r="F47" s="213">
        <v>44</v>
      </c>
      <c r="G47" s="216" t="s">
        <v>39</v>
      </c>
      <c r="H47" s="213" t="s">
        <v>673</v>
      </c>
      <c r="I47" s="217" t="str">
        <f>IF(Table4[[#This Row],[B]]=F46,1,"")</f>
        <v/>
      </c>
      <c r="J47" s="51"/>
      <c r="K47" s="255"/>
      <c r="L47" s="273"/>
      <c r="M47" s="263"/>
      <c r="N47" s="208" t="str">
        <f>IF(L47="","",IF(K47="","",IF(ISNUMBER(MATCH(K47,Table4[D],0)),0,MAX(N$3:N46)+1)))</f>
        <v/>
      </c>
      <c r="O47" s="208" t="str">
        <f>IF(L47="","",IF(ISNUMBER(N47),0,IF(ISNUMBER(MATCH(L47,Table4[C],0)),0,MAX(O$3:O46)+1)))</f>
        <v/>
      </c>
      <c r="P47" s="83" t="str">
        <f t="shared" si="0"/>
        <v/>
      </c>
      <c r="Q47" s="83"/>
      <c r="R47" s="255"/>
      <c r="S47" s="258" t="str">
        <f t="shared" si="4"/>
        <v/>
      </c>
      <c r="T47" s="258"/>
      <c r="U47" s="12"/>
      <c r="V47" s="227">
        <f t="shared" si="6"/>
        <v>0</v>
      </c>
      <c r="W47" s="219">
        <f t="shared" si="7"/>
        <v>0</v>
      </c>
      <c r="X47" s="214"/>
      <c r="Y47" s="213" t="str">
        <f t="shared" si="8"/>
        <v/>
      </c>
      <c r="Z47" s="213"/>
      <c r="AA47" s="212" t="str">
        <f t="shared" si="5"/>
        <v/>
      </c>
      <c r="AB47" s="212"/>
      <c r="AC47" s="212"/>
      <c r="AD47" s="205">
        <v>44</v>
      </c>
      <c r="AE47" s="206" t="s">
        <v>108</v>
      </c>
      <c r="AF47" s="205" t="s">
        <v>590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</row>
    <row r="48" spans="1:45" ht="12" customHeight="1" x14ac:dyDescent="0.25">
      <c r="A48" s="258"/>
      <c r="B48" s="205">
        <f>____IN_____!B59</f>
        <v>45</v>
      </c>
      <c r="C48" s="206" t="str">
        <f>____IN_____!C59</f>
        <v>trpt</v>
      </c>
      <c r="D48" s="205" t="str">
        <f>____IN_____!D59</f>
        <v xml:space="preserve">H_Vdisp.R </v>
      </c>
      <c r="E48" s="208"/>
      <c r="F48" s="213">
        <v>45</v>
      </c>
      <c r="G48" s="216" t="s">
        <v>209</v>
      </c>
      <c r="H48" s="213" t="s">
        <v>240</v>
      </c>
      <c r="I48" s="218" t="str">
        <f>IF(Table4[[#This Row],[B]]=F47,1,"")</f>
        <v/>
      </c>
      <c r="J48" s="51"/>
      <c r="K48" s="255"/>
      <c r="L48" s="273"/>
      <c r="M48" s="263"/>
      <c r="N48" s="208" t="str">
        <f>IF(L48="","",IF(K48="","",IF(ISNUMBER(MATCH(K48,Table4[D],0)),0,MAX(N$3:N47)+1)))</f>
        <v/>
      </c>
      <c r="O48" s="208" t="str">
        <f>IF(L48="","",IF(ISNUMBER(N48),0,IF(ISNUMBER(MATCH(L48,Table4[C],0)),0,MAX(O$3:O47)+1)))</f>
        <v/>
      </c>
      <c r="P48" s="83" t="str">
        <f t="shared" si="0"/>
        <v/>
      </c>
      <c r="Q48" s="83"/>
      <c r="R48" s="255"/>
      <c r="S48" s="258" t="str">
        <f t="shared" si="4"/>
        <v/>
      </c>
      <c r="T48" s="258"/>
      <c r="U48" s="12"/>
      <c r="V48" s="227">
        <f t="shared" si="6"/>
        <v>0</v>
      </c>
      <c r="W48" s="219">
        <f t="shared" si="7"/>
        <v>0</v>
      </c>
      <c r="X48" s="214"/>
      <c r="Y48" s="213" t="str">
        <f t="shared" si="8"/>
        <v/>
      </c>
      <c r="Z48" s="213"/>
      <c r="AA48" s="212" t="str">
        <f t="shared" si="5"/>
        <v/>
      </c>
      <c r="AB48" s="212"/>
      <c r="AC48" s="212"/>
      <c r="AD48" s="205">
        <v>45</v>
      </c>
      <c r="AE48" s="206" t="s">
        <v>10</v>
      </c>
      <c r="AF48" s="205" t="s">
        <v>592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</row>
    <row r="49" spans="1:45" ht="12" customHeight="1" x14ac:dyDescent="0.25">
      <c r="A49" s="258"/>
      <c r="B49" s="205">
        <f>____IN_____!B60</f>
        <v>46</v>
      </c>
      <c r="C49" s="206" t="str">
        <f>____IN_____!C60</f>
        <v>h1</v>
      </c>
      <c r="D49" s="205" t="str">
        <f>____IN_____!D60</f>
        <v>∆H</v>
      </c>
      <c r="E49" s="208"/>
      <c r="F49" s="213">
        <v>46</v>
      </c>
      <c r="G49" s="216" t="s">
        <v>42</v>
      </c>
      <c r="H49" s="213" t="s">
        <v>240</v>
      </c>
      <c r="I49" s="218" t="str">
        <f>IF(Table4[[#This Row],[B]]=F48,1,"")</f>
        <v/>
      </c>
      <c r="J49" s="51"/>
      <c r="K49" s="255"/>
      <c r="L49" s="273"/>
      <c r="M49" s="263"/>
      <c r="N49" s="208" t="str">
        <f>IF(L49="","",IF(K49="","",IF(ISNUMBER(MATCH(K49,Table4[D],0)),0,MAX(N$3:N48)+1)))</f>
        <v/>
      </c>
      <c r="O49" s="208" t="str">
        <f>IF(L49="","",IF(ISNUMBER(N49),0,IF(ISNUMBER(MATCH(L49,Table4[C],0)),0,MAX(O$3:O48)+1)))</f>
        <v/>
      </c>
      <c r="P49" s="83" t="str">
        <f t="shared" si="0"/>
        <v/>
      </c>
      <c r="Q49" s="83"/>
      <c r="R49" s="255"/>
      <c r="S49" s="258" t="str">
        <f t="shared" si="4"/>
        <v/>
      </c>
      <c r="T49" s="258"/>
      <c r="U49" s="12"/>
      <c r="V49" s="227">
        <f t="shared" si="6"/>
        <v>0</v>
      </c>
      <c r="W49" s="219">
        <f t="shared" si="7"/>
        <v>0</v>
      </c>
      <c r="X49" s="214"/>
      <c r="Y49" s="213" t="str">
        <f t="shared" si="8"/>
        <v/>
      </c>
      <c r="Z49" s="213"/>
      <c r="AA49" s="212" t="str">
        <f t="shared" si="5"/>
        <v/>
      </c>
      <c r="AB49" s="212"/>
      <c r="AC49" s="212"/>
      <c r="AD49" s="205">
        <v>46</v>
      </c>
      <c r="AE49" s="206" t="s">
        <v>37</v>
      </c>
      <c r="AF49" s="205" t="s">
        <v>469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</row>
    <row r="50" spans="1:45" ht="12" customHeight="1" x14ac:dyDescent="0.25">
      <c r="A50" s="258"/>
      <c r="B50" s="205">
        <f>____IN_____!B61</f>
        <v>47</v>
      </c>
      <c r="C50" s="206" t="str">
        <f>____IN_____!C61</f>
        <v>strt</v>
      </c>
      <c r="D50" s="205" t="str">
        <f>____IN_____!D61</f>
        <v>st_</v>
      </c>
      <c r="E50" s="208"/>
      <c r="F50" s="213">
        <v>47</v>
      </c>
      <c r="G50" s="216" t="s">
        <v>43</v>
      </c>
      <c r="H50" s="213" t="s">
        <v>593</v>
      </c>
      <c r="I50" s="218" t="str">
        <f>IF(Table4[[#This Row],[B]]=F49,1,"")</f>
        <v/>
      </c>
      <c r="J50" s="51"/>
      <c r="K50" s="255"/>
      <c r="L50" s="273"/>
      <c r="M50" s="263"/>
      <c r="N50" s="208" t="str">
        <f>IF(L50="","",IF(K50="","",IF(ISNUMBER(MATCH(K50,Table4[D],0)),0,MAX(N$3:N49)+1)))</f>
        <v/>
      </c>
      <c r="O50" s="208" t="str">
        <f>IF(L50="","",IF(ISNUMBER(N50),0,IF(ISNUMBER(MATCH(L50,Table4[C],0)),0,MAX(O$3:O49)+1)))</f>
        <v/>
      </c>
      <c r="P50" s="83" t="str">
        <f t="shared" si="0"/>
        <v/>
      </c>
      <c r="Q50" s="83"/>
      <c r="R50" s="255"/>
      <c r="S50" s="258" t="str">
        <f t="shared" si="4"/>
        <v/>
      </c>
      <c r="T50" s="258"/>
      <c r="U50" s="12"/>
      <c r="V50" s="227">
        <f t="shared" si="6"/>
        <v>0</v>
      </c>
      <c r="W50" s="219">
        <f t="shared" si="7"/>
        <v>0</v>
      </c>
      <c r="X50" s="214"/>
      <c r="Y50" s="213" t="str">
        <f t="shared" si="8"/>
        <v/>
      </c>
      <c r="Z50" s="213"/>
      <c r="AA50" s="212" t="str">
        <f t="shared" si="5"/>
        <v/>
      </c>
      <c r="AB50" s="212"/>
      <c r="AC50" s="212"/>
      <c r="AD50" s="205">
        <v>47</v>
      </c>
      <c r="AE50" s="206" t="s">
        <v>53</v>
      </c>
      <c r="AF50" s="205" t="s">
        <v>504</v>
      </c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</row>
    <row r="51" spans="1:45" ht="12" customHeight="1" x14ac:dyDescent="0.25">
      <c r="A51" s="258"/>
      <c r="B51" s="205">
        <f>____IN_____!B62</f>
        <v>48</v>
      </c>
      <c r="C51" s="206" t="str">
        <f>____IN_____!C62</f>
        <v>icelltype</v>
      </c>
      <c r="D51" s="205" t="str">
        <f>____IN_____!D62</f>
        <v>iType</v>
      </c>
      <c r="E51" s="208"/>
      <c r="F51" s="213">
        <v>48</v>
      </c>
      <c r="G51" s="216" t="s">
        <v>15</v>
      </c>
      <c r="H51" s="213" t="s">
        <v>545</v>
      </c>
      <c r="I51" s="218" t="str">
        <f>IF(Table4[[#This Row],[B]]=F50,1,"")</f>
        <v/>
      </c>
      <c r="J51" s="51"/>
      <c r="K51" s="255"/>
      <c r="L51" s="273"/>
      <c r="M51" s="263"/>
      <c r="N51" s="208" t="str">
        <f>IF(L51="","",IF(K51="","",IF(ISNUMBER(MATCH(K51,Table4[D],0)),0,MAX(N$3:N50)+1)))</f>
        <v/>
      </c>
      <c r="O51" s="208" t="str">
        <f>IF(L51="","",IF(ISNUMBER(N51),0,IF(ISNUMBER(MATCH(L51,Table4[C],0)),0,MAX(O$3:O50)+1)))</f>
        <v/>
      </c>
      <c r="P51" s="83" t="str">
        <f t="shared" si="0"/>
        <v/>
      </c>
      <c r="Q51" s="83"/>
      <c r="R51" s="255"/>
      <c r="S51" s="258" t="str">
        <f t="shared" si="4"/>
        <v/>
      </c>
      <c r="T51" s="258"/>
      <c r="U51" s="12"/>
      <c r="V51" s="227">
        <f t="shared" si="6"/>
        <v>0</v>
      </c>
      <c r="W51" s="219">
        <f t="shared" si="7"/>
        <v>0</v>
      </c>
      <c r="X51" s="214"/>
      <c r="Y51" s="213" t="str">
        <f t="shared" si="8"/>
        <v/>
      </c>
      <c r="Z51" s="213"/>
      <c r="AA51" s="212" t="str">
        <f t="shared" si="5"/>
        <v/>
      </c>
      <c r="AB51" s="212"/>
      <c r="AC51" s="212"/>
      <c r="AD51" s="205">
        <v>48</v>
      </c>
      <c r="AE51" s="206" t="s">
        <v>39</v>
      </c>
      <c r="AF51" s="205" t="s">
        <v>673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</row>
    <row r="52" spans="1:45" ht="12" customHeight="1" x14ac:dyDescent="0.25">
      <c r="A52" s="258"/>
      <c r="B52" s="205">
        <f>____IN_____!B63</f>
        <v>49</v>
      </c>
      <c r="C52" s="206" t="str">
        <f>____IN_____!C63</f>
        <v>sp1</v>
      </c>
      <c r="D52" s="205" t="str">
        <f>____IN_____!D63</f>
        <v>Distribution c. (Kd)</v>
      </c>
      <c r="E52" s="208"/>
      <c r="F52" s="213">
        <v>49</v>
      </c>
      <c r="G52" s="216" t="s">
        <v>16</v>
      </c>
      <c r="H52" s="213" t="s">
        <v>546</v>
      </c>
      <c r="I52" s="217" t="str">
        <f>IF(Table4[[#This Row],[B]]=F51,1,"")</f>
        <v/>
      </c>
      <c r="J52" s="51"/>
      <c r="K52" s="255"/>
      <c r="L52" s="273"/>
      <c r="M52" s="263"/>
      <c r="N52" s="208" t="str">
        <f>IF(L52="","",IF(K52="","",IF(ISNUMBER(MATCH(K52,Table4[D],0)),0,MAX(N$3:N51)+1)))</f>
        <v/>
      </c>
      <c r="O52" s="208" t="str">
        <f>IF(L52="","",IF(ISNUMBER(N52),0,IF(ISNUMBER(MATCH(L52,Table4[C],0)),0,MAX(O$3:O51)+1)))</f>
        <v/>
      </c>
      <c r="P52" s="83" t="str">
        <f t="shared" si="0"/>
        <v/>
      </c>
      <c r="Q52" s="83"/>
      <c r="R52" s="255"/>
      <c r="S52" s="258" t="str">
        <f t="shared" si="4"/>
        <v/>
      </c>
      <c r="T52" s="258"/>
      <c r="U52" s="12"/>
      <c r="V52" s="227">
        <f t="shared" si="6"/>
        <v>0</v>
      </c>
      <c r="W52" s="219">
        <f t="shared" si="7"/>
        <v>0</v>
      </c>
      <c r="X52" s="214"/>
      <c r="Y52" s="213" t="str">
        <f t="shared" si="8"/>
        <v/>
      </c>
      <c r="Z52" s="213"/>
      <c r="AA52" s="212" t="str">
        <f t="shared" si="5"/>
        <v/>
      </c>
      <c r="AB52" s="212"/>
      <c r="AC52" s="212"/>
      <c r="AD52" s="205">
        <v>49</v>
      </c>
      <c r="AE52" s="206" t="s">
        <v>209</v>
      </c>
      <c r="AF52" s="205" t="s">
        <v>240</v>
      </c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</row>
    <row r="53" spans="1:45" ht="12" customHeight="1" x14ac:dyDescent="0.25">
      <c r="A53" s="258"/>
      <c r="B53" s="205">
        <f>____IN_____!B64</f>
        <v>50</v>
      </c>
      <c r="C53" s="206" t="str">
        <f>____IN_____!C64</f>
        <v>sp2</v>
      </c>
      <c r="D53" s="205" t="str">
        <f>____IN_____!D64</f>
        <v>Distribution c. (Kd)</v>
      </c>
      <c r="E53" s="208"/>
      <c r="F53" s="213">
        <v>50</v>
      </c>
      <c r="G53" s="216" t="s">
        <v>12</v>
      </c>
      <c r="H53" s="213" t="s">
        <v>547</v>
      </c>
      <c r="I53" s="217" t="str">
        <f>IF(Table4[[#This Row],[B]]=F52,1,"")</f>
        <v/>
      </c>
      <c r="J53" s="51"/>
      <c r="K53" s="255"/>
      <c r="L53" s="273"/>
      <c r="M53" s="263"/>
      <c r="N53" s="208" t="str">
        <f>IF(L53="","",IF(K53="","",IF(ISNUMBER(MATCH(K53,Table4[D],0)),0,MAX(N$3:N52)+1)))</f>
        <v/>
      </c>
      <c r="O53" s="208" t="str">
        <f>IF(L53="","",IF(ISNUMBER(N53),0,IF(ISNUMBER(MATCH(L53,Table4[C],0)),0,MAX(O$3:O52)+1)))</f>
        <v/>
      </c>
      <c r="P53" s="83" t="str">
        <f t="shared" si="0"/>
        <v/>
      </c>
      <c r="Q53" s="83"/>
      <c r="R53" s="255"/>
      <c r="S53" s="258" t="str">
        <f t="shared" si="4"/>
        <v/>
      </c>
      <c r="T53" s="258"/>
      <c r="U53" s="12"/>
      <c r="V53" s="227">
        <f t="shared" si="6"/>
        <v>0</v>
      </c>
      <c r="W53" s="219">
        <f t="shared" si="7"/>
        <v>0</v>
      </c>
      <c r="X53" s="214"/>
      <c r="Y53" s="213" t="str">
        <f t="shared" si="8"/>
        <v/>
      </c>
      <c r="Z53" s="213"/>
      <c r="AA53" s="212" t="str">
        <f t="shared" si="5"/>
        <v/>
      </c>
      <c r="AB53" s="212"/>
      <c r="AC53" s="212"/>
      <c r="AD53" s="205">
        <v>50</v>
      </c>
      <c r="AE53" s="206" t="s">
        <v>42</v>
      </c>
      <c r="AF53" s="205" t="s">
        <v>240</v>
      </c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</row>
    <row r="54" spans="1:45" ht="12" customHeight="1" x14ac:dyDescent="0.25">
      <c r="A54" s="258"/>
      <c r="B54" s="205">
        <f>____IN_____!B65</f>
        <v>51</v>
      </c>
      <c r="C54" s="206" t="str">
        <f>____IN_____!C65</f>
        <v>dmcoef</v>
      </c>
      <c r="D54" s="205" t="str">
        <f>____IN_____!D65</f>
        <v>Efec_Dif.</v>
      </c>
      <c r="E54" s="208"/>
      <c r="F54" s="213">
        <v>51</v>
      </c>
      <c r="G54" s="216" t="s">
        <v>13</v>
      </c>
      <c r="H54" s="213" t="s">
        <v>682</v>
      </c>
      <c r="I54" s="217" t="str">
        <f>IF(Table4[[#This Row],[B]]=F53,1,"")</f>
        <v/>
      </c>
      <c r="J54" s="51"/>
      <c r="K54" s="255"/>
      <c r="L54" s="273"/>
      <c r="M54" s="263"/>
      <c r="N54" s="208" t="str">
        <f>IF(L54="","",IF(K54="","",IF(ISNUMBER(MATCH(K54,Table4[D],0)),0,MAX(N$3:N53)+1)))</f>
        <v/>
      </c>
      <c r="O54" s="208" t="str">
        <f>IF(L54="","",IF(ISNUMBER(N54),0,IF(ISNUMBER(MATCH(L54,Table4[C],0)),0,MAX(O$3:O53)+1)))</f>
        <v/>
      </c>
      <c r="P54" s="83" t="str">
        <f t="shared" si="0"/>
        <v/>
      </c>
      <c r="Q54" s="83"/>
      <c r="R54" s="255"/>
      <c r="S54" s="258" t="str">
        <f t="shared" si="4"/>
        <v/>
      </c>
      <c r="T54" s="258"/>
      <c r="U54" s="12"/>
      <c r="V54" s="227">
        <f t="shared" si="6"/>
        <v>0</v>
      </c>
      <c r="W54" s="219">
        <f t="shared" si="7"/>
        <v>0</v>
      </c>
      <c r="X54" s="214"/>
      <c r="Y54" s="213" t="str">
        <f t="shared" si="8"/>
        <v/>
      </c>
      <c r="Z54" s="213"/>
      <c r="AA54" s="212" t="str">
        <f t="shared" si="5"/>
        <v/>
      </c>
      <c r="AB54" s="212"/>
      <c r="AC54" s="212"/>
      <c r="AD54" s="205">
        <v>51</v>
      </c>
      <c r="AE54" s="206" t="s">
        <v>43</v>
      </c>
      <c r="AF54" s="205" t="s">
        <v>593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</row>
    <row r="55" spans="1:45" ht="12" customHeight="1" x14ac:dyDescent="0.25">
      <c r="A55" s="258"/>
      <c r="B55" s="205">
        <f>____IN_____!B66</f>
        <v>52</v>
      </c>
      <c r="C55" s="206" t="str">
        <f>____IN_____!C66</f>
        <v>nouter</v>
      </c>
      <c r="D55" s="205" t="str">
        <f>____IN_____!D66</f>
        <v>...t7</v>
      </c>
      <c r="E55" s="208"/>
      <c r="F55" s="213">
        <v>52</v>
      </c>
      <c r="G55" s="216" t="s">
        <v>14</v>
      </c>
      <c r="H55" s="213" t="s">
        <v>683</v>
      </c>
      <c r="I55" s="217" t="str">
        <f>IF(Table4[[#This Row],[B]]=F54,1,"")</f>
        <v/>
      </c>
      <c r="J55" s="51"/>
      <c r="K55" s="255"/>
      <c r="L55" s="273"/>
      <c r="M55" s="263"/>
      <c r="N55" s="208" t="str">
        <f>IF(L55="","",IF(K55="","",IF(ISNUMBER(MATCH(K55,Table4[D],0)),0,MAX(N$3:N54)+1)))</f>
        <v/>
      </c>
      <c r="O55" s="208" t="str">
        <f>IF(L55="","",IF(ISNUMBER(N55),0,IF(ISNUMBER(MATCH(L55,Table4[C],0)),0,MAX(O$3:O54)+1)))</f>
        <v/>
      </c>
      <c r="P55" s="83" t="str">
        <f t="shared" si="0"/>
        <v/>
      </c>
      <c r="Q55" s="83"/>
      <c r="R55" s="255"/>
      <c r="S55" s="258" t="str">
        <f t="shared" si="4"/>
        <v/>
      </c>
      <c r="T55" s="258"/>
      <c r="U55" s="12"/>
      <c r="V55" s="227">
        <f t="shared" si="6"/>
        <v>0</v>
      </c>
      <c r="W55" s="219">
        <f t="shared" si="7"/>
        <v>0</v>
      </c>
      <c r="X55" s="214"/>
      <c r="Y55" s="213" t="str">
        <f t="shared" si="8"/>
        <v/>
      </c>
      <c r="Z55" s="213"/>
      <c r="AA55" s="212" t="str">
        <f t="shared" si="5"/>
        <v/>
      </c>
      <c r="AB55" s="212"/>
      <c r="AC55" s="212"/>
      <c r="AD55" s="205">
        <v>52</v>
      </c>
      <c r="AE55" s="206" t="s">
        <v>15</v>
      </c>
      <c r="AF55" s="205" t="s">
        <v>545</v>
      </c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</row>
    <row r="56" spans="1:45" ht="12" customHeight="1" x14ac:dyDescent="0.25">
      <c r="A56" s="258"/>
      <c r="B56" s="205">
        <f>____IN_____!B67</f>
        <v>53</v>
      </c>
      <c r="C56" s="206" t="str">
        <f>____IN_____!C67</f>
        <v>ninner</v>
      </c>
      <c r="D56" s="205" t="str">
        <f>____IN_____!D67</f>
        <v>...t8</v>
      </c>
      <c r="E56" s="208"/>
      <c r="F56" s="213">
        <v>53</v>
      </c>
      <c r="G56" s="216" t="s">
        <v>86</v>
      </c>
      <c r="H56" s="213" t="s">
        <v>684</v>
      </c>
      <c r="I56" s="218" t="str">
        <f>IF(Table4[[#This Row],[B]]=F55,1,"")</f>
        <v/>
      </c>
      <c r="J56" s="51"/>
      <c r="K56" s="255"/>
      <c r="L56" s="273"/>
      <c r="M56" s="263"/>
      <c r="N56" s="208" t="str">
        <f>IF(L56="","",IF(K56="","",IF(ISNUMBER(MATCH(K56,Table4[D],0)),0,MAX(N$3:N55)+1)))</f>
        <v/>
      </c>
      <c r="O56" s="208" t="str">
        <f>IF(L56="","",IF(ISNUMBER(N56),0,IF(ISNUMBER(MATCH(L56,Table4[C],0)),0,MAX(O$3:O55)+1)))</f>
        <v/>
      </c>
      <c r="P56" s="83" t="str">
        <f t="shared" si="0"/>
        <v/>
      </c>
      <c r="Q56" s="83"/>
      <c r="R56" s="255"/>
      <c r="S56" s="258" t="str">
        <f t="shared" si="4"/>
        <v/>
      </c>
      <c r="T56" s="258"/>
      <c r="U56" s="12"/>
      <c r="V56" s="227">
        <f t="shared" si="6"/>
        <v>0</v>
      </c>
      <c r="W56" s="219">
        <f t="shared" si="7"/>
        <v>0</v>
      </c>
      <c r="X56" s="214"/>
      <c r="Y56" s="213" t="str">
        <f t="shared" si="8"/>
        <v/>
      </c>
      <c r="Z56" s="213"/>
      <c r="AA56" s="212" t="str">
        <f t="shared" si="5"/>
        <v/>
      </c>
      <c r="AB56" s="212"/>
      <c r="AC56" s="212"/>
      <c r="AD56" s="205">
        <v>53</v>
      </c>
      <c r="AE56" s="206" t="s">
        <v>16</v>
      </c>
      <c r="AF56" s="205" t="s">
        <v>546</v>
      </c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</row>
    <row r="57" spans="1:45" ht="12" customHeight="1" x14ac:dyDescent="0.25">
      <c r="A57" s="258"/>
      <c r="B57" s="205">
        <f>____IN_____!B68</f>
        <v>54</v>
      </c>
      <c r="C57" s="206" t="str">
        <f>____IN_____!C68</f>
        <v>hclose</v>
      </c>
      <c r="D57" s="205" t="str">
        <f>____IN_____!D68</f>
        <v>...t9</v>
      </c>
      <c r="E57" s="208"/>
      <c r="F57" s="213">
        <v>54</v>
      </c>
      <c r="G57" s="216" t="s">
        <v>19</v>
      </c>
      <c r="H57" s="213" t="s">
        <v>685</v>
      </c>
      <c r="I57" s="218" t="str">
        <f>IF(Table4[[#This Row],[B]]=F56,1,"")</f>
        <v/>
      </c>
      <c r="J57" s="51"/>
      <c r="K57" s="255"/>
      <c r="L57" s="273"/>
      <c r="M57" s="263"/>
      <c r="N57" s="208" t="str">
        <f>IF(L57="","",IF(K57="","",IF(ISNUMBER(MATCH(K57,Table4[D],0)),0,MAX(N$3:N56)+1)))</f>
        <v/>
      </c>
      <c r="O57" s="208" t="str">
        <f>IF(L57="","",IF(ISNUMBER(N57),0,IF(ISNUMBER(MATCH(L57,Table4[C],0)),0,MAX(O$3:O56)+1)))</f>
        <v/>
      </c>
      <c r="P57" s="83" t="str">
        <f t="shared" si="0"/>
        <v/>
      </c>
      <c r="Q57" s="83"/>
      <c r="R57" s="255"/>
      <c r="S57" s="258" t="str">
        <f t="shared" si="4"/>
        <v/>
      </c>
      <c r="T57" s="258"/>
      <c r="U57" s="12"/>
      <c r="V57" s="227">
        <f t="shared" si="6"/>
        <v>0</v>
      </c>
      <c r="W57" s="219">
        <f t="shared" si="7"/>
        <v>0</v>
      </c>
      <c r="X57" s="214"/>
      <c r="Y57" s="213" t="str">
        <f t="shared" si="8"/>
        <v/>
      </c>
      <c r="Z57" s="213"/>
      <c r="AA57" s="212" t="str">
        <f t="shared" si="5"/>
        <v/>
      </c>
      <c r="AB57" s="212"/>
      <c r="AC57" s="212"/>
      <c r="AD57" s="205">
        <v>54</v>
      </c>
      <c r="AE57" s="206" t="s">
        <v>12</v>
      </c>
      <c r="AF57" s="205" t="s">
        <v>547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</row>
    <row r="58" spans="1:45" ht="12" customHeight="1" x14ac:dyDescent="0.25">
      <c r="A58" s="258"/>
      <c r="B58" s="205">
        <f>____IN_____!B69</f>
        <v>55</v>
      </c>
      <c r="C58" s="206" t="str">
        <f>____IN_____!C69</f>
        <v>rclose</v>
      </c>
      <c r="D58" s="205" t="str">
        <f>____IN_____!D69</f>
        <v>...t10</v>
      </c>
      <c r="E58" s="208"/>
      <c r="F58" s="213">
        <v>55</v>
      </c>
      <c r="G58" s="216" t="s">
        <v>17</v>
      </c>
      <c r="H58" s="213" t="s">
        <v>686</v>
      </c>
      <c r="I58" s="217" t="str">
        <f>IF(Table4[[#This Row],[B]]=F57,1,"")</f>
        <v/>
      </c>
      <c r="J58" s="51"/>
      <c r="K58" s="255"/>
      <c r="L58" s="273"/>
      <c r="M58" s="263"/>
      <c r="N58" s="208" t="str">
        <f>IF(L58="","",IF(K58="","",IF(ISNUMBER(MATCH(K58,Table4[D],0)),0,MAX(N$3:N57)+1)))</f>
        <v/>
      </c>
      <c r="O58" s="208" t="str">
        <f>IF(L58="","",IF(ISNUMBER(N58),0,IF(ISNUMBER(MATCH(L58,Table4[C],0)),0,MAX(O$3:O57)+1)))</f>
        <v/>
      </c>
      <c r="P58" s="83" t="str">
        <f t="shared" si="0"/>
        <v/>
      </c>
      <c r="Q58" s="83"/>
      <c r="R58" s="255"/>
      <c r="S58" s="258" t="str">
        <f t="shared" si="4"/>
        <v/>
      </c>
      <c r="T58" s="258"/>
      <c r="U58" s="12"/>
      <c r="V58" s="227">
        <f t="shared" si="6"/>
        <v>0</v>
      </c>
      <c r="W58" s="219">
        <f t="shared" si="7"/>
        <v>0</v>
      </c>
      <c r="X58" s="214"/>
      <c r="Y58" s="213" t="str">
        <f t="shared" si="8"/>
        <v/>
      </c>
      <c r="Z58" s="213"/>
      <c r="AA58" s="212" t="str">
        <f t="shared" si="5"/>
        <v/>
      </c>
      <c r="AB58" s="212"/>
      <c r="AC58" s="212"/>
      <c r="AD58" s="205">
        <v>55</v>
      </c>
      <c r="AE58" s="206" t="s">
        <v>13</v>
      </c>
      <c r="AF58" s="205" t="s">
        <v>682</v>
      </c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</row>
    <row r="59" spans="1:45" ht="12" customHeight="1" x14ac:dyDescent="0.25">
      <c r="A59" s="258"/>
      <c r="B59" s="205">
        <f>____IN_____!B70</f>
        <v>56</v>
      </c>
      <c r="C59" s="206" t="str">
        <f>____IN_____!C70</f>
        <v>relax</v>
      </c>
      <c r="D59" s="205" t="str">
        <f>____IN_____!D70</f>
        <v>...t11</v>
      </c>
      <c r="E59" s="208"/>
      <c r="F59" s="213">
        <v>56</v>
      </c>
      <c r="G59" s="216" t="s">
        <v>20</v>
      </c>
      <c r="H59" s="213" t="s">
        <v>652</v>
      </c>
      <c r="I59" s="218" t="str">
        <f>IF(Table4[[#This Row],[B]]=F58,1,"")</f>
        <v/>
      </c>
      <c r="J59" s="51"/>
      <c r="K59" s="255"/>
      <c r="L59" s="273"/>
      <c r="M59" s="263"/>
      <c r="N59" s="208" t="str">
        <f>IF(L59="","",IF(K59="","",IF(ISNUMBER(MATCH(K59,Table4[D],0)),0,MAX(N$3:N58)+1)))</f>
        <v/>
      </c>
      <c r="O59" s="208" t="str">
        <f>IF(L59="","",IF(ISNUMBER(N59),0,IF(ISNUMBER(MATCH(L59,Table4[C],0)),0,MAX(O$3:O58)+1)))</f>
        <v/>
      </c>
      <c r="P59" s="83" t="str">
        <f t="shared" si="0"/>
        <v/>
      </c>
      <c r="Q59" s="83"/>
      <c r="R59" s="255"/>
      <c r="S59" s="258" t="str">
        <f t="shared" si="4"/>
        <v/>
      </c>
      <c r="T59" s="258"/>
      <c r="U59" s="12"/>
      <c r="V59" s="227">
        <f t="shared" si="6"/>
        <v>0</v>
      </c>
      <c r="W59" s="219">
        <f t="shared" si="7"/>
        <v>0</v>
      </c>
      <c r="X59" s="214"/>
      <c r="Y59" s="213" t="str">
        <f t="shared" si="8"/>
        <v/>
      </c>
      <c r="Z59" s="213"/>
      <c r="AA59" s="212" t="str">
        <f t="shared" si="5"/>
        <v/>
      </c>
      <c r="AB59" s="212"/>
      <c r="AC59" s="212"/>
      <c r="AD59" s="205">
        <v>56</v>
      </c>
      <c r="AE59" s="206" t="s">
        <v>14</v>
      </c>
      <c r="AF59" s="205" t="s">
        <v>683</v>
      </c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</row>
    <row r="60" spans="1:45" ht="12" customHeight="1" x14ac:dyDescent="0.25">
      <c r="A60" s="258"/>
      <c r="B60" s="205">
        <f>____IN_____!B71</f>
        <v>57</v>
      </c>
      <c r="C60" s="206" t="str">
        <f>____IN_____!C71</f>
        <v>tsmult</v>
      </c>
      <c r="D60" s="205" t="str">
        <f>____IN_____!D71</f>
        <v>...t12</v>
      </c>
      <c r="E60" s="208"/>
      <c r="F60" s="213">
        <v>57</v>
      </c>
      <c r="G60" s="216" t="s">
        <v>18</v>
      </c>
      <c r="H60" s="213" t="s">
        <v>653</v>
      </c>
      <c r="I60" s="218" t="str">
        <f>IF(Table4[[#This Row],[B]]=F59,1,"")</f>
        <v/>
      </c>
      <c r="J60" s="51"/>
      <c r="K60" s="255"/>
      <c r="L60" s="273"/>
      <c r="M60" s="263"/>
      <c r="N60" s="208" t="str">
        <f>IF(L60="","",IF(K60="","",IF(ISNUMBER(MATCH(K60,Table4[D],0)),0,MAX(N$3:N59)+1)))</f>
        <v/>
      </c>
      <c r="O60" s="208" t="str">
        <f>IF(L60="","",IF(ISNUMBER(N60),0,IF(ISNUMBER(MATCH(L60,Table4[C],0)),0,MAX(O$3:O59)+1)))</f>
        <v/>
      </c>
      <c r="P60" s="83" t="str">
        <f t="shared" si="0"/>
        <v/>
      </c>
      <c r="Q60" s="83"/>
      <c r="R60" s="255"/>
      <c r="S60" s="258" t="str">
        <f t="shared" si="4"/>
        <v/>
      </c>
      <c r="T60" s="258"/>
      <c r="U60" s="12"/>
      <c r="V60" s="227">
        <f t="shared" si="6"/>
        <v>0</v>
      </c>
      <c r="W60" s="219">
        <f t="shared" si="7"/>
        <v>0</v>
      </c>
      <c r="X60" s="214"/>
      <c r="Y60" s="213" t="str">
        <f t="shared" si="8"/>
        <v/>
      </c>
      <c r="Z60" s="213"/>
      <c r="AA60" s="212" t="str">
        <f t="shared" si="5"/>
        <v/>
      </c>
      <c r="AB60" s="212"/>
      <c r="AC60" s="212"/>
      <c r="AD60" s="205">
        <v>57</v>
      </c>
      <c r="AE60" s="206" t="s">
        <v>86</v>
      </c>
      <c r="AF60" s="205" t="s">
        <v>684</v>
      </c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</row>
    <row r="61" spans="1:45" ht="12" customHeight="1" x14ac:dyDescent="0.25">
      <c r="A61" s="258"/>
      <c r="B61" s="205">
        <f>____IN_____!B72</f>
        <v>58</v>
      </c>
      <c r="C61" s="206" t="str">
        <f>____IN_____!C72</f>
        <v>dceps</v>
      </c>
      <c r="D61" s="205" t="str">
        <f>____IN_____!D72</f>
        <v>...t13</v>
      </c>
      <c r="E61" s="208"/>
      <c r="F61" s="213">
        <v>58</v>
      </c>
      <c r="G61" s="216" t="s">
        <v>21</v>
      </c>
      <c r="H61" s="213" t="s">
        <v>654</v>
      </c>
      <c r="I61" s="218" t="str">
        <f>IF(Table4[[#This Row],[B]]=F60,1,"")</f>
        <v/>
      </c>
      <c r="J61" s="51"/>
      <c r="K61" s="255"/>
      <c r="L61" s="273"/>
      <c r="M61" s="263"/>
      <c r="N61" s="208" t="str">
        <f>IF(L61="","",IF(K61="","",IF(ISNUMBER(MATCH(K61,Table4[D],0)),0,MAX(N$3:N60)+1)))</f>
        <v/>
      </c>
      <c r="O61" s="208" t="str">
        <f>IF(L61="","",IF(ISNUMBER(N61),0,IF(ISNUMBER(MATCH(L61,Table4[C],0)),0,MAX(O$3:O60)+1)))</f>
        <v/>
      </c>
      <c r="P61" s="83" t="str">
        <f t="shared" si="0"/>
        <v/>
      </c>
      <c r="Q61" s="83"/>
      <c r="R61" s="255"/>
      <c r="S61" s="258" t="str">
        <f t="shared" si="4"/>
        <v/>
      </c>
      <c r="T61" s="258"/>
      <c r="U61" s="12"/>
      <c r="V61" s="227">
        <f t="shared" si="6"/>
        <v>0</v>
      </c>
      <c r="W61" s="219">
        <f t="shared" si="7"/>
        <v>0</v>
      </c>
      <c r="X61" s="214"/>
      <c r="Y61" s="213" t="str">
        <f t="shared" si="8"/>
        <v/>
      </c>
      <c r="Z61" s="213"/>
      <c r="AA61" s="212" t="str">
        <f t="shared" si="5"/>
        <v/>
      </c>
      <c r="AB61" s="212"/>
      <c r="AC61" s="212"/>
      <c r="AD61" s="205">
        <v>58</v>
      </c>
      <c r="AE61" s="206" t="s">
        <v>19</v>
      </c>
      <c r="AF61" s="205" t="s">
        <v>685</v>
      </c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</row>
    <row r="62" spans="1:45" ht="12" customHeight="1" x14ac:dyDescent="0.25">
      <c r="A62" s="258"/>
      <c r="B62" s="205">
        <f>____IN_____!B73</f>
        <v>59</v>
      </c>
      <c r="C62" s="206" t="str">
        <f>____IN_____!C73</f>
        <v>nplane</v>
      </c>
      <c r="D62" s="205" t="str">
        <f>____IN_____!D73</f>
        <v>...t14</v>
      </c>
      <c r="E62" s="208"/>
      <c r="F62" s="213">
        <v>59</v>
      </c>
      <c r="G62" s="216" t="s">
        <v>22</v>
      </c>
      <c r="H62" s="213" t="s">
        <v>655</v>
      </c>
      <c r="I62" s="217" t="str">
        <f>IF(Table4[[#This Row],[B]]=F61,1,"")</f>
        <v/>
      </c>
      <c r="J62" s="51"/>
      <c r="K62" s="255"/>
      <c r="L62" s="273"/>
      <c r="M62" s="263"/>
      <c r="N62" s="208" t="str">
        <f>IF(L62="","",IF(K62="","",IF(ISNUMBER(MATCH(K62,Table4[D],0)),0,MAX(N$3:N61)+1)))</f>
        <v/>
      </c>
      <c r="O62" s="208" t="str">
        <f>IF(L62="","",IF(ISNUMBER(N62),0,IF(ISNUMBER(MATCH(L62,Table4[C],0)),0,MAX(O$3:O61)+1)))</f>
        <v/>
      </c>
      <c r="P62" s="83" t="str">
        <f t="shared" si="0"/>
        <v/>
      </c>
      <c r="Q62" s="83"/>
      <c r="R62" s="255"/>
      <c r="S62" s="258" t="str">
        <f t="shared" si="4"/>
        <v/>
      </c>
      <c r="T62" s="258"/>
      <c r="U62" s="12"/>
      <c r="V62" s="227">
        <f t="shared" si="6"/>
        <v>0</v>
      </c>
      <c r="W62" s="219">
        <f t="shared" si="7"/>
        <v>0</v>
      </c>
      <c r="X62" s="214"/>
      <c r="Y62" s="213" t="str">
        <f t="shared" si="8"/>
        <v/>
      </c>
      <c r="Z62" s="213"/>
      <c r="AA62" s="212" t="str">
        <f t="shared" si="5"/>
        <v/>
      </c>
      <c r="AB62" s="212"/>
      <c r="AC62" s="212"/>
      <c r="AD62" s="205">
        <v>59</v>
      </c>
      <c r="AE62" s="206" t="s">
        <v>17</v>
      </c>
      <c r="AF62" s="205" t="s">
        <v>686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</row>
    <row r="63" spans="1:45" ht="12" customHeight="1" x14ac:dyDescent="0.25">
      <c r="A63" s="258"/>
      <c r="B63" s="205">
        <f>____IN_____!B74</f>
        <v>60</v>
      </c>
      <c r="C63" s="206" t="str">
        <f>____IN_____!C74</f>
        <v>npl</v>
      </c>
      <c r="D63" s="205" t="str">
        <f>____IN_____!D74</f>
        <v xml:space="preserve"> L</v>
      </c>
      <c r="E63" s="208"/>
      <c r="F63" s="213">
        <v>60</v>
      </c>
      <c r="G63" s="216" t="s">
        <v>23</v>
      </c>
      <c r="H63" s="213" t="s">
        <v>187</v>
      </c>
      <c r="I63" s="217" t="str">
        <f>IF(Table4[[#This Row],[B]]=F62,1,"")</f>
        <v/>
      </c>
      <c r="J63" s="51"/>
      <c r="K63" s="255"/>
      <c r="L63" s="273"/>
      <c r="M63" s="263"/>
      <c r="N63" s="208" t="str">
        <f>IF(L63="","",IF(K63="","",IF(ISNUMBER(MATCH(K63,Table4[D],0)),0,MAX(N$3:N62)+1)))</f>
        <v/>
      </c>
      <c r="O63" s="208" t="str">
        <f>IF(L63="","",IF(ISNUMBER(N63),0,IF(ISNUMBER(MATCH(L63,Table4[C],0)),0,MAX(O$3:O62)+1)))</f>
        <v/>
      </c>
      <c r="P63" s="83" t="str">
        <f t="shared" si="0"/>
        <v/>
      </c>
      <c r="Q63" s="83"/>
      <c r="R63" s="255"/>
      <c r="S63" s="258" t="str">
        <f t="shared" si="4"/>
        <v/>
      </c>
      <c r="T63" s="258"/>
      <c r="U63" s="12"/>
      <c r="V63" s="227">
        <f t="shared" si="6"/>
        <v>0</v>
      </c>
      <c r="W63" s="219">
        <f t="shared" si="7"/>
        <v>0</v>
      </c>
      <c r="X63" s="214"/>
      <c r="Y63" s="213" t="str">
        <f t="shared" si="8"/>
        <v/>
      </c>
      <c r="Z63" s="213"/>
      <c r="AA63" s="212" t="str">
        <f t="shared" si="5"/>
        <v/>
      </c>
      <c r="AB63" s="212"/>
      <c r="AC63" s="212"/>
      <c r="AD63" s="205">
        <v>60</v>
      </c>
      <c r="AE63" s="206" t="s">
        <v>20</v>
      </c>
      <c r="AF63" s="205" t="s">
        <v>652</v>
      </c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4" spans="1:45" ht="12" customHeight="1" x14ac:dyDescent="0.25">
      <c r="A64" s="258"/>
      <c r="B64" s="205">
        <f>____IN_____!B75</f>
        <v>61</v>
      </c>
      <c r="C64" s="206" t="str">
        <f>____IN_____!C75</f>
        <v>nph</v>
      </c>
      <c r="D64" s="205" t="str">
        <f>____IN_____!D75</f>
        <v xml:space="preserve"> H</v>
      </c>
      <c r="E64" s="208"/>
      <c r="F64" s="213">
        <v>61</v>
      </c>
      <c r="G64" s="216" t="s">
        <v>69</v>
      </c>
      <c r="H64" s="213" t="s">
        <v>188</v>
      </c>
      <c r="I64" s="217" t="str">
        <f>IF(Table4[[#This Row],[B]]=F63,1,"")</f>
        <v/>
      </c>
      <c r="J64" s="51"/>
      <c r="K64" s="255"/>
      <c r="L64" s="273"/>
      <c r="M64" s="263"/>
      <c r="N64" s="208" t="str">
        <f>IF(L64="","",IF(K64="","",IF(ISNUMBER(MATCH(K64,Table4[D],0)),0,MAX(N$3:N63)+1)))</f>
        <v/>
      </c>
      <c r="O64" s="208" t="str">
        <f>IF(L64="","",IF(ISNUMBER(N64),0,IF(ISNUMBER(MATCH(L64,Table4[C],0)),0,MAX(O$3:O63)+1)))</f>
        <v/>
      </c>
      <c r="P64" s="83" t="str">
        <f t="shared" si="0"/>
        <v/>
      </c>
      <c r="Q64" s="83"/>
      <c r="R64" s="255"/>
      <c r="S64" s="258" t="str">
        <f t="shared" si="4"/>
        <v/>
      </c>
      <c r="T64" s="258"/>
      <c r="U64" s="12"/>
      <c r="V64" s="227">
        <f t="shared" si="6"/>
        <v>0</v>
      </c>
      <c r="W64" s="219">
        <f t="shared" si="7"/>
        <v>0</v>
      </c>
      <c r="X64" s="214"/>
      <c r="Y64" s="213" t="str">
        <f t="shared" si="8"/>
        <v/>
      </c>
      <c r="Z64" s="213"/>
      <c r="AA64" s="212" t="str">
        <f t="shared" si="5"/>
        <v/>
      </c>
      <c r="AB64" s="212"/>
      <c r="AC64" s="212"/>
      <c r="AD64" s="205">
        <v>61</v>
      </c>
      <c r="AE64" s="206" t="s">
        <v>18</v>
      </c>
      <c r="AF64" s="205" t="s">
        <v>653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</row>
    <row r="65" spans="1:45" ht="12" customHeight="1" x14ac:dyDescent="0.25">
      <c r="A65" s="258"/>
      <c r="B65" s="205">
        <f>____IN_____!B76</f>
        <v>62</v>
      </c>
      <c r="C65" s="206" t="str">
        <f>____IN_____!C76</f>
        <v>npmin</v>
      </c>
      <c r="D65" s="205" t="str">
        <f>____IN_____!D76</f>
        <v xml:space="preserve"> min</v>
      </c>
      <c r="E65" s="208"/>
      <c r="F65" s="213">
        <v>62</v>
      </c>
      <c r="G65" s="216" t="s">
        <v>57</v>
      </c>
      <c r="H65" s="213" t="s">
        <v>501</v>
      </c>
      <c r="I65" s="218" t="str">
        <f>IF(Table4[[#This Row],[B]]=F64,1,"")</f>
        <v/>
      </c>
      <c r="J65" s="51"/>
      <c r="K65" s="255"/>
      <c r="L65" s="273"/>
      <c r="M65" s="263"/>
      <c r="N65" s="208" t="str">
        <f>IF(L65="","",IF(K65="","",IF(ISNUMBER(MATCH(K65,Table4[D],0)),0,MAX(N$3:N64)+1)))</f>
        <v/>
      </c>
      <c r="O65" s="208" t="str">
        <f>IF(L65="","",IF(ISNUMBER(N65),0,IF(ISNUMBER(MATCH(L65,Table4[C],0)),0,MAX(O$3:O64)+1)))</f>
        <v/>
      </c>
      <c r="P65" s="83" t="str">
        <f t="shared" si="0"/>
        <v/>
      </c>
      <c r="Q65" s="83"/>
      <c r="R65" s="255"/>
      <c r="S65" s="258" t="str">
        <f t="shared" si="4"/>
        <v/>
      </c>
      <c r="T65" s="258"/>
      <c r="U65" s="12"/>
      <c r="V65" s="227">
        <f t="shared" si="6"/>
        <v>0</v>
      </c>
      <c r="W65" s="219">
        <f t="shared" si="7"/>
        <v>0</v>
      </c>
      <c r="X65" s="214"/>
      <c r="Y65" s="213" t="str">
        <f t="shared" si="8"/>
        <v/>
      </c>
      <c r="Z65" s="213"/>
      <c r="AA65" s="212" t="str">
        <f t="shared" si="5"/>
        <v/>
      </c>
      <c r="AB65" s="212"/>
      <c r="AC65" s="212"/>
      <c r="AD65" s="205">
        <v>62</v>
      </c>
      <c r="AE65" s="206" t="s">
        <v>21</v>
      </c>
      <c r="AF65" s="205" t="s">
        <v>654</v>
      </c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</row>
    <row r="66" spans="1:45" ht="12" customHeight="1" x14ac:dyDescent="0.25">
      <c r="A66" s="258"/>
      <c r="B66" s="205">
        <f>____IN_____!B77</f>
        <v>63</v>
      </c>
      <c r="C66" s="206" t="str">
        <f>____IN_____!C77</f>
        <v>npmax</v>
      </c>
      <c r="D66" s="205" t="str">
        <f>____IN_____!D77</f>
        <v xml:space="preserve"> max</v>
      </c>
      <c r="E66" s="208"/>
      <c r="F66" s="213">
        <v>63</v>
      </c>
      <c r="G66" s="216" t="s">
        <v>59</v>
      </c>
      <c r="H66" s="213" t="s">
        <v>663</v>
      </c>
      <c r="I66" s="218" t="str">
        <f>IF(Table4[[#This Row],[B]]=F65,1,"")</f>
        <v/>
      </c>
      <c r="J66" s="51"/>
      <c r="K66" s="255"/>
      <c r="L66" s="273"/>
      <c r="M66" s="263"/>
      <c r="N66" s="208" t="str">
        <f>IF(L66="","",IF(K66="","",IF(ISNUMBER(MATCH(K66,Table4[D],0)),0,MAX(N$3:N65)+1)))</f>
        <v/>
      </c>
      <c r="O66" s="208" t="str">
        <f>IF(L66="","",IF(ISNUMBER(N66),0,IF(ISNUMBER(MATCH(L66,Table4[C],0)),0,MAX(O$3:O65)+1)))</f>
        <v/>
      </c>
      <c r="P66" s="83" t="str">
        <f t="shared" si="0"/>
        <v/>
      </c>
      <c r="Q66" s="83"/>
      <c r="R66" s="255"/>
      <c r="S66" s="258" t="str">
        <f t="shared" si="4"/>
        <v/>
      </c>
      <c r="T66" s="258"/>
      <c r="U66" s="12"/>
      <c r="V66" s="227">
        <f t="shared" si="6"/>
        <v>0</v>
      </c>
      <c r="W66" s="219">
        <f t="shared" si="7"/>
        <v>0</v>
      </c>
      <c r="X66" s="214"/>
      <c r="Y66" s="213" t="str">
        <f t="shared" si="8"/>
        <v/>
      </c>
      <c r="Z66" s="213"/>
      <c r="AA66" s="212" t="str">
        <f t="shared" si="5"/>
        <v/>
      </c>
      <c r="AB66" s="212"/>
      <c r="AC66" s="212"/>
      <c r="AD66" s="205">
        <v>63</v>
      </c>
      <c r="AE66" s="206" t="s">
        <v>22</v>
      </c>
      <c r="AF66" s="205" t="s">
        <v>655</v>
      </c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</row>
    <row r="67" spans="1:45" ht="12" customHeight="1" x14ac:dyDescent="0.25">
      <c r="A67" s="258"/>
      <c r="B67" s="205">
        <f>____IN_____!B78</f>
        <v>64</v>
      </c>
      <c r="C67" s="206" t="str">
        <f>____IN_____!C78</f>
        <v>nlsink</v>
      </c>
      <c r="D67" s="205" t="str">
        <f>____IN_____!D78</f>
        <v>s13</v>
      </c>
      <c r="E67" s="208"/>
      <c r="F67" s="213">
        <v>64</v>
      </c>
      <c r="G67" s="216" t="s">
        <v>60</v>
      </c>
      <c r="H67" s="213" t="s">
        <v>599</v>
      </c>
      <c r="I67" s="218" t="str">
        <f>IF(Table4[[#This Row],[B]]=F66,1,"")</f>
        <v/>
      </c>
      <c r="J67" s="51"/>
      <c r="K67" s="255"/>
      <c r="L67" s="273"/>
      <c r="M67" s="263"/>
      <c r="N67" s="208" t="str">
        <f>IF(L67="","",IF(K67="","",IF(ISNUMBER(MATCH(K67,Table4[D],0)),0,MAX(N$3:N66)+1)))</f>
        <v/>
      </c>
      <c r="O67" s="208" t="str">
        <f>IF(L67="","",IF(ISNUMBER(N67),0,IF(ISNUMBER(MATCH(L67,Table4[C],0)),0,MAX(O$3:O66)+1)))</f>
        <v/>
      </c>
      <c r="P67" s="83" t="str">
        <f t="shared" si="0"/>
        <v/>
      </c>
      <c r="Q67" s="83"/>
      <c r="R67" s="255"/>
      <c r="S67" s="258" t="str">
        <f t="shared" si="4"/>
        <v/>
      </c>
      <c r="T67" s="258"/>
      <c r="U67" s="12"/>
      <c r="V67" s="227">
        <f t="shared" si="6"/>
        <v>0</v>
      </c>
      <c r="W67" s="219">
        <f t="shared" si="7"/>
        <v>0</v>
      </c>
      <c r="X67" s="214"/>
      <c r="Y67" s="213" t="str">
        <f t="shared" si="8"/>
        <v/>
      </c>
      <c r="Z67" s="213"/>
      <c r="AA67" s="212" t="str">
        <f t="shared" si="5"/>
        <v/>
      </c>
      <c r="AB67" s="212"/>
      <c r="AC67" s="212"/>
      <c r="AD67" s="205">
        <v>64</v>
      </c>
      <c r="AE67" s="206" t="s">
        <v>23</v>
      </c>
      <c r="AF67" s="205" t="s">
        <v>187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</row>
    <row r="68" spans="1:45" ht="12" customHeight="1" x14ac:dyDescent="0.25">
      <c r="A68" s="258"/>
      <c r="B68" s="205">
        <f>____IN_____!B79</f>
        <v>65</v>
      </c>
      <c r="C68" s="206" t="str">
        <f>____IN_____!C79</f>
        <v>npsink</v>
      </c>
      <c r="D68" s="205" t="str">
        <f>____IN_____!D79</f>
        <v>s14</v>
      </c>
      <c r="E68" s="208"/>
      <c r="F68" s="213">
        <v>65</v>
      </c>
      <c r="G68" s="216" t="s">
        <v>83</v>
      </c>
      <c r="H68" s="213" t="s">
        <v>600</v>
      </c>
      <c r="I68" s="218" t="str">
        <f>IF(Table4[[#This Row],[B]]=F67,1,"")</f>
        <v/>
      </c>
      <c r="J68" s="51"/>
      <c r="K68" s="255"/>
      <c r="L68" s="273"/>
      <c r="M68" s="263"/>
      <c r="N68" s="208" t="str">
        <f>IF(L68="","",IF(K68="","",IF(ISNUMBER(MATCH(K68,Table4[D],0)),0,MAX(N$3:N67)+1)))</f>
        <v/>
      </c>
      <c r="O68" s="208" t="str">
        <f>IF(L68="","",IF(ISNUMBER(N68),0,IF(ISNUMBER(MATCH(L68,Table4[C],0)),0,MAX(O$3:O67)+1)))</f>
        <v/>
      </c>
      <c r="P68" s="83" t="str">
        <f t="shared" ref="P68:P131" si="9">IF(ROW()-$P$3&lt;=$O$2,ROW()-$P$3,"")</f>
        <v/>
      </c>
      <c r="Q68" s="83"/>
      <c r="R68" s="255"/>
      <c r="S68" s="258" t="str">
        <f t="shared" si="4"/>
        <v/>
      </c>
      <c r="T68" s="258"/>
      <c r="U68" s="12"/>
      <c r="V68" s="227">
        <f t="shared" ref="V68:V87" si="10">L68</f>
        <v>0</v>
      </c>
      <c r="W68" s="219">
        <f t="shared" ref="W68:W87" si="11">M68</f>
        <v>0</v>
      </c>
      <c r="X68" s="214"/>
      <c r="Y68" s="213" t="str">
        <f t="shared" ref="Y68:Y99" si="12">IF(ISNUMBER(O68),";","")</f>
        <v/>
      </c>
      <c r="Z68" s="213"/>
      <c r="AA68" s="212" t="str">
        <f t="shared" si="5"/>
        <v/>
      </c>
      <c r="AB68" s="212"/>
      <c r="AC68" s="212"/>
      <c r="AD68" s="205">
        <v>65</v>
      </c>
      <c r="AE68" s="206" t="s">
        <v>69</v>
      </c>
      <c r="AF68" s="205" t="s">
        <v>188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</row>
    <row r="69" spans="1:45" ht="12" customHeight="1" x14ac:dyDescent="0.25">
      <c r="A69" s="258"/>
      <c r="B69" s="205">
        <f>____IN_____!B80</f>
        <v>66</v>
      </c>
      <c r="C69" s="206" t="str">
        <f>____IN_____!C80</f>
        <v>mt_tunit</v>
      </c>
      <c r="D69" s="205" t="str">
        <f>____IN_____!D80</f>
        <v>Time_</v>
      </c>
      <c r="E69" s="208"/>
      <c r="F69" s="213">
        <v>66</v>
      </c>
      <c r="G69" s="216" t="s">
        <v>84</v>
      </c>
      <c r="H69" s="213" t="s">
        <v>601</v>
      </c>
      <c r="I69" s="218" t="str">
        <f>IF(Table4[[#This Row],[B]]=F68,1,"")</f>
        <v/>
      </c>
      <c r="J69" s="51"/>
      <c r="K69" s="255"/>
      <c r="L69" s="273"/>
      <c r="M69" s="263"/>
      <c r="N69" s="208" t="str">
        <f>IF(L69="","",IF(K69="","",IF(ISNUMBER(MATCH(K69,Table4[D],0)),0,MAX(N$3:N68)+1)))</f>
        <v/>
      </c>
      <c r="O69" s="208" t="str">
        <f>IF(L69="","",IF(ISNUMBER(N69),0,IF(ISNUMBER(MATCH(L69,Table4[C],0)),0,MAX(O$3:O68)+1)))</f>
        <v/>
      </c>
      <c r="P69" s="83" t="str">
        <f t="shared" si="9"/>
        <v/>
      </c>
      <c r="Q69" s="83"/>
      <c r="R69" s="255"/>
      <c r="S69" s="258" t="str">
        <f t="shared" ref="S69:S132" si="13">IF(ISNUMBER(P69),INDEX($L$4:$L$200,MATCH(P69,$O$4:$O$200,0),1),"")</f>
        <v/>
      </c>
      <c r="T69" s="258"/>
      <c r="U69" s="12"/>
      <c r="V69" s="227">
        <f t="shared" si="10"/>
        <v>0</v>
      </c>
      <c r="W69" s="219">
        <f t="shared" si="11"/>
        <v>0</v>
      </c>
      <c r="X69" s="214"/>
      <c r="Y69" s="213" t="str">
        <f t="shared" si="12"/>
        <v/>
      </c>
      <c r="Z69" s="213"/>
      <c r="AA69" s="212" t="str">
        <f t="shared" ref="AA69:AA82" si="14">IF(V69=0,"",_xlfn.CONCAT(V69," = ",W69," ;  "))</f>
        <v/>
      </c>
      <c r="AB69" s="212"/>
      <c r="AC69" s="212"/>
      <c r="AD69" s="205">
        <v>66</v>
      </c>
      <c r="AE69" s="206" t="s">
        <v>57</v>
      </c>
      <c r="AF69" s="205" t="s">
        <v>501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</row>
    <row r="70" spans="1:45" ht="12" customHeight="1" x14ac:dyDescent="0.25">
      <c r="A70" s="258"/>
      <c r="B70" s="205">
        <f>____IN_____!B81</f>
        <v>67</v>
      </c>
      <c r="C70" s="206" t="str">
        <f>____IN_____!C81</f>
        <v>mt_lunit</v>
      </c>
      <c r="D70" s="205" t="str">
        <f>____IN_____!D81</f>
        <v>Di</v>
      </c>
      <c r="E70" s="208"/>
      <c r="F70" s="213">
        <v>67</v>
      </c>
      <c r="G70" s="216" t="s">
        <v>143</v>
      </c>
      <c r="H70" s="213" t="s">
        <v>150</v>
      </c>
      <c r="I70" s="218" t="str">
        <f>IF(Table4[[#This Row],[B]]=F69,1,"")</f>
        <v/>
      </c>
      <c r="J70" s="51"/>
      <c r="K70" s="255"/>
      <c r="L70" s="273"/>
      <c r="M70" s="263"/>
      <c r="N70" s="208" t="str">
        <f>IF(L70="","",IF(K70="","",IF(ISNUMBER(MATCH(K70,Table4[D],0)),0,MAX(N$3:N69)+1)))</f>
        <v/>
      </c>
      <c r="O70" s="208" t="str">
        <f>IF(L70="","",IF(ISNUMBER(N70),0,IF(ISNUMBER(MATCH(L70,Table4[C],0)),0,MAX(O$3:O69)+1)))</f>
        <v/>
      </c>
      <c r="P70" s="83" t="str">
        <f t="shared" si="9"/>
        <v/>
      </c>
      <c r="Q70" s="83"/>
      <c r="R70" s="255"/>
      <c r="S70" s="258" t="str">
        <f t="shared" si="13"/>
        <v/>
      </c>
      <c r="T70" s="258"/>
      <c r="U70" s="12"/>
      <c r="V70" s="227">
        <f t="shared" si="10"/>
        <v>0</v>
      </c>
      <c r="W70" s="219">
        <f t="shared" si="11"/>
        <v>0</v>
      </c>
      <c r="X70" s="214"/>
      <c r="Y70" s="213" t="str">
        <f t="shared" si="12"/>
        <v/>
      </c>
      <c r="Z70" s="213"/>
      <c r="AA70" s="212" t="str">
        <f t="shared" si="14"/>
        <v/>
      </c>
      <c r="AB70" s="212"/>
      <c r="AC70" s="212"/>
      <c r="AD70" s="205">
        <v>67</v>
      </c>
      <c r="AE70" s="206" t="s">
        <v>59</v>
      </c>
      <c r="AF70" s="205" t="s">
        <v>663</v>
      </c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</row>
    <row r="71" spans="1:45" ht="12" customHeight="1" x14ac:dyDescent="0.25">
      <c r="A71" s="258"/>
      <c r="B71" s="205">
        <f>____IN_____!B82</f>
        <v>68</v>
      </c>
      <c r="C71" s="206" t="str">
        <f>____IN_____!C82</f>
        <v>decay</v>
      </c>
      <c r="D71" s="205" t="str">
        <f>____IN_____!D82</f>
        <v>Dcay</v>
      </c>
      <c r="E71" s="208"/>
      <c r="F71" s="213">
        <v>68</v>
      </c>
      <c r="G71" s="216" t="s">
        <v>136</v>
      </c>
      <c r="H71" s="213" t="s">
        <v>303</v>
      </c>
      <c r="I71" s="218" t="str">
        <f>IF(Table4[[#This Row],[B]]=F70,1,"")</f>
        <v/>
      </c>
      <c r="J71" s="51"/>
      <c r="K71" s="255"/>
      <c r="L71" s="273"/>
      <c r="M71" s="263"/>
      <c r="N71" s="208" t="str">
        <f>IF(L71="","",IF(K71="","",IF(ISNUMBER(MATCH(K71,Table4[D],0)),0,MAX(N$3:N70)+1)))</f>
        <v/>
      </c>
      <c r="O71" s="208" t="str">
        <f>IF(L71="","",IF(ISNUMBER(N71),0,IF(ISNUMBER(MATCH(L71,Table4[C],0)),0,MAX(O$3:O70)+1)))</f>
        <v/>
      </c>
      <c r="P71" s="83" t="str">
        <f t="shared" si="9"/>
        <v/>
      </c>
      <c r="Q71" s="83"/>
      <c r="R71" s="255"/>
      <c r="S71" s="258" t="str">
        <f t="shared" si="13"/>
        <v/>
      </c>
      <c r="T71" s="258"/>
      <c r="U71" s="12"/>
      <c r="V71" s="227">
        <f t="shared" si="10"/>
        <v>0</v>
      </c>
      <c r="W71" s="219">
        <f t="shared" si="11"/>
        <v>0</v>
      </c>
      <c r="X71" s="214"/>
      <c r="Y71" s="213" t="str">
        <f t="shared" si="12"/>
        <v/>
      </c>
      <c r="Z71" s="213"/>
      <c r="AA71" s="212" t="str">
        <f t="shared" si="14"/>
        <v/>
      </c>
      <c r="AB71" s="212"/>
      <c r="AC71" s="212"/>
      <c r="AD71" s="205">
        <v>68</v>
      </c>
      <c r="AE71" s="206" t="s">
        <v>60</v>
      </c>
      <c r="AF71" s="205" t="s">
        <v>599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</row>
    <row r="72" spans="1:45" ht="12" customHeight="1" x14ac:dyDescent="0.25">
      <c r="A72" s="258"/>
      <c r="B72" s="205">
        <f>____IN_____!B83</f>
        <v>69</v>
      </c>
      <c r="C72" s="206" t="str">
        <f>____IN_____!C83</f>
        <v>qwell</v>
      </c>
      <c r="D72" s="205" t="str">
        <f>____IN_____!D83</f>
        <v>[Q] W R</v>
      </c>
      <c r="E72" s="208"/>
      <c r="F72" s="213">
        <v>69</v>
      </c>
      <c r="G72" s="216" t="s">
        <v>137</v>
      </c>
      <c r="H72" s="213" t="s">
        <v>147</v>
      </c>
      <c r="I72" s="218" t="str">
        <f>IF(Table4[[#This Row],[B]]=F71,1,"")</f>
        <v/>
      </c>
      <c r="J72" s="51"/>
      <c r="K72" s="255"/>
      <c r="L72" s="273"/>
      <c r="M72" s="263"/>
      <c r="N72" s="208" t="str">
        <f>IF(L72="","",IF(K72="","",IF(ISNUMBER(MATCH(K72,Table4[D],0)),0,MAX(N$3:N71)+1)))</f>
        <v/>
      </c>
      <c r="O72" s="208" t="str">
        <f>IF(L72="","",IF(ISNUMBER(N72),0,IF(ISNUMBER(MATCH(L72,Table4[C],0)),0,MAX(O$3:O71)+1)))</f>
        <v/>
      </c>
      <c r="P72" s="83" t="str">
        <f t="shared" si="9"/>
        <v/>
      </c>
      <c r="Q72" s="83"/>
      <c r="R72" s="255"/>
      <c r="S72" s="258" t="str">
        <f t="shared" si="13"/>
        <v/>
      </c>
      <c r="T72" s="258"/>
      <c r="U72" s="12"/>
      <c r="V72" s="227">
        <f t="shared" si="10"/>
        <v>0</v>
      </c>
      <c r="W72" s="219">
        <f t="shared" si="11"/>
        <v>0</v>
      </c>
      <c r="X72" s="214"/>
      <c r="Y72" s="213" t="str">
        <f t="shared" si="12"/>
        <v/>
      </c>
      <c r="Z72" s="213"/>
      <c r="AA72" s="212" t="str">
        <f t="shared" si="14"/>
        <v/>
      </c>
      <c r="AB72" s="212"/>
      <c r="AC72" s="212"/>
      <c r="AD72" s="205">
        <v>69</v>
      </c>
      <c r="AE72" s="206" t="s">
        <v>83</v>
      </c>
      <c r="AF72" s="205" t="s">
        <v>600</v>
      </c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</row>
    <row r="73" spans="1:45" ht="12" customHeight="1" x14ac:dyDescent="0.25">
      <c r="A73" s="258"/>
      <c r="B73" s="205">
        <f>____IN_____!B84</f>
        <v>70</v>
      </c>
      <c r="C73" s="206" t="str">
        <f>____IN_____!C84</f>
        <v>cwell</v>
      </c>
      <c r="D73" s="205" t="str">
        <f>____IN_____!D84</f>
        <v>[Q] W C</v>
      </c>
      <c r="E73" s="208"/>
      <c r="F73" s="213">
        <v>70</v>
      </c>
      <c r="G73" s="216" t="s">
        <v>70</v>
      </c>
      <c r="H73" s="213" t="s">
        <v>7</v>
      </c>
      <c r="I73" s="218" t="str">
        <f>IF(Table4[[#This Row],[B]]=F72,1,"")</f>
        <v/>
      </c>
      <c r="J73" s="51"/>
      <c r="K73" s="255"/>
      <c r="L73" s="273"/>
      <c r="M73" s="263"/>
      <c r="N73" s="208" t="str">
        <f>IF(L73="","",IF(K73="","",IF(ISNUMBER(MATCH(K73,Table4[D],0)),0,MAX(N$3:N72)+1)))</f>
        <v/>
      </c>
      <c r="O73" s="208" t="str">
        <f>IF(L73="","",IF(ISNUMBER(N73),0,IF(ISNUMBER(MATCH(L73,Table4[C],0)),0,MAX(O$3:O72)+1)))</f>
        <v/>
      </c>
      <c r="P73" s="83" t="str">
        <f t="shared" si="9"/>
        <v/>
      </c>
      <c r="Q73" s="83"/>
      <c r="R73" s="255"/>
      <c r="S73" s="258" t="str">
        <f t="shared" si="13"/>
        <v/>
      </c>
      <c r="T73" s="258"/>
      <c r="U73" s="12"/>
      <c r="V73" s="227">
        <f t="shared" si="10"/>
        <v>0</v>
      </c>
      <c r="W73" s="219">
        <f t="shared" si="11"/>
        <v>0</v>
      </c>
      <c r="X73" s="214"/>
      <c r="Y73" s="213" t="str">
        <f t="shared" si="12"/>
        <v/>
      </c>
      <c r="Z73" s="213"/>
      <c r="AA73" s="212" t="str">
        <f t="shared" si="14"/>
        <v/>
      </c>
      <c r="AB73" s="212"/>
      <c r="AC73" s="212"/>
      <c r="AD73" s="205">
        <v>70</v>
      </c>
      <c r="AE73" s="206" t="s">
        <v>84</v>
      </c>
      <c r="AF73" s="205" t="s">
        <v>601</v>
      </c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</row>
    <row r="74" spans="1:45" ht="12" customHeight="1" x14ac:dyDescent="0.25">
      <c r="A74" s="258"/>
      <c r="B74" s="205">
        <f>____IN_____!B85</f>
        <v>71</v>
      </c>
      <c r="C74" s="206" t="str">
        <f>____IN_____!C85</f>
        <v>MIXELM</v>
      </c>
      <c r="D74" s="205" t="str">
        <f>____IN_____!D85</f>
        <v>Solver</v>
      </c>
      <c r="E74" s="208"/>
      <c r="F74" s="213">
        <v>71</v>
      </c>
      <c r="G74" s="216" t="s">
        <v>71</v>
      </c>
      <c r="H74" s="213" t="s">
        <v>189</v>
      </c>
      <c r="I74" s="218" t="str">
        <f>IF(Table4[[#This Row],[B]]=F73,1,"")</f>
        <v/>
      </c>
      <c r="J74" s="51"/>
      <c r="K74" s="255"/>
      <c r="L74" s="273"/>
      <c r="M74" s="263"/>
      <c r="N74" s="208" t="str">
        <f>IF(L74="","",IF(K74="","",IF(ISNUMBER(MATCH(K74,Table4[D],0)),0,MAX(N$3:N73)+1)))</f>
        <v/>
      </c>
      <c r="O74" s="208" t="str">
        <f>IF(L74="","",IF(ISNUMBER(N74),0,IF(ISNUMBER(MATCH(L74,Table4[C],0)),0,MAX(O$3:O73)+1)))</f>
        <v/>
      </c>
      <c r="P74" s="83" t="str">
        <f t="shared" si="9"/>
        <v/>
      </c>
      <c r="Q74" s="83"/>
      <c r="R74" s="255"/>
      <c r="S74" s="258" t="str">
        <f t="shared" si="13"/>
        <v/>
      </c>
      <c r="T74" s="258"/>
      <c r="U74" s="12"/>
      <c r="V74" s="227">
        <f t="shared" si="10"/>
        <v>0</v>
      </c>
      <c r="W74" s="219">
        <f t="shared" si="11"/>
        <v>0</v>
      </c>
      <c r="X74" s="214"/>
      <c r="Y74" s="213" t="str">
        <f t="shared" si="12"/>
        <v/>
      </c>
      <c r="Z74" s="213"/>
      <c r="AA74" s="212" t="str">
        <f t="shared" si="14"/>
        <v/>
      </c>
      <c r="AB74" s="212"/>
      <c r="AC74" s="212"/>
      <c r="AD74" s="205">
        <v>71</v>
      </c>
      <c r="AE74" s="206" t="s">
        <v>143</v>
      </c>
      <c r="AF74" s="205" t="s">
        <v>150</v>
      </c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</row>
    <row r="75" spans="1:45" ht="12" customHeight="1" x14ac:dyDescent="0.25">
      <c r="A75" s="258"/>
      <c r="B75" s="205">
        <f>____IN_____!B86</f>
        <v>72</v>
      </c>
      <c r="C75" s="206" t="str">
        <f>____IN_____!C86</f>
        <v>timprs</v>
      </c>
      <c r="D75" s="205" t="str">
        <f>____IN_____!D86</f>
        <v>MF5</v>
      </c>
      <c r="E75" s="208"/>
      <c r="F75" s="213">
        <v>72</v>
      </c>
      <c r="G75" s="216" t="s">
        <v>154</v>
      </c>
      <c r="H75" s="213" t="s">
        <v>672</v>
      </c>
      <c r="I75" s="217" t="str">
        <f>IF(Table4[[#This Row],[B]]=F74,1,"")</f>
        <v/>
      </c>
      <c r="J75" s="51"/>
      <c r="K75" s="255"/>
      <c r="L75" s="273"/>
      <c r="M75" s="263"/>
      <c r="N75" s="208" t="str">
        <f>IF(L75="","",IF(K75="","",IF(ISNUMBER(MATCH(K75,Table4[D],0)),0,MAX(N$3:N74)+1)))</f>
        <v/>
      </c>
      <c r="O75" s="208" t="str">
        <f>IF(L75="","",IF(ISNUMBER(N75),0,IF(ISNUMBER(MATCH(L75,Table4[C],0)),0,MAX(O$3:O74)+1)))</f>
        <v/>
      </c>
      <c r="P75" s="83" t="str">
        <f t="shared" si="9"/>
        <v/>
      </c>
      <c r="Q75" s="83"/>
      <c r="R75" s="255"/>
      <c r="S75" s="258" t="str">
        <f t="shared" si="13"/>
        <v/>
      </c>
      <c r="T75" s="258"/>
      <c r="U75" s="12"/>
      <c r="V75" s="227">
        <f t="shared" si="10"/>
        <v>0</v>
      </c>
      <c r="W75" s="219">
        <f t="shared" si="11"/>
        <v>0</v>
      </c>
      <c r="X75" s="214"/>
      <c r="Y75" s="213" t="str">
        <f t="shared" si="12"/>
        <v/>
      </c>
      <c r="Z75" s="213"/>
      <c r="AA75" s="212" t="str">
        <f t="shared" si="14"/>
        <v/>
      </c>
      <c r="AB75" s="212"/>
      <c r="AC75" s="212"/>
      <c r="AD75" s="205">
        <v>72</v>
      </c>
      <c r="AE75" s="206" t="s">
        <v>136</v>
      </c>
      <c r="AF75" s="205" t="s">
        <v>303</v>
      </c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</row>
    <row r="76" spans="1:45" ht="12" customHeight="1" x14ac:dyDescent="0.25">
      <c r="A76" s="258"/>
      <c r="B76" s="205">
        <f>____IN_____!B87</f>
        <v>73</v>
      </c>
      <c r="C76" s="206" t="str">
        <f>____IN_____!C87</f>
        <v>hk</v>
      </c>
      <c r="D76" s="205" t="str">
        <f>____IN_____!D87</f>
        <v>k</v>
      </c>
      <c r="E76" s="208"/>
      <c r="F76" s="213">
        <v>73</v>
      </c>
      <c r="G76" s="216" t="s">
        <v>92</v>
      </c>
      <c r="H76" s="213" t="s">
        <v>598</v>
      </c>
      <c r="I76" s="217" t="str">
        <f>IF(Table4[[#This Row],[B]]=F75,1,"")</f>
        <v/>
      </c>
      <c r="J76" s="51"/>
      <c r="K76" s="255"/>
      <c r="L76" s="273"/>
      <c r="M76" s="263"/>
      <c r="N76" s="208" t="str">
        <f>IF(L76="","",IF(K76="","",IF(ISNUMBER(MATCH(K76,Table4[D],0)),0,MAX(N$3:N75)+1)))</f>
        <v/>
      </c>
      <c r="O76" s="208" t="str">
        <f>IF(L76="","",IF(ISNUMBER(N76),0,IF(ISNUMBER(MATCH(L76,Table4[C],0)),0,MAX(O$3:O75)+1)))</f>
        <v/>
      </c>
      <c r="P76" s="83" t="str">
        <f t="shared" si="9"/>
        <v/>
      </c>
      <c r="Q76" s="83"/>
      <c r="R76" s="255"/>
      <c r="S76" s="258" t="str">
        <f t="shared" si="13"/>
        <v/>
      </c>
      <c r="T76" s="258"/>
      <c r="U76" s="12"/>
      <c r="V76" s="227">
        <f t="shared" si="10"/>
        <v>0</v>
      </c>
      <c r="W76" s="219">
        <f t="shared" si="11"/>
        <v>0</v>
      </c>
      <c r="X76" s="214"/>
      <c r="Y76" s="213" t="str">
        <f t="shared" si="12"/>
        <v/>
      </c>
      <c r="Z76" s="213"/>
      <c r="AA76" s="212" t="str">
        <f t="shared" si="14"/>
        <v/>
      </c>
      <c r="AB76" s="212"/>
      <c r="AC76" s="212"/>
      <c r="AD76" s="205">
        <v>73</v>
      </c>
      <c r="AE76" s="206" t="s">
        <v>137</v>
      </c>
      <c r="AF76" s="205" t="s">
        <v>147</v>
      </c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</row>
    <row r="77" spans="1:45" ht="12" customHeight="1" x14ac:dyDescent="0.25">
      <c r="A77" s="258"/>
      <c r="B77" s="205">
        <f>____IN_____!B88</f>
        <v>74</v>
      </c>
      <c r="C77" s="206" t="str">
        <f>____IN_____!C88</f>
        <v>length_units</v>
      </c>
      <c r="D77" s="205" t="str">
        <f>____IN_____!D88</f>
        <v>L</v>
      </c>
      <c r="E77" s="208"/>
      <c r="F77" s="213">
        <v>74</v>
      </c>
      <c r="G77" s="216" t="s">
        <v>93</v>
      </c>
      <c r="H77" s="213" t="s">
        <v>597</v>
      </c>
      <c r="I77" s="217" t="str">
        <f>IF(Table4[[#This Row],[B]]=F76,1,"")</f>
        <v/>
      </c>
      <c r="J77" s="51"/>
      <c r="K77" s="255"/>
      <c r="L77" s="273"/>
      <c r="M77" s="263"/>
      <c r="N77" s="208" t="str">
        <f>IF(L77="","",IF(K77="","",IF(ISNUMBER(MATCH(K77,Table4[D],0)),0,MAX(N$3:N76)+1)))</f>
        <v/>
      </c>
      <c r="O77" s="208" t="str">
        <f>IF(L77="","",IF(ISNUMBER(N77),0,IF(ISNUMBER(MATCH(L77,Table4[C],0)),0,MAX(O$3:O76)+1)))</f>
        <v/>
      </c>
      <c r="P77" s="83" t="str">
        <f t="shared" si="9"/>
        <v/>
      </c>
      <c r="Q77" s="83"/>
      <c r="R77" s="255"/>
      <c r="S77" s="258" t="str">
        <f t="shared" si="13"/>
        <v/>
      </c>
      <c r="T77" s="258"/>
      <c r="U77" s="12"/>
      <c r="V77" s="227">
        <f t="shared" si="10"/>
        <v>0</v>
      </c>
      <c r="W77" s="219">
        <f t="shared" si="11"/>
        <v>0</v>
      </c>
      <c r="X77" s="214"/>
      <c r="Y77" s="213" t="str">
        <f t="shared" si="12"/>
        <v/>
      </c>
      <c r="Z77" s="213"/>
      <c r="AA77" s="212" t="str">
        <f t="shared" si="14"/>
        <v/>
      </c>
      <c r="AB77" s="212"/>
      <c r="AC77" s="212"/>
      <c r="AD77" s="205">
        <v>74</v>
      </c>
      <c r="AE77" s="206" t="s">
        <v>70</v>
      </c>
      <c r="AF77" s="205" t="s">
        <v>7</v>
      </c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</row>
    <row r="78" spans="1:45" ht="12" customHeight="1" x14ac:dyDescent="0.25">
      <c r="A78" s="258"/>
      <c r="B78" s="205">
        <f>____IN_____!B89</f>
        <v>75</v>
      </c>
      <c r="C78" s="206" t="str">
        <f>____IN_____!C89</f>
        <v>time_units</v>
      </c>
      <c r="D78" s="205" t="str">
        <f>____IN_____!D89</f>
        <v>temp</v>
      </c>
      <c r="E78" s="208"/>
      <c r="F78" s="213">
        <v>75</v>
      </c>
      <c r="G78" s="216" t="s">
        <v>116</v>
      </c>
      <c r="H78" s="213" t="s">
        <v>502</v>
      </c>
      <c r="I78" s="218" t="str">
        <f>IF(Table4[[#This Row],[B]]=F77,1,"")</f>
        <v/>
      </c>
      <c r="J78" s="51"/>
      <c r="K78" s="255"/>
      <c r="L78" s="273"/>
      <c r="M78" s="263"/>
      <c r="N78" s="208" t="str">
        <f>IF(L78="","",IF(K78="","",IF(ISNUMBER(MATCH(K78,Table4[D],0)),0,MAX(N$3:N77)+1)))</f>
        <v/>
      </c>
      <c r="O78" s="208" t="str">
        <f>IF(L78="","",IF(ISNUMBER(N78),0,IF(ISNUMBER(MATCH(L78,Table4[C],0)),0,MAX(O$3:O77)+1)))</f>
        <v/>
      </c>
      <c r="P78" s="83" t="str">
        <f t="shared" si="9"/>
        <v/>
      </c>
      <c r="Q78" s="83"/>
      <c r="R78" s="255"/>
      <c r="S78" s="258" t="str">
        <f t="shared" si="13"/>
        <v/>
      </c>
      <c r="T78" s="258"/>
      <c r="U78" s="12"/>
      <c r="V78" s="227">
        <f t="shared" si="10"/>
        <v>0</v>
      </c>
      <c r="W78" s="219">
        <f t="shared" si="11"/>
        <v>0</v>
      </c>
      <c r="X78" s="214"/>
      <c r="Y78" s="213" t="str">
        <f t="shared" si="12"/>
        <v/>
      </c>
      <c r="Z78" s="213"/>
      <c r="AA78" s="212" t="str">
        <f t="shared" si="14"/>
        <v/>
      </c>
      <c r="AB78" s="212"/>
      <c r="AC78" s="212"/>
      <c r="AD78" s="205">
        <v>75</v>
      </c>
      <c r="AE78" s="206" t="s">
        <v>71</v>
      </c>
      <c r="AF78" s="205" t="s">
        <v>189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</row>
    <row r="79" spans="1:45" ht="12" customHeight="1" x14ac:dyDescent="0.25">
      <c r="A79" s="258"/>
      <c r="B79" s="205">
        <f>____IN_____!B90</f>
        <v>76</v>
      </c>
      <c r="C79" s="206" t="str">
        <f>____IN_____!C90</f>
        <v>Ls</v>
      </c>
      <c r="D79" s="205" t="str">
        <f>____IN_____!D90</f>
        <v>Lss</v>
      </c>
      <c r="E79" s="208"/>
      <c r="F79" s="213">
        <v>76</v>
      </c>
      <c r="G79" s="216" t="s">
        <v>115</v>
      </c>
      <c r="H79" s="213" t="s">
        <v>503</v>
      </c>
      <c r="I79" s="218" t="str">
        <f>IF(Table4[[#This Row],[B]]=F78,1,"")</f>
        <v/>
      </c>
      <c r="J79" s="51"/>
      <c r="K79" s="255"/>
      <c r="L79" s="273"/>
      <c r="M79" s="263"/>
      <c r="N79" s="208" t="str">
        <f>IF(L79="","",IF(K79="","",IF(ISNUMBER(MATCH(K79,Table4[D],0)),0,MAX(N$3:N78)+1)))</f>
        <v/>
      </c>
      <c r="O79" s="208" t="str">
        <f>IF(L79="","",IF(ISNUMBER(N79),0,IF(ISNUMBER(MATCH(L79,Table4[C],0)),0,MAX(O$3:O78)+1)))</f>
        <v/>
      </c>
      <c r="P79" s="83" t="str">
        <f t="shared" si="9"/>
        <v/>
      </c>
      <c r="Q79" s="83"/>
      <c r="R79" s="255"/>
      <c r="S79" s="258" t="str">
        <f t="shared" si="13"/>
        <v/>
      </c>
      <c r="T79" s="258"/>
      <c r="U79" s="12"/>
      <c r="V79" s="227">
        <f t="shared" si="10"/>
        <v>0</v>
      </c>
      <c r="W79" s="219">
        <f t="shared" si="11"/>
        <v>0</v>
      </c>
      <c r="X79" s="214"/>
      <c r="Y79" s="213" t="str">
        <f t="shared" si="12"/>
        <v/>
      </c>
      <c r="Z79" s="213"/>
      <c r="AA79" s="212" t="str">
        <f t="shared" si="14"/>
        <v/>
      </c>
      <c r="AB79" s="212"/>
      <c r="AC79" s="212"/>
      <c r="AD79" s="205">
        <v>76</v>
      </c>
      <c r="AE79" s="206" t="s">
        <v>154</v>
      </c>
      <c r="AF79" s="205" t="s">
        <v>672</v>
      </c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</row>
    <row r="80" spans="1:45" ht="12" customHeight="1" x14ac:dyDescent="0.25">
      <c r="A80" s="258"/>
      <c r="B80" s="205">
        <f>____IN_____!B91</f>
        <v>77</v>
      </c>
      <c r="C80" s="206" t="str">
        <f>____IN_____!C91</f>
        <v>percel</v>
      </c>
      <c r="D80" s="205" t="str">
        <f>____IN_____!D91</f>
        <v>Pcel</v>
      </c>
      <c r="E80" s="208"/>
      <c r="F80" s="213">
        <v>77</v>
      </c>
      <c r="G80" s="216" t="s">
        <v>121</v>
      </c>
      <c r="H80" s="213" t="s">
        <v>131</v>
      </c>
      <c r="I80" s="218" t="str">
        <f>IF(Table4[[#This Row],[B]]=F79,1,"")</f>
        <v/>
      </c>
      <c r="J80" s="51"/>
      <c r="K80" s="255"/>
      <c r="L80" s="273"/>
      <c r="M80" s="263"/>
      <c r="N80" s="208" t="str">
        <f>IF(L80="","",IF(K80="","",IF(ISNUMBER(MATCH(K80,Table4[D],0)),0,MAX(N$3:N79)+1)))</f>
        <v/>
      </c>
      <c r="O80" s="208" t="str">
        <f>IF(L80="","",IF(ISNUMBER(N80),0,IF(ISNUMBER(MATCH(L80,Table4[C],0)),0,MAX(O$3:O79)+1)))</f>
        <v/>
      </c>
      <c r="P80" s="83" t="str">
        <f t="shared" si="9"/>
        <v/>
      </c>
      <c r="Q80" s="83"/>
      <c r="R80" s="255"/>
      <c r="S80" s="258" t="str">
        <f t="shared" si="13"/>
        <v/>
      </c>
      <c r="T80" s="258"/>
      <c r="U80" s="12"/>
      <c r="V80" s="227">
        <f t="shared" si="10"/>
        <v>0</v>
      </c>
      <c r="W80" s="219">
        <f t="shared" si="11"/>
        <v>0</v>
      </c>
      <c r="X80" s="214"/>
      <c r="Y80" s="213" t="str">
        <f t="shared" si="12"/>
        <v/>
      </c>
      <c r="Z80" s="213"/>
      <c r="AA80" s="212" t="str">
        <f t="shared" si="14"/>
        <v/>
      </c>
      <c r="AB80" s="212"/>
      <c r="AC80" s="212"/>
      <c r="AD80" s="205">
        <v>77</v>
      </c>
      <c r="AE80" s="206" t="s">
        <v>92</v>
      </c>
      <c r="AF80" s="205" t="s">
        <v>598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</row>
    <row r="81" spans="1:45" ht="12" customHeight="1" x14ac:dyDescent="0.25">
      <c r="A81" s="258"/>
      <c r="B81" s="205">
        <f>____IN_____!B92</f>
        <v>78</v>
      </c>
      <c r="C81" s="206" t="str">
        <f>____IN_____!C92</f>
        <v>itrack</v>
      </c>
      <c r="D81" s="205" t="str">
        <f>____IN_____!D92</f>
        <v>iT</v>
      </c>
      <c r="E81" s="208"/>
      <c r="F81" s="213">
        <v>78</v>
      </c>
      <c r="G81" s="216" t="s">
        <v>122</v>
      </c>
      <c r="H81" s="213" t="s">
        <v>141</v>
      </c>
      <c r="I81" s="218" t="str">
        <f>IF(Table4[[#This Row],[B]]=F80,1,"")</f>
        <v/>
      </c>
      <c r="J81" s="51"/>
      <c r="K81" s="255"/>
      <c r="L81" s="273"/>
      <c r="M81" s="263"/>
      <c r="N81" s="208" t="str">
        <f>IF(L81="","",IF(K81="","",IF(ISNUMBER(MATCH(K81,Table4[D],0)),0,MAX(N$3:N80)+1)))</f>
        <v/>
      </c>
      <c r="O81" s="208" t="str">
        <f>IF(L81="","",IF(ISNUMBER(N81),0,IF(ISNUMBER(MATCH(L81,Table4[C],0)),0,MAX(O$3:O80)+1)))</f>
        <v/>
      </c>
      <c r="P81" s="83" t="str">
        <f t="shared" si="9"/>
        <v/>
      </c>
      <c r="Q81" s="83"/>
      <c r="R81" s="255"/>
      <c r="S81" s="258" t="str">
        <f t="shared" si="13"/>
        <v/>
      </c>
      <c r="T81" s="258"/>
      <c r="U81" s="12"/>
      <c r="V81" s="227">
        <f t="shared" si="10"/>
        <v>0</v>
      </c>
      <c r="W81" s="219">
        <f t="shared" si="11"/>
        <v>0</v>
      </c>
      <c r="X81" s="214"/>
      <c r="Y81" s="213" t="str">
        <f t="shared" si="12"/>
        <v/>
      </c>
      <c r="Z81" s="213"/>
      <c r="AA81" s="212" t="str">
        <f t="shared" si="14"/>
        <v/>
      </c>
      <c r="AB81" s="212"/>
      <c r="AC81" s="212"/>
      <c r="AD81" s="205">
        <v>78</v>
      </c>
      <c r="AE81" s="206" t="s">
        <v>93</v>
      </c>
      <c r="AF81" s="205" t="s">
        <v>597</v>
      </c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</row>
    <row r="82" spans="1:45" ht="12" customHeight="1" x14ac:dyDescent="0.25">
      <c r="A82" s="258"/>
      <c r="B82" s="205">
        <f>____IN_____!B93</f>
        <v>79</v>
      </c>
      <c r="C82" s="206" t="str">
        <f>____IN_____!C93</f>
        <v>ss</v>
      </c>
      <c r="D82" s="205" t="str">
        <f>____IN_____!D93</f>
        <v>stoA</v>
      </c>
      <c r="E82" s="208"/>
      <c r="F82" s="213">
        <v>79</v>
      </c>
      <c r="G82" s="216" t="s">
        <v>664</v>
      </c>
      <c r="H82" s="213" t="s">
        <v>671</v>
      </c>
      <c r="I82" s="218" t="str">
        <f>IF(Table4[[#This Row],[B]]=F81,1,"")</f>
        <v/>
      </c>
      <c r="J82" s="51"/>
      <c r="K82" s="255"/>
      <c r="L82" s="273"/>
      <c r="M82" s="263"/>
      <c r="N82" s="208" t="str">
        <f>IF(L82="","",IF(K82="","",IF(ISNUMBER(MATCH(K82,Table4[D],0)),0,MAX(N$3:N81)+1)))</f>
        <v/>
      </c>
      <c r="O82" s="208" t="str">
        <f>IF(L82="","",IF(ISNUMBER(N82),0,IF(ISNUMBER(MATCH(L82,Table4[C],0)),0,MAX(O$3:O81)+1)))</f>
        <v/>
      </c>
      <c r="P82" s="83" t="str">
        <f t="shared" si="9"/>
        <v/>
      </c>
      <c r="Q82" s="83"/>
      <c r="R82" s="255"/>
      <c r="S82" s="258" t="str">
        <f t="shared" si="13"/>
        <v/>
      </c>
      <c r="T82" s="258"/>
      <c r="U82" s="12"/>
      <c r="V82" s="227">
        <f t="shared" si="10"/>
        <v>0</v>
      </c>
      <c r="W82" s="219">
        <f t="shared" si="11"/>
        <v>0</v>
      </c>
      <c r="X82" s="214"/>
      <c r="Y82" s="213" t="str">
        <f t="shared" si="12"/>
        <v/>
      </c>
      <c r="Z82" s="213"/>
      <c r="AA82" s="212" t="str">
        <f t="shared" si="14"/>
        <v/>
      </c>
      <c r="AB82" s="212"/>
      <c r="AC82" s="212"/>
      <c r="AD82" s="205">
        <v>79</v>
      </c>
      <c r="AE82" s="206" t="s">
        <v>116</v>
      </c>
      <c r="AF82" s="205" t="s">
        <v>502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</row>
    <row r="83" spans="1:45" ht="12" customHeight="1" x14ac:dyDescent="0.25">
      <c r="A83" s="258"/>
      <c r="B83" s="205">
        <f>____IN_____!B94</f>
        <v>80</v>
      </c>
      <c r="C83" s="206" t="str">
        <f>____IN_____!C94</f>
        <v>sy</v>
      </c>
      <c r="D83" s="205" t="str">
        <f>____IN_____!D94</f>
        <v>stoB</v>
      </c>
      <c r="E83" s="208"/>
      <c r="F83" s="213">
        <v>80</v>
      </c>
      <c r="G83" s="216" t="s">
        <v>127</v>
      </c>
      <c r="H83" s="213" t="s">
        <v>152</v>
      </c>
      <c r="I83" s="218" t="str">
        <f>IF(Table4[[#This Row],[B]]=F82,1,"")</f>
        <v/>
      </c>
      <c r="J83" s="51"/>
      <c r="K83" s="255"/>
      <c r="L83" s="273"/>
      <c r="M83" s="263"/>
      <c r="N83" s="208" t="str">
        <f>IF(L83="","",IF(K83="","",IF(ISNUMBER(MATCH(K83,Table4[D],0)),0,MAX(N$3:N82)+1)))</f>
        <v/>
      </c>
      <c r="O83" s="208" t="str">
        <f>IF(L83="","",IF(ISNUMBER(N83),0,IF(ISNUMBER(MATCH(L83,Table4[C],0)),0,MAX(O$3:O82)+1)))</f>
        <v/>
      </c>
      <c r="P83" s="83" t="str">
        <f t="shared" si="9"/>
        <v/>
      </c>
      <c r="Q83" s="83"/>
      <c r="R83" s="255"/>
      <c r="S83" s="258" t="str">
        <f t="shared" si="13"/>
        <v/>
      </c>
      <c r="T83" s="258"/>
      <c r="U83" s="12"/>
      <c r="V83" s="227">
        <f t="shared" si="10"/>
        <v>0</v>
      </c>
      <c r="W83" s="219">
        <f t="shared" si="11"/>
        <v>0</v>
      </c>
      <c r="X83" s="214"/>
      <c r="Y83" s="213" t="str">
        <f t="shared" si="12"/>
        <v/>
      </c>
      <c r="Z83" s="213"/>
      <c r="AA83" s="212"/>
      <c r="AB83" s="212"/>
      <c r="AC83" s="212"/>
      <c r="AD83" s="205">
        <v>80</v>
      </c>
      <c r="AE83" s="206" t="s">
        <v>115</v>
      </c>
      <c r="AF83" s="205" t="s">
        <v>503</v>
      </c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</row>
    <row r="84" spans="1:45" ht="12" customHeight="1" x14ac:dyDescent="0.25">
      <c r="A84" s="258"/>
      <c r="B84" s="205">
        <f>____IN_____!B95</f>
        <v>81</v>
      </c>
      <c r="C84" s="206" t="str">
        <f>____IN_____!C95</f>
        <v>kstp</v>
      </c>
      <c r="D84" s="205" t="str">
        <f>____IN_____!D95</f>
        <v>lol</v>
      </c>
      <c r="E84" s="208"/>
      <c r="F84" s="213">
        <v>81</v>
      </c>
      <c r="G84" s="216" t="s">
        <v>138</v>
      </c>
      <c r="H84" s="213" t="s">
        <v>151</v>
      </c>
      <c r="I84" s="218" t="str">
        <f>IF(Table4[[#This Row],[B]]=F83,1,"")</f>
        <v/>
      </c>
      <c r="J84" s="51"/>
      <c r="K84" s="255"/>
      <c r="L84" s="273"/>
      <c r="M84" s="263"/>
      <c r="N84" s="208"/>
      <c r="O84" s="208"/>
      <c r="P84" s="83"/>
      <c r="Q84" s="83"/>
      <c r="R84" s="255"/>
      <c r="S84" s="258"/>
      <c r="T84" s="258"/>
      <c r="U84" s="12"/>
      <c r="V84" s="227"/>
      <c r="W84" s="219"/>
      <c r="X84" s="214"/>
      <c r="Y84" s="213"/>
      <c r="Z84" s="213"/>
      <c r="AA84" s="212"/>
      <c r="AB84" s="212"/>
      <c r="AC84" s="212"/>
      <c r="AD84" s="205">
        <v>81</v>
      </c>
      <c r="AE84" s="206" t="s">
        <v>121</v>
      </c>
      <c r="AF84" s="205" t="s">
        <v>131</v>
      </c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</row>
    <row r="85" spans="1:45" ht="12" customHeight="1" x14ac:dyDescent="0.25">
      <c r="A85" s="258"/>
      <c r="B85" s="205">
        <f>____IN_____!B96</f>
        <v>82</v>
      </c>
      <c r="C85" s="206" t="str">
        <f>____IN_____!C96</f>
        <v>kper</v>
      </c>
      <c r="D85" s="205" t="str">
        <f>____IN_____!D96</f>
        <v>periods</v>
      </c>
      <c r="E85" s="208"/>
      <c r="F85" s="213">
        <v>82</v>
      </c>
      <c r="G85" s="216" t="s">
        <v>114</v>
      </c>
      <c r="H85" s="213" t="s">
        <v>670</v>
      </c>
      <c r="I85" s="218" t="str">
        <f>IF(Table4[[#This Row],[B]]=F84,1,"")</f>
        <v/>
      </c>
      <c r="J85" s="51"/>
      <c r="K85" s="255"/>
      <c r="L85" s="273"/>
      <c r="M85" s="263"/>
      <c r="N85" s="208"/>
      <c r="O85" s="208"/>
      <c r="P85" s="83"/>
      <c r="Q85" s="83"/>
      <c r="R85" s="255"/>
      <c r="S85" s="258"/>
      <c r="T85" s="258"/>
      <c r="U85" s="12"/>
      <c r="V85" s="227"/>
      <c r="W85" s="219"/>
      <c r="X85" s="214"/>
      <c r="Y85" s="213"/>
      <c r="Z85" s="213"/>
      <c r="AA85" s="212"/>
      <c r="AB85" s="212"/>
      <c r="AC85" s="212"/>
      <c r="AD85" s="205">
        <v>82</v>
      </c>
      <c r="AE85" s="206" t="s">
        <v>122</v>
      </c>
      <c r="AF85" s="205" t="s">
        <v>141</v>
      </c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</row>
    <row r="86" spans="1:45" ht="12" customHeight="1" x14ac:dyDescent="0.25">
      <c r="A86" s="258"/>
      <c r="B86" s="205">
        <f>____IN_____!B97</f>
        <v>83</v>
      </c>
      <c r="C86" s="206" t="str">
        <f>____IN_____!C97</f>
        <v>obxloc</v>
      </c>
      <c r="D86" s="205" t="str">
        <f>____IN_____!D97</f>
        <v>oloc</v>
      </c>
      <c r="E86" s="208"/>
      <c r="F86" s="213">
        <v>83</v>
      </c>
      <c r="G86" s="216" t="s">
        <v>420</v>
      </c>
      <c r="H86" s="213" t="s">
        <v>708</v>
      </c>
      <c r="I86" s="218" t="str">
        <f>IF(Table4[[#This Row],[B]]=F85,1,"")</f>
        <v/>
      </c>
      <c r="J86" s="51"/>
      <c r="K86" s="255"/>
      <c r="L86" s="273"/>
      <c r="M86" s="263"/>
      <c r="N86" s="208"/>
      <c r="O86" s="208"/>
      <c r="P86" s="83"/>
      <c r="Q86" s="83"/>
      <c r="R86" s="255"/>
      <c r="S86" s="258"/>
      <c r="T86" s="258"/>
      <c r="U86" s="12"/>
      <c r="V86" s="227"/>
      <c r="W86" s="219"/>
      <c r="X86" s="214"/>
      <c r="Y86" s="213"/>
      <c r="Z86" s="213"/>
      <c r="AA86" s="212"/>
      <c r="AB86" s="212"/>
      <c r="AC86" s="212"/>
      <c r="AD86" s="205">
        <v>83</v>
      </c>
      <c r="AE86" s="206" t="s">
        <v>664</v>
      </c>
      <c r="AF86" s="205" t="s">
        <v>671</v>
      </c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</row>
    <row r="87" spans="1:45" ht="12" customHeight="1" x14ac:dyDescent="0.25">
      <c r="A87" s="258"/>
      <c r="B87" s="205">
        <f>____IN_____!B98</f>
        <v>84</v>
      </c>
      <c r="C87" s="206" t="str">
        <f>____IN_____!C98</f>
        <v>total_time</v>
      </c>
      <c r="D87" s="205" t="str">
        <f>____IN_____!D98</f>
        <v>T07</v>
      </c>
      <c r="E87" s="208"/>
      <c r="F87" s="213">
        <v>84</v>
      </c>
      <c r="G87" s="216" t="s">
        <v>155</v>
      </c>
      <c r="H87" s="213" t="s">
        <v>709</v>
      </c>
      <c r="I87" s="218" t="str">
        <f>IF(Table4[[#This Row],[B]]=F86,1,"")</f>
        <v/>
      </c>
      <c r="J87" s="51"/>
      <c r="K87" s="255"/>
      <c r="L87" s="273"/>
      <c r="M87" s="263"/>
      <c r="N87" s="208"/>
      <c r="O87" s="208"/>
      <c r="P87" s="83"/>
      <c r="Q87" s="83"/>
      <c r="R87" s="255"/>
      <c r="S87" s="258"/>
      <c r="T87" s="258"/>
      <c r="U87" s="12"/>
      <c r="V87" s="227"/>
      <c r="W87" s="219"/>
      <c r="X87" s="214"/>
      <c r="Y87" s="213"/>
      <c r="Z87" s="213"/>
      <c r="AA87" s="212"/>
      <c r="AB87" s="212"/>
      <c r="AC87" s="212"/>
      <c r="AD87" s="205">
        <v>84</v>
      </c>
      <c r="AE87" s="206" t="s">
        <v>127</v>
      </c>
      <c r="AF87" s="205" t="s">
        <v>152</v>
      </c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</row>
    <row r="88" spans="1:45" ht="12" customHeight="1" x14ac:dyDescent="0.25">
      <c r="A88" s="258"/>
      <c r="B88" s="205">
        <f>____IN_____!B99</f>
        <v>85</v>
      </c>
      <c r="C88" s="206" t="str">
        <f>____IN_____!C99</f>
        <v>perlen_mf</v>
      </c>
      <c r="D88" s="205" t="str">
        <f>____IN_____!D99</f>
        <v>T01</v>
      </c>
      <c r="E88" s="208"/>
      <c r="F88" s="213">
        <v>85</v>
      </c>
      <c r="G88" s="216" t="s">
        <v>171</v>
      </c>
      <c r="H88" s="213" t="s">
        <v>668</v>
      </c>
      <c r="I88" s="218" t="str">
        <f>IF(Table4[[#This Row],[B]]=F87,1,"")</f>
        <v/>
      </c>
      <c r="J88" s="51"/>
      <c r="K88" s="255"/>
      <c r="L88" s="273"/>
      <c r="M88" s="263"/>
      <c r="N88" s="208"/>
      <c r="O88" s="208"/>
      <c r="P88" s="83"/>
      <c r="Q88" s="83"/>
      <c r="R88" s="255"/>
      <c r="S88" s="258"/>
      <c r="T88" s="258"/>
      <c r="U88" s="12"/>
      <c r="V88" s="227"/>
      <c r="W88" s="219"/>
      <c r="X88" s="214"/>
      <c r="Y88" s="213"/>
      <c r="Z88" s="213"/>
      <c r="AA88" s="212"/>
      <c r="AB88" s="212"/>
      <c r="AC88" s="212"/>
      <c r="AD88" s="205">
        <v>85</v>
      </c>
      <c r="AE88" s="206" t="s">
        <v>138</v>
      </c>
      <c r="AF88" s="205" t="s">
        <v>151</v>
      </c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</row>
    <row r="89" spans="1:45" ht="12" customHeight="1" x14ac:dyDescent="0.25">
      <c r="A89" s="258"/>
      <c r="B89" s="205">
        <f>____IN_____!B100</f>
        <v>86</v>
      </c>
      <c r="C89" s="206" t="str">
        <f>____IN_____!C100</f>
        <v>dchmoc</v>
      </c>
      <c r="D89" s="205" t="str">
        <f>____IN_____!D100</f>
        <v>dmoc</v>
      </c>
      <c r="E89" s="208"/>
      <c r="F89" s="213">
        <v>86</v>
      </c>
      <c r="G89" s="216" t="s">
        <v>172</v>
      </c>
      <c r="H89" s="213" t="s">
        <v>669</v>
      </c>
      <c r="I89" s="218" t="str">
        <f>IF(Table4[[#This Row],[B]]=F88,1,"")</f>
        <v/>
      </c>
      <c r="J89" s="51"/>
      <c r="K89" s="255"/>
      <c r="L89" s="273"/>
      <c r="M89" s="263"/>
      <c r="N89" s="208"/>
      <c r="O89" s="208"/>
      <c r="P89" s="83"/>
      <c r="Q89" s="83"/>
      <c r="R89" s="255"/>
      <c r="S89" s="258"/>
      <c r="T89" s="258"/>
      <c r="U89" s="12"/>
      <c r="V89" s="227"/>
      <c r="W89" s="219"/>
      <c r="X89" s="214"/>
      <c r="Y89" s="213"/>
      <c r="Z89" s="213"/>
      <c r="AA89" s="212"/>
      <c r="AB89" s="212"/>
      <c r="AC89" s="212"/>
      <c r="AD89" s="205">
        <v>86</v>
      </c>
      <c r="AE89" s="206" t="s">
        <v>114</v>
      </c>
      <c r="AF89" s="205" t="s">
        <v>670</v>
      </c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</row>
    <row r="90" spans="1:45" ht="12" customHeight="1" x14ac:dyDescent="0.25">
      <c r="A90" s="258"/>
      <c r="B90" s="205">
        <f>____IN_____!B101</f>
        <v>87</v>
      </c>
      <c r="C90" s="206" t="str">
        <f>____IN_____!C101</f>
        <v>tdis</v>
      </c>
      <c r="D90" s="205" t="str">
        <f>____IN_____!D101</f>
        <v>_tt0</v>
      </c>
      <c r="E90" s="208"/>
      <c r="F90" s="213">
        <v>87</v>
      </c>
      <c r="G90" s="216" t="s">
        <v>386</v>
      </c>
      <c r="H90" s="213" t="s">
        <v>219</v>
      </c>
      <c r="I90" s="218" t="str">
        <f>IF(Table4[[#This Row],[B]]=F89,1,"")</f>
        <v/>
      </c>
      <c r="J90" s="51"/>
      <c r="K90" s="255"/>
      <c r="L90" s="273"/>
      <c r="M90" s="263"/>
      <c r="N90" s="208"/>
      <c r="O90" s="208"/>
      <c r="P90" s="83"/>
      <c r="Q90" s="83"/>
      <c r="R90" s="255"/>
      <c r="S90" s="258"/>
      <c r="T90" s="258"/>
      <c r="U90" s="12"/>
      <c r="V90" s="227"/>
      <c r="W90" s="219"/>
      <c r="X90" s="214"/>
      <c r="Y90" s="213"/>
      <c r="Z90" s="213"/>
      <c r="AA90" s="212"/>
      <c r="AB90" s="212"/>
      <c r="AC90" s="212"/>
      <c r="AD90" s="205">
        <v>87</v>
      </c>
      <c r="AE90" s="206" t="s">
        <v>420</v>
      </c>
      <c r="AF90" s="205" t="s">
        <v>708</v>
      </c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</row>
    <row r="91" spans="1:45" ht="12" customHeight="1" x14ac:dyDescent="0.25">
      <c r="A91" s="258"/>
      <c r="B91" s="205">
        <f>____IN_____!B102</f>
        <v>88</v>
      </c>
      <c r="C91" s="206" t="str">
        <f>____IN_____!C102</f>
        <v>perlen_mt</v>
      </c>
      <c r="D91" s="205" t="str">
        <f>____IN_____!D102</f>
        <v>_tt1</v>
      </c>
      <c r="E91" s="208"/>
      <c r="F91" s="213">
        <v>88</v>
      </c>
      <c r="G91" s="216" t="s">
        <v>182</v>
      </c>
      <c r="H91" s="213" t="s">
        <v>594</v>
      </c>
      <c r="I91" s="218" t="str">
        <f>IF(Table4[[#This Row],[B]]=F90,1,"")</f>
        <v/>
      </c>
      <c r="J91" s="51"/>
      <c r="K91" s="255"/>
      <c r="L91" s="273"/>
      <c r="M91" s="263"/>
      <c r="N91" s="208"/>
      <c r="O91" s="208"/>
      <c r="P91" s="83"/>
      <c r="Q91" s="83"/>
      <c r="R91" s="255"/>
      <c r="S91" s="258"/>
      <c r="T91" s="258"/>
      <c r="U91" s="12"/>
      <c r="V91" s="227"/>
      <c r="W91" s="219"/>
      <c r="X91" s="214"/>
      <c r="Y91" s="213"/>
      <c r="Z91" s="213"/>
      <c r="AA91" s="212"/>
      <c r="AB91" s="212"/>
      <c r="AC91" s="212"/>
      <c r="AD91" s="205">
        <v>88</v>
      </c>
      <c r="AE91" s="206" t="s">
        <v>155</v>
      </c>
      <c r="AF91" s="205" t="s">
        <v>709</v>
      </c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</row>
    <row r="92" spans="1:45" ht="12" customHeight="1" x14ac:dyDescent="0.25">
      <c r="A92" s="258"/>
      <c r="B92" s="205">
        <f>____IN_____!B103</f>
        <v>89</v>
      </c>
      <c r="C92" s="206" t="str">
        <f>____IN_____!C103</f>
        <v>itmuni</v>
      </c>
      <c r="D92" s="205" t="str">
        <f>____IN_____!D103</f>
        <v>it1</v>
      </c>
      <c r="E92" s="208"/>
      <c r="F92" s="213">
        <v>89</v>
      </c>
      <c r="G92" s="216" t="s">
        <v>191</v>
      </c>
      <c r="H92" s="213" t="s">
        <v>192</v>
      </c>
      <c r="I92" s="218" t="str">
        <f>IF(Table4[[#This Row],[B]]=F91,1,"")</f>
        <v/>
      </c>
      <c r="J92" s="51"/>
      <c r="K92" s="255"/>
      <c r="L92" s="273"/>
      <c r="M92" s="263"/>
      <c r="N92" s="208"/>
      <c r="O92" s="208"/>
      <c r="P92" s="83"/>
      <c r="Q92" s="83"/>
      <c r="R92" s="255"/>
      <c r="S92" s="258"/>
      <c r="T92" s="258"/>
      <c r="U92" s="12"/>
      <c r="V92" s="227"/>
      <c r="W92" s="219"/>
      <c r="X92" s="214"/>
      <c r="Y92" s="213"/>
      <c r="Z92" s="213"/>
      <c r="AA92" s="212"/>
      <c r="AB92" s="212"/>
      <c r="AC92" s="212"/>
      <c r="AD92" s="205">
        <v>89</v>
      </c>
      <c r="AE92" s="206" t="s">
        <v>171</v>
      </c>
      <c r="AF92" s="205" t="s">
        <v>668</v>
      </c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</row>
    <row r="93" spans="1:45" ht="12" customHeight="1" x14ac:dyDescent="0.25">
      <c r="A93" s="258"/>
      <c r="B93" s="205">
        <f>____IN_____!B104</f>
        <v>90</v>
      </c>
      <c r="C93" s="206" t="str">
        <f>____IN_____!C104</f>
        <v>lenuni</v>
      </c>
      <c r="D93" s="205" t="str">
        <f>____IN_____!D104</f>
        <v>it2</v>
      </c>
      <c r="E93" s="208"/>
      <c r="F93" s="213">
        <v>90</v>
      </c>
      <c r="G93" s="216" t="s">
        <v>193</v>
      </c>
      <c r="H93" s="213" t="s">
        <v>643</v>
      </c>
      <c r="I93" s="218" t="str">
        <f>IF(Table4[[#This Row],[B]]=F92,1,"")</f>
        <v/>
      </c>
      <c r="J93" s="51"/>
      <c r="K93" s="255"/>
      <c r="L93" s="273"/>
      <c r="M93" s="263"/>
      <c r="N93" s="208"/>
      <c r="O93" s="208"/>
      <c r="P93" s="83"/>
      <c r="Q93" s="83"/>
      <c r="R93" s="255"/>
      <c r="S93" s="258"/>
      <c r="T93" s="258"/>
      <c r="U93" s="12"/>
      <c r="V93" s="227"/>
      <c r="W93" s="219"/>
      <c r="X93" s="214"/>
      <c r="Y93" s="213"/>
      <c r="Z93" s="213"/>
      <c r="AA93" s="212"/>
      <c r="AB93" s="212"/>
      <c r="AC93" s="212"/>
      <c r="AD93" s="205">
        <v>90</v>
      </c>
      <c r="AE93" s="206" t="s">
        <v>172</v>
      </c>
      <c r="AF93" s="205" t="s">
        <v>669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</row>
    <row r="94" spans="1:45" ht="12" customHeight="1" x14ac:dyDescent="0.25">
      <c r="A94" s="258"/>
      <c r="B94" s="205">
        <f>____IN_____!B105</f>
        <v>91</v>
      </c>
      <c r="C94" s="206" t="str">
        <f>____IN_____!C105</f>
        <v>recharge</v>
      </c>
      <c r="D94" s="205" t="str">
        <f>____IN_____!D105</f>
        <v>RCH</v>
      </c>
      <c r="E94" s="208"/>
      <c r="F94" s="213">
        <v>91</v>
      </c>
      <c r="G94" s="216" t="s">
        <v>194</v>
      </c>
      <c r="H94" s="213" t="s">
        <v>644</v>
      </c>
      <c r="I94" s="218" t="str">
        <f>IF(Table4[[#This Row],[B]]=F93,1,"")</f>
        <v/>
      </c>
      <c r="J94" s="51"/>
      <c r="K94" s="255"/>
      <c r="L94" s="273"/>
      <c r="M94" s="263"/>
      <c r="N94" s="208"/>
      <c r="O94" s="208"/>
      <c r="P94" s="83"/>
      <c r="Q94" s="83"/>
      <c r="R94" s="255"/>
      <c r="S94" s="258"/>
      <c r="T94" s="258"/>
      <c r="U94" s="12"/>
      <c r="V94" s="227"/>
      <c r="W94" s="219"/>
      <c r="X94" s="214"/>
      <c r="Y94" s="213"/>
      <c r="Z94" s="213"/>
      <c r="AA94" s="212"/>
      <c r="AB94" s="212"/>
      <c r="AC94" s="212"/>
      <c r="AD94" s="205">
        <v>91</v>
      </c>
      <c r="AE94" s="206" t="s">
        <v>386</v>
      </c>
      <c r="AF94" s="205" t="s">
        <v>219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</row>
    <row r="95" spans="1:45" ht="12" customHeight="1" x14ac:dyDescent="0.25">
      <c r="A95" s="258"/>
      <c r="B95" s="205">
        <f>____IN_____!B106</f>
        <v>92</v>
      </c>
      <c r="C95" s="206" t="str">
        <f>____IN_____!C106</f>
        <v>TRPv</v>
      </c>
      <c r="D95" s="205" t="str">
        <f>____IN_____!D106</f>
        <v>V_disp.αTV</v>
      </c>
      <c r="E95" s="208"/>
      <c r="F95" s="213">
        <v>92</v>
      </c>
      <c r="G95" s="216" t="s">
        <v>195</v>
      </c>
      <c r="H95" s="213" t="s">
        <v>591</v>
      </c>
      <c r="I95" s="218" t="str">
        <f>IF(Table4[[#This Row],[B]]=F94,1,"")</f>
        <v/>
      </c>
      <c r="J95" s="51"/>
      <c r="K95" s="255"/>
      <c r="L95" s="273"/>
      <c r="M95" s="263"/>
      <c r="N95" s="208"/>
      <c r="O95" s="208"/>
      <c r="P95" s="83"/>
      <c r="Q95" s="83"/>
      <c r="R95" s="255"/>
      <c r="S95" s="258"/>
      <c r="T95" s="258"/>
      <c r="U95" s="12"/>
      <c r="V95" s="227"/>
      <c r="W95" s="219"/>
      <c r="X95" s="214"/>
      <c r="Y95" s="213"/>
      <c r="Z95" s="213"/>
      <c r="AA95" s="212"/>
      <c r="AB95" s="212"/>
      <c r="AC95" s="212"/>
      <c r="AD95" s="205">
        <v>92</v>
      </c>
      <c r="AE95" s="206" t="s">
        <v>182</v>
      </c>
      <c r="AF95" s="205" t="s">
        <v>594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6" spans="1:45" ht="12" customHeight="1" x14ac:dyDescent="0.25">
      <c r="A96" s="258"/>
      <c r="B96" s="205">
        <f>____IN_____!B107</f>
        <v>93</v>
      </c>
      <c r="C96" s="206" t="str">
        <f>____IN_____!C107</f>
        <v>welspd</v>
      </c>
      <c r="D96" s="205" t="str">
        <f>____IN_____!D107</f>
        <v>W</v>
      </c>
      <c r="E96" s="208"/>
      <c r="F96" s="213">
        <v>93</v>
      </c>
      <c r="G96" s="216" t="s">
        <v>196</v>
      </c>
      <c r="H96" s="213" t="s">
        <v>239</v>
      </c>
      <c r="I96" s="218" t="str">
        <f>IF(Table4[[#This Row],[B]]=F95,1,"")</f>
        <v/>
      </c>
      <c r="J96" s="51"/>
      <c r="K96" s="255"/>
      <c r="L96" s="273"/>
      <c r="M96" s="263"/>
      <c r="N96" s="208"/>
      <c r="O96" s="208"/>
      <c r="P96" s="83"/>
      <c r="Q96" s="83"/>
      <c r="R96" s="255"/>
      <c r="S96" s="258"/>
      <c r="T96" s="258"/>
      <c r="U96" s="12"/>
      <c r="V96" s="227"/>
      <c r="W96" s="219"/>
      <c r="X96" s="214"/>
      <c r="Y96" s="213"/>
      <c r="Z96" s="213"/>
      <c r="AA96" s="212"/>
      <c r="AB96" s="212"/>
      <c r="AC96" s="212"/>
      <c r="AD96" s="205">
        <v>93</v>
      </c>
      <c r="AE96" s="206" t="s">
        <v>191</v>
      </c>
      <c r="AF96" s="205" t="s">
        <v>192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</row>
    <row r="97" spans="1:45" ht="12" customHeight="1" x14ac:dyDescent="0.25">
      <c r="A97" s="258"/>
      <c r="B97" s="205">
        <f>____IN_____!B108</f>
        <v>94</v>
      </c>
      <c r="C97" s="206" t="str">
        <f>____IN_____!C108</f>
        <v>nadvfd</v>
      </c>
      <c r="D97" s="205" t="str">
        <f>____IN_____!D108</f>
        <v>ee1</v>
      </c>
      <c r="E97" s="208"/>
      <c r="F97" s="213">
        <v>94</v>
      </c>
      <c r="G97" s="216" t="s">
        <v>199</v>
      </c>
      <c r="H97" s="213" t="s">
        <v>210</v>
      </c>
      <c r="I97" s="218" t="str">
        <f>IF(Table4[[#This Row],[B]]=F96,1,"")</f>
        <v/>
      </c>
      <c r="J97" s="51"/>
      <c r="K97" s="255"/>
      <c r="L97" s="273"/>
      <c r="M97" s="263"/>
      <c r="N97" s="208"/>
      <c r="O97" s="208"/>
      <c r="P97" s="83"/>
      <c r="Q97" s="83"/>
      <c r="R97" s="255"/>
      <c r="S97" s="258"/>
      <c r="T97" s="258"/>
      <c r="U97" s="12"/>
      <c r="V97" s="227"/>
      <c r="W97" s="219"/>
      <c r="X97" s="214"/>
      <c r="Y97" s="213"/>
      <c r="Z97" s="213"/>
      <c r="AA97" s="212"/>
      <c r="AB97" s="212"/>
      <c r="AC97" s="212"/>
      <c r="AD97" s="205">
        <v>94</v>
      </c>
      <c r="AE97" s="206" t="s">
        <v>193</v>
      </c>
      <c r="AF97" s="205" t="s">
        <v>643</v>
      </c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</row>
    <row r="98" spans="1:45" ht="12" customHeight="1" x14ac:dyDescent="0.25">
      <c r="A98" s="258"/>
      <c r="B98" s="205">
        <f>____IN_____!B109</f>
        <v>95</v>
      </c>
      <c r="C98" s="206" t="str">
        <f>____IN_____!C109</f>
        <v>mxstrn</v>
      </c>
      <c r="D98" s="205" t="str">
        <f>____IN_____!D109</f>
        <v>ee2</v>
      </c>
      <c r="E98" s="208"/>
      <c r="F98" s="213">
        <v>95</v>
      </c>
      <c r="G98" s="216" t="s">
        <v>214</v>
      </c>
      <c r="H98" s="213" t="s">
        <v>306</v>
      </c>
      <c r="I98" s="218" t="str">
        <f>IF(Table4[[#This Row],[B]]=F97,1,"")</f>
        <v/>
      </c>
      <c r="J98" s="51"/>
      <c r="K98" s="255"/>
      <c r="L98" s="273"/>
      <c r="M98" s="263"/>
      <c r="N98" s="208"/>
      <c r="O98" s="208"/>
      <c r="P98" s="83"/>
      <c r="Q98" s="83"/>
      <c r="R98" s="255"/>
      <c r="S98" s="258"/>
      <c r="T98" s="258"/>
      <c r="U98" s="12"/>
      <c r="V98" s="227"/>
      <c r="W98" s="219"/>
      <c r="X98" s="214"/>
      <c r="Y98" s="213"/>
      <c r="Z98" s="213"/>
      <c r="AA98" s="212"/>
      <c r="AB98" s="212"/>
      <c r="AC98" s="212"/>
      <c r="AD98" s="205">
        <v>95</v>
      </c>
      <c r="AE98" s="206" t="s">
        <v>194</v>
      </c>
      <c r="AF98" s="205" t="s">
        <v>644</v>
      </c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</row>
    <row r="99" spans="1:45" ht="12" customHeight="1" x14ac:dyDescent="0.25">
      <c r="A99" s="258"/>
      <c r="B99" s="205">
        <f>____IN_____!B110</f>
        <v>96</v>
      </c>
      <c r="C99" s="206" t="str">
        <f>____IN_____!C110</f>
        <v>alh</v>
      </c>
      <c r="D99" s="205" t="str">
        <f>____IN_____!D110</f>
        <v>L_dispAlh=al</v>
      </c>
      <c r="E99" s="208"/>
      <c r="F99" s="213">
        <v>96</v>
      </c>
      <c r="G99" s="216" t="s">
        <v>215</v>
      </c>
      <c r="H99" s="213" t="s">
        <v>638</v>
      </c>
      <c r="I99" s="218" t="str">
        <f>IF(Table4[[#This Row],[B]]=F98,1,"")</f>
        <v/>
      </c>
      <c r="J99" s="51"/>
      <c r="K99" s="255"/>
      <c r="L99" s="273"/>
      <c r="M99" s="263"/>
      <c r="N99" s="208"/>
      <c r="O99" s="208"/>
      <c r="P99" s="83"/>
      <c r="Q99" s="83"/>
      <c r="R99" s="255"/>
      <c r="S99" s="258"/>
      <c r="T99" s="258"/>
      <c r="U99" s="12"/>
      <c r="V99" s="227"/>
      <c r="W99" s="219"/>
      <c r="X99" s="214"/>
      <c r="Y99" s="213"/>
      <c r="Z99" s="213"/>
      <c r="AA99" s="212"/>
      <c r="AB99" s="212"/>
      <c r="AC99" s="212"/>
      <c r="AD99" s="205">
        <v>96</v>
      </c>
      <c r="AE99" s="206" t="s">
        <v>195</v>
      </c>
      <c r="AF99" s="205" t="s">
        <v>591</v>
      </c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</row>
    <row r="100" spans="1:45" ht="12" customHeight="1" x14ac:dyDescent="0.25">
      <c r="A100" s="258"/>
      <c r="B100" s="205">
        <f>____IN_____!B111</f>
        <v>97</v>
      </c>
      <c r="C100" s="206" t="str">
        <f>____IN_____!C111</f>
        <v>alh1</v>
      </c>
      <c r="D100" s="205" t="str">
        <f>____IN_____!D111</f>
        <v>?verticaldisp.Alh1</v>
      </c>
      <c r="E100" s="208"/>
      <c r="F100" s="213">
        <v>97</v>
      </c>
      <c r="G100" s="216" t="s">
        <v>204</v>
      </c>
      <c r="H100" s="213" t="s">
        <v>639</v>
      </c>
      <c r="I100" s="218" t="str">
        <f>IF(Table4[[#This Row],[B]]=F99,1,"")</f>
        <v/>
      </c>
      <c r="J100" s="51"/>
      <c r="K100" s="255"/>
      <c r="L100" s="273"/>
      <c r="M100" s="263"/>
      <c r="N100" s="208"/>
      <c r="O100" s="208"/>
      <c r="P100" s="83"/>
      <c r="Q100" s="83"/>
      <c r="R100" s="255"/>
      <c r="S100" s="258"/>
      <c r="T100" s="258"/>
      <c r="U100" s="12"/>
      <c r="V100" s="227"/>
      <c r="W100" s="219"/>
      <c r="X100" s="214"/>
      <c r="Y100" s="213"/>
      <c r="Z100" s="213"/>
      <c r="AA100" s="212"/>
      <c r="AB100" s="212"/>
      <c r="AC100" s="212"/>
      <c r="AD100" s="205">
        <v>97</v>
      </c>
      <c r="AE100" s="206" t="s">
        <v>196</v>
      </c>
      <c r="AF100" s="205" t="s">
        <v>239</v>
      </c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</row>
    <row r="101" spans="1:45" ht="12" customHeight="1" x14ac:dyDescent="0.25">
      <c r="A101" s="258"/>
      <c r="B101" s="205">
        <f>____IN_____!B112</f>
        <v>98</v>
      </c>
      <c r="C101" s="206" t="str">
        <f>____IN_____!C112</f>
        <v>vka</v>
      </c>
      <c r="D101" s="205" t="str">
        <f>____IN_____!D112</f>
        <v>Vani</v>
      </c>
      <c r="E101" s="208"/>
      <c r="F101" s="213">
        <v>98</v>
      </c>
      <c r="G101" s="216" t="s">
        <v>94</v>
      </c>
      <c r="H101" s="213" t="s">
        <v>640</v>
      </c>
      <c r="I101" s="218" t="str">
        <f>IF(Table4[[#This Row],[B]]=F100,1,"")</f>
        <v/>
      </c>
      <c r="J101" s="51"/>
      <c r="K101" s="255"/>
      <c r="L101" s="273"/>
      <c r="M101" s="263"/>
      <c r="N101" s="208"/>
      <c r="O101" s="208"/>
      <c r="P101" s="83"/>
      <c r="Q101" s="83"/>
      <c r="R101" s="255"/>
      <c r="S101" s="258"/>
      <c r="T101" s="258"/>
      <c r="U101" s="12"/>
      <c r="V101" s="227"/>
      <c r="W101" s="219"/>
      <c r="X101" s="214"/>
      <c r="Y101" s="213"/>
      <c r="Z101" s="213"/>
      <c r="AA101" s="212"/>
      <c r="AB101" s="212"/>
      <c r="AC101" s="212"/>
      <c r="AD101" s="205">
        <v>98</v>
      </c>
      <c r="AE101" s="206" t="s">
        <v>199</v>
      </c>
      <c r="AF101" s="205" t="s">
        <v>210</v>
      </c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</row>
    <row r="102" spans="1:45" ht="12" customHeight="1" x14ac:dyDescent="0.25">
      <c r="A102" s="258"/>
      <c r="B102" s="205">
        <f>____IN_____!B113</f>
        <v>99</v>
      </c>
      <c r="C102" s="206" t="str">
        <f>____IN_____!C113</f>
        <v>satthk</v>
      </c>
      <c r="D102" s="205" t="str">
        <f>____IN_____!D113</f>
        <v>Saturated thickness</v>
      </c>
      <c r="E102" s="208"/>
      <c r="F102" s="213">
        <v>99</v>
      </c>
      <c r="G102" s="216" t="s">
        <v>290</v>
      </c>
      <c r="H102" s="213" t="s">
        <v>641</v>
      </c>
      <c r="I102" s="217" t="str">
        <f>IF(Table4[[#This Row],[B]]=F101,1,"")</f>
        <v/>
      </c>
      <c r="J102" s="51"/>
      <c r="K102" s="255"/>
      <c r="L102" s="273"/>
      <c r="M102" s="263"/>
      <c r="N102" s="208"/>
      <c r="O102" s="208"/>
      <c r="P102" s="83"/>
      <c r="Q102" s="83"/>
      <c r="R102" s="255"/>
      <c r="S102" s="258"/>
      <c r="T102" s="258"/>
      <c r="U102" s="12"/>
      <c r="V102" s="227"/>
      <c r="W102" s="219"/>
      <c r="X102" s="214"/>
      <c r="Y102" s="213"/>
      <c r="Z102" s="213"/>
      <c r="AA102" s="212"/>
      <c r="AB102" s="212"/>
      <c r="AC102" s="212"/>
      <c r="AD102" s="205">
        <v>99</v>
      </c>
      <c r="AE102" s="206" t="s">
        <v>214</v>
      </c>
      <c r="AF102" s="205" t="s">
        <v>306</v>
      </c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</row>
    <row r="103" spans="1:45" ht="12" customHeight="1" x14ac:dyDescent="0.25">
      <c r="A103" s="258"/>
      <c r="B103" s="205">
        <f>____IN_____!B114</f>
        <v>100</v>
      </c>
      <c r="C103" s="206" t="str">
        <f>____IN_____!C114</f>
        <v>crech</v>
      </c>
      <c r="D103" s="205" t="str">
        <f>____IN_____!D114</f>
        <v>tt1</v>
      </c>
      <c r="E103" s="208"/>
      <c r="F103" s="213">
        <v>100</v>
      </c>
      <c r="G103" s="216" t="s">
        <v>157</v>
      </c>
      <c r="H103" s="213" t="s">
        <v>642</v>
      </c>
      <c r="I103" s="217" t="str">
        <f>IF(Table4[[#This Row],[B]]=F102,1,"")</f>
        <v/>
      </c>
      <c r="J103" s="51"/>
      <c r="K103" s="255"/>
      <c r="L103" s="273"/>
      <c r="M103" s="263"/>
      <c r="N103" s="208"/>
      <c r="O103" s="208"/>
      <c r="P103" s="83"/>
      <c r="Q103" s="83"/>
      <c r="R103" s="255"/>
      <c r="S103" s="258"/>
      <c r="T103" s="258"/>
      <c r="U103" s="12"/>
      <c r="V103" s="227"/>
      <c r="W103" s="219"/>
      <c r="X103" s="214"/>
      <c r="Y103" s="213"/>
      <c r="Z103" s="213"/>
      <c r="AA103" s="212"/>
      <c r="AB103" s="212"/>
      <c r="AC103" s="212"/>
      <c r="AD103" s="205">
        <v>100</v>
      </c>
      <c r="AE103" s="206" t="s">
        <v>215</v>
      </c>
      <c r="AF103" s="205" t="s">
        <v>638</v>
      </c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</row>
    <row r="104" spans="1:45" ht="12" customHeight="1" x14ac:dyDescent="0.25">
      <c r="A104" s="258"/>
      <c r="B104" s="205">
        <f>____IN_____!B115</f>
        <v>101</v>
      </c>
      <c r="C104" s="206" t="str">
        <f>____IN_____!C115</f>
        <v>isothm</v>
      </c>
      <c r="D104" s="205" t="str">
        <f>____IN_____!D115</f>
        <v>tt2</v>
      </c>
      <c r="E104" s="208"/>
      <c r="F104" s="213">
        <v>101</v>
      </c>
      <c r="G104" s="216" t="s">
        <v>139</v>
      </c>
      <c r="H104" s="213" t="s">
        <v>253</v>
      </c>
      <c r="I104" s="217" t="str">
        <f>IF(Table4[[#This Row],[B]]=F103,1,"")</f>
        <v/>
      </c>
      <c r="J104" s="51"/>
      <c r="K104" s="255"/>
      <c r="L104" s="273"/>
      <c r="M104" s="263"/>
      <c r="N104" s="208"/>
      <c r="O104" s="208"/>
      <c r="P104" s="83"/>
      <c r="Q104" s="83"/>
      <c r="R104" s="255"/>
      <c r="S104" s="258"/>
      <c r="T104" s="258"/>
      <c r="U104" s="12"/>
      <c r="V104" s="227"/>
      <c r="W104" s="219"/>
      <c r="X104" s="214"/>
      <c r="Y104" s="213"/>
      <c r="Z104" s="213"/>
      <c r="AA104" s="212"/>
      <c r="AB104" s="212"/>
      <c r="AC104" s="212"/>
      <c r="AD104" s="205">
        <v>101</v>
      </c>
      <c r="AE104" s="206" t="s">
        <v>204</v>
      </c>
      <c r="AF104" s="205" t="s">
        <v>639</v>
      </c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</row>
    <row r="105" spans="1:45" ht="12" customHeight="1" x14ac:dyDescent="0.25">
      <c r="A105" s="258"/>
      <c r="B105" s="205">
        <f>____IN_____!B116</f>
        <v>102</v>
      </c>
      <c r="C105" s="206" t="str">
        <f>____IN_____!C116</f>
        <v>wd</v>
      </c>
      <c r="D105" s="205" t="str">
        <f>____IN_____!D116</f>
        <v>tt3</v>
      </c>
      <c r="E105" s="208"/>
      <c r="F105" s="213">
        <v>102</v>
      </c>
      <c r="G105" s="216" t="s">
        <v>254</v>
      </c>
      <c r="H105" s="213" t="s">
        <v>267</v>
      </c>
      <c r="I105" s="217" t="str">
        <f>IF(Table4[[#This Row],[B]]=F104,1,"")</f>
        <v/>
      </c>
      <c r="J105" s="51"/>
      <c r="K105" s="255"/>
      <c r="L105" s="273"/>
      <c r="M105" s="263"/>
      <c r="N105" s="208"/>
      <c r="O105" s="208"/>
      <c r="P105" s="83"/>
      <c r="Q105" s="83"/>
      <c r="R105" s="255"/>
      <c r="S105" s="258"/>
      <c r="T105" s="258"/>
      <c r="U105" s="12"/>
      <c r="V105" s="227"/>
      <c r="W105" s="219"/>
      <c r="X105" s="214"/>
      <c r="Y105" s="213"/>
      <c r="Z105" s="213"/>
      <c r="AA105" s="212"/>
      <c r="AB105" s="212"/>
      <c r="AC105" s="212"/>
      <c r="AD105" s="205">
        <v>102</v>
      </c>
      <c r="AE105" s="206" t="s">
        <v>94</v>
      </c>
      <c r="AF105" s="205" t="s">
        <v>640</v>
      </c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</row>
    <row r="106" spans="1:45" ht="12" customHeight="1" x14ac:dyDescent="0.25">
      <c r="A106" s="258"/>
      <c r="B106" s="205">
        <f>____IN_____!B117</f>
        <v>103</v>
      </c>
      <c r="C106" s="206" t="str">
        <f>____IN_____!C117</f>
        <v>tral</v>
      </c>
      <c r="D106" s="205" t="str">
        <f>____IN_____!D117</f>
        <v>tt4</v>
      </c>
      <c r="E106" s="208"/>
      <c r="F106" s="213">
        <v>103</v>
      </c>
      <c r="G106" s="216" t="s">
        <v>255</v>
      </c>
      <c r="H106" s="213" t="s">
        <v>266</v>
      </c>
      <c r="I106" s="217" t="str">
        <f>IF(Table4[[#This Row],[B]]=F105,1,"")</f>
        <v/>
      </c>
      <c r="J106" s="51"/>
      <c r="K106" s="255"/>
      <c r="L106" s="273"/>
      <c r="M106" s="263"/>
      <c r="N106" s="208"/>
      <c r="O106" s="208"/>
      <c r="P106" s="83"/>
      <c r="Q106" s="83"/>
      <c r="R106" s="255"/>
      <c r="S106" s="258"/>
      <c r="T106" s="258"/>
      <c r="U106" s="12"/>
      <c r="V106" s="227"/>
      <c r="W106" s="219"/>
      <c r="X106" s="214"/>
      <c r="Y106" s="213"/>
      <c r="Z106" s="213"/>
      <c r="AA106" s="212"/>
      <c r="AB106" s="212"/>
      <c r="AC106" s="212"/>
      <c r="AD106" s="205">
        <v>103</v>
      </c>
      <c r="AE106" s="206" t="s">
        <v>290</v>
      </c>
      <c r="AF106" s="205" t="s">
        <v>641</v>
      </c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</row>
    <row r="107" spans="1:45" ht="12" customHeight="1" x14ac:dyDescent="0.25">
      <c r="A107" s="258"/>
      <c r="B107" s="205">
        <f>____IN_____!B118</f>
        <v>104</v>
      </c>
      <c r="C107" s="206" t="str">
        <f>____IN_____!C118</f>
        <v>ttsmult</v>
      </c>
      <c r="D107" s="205" t="str">
        <f>____IN_____!D118</f>
        <v>tt5</v>
      </c>
      <c r="E107" s="208"/>
      <c r="F107" s="213">
        <v>104</v>
      </c>
      <c r="G107" s="216" t="s">
        <v>87</v>
      </c>
      <c r="H107" s="213" t="s">
        <v>294</v>
      </c>
      <c r="I107" s="217" t="str">
        <f>IF(Table4[[#This Row],[B]]=F106,1,"")</f>
        <v/>
      </c>
      <c r="J107" s="51"/>
      <c r="K107" s="255"/>
      <c r="L107" s="273"/>
      <c r="M107" s="263"/>
      <c r="N107" s="208"/>
      <c r="O107" s="208"/>
      <c r="P107" s="83"/>
      <c r="Q107" s="83"/>
      <c r="R107" s="255"/>
      <c r="S107" s="258"/>
      <c r="T107" s="258"/>
      <c r="U107" s="12"/>
      <c r="V107" s="227"/>
      <c r="W107" s="219"/>
      <c r="X107" s="214"/>
      <c r="Y107" s="213"/>
      <c r="Z107" s="213"/>
      <c r="AA107" s="212"/>
      <c r="AB107" s="212"/>
      <c r="AC107" s="212"/>
      <c r="AD107" s="205">
        <v>104</v>
      </c>
      <c r="AE107" s="206" t="s">
        <v>157</v>
      </c>
      <c r="AF107" s="205" t="s">
        <v>642</v>
      </c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</row>
    <row r="108" spans="1:45" ht="12" customHeight="1" x14ac:dyDescent="0.25">
      <c r="A108" s="258"/>
      <c r="B108" s="205">
        <f>____IN_____!B119</f>
        <v>105</v>
      </c>
      <c r="C108" s="206" t="str">
        <f>____IN_____!C119</f>
        <v>itype</v>
      </c>
      <c r="D108" s="205" t="str">
        <f>____IN_____!D119</f>
        <v>analitical</v>
      </c>
      <c r="E108" s="208"/>
      <c r="F108" s="213">
        <v>105</v>
      </c>
      <c r="G108" s="216" t="s">
        <v>291</v>
      </c>
      <c r="H108" s="213" t="s">
        <v>295</v>
      </c>
      <c r="I108" s="217" t="str">
        <f>IF(Table4[[#This Row],[B]]=F107,1,"")</f>
        <v/>
      </c>
      <c r="J108" s="51"/>
      <c r="K108" s="255"/>
      <c r="L108" s="273"/>
      <c r="M108" s="263"/>
      <c r="N108" s="208"/>
      <c r="O108" s="208"/>
      <c r="P108" s="83"/>
      <c r="Q108" s="83"/>
      <c r="R108" s="255"/>
      <c r="S108" s="258"/>
      <c r="T108" s="258"/>
      <c r="U108" s="12"/>
      <c r="V108" s="227"/>
      <c r="W108" s="219"/>
      <c r="X108" s="214"/>
      <c r="Y108" s="213"/>
      <c r="Z108" s="213"/>
      <c r="AA108" s="212"/>
      <c r="AB108" s="212"/>
      <c r="AC108" s="212"/>
      <c r="AD108" s="205">
        <v>105</v>
      </c>
      <c r="AE108" s="206" t="s">
        <v>139</v>
      </c>
      <c r="AF108" s="205" t="s">
        <v>253</v>
      </c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</row>
    <row r="109" spans="1:45" ht="12" customHeight="1" x14ac:dyDescent="0.25">
      <c r="A109" s="258"/>
      <c r="B109" s="205">
        <f>____IN_____!B120</f>
        <v>106</v>
      </c>
      <c r="C109" s="206" t="str">
        <f>____IN_____!C120</f>
        <v>dum1</v>
      </c>
      <c r="D109" s="205" t="str">
        <f>____IN_____!D120</f>
        <v>W_injection</v>
      </c>
      <c r="E109" s="208"/>
      <c r="F109" s="213">
        <v>106</v>
      </c>
      <c r="G109" s="216" t="s">
        <v>348</v>
      </c>
      <c r="H109" s="213" t="s">
        <v>348</v>
      </c>
      <c r="I109" s="217" t="str">
        <f>IF(Table4[[#This Row],[B]]=F108,1,"")</f>
        <v/>
      </c>
      <c r="J109" s="51"/>
      <c r="K109" s="255"/>
      <c r="L109" s="273"/>
      <c r="M109" s="263"/>
      <c r="N109" s="208"/>
      <c r="O109" s="208"/>
      <c r="P109" s="83"/>
      <c r="Q109" s="83"/>
      <c r="R109" s="255"/>
      <c r="S109" s="258"/>
      <c r="T109" s="258"/>
      <c r="U109" s="12"/>
      <c r="V109" s="227"/>
      <c r="W109" s="219"/>
      <c r="X109" s="214"/>
      <c r="Y109" s="213"/>
      <c r="Z109" s="213"/>
      <c r="AA109" s="212"/>
      <c r="AB109" s="212"/>
      <c r="AC109" s="212"/>
      <c r="AD109" s="205">
        <v>106</v>
      </c>
      <c r="AE109" s="206" t="s">
        <v>254</v>
      </c>
      <c r="AF109" s="205" t="s">
        <v>267</v>
      </c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</row>
    <row r="110" spans="1:45" ht="12" customHeight="1" x14ac:dyDescent="0.25">
      <c r="A110" s="258"/>
      <c r="B110" s="205">
        <f>____IN_____!B121</f>
        <v>107</v>
      </c>
      <c r="C110" s="206" t="str">
        <f>____IN_____!C121</f>
        <v>dum2</v>
      </c>
      <c r="D110" s="205" t="str">
        <f>____IN_____!D121</f>
        <v>W_extraction</v>
      </c>
      <c r="E110" s="208"/>
      <c r="F110" s="213">
        <v>107</v>
      </c>
      <c r="G110" s="216" t="s">
        <v>349</v>
      </c>
      <c r="H110" s="213" t="s">
        <v>619</v>
      </c>
      <c r="I110" s="218" t="str">
        <f>IF(Table4[[#This Row],[B]]=F109,1,"")</f>
        <v/>
      </c>
      <c r="J110" s="51"/>
      <c r="K110" s="255"/>
      <c r="L110" s="273"/>
      <c r="M110" s="263"/>
      <c r="N110" s="208"/>
      <c r="O110" s="208"/>
      <c r="P110" s="83"/>
      <c r="Q110" s="83"/>
      <c r="R110" s="255"/>
      <c r="S110" s="258"/>
      <c r="T110" s="258"/>
      <c r="U110" s="12"/>
      <c r="V110" s="227"/>
      <c r="W110" s="219"/>
      <c r="X110" s="214"/>
      <c r="Y110" s="213"/>
      <c r="Z110" s="213"/>
      <c r="AA110" s="212"/>
      <c r="AB110" s="212"/>
      <c r="AC110" s="212"/>
      <c r="AD110" s="205">
        <v>107</v>
      </c>
      <c r="AE110" s="206" t="s">
        <v>255</v>
      </c>
      <c r="AF110" s="205" t="s">
        <v>266</v>
      </c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</row>
    <row r="111" spans="1:45" ht="12" customHeight="1" x14ac:dyDescent="0.25">
      <c r="A111" s="258"/>
      <c r="B111" s="205">
        <f>____IN_____!B122</f>
        <v>108</v>
      </c>
      <c r="C111" s="206" t="str">
        <f>____IN_____!C122</f>
        <v>ath1</v>
      </c>
      <c r="D111" s="205" t="str">
        <f>____IN_____!D122</f>
        <v xml:space="preserve"> = al*trpt </v>
      </c>
      <c r="E111" s="208"/>
      <c r="F111" s="213">
        <v>108</v>
      </c>
      <c r="G111" s="216" t="s">
        <v>350</v>
      </c>
      <c r="H111" s="213" t="s">
        <v>620</v>
      </c>
      <c r="I111" s="217" t="str">
        <f>IF(Table4[[#This Row],[B]]=F110,1,"")</f>
        <v/>
      </c>
      <c r="J111" s="51"/>
      <c r="K111" s="255"/>
      <c r="L111" s="273"/>
      <c r="M111" s="263"/>
      <c r="N111" s="208"/>
      <c r="O111" s="208"/>
      <c r="P111" s="83"/>
      <c r="Q111" s="83"/>
      <c r="R111" s="255"/>
      <c r="S111" s="258"/>
      <c r="T111" s="258"/>
      <c r="U111" s="12"/>
      <c r="V111" s="227"/>
      <c r="W111" s="219"/>
      <c r="X111" s="214"/>
      <c r="Y111" s="213"/>
      <c r="Z111" s="213"/>
      <c r="AA111" s="212"/>
      <c r="AB111" s="212"/>
      <c r="AC111" s="212"/>
      <c r="AD111" s="205">
        <v>108</v>
      </c>
      <c r="AE111" s="206" t="s">
        <v>87</v>
      </c>
      <c r="AF111" s="205" t="s">
        <v>294</v>
      </c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</row>
    <row r="112" spans="1:45" ht="12" customHeight="1" x14ac:dyDescent="0.25">
      <c r="A112" s="258"/>
      <c r="B112" s="205">
        <f>____IN_____!B123</f>
        <v>109</v>
      </c>
      <c r="C112" s="206" t="str">
        <f>____IN_____!C123</f>
        <v>atv</v>
      </c>
      <c r="D112" s="205" t="str">
        <f>____IN_____!D123</f>
        <v xml:space="preserve"> = al*trv</v>
      </c>
      <c r="E112" s="208"/>
      <c r="F112" s="213">
        <v>109</v>
      </c>
      <c r="G112" s="216" t="s">
        <v>351</v>
      </c>
      <c r="H112" s="213" t="s">
        <v>621</v>
      </c>
      <c r="I112" s="218" t="str">
        <f>IF(Table4[[#This Row],[B]]=F111,1,"")</f>
        <v/>
      </c>
      <c r="J112" s="51"/>
      <c r="K112" s="255"/>
      <c r="L112" s="273"/>
      <c r="M112" s="263"/>
      <c r="N112" s="208"/>
      <c r="O112" s="208"/>
      <c r="P112" s="83"/>
      <c r="Q112" s="83"/>
      <c r="R112" s="255"/>
      <c r="S112" s="258"/>
      <c r="T112" s="258"/>
      <c r="U112" s="12"/>
      <c r="V112" s="227"/>
      <c r="W112" s="219"/>
      <c r="X112" s="214"/>
      <c r="Y112" s="213"/>
      <c r="Z112" s="213"/>
      <c r="AA112" s="212"/>
      <c r="AB112" s="212"/>
      <c r="AC112" s="212"/>
      <c r="AD112" s="205">
        <v>109</v>
      </c>
      <c r="AE112" s="206" t="s">
        <v>291</v>
      </c>
      <c r="AF112" s="205" t="s">
        <v>295</v>
      </c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</row>
    <row r="113" spans="1:45" ht="12" customHeight="1" x14ac:dyDescent="0.25">
      <c r="A113" s="258"/>
      <c r="B113" s="205">
        <f>____IN_____!B124</f>
        <v>110</v>
      </c>
      <c r="C113" s="206" t="str">
        <f>____IN_____!C124</f>
        <v>Ly</v>
      </c>
      <c r="D113" s="205" t="str">
        <f>____IN_____!D124</f>
        <v>Ly</v>
      </c>
      <c r="E113" s="208"/>
      <c r="F113" s="213">
        <v>110</v>
      </c>
      <c r="G113" s="216" t="s">
        <v>352</v>
      </c>
      <c r="H113" s="213" t="s">
        <v>622</v>
      </c>
      <c r="I113" s="218" t="str">
        <f>IF(Table4[[#This Row],[B]]=F112,1,"")</f>
        <v/>
      </c>
      <c r="J113" s="51"/>
      <c r="K113" s="255"/>
      <c r="L113" s="273"/>
      <c r="M113" s="263"/>
      <c r="N113" s="208"/>
      <c r="O113" s="208"/>
      <c r="P113" s="83"/>
      <c r="Q113" s="83"/>
      <c r="R113" s="255"/>
      <c r="S113" s="258"/>
      <c r="T113" s="258"/>
      <c r="U113" s="12"/>
      <c r="V113" s="227"/>
      <c r="W113" s="219"/>
      <c r="X113" s="214"/>
      <c r="Y113" s="213"/>
      <c r="Z113" s="213"/>
      <c r="AA113" s="212"/>
      <c r="AB113" s="212"/>
      <c r="AC113" s="212"/>
      <c r="AD113" s="205">
        <v>110</v>
      </c>
      <c r="AE113" s="206" t="s">
        <v>348</v>
      </c>
      <c r="AF113" s="205" t="s">
        <v>348</v>
      </c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</row>
    <row r="114" spans="1:45" ht="12" customHeight="1" x14ac:dyDescent="0.25">
      <c r="A114" s="258"/>
      <c r="B114" s="205">
        <f>____IN_____!B125</f>
        <v>111</v>
      </c>
      <c r="C114" s="206" t="str">
        <f>____IN_____!C125</f>
        <v>xmax</v>
      </c>
      <c r="D114" s="205" t="str">
        <f>____IN_____!D125</f>
        <v>l2</v>
      </c>
      <c r="E114" s="208"/>
      <c r="F114" s="213">
        <v>111</v>
      </c>
      <c r="G114" s="216" t="s">
        <v>347</v>
      </c>
      <c r="H114" s="213" t="s">
        <v>623</v>
      </c>
      <c r="I114" s="217" t="str">
        <f>IF(Table4[[#This Row],[B]]=F113,1,"")</f>
        <v/>
      </c>
      <c r="J114" s="51"/>
      <c r="K114" s="255"/>
      <c r="L114" s="273"/>
      <c r="M114" s="263"/>
      <c r="N114" s="208"/>
      <c r="O114" s="208"/>
      <c r="P114" s="83"/>
      <c r="Q114" s="83"/>
      <c r="R114" s="255"/>
      <c r="S114" s="258"/>
      <c r="T114" s="258"/>
      <c r="U114" s="12"/>
      <c r="V114" s="227"/>
      <c r="W114" s="219"/>
      <c r="X114" s="214"/>
      <c r="Y114" s="213"/>
      <c r="Z114" s="213"/>
      <c r="AA114" s="212"/>
      <c r="AB114" s="212"/>
      <c r="AC114" s="212"/>
      <c r="AD114" s="205">
        <v>111</v>
      </c>
      <c r="AE114" s="206" t="s">
        <v>349</v>
      </c>
      <c r="AF114" s="205" t="s">
        <v>619</v>
      </c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</row>
    <row r="115" spans="1:45" ht="12" customHeight="1" x14ac:dyDescent="0.25">
      <c r="A115" s="258"/>
      <c r="B115" s="205">
        <f>____IN_____!B126</f>
        <v>112</v>
      </c>
      <c r="C115" s="206" t="str">
        <f>____IN_____!C126</f>
        <v>ymax</v>
      </c>
      <c r="D115" s="205" t="str">
        <f>____IN_____!D126</f>
        <v>l3</v>
      </c>
      <c r="E115" s="208"/>
      <c r="F115" s="213">
        <v>112</v>
      </c>
      <c r="G115" s="216" t="s">
        <v>353</v>
      </c>
      <c r="H115" s="213" t="s">
        <v>624</v>
      </c>
      <c r="I115" s="218" t="str">
        <f>IF(Table4[[#This Row],[B]]=F114,1,"")</f>
        <v/>
      </c>
      <c r="J115" s="51"/>
      <c r="K115" s="255"/>
      <c r="L115" s="273"/>
      <c r="M115" s="263"/>
      <c r="N115" s="208"/>
      <c r="O115" s="208"/>
      <c r="P115" s="83"/>
      <c r="Q115" s="83"/>
      <c r="R115" s="255"/>
      <c r="S115" s="258"/>
      <c r="T115" s="258"/>
      <c r="U115" s="12"/>
      <c r="V115" s="227"/>
      <c r="W115" s="219"/>
      <c r="X115" s="214"/>
      <c r="Y115" s="213"/>
      <c r="Z115" s="213"/>
      <c r="AA115" s="212"/>
      <c r="AB115" s="212"/>
      <c r="AC115" s="212"/>
      <c r="AD115" s="205">
        <v>112</v>
      </c>
      <c r="AE115" s="206" t="s">
        <v>350</v>
      </c>
      <c r="AF115" s="205" t="s">
        <v>620</v>
      </c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</row>
    <row r="116" spans="1:45" ht="12" customHeight="1" x14ac:dyDescent="0.25">
      <c r="A116" s="258"/>
      <c r="B116" s="205">
        <f>____IN_____!B127</f>
        <v>113</v>
      </c>
      <c r="C116" s="206" t="str">
        <f>____IN_____!C127</f>
        <v>headtol</v>
      </c>
      <c r="D116" s="205" t="str">
        <f>____IN_____!D127</f>
        <v>l4</v>
      </c>
      <c r="E116" s="208"/>
      <c r="F116" s="213">
        <v>113</v>
      </c>
      <c r="G116" s="216" t="s">
        <v>354</v>
      </c>
      <c r="H116" s="213" t="s">
        <v>625</v>
      </c>
      <c r="I116" s="217" t="str">
        <f>IF(Table4[[#This Row],[B]]=F115,1,"")</f>
        <v/>
      </c>
      <c r="J116" s="51"/>
      <c r="K116" s="255"/>
      <c r="L116" s="273"/>
      <c r="M116" s="263"/>
      <c r="N116" s="208"/>
      <c r="O116" s="208"/>
      <c r="P116" s="83"/>
      <c r="Q116" s="83"/>
      <c r="R116" s="255"/>
      <c r="S116" s="258"/>
      <c r="T116" s="258"/>
      <c r="U116" s="12"/>
      <c r="V116" s="227"/>
      <c r="W116" s="219"/>
      <c r="X116" s="214"/>
      <c r="Y116" s="213"/>
      <c r="Z116" s="213"/>
      <c r="AA116" s="212"/>
      <c r="AB116" s="212"/>
      <c r="AC116" s="212"/>
      <c r="AD116" s="205">
        <v>113</v>
      </c>
      <c r="AE116" s="206" t="s">
        <v>351</v>
      </c>
      <c r="AF116" s="205" t="s">
        <v>621</v>
      </c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</row>
    <row r="117" spans="1:45" ht="12" customHeight="1" x14ac:dyDescent="0.25">
      <c r="A117" s="258"/>
      <c r="B117" s="205">
        <f>____IN_____!B128</f>
        <v>114</v>
      </c>
      <c r="C117" s="206" t="str">
        <f>____IN_____!C128</f>
        <v>fluxtol</v>
      </c>
      <c r="D117" s="205" t="str">
        <f>____IN_____!D128</f>
        <v>l5</v>
      </c>
      <c r="E117" s="208"/>
      <c r="F117" s="213">
        <v>114</v>
      </c>
      <c r="G117" s="216" t="s">
        <v>355</v>
      </c>
      <c r="H117" s="213" t="s">
        <v>626</v>
      </c>
      <c r="I117" s="217" t="str">
        <f>IF(Table4[[#This Row],[B]]=F116,1,"")</f>
        <v/>
      </c>
      <c r="J117" s="51"/>
      <c r="K117" s="255"/>
      <c r="L117" s="273"/>
      <c r="M117" s="263"/>
      <c r="N117" s="208"/>
      <c r="O117" s="208"/>
      <c r="P117" s="83"/>
      <c r="Q117" s="83"/>
      <c r="R117" s="255"/>
      <c r="S117" s="258"/>
      <c r="T117" s="258"/>
      <c r="U117" s="12"/>
      <c r="V117" s="227"/>
      <c r="W117" s="219"/>
      <c r="X117" s="214"/>
      <c r="Y117" s="213"/>
      <c r="Z117" s="213"/>
      <c r="AA117" s="212"/>
      <c r="AB117" s="212"/>
      <c r="AC117" s="212"/>
      <c r="AD117" s="205">
        <v>114</v>
      </c>
      <c r="AE117" s="206" t="s">
        <v>352</v>
      </c>
      <c r="AF117" s="205" t="s">
        <v>622</v>
      </c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</row>
    <row r="118" spans="1:45" ht="12" customHeight="1" x14ac:dyDescent="0.25">
      <c r="A118" s="258"/>
      <c r="B118" s="205">
        <f>____IN_____!B129</f>
        <v>115</v>
      </c>
      <c r="C118" s="206" t="str">
        <f>____IN_____!C129</f>
        <v>maxiterout</v>
      </c>
      <c r="D118" s="205" t="str">
        <f>____IN_____!D129</f>
        <v>l6</v>
      </c>
      <c r="E118" s="208"/>
      <c r="F118" s="213">
        <v>115</v>
      </c>
      <c r="G118" s="216" t="s">
        <v>356</v>
      </c>
      <c r="H118" s="213" t="s">
        <v>627</v>
      </c>
      <c r="I118" s="217" t="str">
        <f>IF(Table4[[#This Row],[B]]=F117,1,"")</f>
        <v/>
      </c>
      <c r="J118" s="51"/>
      <c r="K118" s="255"/>
      <c r="L118" s="273"/>
      <c r="M118" s="263"/>
      <c r="N118" s="208"/>
      <c r="O118" s="208"/>
      <c r="P118" s="83"/>
      <c r="Q118" s="83"/>
      <c r="R118" s="255"/>
      <c r="S118" s="258"/>
      <c r="T118" s="258"/>
      <c r="U118" s="12"/>
      <c r="V118" s="227"/>
      <c r="W118" s="219"/>
      <c r="X118" s="214"/>
      <c r="Y118" s="213"/>
      <c r="Z118" s="213"/>
      <c r="AA118" s="212"/>
      <c r="AB118" s="212"/>
      <c r="AC118" s="212"/>
      <c r="AD118" s="205">
        <v>115</v>
      </c>
      <c r="AE118" s="206" t="s">
        <v>347</v>
      </c>
      <c r="AF118" s="205" t="s">
        <v>623</v>
      </c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</row>
    <row r="119" spans="1:45" ht="12" customHeight="1" x14ac:dyDescent="0.25">
      <c r="A119" s="258"/>
      <c r="B119" s="205">
        <f>____IN_____!B130</f>
        <v>116</v>
      </c>
      <c r="C119" s="206" t="str">
        <f>____IN_____!C130</f>
        <v>thickfact</v>
      </c>
      <c r="D119" s="205" t="str">
        <f>____IN_____!D130</f>
        <v>l7</v>
      </c>
      <c r="E119" s="208"/>
      <c r="F119" s="213">
        <v>116</v>
      </c>
      <c r="G119" s="216" t="s">
        <v>357</v>
      </c>
      <c r="H119" s="213" t="s">
        <v>628</v>
      </c>
      <c r="I119" s="217" t="str">
        <f>IF(Table4[[#This Row],[B]]=F118,1,"")</f>
        <v/>
      </c>
      <c r="J119" s="51"/>
      <c r="K119" s="255"/>
      <c r="L119" s="273"/>
      <c r="M119" s="263"/>
      <c r="N119" s="208"/>
      <c r="O119" s="208"/>
      <c r="P119" s="83"/>
      <c r="Q119" s="83"/>
      <c r="R119" s="255"/>
      <c r="S119" s="258"/>
      <c r="T119" s="258"/>
      <c r="U119" s="12"/>
      <c r="V119" s="227"/>
      <c r="W119" s="219"/>
      <c r="X119" s="214"/>
      <c r="Y119" s="213"/>
      <c r="Z119" s="213"/>
      <c r="AA119" s="212"/>
      <c r="AB119" s="212"/>
      <c r="AC119" s="212"/>
      <c r="AD119" s="205">
        <v>116</v>
      </c>
      <c r="AE119" s="206" t="s">
        <v>353</v>
      </c>
      <c r="AF119" s="205" t="s">
        <v>624</v>
      </c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</row>
    <row r="120" spans="1:45" ht="12" customHeight="1" x14ac:dyDescent="0.25">
      <c r="A120" s="258"/>
      <c r="B120" s="205">
        <f>____IN_____!B131</f>
        <v>117</v>
      </c>
      <c r="C120" s="206" t="str">
        <f>____IN_____!C131</f>
        <v>linmeth</v>
      </c>
      <c r="D120" s="205" t="str">
        <f>____IN_____!D131</f>
        <v>l8</v>
      </c>
      <c r="E120" s="208"/>
      <c r="F120" s="213">
        <v>117</v>
      </c>
      <c r="G120" s="216" t="s">
        <v>325</v>
      </c>
      <c r="H120" s="213" t="s">
        <v>629</v>
      </c>
      <c r="I120" s="217" t="str">
        <f>IF(Table4[[#This Row],[B]]=F119,1,"")</f>
        <v/>
      </c>
      <c r="J120" s="51"/>
      <c r="K120" s="255"/>
      <c r="L120" s="273"/>
      <c r="M120" s="263"/>
      <c r="N120" s="208"/>
      <c r="O120" s="208"/>
      <c r="P120" s="83"/>
      <c r="Q120" s="83"/>
      <c r="R120" s="255"/>
      <c r="S120" s="258"/>
      <c r="T120" s="258"/>
      <c r="U120" s="12"/>
      <c r="V120" s="227"/>
      <c r="W120" s="219"/>
      <c r="X120" s="214"/>
      <c r="Y120" s="213"/>
      <c r="Z120" s="213"/>
      <c r="AA120" s="212"/>
      <c r="AB120" s="212"/>
      <c r="AC120" s="212"/>
      <c r="AD120" s="205">
        <v>117</v>
      </c>
      <c r="AE120" s="206" t="s">
        <v>354</v>
      </c>
      <c r="AF120" s="205" t="s">
        <v>625</v>
      </c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</row>
    <row r="121" spans="1:45" ht="12" customHeight="1" x14ac:dyDescent="0.25">
      <c r="A121" s="258"/>
      <c r="B121" s="205">
        <f>____IN_____!B132</f>
        <v>118</v>
      </c>
      <c r="C121" s="206" t="str">
        <f>____IN_____!C132</f>
        <v>iprnwt</v>
      </c>
      <c r="D121" s="205" t="str">
        <f>____IN_____!D132</f>
        <v>l9</v>
      </c>
      <c r="E121" s="208"/>
      <c r="F121" s="213">
        <v>118</v>
      </c>
      <c r="G121" s="216" t="s">
        <v>358</v>
      </c>
      <c r="H121" s="213" t="s">
        <v>630</v>
      </c>
      <c r="I121" s="217" t="str">
        <f>IF(Table4[[#This Row],[B]]=F120,1,"")</f>
        <v/>
      </c>
      <c r="J121" s="51"/>
      <c r="K121" s="255"/>
      <c r="L121" s="273"/>
      <c r="M121" s="263"/>
      <c r="N121" s="208"/>
      <c r="O121" s="208"/>
      <c r="P121" s="83"/>
      <c r="Q121" s="83"/>
      <c r="R121" s="255"/>
      <c r="S121" s="258"/>
      <c r="T121" s="258"/>
      <c r="U121" s="12"/>
      <c r="V121" s="227"/>
      <c r="W121" s="219"/>
      <c r="X121" s="214"/>
      <c r="Y121" s="213"/>
      <c r="Z121" s="213"/>
      <c r="AA121" s="212"/>
      <c r="AB121" s="212"/>
      <c r="AC121" s="212"/>
      <c r="AD121" s="205">
        <v>118</v>
      </c>
      <c r="AE121" s="206" t="s">
        <v>355</v>
      </c>
      <c r="AF121" s="205" t="s">
        <v>626</v>
      </c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</row>
    <row r="122" spans="1:45" ht="12" customHeight="1" x14ac:dyDescent="0.25">
      <c r="A122" s="258"/>
      <c r="B122" s="205">
        <f>____IN_____!B133</f>
        <v>119</v>
      </c>
      <c r="C122" s="206" t="str">
        <f>____IN_____!C133</f>
        <v>ibotav</v>
      </c>
      <c r="D122" s="205" t="str">
        <f>____IN_____!D133</f>
        <v>l10</v>
      </c>
      <c r="E122" s="208"/>
      <c r="F122" s="213">
        <v>119</v>
      </c>
      <c r="G122" s="216" t="s">
        <v>359</v>
      </c>
      <c r="H122" s="213" t="s">
        <v>631</v>
      </c>
      <c r="I122" s="217" t="str">
        <f>IF(Table4[[#This Row],[B]]=F121,1,"")</f>
        <v/>
      </c>
      <c r="J122" s="51"/>
      <c r="K122" s="255"/>
      <c r="L122" s="273"/>
      <c r="M122" s="263"/>
      <c r="N122" s="208"/>
      <c r="O122" s="208"/>
      <c r="P122" s="83"/>
      <c r="Q122" s="83"/>
      <c r="R122" s="255"/>
      <c r="S122" s="258"/>
      <c r="T122" s="258"/>
      <c r="U122" s="12"/>
      <c r="V122" s="227"/>
      <c r="W122" s="219"/>
      <c r="X122" s="214"/>
      <c r="Y122" s="213"/>
      <c r="Z122" s="213"/>
      <c r="AA122" s="212"/>
      <c r="AB122" s="212"/>
      <c r="AC122" s="212"/>
      <c r="AD122" s="205">
        <v>119</v>
      </c>
      <c r="AE122" s="206" t="s">
        <v>356</v>
      </c>
      <c r="AF122" s="205" t="s">
        <v>627</v>
      </c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</row>
    <row r="123" spans="1:45" ht="12" customHeight="1" x14ac:dyDescent="0.25">
      <c r="A123" s="258"/>
      <c r="B123" s="205">
        <f>____IN_____!B134</f>
        <v>120</v>
      </c>
      <c r="C123" s="206" t="str">
        <f>____IN_____!C134</f>
        <v>grndElv</v>
      </c>
      <c r="D123" s="205" t="str">
        <f>____IN_____!D134</f>
        <v>l11</v>
      </c>
      <c r="E123" s="208"/>
      <c r="F123" s="213">
        <v>120</v>
      </c>
      <c r="G123" s="216" t="s">
        <v>360</v>
      </c>
      <c r="H123" s="213" t="s">
        <v>632</v>
      </c>
      <c r="I123" s="217" t="str">
        <f>IF(Table4[[#This Row],[B]]=F122,1,"")</f>
        <v/>
      </c>
      <c r="J123" s="51"/>
      <c r="K123" s="255"/>
      <c r="L123" s="273"/>
      <c r="M123" s="263"/>
      <c r="N123" s="208"/>
      <c r="O123" s="208"/>
      <c r="P123" s="83"/>
      <c r="Q123" s="83"/>
      <c r="R123" s="255"/>
      <c r="S123" s="258"/>
      <c r="T123" s="258"/>
      <c r="U123" s="12"/>
      <c r="V123" s="227"/>
      <c r="W123" s="219"/>
      <c r="X123" s="214"/>
      <c r="Y123" s="213"/>
      <c r="Z123" s="213"/>
      <c r="AA123" s="212"/>
      <c r="AB123" s="212"/>
      <c r="AC123" s="212"/>
      <c r="AD123" s="205">
        <v>120</v>
      </c>
      <c r="AE123" s="206" t="s">
        <v>357</v>
      </c>
      <c r="AF123" s="205" t="s">
        <v>628</v>
      </c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</row>
    <row r="124" spans="1:45" ht="12" customHeight="1" x14ac:dyDescent="0.25">
      <c r="A124" s="258"/>
      <c r="B124" s="205">
        <f>____IN_____!B135</f>
        <v>121</v>
      </c>
      <c r="C124" s="206" t="str">
        <f>____IN_____!C135</f>
        <v>Steady</v>
      </c>
      <c r="D124" s="205" t="str">
        <f>____IN_____!D135</f>
        <v>l12</v>
      </c>
      <c r="E124" s="208"/>
      <c r="F124" s="213">
        <v>121</v>
      </c>
      <c r="G124" s="216" t="s">
        <v>361</v>
      </c>
      <c r="H124" s="213" t="s">
        <v>635</v>
      </c>
      <c r="I124" s="217" t="str">
        <f>IF(Table4[[#This Row],[B]]=F123,1,"")</f>
        <v/>
      </c>
      <c r="J124" s="51"/>
      <c r="K124" s="255"/>
      <c r="L124" s="273"/>
      <c r="M124" s="263"/>
      <c r="N124" s="208"/>
      <c r="O124" s="208"/>
      <c r="P124" s="83"/>
      <c r="Q124" s="83"/>
      <c r="R124" s="255"/>
      <c r="S124" s="258"/>
      <c r="T124" s="258"/>
      <c r="U124" s="12"/>
      <c r="V124" s="227"/>
      <c r="W124" s="219"/>
      <c r="X124" s="214"/>
      <c r="Y124" s="213"/>
      <c r="Z124" s="213"/>
      <c r="AA124" s="212"/>
      <c r="AB124" s="212"/>
      <c r="AC124" s="212"/>
      <c r="AD124" s="205">
        <v>121</v>
      </c>
      <c r="AE124" s="206" t="s">
        <v>325</v>
      </c>
      <c r="AF124" s="205" t="s">
        <v>629</v>
      </c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</row>
    <row r="125" spans="1:45" ht="12" customHeight="1" x14ac:dyDescent="0.25">
      <c r="A125" s="258"/>
      <c r="B125" s="205">
        <f>____IN_____!B136</f>
        <v>122</v>
      </c>
      <c r="C125" s="206" t="str">
        <f>____IN_____!C136</f>
        <v>hdry</v>
      </c>
      <c r="D125" s="205" t="str">
        <f>____IN_____!D136</f>
        <v>l13</v>
      </c>
      <c r="E125" s="208"/>
      <c r="F125" s="213">
        <v>122</v>
      </c>
      <c r="G125" s="216" t="s">
        <v>362</v>
      </c>
      <c r="H125" s="213" t="s">
        <v>633</v>
      </c>
      <c r="I125" s="217" t="str">
        <f>IF(Table4[[#This Row],[B]]=F124,1,"")</f>
        <v/>
      </c>
      <c r="J125" s="51"/>
      <c r="K125" s="255"/>
      <c r="L125" s="273"/>
      <c r="M125" s="263"/>
      <c r="N125" s="208"/>
      <c r="O125" s="208"/>
      <c r="P125" s="83"/>
      <c r="Q125" s="83"/>
      <c r="R125" s="255"/>
      <c r="S125" s="258"/>
      <c r="T125" s="258"/>
      <c r="U125" s="12"/>
      <c r="V125" s="227"/>
      <c r="W125" s="219"/>
      <c r="X125" s="214"/>
      <c r="Y125" s="213"/>
      <c r="Z125" s="213"/>
      <c r="AA125" s="212"/>
      <c r="AB125" s="212"/>
      <c r="AC125" s="212"/>
      <c r="AD125" s="205">
        <v>122</v>
      </c>
      <c r="AE125" s="206" t="s">
        <v>358</v>
      </c>
      <c r="AF125" s="205" t="s">
        <v>630</v>
      </c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</row>
    <row r="126" spans="1:45" ht="12" customHeight="1" x14ac:dyDescent="0.25">
      <c r="A126" s="258"/>
      <c r="B126" s="205">
        <f>____IN_____!B137</f>
        <v>123</v>
      </c>
      <c r="C126" s="206" t="str">
        <f>____IN_____!C137</f>
        <v>iphdry</v>
      </c>
      <c r="D126" s="205" t="str">
        <f>____IN_____!D137</f>
        <v>l14</v>
      </c>
      <c r="E126" s="208"/>
      <c r="F126" s="213">
        <v>123</v>
      </c>
      <c r="G126" s="216" t="s">
        <v>363</v>
      </c>
      <c r="H126" s="213" t="s">
        <v>634</v>
      </c>
      <c r="I126" s="217" t="str">
        <f>IF(Table4[[#This Row],[B]]=F125,1,"")</f>
        <v/>
      </c>
      <c r="J126" s="51"/>
      <c r="K126" s="255"/>
      <c r="L126" s="273"/>
      <c r="M126" s="263"/>
      <c r="N126" s="208"/>
      <c r="O126" s="208"/>
      <c r="P126" s="83"/>
      <c r="Q126" s="83"/>
      <c r="R126" s="255"/>
      <c r="S126" s="258"/>
      <c r="T126" s="258"/>
      <c r="U126" s="12"/>
      <c r="V126" s="227"/>
      <c r="W126" s="219"/>
      <c r="X126" s="214"/>
      <c r="Y126" s="213"/>
      <c r="Z126" s="213"/>
      <c r="AA126" s="212"/>
      <c r="AB126" s="212"/>
      <c r="AC126" s="212"/>
      <c r="AD126" s="205">
        <v>123</v>
      </c>
      <c r="AE126" s="206" t="s">
        <v>359</v>
      </c>
      <c r="AF126" s="205" t="s">
        <v>631</v>
      </c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</row>
    <row r="127" spans="1:45" ht="12" customHeight="1" x14ac:dyDescent="0.25">
      <c r="A127" s="258"/>
      <c r="B127" s="205">
        <f>____IN_____!B138</f>
        <v>124</v>
      </c>
      <c r="C127" s="206" t="str">
        <f>____IN_____!C138</f>
        <v>layavg</v>
      </c>
      <c r="D127" s="205" t="str">
        <f>____IN_____!D138</f>
        <v>l15</v>
      </c>
      <c r="E127" s="208"/>
      <c r="F127" s="213">
        <v>124</v>
      </c>
      <c r="G127" s="216" t="s">
        <v>364</v>
      </c>
      <c r="H127" s="213" t="s">
        <v>636</v>
      </c>
      <c r="I127" s="217" t="str">
        <f>IF(Table4[[#This Row],[B]]=F126,1,"")</f>
        <v/>
      </c>
      <c r="J127" s="51"/>
      <c r="K127" s="255"/>
      <c r="L127" s="273"/>
      <c r="M127" s="263"/>
      <c r="N127" s="208"/>
      <c r="O127" s="208"/>
      <c r="P127" s="83"/>
      <c r="Q127" s="83"/>
      <c r="R127" s="255"/>
      <c r="S127" s="258"/>
      <c r="T127" s="258"/>
      <c r="U127" s="12"/>
      <c r="V127" s="227"/>
      <c r="W127" s="219"/>
      <c r="X127" s="214"/>
      <c r="Y127" s="213"/>
      <c r="Z127" s="213"/>
      <c r="AA127" s="212"/>
      <c r="AB127" s="212"/>
      <c r="AC127" s="212"/>
      <c r="AD127" s="205">
        <v>124</v>
      </c>
      <c r="AE127" s="206" t="s">
        <v>360</v>
      </c>
      <c r="AF127" s="205" t="s">
        <v>632</v>
      </c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8" spans="1:45" ht="12" customHeight="1" x14ac:dyDescent="0.25">
      <c r="A128" s="258"/>
      <c r="B128" s="205">
        <f>____IN_____!B139</f>
        <v>125</v>
      </c>
      <c r="C128" s="206" t="str">
        <f>____IN_____!C139</f>
        <v>chani</v>
      </c>
      <c r="D128" s="205" t="str">
        <f>____IN_____!D139</f>
        <v>l16_C</v>
      </c>
      <c r="E128" s="208"/>
      <c r="F128" s="213">
        <v>125</v>
      </c>
      <c r="G128" s="216" t="s">
        <v>369</v>
      </c>
      <c r="H128" s="213" t="s">
        <v>603</v>
      </c>
      <c r="I128" s="217" t="str">
        <f>IF(Table4[[#This Row],[B]]=F127,1,"")</f>
        <v/>
      </c>
      <c r="J128" s="51"/>
      <c r="K128" s="255"/>
      <c r="L128" s="273"/>
      <c r="M128" s="263"/>
      <c r="N128" s="208"/>
      <c r="O128" s="208"/>
      <c r="P128" s="83"/>
      <c r="Q128" s="83"/>
      <c r="R128" s="255"/>
      <c r="S128" s="258"/>
      <c r="T128" s="258"/>
      <c r="U128" s="12"/>
      <c r="V128" s="227"/>
      <c r="W128" s="219"/>
      <c r="X128" s="214"/>
      <c r="Y128" s="213"/>
      <c r="Z128" s="213"/>
      <c r="AA128" s="212"/>
      <c r="AB128" s="212"/>
      <c r="AC128" s="212"/>
      <c r="AD128" s="205">
        <v>125</v>
      </c>
      <c r="AE128" s="206" t="s">
        <v>361</v>
      </c>
      <c r="AF128" s="205" t="s">
        <v>635</v>
      </c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</row>
    <row r="129" spans="1:45" ht="12" customHeight="1" x14ac:dyDescent="0.25">
      <c r="A129" s="258"/>
      <c r="B129" s="205">
        <f>____IN_____!B140</f>
        <v>126</v>
      </c>
      <c r="C129" s="206" t="str">
        <f>____IN_____!C140</f>
        <v>layvka</v>
      </c>
      <c r="D129" s="205" t="str">
        <f>____IN_____!D140</f>
        <v>l17</v>
      </c>
      <c r="E129" s="208"/>
      <c r="F129" s="213">
        <v>126</v>
      </c>
      <c r="G129" s="216" t="s">
        <v>370</v>
      </c>
      <c r="H129" s="213" t="s">
        <v>604</v>
      </c>
      <c r="I129" s="217" t="str">
        <f>IF(Table4[[#This Row],[B]]=F128,1,"")</f>
        <v/>
      </c>
      <c r="J129" s="51"/>
      <c r="K129" s="255"/>
      <c r="L129" s="273"/>
      <c r="M129" s="263"/>
      <c r="N129" s="208"/>
      <c r="O129" s="208"/>
      <c r="P129" s="83"/>
      <c r="Q129" s="83"/>
      <c r="R129" s="255"/>
      <c r="S129" s="258"/>
      <c r="T129" s="258"/>
      <c r="U129" s="12"/>
      <c r="V129" s="227"/>
      <c r="W129" s="219"/>
      <c r="X129" s="214"/>
      <c r="Y129" s="213"/>
      <c r="Z129" s="213"/>
      <c r="AA129" s="212"/>
      <c r="AB129" s="212"/>
      <c r="AC129" s="212"/>
      <c r="AD129" s="205">
        <v>126</v>
      </c>
      <c r="AE129" s="206" t="s">
        <v>362</v>
      </c>
      <c r="AF129" s="205" t="s">
        <v>633</v>
      </c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</row>
    <row r="130" spans="1:45" ht="12" customHeight="1" x14ac:dyDescent="0.25">
      <c r="A130" s="258"/>
      <c r="B130" s="205">
        <f>____IN_____!B141</f>
        <v>127</v>
      </c>
      <c r="C130" s="206" t="str">
        <f>____IN_____!C141</f>
        <v>laywet</v>
      </c>
      <c r="D130" s="205" t="str">
        <f>____IN_____!D141</f>
        <v>l18</v>
      </c>
      <c r="E130" s="208"/>
      <c r="F130" s="213">
        <v>127</v>
      </c>
      <c r="G130" s="216" t="s">
        <v>371</v>
      </c>
      <c r="H130" s="213" t="s">
        <v>605</v>
      </c>
      <c r="I130" s="217" t="str">
        <f>IF(Table4[[#This Row],[B]]=F129,1,"")</f>
        <v/>
      </c>
      <c r="J130" s="51"/>
      <c r="K130" s="255"/>
      <c r="L130" s="273"/>
      <c r="M130" s="263"/>
      <c r="N130" s="208"/>
      <c r="O130" s="208"/>
      <c r="P130" s="83"/>
      <c r="Q130" s="83"/>
      <c r="R130" s="255"/>
      <c r="S130" s="258"/>
      <c r="T130" s="258"/>
      <c r="U130" s="12"/>
      <c r="V130" s="227"/>
      <c r="W130" s="219"/>
      <c r="X130" s="214"/>
      <c r="Y130" s="213"/>
      <c r="Z130" s="213"/>
      <c r="AA130" s="212"/>
      <c r="AB130" s="212"/>
      <c r="AC130" s="212"/>
      <c r="AD130" s="205">
        <v>127</v>
      </c>
      <c r="AE130" s="206" t="s">
        <v>363</v>
      </c>
      <c r="AF130" s="205" t="s">
        <v>634</v>
      </c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</row>
    <row r="131" spans="1:45" ht="12" customHeight="1" x14ac:dyDescent="0.25">
      <c r="A131" s="258"/>
      <c r="B131" s="205">
        <f>____IN_____!B142</f>
        <v>128</v>
      </c>
      <c r="C131" s="206" t="str">
        <f>____IN_____!C142</f>
        <v>hani</v>
      </c>
      <c r="D131" s="205" t="str">
        <f>____IN_____!D142</f>
        <v>l19_|</v>
      </c>
      <c r="E131" s="208"/>
      <c r="F131" s="213">
        <v>128</v>
      </c>
      <c r="G131" s="216" t="s">
        <v>372</v>
      </c>
      <c r="H131" s="213" t="s">
        <v>606</v>
      </c>
      <c r="I131" s="218" t="str">
        <f>IF(Table4[[#This Row],[B]]=F130,1,"")</f>
        <v/>
      </c>
      <c r="J131" s="51"/>
      <c r="K131" s="255"/>
      <c r="L131" s="273"/>
      <c r="M131" s="263"/>
      <c r="N131" s="208"/>
      <c r="O131" s="208"/>
      <c r="P131" s="83"/>
      <c r="Q131" s="83"/>
      <c r="R131" s="255"/>
      <c r="S131" s="258"/>
      <c r="T131" s="258"/>
      <c r="U131" s="12"/>
      <c r="V131" s="227"/>
      <c r="W131" s="219"/>
      <c r="X131" s="214"/>
      <c r="Y131" s="213"/>
      <c r="Z131" s="213"/>
      <c r="AA131" s="212"/>
      <c r="AB131" s="212"/>
      <c r="AC131" s="212"/>
      <c r="AD131" s="205">
        <v>128</v>
      </c>
      <c r="AE131" s="206" t="s">
        <v>364</v>
      </c>
      <c r="AF131" s="205" t="s">
        <v>636</v>
      </c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</row>
    <row r="132" spans="1:45" ht="12" customHeight="1" x14ac:dyDescent="0.25">
      <c r="A132" s="258"/>
      <c r="B132" s="205">
        <f>____IN_____!B143</f>
        <v>129</v>
      </c>
      <c r="C132" s="206" t="str">
        <f>____IN_____!C143</f>
        <v>ncomp</v>
      </c>
      <c r="D132" s="205" t="str">
        <f>____IN_____!D143</f>
        <v>n1</v>
      </c>
      <c r="E132" s="208"/>
      <c r="F132" s="213">
        <v>129</v>
      </c>
      <c r="G132" s="216" t="s">
        <v>248</v>
      </c>
      <c r="H132" s="213" t="s">
        <v>607</v>
      </c>
      <c r="I132" s="217" t="str">
        <f>IF(Table4[[#This Row],[B]]=F131,1,"")</f>
        <v/>
      </c>
      <c r="J132" s="51"/>
      <c r="K132" s="255"/>
      <c r="L132" s="273"/>
      <c r="M132" s="263"/>
      <c r="N132" s="208"/>
      <c r="O132" s="208"/>
      <c r="P132" s="83"/>
      <c r="Q132" s="83"/>
      <c r="R132" s="255"/>
      <c r="S132" s="258"/>
      <c r="T132" s="258"/>
      <c r="U132" s="12"/>
      <c r="V132" s="227"/>
      <c r="W132" s="219"/>
      <c r="X132" s="214"/>
      <c r="Y132" s="213"/>
      <c r="Z132" s="213"/>
      <c r="AA132" s="212"/>
      <c r="AB132" s="212"/>
      <c r="AC132" s="212"/>
      <c r="AD132" s="205">
        <v>129</v>
      </c>
      <c r="AE132" s="206" t="s">
        <v>369</v>
      </c>
      <c r="AF132" s="205" t="s">
        <v>603</v>
      </c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</row>
    <row r="133" spans="1:45" ht="12" customHeight="1" x14ac:dyDescent="0.25">
      <c r="A133" s="258"/>
      <c r="B133" s="205">
        <f>____IN_____!B144</f>
        <v>130</v>
      </c>
      <c r="C133" s="206" t="str">
        <f>____IN_____!C144</f>
        <v>lunit</v>
      </c>
      <c r="D133" s="205" t="str">
        <f>____IN_____!D144</f>
        <v>n2</v>
      </c>
      <c r="E133" s="208"/>
      <c r="F133" s="213">
        <v>130</v>
      </c>
      <c r="G133" s="216" t="s">
        <v>373</v>
      </c>
      <c r="H133" s="213" t="s">
        <v>608</v>
      </c>
      <c r="I133" s="217" t="str">
        <f>IF(Table4[[#This Row],[B]]=F132,1,"")</f>
        <v/>
      </c>
      <c r="J133" s="51"/>
      <c r="K133" s="255"/>
      <c r="L133" s="273"/>
      <c r="M133" s="263"/>
      <c r="N133" s="208"/>
      <c r="O133" s="208"/>
      <c r="P133" s="83"/>
      <c r="Q133" s="83"/>
      <c r="R133" s="255"/>
      <c r="S133" s="258"/>
      <c r="T133" s="258"/>
      <c r="U133" s="12"/>
      <c r="V133" s="227"/>
      <c r="W133" s="219"/>
      <c r="X133" s="214"/>
      <c r="Y133" s="213"/>
      <c r="Z133" s="213"/>
      <c r="AA133" s="212"/>
      <c r="AB133" s="212"/>
      <c r="AC133" s="212"/>
      <c r="AD133" s="205">
        <v>130</v>
      </c>
      <c r="AE133" s="206" t="s">
        <v>370</v>
      </c>
      <c r="AF133" s="205" t="s">
        <v>604</v>
      </c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</row>
    <row r="134" spans="1:45" ht="12" customHeight="1" x14ac:dyDescent="0.25">
      <c r="A134" s="258"/>
      <c r="B134" s="205">
        <f>____IN_____!B145</f>
        <v>131</v>
      </c>
      <c r="C134" s="206" t="str">
        <f>____IN_____!C145</f>
        <v>cinact</v>
      </c>
      <c r="D134" s="205" t="str">
        <f>____IN_____!D145</f>
        <v>n3</v>
      </c>
      <c r="E134" s="208"/>
      <c r="F134" s="213">
        <v>131</v>
      </c>
      <c r="G134" s="216" t="s">
        <v>374</v>
      </c>
      <c r="H134" s="213" t="s">
        <v>609</v>
      </c>
      <c r="I134" s="217" t="str">
        <f>IF(Table4[[#This Row],[B]]=F133,1,"")</f>
        <v/>
      </c>
      <c r="J134" s="51"/>
      <c r="K134" s="255"/>
      <c r="L134" s="273"/>
      <c r="M134" s="263"/>
      <c r="N134" s="208"/>
      <c r="O134" s="208"/>
      <c r="P134" s="83"/>
      <c r="Q134" s="83"/>
      <c r="R134" s="255"/>
      <c r="S134" s="258"/>
      <c r="T134" s="258"/>
      <c r="U134" s="12"/>
      <c r="V134" s="227"/>
      <c r="W134" s="219"/>
      <c r="X134" s="214"/>
      <c r="Y134" s="213"/>
      <c r="Z134" s="213"/>
      <c r="AA134" s="212"/>
      <c r="AB134" s="212"/>
      <c r="AC134" s="212"/>
      <c r="AD134" s="205">
        <v>131</v>
      </c>
      <c r="AE134" s="206" t="s">
        <v>371</v>
      </c>
      <c r="AF134" s="205" t="s">
        <v>605</v>
      </c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</row>
    <row r="135" spans="1:45" ht="12" customHeight="1" x14ac:dyDescent="0.25">
      <c r="A135" s="258"/>
      <c r="B135" s="205">
        <f>____IN_____!B146</f>
        <v>132</v>
      </c>
      <c r="C135" s="206" t="str">
        <f>____IN_____!C146</f>
        <v>thkmin</v>
      </c>
      <c r="D135" s="205" t="str">
        <f>____IN_____!D146</f>
        <v>n4</v>
      </c>
      <c r="E135" s="208"/>
      <c r="F135" s="213">
        <v>132</v>
      </c>
      <c r="G135" s="216" t="s">
        <v>375</v>
      </c>
      <c r="H135" s="213" t="s">
        <v>610</v>
      </c>
      <c r="I135" s="217" t="str">
        <f>IF(Table4[[#This Row],[B]]=F134,1,"")</f>
        <v/>
      </c>
      <c r="J135" s="51"/>
      <c r="K135" s="255"/>
      <c r="L135" s="273"/>
      <c r="M135" s="263"/>
      <c r="N135" s="208"/>
      <c r="O135" s="208"/>
      <c r="P135" s="83"/>
      <c r="Q135" s="83"/>
      <c r="R135" s="255"/>
      <c r="S135" s="258"/>
      <c r="T135" s="258"/>
      <c r="U135" s="12"/>
      <c r="V135" s="227"/>
      <c r="W135" s="219"/>
      <c r="X135" s="214"/>
      <c r="Y135" s="213"/>
      <c r="Z135" s="213"/>
      <c r="AA135" s="212"/>
      <c r="AB135" s="212"/>
      <c r="AC135" s="212"/>
      <c r="AD135" s="205">
        <v>132</v>
      </c>
      <c r="AE135" s="206" t="s">
        <v>372</v>
      </c>
      <c r="AF135" s="205" t="s">
        <v>606</v>
      </c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</row>
    <row r="136" spans="1:45" ht="12" customHeight="1" x14ac:dyDescent="0.25">
      <c r="A136" s="258"/>
      <c r="B136" s="205">
        <f>____IN_____!B147</f>
        <v>133</v>
      </c>
      <c r="C136" s="206" t="str">
        <f>____IN_____!C147</f>
        <v>nprs</v>
      </c>
      <c r="D136" s="205" t="str">
        <f>____IN_____!D147</f>
        <v>n5</v>
      </c>
      <c r="E136" s="208"/>
      <c r="F136" s="213">
        <v>133</v>
      </c>
      <c r="G136" s="216" t="s">
        <v>377</v>
      </c>
      <c r="H136" s="213" t="s">
        <v>602</v>
      </c>
      <c r="I136" s="218" t="str">
        <f>IF(Table4[[#This Row],[B]]=F135,1,"")</f>
        <v/>
      </c>
      <c r="J136" s="51"/>
      <c r="K136" s="255"/>
      <c r="L136" s="273"/>
      <c r="M136" s="263"/>
      <c r="N136" s="208"/>
      <c r="O136" s="208"/>
      <c r="P136" s="83"/>
      <c r="Q136" s="83"/>
      <c r="R136" s="255"/>
      <c r="S136" s="258"/>
      <c r="T136" s="258"/>
      <c r="U136" s="12"/>
      <c r="V136" s="227"/>
      <c r="W136" s="219"/>
      <c r="X136" s="214"/>
      <c r="Y136" s="213"/>
      <c r="Z136" s="213"/>
      <c r="AA136" s="212"/>
      <c r="AB136" s="212"/>
      <c r="AC136" s="212"/>
      <c r="AD136" s="205">
        <v>133</v>
      </c>
      <c r="AE136" s="206" t="s">
        <v>248</v>
      </c>
      <c r="AF136" s="205" t="s">
        <v>607</v>
      </c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</row>
    <row r="137" spans="1:45" ht="12" customHeight="1" x14ac:dyDescent="0.25">
      <c r="A137" s="258"/>
      <c r="B137" s="205">
        <f>____IN_____!B148</f>
        <v>134</v>
      </c>
      <c r="C137" s="206" t="str">
        <f>____IN_____!C148</f>
        <v>nprobs</v>
      </c>
      <c r="D137" s="205" t="str">
        <f>____IN_____!D148</f>
        <v>n6</v>
      </c>
      <c r="E137" s="208"/>
      <c r="F137" s="213">
        <v>134</v>
      </c>
      <c r="G137" s="216" t="s">
        <v>206</v>
      </c>
      <c r="H137" s="213" t="s">
        <v>611</v>
      </c>
      <c r="I137" s="217" t="str">
        <f>IF(Table4[[#This Row],[B]]=F136,1,"")</f>
        <v/>
      </c>
      <c r="J137" s="51"/>
      <c r="K137" s="255"/>
      <c r="L137" s="273"/>
      <c r="M137" s="263"/>
      <c r="N137" s="208"/>
      <c r="O137" s="208"/>
      <c r="P137" s="83"/>
      <c r="Q137" s="83"/>
      <c r="R137" s="255"/>
      <c r="S137" s="258"/>
      <c r="T137" s="258"/>
      <c r="U137" s="12"/>
      <c r="V137" s="227"/>
      <c r="W137" s="219"/>
      <c r="X137" s="214"/>
      <c r="Y137" s="213"/>
      <c r="Z137" s="213"/>
      <c r="AA137" s="212"/>
      <c r="AB137" s="212"/>
      <c r="AC137" s="212"/>
      <c r="AD137" s="205">
        <v>134</v>
      </c>
      <c r="AE137" s="206" t="s">
        <v>373</v>
      </c>
      <c r="AF137" s="205" t="s">
        <v>608</v>
      </c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</row>
    <row r="138" spans="1:45" ht="12" customHeight="1" x14ac:dyDescent="0.25">
      <c r="A138" s="258"/>
      <c r="B138" s="205">
        <f>____IN_____!B149</f>
        <v>135</v>
      </c>
      <c r="C138" s="206" t="str">
        <f>____IN_____!C149</f>
        <v>nprmas</v>
      </c>
      <c r="D138" s="205" t="str">
        <f>____IN_____!D149</f>
        <v>n7</v>
      </c>
      <c r="E138" s="208"/>
      <c r="F138" s="213">
        <v>135</v>
      </c>
      <c r="G138" s="216" t="s">
        <v>378</v>
      </c>
      <c r="H138" s="213" t="s">
        <v>612</v>
      </c>
      <c r="I138" s="217" t="str">
        <f>IF(Table4[[#This Row],[B]]=F137,1,"")</f>
        <v/>
      </c>
      <c r="J138" s="51"/>
      <c r="K138" s="255"/>
      <c r="L138" s="273"/>
      <c r="M138" s="263"/>
      <c r="N138" s="208"/>
      <c r="O138" s="208"/>
      <c r="P138" s="83"/>
      <c r="Q138" s="83"/>
      <c r="R138" s="255"/>
      <c r="S138" s="258"/>
      <c r="T138" s="258"/>
      <c r="U138" s="12"/>
      <c r="V138" s="227"/>
      <c r="W138" s="219"/>
      <c r="X138" s="214"/>
      <c r="Y138" s="213"/>
      <c r="Z138" s="213"/>
      <c r="AA138" s="212"/>
      <c r="AB138" s="212"/>
      <c r="AC138" s="212"/>
      <c r="AD138" s="205">
        <v>135</v>
      </c>
      <c r="AE138" s="206" t="s">
        <v>374</v>
      </c>
      <c r="AF138" s="205" t="s">
        <v>609</v>
      </c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</row>
    <row r="139" spans="1:45" ht="12" customHeight="1" x14ac:dyDescent="0.25">
      <c r="A139" s="258"/>
      <c r="B139" s="205">
        <f>____IN_____!B150</f>
        <v>136</v>
      </c>
      <c r="C139" s="206" t="str">
        <f>____IN_____!C150</f>
        <v>ttsmax</v>
      </c>
      <c r="D139" s="205" t="str">
        <f>____IN_____!D150</f>
        <v>n8</v>
      </c>
      <c r="E139" s="208"/>
      <c r="F139" s="213">
        <v>136</v>
      </c>
      <c r="G139" s="216" t="s">
        <v>379</v>
      </c>
      <c r="H139" s="213" t="s">
        <v>613</v>
      </c>
      <c r="I139" s="217" t="str">
        <f>IF(Table4[[#This Row],[B]]=F138,1,"")</f>
        <v/>
      </c>
      <c r="J139" s="51"/>
      <c r="K139" s="255"/>
      <c r="L139" s="273"/>
      <c r="M139" s="263"/>
      <c r="N139" s="208"/>
      <c r="O139" s="208"/>
      <c r="P139" s="83"/>
      <c r="Q139" s="83"/>
      <c r="R139" s="255"/>
      <c r="S139" s="258"/>
      <c r="T139" s="258"/>
      <c r="U139" s="12"/>
      <c r="V139" s="227"/>
      <c r="W139" s="219"/>
      <c r="X139" s="214"/>
      <c r="Y139" s="213"/>
      <c r="Z139" s="213"/>
      <c r="AA139" s="212"/>
      <c r="AB139" s="212"/>
      <c r="AC139" s="212"/>
      <c r="AD139" s="205">
        <v>136</v>
      </c>
      <c r="AE139" s="206" t="s">
        <v>375</v>
      </c>
      <c r="AF139" s="205" t="s">
        <v>610</v>
      </c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</row>
    <row r="140" spans="1:45" ht="12" customHeight="1" x14ac:dyDescent="0.25">
      <c r="A140" s="258"/>
      <c r="B140" s="205">
        <f>____IN_____!B151</f>
        <v>137</v>
      </c>
      <c r="C140" s="206" t="str">
        <f>____IN_____!C151</f>
        <v>mxpart</v>
      </c>
      <c r="D140" s="205" t="str">
        <f>____IN_____!D151</f>
        <v>n9</v>
      </c>
      <c r="E140" s="208"/>
      <c r="F140" s="213">
        <v>137</v>
      </c>
      <c r="G140" s="216" t="s">
        <v>380</v>
      </c>
      <c r="H140" s="213" t="s">
        <v>614</v>
      </c>
      <c r="I140" s="217" t="str">
        <f>IF(Table4[[#This Row],[B]]=F139,1,"")</f>
        <v/>
      </c>
      <c r="J140" s="51"/>
      <c r="K140" s="255"/>
      <c r="L140" s="273"/>
      <c r="M140" s="263"/>
      <c r="N140" s="208"/>
      <c r="O140" s="208"/>
      <c r="P140" s="83"/>
      <c r="Q140" s="83"/>
      <c r="R140" s="255"/>
      <c r="S140" s="258"/>
      <c r="T140" s="258"/>
      <c r="U140" s="12"/>
      <c r="V140" s="227"/>
      <c r="W140" s="219"/>
      <c r="X140" s="214"/>
      <c r="Y140" s="213"/>
      <c r="Z140" s="213"/>
      <c r="AA140" s="212"/>
      <c r="AB140" s="212"/>
      <c r="AC140" s="212"/>
      <c r="AD140" s="205">
        <v>137</v>
      </c>
      <c r="AE140" s="206" t="s">
        <v>377</v>
      </c>
      <c r="AF140" s="205" t="s">
        <v>602</v>
      </c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</row>
    <row r="141" spans="1:45" ht="12" customHeight="1" x14ac:dyDescent="0.25">
      <c r="A141" s="258"/>
      <c r="B141" s="205">
        <f>____IN_____!B152</f>
        <v>138</v>
      </c>
      <c r="C141" s="206" t="str">
        <f>____IN_____!C152</f>
        <v>mxiter</v>
      </c>
      <c r="D141" s="205" t="str">
        <f>____IN_____!D152</f>
        <v>n10</v>
      </c>
      <c r="E141" s="208"/>
      <c r="F141" s="213">
        <v>138</v>
      </c>
      <c r="G141" s="216" t="s">
        <v>381</v>
      </c>
      <c r="H141" s="213" t="s">
        <v>615</v>
      </c>
      <c r="I141" s="217" t="str">
        <f>IF(Table4[[#This Row],[B]]=F140,1,"")</f>
        <v/>
      </c>
      <c r="J141" s="51"/>
      <c r="K141" s="255"/>
      <c r="L141" s="273"/>
      <c r="M141" s="263"/>
      <c r="N141" s="208"/>
      <c r="O141" s="208"/>
      <c r="P141" s="83"/>
      <c r="Q141" s="83"/>
      <c r="R141" s="255"/>
      <c r="S141" s="258"/>
      <c r="T141" s="258"/>
      <c r="U141" s="12"/>
      <c r="V141" s="227"/>
      <c r="W141" s="219"/>
      <c r="X141" s="214"/>
      <c r="Y141" s="213"/>
      <c r="Z141" s="213"/>
      <c r="AA141" s="212"/>
      <c r="AB141" s="212"/>
      <c r="AC141" s="212"/>
      <c r="AD141" s="205">
        <v>138</v>
      </c>
      <c r="AE141" s="206" t="s">
        <v>206</v>
      </c>
      <c r="AF141" s="205" t="s">
        <v>611</v>
      </c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</row>
    <row r="142" spans="1:45" ht="12" customHeight="1" x14ac:dyDescent="0.25">
      <c r="A142" s="258"/>
      <c r="B142" s="205">
        <f>____IN_____!B153</f>
        <v>139</v>
      </c>
      <c r="C142" s="206" t="str">
        <f>____IN_____!C153</f>
        <v>iter1</v>
      </c>
      <c r="D142" s="205" t="str">
        <f>____IN_____!D153</f>
        <v>n11</v>
      </c>
      <c r="E142" s="208"/>
      <c r="F142" s="213">
        <v>139</v>
      </c>
      <c r="G142" s="216" t="s">
        <v>76</v>
      </c>
      <c r="H142" s="213" t="s">
        <v>616</v>
      </c>
      <c r="I142" s="218" t="str">
        <f>IF(Table4[[#This Row],[B]]=F141,1,"")</f>
        <v/>
      </c>
      <c r="J142" s="51"/>
      <c r="K142" s="255"/>
      <c r="L142" s="273"/>
      <c r="M142" s="263"/>
      <c r="N142" s="208"/>
      <c r="O142" s="208"/>
      <c r="P142" s="83"/>
      <c r="Q142" s="83"/>
      <c r="R142" s="255"/>
      <c r="S142" s="258"/>
      <c r="T142" s="258"/>
      <c r="U142" s="12"/>
      <c r="V142" s="227"/>
      <c r="W142" s="219"/>
      <c r="X142" s="214"/>
      <c r="Y142" s="213"/>
      <c r="Z142" s="213"/>
      <c r="AA142" s="212"/>
      <c r="AB142" s="212"/>
      <c r="AC142" s="212"/>
      <c r="AD142" s="205">
        <v>139</v>
      </c>
      <c r="AE142" s="206" t="s">
        <v>378</v>
      </c>
      <c r="AF142" s="205" t="s">
        <v>612</v>
      </c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</row>
    <row r="143" spans="1:45" ht="12" customHeight="1" x14ac:dyDescent="0.25">
      <c r="A143" s="258"/>
      <c r="B143" s="205">
        <f>____IN_____!B154</f>
        <v>140</v>
      </c>
      <c r="C143" s="206" t="str">
        <f>____IN_____!C154</f>
        <v>isolve</v>
      </c>
      <c r="D143" s="205" t="str">
        <f>____IN_____!D154</f>
        <v>n12</v>
      </c>
      <c r="E143" s="208"/>
      <c r="F143" s="213">
        <v>140</v>
      </c>
      <c r="G143" s="216" t="s">
        <v>382</v>
      </c>
      <c r="H143" s="213" t="s">
        <v>617</v>
      </c>
      <c r="I143" s="217" t="str">
        <f>IF(Table4[[#This Row],[B]]=F142,1,"")</f>
        <v/>
      </c>
      <c r="J143" s="51"/>
      <c r="K143" s="255"/>
      <c r="L143" s="273"/>
      <c r="M143" s="263"/>
      <c r="N143" s="208"/>
      <c r="O143" s="208"/>
      <c r="P143" s="83"/>
      <c r="Q143" s="83"/>
      <c r="R143" s="255"/>
      <c r="S143" s="258"/>
      <c r="T143" s="258"/>
      <c r="U143" s="12"/>
      <c r="V143" s="227"/>
      <c r="W143" s="219"/>
      <c r="X143" s="214"/>
      <c r="Y143" s="213"/>
      <c r="Z143" s="213"/>
      <c r="AA143" s="212"/>
      <c r="AB143" s="212"/>
      <c r="AC143" s="212"/>
      <c r="AD143" s="205">
        <v>140</v>
      </c>
      <c r="AE143" s="206" t="s">
        <v>379</v>
      </c>
      <c r="AF143" s="205" t="s">
        <v>613</v>
      </c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</row>
    <row r="144" spans="1:45" ht="12" customHeight="1" x14ac:dyDescent="0.25">
      <c r="A144" s="258"/>
      <c r="B144" s="205">
        <f>____IN_____!B155</f>
        <v>141</v>
      </c>
      <c r="C144" s="206" t="str">
        <f>____IN_____!C155</f>
        <v>ncrs</v>
      </c>
      <c r="D144" s="205" t="str">
        <f>____IN_____!D155</f>
        <v>n13</v>
      </c>
      <c r="E144" s="208"/>
      <c r="F144" s="213">
        <v>141</v>
      </c>
      <c r="G144" s="216" t="s">
        <v>384</v>
      </c>
      <c r="H144" s="213" t="s">
        <v>618</v>
      </c>
      <c r="I144" s="217" t="str">
        <f>IF(Table4[[#This Row],[B]]=F143,1,"")</f>
        <v/>
      </c>
      <c r="J144" s="51"/>
      <c r="K144" s="255"/>
      <c r="L144" s="273"/>
      <c r="M144" s="263"/>
      <c r="N144" s="208"/>
      <c r="O144" s="208"/>
      <c r="P144" s="83"/>
      <c r="Q144" s="83"/>
      <c r="R144" s="255"/>
      <c r="S144" s="258"/>
      <c r="T144" s="258"/>
      <c r="U144" s="12"/>
      <c r="V144" s="227"/>
      <c r="W144" s="219"/>
      <c r="X144" s="214"/>
      <c r="Y144" s="213"/>
      <c r="Z144" s="213"/>
      <c r="AA144" s="212"/>
      <c r="AB144" s="212"/>
      <c r="AC144" s="212"/>
      <c r="AD144" s="205">
        <v>141</v>
      </c>
      <c r="AE144" s="206" t="s">
        <v>380</v>
      </c>
      <c r="AF144" s="205" t="s">
        <v>614</v>
      </c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</row>
    <row r="145" spans="1:45" ht="12" customHeight="1" x14ac:dyDescent="0.25">
      <c r="A145" s="258"/>
      <c r="B145" s="205">
        <f>____IN_____!B156</f>
        <v>142</v>
      </c>
      <c r="C145" s="206" t="str">
        <f>____IN_____!C156</f>
        <v>accl</v>
      </c>
      <c r="D145" s="205" t="str">
        <f>____IN_____!D156</f>
        <v>n14</v>
      </c>
      <c r="E145" s="208"/>
      <c r="F145" s="213">
        <v>142</v>
      </c>
      <c r="G145" s="216" t="s">
        <v>413</v>
      </c>
      <c r="H145" s="213" t="s">
        <v>529</v>
      </c>
      <c r="I145" s="217" t="str">
        <f>IF(Table4[[#This Row],[B]]=F144,1,"")</f>
        <v/>
      </c>
      <c r="J145" s="51"/>
      <c r="K145" s="255"/>
      <c r="L145" s="273"/>
      <c r="M145" s="263"/>
      <c r="N145" s="208"/>
      <c r="O145" s="208"/>
      <c r="P145" s="83"/>
      <c r="Q145" s="83"/>
      <c r="R145" s="255"/>
      <c r="S145" s="258"/>
      <c r="T145" s="258"/>
      <c r="U145" s="12"/>
      <c r="V145" s="227"/>
      <c r="W145" s="219"/>
      <c r="X145" s="214"/>
      <c r="Y145" s="213"/>
      <c r="Z145" s="213"/>
      <c r="AA145" s="212"/>
      <c r="AB145" s="212"/>
      <c r="AC145" s="212"/>
      <c r="AD145" s="205">
        <v>142</v>
      </c>
      <c r="AE145" s="206" t="s">
        <v>381</v>
      </c>
      <c r="AF145" s="205" t="s">
        <v>615</v>
      </c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</row>
    <row r="146" spans="1:45" ht="12" customHeight="1" x14ac:dyDescent="0.25">
      <c r="A146" s="258"/>
      <c r="B146" s="205">
        <f>____IN_____!B157</f>
        <v>143</v>
      </c>
      <c r="C146" s="206" t="str">
        <f>____IN_____!C157</f>
        <v>cclose</v>
      </c>
      <c r="D146" s="205" t="str">
        <f>____IN_____!D157</f>
        <v>n15</v>
      </c>
      <c r="E146" s="208"/>
      <c r="F146" s="213">
        <v>143</v>
      </c>
      <c r="G146" s="216" t="s">
        <v>415</v>
      </c>
      <c r="H146" s="213" t="s">
        <v>530</v>
      </c>
      <c r="I146" s="217" t="str">
        <f>IF(Table4[[#This Row],[B]]=F145,1,"")</f>
        <v/>
      </c>
      <c r="J146" s="51"/>
      <c r="K146" s="255"/>
      <c r="L146" s="273"/>
      <c r="M146" s="263"/>
      <c r="N146" s="208"/>
      <c r="O146" s="208"/>
      <c r="P146" s="83"/>
      <c r="Q146" s="83"/>
      <c r="R146" s="255"/>
      <c r="S146" s="258"/>
      <c r="T146" s="258"/>
      <c r="U146" s="12"/>
      <c r="V146" s="227"/>
      <c r="W146" s="219"/>
      <c r="X146" s="214"/>
      <c r="Y146" s="213"/>
      <c r="Z146" s="213"/>
      <c r="AA146" s="212"/>
      <c r="AB146" s="212"/>
      <c r="AC146" s="212"/>
      <c r="AD146" s="205">
        <v>143</v>
      </c>
      <c r="AE146" s="206" t="s">
        <v>76</v>
      </c>
      <c r="AF146" s="205" t="s">
        <v>616</v>
      </c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</row>
    <row r="147" spans="1:45" ht="12" customHeight="1" x14ac:dyDescent="0.25">
      <c r="A147" s="258"/>
      <c r="B147" s="205">
        <f>____IN_____!B158</f>
        <v>144</v>
      </c>
      <c r="C147" s="206" t="str">
        <f>____IN_____!C158</f>
        <v>iprgcg</v>
      </c>
      <c r="D147" s="205" t="str">
        <f>____IN_____!D158</f>
        <v>n16</v>
      </c>
      <c r="E147" s="208"/>
      <c r="F147" s="213">
        <v>144</v>
      </c>
      <c r="G147" s="216" t="s">
        <v>263</v>
      </c>
      <c r="H147" s="213" t="s">
        <v>531</v>
      </c>
      <c r="I147" s="217" t="str">
        <f>IF(Table4[[#This Row],[B]]=F146,1,"")</f>
        <v/>
      </c>
      <c r="J147" s="51"/>
      <c r="K147" s="255"/>
      <c r="L147" s="273"/>
      <c r="M147" s="263"/>
      <c r="N147" s="208"/>
      <c r="O147" s="208"/>
      <c r="P147" s="83"/>
      <c r="Q147" s="83"/>
      <c r="R147" s="255"/>
      <c r="S147" s="258"/>
      <c r="T147" s="258"/>
      <c r="U147" s="12"/>
      <c r="V147" s="227"/>
      <c r="W147" s="219"/>
      <c r="X147" s="214"/>
      <c r="Y147" s="213"/>
      <c r="Z147" s="213"/>
      <c r="AA147" s="212"/>
      <c r="AB147" s="212"/>
      <c r="AC147" s="212"/>
      <c r="AD147" s="205">
        <v>144</v>
      </c>
      <c r="AE147" s="206" t="s">
        <v>382</v>
      </c>
      <c r="AF147" s="205" t="s">
        <v>617</v>
      </c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</row>
    <row r="148" spans="1:45" ht="12" customHeight="1" x14ac:dyDescent="0.25">
      <c r="A148" s="258"/>
      <c r="B148" s="205">
        <f>____IN_____!B159</f>
        <v>145</v>
      </c>
      <c r="C148" s="206" t="str">
        <f>____IN_____!C159</f>
        <v>icelltype_str</v>
      </c>
      <c r="D148" s="205" t="str">
        <f>____IN_____!D159</f>
        <v>n17</v>
      </c>
      <c r="E148" s="208"/>
      <c r="F148" s="213">
        <v>145</v>
      </c>
      <c r="G148" s="216" t="s">
        <v>877</v>
      </c>
      <c r="H148" s="213" t="s">
        <v>874</v>
      </c>
      <c r="I148" s="217" t="str">
        <f>IF(Table4[[#This Row],[B]]=F147,1,"")</f>
        <v/>
      </c>
      <c r="J148" s="51"/>
      <c r="K148" s="255"/>
      <c r="L148" s="273"/>
      <c r="M148" s="263"/>
      <c r="N148" s="208"/>
      <c r="O148" s="208"/>
      <c r="P148" s="83"/>
      <c r="Q148" s="83"/>
      <c r="R148" s="255"/>
      <c r="S148" s="258"/>
      <c r="T148" s="258"/>
      <c r="U148" s="12"/>
      <c r="V148" s="227"/>
      <c r="W148" s="219"/>
      <c r="X148" s="214"/>
      <c r="Y148" s="213"/>
      <c r="Z148" s="213"/>
      <c r="AA148" s="212"/>
      <c r="AB148" s="212"/>
      <c r="AC148" s="212"/>
      <c r="AD148" s="205">
        <v>145</v>
      </c>
      <c r="AE148" s="206" t="s">
        <v>384</v>
      </c>
      <c r="AF148" s="205" t="s">
        <v>618</v>
      </c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</row>
    <row r="149" spans="1:45" ht="12" customHeight="1" x14ac:dyDescent="0.25">
      <c r="A149" s="258"/>
      <c r="B149" s="205">
        <f>____IN_____!B160</f>
        <v>146</v>
      </c>
      <c r="C149" s="206" t="str">
        <f>____IN_____!C160</f>
        <v>tp</v>
      </c>
      <c r="D149" s="205" t="str">
        <f>____IN_____!D160</f>
        <v>T_2n</v>
      </c>
      <c r="E149" s="208"/>
      <c r="F149" s="213">
        <v>146</v>
      </c>
      <c r="G149" s="216" t="s">
        <v>421</v>
      </c>
      <c r="H149" s="213" t="s">
        <v>665</v>
      </c>
      <c r="I149" s="218" t="str">
        <f>IF(Table4[[#This Row],[B]]=F148,1,"")</f>
        <v/>
      </c>
      <c r="J149" s="51"/>
      <c r="K149" s="255"/>
      <c r="L149" s="273"/>
      <c r="M149" s="263"/>
      <c r="N149" s="208"/>
      <c r="O149" s="208"/>
      <c r="P149" s="83"/>
      <c r="Q149" s="83"/>
      <c r="R149" s="255"/>
      <c r="S149" s="258"/>
      <c r="T149" s="258"/>
      <c r="U149" s="12"/>
      <c r="V149" s="227"/>
      <c r="W149" s="219"/>
      <c r="X149" s="214"/>
      <c r="Y149" s="213"/>
      <c r="Z149" s="213"/>
      <c r="AA149" s="212"/>
      <c r="AB149" s="212"/>
      <c r="AC149" s="212"/>
      <c r="AD149" s="205">
        <v>146</v>
      </c>
      <c r="AE149" s="206" t="s">
        <v>413</v>
      </c>
      <c r="AF149" s="205" t="s">
        <v>529</v>
      </c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</row>
    <row r="150" spans="1:45" ht="12" customHeight="1" x14ac:dyDescent="0.25">
      <c r="A150" s="258"/>
      <c r="B150" s="205">
        <f>____IN_____!B161</f>
        <v>147</v>
      </c>
      <c r="C150" s="206" t="str">
        <f>____IN_____!C161</f>
        <v>bt</v>
      </c>
      <c r="D150" s="205" t="str">
        <f>____IN_____!D161</f>
        <v>B_2n</v>
      </c>
      <c r="E150" s="208"/>
      <c r="F150" s="213">
        <v>147</v>
      </c>
      <c r="G150" s="216" t="s">
        <v>422</v>
      </c>
      <c r="H150" s="213" t="s">
        <v>666</v>
      </c>
      <c r="I150" s="217" t="str">
        <f>IF(Table4[[#This Row],[B]]=F149,1,"")</f>
        <v/>
      </c>
      <c r="J150" s="51"/>
      <c r="K150" s="255"/>
      <c r="L150" s="273"/>
      <c r="M150" s="263"/>
      <c r="N150" s="208"/>
      <c r="O150" s="208"/>
      <c r="P150" s="83"/>
      <c r="Q150" s="83"/>
      <c r="R150" s="255"/>
      <c r="S150" s="258"/>
      <c r="T150" s="258"/>
      <c r="U150" s="12"/>
      <c r="V150" s="227"/>
      <c r="W150" s="219"/>
      <c r="X150" s="214"/>
      <c r="Y150" s="213"/>
      <c r="Z150" s="213"/>
      <c r="AA150" s="212"/>
      <c r="AB150" s="212"/>
      <c r="AC150" s="212"/>
      <c r="AD150" s="205">
        <v>147</v>
      </c>
      <c r="AE150" s="206" t="s">
        <v>415</v>
      </c>
      <c r="AF150" s="205" t="s">
        <v>530</v>
      </c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</row>
    <row r="151" spans="1:45" ht="12" customHeight="1" x14ac:dyDescent="0.25">
      <c r="A151" s="258"/>
      <c r="B151" s="205">
        <f>____IN_____!B162</f>
        <v>148</v>
      </c>
      <c r="C151" s="206" t="str">
        <f>____IN_____!C162</f>
        <v>idomain</v>
      </c>
      <c r="D151" s="205" t="str">
        <f>____IN_____!D162</f>
        <v>i_D</v>
      </c>
      <c r="E151" s="208"/>
      <c r="F151" s="213">
        <v>148</v>
      </c>
      <c r="G151" s="216" t="s">
        <v>423</v>
      </c>
      <c r="H151" s="213" t="s">
        <v>667</v>
      </c>
      <c r="I151" s="217" t="str">
        <f>IF(Table4[[#This Row],[B]]=F150,1,"")</f>
        <v/>
      </c>
      <c r="J151" s="51"/>
      <c r="K151" s="255"/>
      <c r="L151" s="273"/>
      <c r="M151" s="263"/>
      <c r="N151" s="208"/>
      <c r="O151" s="208"/>
      <c r="P151" s="83"/>
      <c r="Q151" s="83"/>
      <c r="R151" s="255"/>
      <c r="S151" s="258"/>
      <c r="T151" s="258"/>
      <c r="U151" s="12"/>
      <c r="V151" s="227"/>
      <c r="W151" s="219"/>
      <c r="X151" s="214"/>
      <c r="Y151" s="213"/>
      <c r="Z151" s="213"/>
      <c r="AA151" s="212"/>
      <c r="AB151" s="212"/>
      <c r="AC151" s="212"/>
      <c r="AD151" s="205">
        <v>148</v>
      </c>
      <c r="AE151" s="206" t="s">
        <v>263</v>
      </c>
      <c r="AF151" s="205" t="s">
        <v>531</v>
      </c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</row>
    <row r="152" spans="1:45" ht="12" customHeight="1" x14ac:dyDescent="0.25">
      <c r="A152" s="258"/>
      <c r="B152" s="205">
        <f>____IN_____!B163</f>
        <v>149</v>
      </c>
      <c r="C152" s="206" t="str">
        <f>____IN_____!C163</f>
        <v>Idomain_inner</v>
      </c>
      <c r="D152" s="205" t="str">
        <f>____IN_____!D163</f>
        <v>i_D_B</v>
      </c>
      <c r="E152" s="208"/>
      <c r="F152" s="213">
        <v>149</v>
      </c>
      <c r="G152" s="216" t="s">
        <v>424</v>
      </c>
      <c r="H152" s="213" t="s">
        <v>533</v>
      </c>
      <c r="I152" s="217" t="str">
        <f>IF(Table4[[#This Row],[B]]=F151,1,"")</f>
        <v/>
      </c>
      <c r="J152" s="51"/>
      <c r="K152" s="255"/>
      <c r="L152" s="273"/>
      <c r="M152" s="263"/>
      <c r="N152" s="208"/>
      <c r="O152" s="208"/>
      <c r="P152" s="83"/>
      <c r="Q152" s="83"/>
      <c r="R152" s="255"/>
      <c r="S152" s="258"/>
      <c r="T152" s="258"/>
      <c r="U152" s="12"/>
      <c r="V152" s="227"/>
      <c r="W152" s="219"/>
      <c r="X152" s="214"/>
      <c r="Y152" s="213"/>
      <c r="Z152" s="213"/>
      <c r="AA152" s="212"/>
      <c r="AB152" s="212"/>
      <c r="AC152" s="212"/>
      <c r="AD152" s="205">
        <v>149</v>
      </c>
      <c r="AE152" s="206" t="s">
        <v>877</v>
      </c>
      <c r="AF152" s="205" t="s">
        <v>874</v>
      </c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</row>
    <row r="153" spans="1:45" ht="12" customHeight="1" x14ac:dyDescent="0.25">
      <c r="A153" s="258"/>
      <c r="B153" s="205">
        <f>____IN_____!B164</f>
        <v>150</v>
      </c>
      <c r="C153" s="206" t="str">
        <f>____IN_____!C164</f>
        <v>newton</v>
      </c>
      <c r="D153" s="205" t="str">
        <f>____IN_____!D164</f>
        <v>g1</v>
      </c>
      <c r="E153" s="208"/>
      <c r="F153" s="213">
        <v>150</v>
      </c>
      <c r="G153" s="216" t="s">
        <v>425</v>
      </c>
      <c r="H153" s="213" t="s">
        <v>532</v>
      </c>
      <c r="I153" s="217" t="str">
        <f>IF(Table4[[#This Row],[B]]=F152,1,"")</f>
        <v/>
      </c>
      <c r="J153" s="51"/>
      <c r="K153" s="255"/>
      <c r="L153" s="273"/>
      <c r="M153" s="263"/>
      <c r="N153" s="208"/>
      <c r="O153" s="208"/>
      <c r="P153" s="83"/>
      <c r="Q153" s="83"/>
      <c r="R153" s="255"/>
      <c r="S153" s="258"/>
      <c r="T153" s="258"/>
      <c r="U153" s="12"/>
      <c r="V153" s="227"/>
      <c r="W153" s="219"/>
      <c r="X153" s="214"/>
      <c r="Y153" s="213"/>
      <c r="Z153" s="213"/>
      <c r="AA153" s="212"/>
      <c r="AB153" s="212"/>
      <c r="AC153" s="212"/>
      <c r="AD153" s="205">
        <v>150</v>
      </c>
      <c r="AE153" s="206" t="s">
        <v>421</v>
      </c>
      <c r="AF153" s="205" t="s">
        <v>665</v>
      </c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</row>
    <row r="154" spans="1:45" ht="12" customHeight="1" x14ac:dyDescent="0.25">
      <c r="A154" s="258"/>
      <c r="B154" s="205">
        <f>____IN_____!B165</f>
        <v>151</v>
      </c>
      <c r="C154" s="206" t="str">
        <f>____IN_____!C165</f>
        <v>rewet</v>
      </c>
      <c r="D154" s="205" t="str">
        <f>____IN_____!D165</f>
        <v>g2</v>
      </c>
      <c r="E154" s="208"/>
      <c r="F154" s="213">
        <v>151</v>
      </c>
      <c r="G154" s="216" t="s">
        <v>433</v>
      </c>
      <c r="H154" s="213" t="s">
        <v>528</v>
      </c>
      <c r="I154" s="217" t="str">
        <f>IF(Table4[[#This Row],[B]]=F153,1,"")</f>
        <v/>
      </c>
      <c r="J154" s="51"/>
      <c r="K154" s="255"/>
      <c r="L154" s="273"/>
      <c r="M154" s="263"/>
      <c r="N154" s="208"/>
      <c r="O154" s="208"/>
      <c r="P154" s="83"/>
      <c r="Q154" s="83"/>
      <c r="R154" s="255"/>
      <c r="S154" s="258"/>
      <c r="T154" s="258"/>
      <c r="U154" s="12"/>
      <c r="V154" s="227"/>
      <c r="W154" s="219"/>
      <c r="X154" s="214"/>
      <c r="Y154" s="213"/>
      <c r="Z154" s="213"/>
      <c r="AA154" s="212"/>
      <c r="AB154" s="212"/>
      <c r="AC154" s="212"/>
      <c r="AD154" s="205">
        <v>151</v>
      </c>
      <c r="AE154" s="206" t="s">
        <v>422</v>
      </c>
      <c r="AF154" s="205" t="s">
        <v>666</v>
      </c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</row>
    <row r="155" spans="1:45" ht="12" customHeight="1" x14ac:dyDescent="0.25">
      <c r="A155" s="258"/>
      <c r="B155" s="205">
        <f>____IN_____!B166</f>
        <v>152</v>
      </c>
      <c r="C155" s="206" t="str">
        <f>____IN_____!C166</f>
        <v>wetfct</v>
      </c>
      <c r="D155" s="205" t="str">
        <f>____IN_____!D166</f>
        <v>g3</v>
      </c>
      <c r="E155" s="208"/>
      <c r="F155" s="213">
        <v>152</v>
      </c>
      <c r="G155" s="216" t="s">
        <v>436</v>
      </c>
      <c r="H155" s="213" t="s">
        <v>445</v>
      </c>
      <c r="I155" s="217" t="str">
        <f>IF(Table4[[#This Row],[B]]=F154,1,"")</f>
        <v/>
      </c>
      <c r="J155" s="51"/>
      <c r="K155" s="255"/>
      <c r="L155" s="273"/>
      <c r="M155" s="263"/>
      <c r="N155" s="208"/>
      <c r="O155" s="208"/>
      <c r="P155" s="83"/>
      <c r="Q155" s="83"/>
      <c r="R155" s="255"/>
      <c r="S155" s="258"/>
      <c r="T155" s="258"/>
      <c r="U155" s="12"/>
      <c r="V155" s="227"/>
      <c r="W155" s="219"/>
      <c r="X155" s="214"/>
      <c r="Y155" s="213"/>
      <c r="Z155" s="213"/>
      <c r="AA155" s="212"/>
      <c r="AB155" s="212"/>
      <c r="AC155" s="212"/>
      <c r="AD155" s="205">
        <v>152</v>
      </c>
      <c r="AE155" s="206" t="s">
        <v>423</v>
      </c>
      <c r="AF155" s="205" t="s">
        <v>667</v>
      </c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</row>
    <row r="156" spans="1:45" ht="12" customHeight="1" x14ac:dyDescent="0.25">
      <c r="A156" s="258"/>
      <c r="B156" s="205">
        <f>____IN_____!B167</f>
        <v>153</v>
      </c>
      <c r="C156" s="206" t="str">
        <f>____IN_____!C167</f>
        <v>iwetit</v>
      </c>
      <c r="D156" s="205" t="str">
        <f>____IN_____!D167</f>
        <v>i_Wa</v>
      </c>
      <c r="E156" s="208"/>
      <c r="F156" s="213">
        <v>153</v>
      </c>
      <c r="G156" s="216" t="s">
        <v>437</v>
      </c>
      <c r="H156" s="213" t="s">
        <v>447</v>
      </c>
      <c r="I156" s="217" t="str">
        <f>IF(Table4[[#This Row],[B]]=F155,1,"")</f>
        <v/>
      </c>
      <c r="J156" s="51"/>
      <c r="K156" s="255"/>
      <c r="L156" s="273"/>
      <c r="M156" s="263"/>
      <c r="N156" s="208"/>
      <c r="O156" s="208"/>
      <c r="P156" s="83"/>
      <c r="Q156" s="83"/>
      <c r="R156" s="255"/>
      <c r="S156" s="258"/>
      <c r="T156" s="258"/>
      <c r="U156" s="12"/>
      <c r="V156" s="227"/>
      <c r="W156" s="219"/>
      <c r="X156" s="214"/>
      <c r="Y156" s="213"/>
      <c r="Z156" s="213"/>
      <c r="AA156" s="212"/>
      <c r="AB156" s="212"/>
      <c r="AC156" s="212"/>
      <c r="AD156" s="205">
        <v>153</v>
      </c>
      <c r="AE156" s="206" t="s">
        <v>424</v>
      </c>
      <c r="AF156" s="205" t="s">
        <v>533</v>
      </c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</row>
    <row r="157" spans="1:45" ht="12" customHeight="1" x14ac:dyDescent="0.25">
      <c r="A157" s="258"/>
      <c r="B157" s="205">
        <f>____IN_____!B168</f>
        <v>154</v>
      </c>
      <c r="C157" s="206" t="str">
        <f>____IN_____!C168</f>
        <v>ihdwet</v>
      </c>
      <c r="D157" s="205" t="str">
        <f>____IN_____!D168</f>
        <v>i_Wb</v>
      </c>
      <c r="E157" s="208"/>
      <c r="F157" s="213">
        <v>154</v>
      </c>
      <c r="G157" s="216" t="s">
        <v>438</v>
      </c>
      <c r="H157" s="213" t="s">
        <v>446</v>
      </c>
      <c r="I157" s="218" t="str">
        <f>IF(Table4[[#This Row],[B]]=F156,1,"")</f>
        <v/>
      </c>
      <c r="J157" s="51"/>
      <c r="K157" s="255"/>
      <c r="L157" s="273"/>
      <c r="M157" s="263"/>
      <c r="N157" s="208"/>
      <c r="O157" s="208"/>
      <c r="P157" s="83"/>
      <c r="Q157" s="83"/>
      <c r="R157" s="255"/>
      <c r="S157" s="258"/>
      <c r="T157" s="258"/>
      <c r="U157" s="12"/>
      <c r="V157" s="227"/>
      <c r="W157" s="219"/>
      <c r="X157" s="214"/>
      <c r="Y157" s="213"/>
      <c r="Z157" s="213"/>
      <c r="AA157" s="212"/>
      <c r="AB157" s="212"/>
      <c r="AC157" s="212"/>
      <c r="AD157" s="205">
        <v>154</v>
      </c>
      <c r="AE157" s="206" t="s">
        <v>425</v>
      </c>
      <c r="AF157" s="205" t="s">
        <v>532</v>
      </c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</row>
    <row r="158" spans="1:45" ht="12" customHeight="1" x14ac:dyDescent="0.25">
      <c r="A158" s="258"/>
      <c r="B158" s="205">
        <f>____IN_____!B169</f>
        <v>155</v>
      </c>
      <c r="C158" s="206" t="str">
        <f>____IN_____!C169</f>
        <v>ext_depth</v>
      </c>
      <c r="D158" s="205" t="str">
        <f>____IN_____!D169</f>
        <v>et_D</v>
      </c>
      <c r="E158" s="208"/>
      <c r="F158" s="213">
        <v>155</v>
      </c>
      <c r="G158" s="216" t="s">
        <v>439</v>
      </c>
      <c r="H158" s="213" t="s">
        <v>448</v>
      </c>
      <c r="I158" s="218" t="str">
        <f>IF(Table4[[#This Row],[B]]=F157,1,"")</f>
        <v/>
      </c>
      <c r="J158" s="51"/>
      <c r="K158" s="255"/>
      <c r="L158" s="273"/>
      <c r="M158" s="263"/>
      <c r="N158" s="208"/>
      <c r="O158" s="208"/>
      <c r="P158" s="83"/>
      <c r="Q158" s="83"/>
      <c r="R158" s="255"/>
      <c r="S158" s="258"/>
      <c r="T158" s="258"/>
      <c r="U158" s="12"/>
      <c r="V158" s="227"/>
      <c r="W158" s="219"/>
      <c r="X158" s="214"/>
      <c r="Y158" s="213"/>
      <c r="Z158" s="213"/>
      <c r="AA158" s="212"/>
      <c r="AB158" s="212"/>
      <c r="AC158" s="212"/>
      <c r="AD158" s="205">
        <v>155</v>
      </c>
      <c r="AE158" s="206" t="s">
        <v>433</v>
      </c>
      <c r="AF158" s="205" t="s">
        <v>528</v>
      </c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</row>
    <row r="159" spans="1:45" ht="12" customHeight="1" x14ac:dyDescent="0.25">
      <c r="A159" s="258"/>
      <c r="B159" s="205">
        <f>____IN_____!B170</f>
        <v>156</v>
      </c>
      <c r="C159" s="206" t="str">
        <f>____IN_____!C170</f>
        <v>nreaches</v>
      </c>
      <c r="D159" s="205" t="str">
        <f>____IN_____!D170</f>
        <v>sfr_01</v>
      </c>
      <c r="E159" s="208"/>
      <c r="F159" s="213">
        <v>156</v>
      </c>
      <c r="G159" s="216" t="s">
        <v>440</v>
      </c>
      <c r="H159" s="213" t="s">
        <v>449</v>
      </c>
      <c r="I159" s="218" t="str">
        <f>IF(Table4[[#This Row],[B]]=F158,1,"")</f>
        <v/>
      </c>
      <c r="J159" s="51"/>
      <c r="K159" s="255"/>
      <c r="L159" s="273"/>
      <c r="M159" s="263"/>
      <c r="N159" s="208"/>
      <c r="O159" s="208"/>
      <c r="P159" s="83"/>
      <c r="Q159" s="83"/>
      <c r="R159" s="255"/>
      <c r="S159" s="258"/>
      <c r="T159" s="258"/>
      <c r="U159" s="12"/>
      <c r="V159" s="227"/>
      <c r="W159" s="219"/>
      <c r="X159" s="214"/>
      <c r="Y159" s="213"/>
      <c r="Z159" s="213"/>
      <c r="AA159" s="212"/>
      <c r="AB159" s="212"/>
      <c r="AC159" s="212"/>
      <c r="AD159" s="205">
        <v>156</v>
      </c>
      <c r="AE159" s="206" t="s">
        <v>436</v>
      </c>
      <c r="AF159" s="205" t="s">
        <v>445</v>
      </c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  <row r="160" spans="1:45" ht="12" customHeight="1" x14ac:dyDescent="0.25">
      <c r="A160" s="258"/>
      <c r="B160" s="205">
        <f>____IN_____!B171</f>
        <v>157</v>
      </c>
      <c r="C160" s="206" t="str">
        <f>____IN_____!C171</f>
        <v>slope</v>
      </c>
      <c r="D160" s="205" t="str">
        <f>____IN_____!D171</f>
        <v>sfr_02</v>
      </c>
      <c r="E160" s="208"/>
      <c r="F160" s="213">
        <v>157</v>
      </c>
      <c r="G160" s="216" t="s">
        <v>441</v>
      </c>
      <c r="H160" s="213" t="s">
        <v>450</v>
      </c>
      <c r="I160" s="218" t="str">
        <f>IF(Table4[[#This Row],[B]]=F159,1,"")</f>
        <v/>
      </c>
      <c r="J160" s="51"/>
      <c r="K160" s="255"/>
      <c r="L160" s="273"/>
      <c r="M160" s="263"/>
      <c r="N160" s="208"/>
      <c r="O160" s="208"/>
      <c r="P160" s="83"/>
      <c r="Q160" s="83"/>
      <c r="R160" s="255"/>
      <c r="S160" s="258"/>
      <c r="T160" s="258"/>
      <c r="U160" s="12"/>
      <c r="V160" s="227"/>
      <c r="W160" s="219"/>
      <c r="X160" s="214"/>
      <c r="Y160" s="213"/>
      <c r="Z160" s="213"/>
      <c r="AA160" s="212"/>
      <c r="AB160" s="212"/>
      <c r="AC160" s="212"/>
      <c r="AD160" s="205">
        <v>157</v>
      </c>
      <c r="AE160" s="206" t="s">
        <v>437</v>
      </c>
      <c r="AF160" s="205" t="s">
        <v>447</v>
      </c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</row>
    <row r="161" spans="1:45" ht="12" customHeight="1" x14ac:dyDescent="0.25">
      <c r="A161" s="258"/>
      <c r="B161" s="205">
        <f>____IN_____!B172</f>
        <v>158</v>
      </c>
      <c r="C161" s="206" t="str">
        <f>____IN_____!C172</f>
        <v>roughness</v>
      </c>
      <c r="D161" s="205" t="str">
        <f>____IN_____!D172</f>
        <v>sfr_03</v>
      </c>
      <c r="E161" s="208"/>
      <c r="F161" s="213">
        <v>158</v>
      </c>
      <c r="G161" s="216" t="s">
        <v>442</v>
      </c>
      <c r="H161" s="213" t="s">
        <v>451</v>
      </c>
      <c r="I161" s="218" t="str">
        <f>IF(Table4[[#This Row],[B]]=F160,1,"")</f>
        <v/>
      </c>
      <c r="J161" s="51"/>
      <c r="K161" s="255"/>
      <c r="L161" s="273"/>
      <c r="M161" s="263"/>
      <c r="N161" s="208"/>
      <c r="O161" s="208"/>
      <c r="P161" s="83"/>
      <c r="Q161" s="83"/>
      <c r="R161" s="255"/>
      <c r="S161" s="258"/>
      <c r="T161" s="258"/>
      <c r="U161" s="12"/>
      <c r="V161" s="227"/>
      <c r="W161" s="219"/>
      <c r="X161" s="214"/>
      <c r="Y161" s="213"/>
      <c r="Z161" s="213"/>
      <c r="AA161" s="212"/>
      <c r="AB161" s="212"/>
      <c r="AC161" s="212"/>
      <c r="AD161" s="205">
        <v>158</v>
      </c>
      <c r="AE161" s="206" t="s">
        <v>438</v>
      </c>
      <c r="AF161" s="205" t="s">
        <v>446</v>
      </c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</row>
    <row r="162" spans="1:45" ht="12" customHeight="1" x14ac:dyDescent="0.25">
      <c r="A162" s="258"/>
      <c r="B162" s="205">
        <f>____IN_____!B173</f>
        <v>159</v>
      </c>
      <c r="C162" s="206" t="str">
        <f>____IN_____!C173</f>
        <v>q_base</v>
      </c>
      <c r="D162" s="205" t="str">
        <f>____IN_____!D173</f>
        <v>sfr_04</v>
      </c>
      <c r="E162" s="208"/>
      <c r="F162" s="213">
        <v>159</v>
      </c>
      <c r="G162" s="216" t="s">
        <v>443</v>
      </c>
      <c r="H162" s="213" t="s">
        <v>452</v>
      </c>
      <c r="I162" s="218" t="str">
        <f>IF(Table4[[#This Row],[B]]=F161,1,"")</f>
        <v/>
      </c>
      <c r="J162" s="51"/>
      <c r="K162" s="255"/>
      <c r="L162" s="273"/>
      <c r="M162" s="263"/>
      <c r="N162" s="208"/>
      <c r="O162" s="208"/>
      <c r="P162" s="83"/>
      <c r="Q162" s="83"/>
      <c r="R162" s="255"/>
      <c r="S162" s="258"/>
      <c r="T162" s="258"/>
      <c r="U162" s="12"/>
      <c r="V162" s="227"/>
      <c r="W162" s="219"/>
      <c r="X162" s="214"/>
      <c r="Y162" s="213"/>
      <c r="Z162" s="213"/>
      <c r="AA162" s="212"/>
      <c r="AB162" s="212"/>
      <c r="AC162" s="212"/>
      <c r="AD162" s="205">
        <v>159</v>
      </c>
      <c r="AE162" s="206" t="s">
        <v>439</v>
      </c>
      <c r="AF162" s="205" t="s">
        <v>448</v>
      </c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</row>
    <row r="163" spans="1:45" ht="12" customHeight="1" x14ac:dyDescent="0.25">
      <c r="A163" s="258"/>
      <c r="B163" s="205">
        <f>____IN_____!B174</f>
        <v>160</v>
      </c>
      <c r="C163" s="206" t="str">
        <f>____IN_____!C174</f>
        <v>q_amplitude</v>
      </c>
      <c r="D163" s="205" t="str">
        <f>____IN_____!D174</f>
        <v>sfr_05</v>
      </c>
      <c r="E163" s="208"/>
      <c r="F163" s="213">
        <v>160</v>
      </c>
      <c r="G163" s="216" t="s">
        <v>444</v>
      </c>
      <c r="H163" s="213" t="s">
        <v>453</v>
      </c>
      <c r="I163" s="217" t="str">
        <f>IF(Table4[[#This Row],[B]]=F162,1,"")</f>
        <v/>
      </c>
      <c r="J163" s="51"/>
      <c r="K163" s="255"/>
      <c r="L163" s="273"/>
      <c r="M163" s="263"/>
      <c r="N163" s="208"/>
      <c r="O163" s="208"/>
      <c r="P163" s="83"/>
      <c r="Q163" s="83"/>
      <c r="R163" s="255"/>
      <c r="S163" s="258"/>
      <c r="T163" s="258"/>
      <c r="U163" s="12"/>
      <c r="V163" s="227"/>
      <c r="W163" s="219"/>
      <c r="X163" s="214"/>
      <c r="Y163" s="213"/>
      <c r="Z163" s="213"/>
      <c r="AA163" s="212"/>
      <c r="AB163" s="212"/>
      <c r="AC163" s="212"/>
      <c r="AD163" s="205">
        <v>160</v>
      </c>
      <c r="AE163" s="206" t="s">
        <v>440</v>
      </c>
      <c r="AF163" s="205" t="s">
        <v>449</v>
      </c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</row>
    <row r="164" spans="1:45" ht="12" customHeight="1" x14ac:dyDescent="0.25">
      <c r="A164" s="258"/>
      <c r="B164" s="205">
        <f>____IN_____!B175</f>
        <v>161</v>
      </c>
      <c r="C164" s="206" t="str">
        <f>____IN_____!C175</f>
        <v>lambda1</v>
      </c>
      <c r="D164" s="205" t="str">
        <f>____IN_____!D175</f>
        <v>sfr_06</v>
      </c>
      <c r="E164" s="208"/>
      <c r="F164" s="213">
        <v>161</v>
      </c>
      <c r="G164" s="216" t="s">
        <v>459</v>
      </c>
      <c r="H164" s="213" t="s">
        <v>548</v>
      </c>
      <c r="I164" s="218" t="str">
        <f>IF(Table4[[#This Row],[B]]=F163,1,"")</f>
        <v/>
      </c>
      <c r="J164" s="51"/>
      <c r="K164" s="255"/>
      <c r="L164" s="273"/>
      <c r="M164" s="263"/>
      <c r="N164" s="208"/>
      <c r="O164" s="208"/>
      <c r="P164" s="83"/>
      <c r="Q164" s="83"/>
      <c r="R164" s="255"/>
      <c r="S164" s="258"/>
      <c r="T164" s="258"/>
      <c r="U164" s="12"/>
      <c r="V164" s="227"/>
      <c r="W164" s="219"/>
      <c r="X164" s="214"/>
      <c r="Y164" s="213"/>
      <c r="Z164" s="213"/>
      <c r="AA164" s="212"/>
      <c r="AB164" s="212"/>
      <c r="AC164" s="212"/>
      <c r="AD164" s="205">
        <v>161</v>
      </c>
      <c r="AE164" s="206" t="s">
        <v>441</v>
      </c>
      <c r="AF164" s="205" t="s">
        <v>450</v>
      </c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</row>
    <row r="165" spans="1:45" ht="12" customHeight="1" x14ac:dyDescent="0.25">
      <c r="A165" s="258"/>
      <c r="B165" s="205">
        <f>____IN_____!B176</f>
        <v>162</v>
      </c>
      <c r="C165" s="206" t="str">
        <f>____IN_____!C176</f>
        <v>lambda2</v>
      </c>
      <c r="D165" s="205" t="str">
        <f>____IN_____!D176</f>
        <v>sfr_07</v>
      </c>
      <c r="E165" s="208"/>
      <c r="F165" s="213">
        <v>162</v>
      </c>
      <c r="G165" s="216" t="s">
        <v>460</v>
      </c>
      <c r="H165" s="213" t="s">
        <v>548</v>
      </c>
      <c r="I165" s="218" t="str">
        <f>IF(Table4[[#This Row],[B]]=F164,1,"")</f>
        <v/>
      </c>
      <c r="J165" s="51"/>
      <c r="K165" s="255"/>
      <c r="L165" s="273"/>
      <c r="M165" s="263"/>
      <c r="N165" s="208"/>
      <c r="O165" s="208"/>
      <c r="P165" s="83"/>
      <c r="Q165" s="83"/>
      <c r="R165" s="255"/>
      <c r="S165" s="258"/>
      <c r="T165" s="258"/>
      <c r="U165" s="12"/>
      <c r="V165" s="227"/>
      <c r="W165" s="219"/>
      <c r="X165" s="214"/>
      <c r="Y165" s="213"/>
      <c r="Z165" s="213"/>
      <c r="AA165" s="212"/>
      <c r="AB165" s="212"/>
      <c r="AC165" s="212"/>
      <c r="AD165" s="205">
        <v>162</v>
      </c>
      <c r="AE165" s="206" t="s">
        <v>442</v>
      </c>
      <c r="AF165" s="205" t="s">
        <v>451</v>
      </c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</row>
    <row r="166" spans="1:45" ht="12" customHeight="1" x14ac:dyDescent="0.25">
      <c r="A166" s="258"/>
      <c r="B166" s="205">
        <f>____IN_____!B177</f>
        <v>163</v>
      </c>
      <c r="C166" s="206" t="str">
        <f>____IN_____!C177</f>
        <v>Gamma</v>
      </c>
      <c r="D166" s="205" t="str">
        <f>____IN_____!D177</f>
        <v>sfr_08</v>
      </c>
      <c r="E166" s="208"/>
      <c r="F166" s="213">
        <v>163</v>
      </c>
      <c r="G166" s="216" t="s">
        <v>461</v>
      </c>
      <c r="H166" s="213" t="s">
        <v>548</v>
      </c>
      <c r="I166" s="217" t="str">
        <f>IF(Table4[[#This Row],[B]]=F165,1,"")</f>
        <v/>
      </c>
      <c r="J166" s="51"/>
      <c r="K166" s="255"/>
      <c r="L166" s="273"/>
      <c r="M166" s="263"/>
      <c r="N166" s="208"/>
      <c r="O166" s="208"/>
      <c r="P166" s="83"/>
      <c r="Q166" s="83"/>
      <c r="R166" s="255"/>
      <c r="S166" s="258"/>
      <c r="T166" s="258"/>
      <c r="U166" s="12"/>
      <c r="V166" s="227"/>
      <c r="W166" s="219"/>
      <c r="X166" s="214"/>
      <c r="Y166" s="213"/>
      <c r="Z166" s="213"/>
      <c r="AA166" s="212"/>
      <c r="AB166" s="212"/>
      <c r="AC166" s="212"/>
      <c r="AD166" s="205">
        <v>163</v>
      </c>
      <c r="AE166" s="206" t="s">
        <v>443</v>
      </c>
      <c r="AF166" s="205" t="s">
        <v>452</v>
      </c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</row>
    <row r="167" spans="1:45" ht="12" customHeight="1" x14ac:dyDescent="0.25">
      <c r="A167" s="258"/>
      <c r="B167" s="205">
        <f>____IN_____!B178</f>
        <v>164</v>
      </c>
      <c r="C167" s="206" t="str">
        <f>____IN_____!C178</f>
        <v>fr</v>
      </c>
      <c r="D167" s="205" t="str">
        <f>____IN_____!D178</f>
        <v>sfr_09</v>
      </c>
      <c r="E167" s="208"/>
      <c r="F167" s="213">
        <v>164</v>
      </c>
      <c r="G167" s="216" t="s">
        <v>462</v>
      </c>
      <c r="H167" s="213" t="s">
        <v>548</v>
      </c>
      <c r="I167" s="218" t="str">
        <f>IF(Table4[[#This Row],[B]]=F166,1,"")</f>
        <v/>
      </c>
      <c r="J167" s="51"/>
      <c r="K167" s="255"/>
      <c r="L167" s="273"/>
      <c r="M167" s="263"/>
      <c r="N167" s="208"/>
      <c r="O167" s="208"/>
      <c r="P167" s="83"/>
      <c r="Q167" s="83"/>
      <c r="R167" s="255"/>
      <c r="S167" s="258"/>
      <c r="T167" s="258"/>
      <c r="U167" s="12"/>
      <c r="V167" s="227"/>
      <c r="W167" s="219"/>
      <c r="X167" s="214"/>
      <c r="Y167" s="213"/>
      <c r="Z167" s="213"/>
      <c r="AA167" s="212"/>
      <c r="AB167" s="212"/>
      <c r="AC167" s="212"/>
      <c r="AD167" s="205">
        <v>164</v>
      </c>
      <c r="AE167" s="206" t="s">
        <v>444</v>
      </c>
      <c r="AF167" s="205" t="s">
        <v>453</v>
      </c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</row>
    <row r="168" spans="1:45" ht="12" customHeight="1" x14ac:dyDescent="0.25">
      <c r="A168" s="258"/>
      <c r="B168" s="205">
        <f>____IN_____!B179</f>
        <v>165</v>
      </c>
      <c r="C168" s="206" t="str">
        <f>____IN_____!C179</f>
        <v>ss11</v>
      </c>
      <c r="D168" s="205" t="str">
        <f>____IN_____!D179</f>
        <v>sto</v>
      </c>
      <c r="E168" s="208"/>
      <c r="F168" s="213">
        <v>165</v>
      </c>
      <c r="G168" s="216" t="s">
        <v>463</v>
      </c>
      <c r="H168" s="213" t="s">
        <v>548</v>
      </c>
      <c r="I168" s="217" t="str">
        <f>IF(Table4[[#This Row],[B]]=F167,1,"")</f>
        <v/>
      </c>
      <c r="J168" s="51"/>
      <c r="K168" s="255"/>
      <c r="L168" s="273"/>
      <c r="M168" s="263"/>
      <c r="N168" s="208"/>
      <c r="O168" s="208"/>
      <c r="P168" s="83"/>
      <c r="Q168" s="83"/>
      <c r="R168" s="255"/>
      <c r="S168" s="258"/>
      <c r="T168" s="258"/>
      <c r="U168" s="12"/>
      <c r="V168" s="227"/>
      <c r="W168" s="219"/>
      <c r="X168" s="214"/>
      <c r="Y168" s="213"/>
      <c r="Z168" s="213"/>
      <c r="AA168" s="212"/>
      <c r="AB168" s="212"/>
      <c r="AC168" s="212"/>
      <c r="AD168" s="205">
        <v>165</v>
      </c>
      <c r="AE168" s="206" t="s">
        <v>459</v>
      </c>
      <c r="AF168" s="205" t="s">
        <v>548</v>
      </c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</row>
    <row r="169" spans="1:45" ht="12" customHeight="1" x14ac:dyDescent="0.25">
      <c r="A169" s="258"/>
      <c r="B169" s="205">
        <f>____IN_____!B180</f>
        <v>166</v>
      </c>
      <c r="C169" s="206" t="str">
        <f>____IN_____!C180</f>
        <v>ss12</v>
      </c>
      <c r="D169" s="205" t="str">
        <f>____IN_____!D180</f>
        <v>sto</v>
      </c>
      <c r="E169" s="208"/>
      <c r="F169" s="213">
        <v>166</v>
      </c>
      <c r="G169" s="216" t="s">
        <v>464</v>
      </c>
      <c r="H169" s="213" t="s">
        <v>548</v>
      </c>
      <c r="I169" s="218" t="str">
        <f>IF(Table4[[#This Row],[B]]=F168,1,"")</f>
        <v/>
      </c>
      <c r="J169" s="51"/>
      <c r="K169" s="255"/>
      <c r="L169" s="273"/>
      <c r="M169" s="263"/>
      <c r="N169" s="208"/>
      <c r="O169" s="208"/>
      <c r="P169" s="83"/>
      <c r="Q169" s="83"/>
      <c r="R169" s="255"/>
      <c r="S169" s="258"/>
      <c r="T169" s="258"/>
      <c r="U169" s="12"/>
      <c r="V169" s="227"/>
      <c r="W169" s="219"/>
      <c r="X169" s="214"/>
      <c r="Y169" s="213"/>
      <c r="Z169" s="213"/>
      <c r="AA169" s="212"/>
      <c r="AB169" s="212"/>
      <c r="AC169" s="212"/>
      <c r="AD169" s="205">
        <v>166</v>
      </c>
      <c r="AE169" s="206" t="s">
        <v>460</v>
      </c>
      <c r="AF169" s="205" t="s">
        <v>548</v>
      </c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</row>
    <row r="170" spans="1:45" ht="12" customHeight="1" x14ac:dyDescent="0.25">
      <c r="A170" s="258"/>
      <c r="B170" s="205">
        <f>____IN_____!B181</f>
        <v>167</v>
      </c>
      <c r="C170" s="206" t="str">
        <f>____IN_____!C181</f>
        <v>ss13</v>
      </c>
      <c r="D170" s="205" t="str">
        <f>____IN_____!D181</f>
        <v>sto</v>
      </c>
      <c r="E170" s="208"/>
      <c r="F170" s="213">
        <v>167</v>
      </c>
      <c r="G170" s="216" t="s">
        <v>465</v>
      </c>
      <c r="H170" s="213" t="s">
        <v>548</v>
      </c>
      <c r="I170" s="217" t="str">
        <f>IF(Table4[[#This Row],[B]]=F169,1,"")</f>
        <v/>
      </c>
      <c r="J170" s="51"/>
      <c r="K170" s="255"/>
      <c r="L170" s="273"/>
      <c r="M170" s="263"/>
      <c r="N170" s="208"/>
      <c r="O170" s="208"/>
      <c r="P170" s="83"/>
      <c r="Q170" s="83"/>
      <c r="R170" s="255"/>
      <c r="S170" s="258"/>
      <c r="T170" s="258"/>
      <c r="U170" s="12"/>
      <c r="V170" s="227"/>
      <c r="W170" s="219"/>
      <c r="X170" s="214"/>
      <c r="Y170" s="213"/>
      <c r="Z170" s="213"/>
      <c r="AA170" s="212"/>
      <c r="AB170" s="212"/>
      <c r="AC170" s="212"/>
      <c r="AD170" s="205">
        <v>167</v>
      </c>
      <c r="AE170" s="206" t="s">
        <v>461</v>
      </c>
      <c r="AF170" s="205" t="s">
        <v>548</v>
      </c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</row>
    <row r="171" spans="1:45" ht="12" customHeight="1" x14ac:dyDescent="0.25">
      <c r="A171" s="258"/>
      <c r="B171" s="205">
        <f>____IN_____!B182</f>
        <v>168</v>
      </c>
      <c r="C171" s="206" t="str">
        <f>____IN_____!C182</f>
        <v>ss14</v>
      </c>
      <c r="D171" s="205" t="str">
        <f>____IN_____!D182</f>
        <v>sto</v>
      </c>
      <c r="E171" s="208"/>
      <c r="F171" s="213">
        <v>168</v>
      </c>
      <c r="G171" s="216" t="s">
        <v>466</v>
      </c>
      <c r="H171" s="213" t="s">
        <v>548</v>
      </c>
      <c r="I171" s="217" t="str">
        <f>IF(Table4[[#This Row],[B]]=F170,1,"")</f>
        <v/>
      </c>
      <c r="J171" s="51"/>
      <c r="K171" s="255"/>
      <c r="L171" s="273"/>
      <c r="M171" s="263"/>
      <c r="N171" s="208"/>
      <c r="O171" s="208"/>
      <c r="P171" s="83"/>
      <c r="Q171" s="83"/>
      <c r="R171" s="255"/>
      <c r="S171" s="258"/>
      <c r="T171" s="258"/>
      <c r="U171" s="12"/>
      <c r="V171" s="227"/>
      <c r="W171" s="219"/>
      <c r="X171" s="214"/>
      <c r="Y171" s="213"/>
      <c r="Z171" s="213"/>
      <c r="AA171" s="212"/>
      <c r="AB171" s="212"/>
      <c r="AC171" s="212"/>
      <c r="AD171" s="205">
        <v>168</v>
      </c>
      <c r="AE171" s="206" t="s">
        <v>462</v>
      </c>
      <c r="AF171" s="205" t="s">
        <v>548</v>
      </c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</row>
    <row r="172" spans="1:45" ht="12" customHeight="1" x14ac:dyDescent="0.25">
      <c r="A172" s="258"/>
      <c r="B172" s="205">
        <f>____IN_____!B183</f>
        <v>169</v>
      </c>
      <c r="C172" s="206" t="str">
        <f>____IN_____!C183</f>
        <v>ss15</v>
      </c>
      <c r="D172" s="205" t="str">
        <f>____IN_____!D183</f>
        <v>sto</v>
      </c>
      <c r="E172" s="208"/>
      <c r="F172" s="213">
        <v>169</v>
      </c>
      <c r="G172" s="216" t="s">
        <v>467</v>
      </c>
      <c r="H172" s="213" t="s">
        <v>548</v>
      </c>
      <c r="I172" s="218" t="str">
        <f>IF(Table4[[#This Row],[B]]=F171,1,"")</f>
        <v/>
      </c>
      <c r="J172" s="51"/>
      <c r="K172" s="255"/>
      <c r="L172" s="273"/>
      <c r="M172" s="263"/>
      <c r="N172" s="208"/>
      <c r="O172" s="208"/>
      <c r="P172" s="83"/>
      <c r="Q172" s="83"/>
      <c r="R172" s="255"/>
      <c r="S172" s="258"/>
      <c r="T172" s="258"/>
      <c r="U172" s="12"/>
      <c r="V172" s="227"/>
      <c r="W172" s="219"/>
      <c r="X172" s="214"/>
      <c r="Y172" s="213"/>
      <c r="Z172" s="213"/>
      <c r="AA172" s="212"/>
      <c r="AB172" s="212"/>
      <c r="AC172" s="212"/>
      <c r="AD172" s="205">
        <v>169</v>
      </c>
      <c r="AE172" s="206" t="s">
        <v>463</v>
      </c>
      <c r="AF172" s="205" t="s">
        <v>548</v>
      </c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</row>
    <row r="173" spans="1:45" ht="12" customHeight="1" x14ac:dyDescent="0.25">
      <c r="A173" s="258"/>
      <c r="B173" s="205">
        <f>____IN_____!B184</f>
        <v>170</v>
      </c>
      <c r="C173" s="206" t="str">
        <f>____IN_____!C184</f>
        <v>sy11</v>
      </c>
      <c r="D173" s="205" t="str">
        <f>____IN_____!D184</f>
        <v>sto</v>
      </c>
      <c r="E173" s="208"/>
      <c r="F173" s="213">
        <v>170</v>
      </c>
      <c r="G173" s="216" t="s">
        <v>468</v>
      </c>
      <c r="H173" s="213" t="s">
        <v>548</v>
      </c>
      <c r="I173" s="218" t="str">
        <f>IF(Table4[[#This Row],[B]]=F172,1,"")</f>
        <v/>
      </c>
      <c r="J173" s="51"/>
      <c r="K173" s="255"/>
      <c r="L173" s="273"/>
      <c r="M173" s="263"/>
      <c r="N173" s="208"/>
      <c r="O173" s="208"/>
      <c r="P173" s="83"/>
      <c r="Q173" s="83"/>
      <c r="R173" s="255"/>
      <c r="S173" s="258"/>
      <c r="T173" s="258"/>
      <c r="U173" s="12"/>
      <c r="V173" s="227"/>
      <c r="W173" s="219"/>
      <c r="X173" s="214"/>
      <c r="Y173" s="213"/>
      <c r="Z173" s="213"/>
      <c r="AA173" s="212"/>
      <c r="AB173" s="212"/>
      <c r="AC173" s="212"/>
      <c r="AD173" s="205">
        <v>170</v>
      </c>
      <c r="AE173" s="206" t="s">
        <v>464</v>
      </c>
      <c r="AF173" s="205" t="s">
        <v>548</v>
      </c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</row>
    <row r="174" spans="1:45" ht="12" customHeight="1" x14ac:dyDescent="0.25">
      <c r="A174" s="258"/>
      <c r="B174" s="205">
        <f>____IN_____!B185</f>
        <v>171</v>
      </c>
      <c r="C174" s="206" t="str">
        <f>____IN_____!C185</f>
        <v>sy12</v>
      </c>
      <c r="D174" s="205" t="str">
        <f>____IN_____!D185</f>
        <v>sto</v>
      </c>
      <c r="E174" s="208"/>
      <c r="F174" s="213">
        <v>171</v>
      </c>
      <c r="G174" s="216" t="s">
        <v>457</v>
      </c>
      <c r="H174" s="213" t="s">
        <v>505</v>
      </c>
      <c r="I174" s="218" t="str">
        <f>IF(Table4[[#This Row],[B]]=F173,1,"")</f>
        <v/>
      </c>
      <c r="J174" s="51"/>
      <c r="K174" s="255"/>
      <c r="L174" s="273"/>
      <c r="M174" s="263"/>
      <c r="N174" s="208"/>
      <c r="O174" s="208"/>
      <c r="P174" s="83"/>
      <c r="Q174" s="83"/>
      <c r="R174" s="255"/>
      <c r="S174" s="258"/>
      <c r="T174" s="258"/>
      <c r="U174" s="12"/>
      <c r="V174" s="227"/>
      <c r="W174" s="219"/>
      <c r="X174" s="214"/>
      <c r="Y174" s="213"/>
      <c r="Z174" s="213"/>
      <c r="AA174" s="212"/>
      <c r="AB174" s="212"/>
      <c r="AC174" s="212"/>
      <c r="AD174" s="205">
        <v>171</v>
      </c>
      <c r="AE174" s="206" t="s">
        <v>465</v>
      </c>
      <c r="AF174" s="205" t="s">
        <v>548</v>
      </c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</row>
    <row r="175" spans="1:45" ht="12" customHeight="1" x14ac:dyDescent="0.25">
      <c r="A175" s="258"/>
      <c r="B175" s="205">
        <f>____IN_____!B186</f>
        <v>172</v>
      </c>
      <c r="C175" s="206" t="str">
        <f>____IN_____!C186</f>
        <v>sy13</v>
      </c>
      <c r="D175" s="205" t="str">
        <f>____IN_____!D186</f>
        <v>sto</v>
      </c>
      <c r="E175" s="208"/>
      <c r="F175" s="213">
        <v>172</v>
      </c>
      <c r="G175" s="216" t="s">
        <v>472</v>
      </c>
      <c r="H175" s="213" t="s">
        <v>497</v>
      </c>
      <c r="I175" s="217" t="str">
        <f>IF(Table4[[#This Row],[B]]=F174,1,"")</f>
        <v/>
      </c>
      <c r="J175" s="51"/>
      <c r="K175" s="255"/>
      <c r="L175" s="273"/>
      <c r="M175" s="263"/>
      <c r="N175" s="208"/>
      <c r="O175" s="208"/>
      <c r="P175" s="83"/>
      <c r="Q175" s="83"/>
      <c r="R175" s="255"/>
      <c r="S175" s="258"/>
      <c r="T175" s="258"/>
      <c r="U175" s="12"/>
      <c r="V175" s="227"/>
      <c r="W175" s="219"/>
      <c r="X175" s="214"/>
      <c r="Y175" s="213"/>
      <c r="Z175" s="213"/>
      <c r="AA175" s="212"/>
      <c r="AB175" s="212"/>
      <c r="AC175" s="212"/>
      <c r="AD175" s="205">
        <v>172</v>
      </c>
      <c r="AE175" s="206" t="s">
        <v>466</v>
      </c>
      <c r="AF175" s="205" t="s">
        <v>548</v>
      </c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</row>
    <row r="176" spans="1:45" ht="12" customHeight="1" x14ac:dyDescent="0.25">
      <c r="A176" s="258"/>
      <c r="B176" s="205">
        <f>____IN_____!B187</f>
        <v>173</v>
      </c>
      <c r="C176" s="206" t="str">
        <f>____IN_____!C187</f>
        <v>sy14</v>
      </c>
      <c r="D176" s="205" t="str">
        <f>____IN_____!D187</f>
        <v>sto</v>
      </c>
      <c r="E176" s="208"/>
      <c r="F176" s="213">
        <v>173</v>
      </c>
      <c r="G176" s="216" t="s">
        <v>473</v>
      </c>
      <c r="H176" s="213" t="s">
        <v>506</v>
      </c>
      <c r="I176" s="217" t="str">
        <f>IF(Table4[[#This Row],[B]]=F175,1,"")</f>
        <v/>
      </c>
      <c r="J176" s="51"/>
      <c r="K176" s="255"/>
      <c r="L176" s="273"/>
      <c r="M176" s="263"/>
      <c r="N176" s="208"/>
      <c r="O176" s="208"/>
      <c r="P176" s="83"/>
      <c r="Q176" s="83"/>
      <c r="R176" s="255"/>
      <c r="S176" s="258"/>
      <c r="T176" s="258"/>
      <c r="U176" s="12"/>
      <c r="V176" s="227"/>
      <c r="W176" s="219"/>
      <c r="X176" s="214"/>
      <c r="Y176" s="213"/>
      <c r="Z176" s="213"/>
      <c r="AA176" s="212"/>
      <c r="AB176" s="212"/>
      <c r="AC176" s="212"/>
      <c r="AD176" s="205">
        <v>173</v>
      </c>
      <c r="AE176" s="206" t="s">
        <v>467</v>
      </c>
      <c r="AF176" s="205" t="s">
        <v>548</v>
      </c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</row>
    <row r="177" spans="1:45" ht="12" customHeight="1" x14ac:dyDescent="0.25">
      <c r="A177" s="258"/>
      <c r="B177" s="205">
        <f>____IN_____!B188</f>
        <v>174</v>
      </c>
      <c r="C177" s="206" t="str">
        <f>____IN_____!C188</f>
        <v>sy15</v>
      </c>
      <c r="D177" s="205" t="str">
        <f>____IN_____!D188</f>
        <v>sto</v>
      </c>
      <c r="E177" s="208"/>
      <c r="F177" s="213">
        <v>174</v>
      </c>
      <c r="G177" s="216" t="s">
        <v>474</v>
      </c>
      <c r="H177" s="213" t="s">
        <v>507</v>
      </c>
      <c r="I177" s="218" t="str">
        <f>IF(Table4[[#This Row],[B]]=F176,1,"")</f>
        <v/>
      </c>
      <c r="J177" s="51"/>
      <c r="K177" s="255"/>
      <c r="L177" s="273"/>
      <c r="M177" s="263"/>
      <c r="N177" s="208"/>
      <c r="O177" s="208"/>
      <c r="P177" s="83"/>
      <c r="Q177" s="83"/>
      <c r="R177" s="255"/>
      <c r="S177" s="258"/>
      <c r="T177" s="258"/>
      <c r="U177" s="12"/>
      <c r="V177" s="227"/>
      <c r="W177" s="219"/>
      <c r="X177" s="214"/>
      <c r="Y177" s="213"/>
      <c r="Z177" s="213"/>
      <c r="AA177" s="212"/>
      <c r="AB177" s="212"/>
      <c r="AC177" s="212"/>
      <c r="AD177" s="205">
        <v>174</v>
      </c>
      <c r="AE177" s="206" t="s">
        <v>468</v>
      </c>
      <c r="AF177" s="205" t="s">
        <v>548</v>
      </c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</row>
    <row r="178" spans="1:45" ht="12" customHeight="1" x14ac:dyDescent="0.25">
      <c r="A178" s="258"/>
      <c r="B178" s="205">
        <f>____IN_____!B189</f>
        <v>175</v>
      </c>
      <c r="C178" s="206" t="str">
        <f>____IN_____!C189</f>
        <v>lake_leakance</v>
      </c>
      <c r="D178" s="205" t="str">
        <f>____IN_____!D189</f>
        <v>L_leak</v>
      </c>
      <c r="E178" s="208"/>
      <c r="F178" s="213">
        <v>175</v>
      </c>
      <c r="G178" s="216" t="s">
        <v>476</v>
      </c>
      <c r="H178" s="213" t="s">
        <v>508</v>
      </c>
      <c r="I178" s="218" t="str">
        <f>IF(Table4[[#This Row],[B]]=F177,1,"")</f>
        <v/>
      </c>
      <c r="J178" s="51"/>
      <c r="K178" s="255"/>
      <c r="L178" s="273"/>
      <c r="M178" s="263"/>
      <c r="N178" s="208"/>
      <c r="O178" s="208"/>
      <c r="P178" s="83"/>
      <c r="Q178" s="83"/>
      <c r="R178" s="255"/>
      <c r="S178" s="258"/>
      <c r="T178" s="258"/>
      <c r="U178" s="12"/>
      <c r="V178" s="227"/>
      <c r="W178" s="219"/>
      <c r="X178" s="214"/>
      <c r="Y178" s="213"/>
      <c r="Z178" s="213"/>
      <c r="AA178" s="212"/>
      <c r="AB178" s="212"/>
      <c r="AC178" s="212"/>
      <c r="AD178" s="205">
        <v>175</v>
      </c>
      <c r="AE178" s="206" t="s">
        <v>457</v>
      </c>
      <c r="AF178" s="205" t="s">
        <v>505</v>
      </c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</row>
    <row r="179" spans="1:45" ht="12" customHeight="1" x14ac:dyDescent="0.25">
      <c r="A179" s="258"/>
      <c r="B179" s="205">
        <f>____IN_____!B190</f>
        <v>176</v>
      </c>
      <c r="C179" s="206" t="str">
        <f>____IN_____!C190</f>
        <v>outer_dvclose</v>
      </c>
      <c r="D179" s="205" t="str">
        <f>____IN_____!D190</f>
        <v>ot_dvclose</v>
      </c>
      <c r="E179" s="208"/>
      <c r="F179" s="213">
        <v>176</v>
      </c>
      <c r="G179" s="216" t="s">
        <v>478</v>
      </c>
      <c r="H179" s="213" t="s">
        <v>494</v>
      </c>
      <c r="I179" s="218" t="str">
        <f>IF(Table4[[#This Row],[B]]=F178,1,"")</f>
        <v/>
      </c>
      <c r="J179" s="51"/>
      <c r="K179" s="255"/>
      <c r="L179" s="273"/>
      <c r="M179" s="263"/>
      <c r="N179" s="208"/>
      <c r="O179" s="208"/>
      <c r="P179" s="83"/>
      <c r="Q179" s="83"/>
      <c r="R179" s="255"/>
      <c r="S179" s="258"/>
      <c r="T179" s="258"/>
      <c r="U179" s="12"/>
      <c r="V179" s="227"/>
      <c r="W179" s="219"/>
      <c r="X179" s="214"/>
      <c r="Y179" s="213"/>
      <c r="Z179" s="213"/>
      <c r="AA179" s="212"/>
      <c r="AB179" s="212"/>
      <c r="AC179" s="212"/>
      <c r="AD179" s="205">
        <v>176</v>
      </c>
      <c r="AE179" s="206" t="s">
        <v>472</v>
      </c>
      <c r="AF179" s="205" t="s">
        <v>497</v>
      </c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</row>
    <row r="180" spans="1:45" ht="12" customHeight="1" x14ac:dyDescent="0.25">
      <c r="A180" s="258"/>
      <c r="B180" s="205">
        <f>____IN_____!B191</f>
        <v>177</v>
      </c>
      <c r="C180" s="206" t="str">
        <f>____IN_____!C191</f>
        <v>outer_maximum</v>
      </c>
      <c r="D180" s="205" t="str">
        <f>____IN_____!D191</f>
        <v>ot_max</v>
      </c>
      <c r="E180" s="208"/>
      <c r="F180" s="213">
        <v>177</v>
      </c>
      <c r="G180" s="216" t="s">
        <v>479</v>
      </c>
      <c r="H180" s="213" t="s">
        <v>495</v>
      </c>
      <c r="I180" s="218" t="str">
        <f>IF(Table4[[#This Row],[B]]=F179,1,"")</f>
        <v/>
      </c>
      <c r="J180" s="51"/>
      <c r="K180" s="255"/>
      <c r="L180" s="273"/>
      <c r="M180" s="263"/>
      <c r="N180" s="208"/>
      <c r="O180" s="208"/>
      <c r="P180" s="83"/>
      <c r="Q180" s="83"/>
      <c r="R180" s="255"/>
      <c r="S180" s="258"/>
      <c r="T180" s="258"/>
      <c r="U180" s="12"/>
      <c r="V180" s="227"/>
      <c r="W180" s="219"/>
      <c r="X180" s="214"/>
      <c r="Y180" s="213"/>
      <c r="Z180" s="213"/>
      <c r="AA180" s="212"/>
      <c r="AB180" s="212"/>
      <c r="AC180" s="212"/>
      <c r="AD180" s="205">
        <v>177</v>
      </c>
      <c r="AE180" s="206" t="s">
        <v>473</v>
      </c>
      <c r="AF180" s="205" t="s">
        <v>506</v>
      </c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</row>
    <row r="181" spans="1:45" ht="12" customHeight="1" x14ac:dyDescent="0.25">
      <c r="A181" s="258"/>
      <c r="B181" s="205">
        <f>____IN_____!B192</f>
        <v>178</v>
      </c>
      <c r="C181" s="206" t="str">
        <f>____IN_____!C192</f>
        <v>under_relaxation</v>
      </c>
      <c r="D181" s="205" t="str">
        <f>____IN_____!D192</f>
        <v>ud_relax</v>
      </c>
      <c r="E181" s="208"/>
      <c r="F181" s="213">
        <v>178</v>
      </c>
      <c r="G181" s="216" t="s">
        <v>480</v>
      </c>
      <c r="H181" s="213" t="s">
        <v>496</v>
      </c>
      <c r="I181" s="218" t="str">
        <f>IF(Table4[[#This Row],[B]]=F180,1,"")</f>
        <v/>
      </c>
      <c r="J181" s="51"/>
      <c r="K181" s="255"/>
      <c r="L181" s="273"/>
      <c r="M181" s="263"/>
      <c r="N181" s="208"/>
      <c r="O181" s="208"/>
      <c r="P181" s="83"/>
      <c r="Q181" s="83"/>
      <c r="R181" s="255"/>
      <c r="S181" s="258"/>
      <c r="T181" s="258"/>
      <c r="U181" s="12"/>
      <c r="V181" s="227"/>
      <c r="W181" s="219"/>
      <c r="X181" s="214"/>
      <c r="Y181" s="213"/>
      <c r="Z181" s="213"/>
      <c r="AA181" s="212"/>
      <c r="AB181" s="212"/>
      <c r="AC181" s="212"/>
      <c r="AD181" s="205">
        <v>178</v>
      </c>
      <c r="AE181" s="206" t="s">
        <v>474</v>
      </c>
      <c r="AF181" s="205" t="s">
        <v>507</v>
      </c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</row>
    <row r="182" spans="1:45" ht="12" customHeight="1" x14ac:dyDescent="0.25">
      <c r="A182" s="258"/>
      <c r="B182" s="205">
        <f>____IN_____!B193</f>
        <v>179</v>
      </c>
      <c r="C182" s="206" t="str">
        <f>____IN_____!C193</f>
        <v>linear_acceleration</v>
      </c>
      <c r="D182" s="205" t="str">
        <f>____IN_____!D193</f>
        <v>l_accel</v>
      </c>
      <c r="E182" s="208"/>
      <c r="F182" s="213">
        <v>179</v>
      </c>
      <c r="G182" s="216" t="s">
        <v>481</v>
      </c>
      <c r="H182" s="213" t="s">
        <v>509</v>
      </c>
      <c r="I182" s="218" t="str">
        <f>IF(Table4[[#This Row],[B]]=F181,1,"")</f>
        <v/>
      </c>
      <c r="J182" s="51"/>
      <c r="K182" s="255"/>
      <c r="L182" s="273"/>
      <c r="M182" s="263"/>
      <c r="N182" s="208"/>
      <c r="O182" s="208"/>
      <c r="P182" s="83"/>
      <c r="Q182" s="83"/>
      <c r="R182" s="255"/>
      <c r="S182" s="258"/>
      <c r="T182" s="258"/>
      <c r="U182" s="12"/>
      <c r="V182" s="227"/>
      <c r="W182" s="219"/>
      <c r="X182" s="214"/>
      <c r="Y182" s="213"/>
      <c r="Z182" s="213"/>
      <c r="AA182" s="212"/>
      <c r="AB182" s="212"/>
      <c r="AC182" s="212"/>
      <c r="AD182" s="205">
        <v>179</v>
      </c>
      <c r="AE182" s="206" t="s">
        <v>476</v>
      </c>
      <c r="AF182" s="205" t="s">
        <v>508</v>
      </c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</row>
    <row r="183" spans="1:45" ht="12" customHeight="1" x14ac:dyDescent="0.25">
      <c r="A183" s="258"/>
      <c r="B183" s="205">
        <f>____IN_____!B194</f>
        <v>180</v>
      </c>
      <c r="C183" s="206" t="str">
        <f>____IN_____!C194</f>
        <v>under_relaxation_theta</v>
      </c>
      <c r="D183" s="205" t="str">
        <f>____IN_____!D194</f>
        <v>u_relax_θ</v>
      </c>
      <c r="E183" s="208"/>
      <c r="F183" s="213">
        <v>180</v>
      </c>
      <c r="G183" s="216" t="s">
        <v>482</v>
      </c>
      <c r="H183" s="213" t="s">
        <v>510</v>
      </c>
      <c r="I183" s="218" t="str">
        <f>IF(Table4[[#This Row],[B]]=F182,1,"")</f>
        <v/>
      </c>
      <c r="J183" s="51"/>
      <c r="K183" s="255"/>
      <c r="L183" s="273"/>
      <c r="M183" s="263"/>
      <c r="N183" s="208"/>
      <c r="O183" s="208"/>
      <c r="P183" s="83"/>
      <c r="Q183" s="83"/>
      <c r="R183" s="255"/>
      <c r="S183" s="258"/>
      <c r="T183" s="258"/>
      <c r="U183" s="12"/>
      <c r="V183" s="227"/>
      <c r="W183" s="219"/>
      <c r="X183" s="214"/>
      <c r="Y183" s="213"/>
      <c r="Z183" s="213"/>
      <c r="AA183" s="212"/>
      <c r="AB183" s="212"/>
      <c r="AC183" s="212"/>
      <c r="AD183" s="205">
        <v>180</v>
      </c>
      <c r="AE183" s="206" t="s">
        <v>478</v>
      </c>
      <c r="AF183" s="205" t="s">
        <v>494</v>
      </c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</row>
    <row r="184" spans="1:45" ht="12" customHeight="1" x14ac:dyDescent="0.25">
      <c r="A184" s="258"/>
      <c r="B184" s="205">
        <f>____IN_____!B195</f>
        <v>181</v>
      </c>
      <c r="C184" s="206" t="str">
        <f>____IN_____!C195</f>
        <v>under_relaxation_kappa</v>
      </c>
      <c r="D184" s="205" t="str">
        <f>____IN_____!D195</f>
        <v>u_relax_K</v>
      </c>
      <c r="E184" s="208"/>
      <c r="F184" s="213">
        <v>181</v>
      </c>
      <c r="G184" s="216" t="s">
        <v>483</v>
      </c>
      <c r="H184" s="213" t="s">
        <v>511</v>
      </c>
      <c r="I184" s="218" t="str">
        <f>IF(Table4[[#This Row],[B]]=F183,1,"")</f>
        <v/>
      </c>
      <c r="J184" s="51"/>
      <c r="K184" s="255"/>
      <c r="L184" s="273"/>
      <c r="M184" s="263"/>
      <c r="N184" s="208"/>
      <c r="O184" s="208"/>
      <c r="P184" s="83"/>
      <c r="Q184" s="83"/>
      <c r="R184" s="255"/>
      <c r="S184" s="258"/>
      <c r="T184" s="258"/>
      <c r="U184" s="12"/>
      <c r="V184" s="227"/>
      <c r="W184" s="219"/>
      <c r="X184" s="214"/>
      <c r="Y184" s="213"/>
      <c r="Z184" s="213"/>
      <c r="AA184" s="212"/>
      <c r="AB184" s="212"/>
      <c r="AC184" s="212"/>
      <c r="AD184" s="205">
        <v>181</v>
      </c>
      <c r="AE184" s="206" t="s">
        <v>479</v>
      </c>
      <c r="AF184" s="205" t="s">
        <v>495</v>
      </c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</row>
    <row r="185" spans="1:45" ht="12" customHeight="1" x14ac:dyDescent="0.25">
      <c r="A185" s="258"/>
      <c r="B185" s="205">
        <f>____IN_____!B196</f>
        <v>182</v>
      </c>
      <c r="C185" s="206" t="str">
        <f>____IN_____!C196</f>
        <v>under_relaxation_gamma</v>
      </c>
      <c r="D185" s="205" t="str">
        <f>____IN_____!D196</f>
        <v>u_relax_Y</v>
      </c>
      <c r="E185" s="208"/>
      <c r="F185" s="213">
        <v>182</v>
      </c>
      <c r="G185" s="216" t="s">
        <v>484</v>
      </c>
      <c r="H185" s="213" t="s">
        <v>512</v>
      </c>
      <c r="I185" s="218" t="str">
        <f>IF(Table4[[#This Row],[B]]=F184,1,"")</f>
        <v/>
      </c>
      <c r="J185" s="51"/>
      <c r="K185" s="255"/>
      <c r="L185" s="273"/>
      <c r="M185" s="263"/>
      <c r="N185" s="208"/>
      <c r="O185" s="208"/>
      <c r="P185" s="83"/>
      <c r="Q185" s="83"/>
      <c r="R185" s="255"/>
      <c r="S185" s="258"/>
      <c r="T185" s="258"/>
      <c r="U185" s="12"/>
      <c r="V185" s="227"/>
      <c r="W185" s="219"/>
      <c r="X185" s="214"/>
      <c r="Y185" s="213"/>
      <c r="Z185" s="213"/>
      <c r="AA185" s="212"/>
      <c r="AB185" s="212"/>
      <c r="AC185" s="212"/>
      <c r="AD185" s="205">
        <v>182</v>
      </c>
      <c r="AE185" s="206" t="s">
        <v>480</v>
      </c>
      <c r="AF185" s="205" t="s">
        <v>496</v>
      </c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</row>
    <row r="186" spans="1:45" ht="12" customHeight="1" x14ac:dyDescent="0.25">
      <c r="A186" s="258"/>
      <c r="B186" s="205">
        <f>____IN_____!B197</f>
        <v>183</v>
      </c>
      <c r="C186" s="206" t="str">
        <f>____IN_____!C197</f>
        <v>under_relaxation_momentum</v>
      </c>
      <c r="D186" s="205" t="str">
        <f>____IN_____!D197</f>
        <v>u_relax_m</v>
      </c>
      <c r="E186" s="208"/>
      <c r="F186" s="213">
        <v>183</v>
      </c>
      <c r="G186" s="216" t="s">
        <v>485</v>
      </c>
      <c r="H186" s="213" t="s">
        <v>513</v>
      </c>
      <c r="I186" s="218" t="str">
        <f>IF(Table4[[#This Row],[B]]=F185,1,"")</f>
        <v/>
      </c>
      <c r="J186" s="51"/>
      <c r="K186" s="255"/>
      <c r="L186" s="273"/>
      <c r="M186" s="263"/>
      <c r="N186" s="208"/>
      <c r="O186" s="208"/>
      <c r="P186" s="83"/>
      <c r="Q186" s="83"/>
      <c r="R186" s="255"/>
      <c r="S186" s="258"/>
      <c r="T186" s="258"/>
      <c r="U186" s="12"/>
      <c r="V186" s="227"/>
      <c r="W186" s="219"/>
      <c r="X186" s="214"/>
      <c r="Y186" s="213"/>
      <c r="Z186" s="213"/>
      <c r="AA186" s="212"/>
      <c r="AB186" s="212"/>
      <c r="AC186" s="212"/>
      <c r="AD186" s="205">
        <v>183</v>
      </c>
      <c r="AE186" s="206" t="s">
        <v>481</v>
      </c>
      <c r="AF186" s="205" t="s">
        <v>509</v>
      </c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</row>
    <row r="187" spans="1:45" ht="12" customHeight="1" x14ac:dyDescent="0.25">
      <c r="A187" s="258"/>
      <c r="B187" s="205">
        <f>____IN_____!B198</f>
        <v>184</v>
      </c>
      <c r="C187" s="206" t="str">
        <f>____IN_____!C198</f>
        <v>backtracking_number</v>
      </c>
      <c r="D187" s="205" t="str">
        <f>____IN_____!D198</f>
        <v>bk_nº</v>
      </c>
      <c r="E187" s="208"/>
      <c r="F187" s="213">
        <v>184</v>
      </c>
      <c r="G187" s="216" t="s">
        <v>486</v>
      </c>
      <c r="H187" s="213" t="s">
        <v>514</v>
      </c>
      <c r="I187" s="218" t="str">
        <f>IF(Table4[[#This Row],[B]]=F186,1,"")</f>
        <v/>
      </c>
      <c r="J187" s="51"/>
      <c r="K187" s="255"/>
      <c r="L187" s="273"/>
      <c r="M187" s="263"/>
      <c r="N187" s="208"/>
      <c r="O187" s="208"/>
      <c r="P187" s="83"/>
      <c r="Q187" s="83"/>
      <c r="R187" s="255"/>
      <c r="S187" s="258"/>
      <c r="T187" s="258"/>
      <c r="U187" s="12"/>
      <c r="V187" s="227"/>
      <c r="W187" s="219"/>
      <c r="X187" s="214"/>
      <c r="Y187" s="213"/>
      <c r="Z187" s="213"/>
      <c r="AA187" s="212"/>
      <c r="AB187" s="212"/>
      <c r="AC187" s="212"/>
      <c r="AD187" s="205">
        <v>184</v>
      </c>
      <c r="AE187" s="206" t="s">
        <v>482</v>
      </c>
      <c r="AF187" s="205" t="s">
        <v>510</v>
      </c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</row>
    <row r="188" spans="1:45" ht="12" customHeight="1" x14ac:dyDescent="0.25">
      <c r="A188" s="258"/>
      <c r="B188" s="205">
        <f>____IN_____!B199</f>
        <v>185</v>
      </c>
      <c r="C188" s="206" t="str">
        <f>____IN_____!C199</f>
        <v>backtracking_tolerance</v>
      </c>
      <c r="D188" s="205" t="str">
        <f>____IN_____!D199</f>
        <v>bk_tol</v>
      </c>
      <c r="E188" s="208"/>
      <c r="F188" s="213">
        <v>185</v>
      </c>
      <c r="G188" s="216" t="s">
        <v>487</v>
      </c>
      <c r="H188" s="213" t="s">
        <v>515</v>
      </c>
      <c r="I188" s="217" t="str">
        <f>IF(Table4[[#This Row],[B]]=F187,1,"")</f>
        <v/>
      </c>
      <c r="J188" s="51"/>
      <c r="K188" s="255"/>
      <c r="L188" s="273"/>
      <c r="M188" s="263"/>
      <c r="N188" s="208"/>
      <c r="O188" s="208"/>
      <c r="P188" s="83"/>
      <c r="Q188" s="83"/>
      <c r="R188" s="255"/>
      <c r="S188" s="258"/>
      <c r="T188" s="258"/>
      <c r="U188" s="12"/>
      <c r="V188" s="227"/>
      <c r="W188" s="219"/>
      <c r="X188" s="214"/>
      <c r="Y188" s="213"/>
      <c r="Z188" s="213"/>
      <c r="AA188" s="212"/>
      <c r="AB188" s="212"/>
      <c r="AC188" s="212"/>
      <c r="AD188" s="205">
        <v>185</v>
      </c>
      <c r="AE188" s="206" t="s">
        <v>483</v>
      </c>
      <c r="AF188" s="205" t="s">
        <v>511</v>
      </c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</row>
    <row r="189" spans="1:45" ht="12" customHeight="1" x14ac:dyDescent="0.25">
      <c r="A189" s="258"/>
      <c r="B189" s="205">
        <f>____IN_____!B200</f>
        <v>186</v>
      </c>
      <c r="C189" s="206" t="str">
        <f>____IN_____!C200</f>
        <v>backtracking_reduction_factor</v>
      </c>
      <c r="D189" s="205" t="str">
        <f>____IN_____!D200</f>
        <v>bk_red</v>
      </c>
      <c r="E189" s="208"/>
      <c r="F189" s="213">
        <v>186</v>
      </c>
      <c r="G189" s="216" t="s">
        <v>489</v>
      </c>
      <c r="H189" s="213" t="s">
        <v>516</v>
      </c>
      <c r="I189" s="218" t="str">
        <f>IF(Table4[[#This Row],[B]]=F188,1,"")</f>
        <v/>
      </c>
      <c r="J189" s="51"/>
      <c r="K189" s="255"/>
      <c r="L189" s="273"/>
      <c r="M189" s="263"/>
      <c r="N189" s="208"/>
      <c r="O189" s="208"/>
      <c r="P189" s="83"/>
      <c r="Q189" s="83"/>
      <c r="R189" s="255"/>
      <c r="S189" s="258"/>
      <c r="T189" s="258"/>
      <c r="U189" s="12"/>
      <c r="V189" s="227"/>
      <c r="W189" s="219"/>
      <c r="X189" s="214"/>
      <c r="Y189" s="213"/>
      <c r="Z189" s="213"/>
      <c r="AA189" s="212"/>
      <c r="AB189" s="212"/>
      <c r="AC189" s="212"/>
      <c r="AD189" s="205">
        <v>186</v>
      </c>
      <c r="AE189" s="206" t="s">
        <v>484</v>
      </c>
      <c r="AF189" s="205" t="s">
        <v>512</v>
      </c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</row>
    <row r="190" spans="1:45" ht="12" customHeight="1" x14ac:dyDescent="0.25">
      <c r="A190" s="258"/>
      <c r="B190" s="205">
        <f>____IN_____!B201</f>
        <v>187</v>
      </c>
      <c r="C190" s="206" t="str">
        <f>____IN_____!C201</f>
        <v>backtracking_residual_limit</v>
      </c>
      <c r="D190" s="205" t="str">
        <f>____IN_____!D201</f>
        <v>bk_res</v>
      </c>
      <c r="E190" s="208"/>
      <c r="F190" s="213">
        <v>187</v>
      </c>
      <c r="G190" s="216" t="s">
        <v>490</v>
      </c>
      <c r="H190" s="213" t="s">
        <v>517</v>
      </c>
      <c r="I190" s="218" t="str">
        <f>IF(Table4[[#This Row],[B]]=F189,1,"")</f>
        <v/>
      </c>
      <c r="J190" s="51"/>
      <c r="K190" s="255"/>
      <c r="L190" s="273"/>
      <c r="M190" s="263"/>
      <c r="N190" s="208"/>
      <c r="O190" s="208"/>
      <c r="P190" s="83"/>
      <c r="Q190" s="83"/>
      <c r="R190" s="255"/>
      <c r="S190" s="258"/>
      <c r="T190" s="258"/>
      <c r="U190" s="12"/>
      <c r="V190" s="227"/>
      <c r="W190" s="219"/>
      <c r="X190" s="214"/>
      <c r="Y190" s="213"/>
      <c r="Z190" s="213"/>
      <c r="AA190" s="212"/>
      <c r="AB190" s="212"/>
      <c r="AC190" s="212"/>
      <c r="AD190" s="205">
        <v>187</v>
      </c>
      <c r="AE190" s="206" t="s">
        <v>485</v>
      </c>
      <c r="AF190" s="205" t="s">
        <v>513</v>
      </c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</row>
    <row r="191" spans="1:45" ht="12" customHeight="1" x14ac:dyDescent="0.25">
      <c r="A191" s="258"/>
      <c r="B191" s="205">
        <f>____IN_____!B202</f>
        <v>188</v>
      </c>
      <c r="C191" s="206" t="str">
        <f>____IN_____!C202</f>
        <v>inner_dvclose</v>
      </c>
      <c r="D191" s="205" t="str">
        <f>____IN_____!D202</f>
        <v>i_dvclose</v>
      </c>
      <c r="E191" s="208"/>
      <c r="F191" s="213">
        <v>188</v>
      </c>
      <c r="G191" s="216" t="s">
        <v>491</v>
      </c>
      <c r="H191" s="213" t="s">
        <v>518</v>
      </c>
      <c r="I191" s="218" t="str">
        <f>IF(Table4[[#This Row],[B]]=F190,1,"")</f>
        <v/>
      </c>
      <c r="J191" s="51"/>
      <c r="K191" s="255"/>
      <c r="L191" s="273"/>
      <c r="M191" s="263"/>
      <c r="N191" s="208"/>
      <c r="O191" s="208"/>
      <c r="P191" s="83"/>
      <c r="Q191" s="83"/>
      <c r="R191" s="255"/>
      <c r="S191" s="258"/>
      <c r="T191" s="258"/>
      <c r="U191" s="12"/>
      <c r="V191" s="227"/>
      <c r="W191" s="219"/>
      <c r="X191" s="214"/>
      <c r="Y191" s="213"/>
      <c r="Z191" s="213"/>
      <c r="AA191" s="212"/>
      <c r="AB191" s="212"/>
      <c r="AC191" s="212"/>
      <c r="AD191" s="205">
        <v>188</v>
      </c>
      <c r="AE191" s="206" t="s">
        <v>486</v>
      </c>
      <c r="AF191" s="205" t="s">
        <v>514</v>
      </c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</row>
    <row r="192" spans="1:45" ht="12" customHeight="1" x14ac:dyDescent="0.25">
      <c r="A192" s="258"/>
      <c r="B192" s="205">
        <f>____IN_____!B203</f>
        <v>189</v>
      </c>
      <c r="C192" s="206" t="str">
        <f>____IN_____!C203</f>
        <v>rcloserecord</v>
      </c>
      <c r="D192" s="205" t="str">
        <f>____IN_____!D203</f>
        <v>rcloserec</v>
      </c>
      <c r="E192" s="208"/>
      <c r="F192" s="213">
        <v>189</v>
      </c>
      <c r="G192" s="216" t="s">
        <v>492</v>
      </c>
      <c r="H192" s="213" t="s">
        <v>519</v>
      </c>
      <c r="I192" s="218" t="str">
        <f>IF(Table4[[#This Row],[B]]=F191,1,"")</f>
        <v/>
      </c>
      <c r="J192" s="51"/>
      <c r="K192" s="255"/>
      <c r="L192" s="273"/>
      <c r="M192" s="263"/>
      <c r="N192" s="208"/>
      <c r="O192" s="208"/>
      <c r="P192" s="83"/>
      <c r="Q192" s="83"/>
      <c r="R192" s="255"/>
      <c r="S192" s="258"/>
      <c r="T192" s="258"/>
      <c r="U192" s="12"/>
      <c r="V192" s="227"/>
      <c r="W192" s="219"/>
      <c r="X192" s="214"/>
      <c r="Y192" s="213"/>
      <c r="Z192" s="213"/>
      <c r="AA192" s="212"/>
      <c r="AB192" s="212"/>
      <c r="AC192" s="212"/>
      <c r="AD192" s="205">
        <v>189</v>
      </c>
      <c r="AE192" s="206" t="s">
        <v>487</v>
      </c>
      <c r="AF192" s="205" t="s">
        <v>515</v>
      </c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</row>
    <row r="193" spans="1:45" ht="12" customHeight="1" x14ac:dyDescent="0.25">
      <c r="A193" s="258"/>
      <c r="B193" s="205">
        <f>____IN_____!B204</f>
        <v>190</v>
      </c>
      <c r="C193" s="206" t="str">
        <f>____IN_____!C204</f>
        <v>inner_maximum</v>
      </c>
      <c r="D193" s="205" t="str">
        <f>____IN_____!D204</f>
        <v>i_max</v>
      </c>
      <c r="E193" s="208"/>
      <c r="F193" s="213">
        <v>190</v>
      </c>
      <c r="G193" s="216" t="s">
        <v>651</v>
      </c>
      <c r="H193" s="213" t="s">
        <v>656</v>
      </c>
      <c r="I193" s="217" t="str">
        <f>IF(Table4[[#This Row],[B]]=F192,1,"")</f>
        <v/>
      </c>
      <c r="J193" s="51"/>
      <c r="K193" s="255"/>
      <c r="L193" s="273"/>
      <c r="M193" s="263"/>
      <c r="N193" s="208"/>
      <c r="O193" s="208"/>
      <c r="P193" s="83"/>
      <c r="Q193" s="83"/>
      <c r="R193" s="255"/>
      <c r="S193" s="258"/>
      <c r="T193" s="258"/>
      <c r="U193" s="12"/>
      <c r="V193" s="227"/>
      <c r="W193" s="219"/>
      <c r="X193" s="214"/>
      <c r="Y193" s="213"/>
      <c r="Z193" s="213"/>
      <c r="AA193" s="212"/>
      <c r="AB193" s="212"/>
      <c r="AC193" s="212"/>
      <c r="AD193" s="205">
        <v>190</v>
      </c>
      <c r="AE193" s="206" t="s">
        <v>489</v>
      </c>
      <c r="AF193" s="205" t="s">
        <v>516</v>
      </c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</row>
    <row r="194" spans="1:45" ht="12" customHeight="1" x14ac:dyDescent="0.25">
      <c r="A194" s="258"/>
      <c r="B194" s="205">
        <f>____IN_____!B205</f>
        <v>191</v>
      </c>
      <c r="C194" s="206" t="str">
        <f>____IN_____!C205</f>
        <v>relaxation_factor</v>
      </c>
      <c r="D194" s="205" t="str">
        <f>____IN_____!D205</f>
        <v>relax_fac</v>
      </c>
      <c r="E194" s="208"/>
      <c r="F194" s="213">
        <v>191</v>
      </c>
      <c r="G194" s="216" t="s">
        <v>645</v>
      </c>
      <c r="H194" s="213" t="s">
        <v>567</v>
      </c>
      <c r="I194" s="218" t="str">
        <f>IF(Table4[[#This Row],[B]]=F193,1,"")</f>
        <v/>
      </c>
      <c r="J194" s="51"/>
      <c r="K194" s="255"/>
      <c r="L194" s="273"/>
      <c r="M194" s="263"/>
      <c r="N194" s="208"/>
      <c r="O194" s="208"/>
      <c r="P194" s="83"/>
      <c r="Q194" s="83"/>
      <c r="R194" s="255"/>
      <c r="S194" s="258"/>
      <c r="T194" s="258"/>
      <c r="U194" s="12"/>
      <c r="V194" s="227"/>
      <c r="W194" s="219"/>
      <c r="X194" s="214"/>
      <c r="Y194" s="213"/>
      <c r="Z194" s="213"/>
      <c r="AA194" s="212"/>
      <c r="AB194" s="212"/>
      <c r="AC194" s="212"/>
      <c r="AD194" s="205">
        <v>191</v>
      </c>
      <c r="AE194" s="206" t="s">
        <v>490</v>
      </c>
      <c r="AF194" s="205" t="s">
        <v>517</v>
      </c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</row>
    <row r="195" spans="1:45" ht="12" customHeight="1" x14ac:dyDescent="0.25">
      <c r="A195" s="258"/>
      <c r="B195" s="205">
        <f>____IN_____!B206</f>
        <v>192</v>
      </c>
      <c r="C195" s="206" t="str">
        <f>____IN_____!C206</f>
        <v>number_orthogonalizations</v>
      </c>
      <c r="D195" s="205" t="str">
        <f>____IN_____!D206</f>
        <v>nº_ortho</v>
      </c>
      <c r="E195" s="208"/>
      <c r="F195" s="213">
        <v>192</v>
      </c>
      <c r="G195" s="216" t="s">
        <v>551</v>
      </c>
      <c r="H195" s="213" t="s">
        <v>568</v>
      </c>
      <c r="I195" s="218" t="str">
        <f>IF(Table4[[#This Row],[B]]=F194,1,"")</f>
        <v/>
      </c>
      <c r="J195" s="51"/>
      <c r="K195" s="255"/>
      <c r="L195" s="273"/>
      <c r="M195" s="263"/>
      <c r="N195" s="208"/>
      <c r="O195" s="208"/>
      <c r="P195" s="83"/>
      <c r="Q195" s="83"/>
      <c r="R195" s="255"/>
      <c r="S195" s="258"/>
      <c r="T195" s="258"/>
      <c r="U195" s="12"/>
      <c r="V195" s="227"/>
      <c r="W195" s="219"/>
      <c r="X195" s="214"/>
      <c r="Y195" s="213"/>
      <c r="Z195" s="213"/>
      <c r="AA195" s="212"/>
      <c r="AB195" s="212"/>
      <c r="AC195" s="212"/>
      <c r="AD195" s="205">
        <v>192</v>
      </c>
      <c r="AE195" s="206" t="s">
        <v>491</v>
      </c>
      <c r="AF195" s="205" t="s">
        <v>518</v>
      </c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</row>
    <row r="196" spans="1:45" ht="12" customHeight="1" x14ac:dyDescent="0.25">
      <c r="A196" s="258"/>
      <c r="B196" s="205">
        <f>____IN_____!B207</f>
        <v>193</v>
      </c>
      <c r="C196" s="206" t="str">
        <f>____IN_____!C207</f>
        <v>preconditioner_levels</v>
      </c>
      <c r="D196" s="205" t="str">
        <f>____IN_____!D207</f>
        <v>precon_lev</v>
      </c>
      <c r="E196" s="208"/>
      <c r="F196" s="213">
        <v>193</v>
      </c>
      <c r="G196" s="216" t="s">
        <v>646</v>
      </c>
      <c r="H196" s="213" t="s">
        <v>569</v>
      </c>
      <c r="I196" s="218" t="str">
        <f>IF(Table4[[#This Row],[B]]=F195,1,"")</f>
        <v/>
      </c>
      <c r="J196" s="51"/>
      <c r="K196" s="255"/>
      <c r="L196" s="273"/>
      <c r="M196" s="263"/>
      <c r="N196" s="208"/>
      <c r="O196" s="208"/>
      <c r="P196" s="83"/>
      <c r="Q196" s="83"/>
      <c r="R196" s="255"/>
      <c r="S196" s="258"/>
      <c r="T196" s="258"/>
      <c r="U196" s="12"/>
      <c r="V196" s="227"/>
      <c r="W196" s="219"/>
      <c r="X196" s="214"/>
      <c r="Y196" s="213"/>
      <c r="Z196" s="213"/>
      <c r="AA196" s="212"/>
      <c r="AB196" s="212"/>
      <c r="AC196" s="212"/>
      <c r="AD196" s="205">
        <v>193</v>
      </c>
      <c r="AE196" s="206" t="s">
        <v>492</v>
      </c>
      <c r="AF196" s="205" t="s">
        <v>519</v>
      </c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</row>
    <row r="197" spans="1:45" ht="12" customHeight="1" x14ac:dyDescent="0.25">
      <c r="A197" s="258"/>
      <c r="B197" s="205">
        <f>____IN_____!B208</f>
        <v>194</v>
      </c>
      <c r="C197" s="206" t="str">
        <f>____IN_____!C208</f>
        <v>preconditioner_drotolerance</v>
      </c>
      <c r="D197" s="205" t="str">
        <f>____IN_____!D208</f>
        <v>drotol</v>
      </c>
      <c r="E197" s="208"/>
      <c r="F197" s="213">
        <v>194</v>
      </c>
      <c r="G197" s="216" t="s">
        <v>660</v>
      </c>
      <c r="H197" s="213" t="s">
        <v>570</v>
      </c>
      <c r="I197" s="218" t="str">
        <f>IF(Table4[[#This Row],[B]]=F196,1,"")</f>
        <v/>
      </c>
      <c r="J197" s="51"/>
      <c r="K197" s="255"/>
      <c r="L197" s="273"/>
      <c r="M197" s="263"/>
      <c r="N197" s="208"/>
      <c r="O197" s="208"/>
      <c r="P197" s="83"/>
      <c r="Q197" s="83"/>
      <c r="R197" s="255"/>
      <c r="S197" s="258"/>
      <c r="T197" s="258"/>
      <c r="U197" s="12"/>
      <c r="V197" s="227"/>
      <c r="W197" s="219"/>
      <c r="X197" s="214"/>
      <c r="Y197" s="213"/>
      <c r="Z197" s="213"/>
      <c r="AA197" s="212"/>
      <c r="AB197" s="212"/>
      <c r="AC197" s="212"/>
      <c r="AD197" s="205">
        <v>194</v>
      </c>
      <c r="AE197" s="206" t="s">
        <v>651</v>
      </c>
      <c r="AF197" s="205" t="s">
        <v>656</v>
      </c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</row>
    <row r="198" spans="1:45" ht="12" customHeight="1" x14ac:dyDescent="0.25">
      <c r="A198" s="258"/>
      <c r="B198" s="205">
        <f>____IN_____!B209</f>
        <v>195</v>
      </c>
      <c r="C198" s="206" t="str">
        <f>____IN_____!C209</f>
        <v>LPF</v>
      </c>
      <c r="D198" s="205" t="str">
        <f>____IN_____!D209</f>
        <v>jo.1</v>
      </c>
      <c r="E198" s="208"/>
      <c r="F198" s="213">
        <v>195</v>
      </c>
      <c r="G198" s="216" t="s">
        <v>550</v>
      </c>
      <c r="H198" s="213" t="s">
        <v>571</v>
      </c>
      <c r="I198" s="218" t="str">
        <f>IF(Table4[[#This Row],[B]]=F197,1,"")</f>
        <v/>
      </c>
      <c r="J198" s="51"/>
      <c r="K198" s="255"/>
      <c r="L198" s="273"/>
      <c r="M198" s="263"/>
      <c r="N198" s="208"/>
      <c r="O198" s="208"/>
      <c r="P198" s="83"/>
      <c r="Q198" s="83"/>
      <c r="R198" s="255"/>
      <c r="S198" s="258"/>
      <c r="T198" s="258"/>
      <c r="U198" s="12"/>
      <c r="V198" s="227"/>
      <c r="W198" s="219"/>
      <c r="X198" s="214"/>
      <c r="Y198" s="213"/>
      <c r="Z198" s="213"/>
      <c r="AA198" s="212"/>
      <c r="AB198" s="212"/>
      <c r="AC198" s="212"/>
      <c r="AD198" s="205">
        <v>195</v>
      </c>
      <c r="AE198" s="206" t="s">
        <v>645</v>
      </c>
      <c r="AF198" s="205" t="s">
        <v>567</v>
      </c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</row>
    <row r="199" spans="1:45" ht="12" customHeight="1" x14ac:dyDescent="0.25">
      <c r="A199" s="258"/>
      <c r="B199" s="205">
        <f>____IN_____!B210</f>
        <v>196</v>
      </c>
      <c r="C199" s="206" t="str">
        <f>____IN_____!C210</f>
        <v>ipakcb</v>
      </c>
      <c r="D199" s="205" t="str">
        <f>____IN_____!D210</f>
        <v>jo.2</v>
      </c>
      <c r="E199" s="208"/>
      <c r="F199" s="213">
        <v>196</v>
      </c>
      <c r="G199" s="216" t="s">
        <v>552</v>
      </c>
      <c r="H199" s="213" t="s">
        <v>572</v>
      </c>
      <c r="I199" s="218" t="str">
        <f>IF(Table4[[#This Row],[B]]=F198,1,"")</f>
        <v/>
      </c>
      <c r="J199" s="51"/>
      <c r="K199" s="255"/>
      <c r="L199" s="273"/>
      <c r="M199" s="263"/>
      <c r="N199" s="208"/>
      <c r="O199" s="208"/>
      <c r="P199" s="83"/>
      <c r="Q199" s="83"/>
      <c r="R199" s="255"/>
      <c r="S199" s="258"/>
      <c r="T199" s="258"/>
      <c r="U199" s="12"/>
      <c r="V199" s="227"/>
      <c r="W199" s="219"/>
      <c r="X199" s="214"/>
      <c r="Y199" s="213"/>
      <c r="Z199" s="213"/>
      <c r="AA199" s="212"/>
      <c r="AB199" s="212"/>
      <c r="AC199" s="212"/>
      <c r="AD199" s="205">
        <v>196</v>
      </c>
      <c r="AE199" s="206" t="s">
        <v>551</v>
      </c>
      <c r="AF199" s="205" t="s">
        <v>568</v>
      </c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</row>
    <row r="200" spans="1:45" ht="12" customHeight="1" x14ac:dyDescent="0.25">
      <c r="A200" s="258"/>
      <c r="B200" s="205">
        <f>____IN_____!B211</f>
        <v>197</v>
      </c>
      <c r="C200" s="206" t="str">
        <f>____IN_____!C211</f>
        <v>CHD</v>
      </c>
      <c r="D200" s="205" t="str">
        <f>____IN_____!D211</f>
        <v>jo.3</v>
      </c>
      <c r="E200" s="208"/>
      <c r="F200" s="213">
        <v>197</v>
      </c>
      <c r="G200" s="216" t="s">
        <v>553</v>
      </c>
      <c r="H200" s="213" t="s">
        <v>573</v>
      </c>
      <c r="I200" s="218" t="str">
        <f>IF(Table4[[#This Row],[B]]=F199,1,"")</f>
        <v/>
      </c>
      <c r="J200" s="51"/>
      <c r="K200" s="255"/>
      <c r="L200" s="273"/>
      <c r="M200" s="263"/>
      <c r="N200" s="208"/>
      <c r="O200" s="208"/>
      <c r="P200" s="83"/>
      <c r="Q200" s="83"/>
      <c r="R200" s="255"/>
      <c r="S200" s="258"/>
      <c r="T200" s="258"/>
      <c r="U200" s="12"/>
      <c r="V200" s="227"/>
      <c r="W200" s="219"/>
      <c r="X200" s="214"/>
      <c r="Y200" s="213"/>
      <c r="Z200" s="213"/>
      <c r="AA200" s="212"/>
      <c r="AB200" s="212"/>
      <c r="AC200" s="212"/>
      <c r="AD200" s="205">
        <v>197</v>
      </c>
      <c r="AE200" s="206" t="s">
        <v>646</v>
      </c>
      <c r="AF200" s="205" t="s">
        <v>569</v>
      </c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</row>
    <row r="201" spans="1:45" ht="12" customHeight="1" x14ac:dyDescent="0.25">
      <c r="A201" s="258"/>
      <c r="B201" s="205">
        <f>____IN_____!B212</f>
        <v>198</v>
      </c>
      <c r="C201" s="206" t="str">
        <f>____IN_____!C212</f>
        <v>stresperiod_data</v>
      </c>
      <c r="D201" s="205" t="str">
        <f>____IN_____!D212</f>
        <v>jo.4</v>
      </c>
      <c r="E201" s="208"/>
      <c r="F201" s="213">
        <v>198</v>
      </c>
      <c r="G201" s="216" t="s">
        <v>554</v>
      </c>
      <c r="H201" s="213" t="s">
        <v>574</v>
      </c>
      <c r="I201" s="218" t="str">
        <f>IF(Table4[[#This Row],[B]]=F200,1,"")</f>
        <v/>
      </c>
      <c r="J201" s="51"/>
      <c r="K201" s="255"/>
      <c r="L201" s="273"/>
      <c r="M201" s="263"/>
      <c r="N201" s="208"/>
      <c r="O201" s="208"/>
      <c r="P201" s="83"/>
      <c r="Q201" s="83"/>
      <c r="R201" s="255"/>
      <c r="S201" s="258"/>
      <c r="T201" s="258"/>
      <c r="U201" s="12"/>
      <c r="V201" s="227"/>
      <c r="W201" s="219"/>
      <c r="X201" s="214"/>
      <c r="Y201" s="213"/>
      <c r="Z201" s="213"/>
      <c r="AA201" s="212"/>
      <c r="AB201" s="212"/>
      <c r="AC201" s="212"/>
      <c r="AD201" s="205">
        <v>198</v>
      </c>
      <c r="AE201" s="206" t="s">
        <v>660</v>
      </c>
      <c r="AF201" s="205" t="s">
        <v>570</v>
      </c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</row>
    <row r="202" spans="1:45" ht="12" customHeight="1" x14ac:dyDescent="0.25">
      <c r="A202" s="258"/>
      <c r="B202" s="205">
        <f>____IN_____!B213</f>
        <v>199</v>
      </c>
      <c r="C202" s="206" t="str">
        <f>____IN_____!C213</f>
        <v>Package_Solver_mf2005</v>
      </c>
      <c r="D202" s="205" t="str">
        <f>____IN_____!D213</f>
        <v>jo.5</v>
      </c>
      <c r="E202" s="208"/>
      <c r="F202" s="213">
        <v>199</v>
      </c>
      <c r="G202" s="216" t="s">
        <v>555</v>
      </c>
      <c r="H202" s="213" t="s">
        <v>575</v>
      </c>
      <c r="I202" s="218" t="str">
        <f>IF(Table4[[#This Row],[B]]=F201,1,"")</f>
        <v/>
      </c>
      <c r="J202" s="51"/>
      <c r="K202" s="255"/>
      <c r="L202" s="273"/>
      <c r="M202" s="263"/>
      <c r="N202" s="208"/>
      <c r="O202" s="208"/>
      <c r="P202" s="83"/>
      <c r="Q202" s="83"/>
      <c r="R202" s="255"/>
      <c r="S202" s="258"/>
      <c r="T202" s="258"/>
      <c r="U202" s="12"/>
      <c r="V202" s="227"/>
      <c r="W202" s="219"/>
      <c r="X202" s="214"/>
      <c r="Y202" s="213"/>
      <c r="Z202" s="213"/>
      <c r="AA202" s="212"/>
      <c r="AB202" s="212"/>
      <c r="AC202" s="212"/>
      <c r="AD202" s="205">
        <v>199</v>
      </c>
      <c r="AE202" s="206" t="s">
        <v>550</v>
      </c>
      <c r="AF202" s="205" t="s">
        <v>571</v>
      </c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</row>
    <row r="203" spans="1:45" ht="12" customHeight="1" x14ac:dyDescent="0.25">
      <c r="A203" s="258"/>
      <c r="B203" s="205">
        <f>____IN_____!B214</f>
        <v>200</v>
      </c>
      <c r="C203" s="206" t="str">
        <f>____IN_____!C214</f>
        <v>npcond</v>
      </c>
      <c r="D203" s="205" t="str">
        <f>____IN_____!D214</f>
        <v>jo.6</v>
      </c>
      <c r="E203" s="208"/>
      <c r="F203" s="213">
        <v>200</v>
      </c>
      <c r="G203" s="216" t="s">
        <v>556</v>
      </c>
      <c r="H203" s="213" t="s">
        <v>576</v>
      </c>
      <c r="I203" s="218" t="str">
        <f>IF(Table4[[#This Row],[B]]=F202,1,"")</f>
        <v/>
      </c>
      <c r="J203" s="51"/>
      <c r="K203" s="255"/>
      <c r="L203" s="273"/>
      <c r="M203" s="263"/>
      <c r="N203" s="208"/>
      <c r="O203" s="208"/>
      <c r="P203" s="83"/>
      <c r="Q203" s="83"/>
      <c r="R203" s="255"/>
      <c r="S203" s="258"/>
      <c r="T203" s="258"/>
      <c r="U203" s="12"/>
      <c r="V203" s="227"/>
      <c r="W203" s="219"/>
      <c r="X203" s="214"/>
      <c r="Y203" s="213"/>
      <c r="Z203" s="213"/>
      <c r="AA203" s="212"/>
      <c r="AB203" s="212"/>
      <c r="AC203" s="212"/>
      <c r="AD203" s="205">
        <v>200</v>
      </c>
      <c r="AE203" s="206" t="s">
        <v>552</v>
      </c>
      <c r="AF203" s="205" t="s">
        <v>572</v>
      </c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</row>
    <row r="204" spans="1:45" ht="12" customHeight="1" x14ac:dyDescent="0.25">
      <c r="A204" s="258"/>
      <c r="B204" s="205">
        <f>____IN_____!B215</f>
        <v>201</v>
      </c>
      <c r="C204" s="206" t="str">
        <f>____IN_____!C215</f>
        <v>nbpol</v>
      </c>
      <c r="D204" s="205" t="str">
        <f>____IN_____!D215</f>
        <v>jo.7</v>
      </c>
      <c r="E204" s="208"/>
      <c r="F204" s="213">
        <v>201</v>
      </c>
      <c r="G204" s="216" t="s">
        <v>647</v>
      </c>
      <c r="H204" s="213" t="s">
        <v>577</v>
      </c>
      <c r="I204" s="217" t="str">
        <f>IF(Table4[[#This Row],[B]]=F203,1,"")</f>
        <v/>
      </c>
      <c r="J204" s="51"/>
      <c r="K204" s="255"/>
      <c r="L204" s="273"/>
      <c r="M204" s="263"/>
      <c r="N204" s="208"/>
      <c r="O204" s="208"/>
      <c r="P204" s="83"/>
      <c r="Q204" s="83"/>
      <c r="R204" s="255"/>
      <c r="S204" s="258"/>
      <c r="T204" s="258"/>
      <c r="U204" s="12"/>
      <c r="V204" s="227"/>
      <c r="W204" s="219"/>
      <c r="X204" s="214"/>
      <c r="Y204" s="213"/>
      <c r="Z204" s="213"/>
      <c r="AA204" s="212"/>
      <c r="AB204" s="212"/>
      <c r="AC204" s="212"/>
      <c r="AD204" s="205">
        <v>201</v>
      </c>
      <c r="AE204" s="206" t="s">
        <v>553</v>
      </c>
      <c r="AF204" s="205" t="s">
        <v>573</v>
      </c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</row>
    <row r="205" spans="1:45" ht="12" customHeight="1" x14ac:dyDescent="0.25">
      <c r="A205" s="258"/>
      <c r="B205" s="205">
        <f>____IN_____!B216</f>
        <v>202</v>
      </c>
      <c r="C205" s="206" t="str">
        <f>____IN_____!C216</f>
        <v>iprpcg</v>
      </c>
      <c r="D205" s="205" t="str">
        <f>____IN_____!D216</f>
        <v>jo.8</v>
      </c>
      <c r="E205" s="208"/>
      <c r="F205" s="213">
        <v>202</v>
      </c>
      <c r="G205" s="216" t="s">
        <v>557</v>
      </c>
      <c r="H205" s="213" t="s">
        <v>578</v>
      </c>
      <c r="I205" s="218" t="str">
        <f>IF(Table4[[#This Row],[B]]=F204,1,"")</f>
        <v/>
      </c>
      <c r="J205" s="51"/>
      <c r="K205" s="255"/>
      <c r="L205" s="273"/>
      <c r="M205" s="263"/>
      <c r="N205" s="208"/>
      <c r="O205" s="208"/>
      <c r="P205" s="83"/>
      <c r="Q205" s="83"/>
      <c r="R205" s="255"/>
      <c r="S205" s="258"/>
      <c r="T205" s="258"/>
      <c r="U205" s="12"/>
      <c r="V205" s="227"/>
      <c r="W205" s="219"/>
      <c r="X205" s="214"/>
      <c r="Y205" s="213"/>
      <c r="Z205" s="213"/>
      <c r="AA205" s="212"/>
      <c r="AB205" s="212"/>
      <c r="AC205" s="212"/>
      <c r="AD205" s="205">
        <v>202</v>
      </c>
      <c r="AE205" s="206" t="s">
        <v>554</v>
      </c>
      <c r="AF205" s="205" t="s">
        <v>574</v>
      </c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</row>
    <row r="206" spans="1:45" ht="12" customHeight="1" x14ac:dyDescent="0.25">
      <c r="A206" s="258"/>
      <c r="B206" s="205">
        <f>____IN_____!B217</f>
        <v>203</v>
      </c>
      <c r="C206" s="206" t="str">
        <f>____IN_____!C217</f>
        <v>mutpcg</v>
      </c>
      <c r="D206" s="205" t="str">
        <f>____IN_____!D217</f>
        <v>jo.9</v>
      </c>
      <c r="E206" s="208"/>
      <c r="F206" s="213">
        <v>203</v>
      </c>
      <c r="G206" s="216" t="s">
        <v>559</v>
      </c>
      <c r="H206" s="213" t="s">
        <v>579</v>
      </c>
      <c r="I206" s="217" t="str">
        <f>IF(Table4[[#This Row],[B]]=F205,1,"")</f>
        <v/>
      </c>
      <c r="J206" s="51"/>
      <c r="K206" s="255"/>
      <c r="L206" s="273"/>
      <c r="M206" s="263"/>
      <c r="N206" s="208"/>
      <c r="O206" s="208"/>
      <c r="P206" s="83"/>
      <c r="Q206" s="83"/>
      <c r="R206" s="255"/>
      <c r="S206" s="258"/>
      <c r="T206" s="258"/>
      <c r="U206" s="12"/>
      <c r="V206" s="227"/>
      <c r="W206" s="219"/>
      <c r="X206" s="214"/>
      <c r="Y206" s="213"/>
      <c r="Z206" s="213"/>
      <c r="AA206" s="212"/>
      <c r="AB206" s="212"/>
      <c r="AC206" s="212"/>
      <c r="AD206" s="205">
        <v>203</v>
      </c>
      <c r="AE206" s="206" t="s">
        <v>555</v>
      </c>
      <c r="AF206" s="205" t="s">
        <v>575</v>
      </c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</row>
    <row r="207" spans="1:45" ht="12" customHeight="1" x14ac:dyDescent="0.25">
      <c r="A207" s="258"/>
      <c r="B207" s="205">
        <f>____IN_____!B218</f>
        <v>204</v>
      </c>
      <c r="C207" s="206" t="str">
        <f>____IN_____!C218</f>
        <v>ihcofadd</v>
      </c>
      <c r="D207" s="205" t="str">
        <f>____IN_____!D218</f>
        <v>jo.10</v>
      </c>
      <c r="E207" s="208"/>
      <c r="F207" s="213">
        <v>204</v>
      </c>
      <c r="G207" s="216" t="s">
        <v>560</v>
      </c>
      <c r="H207" s="213" t="s">
        <v>580</v>
      </c>
      <c r="I207" s="217" t="str">
        <f>IF(Table4[[#This Row],[B]]=F206,1,"")</f>
        <v/>
      </c>
      <c r="J207" s="51"/>
      <c r="K207" s="255"/>
      <c r="L207" s="273"/>
      <c r="M207" s="263"/>
      <c r="N207" s="208"/>
      <c r="O207" s="208"/>
      <c r="P207" s="83"/>
      <c r="Q207" s="83"/>
      <c r="R207" s="255"/>
      <c r="S207" s="258"/>
      <c r="T207" s="258"/>
      <c r="U207" s="12"/>
      <c r="V207" s="227"/>
      <c r="W207" s="219"/>
      <c r="X207" s="214"/>
      <c r="Y207" s="213"/>
      <c r="Z207" s="213"/>
      <c r="AA207" s="212"/>
      <c r="AB207" s="212"/>
      <c r="AC207" s="212"/>
      <c r="AD207" s="205">
        <v>204</v>
      </c>
      <c r="AE207" s="206" t="s">
        <v>556</v>
      </c>
      <c r="AF207" s="205" t="s">
        <v>576</v>
      </c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</row>
    <row r="208" spans="1:45" ht="12" customHeight="1" x14ac:dyDescent="0.25">
      <c r="A208" s="258"/>
      <c r="B208" s="205">
        <f>____IN_____!B219</f>
        <v>205</v>
      </c>
      <c r="C208" s="206" t="str">
        <f>____IN_____!C219</f>
        <v>BTN</v>
      </c>
      <c r="D208" s="205" t="str">
        <f>____IN_____!D219</f>
        <v>jo.11</v>
      </c>
      <c r="E208" s="208"/>
      <c r="F208" s="213">
        <v>205</v>
      </c>
      <c r="G208" s="216" t="s">
        <v>561</v>
      </c>
      <c r="H208" s="213" t="s">
        <v>581</v>
      </c>
      <c r="I208" s="218" t="str">
        <f>IF(Table4[[#This Row],[B]]=F207,1,"")</f>
        <v/>
      </c>
      <c r="J208" s="51"/>
      <c r="K208" s="255"/>
      <c r="L208" s="273"/>
      <c r="M208" s="263"/>
      <c r="N208" s="208"/>
      <c r="O208" s="208"/>
      <c r="P208" s="83"/>
      <c r="Q208" s="83"/>
      <c r="R208" s="255"/>
      <c r="S208" s="258"/>
      <c r="T208" s="258"/>
      <c r="U208" s="12"/>
      <c r="V208" s="227"/>
      <c r="W208" s="219"/>
      <c r="X208" s="214"/>
      <c r="Y208" s="213"/>
      <c r="Z208" s="213"/>
      <c r="AA208" s="212"/>
      <c r="AB208" s="212"/>
      <c r="AC208" s="212"/>
      <c r="AD208" s="205">
        <v>205</v>
      </c>
      <c r="AE208" s="206" t="s">
        <v>647</v>
      </c>
      <c r="AF208" s="205" t="s">
        <v>577</v>
      </c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</row>
    <row r="209" spans="1:45" ht="12" customHeight="1" x14ac:dyDescent="0.25">
      <c r="A209" s="258"/>
      <c r="B209" s="205">
        <f>____IN_____!B220</f>
        <v>206</v>
      </c>
      <c r="C209" s="206" t="str">
        <f>____IN_____!C220</f>
        <v>mcomp</v>
      </c>
      <c r="D209" s="205" t="str">
        <f>____IN_____!D220</f>
        <v>jo.12</v>
      </c>
      <c r="E209" s="208"/>
      <c r="F209" s="213">
        <v>206</v>
      </c>
      <c r="G209" s="216" t="s">
        <v>562</v>
      </c>
      <c r="H209" s="213" t="s">
        <v>582</v>
      </c>
      <c r="I209" s="217" t="str">
        <f>IF(Table4[[#This Row],[B]]=F208,1,"")</f>
        <v/>
      </c>
      <c r="J209" s="51"/>
      <c r="K209" s="255"/>
      <c r="L209" s="273"/>
      <c r="M209" s="263"/>
      <c r="N209" s="208"/>
      <c r="O209" s="208"/>
      <c r="P209" s="83"/>
      <c r="Q209" s="83"/>
      <c r="R209" s="255"/>
      <c r="S209" s="258"/>
      <c r="T209" s="258"/>
      <c r="U209" s="12"/>
      <c r="V209" s="227"/>
      <c r="W209" s="219"/>
      <c r="X209" s="214"/>
      <c r="Y209" s="213"/>
      <c r="Z209" s="213"/>
      <c r="AA209" s="212"/>
      <c r="AB209" s="212"/>
      <c r="AC209" s="212"/>
      <c r="AD209" s="205">
        <v>206</v>
      </c>
      <c r="AE209" s="206" t="s">
        <v>557</v>
      </c>
      <c r="AF209" s="205" t="s">
        <v>578</v>
      </c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</row>
    <row r="210" spans="1:45" ht="12" customHeight="1" x14ac:dyDescent="0.25">
      <c r="A210" s="258"/>
      <c r="B210" s="205">
        <f>____IN_____!B221</f>
        <v>207</v>
      </c>
      <c r="C210" s="206" t="str">
        <f>____IN_____!C221</f>
        <v>ifmtcn</v>
      </c>
      <c r="D210" s="205" t="str">
        <f>____IN_____!D221</f>
        <v>jo.13</v>
      </c>
      <c r="E210" s="208"/>
      <c r="F210" s="213">
        <v>207</v>
      </c>
      <c r="G210" s="216" t="s">
        <v>564</v>
      </c>
      <c r="H210" s="213" t="s">
        <v>583</v>
      </c>
      <c r="I210" s="217" t="str">
        <f>IF(Table4[[#This Row],[B]]=F209,1,"")</f>
        <v/>
      </c>
      <c r="J210" s="51"/>
      <c r="K210" s="255"/>
      <c r="L210" s="273"/>
      <c r="M210" s="263"/>
      <c r="N210" s="208"/>
      <c r="O210" s="208"/>
      <c r="P210" s="83"/>
      <c r="Q210" s="83"/>
      <c r="R210" s="255"/>
      <c r="S210" s="258"/>
      <c r="T210" s="258"/>
      <c r="U210" s="12"/>
      <c r="V210" s="227"/>
      <c r="W210" s="219"/>
      <c r="X210" s="214"/>
      <c r="Y210" s="213"/>
      <c r="Z210" s="213"/>
      <c r="AA210" s="212"/>
      <c r="AB210" s="212"/>
      <c r="AC210" s="212"/>
      <c r="AD210" s="205">
        <v>207</v>
      </c>
      <c r="AE210" s="206" t="s">
        <v>559</v>
      </c>
      <c r="AF210" s="205" t="s">
        <v>579</v>
      </c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</row>
    <row r="211" spans="1:45" ht="12" customHeight="1" x14ac:dyDescent="0.25">
      <c r="A211" s="258"/>
      <c r="B211" s="205">
        <f>____IN_____!B222</f>
        <v>208</v>
      </c>
      <c r="C211" s="206" t="str">
        <f>____IN_____!C222</f>
        <v>ifmtnp</v>
      </c>
      <c r="D211" s="205" t="str">
        <f>____IN_____!D222</f>
        <v>jo.14</v>
      </c>
      <c r="E211" s="208"/>
      <c r="F211" s="213">
        <v>208</v>
      </c>
      <c r="G211" s="216" t="s">
        <v>202</v>
      </c>
      <c r="H211" s="213" t="s">
        <v>584</v>
      </c>
      <c r="I211" s="217" t="str">
        <f>IF(Table4[[#This Row],[B]]=F210,1,"")</f>
        <v/>
      </c>
      <c r="J211" s="51"/>
      <c r="K211" s="255"/>
      <c r="L211" s="273"/>
      <c r="M211" s="263"/>
      <c r="N211" s="208"/>
      <c r="O211" s="208"/>
      <c r="P211" s="83"/>
      <c r="Q211" s="83"/>
      <c r="R211" s="255"/>
      <c r="S211" s="258"/>
      <c r="T211" s="258"/>
      <c r="U211" s="12"/>
      <c r="V211" s="227"/>
      <c r="W211" s="219"/>
      <c r="X211" s="214"/>
      <c r="Y211" s="213"/>
      <c r="Z211" s="213"/>
      <c r="AA211" s="212"/>
      <c r="AB211" s="212"/>
      <c r="AC211" s="212"/>
      <c r="AD211" s="205">
        <v>208</v>
      </c>
      <c r="AE211" s="206" t="s">
        <v>560</v>
      </c>
      <c r="AF211" s="205" t="s">
        <v>580</v>
      </c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</row>
    <row r="212" spans="1:45" ht="12" customHeight="1" x14ac:dyDescent="0.25">
      <c r="A212" s="258"/>
      <c r="B212" s="205">
        <f>____IN_____!B223</f>
        <v>209</v>
      </c>
      <c r="C212" s="206" t="str">
        <f>____IN_____!C223</f>
        <v>ifmtrf</v>
      </c>
      <c r="D212" s="205" t="str">
        <f>____IN_____!D223</f>
        <v>jo.15</v>
      </c>
      <c r="E212" s="208"/>
      <c r="F212" s="213">
        <v>209</v>
      </c>
      <c r="G212" s="216" t="s">
        <v>648</v>
      </c>
      <c r="H212" s="213" t="s">
        <v>585</v>
      </c>
      <c r="I212" s="217" t="str">
        <f>IF(Table4[[#This Row],[B]]=F211,1,"")</f>
        <v/>
      </c>
      <c r="J212" s="51"/>
      <c r="K212" s="255"/>
      <c r="L212" s="273"/>
      <c r="M212" s="263"/>
      <c r="N212" s="208"/>
      <c r="O212" s="208"/>
      <c r="P212" s="83"/>
      <c r="Q212" s="83"/>
      <c r="R212" s="255"/>
      <c r="S212" s="258"/>
      <c r="T212" s="258"/>
      <c r="U212" s="12"/>
      <c r="V212" s="227"/>
      <c r="W212" s="219"/>
      <c r="X212" s="214"/>
      <c r="Y212" s="213"/>
      <c r="Z212" s="213"/>
      <c r="AA212" s="212"/>
      <c r="AB212" s="212"/>
      <c r="AC212" s="212"/>
      <c r="AD212" s="205">
        <v>209</v>
      </c>
      <c r="AE212" s="206" t="s">
        <v>561</v>
      </c>
      <c r="AF212" s="205" t="s">
        <v>581</v>
      </c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</row>
    <row r="213" spans="1:45" ht="12" customHeight="1" x14ac:dyDescent="0.25">
      <c r="A213" s="258"/>
      <c r="B213" s="205">
        <f>____IN_____!B224</f>
        <v>210</v>
      </c>
      <c r="C213" s="206" t="str">
        <f>____IN_____!C224</f>
        <v>ifmtdp</v>
      </c>
      <c r="D213" s="205" t="str">
        <f>____IN_____!D224</f>
        <v>jo.16</v>
      </c>
      <c r="E213" s="208"/>
      <c r="F213" s="213">
        <v>210</v>
      </c>
      <c r="G213" s="216" t="s">
        <v>659</v>
      </c>
      <c r="H213" s="213" t="s">
        <v>586</v>
      </c>
      <c r="I213" s="217" t="str">
        <f>IF(Table4[[#This Row],[B]]=F212,1,"")</f>
        <v/>
      </c>
      <c r="J213" s="51"/>
      <c r="K213" s="255"/>
      <c r="L213" s="273"/>
      <c r="M213" s="263"/>
      <c r="N213" s="208"/>
      <c r="O213" s="208"/>
      <c r="P213" s="83"/>
      <c r="Q213" s="83"/>
      <c r="R213" s="255"/>
      <c r="S213" s="258"/>
      <c r="T213" s="258"/>
      <c r="U213" s="12"/>
      <c r="V213" s="227"/>
      <c r="W213" s="219"/>
      <c r="X213" s="214"/>
      <c r="Y213" s="213"/>
      <c r="Z213" s="213"/>
      <c r="AA213" s="212"/>
      <c r="AB213" s="212"/>
      <c r="AC213" s="212"/>
      <c r="AD213" s="205">
        <v>210</v>
      </c>
      <c r="AE213" s="206" t="s">
        <v>562</v>
      </c>
      <c r="AF213" s="205" t="s">
        <v>582</v>
      </c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</row>
    <row r="214" spans="1:45" ht="12" customHeight="1" x14ac:dyDescent="0.25">
      <c r="A214" s="258"/>
      <c r="B214" s="205">
        <f>____IN_____!B225</f>
        <v>211</v>
      </c>
      <c r="C214" s="206" t="str">
        <f>____IN_____!C225</f>
        <v>savucn</v>
      </c>
      <c r="D214" s="205" t="str">
        <f>____IN_____!D225</f>
        <v>jo.17</v>
      </c>
      <c r="E214" s="208"/>
      <c r="F214" s="213">
        <v>211</v>
      </c>
      <c r="G214" s="216" t="s">
        <v>649</v>
      </c>
      <c r="H214" s="213" t="s">
        <v>587</v>
      </c>
      <c r="I214" s="217" t="str">
        <f>IF(Table4[[#This Row],[B]]=F213,1,"")</f>
        <v/>
      </c>
      <c r="J214" s="51"/>
      <c r="K214" s="255"/>
      <c r="L214" s="273"/>
      <c r="M214" s="263"/>
      <c r="N214" s="208"/>
      <c r="O214" s="208"/>
      <c r="P214" s="83"/>
      <c r="Q214" s="83"/>
      <c r="R214" s="255"/>
      <c r="S214" s="258"/>
      <c r="T214" s="258"/>
      <c r="U214" s="12"/>
      <c r="V214" s="227"/>
      <c r="W214" s="219"/>
      <c r="X214" s="214"/>
      <c r="Y214" s="213"/>
      <c r="Z214" s="213"/>
      <c r="AA214" s="212"/>
      <c r="AB214" s="212"/>
      <c r="AC214" s="212"/>
      <c r="AD214" s="205">
        <v>211</v>
      </c>
      <c r="AE214" s="206" t="s">
        <v>564</v>
      </c>
      <c r="AF214" s="205" t="s">
        <v>583</v>
      </c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</row>
    <row r="215" spans="1:45" ht="12" customHeight="1" x14ac:dyDescent="0.25">
      <c r="A215" s="258"/>
      <c r="B215" s="205">
        <f>____IN_____!B226</f>
        <v>212</v>
      </c>
      <c r="C215" s="206" t="str">
        <f>____IN_____!C226</f>
        <v>icbund</v>
      </c>
      <c r="D215" s="205" t="str">
        <f>____IN_____!D226</f>
        <v>jo.18</v>
      </c>
      <c r="E215" s="208"/>
      <c r="F215" s="213">
        <v>212</v>
      </c>
      <c r="G215" s="216" t="s">
        <v>566</v>
      </c>
      <c r="H215" s="213" t="s">
        <v>588</v>
      </c>
      <c r="I215" s="217" t="str">
        <f>IF(Table4[[#This Row],[B]]=F214,1,"")</f>
        <v/>
      </c>
      <c r="J215" s="51"/>
      <c r="K215" s="255"/>
      <c r="L215" s="273"/>
      <c r="M215" s="263"/>
      <c r="N215" s="208"/>
      <c r="O215" s="208"/>
      <c r="P215" s="83"/>
      <c r="Q215" s="83"/>
      <c r="R215" s="255"/>
      <c r="S215" s="258"/>
      <c r="T215" s="258"/>
      <c r="U215" s="12"/>
      <c r="V215" s="227"/>
      <c r="W215" s="219"/>
      <c r="X215" s="214"/>
      <c r="Y215" s="213"/>
      <c r="Z215" s="213"/>
      <c r="AA215" s="212"/>
      <c r="AB215" s="212"/>
      <c r="AC215" s="212"/>
      <c r="AD215" s="205">
        <v>212</v>
      </c>
      <c r="AE215" s="206" t="s">
        <v>202</v>
      </c>
      <c r="AF215" s="205" t="s">
        <v>584</v>
      </c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</row>
    <row r="216" spans="1:45" ht="12" customHeight="1" x14ac:dyDescent="0.25">
      <c r="A216" s="258"/>
      <c r="B216" s="205">
        <f>____IN_____!B227</f>
        <v>213</v>
      </c>
      <c r="C216" s="206" t="str">
        <f>____IN_____!C227</f>
        <v>ADV</v>
      </c>
      <c r="D216" s="205" t="str">
        <f>____IN_____!D227</f>
        <v>jo.19</v>
      </c>
      <c r="E216" s="208"/>
      <c r="F216" s="213">
        <v>213</v>
      </c>
      <c r="G216" s="216" t="s">
        <v>712</v>
      </c>
      <c r="H216" s="213" t="s">
        <v>713</v>
      </c>
      <c r="I216" s="217" t="str">
        <f>IF(Table4[[#This Row],[B]]=F215,1,"")</f>
        <v/>
      </c>
      <c r="J216" s="51"/>
      <c r="K216" s="255"/>
      <c r="L216" s="273"/>
      <c r="M216" s="263"/>
      <c r="N216" s="208"/>
      <c r="O216" s="208"/>
      <c r="P216" s="83"/>
      <c r="Q216" s="83"/>
      <c r="R216" s="255"/>
      <c r="S216" s="258"/>
      <c r="T216" s="258"/>
      <c r="U216" s="12"/>
      <c r="V216" s="227"/>
      <c r="W216" s="219"/>
      <c r="X216" s="214"/>
      <c r="Y216" s="213"/>
      <c r="Z216" s="213"/>
      <c r="AA216" s="212"/>
      <c r="AB216" s="212"/>
      <c r="AC216" s="212"/>
      <c r="AD216" s="205">
        <v>213</v>
      </c>
      <c r="AE216" s="206" t="s">
        <v>648</v>
      </c>
      <c r="AF216" s="205" t="s">
        <v>585</v>
      </c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</row>
    <row r="217" spans="1:45" ht="12" customHeight="1" x14ac:dyDescent="0.25">
      <c r="A217" s="258"/>
      <c r="B217" s="205">
        <f>____IN_____!B228</f>
        <v>214</v>
      </c>
      <c r="C217" s="206" t="str">
        <f>____IN_____!C228</f>
        <v>GCG</v>
      </c>
      <c r="D217" s="205" t="str">
        <f>____IN_____!D228</f>
        <v>jo.20</v>
      </c>
      <c r="E217" s="208"/>
      <c r="F217" s="213">
        <v>214</v>
      </c>
      <c r="G217" s="216" t="s">
        <v>422</v>
      </c>
      <c r="H217" s="213" t="s">
        <v>714</v>
      </c>
      <c r="I217" s="217" t="str">
        <f>IF(Table4[[#This Row],[B]]=F216,1,"")</f>
        <v/>
      </c>
      <c r="J217" s="51"/>
      <c r="K217" s="255"/>
      <c r="L217" s="273"/>
      <c r="M217" s="263"/>
      <c r="N217" s="208"/>
      <c r="O217" s="208"/>
      <c r="P217" s="83"/>
      <c r="Q217" s="83"/>
      <c r="R217" s="255"/>
      <c r="S217" s="258"/>
      <c r="T217" s="258"/>
      <c r="U217" s="12"/>
      <c r="V217" s="227"/>
      <c r="W217" s="219"/>
      <c r="X217" s="214"/>
      <c r="Y217" s="213"/>
      <c r="Z217" s="213"/>
      <c r="AA217" s="212"/>
      <c r="AB217" s="212"/>
      <c r="AC217" s="212"/>
      <c r="AD217" s="205">
        <v>214</v>
      </c>
      <c r="AE217" s="206" t="s">
        <v>659</v>
      </c>
      <c r="AF217" s="205" t="s">
        <v>586</v>
      </c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</row>
    <row r="218" spans="1:45" ht="12" customHeight="1" x14ac:dyDescent="0.25">
      <c r="A218" s="258"/>
      <c r="B218" s="205">
        <f>____IN_____!B229</f>
        <v>215</v>
      </c>
      <c r="C218" s="206" t="str">
        <f>____IN_____!C229</f>
        <v>DSP</v>
      </c>
      <c r="D218" s="205" t="str">
        <f>____IN_____!D229</f>
        <v>jo.21</v>
      </c>
      <c r="E218" s="208"/>
      <c r="F218" s="213">
        <v>215</v>
      </c>
      <c r="G218" s="216" t="s">
        <v>426</v>
      </c>
      <c r="H218" s="213" t="s">
        <v>715</v>
      </c>
      <c r="I218" s="218" t="str">
        <f>IF(Table4[[#This Row],[B]]=F217,1,"")</f>
        <v/>
      </c>
      <c r="J218" s="51"/>
      <c r="K218" s="255"/>
      <c r="L218" s="273"/>
      <c r="M218" s="263"/>
      <c r="N218" s="208"/>
      <c r="O218" s="208"/>
      <c r="P218" s="83"/>
      <c r="Q218" s="83"/>
      <c r="R218" s="255"/>
      <c r="S218" s="258"/>
      <c r="T218" s="258"/>
      <c r="U218" s="12"/>
      <c r="V218" s="227"/>
      <c r="W218" s="219"/>
      <c r="X218" s="214"/>
      <c r="Y218" s="213"/>
      <c r="Z218" s="213"/>
      <c r="AA218" s="212"/>
      <c r="AB218" s="212"/>
      <c r="AC218" s="212"/>
      <c r="AD218" s="205">
        <v>215</v>
      </c>
      <c r="AE218" s="206" t="s">
        <v>649</v>
      </c>
      <c r="AF218" s="205" t="s">
        <v>587</v>
      </c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</row>
    <row r="219" spans="1:45" ht="12" customHeight="1" x14ac:dyDescent="0.25">
      <c r="A219" s="258"/>
      <c r="B219" s="205">
        <f>____IN_____!B230</f>
        <v>216</v>
      </c>
      <c r="C219" s="206" t="str">
        <f>____IN_____!C230</f>
        <v>multiDiff</v>
      </c>
      <c r="D219" s="205" t="str">
        <f>____IN_____!D230</f>
        <v>jo.22</v>
      </c>
      <c r="E219" s="208"/>
      <c r="F219" s="213">
        <v>216</v>
      </c>
      <c r="G219" s="216" t="s">
        <v>39</v>
      </c>
      <c r="H219" s="213" t="s">
        <v>716</v>
      </c>
      <c r="I219" s="218" t="str">
        <f>IF(Table4[[#This Row],[B]]=F218,1,"")</f>
        <v/>
      </c>
      <c r="J219" s="51"/>
      <c r="K219" s="255"/>
      <c r="L219" s="273"/>
      <c r="M219" s="263"/>
      <c r="N219" s="208"/>
      <c r="O219" s="208"/>
      <c r="P219" s="83"/>
      <c r="Q219" s="83"/>
      <c r="R219" s="255"/>
      <c r="S219" s="258"/>
      <c r="T219" s="258"/>
      <c r="U219" s="12"/>
      <c r="V219" s="227"/>
      <c r="W219" s="219"/>
      <c r="X219" s="214"/>
      <c r="Y219" s="213"/>
      <c r="Z219" s="213"/>
      <c r="AA219" s="212"/>
      <c r="AB219" s="212"/>
      <c r="AC219" s="212"/>
      <c r="AD219" s="205">
        <v>216</v>
      </c>
      <c r="AE219" s="206" t="s">
        <v>566</v>
      </c>
      <c r="AF219" s="205" t="s">
        <v>588</v>
      </c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</row>
    <row r="220" spans="1:45" ht="12" customHeight="1" x14ac:dyDescent="0.25">
      <c r="A220" s="258"/>
      <c r="B220" s="205">
        <f>____IN_____!B231</f>
        <v>217</v>
      </c>
      <c r="C220" s="206" t="str">
        <f>____IN_____!C231</f>
        <v>NPF</v>
      </c>
      <c r="D220" s="205" t="str">
        <f>____IN_____!D231</f>
        <v>npf1</v>
      </c>
      <c r="E220" s="208"/>
      <c r="F220" s="213">
        <v>217</v>
      </c>
      <c r="G220" s="216" t="s">
        <v>717</v>
      </c>
      <c r="H220" s="213" t="s">
        <v>756</v>
      </c>
      <c r="I220" s="218" t="str">
        <f>IF(Table4[[#This Row],[B]]=F219,1,"")</f>
        <v/>
      </c>
      <c r="J220" s="51"/>
      <c r="K220" s="255"/>
      <c r="L220" s="273"/>
      <c r="M220" s="263"/>
      <c r="N220" s="208"/>
      <c r="O220" s="208"/>
      <c r="P220" s="83"/>
      <c r="Q220" s="83"/>
      <c r="R220" s="255"/>
      <c r="S220" s="258"/>
      <c r="T220" s="258"/>
      <c r="U220" s="12"/>
      <c r="V220" s="227"/>
      <c r="W220" s="219"/>
      <c r="X220" s="214"/>
      <c r="Y220" s="213"/>
      <c r="Z220" s="213"/>
      <c r="AA220" s="212"/>
      <c r="AB220" s="212"/>
      <c r="AC220" s="212"/>
      <c r="AD220" s="205">
        <v>217</v>
      </c>
      <c r="AE220" s="206" t="s">
        <v>712</v>
      </c>
      <c r="AF220" s="205" t="s">
        <v>713</v>
      </c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</row>
    <row r="221" spans="1:45" ht="12" customHeight="1" x14ac:dyDescent="0.25">
      <c r="A221" s="258"/>
      <c r="B221" s="205">
        <f>____IN_____!B232</f>
        <v>218</v>
      </c>
      <c r="C221" s="206" t="str">
        <f>____IN_____!C232</f>
        <v>rewet</v>
      </c>
      <c r="D221" s="205" t="str">
        <f>____IN_____!D232</f>
        <v>npf2</v>
      </c>
      <c r="E221" s="208"/>
      <c r="F221" s="213">
        <v>218</v>
      </c>
      <c r="G221" s="216" t="s">
        <v>681</v>
      </c>
      <c r="H221" s="213" t="s">
        <v>754</v>
      </c>
      <c r="I221" s="218" t="str">
        <f>IF(Table4[[#This Row],[B]]=F220,1,"")</f>
        <v/>
      </c>
      <c r="J221" s="51"/>
      <c r="K221" s="255"/>
      <c r="L221" s="273"/>
      <c r="M221" s="263"/>
      <c r="N221" s="208"/>
      <c r="O221" s="208"/>
      <c r="P221" s="83"/>
      <c r="Q221" s="83"/>
      <c r="R221" s="255"/>
      <c r="S221" s="258"/>
      <c r="T221" s="258"/>
      <c r="U221" s="12"/>
      <c r="V221" s="227"/>
      <c r="W221" s="219"/>
      <c r="X221" s="214"/>
      <c r="Y221" s="213"/>
      <c r="Z221" s="213"/>
      <c r="AA221" s="212"/>
      <c r="AB221" s="212"/>
      <c r="AC221" s="212"/>
      <c r="AD221" s="205">
        <v>218</v>
      </c>
      <c r="AE221" s="206" t="s">
        <v>422</v>
      </c>
      <c r="AF221" s="205" t="s">
        <v>714</v>
      </c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</row>
    <row r="222" spans="1:45" ht="12" customHeight="1" x14ac:dyDescent="0.25">
      <c r="A222" s="258"/>
      <c r="B222" s="205">
        <f>____IN_____!B233</f>
        <v>219</v>
      </c>
      <c r="C222" s="206" t="str">
        <f>____IN_____!C233</f>
        <v>wetdry</v>
      </c>
      <c r="D222" s="205" t="str">
        <f>____IN_____!D233</f>
        <v>npf3</v>
      </c>
      <c r="E222" s="208"/>
      <c r="F222" s="213">
        <v>219</v>
      </c>
      <c r="G222" s="216" t="s">
        <v>720</v>
      </c>
      <c r="H222" s="213" t="s">
        <v>753</v>
      </c>
      <c r="I222" s="218" t="str">
        <f>IF(Table4[[#This Row],[B]]=F221,1,"")</f>
        <v/>
      </c>
      <c r="J222" s="51"/>
      <c r="K222" s="255"/>
      <c r="L222" s="273"/>
      <c r="M222" s="263"/>
      <c r="N222" s="208"/>
      <c r="O222" s="208"/>
      <c r="P222" s="83"/>
      <c r="Q222" s="83"/>
      <c r="R222" s="255"/>
      <c r="S222" s="258"/>
      <c r="T222" s="258"/>
      <c r="U222" s="12"/>
      <c r="V222" s="227"/>
      <c r="W222" s="219"/>
      <c r="X222" s="214"/>
      <c r="Y222" s="213"/>
      <c r="Z222" s="213"/>
      <c r="AA222" s="212"/>
      <c r="AB222" s="212"/>
      <c r="AC222" s="212"/>
      <c r="AD222" s="205">
        <v>219</v>
      </c>
      <c r="AE222" s="206" t="s">
        <v>426</v>
      </c>
      <c r="AF222" s="205" t="s">
        <v>715</v>
      </c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</row>
    <row r="223" spans="1:45" ht="12" customHeight="1" x14ac:dyDescent="0.25">
      <c r="A223" s="258"/>
      <c r="B223" s="205">
        <f>____IN_____!B234</f>
        <v>220</v>
      </c>
      <c r="C223" s="206" t="str">
        <f>____IN_____!C234</f>
        <v>icelltype</v>
      </c>
      <c r="D223" s="205" t="str">
        <f>____IN_____!D234</f>
        <v>npf4</v>
      </c>
      <c r="E223" s="208"/>
      <c r="F223" s="213">
        <v>220</v>
      </c>
      <c r="G223" s="216" t="s">
        <v>721</v>
      </c>
      <c r="H223" s="213" t="s">
        <v>722</v>
      </c>
      <c r="I223" s="217" t="str">
        <f>IF(Table4[[#This Row],[B]]=F222,1,"")</f>
        <v/>
      </c>
      <c r="J223" s="51"/>
      <c r="K223" s="255"/>
      <c r="L223" s="273"/>
      <c r="M223" s="263"/>
      <c r="N223" s="208"/>
      <c r="O223" s="208"/>
      <c r="P223" s="83"/>
      <c r="Q223" s="83"/>
      <c r="R223" s="255"/>
      <c r="S223" s="258"/>
      <c r="T223" s="258"/>
      <c r="U223" s="12"/>
      <c r="V223" s="227"/>
      <c r="W223" s="219"/>
      <c r="X223" s="214"/>
      <c r="Y223" s="213"/>
      <c r="Z223" s="213"/>
      <c r="AA223" s="212"/>
      <c r="AB223" s="212"/>
      <c r="AC223" s="212"/>
      <c r="AD223" s="205">
        <v>220</v>
      </c>
      <c r="AE223" s="206" t="s">
        <v>39</v>
      </c>
      <c r="AF223" s="205" t="s">
        <v>716</v>
      </c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</row>
    <row r="224" spans="1:45" ht="12" customHeight="1" x14ac:dyDescent="0.25">
      <c r="A224" s="258"/>
      <c r="B224" s="205">
        <f>____IN_____!B235</f>
        <v>221</v>
      </c>
      <c r="C224" s="206" t="str">
        <f>____IN_____!C235</f>
        <v>T_DIS</v>
      </c>
      <c r="D224" s="205" t="str">
        <f>____IN_____!D235</f>
        <v>|tdis</v>
      </c>
      <c r="E224" s="208"/>
      <c r="F224" s="213">
        <v>221</v>
      </c>
      <c r="G224" s="216" t="s">
        <v>678</v>
      </c>
      <c r="H224" s="213" t="s">
        <v>755</v>
      </c>
      <c r="I224" s="218" t="str">
        <f>IF(Table4[[#This Row],[B]]=F223,1,"")</f>
        <v/>
      </c>
      <c r="J224" s="51"/>
      <c r="K224" s="255"/>
      <c r="L224" s="273"/>
      <c r="M224" s="263"/>
      <c r="N224" s="208"/>
      <c r="O224" s="208"/>
      <c r="P224" s="83"/>
      <c r="Q224" s="83"/>
      <c r="R224" s="255"/>
      <c r="S224" s="258"/>
      <c r="T224" s="258"/>
      <c r="U224" s="12"/>
      <c r="V224" s="227"/>
      <c r="W224" s="219"/>
      <c r="X224" s="214"/>
      <c r="Y224" s="213"/>
      <c r="Z224" s="213"/>
      <c r="AA224" s="212"/>
      <c r="AB224" s="212"/>
      <c r="AC224" s="212"/>
      <c r="AD224" s="205">
        <v>221</v>
      </c>
      <c r="AE224" s="206" t="s">
        <v>717</v>
      </c>
      <c r="AF224" s="205" t="s">
        <v>756</v>
      </c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</row>
    <row r="225" spans="1:45" ht="12" customHeight="1" x14ac:dyDescent="0.25">
      <c r="A225" s="258"/>
      <c r="B225" s="205">
        <f>____IN_____!B236</f>
        <v>222</v>
      </c>
      <c r="C225" s="206" t="str">
        <f>____IN_____!C236</f>
        <v>IC</v>
      </c>
      <c r="D225" s="205" t="str">
        <f>____IN_____!D236</f>
        <v>|ic</v>
      </c>
      <c r="E225" s="208"/>
      <c r="F225" s="213">
        <v>222</v>
      </c>
      <c r="G225" s="216" t="s">
        <v>679</v>
      </c>
      <c r="H225" s="213" t="s">
        <v>752</v>
      </c>
      <c r="I225" s="217" t="str">
        <f>IF(Table4[[#This Row],[B]]=F224,1,"")</f>
        <v/>
      </c>
      <c r="J225" s="51"/>
      <c r="K225" s="255"/>
      <c r="L225" s="273"/>
      <c r="M225" s="263"/>
      <c r="N225" s="208"/>
      <c r="O225" s="208"/>
      <c r="P225" s="83"/>
      <c r="Q225" s="83"/>
      <c r="R225" s="255"/>
      <c r="S225" s="258"/>
      <c r="T225" s="258"/>
      <c r="U225" s="12"/>
      <c r="V225" s="227"/>
      <c r="W225" s="219"/>
      <c r="X225" s="214"/>
      <c r="Y225" s="213"/>
      <c r="Z225" s="213"/>
      <c r="AA225" s="212"/>
      <c r="AB225" s="212"/>
      <c r="AC225" s="212"/>
      <c r="AD225" s="205">
        <v>222</v>
      </c>
      <c r="AE225" s="206" t="s">
        <v>681</v>
      </c>
      <c r="AF225" s="205" t="s">
        <v>754</v>
      </c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</row>
    <row r="226" spans="1:45" ht="12" customHeight="1" x14ac:dyDescent="0.25">
      <c r="A226" s="258"/>
      <c r="B226" s="205">
        <f>____IN_____!B237</f>
        <v>223</v>
      </c>
      <c r="C226" s="206" t="str">
        <f>____IN_____!C237</f>
        <v>RCHa</v>
      </c>
      <c r="D226" s="205" t="str">
        <f>____IN_____!D237</f>
        <v>|rch</v>
      </c>
      <c r="E226" s="208"/>
      <c r="F226" s="213">
        <v>223</v>
      </c>
      <c r="G226" s="216" t="s">
        <v>724</v>
      </c>
      <c r="H226" s="213" t="s">
        <v>707</v>
      </c>
      <c r="I226" s="217" t="str">
        <f>IF(Table4[[#This Row],[B]]=F225,1,"")</f>
        <v/>
      </c>
      <c r="J226" s="51"/>
      <c r="K226" s="255"/>
      <c r="L226" s="273"/>
      <c r="M226" s="263"/>
      <c r="N226" s="208"/>
      <c r="O226" s="208"/>
      <c r="P226" s="83"/>
      <c r="Q226" s="83"/>
      <c r="R226" s="255"/>
      <c r="S226" s="258"/>
      <c r="T226" s="258"/>
      <c r="U226" s="12"/>
      <c r="V226" s="227"/>
      <c r="W226" s="219"/>
      <c r="X226" s="214"/>
      <c r="Y226" s="213"/>
      <c r="Z226" s="213"/>
      <c r="AA226" s="212"/>
      <c r="AB226" s="212"/>
      <c r="AC226" s="212"/>
      <c r="AD226" s="205">
        <v>223</v>
      </c>
      <c r="AE226" s="206" t="s">
        <v>720</v>
      </c>
      <c r="AF226" s="205" t="s">
        <v>753</v>
      </c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</row>
    <row r="227" spans="1:45" ht="12" customHeight="1" x14ac:dyDescent="0.25">
      <c r="A227" s="258"/>
      <c r="B227" s="205">
        <f>____IN_____!B238</f>
        <v>224</v>
      </c>
      <c r="C227" s="206" t="str">
        <f>____IN_____!C238</f>
        <v>perched</v>
      </c>
      <c r="D227" s="205" t="str">
        <f>____IN_____!D238</f>
        <v>npf5</v>
      </c>
      <c r="E227" s="208"/>
      <c r="F227" s="213">
        <v>224</v>
      </c>
      <c r="G227" s="216" t="s">
        <v>726</v>
      </c>
      <c r="H227" s="213" t="s">
        <v>777</v>
      </c>
      <c r="I227" s="217" t="str">
        <f>IF(Table4[[#This Row],[B]]=F226,1,"")</f>
        <v/>
      </c>
      <c r="J227" s="51"/>
      <c r="K227" s="255"/>
      <c r="L227" s="273"/>
      <c r="M227" s="263"/>
      <c r="N227" s="208"/>
      <c r="O227" s="208"/>
      <c r="P227" s="83"/>
      <c r="Q227" s="83"/>
      <c r="R227" s="255"/>
      <c r="S227" s="258"/>
      <c r="T227" s="258"/>
      <c r="U227" s="12"/>
      <c r="V227" s="227"/>
      <c r="W227" s="219"/>
      <c r="X227" s="214"/>
      <c r="Y227" s="213"/>
      <c r="Z227" s="213"/>
      <c r="AA227" s="212"/>
      <c r="AB227" s="212"/>
      <c r="AC227" s="212"/>
      <c r="AD227" s="205">
        <v>224</v>
      </c>
      <c r="AE227" s="206" t="s">
        <v>721</v>
      </c>
      <c r="AF227" s="205" t="s">
        <v>722</v>
      </c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</row>
    <row r="228" spans="1:45" ht="12" customHeight="1" x14ac:dyDescent="0.25">
      <c r="A228" s="258"/>
      <c r="B228" s="205">
        <f>____IN_____!B239</f>
        <v>225</v>
      </c>
      <c r="C228" s="206" t="str">
        <f>____IN_____!C239</f>
        <v>DIS</v>
      </c>
      <c r="D228" s="205" t="str">
        <f>____IN_____!D239</f>
        <v>|dis</v>
      </c>
      <c r="E228" s="208"/>
      <c r="F228" s="213">
        <v>225</v>
      </c>
      <c r="G228" s="216" t="s">
        <v>738</v>
      </c>
      <c r="H228" s="213" t="s">
        <v>776</v>
      </c>
      <c r="I228" s="218" t="str">
        <f>IF(Table4[[#This Row],[B]]=F227,1,"")</f>
        <v/>
      </c>
      <c r="J228" s="51"/>
      <c r="K228" s="255"/>
      <c r="L228" s="273"/>
      <c r="M228" s="263"/>
      <c r="N228" s="208"/>
      <c r="O228" s="208"/>
      <c r="P228" s="83"/>
      <c r="Q228" s="83"/>
      <c r="R228" s="255"/>
      <c r="S228" s="258"/>
      <c r="T228" s="258"/>
      <c r="U228" s="12"/>
      <c r="V228" s="227"/>
      <c r="W228" s="219"/>
      <c r="X228" s="214"/>
      <c r="Y228" s="213"/>
      <c r="Z228" s="213"/>
      <c r="AA228" s="212"/>
      <c r="AB228" s="212"/>
      <c r="AC228" s="212"/>
      <c r="AD228" s="205">
        <v>225</v>
      </c>
      <c r="AE228" s="206" t="s">
        <v>678</v>
      </c>
      <c r="AF228" s="205" t="s">
        <v>755</v>
      </c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</row>
    <row r="229" spans="1:45" ht="12" customHeight="1" x14ac:dyDescent="0.25">
      <c r="A229" s="258"/>
      <c r="B229" s="205">
        <f>____IN_____!B240</f>
        <v>226</v>
      </c>
      <c r="C229" s="206" t="str">
        <f>____IN_____!C240</f>
        <v>IMS</v>
      </c>
      <c r="D229" s="205" t="str">
        <f>____IN_____!D240</f>
        <v>|ims</v>
      </c>
      <c r="E229" s="208"/>
      <c r="F229" s="213">
        <v>226</v>
      </c>
      <c r="G229" s="216" t="s">
        <v>740</v>
      </c>
      <c r="H229" s="213" t="s">
        <v>777</v>
      </c>
      <c r="I229" s="217" t="str">
        <f>IF(Table4[[#This Row],[B]]=F228,1,"")</f>
        <v/>
      </c>
      <c r="J229" s="51"/>
      <c r="K229" s="255"/>
      <c r="L229" s="273"/>
      <c r="M229" s="263"/>
      <c r="N229" s="208"/>
      <c r="O229" s="208"/>
      <c r="P229" s="83"/>
      <c r="Q229" s="83"/>
      <c r="R229" s="255"/>
      <c r="S229" s="258"/>
      <c r="T229" s="258"/>
      <c r="U229" s="12"/>
      <c r="V229" s="227"/>
      <c r="W229" s="219"/>
      <c r="X229" s="214"/>
      <c r="Y229" s="213"/>
      <c r="Z229" s="213"/>
      <c r="AA229" s="212"/>
      <c r="AB229" s="212"/>
      <c r="AC229" s="212"/>
      <c r="AD229" s="205">
        <v>226</v>
      </c>
      <c r="AE229" s="206" t="s">
        <v>679</v>
      </c>
      <c r="AF229" s="205" t="s">
        <v>752</v>
      </c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</row>
    <row r="230" spans="1:45" ht="12" customHeight="1" x14ac:dyDescent="0.25">
      <c r="A230" s="258"/>
      <c r="B230" s="205">
        <f>____IN_____!B241</f>
        <v>227</v>
      </c>
      <c r="C230" s="206" t="str">
        <f>____IN_____!C241</f>
        <v>Sel.</v>
      </c>
      <c r="D230" s="205" t="str">
        <f>____IN_____!D241</f>
        <v>|</v>
      </c>
      <c r="E230" s="208"/>
      <c r="F230" s="213">
        <v>227</v>
      </c>
      <c r="G230" s="216" t="s">
        <v>739</v>
      </c>
      <c r="H230" s="213" t="s">
        <v>751</v>
      </c>
      <c r="I230" s="217" t="str">
        <f>IF(Table4[[#This Row],[B]]=F229,1,"")</f>
        <v/>
      </c>
      <c r="J230" s="51"/>
      <c r="K230" s="255"/>
      <c r="L230" s="273"/>
      <c r="M230" s="263"/>
      <c r="N230" s="208"/>
      <c r="O230" s="208"/>
      <c r="P230" s="83"/>
      <c r="Q230" s="83"/>
      <c r="R230" s="255"/>
      <c r="S230" s="258"/>
      <c r="T230" s="258"/>
      <c r="U230" s="12"/>
      <c r="V230" s="227"/>
      <c r="W230" s="219"/>
      <c r="X230" s="214"/>
      <c r="Y230" s="213"/>
      <c r="Z230" s="213"/>
      <c r="AA230" s="212"/>
      <c r="AB230" s="212"/>
      <c r="AC230" s="212"/>
      <c r="AD230" s="205">
        <v>227</v>
      </c>
      <c r="AE230" s="206" t="s">
        <v>724</v>
      </c>
      <c r="AF230" s="205" t="s">
        <v>707</v>
      </c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</row>
    <row r="231" spans="1:45" ht="12" customHeight="1" x14ac:dyDescent="0.25">
      <c r="A231" s="258"/>
      <c r="B231" s="205">
        <f>____IN_____!B242</f>
        <v>228</v>
      </c>
      <c r="C231" s="206" t="str">
        <f>____IN_____!C242</f>
        <v>chd_spd</v>
      </c>
      <c r="D231" s="205" t="str">
        <f>____IN_____!D242</f>
        <v>spd|</v>
      </c>
      <c r="E231" s="208"/>
      <c r="F231" s="213">
        <v>228</v>
      </c>
      <c r="G231" s="216" t="s">
        <v>741</v>
      </c>
      <c r="H231" s="213" t="s">
        <v>777</v>
      </c>
      <c r="I231" s="217" t="str">
        <f>IF(Table4[[#This Row],[B]]=F230,1,"")</f>
        <v/>
      </c>
      <c r="J231" s="51"/>
      <c r="K231" s="255"/>
      <c r="L231" s="273"/>
      <c r="M231" s="263"/>
      <c r="N231" s="208"/>
      <c r="O231" s="208"/>
      <c r="P231" s="83"/>
      <c r="Q231" s="83"/>
      <c r="R231" s="255"/>
      <c r="S231" s="258"/>
      <c r="T231" s="258"/>
      <c r="U231" s="12"/>
      <c r="V231" s="227"/>
      <c r="W231" s="219"/>
      <c r="X231" s="214"/>
      <c r="Y231" s="213"/>
      <c r="Z231" s="213"/>
      <c r="AA231" s="212"/>
      <c r="AB231" s="212"/>
      <c r="AC231" s="212"/>
      <c r="AD231" s="205">
        <v>228</v>
      </c>
      <c r="AE231" s="206" t="s">
        <v>726</v>
      </c>
      <c r="AF231" s="205" t="s">
        <v>777</v>
      </c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</row>
    <row r="232" spans="1:45" ht="12" customHeight="1" x14ac:dyDescent="0.25">
      <c r="A232" s="258"/>
      <c r="B232" s="205">
        <f>____IN_____!B243</f>
        <v>229</v>
      </c>
      <c r="C232" s="206" t="str">
        <f>____IN_____!C243</f>
        <v>Wel</v>
      </c>
      <c r="D232" s="205" t="str">
        <f>____IN_____!D243</f>
        <v>|wel</v>
      </c>
      <c r="E232" s="208"/>
      <c r="F232" s="213">
        <v>229</v>
      </c>
      <c r="G232" s="216" t="s">
        <v>746</v>
      </c>
      <c r="H232" s="213" t="s">
        <v>750</v>
      </c>
      <c r="I232" s="218" t="str">
        <f>IF(Table4[[#This Row],[B]]=F231,1,"")</f>
        <v/>
      </c>
      <c r="J232" s="51"/>
      <c r="K232" s="255"/>
      <c r="L232" s="273"/>
      <c r="M232" s="263"/>
      <c r="N232" s="208"/>
      <c r="O232" s="208"/>
      <c r="P232" s="83"/>
      <c r="Q232" s="83"/>
      <c r="R232" s="255"/>
      <c r="S232" s="258"/>
      <c r="T232" s="258"/>
      <c r="U232" s="12"/>
      <c r="V232" s="227"/>
      <c r="W232" s="219"/>
      <c r="X232" s="214"/>
      <c r="Y232" s="213"/>
      <c r="Z232" s="213"/>
      <c r="AA232" s="212"/>
      <c r="AB232" s="212"/>
      <c r="AC232" s="212"/>
      <c r="AD232" s="205">
        <v>229</v>
      </c>
      <c r="AE232" s="206" t="s">
        <v>738</v>
      </c>
      <c r="AF232" s="205" t="s">
        <v>776</v>
      </c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</row>
    <row r="233" spans="1:45" ht="12" customHeight="1" x14ac:dyDescent="0.25">
      <c r="A233" s="258"/>
      <c r="B233" s="205">
        <f>____IN_____!B244</f>
        <v>230</v>
      </c>
      <c r="C233" s="206" t="str">
        <f>____IN_____!C244</f>
        <v>wel_spd</v>
      </c>
      <c r="D233" s="205" t="str">
        <f>____IN_____!D244</f>
        <v>spd|</v>
      </c>
      <c r="E233" s="208"/>
      <c r="F233" s="213">
        <v>230</v>
      </c>
      <c r="G233" s="216" t="s">
        <v>745</v>
      </c>
      <c r="H233" s="213" t="s">
        <v>777</v>
      </c>
      <c r="I233" s="218" t="str">
        <f>IF(Table4[[#This Row],[B]]=F232,1,"")</f>
        <v/>
      </c>
      <c r="J233" s="51"/>
      <c r="K233" s="255"/>
      <c r="L233" s="273"/>
      <c r="M233" s="263"/>
      <c r="N233" s="208"/>
      <c r="O233" s="208"/>
      <c r="P233" s="83"/>
      <c r="Q233" s="83"/>
      <c r="R233" s="255"/>
      <c r="S233" s="258"/>
      <c r="T233" s="258"/>
      <c r="U233" s="12"/>
      <c r="V233" s="227"/>
      <c r="W233" s="219"/>
      <c r="X233" s="214"/>
      <c r="Y233" s="213"/>
      <c r="Z233" s="213"/>
      <c r="AA233" s="212"/>
      <c r="AB233" s="212"/>
      <c r="AC233" s="212"/>
      <c r="AD233" s="205">
        <v>230</v>
      </c>
      <c r="AE233" s="206" t="s">
        <v>740</v>
      </c>
      <c r="AF233" s="205" t="s">
        <v>777</v>
      </c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</row>
    <row r="234" spans="1:45" ht="12" customHeight="1" x14ac:dyDescent="0.25">
      <c r="A234" s="258"/>
      <c r="B234" s="205">
        <f>____IN_____!B245</f>
        <v>231</v>
      </c>
      <c r="C234" s="206" t="str">
        <f>____IN_____!C245</f>
        <v>DRN</v>
      </c>
      <c r="D234" s="205" t="str">
        <f>____IN_____!D245</f>
        <v>|drn</v>
      </c>
      <c r="E234" s="208"/>
      <c r="F234" s="213">
        <v>231</v>
      </c>
      <c r="G234" s="216" t="s">
        <v>748</v>
      </c>
      <c r="H234" s="213" t="s">
        <v>749</v>
      </c>
      <c r="I234" s="217" t="str">
        <f>IF(Table4[[#This Row],[B]]=F233,1,"")</f>
        <v/>
      </c>
      <c r="J234" s="51"/>
      <c r="K234" s="255"/>
      <c r="L234" s="273"/>
      <c r="M234" s="263"/>
      <c r="N234" s="208"/>
      <c r="O234" s="208"/>
      <c r="P234" s="83"/>
      <c r="Q234" s="83"/>
      <c r="R234" s="255"/>
      <c r="S234" s="258"/>
      <c r="T234" s="258"/>
      <c r="U234" s="12"/>
      <c r="V234" s="227"/>
      <c r="W234" s="219"/>
      <c r="X234" s="214"/>
      <c r="Y234" s="213"/>
      <c r="Z234" s="213"/>
      <c r="AA234" s="212"/>
      <c r="AB234" s="212"/>
      <c r="AC234" s="212"/>
      <c r="AD234" s="205">
        <v>231</v>
      </c>
      <c r="AE234" s="206" t="s">
        <v>739</v>
      </c>
      <c r="AF234" s="205" t="s">
        <v>751</v>
      </c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</row>
    <row r="235" spans="1:45" ht="12" customHeight="1" x14ac:dyDescent="0.25">
      <c r="A235" s="258"/>
      <c r="B235" s="205">
        <f>____IN_____!B246</f>
        <v>232</v>
      </c>
      <c r="C235" s="206" t="str">
        <f>____IN_____!C246</f>
        <v>DRN_spd</v>
      </c>
      <c r="D235" s="205" t="str">
        <f>____IN_____!D246</f>
        <v>spd|</v>
      </c>
      <c r="E235" s="208"/>
      <c r="F235" s="213">
        <v>232</v>
      </c>
      <c r="G235" s="216" t="s">
        <v>758</v>
      </c>
      <c r="H235" s="213" t="s">
        <v>778</v>
      </c>
      <c r="I235" s="217" t="str">
        <f>IF(Table4[[#This Row],[B]]=F234,1,"")</f>
        <v/>
      </c>
      <c r="J235" s="51"/>
      <c r="K235" s="255"/>
      <c r="L235" s="273"/>
      <c r="M235" s="263"/>
      <c r="N235" s="208"/>
      <c r="O235" s="208"/>
      <c r="P235" s="83"/>
      <c r="Q235" s="83"/>
      <c r="R235" s="255"/>
      <c r="S235" s="258"/>
      <c r="T235" s="258"/>
      <c r="U235" s="12"/>
      <c r="V235" s="227"/>
      <c r="W235" s="219"/>
      <c r="X235" s="214"/>
      <c r="Y235" s="213"/>
      <c r="Z235" s="213"/>
      <c r="AA235" s="212"/>
      <c r="AB235" s="212"/>
      <c r="AC235" s="212"/>
      <c r="AD235" s="205">
        <v>232</v>
      </c>
      <c r="AE235" s="206" t="s">
        <v>741</v>
      </c>
      <c r="AF235" s="205" t="s">
        <v>777</v>
      </c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</row>
    <row r="236" spans="1:45" ht="12" customHeight="1" x14ac:dyDescent="0.25">
      <c r="A236" s="258"/>
      <c r="B236" s="205">
        <f>____IN_____!B247</f>
        <v>233</v>
      </c>
      <c r="C236" s="206" t="str">
        <f>____IN_____!C247</f>
        <v>RIV</v>
      </c>
      <c r="D236" s="205" t="str">
        <f>____IN_____!D247</f>
        <v>|riv</v>
      </c>
      <c r="E236" s="208"/>
      <c r="F236" s="213">
        <v>233</v>
      </c>
      <c r="G236" s="216" t="s">
        <v>759</v>
      </c>
      <c r="H236" s="213" t="s">
        <v>779</v>
      </c>
      <c r="I236" s="217" t="str">
        <f>IF(Table4[[#This Row],[B]]=F235,1,"")</f>
        <v/>
      </c>
      <c r="J236" s="51"/>
      <c r="K236" s="255"/>
      <c r="L236" s="273"/>
      <c r="M236" s="263"/>
      <c r="N236" s="208"/>
      <c r="O236" s="208"/>
      <c r="P236" s="83"/>
      <c r="Q236" s="83"/>
      <c r="R236" s="255"/>
      <c r="S236" s="258"/>
      <c r="T236" s="258"/>
      <c r="U236" s="12"/>
      <c r="V236" s="227"/>
      <c r="W236" s="219"/>
      <c r="X236" s="214"/>
      <c r="Y236" s="213"/>
      <c r="Z236" s="213"/>
      <c r="AA236" s="212"/>
      <c r="AB236" s="212"/>
      <c r="AC236" s="212"/>
      <c r="AD236" s="205">
        <v>233</v>
      </c>
      <c r="AE236" s="206" t="s">
        <v>746</v>
      </c>
      <c r="AF236" s="205" t="s">
        <v>750</v>
      </c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</row>
    <row r="237" spans="1:45" ht="12" customHeight="1" x14ac:dyDescent="0.25">
      <c r="A237" s="258"/>
      <c r="B237" s="205">
        <f>____IN_____!B248</f>
        <v>234</v>
      </c>
      <c r="C237" s="206" t="str">
        <f>____IN_____!C248</f>
        <v>riv_spd</v>
      </c>
      <c r="D237" s="205" t="str">
        <f>____IN_____!D248</f>
        <v>spd|</v>
      </c>
      <c r="E237" s="208"/>
      <c r="F237" s="213">
        <v>234</v>
      </c>
      <c r="G237" s="216" t="s">
        <v>771</v>
      </c>
      <c r="H237" s="213" t="s">
        <v>772</v>
      </c>
      <c r="I237" s="217" t="str">
        <f>IF(Table4[[#This Row],[B]]=F236,1,"")</f>
        <v/>
      </c>
      <c r="J237" s="51"/>
      <c r="K237" s="255"/>
      <c r="L237" s="273"/>
      <c r="M237" s="263"/>
      <c r="N237" s="208"/>
      <c r="O237" s="208"/>
      <c r="P237" s="83"/>
      <c r="Q237" s="83"/>
      <c r="R237" s="255"/>
      <c r="S237" s="258"/>
      <c r="T237" s="258"/>
      <c r="U237" s="12"/>
      <c r="V237" s="227"/>
      <c r="W237" s="219"/>
      <c r="X237" s="214"/>
      <c r="Y237" s="213"/>
      <c r="Z237" s="213"/>
      <c r="AA237" s="212"/>
      <c r="AB237" s="212"/>
      <c r="AC237" s="212"/>
      <c r="AD237" s="205">
        <v>234</v>
      </c>
      <c r="AE237" s="206" t="s">
        <v>745</v>
      </c>
      <c r="AF237" s="205" t="s">
        <v>777</v>
      </c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</row>
    <row r="238" spans="1:45" ht="12" customHeight="1" x14ac:dyDescent="0.25">
      <c r="A238" s="258"/>
      <c r="B238" s="205">
        <f>____IN_____!B249</f>
        <v>235</v>
      </c>
      <c r="C238" s="206" t="str">
        <f>____IN_____!C249</f>
        <v>OC</v>
      </c>
      <c r="D238" s="205" t="str">
        <f>____IN_____!D249</f>
        <v>|oc</v>
      </c>
      <c r="E238" s="208"/>
      <c r="F238" s="213">
        <v>235</v>
      </c>
      <c r="G238" s="216" t="s">
        <v>773</v>
      </c>
      <c r="H238" s="213" t="s">
        <v>775</v>
      </c>
      <c r="I238" s="217" t="str">
        <f>IF(Table4[[#This Row],[B]]=F237,1,"")</f>
        <v/>
      </c>
      <c r="J238" s="51"/>
      <c r="K238" s="255"/>
      <c r="L238" s="273"/>
      <c r="M238" s="263"/>
      <c r="N238" s="208"/>
      <c r="O238" s="208"/>
      <c r="P238" s="83"/>
      <c r="Q238" s="83"/>
      <c r="R238" s="255"/>
      <c r="S238" s="258"/>
      <c r="T238" s="258"/>
      <c r="U238" s="12"/>
      <c r="V238" s="227"/>
      <c r="W238" s="219"/>
      <c r="X238" s="214"/>
      <c r="Y238" s="213"/>
      <c r="Z238" s="213"/>
      <c r="AA238" s="212"/>
      <c r="AB238" s="212"/>
      <c r="AC238" s="212"/>
      <c r="AD238" s="205">
        <v>235</v>
      </c>
      <c r="AE238" s="206" t="s">
        <v>748</v>
      </c>
      <c r="AF238" s="205" t="s">
        <v>749</v>
      </c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</row>
    <row r="239" spans="1:45" ht="12" customHeight="1" x14ac:dyDescent="0.25">
      <c r="A239" s="258"/>
      <c r="B239" s="205">
        <f>____IN_____!B250</f>
        <v>236</v>
      </c>
      <c r="C239" s="206" t="str">
        <f>____IN_____!C250</f>
        <v>linear_acceleration_NPF</v>
      </c>
      <c r="D239" s="205" t="str">
        <f>____IN_____!D250</f>
        <v>__LA</v>
      </c>
      <c r="E239" s="208"/>
      <c r="F239" s="213">
        <v>236</v>
      </c>
      <c r="G239" s="216" t="s">
        <v>774</v>
      </c>
      <c r="H239" s="213" t="s">
        <v>777</v>
      </c>
      <c r="I239" s="217" t="str">
        <f>IF(Table4[[#This Row],[B]]=F238,1,"")</f>
        <v/>
      </c>
      <c r="J239" s="51"/>
      <c r="K239" s="255"/>
      <c r="L239" s="273"/>
      <c r="M239" s="263"/>
      <c r="N239" s="208"/>
      <c r="O239" s="208"/>
      <c r="P239" s="83"/>
      <c r="Q239" s="83"/>
      <c r="R239" s="255"/>
      <c r="S239" s="258"/>
      <c r="T239" s="258"/>
      <c r="U239" s="12"/>
      <c r="V239" s="227"/>
      <c r="W239" s="219"/>
      <c r="X239" s="214"/>
      <c r="Y239" s="213"/>
      <c r="Z239" s="213"/>
      <c r="AA239" s="212"/>
      <c r="AB239" s="212"/>
      <c r="AC239" s="212"/>
      <c r="AD239" s="205">
        <v>236</v>
      </c>
      <c r="AE239" s="206" t="s">
        <v>758</v>
      </c>
      <c r="AF239" s="205" t="s">
        <v>778</v>
      </c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</row>
    <row r="240" spans="1:45" ht="12" customHeight="1" x14ac:dyDescent="0.25">
      <c r="A240" s="258"/>
      <c r="B240" s="205">
        <f>____IN_____!B251</f>
        <v>237</v>
      </c>
      <c r="C240" s="206" t="str">
        <f>____IN_____!C251</f>
        <v>newton_NPF</v>
      </c>
      <c r="D240" s="205" t="str">
        <f>____IN_____!D251</f>
        <v>__NEW</v>
      </c>
      <c r="E240" s="208"/>
      <c r="F240" s="213">
        <v>237</v>
      </c>
      <c r="G240" s="216" t="s">
        <v>780</v>
      </c>
      <c r="H240" s="213" t="s">
        <v>781</v>
      </c>
      <c r="I240" s="217" t="str">
        <f>IF(Table4[[#This Row],[B]]=F239,1,"")</f>
        <v/>
      </c>
      <c r="J240" s="51"/>
      <c r="K240" s="255"/>
      <c r="L240" s="273"/>
      <c r="M240" s="263"/>
      <c r="N240" s="208"/>
      <c r="O240" s="208"/>
      <c r="P240" s="83"/>
      <c r="Q240" s="83"/>
      <c r="R240" s="255"/>
      <c r="S240" s="258"/>
      <c r="T240" s="258"/>
      <c r="U240" s="12"/>
      <c r="V240" s="227"/>
      <c r="W240" s="219"/>
      <c r="X240" s="214"/>
      <c r="Y240" s="213"/>
      <c r="Z240" s="213"/>
      <c r="AA240" s="212"/>
      <c r="AB240" s="212"/>
      <c r="AC240" s="212"/>
      <c r="AD240" s="205">
        <v>237</v>
      </c>
      <c r="AE240" s="206" t="s">
        <v>759</v>
      </c>
      <c r="AF240" s="205" t="s">
        <v>779</v>
      </c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</row>
    <row r="241" spans="1:45" ht="12" customHeight="1" x14ac:dyDescent="0.25">
      <c r="A241" s="258"/>
      <c r="B241" s="205">
        <f>____IN_____!B252</f>
        <v>238</v>
      </c>
      <c r="C241" s="206" t="str">
        <f>____IN_____!C252</f>
        <v>STO</v>
      </c>
      <c r="D241" s="205" t="str">
        <f>____IN_____!D252</f>
        <v>|sto</v>
      </c>
      <c r="E241" s="208"/>
      <c r="F241" s="213">
        <v>238</v>
      </c>
      <c r="G241" s="216" t="s">
        <v>786</v>
      </c>
      <c r="H241" s="213" t="s">
        <v>803</v>
      </c>
      <c r="I241" s="217" t="str">
        <f>IF(Table4[[#This Row],[B]]=F240,1,"")</f>
        <v/>
      </c>
      <c r="J241" s="51"/>
      <c r="K241" s="255"/>
      <c r="L241" s="273"/>
      <c r="M241" s="263"/>
      <c r="N241" s="208"/>
      <c r="O241" s="208"/>
      <c r="P241" s="83"/>
      <c r="Q241" s="83"/>
      <c r="R241" s="255"/>
      <c r="S241" s="258"/>
      <c r="T241" s="258"/>
      <c r="U241" s="12"/>
      <c r="V241" s="227"/>
      <c r="W241" s="219"/>
      <c r="X241" s="214"/>
      <c r="Y241" s="213"/>
      <c r="Z241" s="213"/>
      <c r="AA241" s="212"/>
      <c r="AB241" s="212"/>
      <c r="AC241" s="212"/>
      <c r="AD241" s="205">
        <v>238</v>
      </c>
      <c r="AE241" s="206" t="s">
        <v>771</v>
      </c>
      <c r="AF241" s="205" t="s">
        <v>772</v>
      </c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</row>
    <row r="242" spans="1:45" ht="12" customHeight="1" x14ac:dyDescent="0.25">
      <c r="A242" s="258"/>
      <c r="B242" s="205">
        <f>____IN_____!B253</f>
        <v>239</v>
      </c>
      <c r="C242" s="206" t="str">
        <f>____IN_____!C253</f>
        <v>GHB</v>
      </c>
      <c r="D242" s="205" t="str">
        <f>____IN_____!D253</f>
        <v>|ghb</v>
      </c>
      <c r="E242" s="208"/>
      <c r="F242" s="213">
        <v>239</v>
      </c>
      <c r="G242" s="216" t="s">
        <v>783</v>
      </c>
      <c r="H242" s="213" t="s">
        <v>804</v>
      </c>
      <c r="I242" s="217" t="str">
        <f>IF(Table4[[#This Row],[B]]=F241,1,"")</f>
        <v/>
      </c>
      <c r="J242" s="51"/>
      <c r="K242" s="255"/>
      <c r="L242" s="273"/>
      <c r="M242" s="263"/>
      <c r="N242" s="208"/>
      <c r="O242" s="208"/>
      <c r="P242" s="83"/>
      <c r="Q242" s="83"/>
      <c r="R242" s="255"/>
      <c r="S242" s="258"/>
      <c r="T242" s="258"/>
      <c r="U242" s="12"/>
      <c r="V242" s="227"/>
      <c r="W242" s="219"/>
      <c r="X242" s="214"/>
      <c r="Y242" s="213"/>
      <c r="Z242" s="213"/>
      <c r="AA242" s="212"/>
      <c r="AB242" s="212"/>
      <c r="AC242" s="212"/>
      <c r="AD242" s="205">
        <v>239</v>
      </c>
      <c r="AE242" s="206" t="s">
        <v>773</v>
      </c>
      <c r="AF242" s="205" t="s">
        <v>775</v>
      </c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</row>
    <row r="243" spans="1:45" ht="12" customHeight="1" x14ac:dyDescent="0.25">
      <c r="A243" s="258"/>
      <c r="B243" s="205">
        <f>____IN_____!B254</f>
        <v>240</v>
      </c>
      <c r="C243" s="206" t="str">
        <f>____IN_____!C254</f>
        <v>ghb_spd</v>
      </c>
      <c r="D243" s="205" t="str">
        <f>____IN_____!D254</f>
        <v>spd|</v>
      </c>
      <c r="E243" s="208"/>
      <c r="F243" s="213">
        <v>240</v>
      </c>
      <c r="G243" s="216" t="s">
        <v>784</v>
      </c>
      <c r="H243" s="213" t="s">
        <v>805</v>
      </c>
      <c r="I243" s="217" t="str">
        <f>IF(Table4[[#This Row],[B]]=F242,1,"")</f>
        <v/>
      </c>
      <c r="J243" s="51"/>
      <c r="K243" s="255"/>
      <c r="L243" s="273"/>
      <c r="M243" s="263"/>
      <c r="N243" s="208"/>
      <c r="O243" s="208"/>
      <c r="P243" s="83"/>
      <c r="Q243" s="83"/>
      <c r="R243" s="255"/>
      <c r="S243" s="258"/>
      <c r="T243" s="258"/>
      <c r="U243" s="12"/>
      <c r="V243" s="227"/>
      <c r="W243" s="219"/>
      <c r="X243" s="214"/>
      <c r="Y243" s="213"/>
      <c r="Z243" s="213"/>
      <c r="AA243" s="212"/>
      <c r="AB243" s="212"/>
      <c r="AC243" s="212"/>
      <c r="AD243" s="205">
        <v>240</v>
      </c>
      <c r="AE243" s="206" t="s">
        <v>774</v>
      </c>
      <c r="AF243" s="205" t="s">
        <v>777</v>
      </c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</row>
    <row r="244" spans="1:45" ht="12" customHeight="1" x14ac:dyDescent="0.25">
      <c r="A244" s="258"/>
      <c r="B244" s="205">
        <f>____IN_____!B255</f>
        <v>241</v>
      </c>
      <c r="C244" s="206" t="str">
        <f>____IN_____!C255</f>
        <v>GHBobs</v>
      </c>
      <c r="D244" s="205" t="str">
        <f>____IN_____!D255</f>
        <v>GHBobs|</v>
      </c>
      <c r="E244" s="208"/>
      <c r="F244" s="213">
        <v>241</v>
      </c>
      <c r="G244" s="216" t="s">
        <v>785</v>
      </c>
      <c r="H244" s="213" t="s">
        <v>806</v>
      </c>
      <c r="I244" s="217" t="str">
        <f>IF(Table4[[#This Row],[B]]=F243,1,"")</f>
        <v/>
      </c>
      <c r="J244" s="51"/>
      <c r="K244" s="255"/>
      <c r="L244" s="273"/>
      <c r="M244" s="263"/>
      <c r="N244" s="208"/>
      <c r="O244" s="208"/>
      <c r="P244" s="83"/>
      <c r="Q244" s="83"/>
      <c r="R244" s="255"/>
      <c r="S244" s="258"/>
      <c r="T244" s="258"/>
      <c r="U244" s="12"/>
      <c r="V244" s="227"/>
      <c r="W244" s="219"/>
      <c r="X244" s="214"/>
      <c r="Y244" s="213"/>
      <c r="Z244" s="213"/>
      <c r="AA244" s="212"/>
      <c r="AB244" s="212"/>
      <c r="AC244" s="212"/>
      <c r="AD244" s="205">
        <v>241</v>
      </c>
      <c r="AE244" s="206" t="s">
        <v>780</v>
      </c>
      <c r="AF244" s="205" t="s">
        <v>781</v>
      </c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</row>
    <row r="245" spans="1:45" ht="12" customHeight="1" x14ac:dyDescent="0.25">
      <c r="A245" s="258"/>
      <c r="B245" s="205">
        <f>____IN_____!B256</f>
        <v>242</v>
      </c>
      <c r="C245" s="206" t="str">
        <f>____IN_____!C256</f>
        <v>wel_ts</v>
      </c>
      <c r="D245" s="205" t="str">
        <f>____IN_____!D256</f>
        <v>ts1|</v>
      </c>
      <c r="E245" s="208"/>
      <c r="F245" s="213">
        <v>242</v>
      </c>
      <c r="G245" s="216" t="s">
        <v>797</v>
      </c>
      <c r="H245" s="213" t="s">
        <v>777</v>
      </c>
      <c r="I245" s="217" t="str">
        <f>IF(Table4[[#This Row],[B]]=F244,1,"")</f>
        <v/>
      </c>
      <c r="J245" s="51"/>
      <c r="K245" s="255"/>
      <c r="L245" s="273"/>
      <c r="M245" s="263"/>
      <c r="N245" s="208"/>
      <c r="O245" s="208"/>
      <c r="P245" s="83"/>
      <c r="Q245" s="83"/>
      <c r="R245" s="255"/>
      <c r="S245" s="258"/>
      <c r="T245" s="258"/>
      <c r="U245" s="12"/>
      <c r="V245" s="227"/>
      <c r="W245" s="219"/>
      <c r="X245" s="214"/>
      <c r="Y245" s="213"/>
      <c r="Z245" s="213"/>
      <c r="AA245" s="212"/>
      <c r="AB245" s="212"/>
      <c r="AC245" s="212"/>
      <c r="AD245" s="205">
        <v>242</v>
      </c>
      <c r="AE245" s="206" t="s">
        <v>786</v>
      </c>
      <c r="AF245" s="205" t="s">
        <v>803</v>
      </c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</row>
    <row r="246" spans="1:45" ht="12" customHeight="1" x14ac:dyDescent="0.25">
      <c r="A246" s="258"/>
      <c r="B246" s="205">
        <f>____IN_____!B257</f>
        <v>243</v>
      </c>
      <c r="C246" s="206" t="str">
        <f>____IN_____!C257</f>
        <v>riv_ts</v>
      </c>
      <c r="D246" s="205" t="str">
        <f>____IN_____!D257</f>
        <v>ts2|</v>
      </c>
      <c r="E246" s="208"/>
      <c r="F246" s="213">
        <v>243</v>
      </c>
      <c r="G246" s="216" t="s">
        <v>787</v>
      </c>
      <c r="H246" s="213" t="s">
        <v>788</v>
      </c>
      <c r="I246" s="217" t="str">
        <f>IF(Table4[[#This Row],[B]]=F245,1,"")</f>
        <v/>
      </c>
      <c r="J246" s="51"/>
      <c r="K246" s="255"/>
      <c r="L246" s="273"/>
      <c r="M246" s="263"/>
      <c r="N246" s="208"/>
      <c r="O246" s="208"/>
      <c r="P246" s="83"/>
      <c r="Q246" s="83"/>
      <c r="R246" s="255"/>
      <c r="S246" s="258"/>
      <c r="T246" s="258"/>
      <c r="U246" s="12"/>
      <c r="V246" s="227"/>
      <c r="W246" s="219"/>
      <c r="X246" s="214"/>
      <c r="Y246" s="213"/>
      <c r="Z246" s="213"/>
      <c r="AA246" s="212"/>
      <c r="AB246" s="212"/>
      <c r="AC246" s="212"/>
      <c r="AD246" s="205">
        <v>243</v>
      </c>
      <c r="AE246" s="206" t="s">
        <v>783</v>
      </c>
      <c r="AF246" s="205" t="s">
        <v>804</v>
      </c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</row>
    <row r="247" spans="1:45" ht="12" customHeight="1" x14ac:dyDescent="0.25">
      <c r="A247" s="258"/>
      <c r="B247" s="205">
        <f>____IN_____!B258</f>
        <v>244</v>
      </c>
      <c r="C247" s="206" t="str">
        <f>____IN_____!C258</f>
        <v>rch_ts</v>
      </c>
      <c r="D247" s="205" t="str">
        <f>____IN_____!D258</f>
        <v>ts3|</v>
      </c>
      <c r="E247" s="208"/>
      <c r="F247" s="213">
        <v>244</v>
      </c>
      <c r="G247" s="216" t="s">
        <v>400</v>
      </c>
      <c r="H247" s="213" t="s">
        <v>789</v>
      </c>
      <c r="I247" s="217" t="str">
        <f>IF(Table4[[#This Row],[B]]=F246,1,"")</f>
        <v/>
      </c>
      <c r="J247" s="51"/>
      <c r="K247" s="255"/>
      <c r="L247" s="273"/>
      <c r="M247" s="263"/>
      <c r="N247" s="208"/>
      <c r="O247" s="208"/>
      <c r="P247" s="83"/>
      <c r="Q247" s="83"/>
      <c r="R247" s="255"/>
      <c r="S247" s="258"/>
      <c r="T247" s="258"/>
      <c r="U247" s="12"/>
      <c r="V247" s="227"/>
      <c r="W247" s="219"/>
      <c r="X247" s="214"/>
      <c r="Y247" s="213"/>
      <c r="Z247" s="213"/>
      <c r="AA247" s="212"/>
      <c r="AB247" s="212"/>
      <c r="AC247" s="212"/>
      <c r="AD247" s="205">
        <v>244</v>
      </c>
      <c r="AE247" s="206" t="s">
        <v>784</v>
      </c>
      <c r="AF247" s="205" t="s">
        <v>805</v>
      </c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</row>
    <row r="248" spans="1:45" ht="12" customHeight="1" x14ac:dyDescent="0.25">
      <c r="A248" s="258"/>
      <c r="B248" s="205">
        <f>____IN_____!B259</f>
        <v>245</v>
      </c>
      <c r="C248" s="206" t="str">
        <f>____IN_____!C259</f>
        <v>ghb_ts</v>
      </c>
      <c r="D248" s="205" t="str">
        <f>____IN_____!D259</f>
        <v>ts4|</v>
      </c>
      <c r="E248" s="208"/>
      <c r="F248" s="213">
        <v>245</v>
      </c>
      <c r="G248" s="216" t="s">
        <v>401</v>
      </c>
      <c r="H248" s="213" t="s">
        <v>790</v>
      </c>
      <c r="I248" s="217" t="str">
        <f>IF(Table4[[#This Row],[B]]=F247,1,"")</f>
        <v/>
      </c>
      <c r="J248" s="51"/>
      <c r="K248" s="255"/>
      <c r="L248" s="273"/>
      <c r="M248" s="263"/>
      <c r="N248" s="208"/>
      <c r="O248" s="208"/>
      <c r="P248" s="83"/>
      <c r="Q248" s="83"/>
      <c r="R248" s="255"/>
      <c r="S248" s="258"/>
      <c r="T248" s="258"/>
      <c r="U248" s="12"/>
      <c r="V248" s="227"/>
      <c r="W248" s="219"/>
      <c r="X248" s="214"/>
      <c r="Y248" s="213"/>
      <c r="Z248" s="213"/>
      <c r="AA248" s="212"/>
      <c r="AB248" s="212"/>
      <c r="AC248" s="212"/>
      <c r="AD248" s="205">
        <v>245</v>
      </c>
      <c r="AE248" s="206" t="s">
        <v>785</v>
      </c>
      <c r="AF248" s="205" t="s">
        <v>806</v>
      </c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</row>
    <row r="249" spans="1:45" ht="12" customHeight="1" x14ac:dyDescent="0.25">
      <c r="A249" s="258"/>
      <c r="B249" s="205">
        <f>____IN_____!B260</f>
        <v>246</v>
      </c>
      <c r="C249" s="206" t="str">
        <f>____IN_____!C260</f>
        <v>evt_spd</v>
      </c>
      <c r="D249" s="205" t="str">
        <f>____IN_____!D260</f>
        <v>spd|</v>
      </c>
      <c r="E249" s="208"/>
      <c r="F249" s="213">
        <v>246</v>
      </c>
      <c r="G249" s="216" t="s">
        <v>402</v>
      </c>
      <c r="H249" s="213" t="s">
        <v>791</v>
      </c>
      <c r="I249" s="217" t="str">
        <f>IF(Table4[[#This Row],[B]]=F248,1,"")</f>
        <v/>
      </c>
      <c r="J249" s="51"/>
      <c r="K249" s="255"/>
      <c r="L249" s="273"/>
      <c r="M249" s="263"/>
      <c r="N249" s="208"/>
      <c r="O249" s="208"/>
      <c r="P249" s="83"/>
      <c r="Q249" s="83"/>
      <c r="R249" s="255"/>
      <c r="S249" s="258"/>
      <c r="T249" s="258"/>
      <c r="U249" s="12"/>
      <c r="V249" s="227"/>
      <c r="W249" s="219"/>
      <c r="X249" s="214"/>
      <c r="Y249" s="213"/>
      <c r="Z249" s="213"/>
      <c r="AA249" s="212"/>
      <c r="AB249" s="212"/>
      <c r="AC249" s="212"/>
      <c r="AD249" s="205">
        <v>246</v>
      </c>
      <c r="AE249" s="206" t="s">
        <v>797</v>
      </c>
      <c r="AF249" s="205" t="s">
        <v>777</v>
      </c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</row>
    <row r="250" spans="1:45" ht="12" customHeight="1" x14ac:dyDescent="0.25">
      <c r="A250" s="258"/>
      <c r="B250" s="205">
        <f>____IN_____!B261</f>
        <v>247</v>
      </c>
      <c r="C250" s="206" t="str">
        <f>____IN_____!C261</f>
        <v>EVT</v>
      </c>
      <c r="D250" s="205" t="str">
        <f>____IN_____!D261</f>
        <v>ev1</v>
      </c>
      <c r="E250" s="208"/>
      <c r="F250" s="213">
        <v>247</v>
      </c>
      <c r="G250" s="216" t="s">
        <v>403</v>
      </c>
      <c r="H250" s="213" t="s">
        <v>792</v>
      </c>
      <c r="I250" s="217" t="str">
        <f>IF(Table4[[#This Row],[B]]=F249,1,"")</f>
        <v/>
      </c>
      <c r="J250" s="51"/>
      <c r="K250" s="255"/>
      <c r="L250" s="273"/>
      <c r="M250" s="263"/>
      <c r="N250" s="208"/>
      <c r="O250" s="208"/>
      <c r="P250" s="83"/>
      <c r="Q250" s="83"/>
      <c r="R250" s="255"/>
      <c r="S250" s="258"/>
      <c r="T250" s="258"/>
      <c r="U250" s="12"/>
      <c r="V250" s="227"/>
      <c r="W250" s="219"/>
      <c r="X250" s="214"/>
      <c r="Y250" s="213"/>
      <c r="Z250" s="213"/>
      <c r="AA250" s="212"/>
      <c r="AB250" s="212"/>
      <c r="AC250" s="212"/>
      <c r="AD250" s="205">
        <v>247</v>
      </c>
      <c r="AE250" s="206" t="s">
        <v>787</v>
      </c>
      <c r="AF250" s="205" t="s">
        <v>788</v>
      </c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</row>
    <row r="251" spans="1:45" ht="12" customHeight="1" x14ac:dyDescent="0.25">
      <c r="A251" s="258"/>
      <c r="B251" s="205">
        <f>____IN_____!B262</f>
        <v>248</v>
      </c>
      <c r="C251" s="206" t="str">
        <f>____IN_____!C262</f>
        <v>nseg</v>
      </c>
      <c r="D251" s="205" t="str">
        <f>____IN_____!D262</f>
        <v>ev2</v>
      </c>
      <c r="E251" s="208"/>
      <c r="F251" s="213">
        <v>248</v>
      </c>
      <c r="G251" s="216" t="s">
        <v>404</v>
      </c>
      <c r="H251" s="213" t="s">
        <v>793</v>
      </c>
      <c r="I251" s="217" t="str">
        <f>IF(Table4[[#This Row],[B]]=F250,1,"")</f>
        <v/>
      </c>
      <c r="J251" s="51"/>
      <c r="K251" s="255"/>
      <c r="L251" s="273"/>
      <c r="M251" s="263"/>
      <c r="N251" s="208"/>
      <c r="O251" s="208"/>
      <c r="P251" s="83"/>
      <c r="Q251" s="83"/>
      <c r="R251" s="255"/>
      <c r="S251" s="258"/>
      <c r="T251" s="258"/>
      <c r="U251" s="12"/>
      <c r="V251" s="227"/>
      <c r="W251" s="219"/>
      <c r="X251" s="214"/>
      <c r="Y251" s="213"/>
      <c r="Z251" s="213"/>
      <c r="AA251" s="212"/>
      <c r="AB251" s="212"/>
      <c r="AC251" s="212"/>
      <c r="AD251" s="205">
        <v>248</v>
      </c>
      <c r="AE251" s="206" t="s">
        <v>400</v>
      </c>
      <c r="AF251" s="205" t="s">
        <v>789</v>
      </c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</row>
    <row r="252" spans="1:45" ht="12" customHeight="1" x14ac:dyDescent="0.25">
      <c r="A252" s="258"/>
      <c r="B252" s="205">
        <f>____IN_____!B263</f>
        <v>249</v>
      </c>
      <c r="C252" s="206" t="str">
        <f>____IN_____!C263</f>
        <v>etsurf</v>
      </c>
      <c r="D252" s="205" t="str">
        <f>____IN_____!D263</f>
        <v>ev3</v>
      </c>
      <c r="E252" s="208"/>
      <c r="F252" s="213">
        <v>249</v>
      </c>
      <c r="G252" s="216" t="s">
        <v>405</v>
      </c>
      <c r="H252" s="213" t="s">
        <v>794</v>
      </c>
      <c r="I252" s="217" t="str">
        <f>IF(Table4[[#This Row],[B]]=F251,1,"")</f>
        <v/>
      </c>
      <c r="J252" s="51"/>
      <c r="K252" s="255"/>
      <c r="L252" s="273"/>
      <c r="M252" s="263"/>
      <c r="N252" s="208"/>
      <c r="O252" s="208"/>
      <c r="P252" s="83"/>
      <c r="Q252" s="83"/>
      <c r="R252" s="255"/>
      <c r="S252" s="258"/>
      <c r="T252" s="258"/>
      <c r="U252" s="12"/>
      <c r="V252" s="227"/>
      <c r="W252" s="219"/>
      <c r="X252" s="214"/>
      <c r="Y252" s="213"/>
      <c r="Z252" s="213"/>
      <c r="AA252" s="212"/>
      <c r="AB252" s="212"/>
      <c r="AC252" s="212"/>
      <c r="AD252" s="205">
        <v>249</v>
      </c>
      <c r="AE252" s="206" t="s">
        <v>401</v>
      </c>
      <c r="AF252" s="205" t="s">
        <v>790</v>
      </c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</row>
    <row r="253" spans="1:45" ht="12" customHeight="1" x14ac:dyDescent="0.25">
      <c r="A253" s="258"/>
      <c r="B253" s="205">
        <f>____IN_____!B264</f>
        <v>250</v>
      </c>
      <c r="C253" s="206" t="str">
        <f>____IN_____!C264</f>
        <v>etrate</v>
      </c>
      <c r="D253" s="205" t="str">
        <f>____IN_____!D264</f>
        <v>ev4</v>
      </c>
      <c r="E253" s="208"/>
      <c r="F253" s="213">
        <v>250</v>
      </c>
      <c r="G253" s="216" t="s">
        <v>795</v>
      </c>
      <c r="H253" s="213" t="s">
        <v>796</v>
      </c>
      <c r="I253" s="217" t="str">
        <f>IF(Table4[[#This Row],[B]]=F252,1,"")</f>
        <v/>
      </c>
      <c r="J253" s="51"/>
      <c r="K253" s="255"/>
      <c r="L253" s="273"/>
      <c r="M253" s="263"/>
      <c r="N253" s="208"/>
      <c r="O253" s="208"/>
      <c r="P253" s="83"/>
      <c r="Q253" s="83"/>
      <c r="R253" s="255"/>
      <c r="S253" s="258"/>
      <c r="T253" s="258"/>
      <c r="U253" s="12"/>
      <c r="V253" s="227"/>
      <c r="W253" s="219"/>
      <c r="X253" s="214"/>
      <c r="Y253" s="213"/>
      <c r="Z253" s="213"/>
      <c r="AA253" s="212"/>
      <c r="AB253" s="212"/>
      <c r="AC253" s="212"/>
      <c r="AD253" s="205">
        <v>250</v>
      </c>
      <c r="AE253" s="206" t="s">
        <v>402</v>
      </c>
      <c r="AF253" s="205" t="s">
        <v>791</v>
      </c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</row>
    <row r="254" spans="1:45" ht="12" customHeight="1" x14ac:dyDescent="0.25">
      <c r="A254" s="258"/>
      <c r="B254" s="205">
        <f>____IN_____!B265</f>
        <v>251</v>
      </c>
      <c r="C254" s="206" t="str">
        <f>____IN_____!C265</f>
        <v>depth</v>
      </c>
      <c r="D254" s="205" t="str">
        <f>____IN_____!D265</f>
        <v>ev5</v>
      </c>
      <c r="E254" s="208"/>
      <c r="F254" s="213">
        <v>251</v>
      </c>
      <c r="G254" s="216" t="s">
        <v>808</v>
      </c>
      <c r="H254" s="213" t="s">
        <v>772</v>
      </c>
      <c r="I254" s="217" t="str">
        <f>IF(Table4[[#This Row],[B]]=F253,1,"")</f>
        <v/>
      </c>
      <c r="J254" s="51"/>
      <c r="K254" s="255"/>
      <c r="L254" s="273"/>
      <c r="M254" s="263"/>
      <c r="N254" s="208"/>
      <c r="O254" s="208"/>
      <c r="P254" s="83"/>
      <c r="Q254" s="83"/>
      <c r="R254" s="255"/>
      <c r="S254" s="258"/>
      <c r="T254" s="258"/>
      <c r="U254" s="12"/>
      <c r="V254" s="227"/>
      <c r="W254" s="219"/>
      <c r="X254" s="214"/>
      <c r="Y254" s="213"/>
      <c r="Z254" s="213"/>
      <c r="AA254" s="212"/>
      <c r="AB254" s="212"/>
      <c r="AC254" s="212"/>
      <c r="AD254" s="205">
        <v>251</v>
      </c>
      <c r="AE254" s="206" t="s">
        <v>403</v>
      </c>
      <c r="AF254" s="205" t="s">
        <v>792</v>
      </c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</row>
    <row r="255" spans="1:45" ht="12" customHeight="1" x14ac:dyDescent="0.25">
      <c r="A255" s="258"/>
      <c r="B255" s="205">
        <f>____IN_____!B266</f>
        <v>252</v>
      </c>
      <c r="C255" s="206" t="str">
        <f>____IN_____!C266</f>
        <v>pxdp</v>
      </c>
      <c r="D255" s="205" t="str">
        <f>____IN_____!D266</f>
        <v>ev6</v>
      </c>
      <c r="E255" s="208"/>
      <c r="F255" s="213">
        <v>252</v>
      </c>
      <c r="G255" s="216" t="s">
        <v>809</v>
      </c>
      <c r="H255" s="213" t="s">
        <v>772</v>
      </c>
      <c r="I255" s="217" t="str">
        <f>IF(Table4[[#This Row],[B]]=F254,1,"")</f>
        <v/>
      </c>
      <c r="J255" s="51"/>
      <c r="K255" s="255"/>
      <c r="L255" s="273"/>
      <c r="M255" s="263"/>
      <c r="N255" s="208"/>
      <c r="O255" s="208"/>
      <c r="P255" s="83"/>
      <c r="Q255" s="83"/>
      <c r="R255" s="255"/>
      <c r="S255" s="258"/>
      <c r="T255" s="258"/>
      <c r="U255" s="12"/>
      <c r="V255" s="227"/>
      <c r="W255" s="219"/>
      <c r="X255" s="214"/>
      <c r="Y255" s="213"/>
      <c r="Z255" s="213"/>
      <c r="AA255" s="212"/>
      <c r="AB255" s="212"/>
      <c r="AC255" s="212"/>
      <c r="AD255" s="205">
        <v>252</v>
      </c>
      <c r="AE255" s="206" t="s">
        <v>404</v>
      </c>
      <c r="AF255" s="205" t="s">
        <v>793</v>
      </c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</row>
    <row r="256" spans="1:45" ht="12" customHeight="1" x14ac:dyDescent="0.25">
      <c r="A256" s="258"/>
      <c r="B256" s="205">
        <f>____IN_____!B267</f>
        <v>253</v>
      </c>
      <c r="C256" s="206" t="str">
        <f>____IN_____!C267</f>
        <v>petm</v>
      </c>
      <c r="D256" s="205" t="str">
        <f>____IN_____!D267</f>
        <v>ev7</v>
      </c>
      <c r="E256" s="208"/>
      <c r="F256" s="213">
        <v>253</v>
      </c>
      <c r="G256" s="216" t="s">
        <v>730</v>
      </c>
      <c r="H256" s="213" t="s">
        <v>822</v>
      </c>
      <c r="I256" s="217" t="str">
        <f>IF(Table4[[#This Row],[B]]=F255,1,"")</f>
        <v/>
      </c>
      <c r="J256" s="51"/>
      <c r="K256" s="255"/>
      <c r="L256" s="273"/>
      <c r="M256" s="263"/>
      <c r="N256" s="208"/>
      <c r="O256" s="208"/>
      <c r="P256" s="83"/>
      <c r="Q256" s="83"/>
      <c r="R256" s="255"/>
      <c r="S256" s="258"/>
      <c r="T256" s="258"/>
      <c r="U256" s="12"/>
      <c r="V256" s="227"/>
      <c r="W256" s="219"/>
      <c r="X256" s="214"/>
      <c r="Y256" s="213"/>
      <c r="Z256" s="213"/>
      <c r="AA256" s="212"/>
      <c r="AB256" s="212"/>
      <c r="AC256" s="212"/>
      <c r="AD256" s="205">
        <v>253</v>
      </c>
      <c r="AE256" s="206" t="s">
        <v>405</v>
      </c>
      <c r="AF256" s="205" t="s">
        <v>794</v>
      </c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</row>
    <row r="257" spans="1:45" ht="12" customHeight="1" x14ac:dyDescent="0.25">
      <c r="A257" s="258"/>
      <c r="B257" s="205">
        <f>____IN_____!B268</f>
        <v>254</v>
      </c>
      <c r="C257" s="206" t="str">
        <f>____IN_____!C268</f>
        <v>pname</v>
      </c>
      <c r="D257" s="205" t="str">
        <f>____IN_____!D268</f>
        <v>ev8</v>
      </c>
      <c r="E257" s="208"/>
      <c r="F257" s="213">
        <v>254</v>
      </c>
      <c r="G257" s="216" t="s">
        <v>823</v>
      </c>
      <c r="H257" s="213" t="s">
        <v>824</v>
      </c>
      <c r="I257" s="217" t="str">
        <f>IF(Table4[[#This Row],[B]]=F256,1,"")</f>
        <v/>
      </c>
      <c r="J257" s="51"/>
      <c r="K257" s="255"/>
      <c r="L257" s="273"/>
      <c r="M257" s="263"/>
      <c r="N257" s="208"/>
      <c r="O257" s="208"/>
      <c r="P257" s="83"/>
      <c r="Q257" s="83"/>
      <c r="R257" s="255"/>
      <c r="S257" s="258"/>
      <c r="T257" s="258"/>
      <c r="U257" s="12"/>
      <c r="V257" s="227"/>
      <c r="W257" s="219"/>
      <c r="X257" s="214"/>
      <c r="Y257" s="213"/>
      <c r="Z257" s="213"/>
      <c r="AA257" s="212"/>
      <c r="AB257" s="212"/>
      <c r="AC257" s="212"/>
      <c r="AD257" s="205">
        <v>254</v>
      </c>
      <c r="AE257" s="206" t="s">
        <v>795</v>
      </c>
      <c r="AF257" s="205" t="s">
        <v>796</v>
      </c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</row>
    <row r="258" spans="1:45" ht="12" customHeight="1" x14ac:dyDescent="0.25">
      <c r="A258" s="258"/>
      <c r="B258" s="205">
        <f>____IN_____!B269</f>
        <v>255</v>
      </c>
      <c r="C258" s="206" t="str">
        <f>____IN_____!C269</f>
        <v>iconvert</v>
      </c>
      <c r="D258" s="205" t="str">
        <f>____IN_____!D269</f>
        <v>|sto</v>
      </c>
      <c r="E258" s="208"/>
      <c r="F258" s="213">
        <v>255</v>
      </c>
      <c r="G258" s="216" t="s">
        <v>873</v>
      </c>
      <c r="H258" s="213" t="s">
        <v>827</v>
      </c>
      <c r="I258" s="217" t="str">
        <f>IF(Table4[[#This Row],[B]]=F257,1,"")</f>
        <v/>
      </c>
      <c r="J258" s="51"/>
      <c r="K258" s="255"/>
      <c r="L258" s="273"/>
      <c r="M258" s="263"/>
      <c r="N258" s="208"/>
      <c r="O258" s="208"/>
      <c r="P258" s="83"/>
      <c r="Q258" s="83"/>
      <c r="R258" s="255"/>
      <c r="S258" s="258"/>
      <c r="T258" s="258"/>
      <c r="U258" s="12"/>
      <c r="V258" s="227"/>
      <c r="W258" s="219"/>
      <c r="X258" s="214"/>
      <c r="Y258" s="213"/>
      <c r="Z258" s="213"/>
      <c r="AA258" s="212"/>
      <c r="AB258" s="212"/>
      <c r="AC258" s="212"/>
      <c r="AD258" s="205">
        <v>255</v>
      </c>
      <c r="AE258" s="206" t="s">
        <v>808</v>
      </c>
      <c r="AF258" s="205" t="s">
        <v>772</v>
      </c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</row>
    <row r="259" spans="1:45" ht="12" customHeight="1" x14ac:dyDescent="0.25">
      <c r="A259" s="258"/>
      <c r="B259" s="205">
        <f>____IN_____!B270</f>
        <v>256</v>
      </c>
      <c r="C259" s="206" t="str">
        <f>____IN_____!C270</f>
        <v>transient</v>
      </c>
      <c r="D259" s="205" t="str">
        <f>____IN_____!D270</f>
        <v>|sto</v>
      </c>
      <c r="E259" s="208"/>
      <c r="F259" s="213">
        <v>256</v>
      </c>
      <c r="G259" s="216" t="s">
        <v>872</v>
      </c>
      <c r="H259" s="213" t="s">
        <v>828</v>
      </c>
      <c r="I259" s="217" t="str">
        <f>IF(Table4[[#This Row],[B]]=F258,1,"")</f>
        <v/>
      </c>
      <c r="J259" s="51"/>
      <c r="K259" s="255"/>
      <c r="L259" s="273"/>
      <c r="M259" s="263"/>
      <c r="N259" s="208"/>
      <c r="O259" s="208"/>
      <c r="P259" s="83"/>
      <c r="Q259" s="83"/>
      <c r="R259" s="255"/>
      <c r="S259" s="258"/>
      <c r="T259" s="258"/>
      <c r="U259" s="12"/>
      <c r="V259" s="227"/>
      <c r="W259" s="219"/>
      <c r="X259" s="214"/>
      <c r="Y259" s="213"/>
      <c r="Z259" s="213"/>
      <c r="AA259" s="212"/>
      <c r="AB259" s="212"/>
      <c r="AC259" s="212"/>
      <c r="AD259" s="205">
        <v>256</v>
      </c>
      <c r="AE259" s="206" t="s">
        <v>809</v>
      </c>
      <c r="AF259" s="205" t="s">
        <v>772</v>
      </c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</row>
    <row r="260" spans="1:45" ht="12" customHeight="1" x14ac:dyDescent="0.25">
      <c r="A260" s="258"/>
      <c r="B260" s="205">
        <f>____IN_____!B271</f>
        <v>257</v>
      </c>
      <c r="C260" s="206" t="str">
        <f>____IN_____!C271</f>
        <v>DISV</v>
      </c>
      <c r="D260" s="205" t="str">
        <f>____IN_____!D271</f>
        <v>|disv</v>
      </c>
      <c r="E260" s="208"/>
      <c r="F260" s="213">
        <v>257</v>
      </c>
      <c r="G260" s="216" t="s">
        <v>829</v>
      </c>
      <c r="H260" s="213" t="s">
        <v>838</v>
      </c>
      <c r="I260" s="217" t="str">
        <f>IF(Table4[[#This Row],[B]]=F259,1,"")</f>
        <v/>
      </c>
      <c r="J260" s="51"/>
      <c r="K260" s="255"/>
      <c r="L260" s="273"/>
      <c r="M260" s="263"/>
      <c r="N260" s="208"/>
      <c r="O260" s="208"/>
      <c r="P260" s="83"/>
      <c r="Q260" s="83"/>
      <c r="R260" s="255"/>
      <c r="S260" s="258"/>
      <c r="T260" s="258"/>
      <c r="U260" s="12"/>
      <c r="V260" s="227"/>
      <c r="W260" s="219"/>
      <c r="X260" s="214"/>
      <c r="Y260" s="213"/>
      <c r="Z260" s="213"/>
      <c r="AA260" s="212"/>
      <c r="AB260" s="212"/>
      <c r="AC260" s="212"/>
      <c r="AD260" s="205">
        <v>257</v>
      </c>
      <c r="AE260" s="206" t="s">
        <v>730</v>
      </c>
      <c r="AF260" s="205" t="s">
        <v>822</v>
      </c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</row>
    <row r="261" spans="1:45" ht="12" customHeight="1" x14ac:dyDescent="0.25">
      <c r="A261" s="258"/>
      <c r="B261" s="205">
        <f>____IN_____!B272</f>
        <v>258</v>
      </c>
      <c r="C261" s="206" t="str">
        <f>____IN_____!C272</f>
        <v>gridprops</v>
      </c>
      <c r="D261" s="205" t="str">
        <f>____IN_____!D272</f>
        <v>|gridprops</v>
      </c>
      <c r="E261" s="208"/>
      <c r="F261" s="213">
        <v>258</v>
      </c>
      <c r="G261" s="216" t="s">
        <v>830</v>
      </c>
      <c r="H261" s="213" t="s">
        <v>832</v>
      </c>
      <c r="I261" s="217" t="str">
        <f>IF(Table4[[#This Row],[B]]=F260,1,"")</f>
        <v/>
      </c>
      <c r="J261" s="51"/>
      <c r="K261" s="255"/>
      <c r="L261" s="273"/>
      <c r="M261" s="263"/>
      <c r="N261" s="208"/>
      <c r="O261" s="208"/>
      <c r="P261" s="83"/>
      <c r="Q261" s="83"/>
      <c r="R261" s="255"/>
      <c r="S261" s="258"/>
      <c r="T261" s="258"/>
      <c r="U261" s="12"/>
      <c r="V261" s="227"/>
      <c r="W261" s="219"/>
      <c r="X261" s="214"/>
      <c r="Y261" s="213"/>
      <c r="Z261" s="213"/>
      <c r="AA261" s="212"/>
      <c r="AB261" s="212"/>
      <c r="AC261" s="212"/>
      <c r="AD261" s="205">
        <v>258</v>
      </c>
      <c r="AE261" s="206" t="s">
        <v>823</v>
      </c>
      <c r="AF261" s="205" t="s">
        <v>824</v>
      </c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</row>
    <row r="262" spans="1:45" ht="12" customHeight="1" x14ac:dyDescent="0.25">
      <c r="A262" s="258"/>
      <c r="B262" s="205">
        <f>____IN_____!B273</f>
        <v>259</v>
      </c>
      <c r="C262" s="206" t="str">
        <f>____IN_____!C273</f>
        <v>chd_spd_R</v>
      </c>
      <c r="D262" s="205" t="str">
        <f>____IN_____!D273</f>
        <v>|CHD_pA</v>
      </c>
      <c r="E262" s="208"/>
      <c r="F262" s="213">
        <v>259</v>
      </c>
      <c r="G262" s="216" t="s">
        <v>831</v>
      </c>
      <c r="H262" s="213" t="s">
        <v>833</v>
      </c>
      <c r="I262" s="217" t="str">
        <f>IF(Table4[[#This Row],[B]]=F261,1,"")</f>
        <v/>
      </c>
      <c r="J262" s="51"/>
      <c r="K262" s="255"/>
      <c r="L262" s="273"/>
      <c r="M262" s="263"/>
      <c r="N262" s="208"/>
      <c r="O262" s="208"/>
      <c r="P262" s="83"/>
      <c r="Q262" s="83"/>
      <c r="R262" s="255"/>
      <c r="S262" s="258"/>
      <c r="T262" s="258"/>
      <c r="U262" s="12"/>
      <c r="V262" s="227"/>
      <c r="W262" s="219"/>
      <c r="X262" s="214"/>
      <c r="Y262" s="213"/>
      <c r="Z262" s="213"/>
      <c r="AA262" s="212"/>
      <c r="AB262" s="212"/>
      <c r="AC262" s="212"/>
      <c r="AD262" s="205">
        <v>259</v>
      </c>
      <c r="AE262" s="206" t="s">
        <v>873</v>
      </c>
      <c r="AF262" s="205" t="s">
        <v>827</v>
      </c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</row>
    <row r="263" spans="1:45" ht="12" customHeight="1" x14ac:dyDescent="0.25">
      <c r="A263" s="258" t="s">
        <v>2</v>
      </c>
      <c r="B263" s="205">
        <f>____IN_____!B274</f>
        <v>260</v>
      </c>
      <c r="C263" s="206" t="str">
        <f>____IN_____!C274</f>
        <v>chd_spd_L</v>
      </c>
      <c r="D263" s="205" t="str">
        <f>____IN_____!D274</f>
        <v>|CHD_pB</v>
      </c>
      <c r="E263" s="208"/>
      <c r="F263" s="213">
        <v>260</v>
      </c>
      <c r="G263" s="216" t="s">
        <v>834</v>
      </c>
      <c r="H263" s="213" t="s">
        <v>835</v>
      </c>
      <c r="I263" s="217" t="str">
        <f>IF(Table4[[#This Row],[B]]=F262,1,"")</f>
        <v/>
      </c>
      <c r="J263" s="51"/>
      <c r="K263" s="255"/>
      <c r="L263" s="273"/>
      <c r="M263" s="263"/>
      <c r="N263" s="208"/>
      <c r="O263" s="208"/>
      <c r="P263" s="83"/>
      <c r="Q263" s="83"/>
      <c r="R263" s="255"/>
      <c r="S263" s="258"/>
      <c r="T263" s="258"/>
      <c r="U263" s="12"/>
      <c r="V263" s="227"/>
      <c r="W263" s="219"/>
      <c r="X263" s="214"/>
      <c r="Y263" s="213"/>
      <c r="Z263" s="213"/>
      <c r="AA263" s="212"/>
      <c r="AB263" s="212"/>
      <c r="AC263" s="212"/>
      <c r="AD263" s="205">
        <v>260</v>
      </c>
      <c r="AE263" s="206" t="s">
        <v>872</v>
      </c>
      <c r="AF263" s="205" t="s">
        <v>828</v>
      </c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</row>
    <row r="264" spans="1:45" ht="12" customHeight="1" x14ac:dyDescent="0.25">
      <c r="A264" s="258"/>
      <c r="B264" s="205">
        <f>____IN_____!B275</f>
        <v>261</v>
      </c>
      <c r="C264" s="206" t="str">
        <f>____IN_____!C275</f>
        <v>OC_rec</v>
      </c>
      <c r="D264" s="205" t="str">
        <f>____IN_____!D275</f>
        <v>|OC_rec</v>
      </c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5">
        <v>261</v>
      </c>
      <c r="AE264" s="206" t="s">
        <v>829</v>
      </c>
      <c r="AF264" s="205" t="s">
        <v>838</v>
      </c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</row>
    <row r="265" spans="1:45" ht="12" customHeight="1" x14ac:dyDescent="0.25">
      <c r="A265" s="258"/>
      <c r="B265" s="205">
        <f>____IN_____!B276</f>
        <v>262</v>
      </c>
      <c r="C265" s="206" t="str">
        <f>____IN_____!C276</f>
        <v>xoff</v>
      </c>
      <c r="D265" s="205" t="str">
        <f>____IN_____!D276</f>
        <v>|xoff</v>
      </c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5">
        <v>262</v>
      </c>
      <c r="AE265" s="206" t="s">
        <v>830</v>
      </c>
      <c r="AF265" s="205" t="s">
        <v>832</v>
      </c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</row>
    <row r="266" spans="1:45" ht="12" customHeight="1" x14ac:dyDescent="0.25">
      <c r="A266" s="258"/>
      <c r="B266" s="205">
        <f>____IN_____!B277</f>
        <v>263</v>
      </c>
      <c r="C266" s="206" t="str">
        <f>____IN_____!C277</f>
        <v>yoff</v>
      </c>
      <c r="D266" s="205" t="str">
        <f>____IN_____!D277</f>
        <v>|yoff</v>
      </c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205">
        <v>263</v>
      </c>
      <c r="AE266" s="206" t="s">
        <v>831</v>
      </c>
      <c r="AF266" s="205" t="s">
        <v>833</v>
      </c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</row>
    <row r="267" spans="1:45" ht="12" customHeight="1" x14ac:dyDescent="0.25">
      <c r="A267" s="258"/>
      <c r="B267" s="205">
        <f>____IN_____!B278</f>
        <v>264</v>
      </c>
      <c r="C267" s="206" t="str">
        <f>____IN_____!C278</f>
        <v>xt3doptions</v>
      </c>
      <c r="D267" s="205" t="str">
        <f>____IN_____!D278</f>
        <v>|xt3d</v>
      </c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  <c r="AA267" s="208"/>
      <c r="AB267" s="208"/>
      <c r="AC267" s="208"/>
      <c r="AD267" s="205">
        <v>264</v>
      </c>
      <c r="AE267" s="206" t="s">
        <v>834</v>
      </c>
      <c r="AF267" s="205" t="s">
        <v>835</v>
      </c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</row>
    <row r="268" spans="1:45" ht="12" customHeight="1" x14ac:dyDescent="0.25">
      <c r="A268" s="258"/>
      <c r="B268" s="205">
        <f>____IN_____!B279</f>
        <v>265</v>
      </c>
      <c r="C268" s="206" t="str">
        <f>____IN_____!C279</f>
        <v>h_left</v>
      </c>
      <c r="D268" s="205" t="str">
        <f>____IN_____!D279</f>
        <v>7a1</v>
      </c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  <c r="AA268" s="208"/>
      <c r="AB268" s="208"/>
      <c r="AC268" s="208"/>
      <c r="AD268" s="205">
        <v>265</v>
      </c>
      <c r="AE268" s="206" t="s">
        <v>844</v>
      </c>
      <c r="AF268" s="205" t="s">
        <v>859</v>
      </c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</row>
    <row r="269" spans="1:45" ht="12" customHeight="1" x14ac:dyDescent="0.25">
      <c r="A269" s="258"/>
      <c r="B269" s="205">
        <f>____IN_____!B280</f>
        <v>266</v>
      </c>
      <c r="C269" s="206" t="str">
        <f>____IN_____!C280</f>
        <v>h_right</v>
      </c>
      <c r="D269" s="205" t="str">
        <f>____IN_____!D280</f>
        <v>7a2</v>
      </c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  <c r="AA269" s="208"/>
      <c r="AB269" s="208"/>
      <c r="AC269" s="208"/>
      <c r="AD269" s="205">
        <v>266</v>
      </c>
      <c r="AE269" s="206" t="s">
        <v>845</v>
      </c>
      <c r="AF269" s="205" t="s">
        <v>860</v>
      </c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</row>
    <row r="270" spans="1:45" ht="12" customHeight="1" x14ac:dyDescent="0.25">
      <c r="A270" s="258"/>
      <c r="B270" s="205">
        <f>____IN_____!B281</f>
        <v>267</v>
      </c>
      <c r="C270" s="206" t="str">
        <f>____IN_____!C281</f>
        <v>tdis_ds</v>
      </c>
      <c r="D270" s="205" t="str">
        <f>____IN_____!D281</f>
        <v>7a3</v>
      </c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  <c r="AA270" s="208"/>
      <c r="AB270" s="208"/>
      <c r="AC270" s="208"/>
      <c r="AD270" s="205">
        <v>267</v>
      </c>
      <c r="AE270" s="206" t="s">
        <v>814</v>
      </c>
      <c r="AF270" s="205" t="s">
        <v>861</v>
      </c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</row>
    <row r="271" spans="1:45" ht="12" customHeight="1" x14ac:dyDescent="0.25">
      <c r="A271" s="258"/>
      <c r="B271" s="205">
        <f>____IN_____!B282</f>
        <v>268</v>
      </c>
      <c r="C271" s="206" t="str">
        <f>____IN_____!C282</f>
        <v>gwfname_outer</v>
      </c>
      <c r="D271" s="205" t="str">
        <f>____IN_____!D282</f>
        <v>7a4</v>
      </c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5">
        <v>268</v>
      </c>
      <c r="AE271" s="206" t="s">
        <v>847</v>
      </c>
      <c r="AF271" s="205" t="s">
        <v>862</v>
      </c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</row>
    <row r="272" spans="1:45" ht="12" customHeight="1" x14ac:dyDescent="0.25">
      <c r="A272" s="258"/>
      <c r="B272" s="205">
        <f>____IN_____!B283</f>
        <v>269</v>
      </c>
      <c r="C272" s="206" t="str">
        <f>____IN_____!C283</f>
        <v>rfct</v>
      </c>
      <c r="D272" s="205" t="str">
        <f>____IN_____!D283</f>
        <v>7a5</v>
      </c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5">
        <v>269</v>
      </c>
      <c r="AE272" s="206" t="s">
        <v>848</v>
      </c>
      <c r="AF272" s="205" t="s">
        <v>863</v>
      </c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</row>
    <row r="273" spans="1:45" ht="12" customHeight="1" x14ac:dyDescent="0.25">
      <c r="A273" s="258"/>
      <c r="B273" s="205">
        <f>____IN_____!B284</f>
        <v>270</v>
      </c>
      <c r="C273" s="206" t="str">
        <f>____IN_____!C284</f>
        <v>nrow_inner</v>
      </c>
      <c r="D273" s="205" t="str">
        <f>____IN_____!D284</f>
        <v>7a6</v>
      </c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5">
        <v>270</v>
      </c>
      <c r="AE273" s="206" t="s">
        <v>849</v>
      </c>
      <c r="AF273" s="205" t="s">
        <v>864</v>
      </c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</row>
    <row r="274" spans="1:45" ht="12" customHeight="1" x14ac:dyDescent="0.25">
      <c r="A274" s="258"/>
      <c r="B274" s="205">
        <f>____IN_____!B285</f>
        <v>271</v>
      </c>
      <c r="C274" s="206" t="str">
        <f>____IN_____!C285</f>
        <v>ncol_inner</v>
      </c>
      <c r="D274" s="205" t="str">
        <f>____IN_____!D285</f>
        <v>7a7</v>
      </c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5">
        <v>271</v>
      </c>
      <c r="AE274" s="206" t="s">
        <v>850</v>
      </c>
      <c r="AF274" s="205" t="s">
        <v>865</v>
      </c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</row>
    <row r="275" spans="1:45" ht="12" customHeight="1" x14ac:dyDescent="0.25">
      <c r="A275" s="258"/>
      <c r="B275" s="205">
        <f>____IN_____!B286</f>
        <v>272</v>
      </c>
      <c r="C275" s="206" t="str">
        <f>____IN_____!C286</f>
        <v>delr_inner</v>
      </c>
      <c r="D275" s="205" t="str">
        <f>____IN_____!D286</f>
        <v>7a8</v>
      </c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5">
        <v>272</v>
      </c>
      <c r="AE275" s="206" t="s">
        <v>851</v>
      </c>
      <c r="AF275" s="205" t="s">
        <v>866</v>
      </c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</row>
    <row r="276" spans="1:45" ht="12" customHeight="1" x14ac:dyDescent="0.25">
      <c r="A276" s="258"/>
      <c r="B276" s="205">
        <f>____IN_____!B287</f>
        <v>273</v>
      </c>
      <c r="C276" s="206" t="str">
        <f>____IN_____!C287</f>
        <v>delc_inner</v>
      </c>
      <c r="D276" s="205" t="str">
        <f>____IN_____!D287</f>
        <v>7a9</v>
      </c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5">
        <v>273</v>
      </c>
      <c r="AE276" s="206" t="s">
        <v>853</v>
      </c>
      <c r="AF276" s="205" t="s">
        <v>867</v>
      </c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</row>
    <row r="277" spans="1:45" ht="12" customHeight="1" x14ac:dyDescent="0.25">
      <c r="A277" s="258" t="s">
        <v>2</v>
      </c>
      <c r="B277" s="205">
        <f>____IN_____!B288</f>
        <v>274</v>
      </c>
      <c r="C277" s="206" t="str">
        <f>____IN_____!C288</f>
        <v>idomain_inner</v>
      </c>
      <c r="D277" s="205" t="str">
        <f>____IN_____!D288</f>
        <v>7a10</v>
      </c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5">
        <v>274</v>
      </c>
      <c r="AE277" s="206" t="s">
        <v>854</v>
      </c>
      <c r="AF277" s="205" t="s">
        <v>868</v>
      </c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</row>
    <row r="278" spans="1:45" ht="12" customHeight="1" x14ac:dyDescent="0.25">
      <c r="A278" s="258"/>
      <c r="B278" s="205">
        <f>____IN_____!B289</f>
        <v>275</v>
      </c>
      <c r="C278" s="206" t="str">
        <f>____IN_____!C289</f>
        <v>xorigin</v>
      </c>
      <c r="D278" s="205" t="str">
        <f>____IN_____!D289</f>
        <v>7a11</v>
      </c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5" t="s">
        <v>300</v>
      </c>
      <c r="AE278" s="206" t="s">
        <v>856</v>
      </c>
      <c r="AF278" s="205" t="s">
        <v>869</v>
      </c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</row>
    <row r="279" spans="1:45" ht="12" customHeight="1" x14ac:dyDescent="0.25">
      <c r="A279" s="258"/>
      <c r="B279" s="205">
        <f>____IN_____!B290</f>
        <v>276</v>
      </c>
      <c r="C279" s="206" t="str">
        <f>____IN_____!C290</f>
        <v>yorigin</v>
      </c>
      <c r="D279" s="205" t="str">
        <f>____IN_____!D290</f>
        <v>7a12</v>
      </c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5" t="s">
        <v>300</v>
      </c>
      <c r="AE279" s="206" t="s">
        <v>857</v>
      </c>
      <c r="AF279" s="205" t="s">
        <v>870</v>
      </c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</row>
    <row r="280" spans="1:45" ht="12" customHeight="1" x14ac:dyDescent="0.25">
      <c r="A280" s="258"/>
      <c r="B280" s="205">
        <f>____IN_____!B291</f>
        <v>277</v>
      </c>
      <c r="C280" s="206" t="str">
        <f>____IN_____!C291</f>
        <v>gwfname_inner</v>
      </c>
      <c r="D280" s="205" t="str">
        <f>____IN_____!D291</f>
        <v>7a13</v>
      </c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5" t="s">
        <v>300</v>
      </c>
      <c r="AE280" s="206" t="s">
        <v>858</v>
      </c>
      <c r="AF280" s="205" t="s">
        <v>871</v>
      </c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</row>
    <row r="281" spans="1:45" ht="12" customHeight="1" x14ac:dyDescent="0.25">
      <c r="A281" s="258"/>
      <c r="B281" s="205">
        <f>____IN_____!B292</f>
        <v>278</v>
      </c>
      <c r="C281" s="206" t="str">
        <f>____IN_____!C292</f>
        <v>complexity</v>
      </c>
      <c r="D281" s="205" t="str">
        <f>____IN_____!D292</f>
        <v>|ims8</v>
      </c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5" t="s">
        <v>300</v>
      </c>
      <c r="AE281" s="206" t="s">
        <v>886</v>
      </c>
      <c r="AF281" s="205" t="s">
        <v>887</v>
      </c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</row>
    <row r="282" spans="1:45" ht="12" customHeight="1" x14ac:dyDescent="0.25">
      <c r="A282" s="258"/>
      <c r="B282" s="205">
        <f>____IN_____!B293</f>
        <v>279</v>
      </c>
      <c r="C282" s="206" t="str">
        <f>____IN_____!C293</f>
        <v>A_TCAL</v>
      </c>
      <c r="D282" s="205" t="str">
        <f>____IN_____!D293</f>
        <v>|ana</v>
      </c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5" t="s">
        <v>300</v>
      </c>
      <c r="AE282" s="206">
        <v>0</v>
      </c>
      <c r="AF282" s="205">
        <v>0</v>
      </c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</row>
    <row r="283" spans="1:45" ht="12" customHeight="1" x14ac:dyDescent="0.25">
      <c r="A283" s="258"/>
      <c r="B283" s="205">
        <f>____IN_____!B294</f>
        <v>280</v>
      </c>
      <c r="C283" s="206" t="str">
        <f>____IN_____!C294</f>
        <v>SFR</v>
      </c>
      <c r="D283" s="205" t="str">
        <f>____IN_____!D294</f>
        <v>|sfr1</v>
      </c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5" t="s">
        <v>300</v>
      </c>
      <c r="AE283" s="206">
        <v>0</v>
      </c>
      <c r="AF283" s="205">
        <v>0</v>
      </c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</row>
    <row r="284" spans="1:45" ht="12" customHeight="1" x14ac:dyDescent="0.25">
      <c r="A284" s="258"/>
      <c r="B284" s="205">
        <f>____IN_____!B295</f>
        <v>281</v>
      </c>
      <c r="C284" s="206" t="str">
        <f>____IN_____!C295</f>
        <v>jcol_sfr</v>
      </c>
      <c r="D284" s="205" t="str">
        <f>____IN_____!D295</f>
        <v>|sfr2</v>
      </c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5" t="s">
        <v>300</v>
      </c>
      <c r="AE284" s="206">
        <v>0</v>
      </c>
      <c r="AF284" s="205">
        <v>0</v>
      </c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</row>
    <row r="285" spans="1:45" ht="12" customHeight="1" x14ac:dyDescent="0.25">
      <c r="A285" s="258"/>
      <c r="B285" s="205">
        <f>____IN_____!B296</f>
        <v>282</v>
      </c>
      <c r="C285" s="206" t="str">
        <f>____IN_____!C296</f>
        <v>leakance</v>
      </c>
      <c r="D285" s="205" t="str">
        <f>____IN_____!D296</f>
        <v>|sfr3</v>
      </c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  <c r="AA285" s="208"/>
      <c r="AB285" s="208"/>
      <c r="AC285" s="208"/>
      <c r="AD285" s="205" t="s">
        <v>300</v>
      </c>
      <c r="AE285" s="206">
        <v>0</v>
      </c>
      <c r="AF285" s="205">
        <v>0</v>
      </c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</row>
    <row r="286" spans="1:45" ht="12" customHeight="1" x14ac:dyDescent="0.25">
      <c r="A286" s="258"/>
      <c r="B286" s="205">
        <f>____IN_____!B297</f>
        <v>283</v>
      </c>
      <c r="C286" s="206" t="str">
        <f>____IN_____!C297</f>
        <v>nconn</v>
      </c>
      <c r="D286" s="205" t="str">
        <f>____IN_____!D297</f>
        <v>|sfr4</v>
      </c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5" t="s">
        <v>300</v>
      </c>
      <c r="AE286" s="206">
        <v>0</v>
      </c>
      <c r="AF286" s="205">
        <v>0</v>
      </c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</row>
    <row r="287" spans="1:45" ht="12" customHeight="1" x14ac:dyDescent="0.25">
      <c r="A287" s="258"/>
      <c r="B287" s="205">
        <f>____IN_____!B298</f>
        <v>284</v>
      </c>
      <c r="C287" s="206" t="str">
        <f>____IN_____!C298</f>
        <v>sfr_conn</v>
      </c>
      <c r="D287" s="205" t="str">
        <f>____IN_____!D298</f>
        <v>|sfr5</v>
      </c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5" t="s">
        <v>300</v>
      </c>
      <c r="AE287" s="206">
        <v>0</v>
      </c>
      <c r="AF287" s="205">
        <v>0</v>
      </c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</row>
    <row r="288" spans="1:45" ht="12" customHeight="1" x14ac:dyDescent="0.25">
      <c r="A288" s="258"/>
      <c r="B288" s="205">
        <f>____IN_____!B299</f>
        <v>285</v>
      </c>
      <c r="C288" s="206" t="str">
        <f>____IN_____!C299</f>
        <v>stage</v>
      </c>
      <c r="D288" s="205" t="str">
        <f>____IN_____!D299</f>
        <v>|sfr6</v>
      </c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5" t="s">
        <v>300</v>
      </c>
      <c r="AE288" s="206">
        <v>0</v>
      </c>
      <c r="AF288" s="205">
        <v>0</v>
      </c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</row>
    <row r="289" spans="1:45" ht="12" customHeight="1" x14ac:dyDescent="0.25">
      <c r="A289" s="258"/>
      <c r="B289" s="205">
        <f>____IN_____!B300</f>
        <v>286</v>
      </c>
      <c r="C289" s="206" t="str">
        <f>____IN_____!C300</f>
        <v>sfr_spd</v>
      </c>
      <c r="D289" s="205" t="str">
        <f>____IN_____!D300</f>
        <v>|sfr7</v>
      </c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5" t="s">
        <v>300</v>
      </c>
      <c r="AE289" s="206">
        <v>0</v>
      </c>
      <c r="AF289" s="205">
        <v>0</v>
      </c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</row>
    <row r="290" spans="1:45" ht="12" customHeight="1" x14ac:dyDescent="0.25">
      <c r="A290" s="258"/>
      <c r="B290" s="205" t="str">
        <f>____IN_____!B301</f>
        <v/>
      </c>
      <c r="C290" s="206">
        <f>____IN_____!C301</f>
        <v>0</v>
      </c>
      <c r="D290" s="205">
        <f>____IN_____!D301</f>
        <v>0</v>
      </c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5" t="s">
        <v>300</v>
      </c>
      <c r="AE290" s="206">
        <v>0</v>
      </c>
      <c r="AF290" s="205">
        <v>0</v>
      </c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</row>
    <row r="291" spans="1:45" ht="12" customHeight="1" x14ac:dyDescent="0.25">
      <c r="A291" s="258"/>
      <c r="B291" s="205" t="str">
        <f>____IN_____!B302</f>
        <v/>
      </c>
      <c r="C291" s="206">
        <f>____IN_____!C302</f>
        <v>0</v>
      </c>
      <c r="D291" s="205">
        <f>____IN_____!D302</f>
        <v>0</v>
      </c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5" t="s">
        <v>300</v>
      </c>
      <c r="AE291" s="206">
        <v>0</v>
      </c>
      <c r="AF291" s="205">
        <v>0</v>
      </c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</row>
    <row r="292" spans="1:45" ht="12" customHeight="1" x14ac:dyDescent="0.25">
      <c r="A292" s="258"/>
      <c r="B292" s="205" t="str">
        <f>____IN_____!B303</f>
        <v/>
      </c>
      <c r="C292" s="206">
        <f>____IN_____!C303</f>
        <v>0</v>
      </c>
      <c r="D292" s="205">
        <f>____IN_____!D303</f>
        <v>0</v>
      </c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  <c r="AA292" s="208"/>
      <c r="AB292" s="208"/>
      <c r="AC292" s="208"/>
      <c r="AD292" s="205" t="s">
        <v>300</v>
      </c>
      <c r="AE292" s="206">
        <v>0</v>
      </c>
      <c r="AF292" s="205">
        <v>0</v>
      </c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</row>
    <row r="293" spans="1:45" ht="12" customHeight="1" x14ac:dyDescent="0.25">
      <c r="A293" s="258"/>
      <c r="B293" s="205" t="str">
        <f>____IN_____!B304</f>
        <v/>
      </c>
      <c r="C293" s="206">
        <f>____IN_____!C304</f>
        <v>0</v>
      </c>
      <c r="D293" s="205">
        <f>____IN_____!D304</f>
        <v>0</v>
      </c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  <c r="AA293" s="208"/>
      <c r="AB293" s="208"/>
      <c r="AC293" s="208"/>
      <c r="AD293" s="205" t="s">
        <v>300</v>
      </c>
      <c r="AE293" s="206">
        <v>0</v>
      </c>
      <c r="AF293" s="205">
        <v>0</v>
      </c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</row>
    <row r="294" spans="1:45" ht="12" customHeight="1" x14ac:dyDescent="0.25">
      <c r="A294" s="258"/>
      <c r="B294" s="205" t="str">
        <f>____IN_____!B305</f>
        <v/>
      </c>
      <c r="C294" s="206">
        <f>____IN_____!C305</f>
        <v>0</v>
      </c>
      <c r="D294" s="205">
        <f>____IN_____!D305</f>
        <v>0</v>
      </c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  <c r="AA294" s="208"/>
      <c r="AB294" s="208"/>
      <c r="AC294" s="208"/>
      <c r="AD294" s="205" t="s">
        <v>300</v>
      </c>
      <c r="AE294" s="206">
        <v>0</v>
      </c>
      <c r="AF294" s="205">
        <v>0</v>
      </c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</row>
    <row r="295" spans="1:45" ht="12" customHeight="1" x14ac:dyDescent="0.25">
      <c r="A295" s="258"/>
      <c r="B295" s="205" t="str">
        <f>____IN_____!B306</f>
        <v/>
      </c>
      <c r="C295" s="206">
        <f>____IN_____!C306</f>
        <v>0</v>
      </c>
      <c r="D295" s="205">
        <f>____IN_____!D306</f>
        <v>0</v>
      </c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  <c r="AA295" s="208"/>
      <c r="AB295" s="208"/>
      <c r="AC295" s="208"/>
      <c r="AD295" s="205" t="s">
        <v>300</v>
      </c>
      <c r="AE295" s="206">
        <v>0</v>
      </c>
      <c r="AF295" s="205">
        <v>0</v>
      </c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</row>
    <row r="296" spans="1:45" ht="12" customHeight="1" x14ac:dyDescent="0.25">
      <c r="A296" s="258"/>
      <c r="B296" s="205" t="str">
        <f>____IN_____!B307</f>
        <v/>
      </c>
      <c r="C296" s="206">
        <f>____IN_____!C307</f>
        <v>0</v>
      </c>
      <c r="D296" s="205">
        <f>____IN_____!D307</f>
        <v>0</v>
      </c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5" t="s">
        <v>300</v>
      </c>
      <c r="AE296" s="206">
        <v>0</v>
      </c>
      <c r="AF296" s="205">
        <v>0</v>
      </c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</row>
    <row r="297" spans="1:45" ht="12" customHeight="1" x14ac:dyDescent="0.25">
      <c r="A297" s="258"/>
      <c r="B297" s="205" t="str">
        <f>____IN_____!B308</f>
        <v/>
      </c>
      <c r="C297" s="206">
        <f>____IN_____!C308</f>
        <v>0</v>
      </c>
      <c r="D297" s="205">
        <f>____IN_____!D308</f>
        <v>0</v>
      </c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  <c r="AA297" s="208"/>
      <c r="AB297" s="208"/>
      <c r="AC297" s="208"/>
      <c r="AD297" s="205" t="s">
        <v>300</v>
      </c>
      <c r="AE297" s="206">
        <v>0</v>
      </c>
      <c r="AF297" s="205">
        <v>0</v>
      </c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</row>
    <row r="298" spans="1:45" ht="12" customHeight="1" x14ac:dyDescent="0.25">
      <c r="A298" s="258"/>
      <c r="B298" s="205" t="str">
        <f>____IN_____!B309</f>
        <v/>
      </c>
      <c r="C298" s="206">
        <f>____IN_____!C309</f>
        <v>0</v>
      </c>
      <c r="D298" s="205">
        <f>____IN_____!D309</f>
        <v>0</v>
      </c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  <c r="AA298" s="208"/>
      <c r="AB298" s="208"/>
      <c r="AC298" s="208"/>
      <c r="AD298" s="205" t="s">
        <v>300</v>
      </c>
      <c r="AE298" s="206">
        <v>0</v>
      </c>
      <c r="AF298" s="205">
        <v>0</v>
      </c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</row>
    <row r="299" spans="1:45" ht="12" customHeight="1" x14ac:dyDescent="0.25">
      <c r="A299" s="258"/>
      <c r="B299" s="205" t="str">
        <f>____IN_____!B310</f>
        <v/>
      </c>
      <c r="C299" s="206">
        <f>____IN_____!C310</f>
        <v>0</v>
      </c>
      <c r="D299" s="205">
        <f>____IN_____!D310</f>
        <v>0</v>
      </c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  <c r="AA299" s="208"/>
      <c r="AB299" s="208"/>
      <c r="AC299" s="208"/>
      <c r="AD299" s="205" t="s">
        <v>300</v>
      </c>
      <c r="AE299" s="206">
        <v>0</v>
      </c>
      <c r="AF299" s="205">
        <v>0</v>
      </c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</row>
    <row r="300" spans="1:45" ht="12" customHeight="1" x14ac:dyDescent="0.25">
      <c r="A300" s="258"/>
      <c r="B300" s="205" t="str">
        <f>____IN_____!B311</f>
        <v/>
      </c>
      <c r="C300" s="206">
        <f>____IN_____!C311</f>
        <v>0</v>
      </c>
      <c r="D300" s="205">
        <f>____IN_____!D311</f>
        <v>0</v>
      </c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  <c r="AA300" s="208"/>
      <c r="AB300" s="208"/>
      <c r="AC300" s="208"/>
      <c r="AD300" s="205" t="s">
        <v>300</v>
      </c>
      <c r="AE300" s="206">
        <v>0</v>
      </c>
      <c r="AF300" s="205">
        <v>0</v>
      </c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</row>
    <row r="301" spans="1:45" ht="12" customHeight="1" x14ac:dyDescent="0.25">
      <c r="A301" s="258"/>
      <c r="B301" s="205" t="str">
        <f>____IN_____!B312</f>
        <v/>
      </c>
      <c r="C301" s="206">
        <f>____IN_____!C312</f>
        <v>0</v>
      </c>
      <c r="D301" s="205">
        <f>____IN_____!D312</f>
        <v>0</v>
      </c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  <c r="AA301" s="208"/>
      <c r="AB301" s="208"/>
      <c r="AC301" s="208"/>
      <c r="AD301" s="205" t="s">
        <v>300</v>
      </c>
      <c r="AE301" s="206">
        <v>0</v>
      </c>
      <c r="AF301" s="205">
        <v>0</v>
      </c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</row>
    <row r="302" spans="1:45" ht="12" customHeight="1" x14ac:dyDescent="0.25">
      <c r="A302" s="258"/>
      <c r="B302" s="205" t="str">
        <f>____IN_____!B313</f>
        <v/>
      </c>
      <c r="C302" s="206">
        <f>____IN_____!C313</f>
        <v>0</v>
      </c>
      <c r="D302" s="205">
        <f>____IN_____!D313</f>
        <v>0</v>
      </c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8"/>
      <c r="AC302" s="208"/>
      <c r="AD302" s="205" t="s">
        <v>300</v>
      </c>
      <c r="AE302" s="206">
        <v>0</v>
      </c>
      <c r="AF302" s="205">
        <v>0</v>
      </c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</row>
    <row r="303" spans="1:45" ht="12" customHeight="1" x14ac:dyDescent="0.25">
      <c r="A303" s="258"/>
      <c r="B303" s="205">
        <f>____IN_____!B314</f>
        <v>0</v>
      </c>
      <c r="C303" s="206">
        <f>____IN_____!C314</f>
        <v>0</v>
      </c>
      <c r="D303" s="205">
        <f>____IN_____!D314</f>
        <v>0</v>
      </c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  <c r="AA303" s="208"/>
      <c r="AB303" s="208"/>
      <c r="AC303" s="208"/>
      <c r="AD303" s="205">
        <v>0</v>
      </c>
      <c r="AE303" s="206">
        <v>0</v>
      </c>
      <c r="AF303" s="205">
        <v>0</v>
      </c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</row>
    <row r="304" spans="1:45" ht="12" customHeight="1" x14ac:dyDescent="0.25">
      <c r="A304" s="258"/>
      <c r="B304" s="205" t="str">
        <f>____IN_____!B315</f>
        <v>-</v>
      </c>
      <c r="C304" s="206" t="str">
        <f>____IN_____!C315</f>
        <v>-</v>
      </c>
      <c r="D304" s="205" t="str">
        <f>____IN_____!D315</f>
        <v>-</v>
      </c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08"/>
      <c r="AC304" s="208"/>
      <c r="AD304" s="205" t="s">
        <v>2</v>
      </c>
      <c r="AE304" s="206">
        <v>0</v>
      </c>
      <c r="AF304" s="205">
        <v>0</v>
      </c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</row>
    <row r="305" spans="1:45" ht="12" customHeight="1" x14ac:dyDescent="0.25">
      <c r="A305" s="258"/>
      <c r="B305" s="205" t="str">
        <f>____IN_____!B316</f>
        <v>-</v>
      </c>
      <c r="C305" s="206" t="str">
        <f>____IN_____!C316</f>
        <v>-</v>
      </c>
      <c r="D305" s="205" t="str">
        <f>____IN_____!D316</f>
        <v>-</v>
      </c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  <c r="AA305" s="208"/>
      <c r="AB305" s="208"/>
      <c r="AC305" s="208"/>
      <c r="AD305" s="205" t="s">
        <v>2</v>
      </c>
      <c r="AE305" s="206">
        <v>0</v>
      </c>
      <c r="AF305" s="205">
        <v>0</v>
      </c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</row>
    <row r="306" spans="1:45" ht="12" customHeight="1" x14ac:dyDescent="0.25">
      <c r="A306" s="258"/>
      <c r="B306" s="205">
        <f>____IN_____!B317</f>
        <v>0</v>
      </c>
      <c r="C306" s="206">
        <f>____IN_____!C317</f>
        <v>0</v>
      </c>
      <c r="D306" s="205">
        <f>____IN_____!D317</f>
        <v>0</v>
      </c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5">
        <v>0</v>
      </c>
      <c r="AE306" s="206">
        <v>0</v>
      </c>
      <c r="AF306" s="205">
        <v>0</v>
      </c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</row>
    <row r="307" spans="1:45" ht="12" customHeight="1" x14ac:dyDescent="0.25">
      <c r="A307" s="258"/>
      <c r="B307" s="205">
        <f>____IN_____!B318</f>
        <v>0</v>
      </c>
      <c r="C307" s="206">
        <f>____IN_____!C318</f>
        <v>0</v>
      </c>
      <c r="D307" s="205">
        <f>____IN_____!D318</f>
        <v>0</v>
      </c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5">
        <v>0</v>
      </c>
      <c r="AE307" s="206">
        <v>0</v>
      </c>
      <c r="AF307" s="205">
        <v>0</v>
      </c>
      <c r="AG307" s="208"/>
      <c r="AH307" s="208"/>
      <c r="AI307" s="208"/>
      <c r="AJ307" s="208"/>
      <c r="AK307" s="208"/>
      <c r="AL307" s="208"/>
      <c r="AM307" s="208"/>
      <c r="AN307" s="208"/>
      <c r="AO307" s="208"/>
      <c r="AP307" s="208"/>
      <c r="AQ307" s="208"/>
      <c r="AR307" s="208"/>
      <c r="AS307" s="208"/>
    </row>
    <row r="308" spans="1:45" ht="12" customHeight="1" x14ac:dyDescent="0.25">
      <c r="A308" s="258"/>
      <c r="B308" s="205">
        <f>____IN_____!B319</f>
        <v>0</v>
      </c>
      <c r="C308" s="206">
        <f>____IN_____!C319</f>
        <v>0</v>
      </c>
      <c r="D308" s="205">
        <f>____IN_____!D319</f>
        <v>0</v>
      </c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5">
        <v>0</v>
      </c>
      <c r="AE308" s="206" t="s">
        <v>2</v>
      </c>
      <c r="AF308" s="205" t="s">
        <v>2</v>
      </c>
      <c r="AG308" s="208"/>
      <c r="AH308" s="208"/>
      <c r="AI308" s="208"/>
      <c r="AJ308" s="208"/>
      <c r="AK308" s="208"/>
      <c r="AL308" s="208"/>
      <c r="AM308" s="208"/>
      <c r="AN308" s="208"/>
      <c r="AO308" s="208"/>
      <c r="AP308" s="208"/>
      <c r="AQ308" s="208"/>
      <c r="AR308" s="208"/>
      <c r="AS308" s="208"/>
    </row>
    <row r="309" spans="1:45" ht="12" customHeight="1" x14ac:dyDescent="0.25">
      <c r="A309" s="258"/>
      <c r="B309" s="205">
        <f>____IN_____!B320</f>
        <v>0</v>
      </c>
      <c r="C309" s="206">
        <f>____IN_____!C320</f>
        <v>0</v>
      </c>
      <c r="D309" s="205">
        <f>____IN_____!D320</f>
        <v>0</v>
      </c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5">
        <v>0</v>
      </c>
      <c r="AE309" s="206" t="s">
        <v>2</v>
      </c>
      <c r="AF309" s="205" t="s">
        <v>2</v>
      </c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</row>
    <row r="310" spans="1:45" ht="12" customHeight="1" x14ac:dyDescent="0.25">
      <c r="A310" s="258"/>
      <c r="B310" s="205">
        <f>____IN_____!B321</f>
        <v>0</v>
      </c>
      <c r="C310" s="206">
        <f>____IN_____!C321</f>
        <v>0</v>
      </c>
      <c r="D310" s="205">
        <f>____IN_____!D321</f>
        <v>0</v>
      </c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  <c r="AA310" s="208"/>
      <c r="AB310" s="208"/>
      <c r="AC310" s="208"/>
      <c r="AD310" s="205">
        <v>0</v>
      </c>
      <c r="AE310" s="206">
        <v>0</v>
      </c>
      <c r="AF310" s="205">
        <v>0</v>
      </c>
      <c r="AG310" s="208"/>
      <c r="AH310" s="208"/>
      <c r="AI310" s="208"/>
      <c r="AJ310" s="208"/>
      <c r="AK310" s="208"/>
      <c r="AL310" s="208"/>
      <c r="AM310" s="208"/>
      <c r="AN310" s="208"/>
      <c r="AO310" s="208"/>
      <c r="AP310" s="208"/>
      <c r="AQ310" s="208"/>
      <c r="AR310" s="208"/>
      <c r="AS310" s="208"/>
    </row>
    <row r="311" spans="1:45" ht="12" customHeight="1" x14ac:dyDescent="0.25">
      <c r="A311" s="258"/>
      <c r="B311" s="205" t="str">
        <f>____IN_____!B322</f>
        <v>-</v>
      </c>
      <c r="C311" s="206" t="str">
        <f>____IN_____!C322</f>
        <v>-</v>
      </c>
      <c r="D311" s="205" t="str">
        <f>____IN_____!D322</f>
        <v>-</v>
      </c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  <c r="AA311" s="208"/>
      <c r="AB311" s="208"/>
      <c r="AC311" s="208"/>
      <c r="AD311" s="205" t="s">
        <v>2</v>
      </c>
      <c r="AE311" s="206">
        <v>0</v>
      </c>
      <c r="AF311" s="205">
        <v>0</v>
      </c>
      <c r="AG311" s="208"/>
      <c r="AH311" s="208"/>
      <c r="AI311" s="208"/>
      <c r="AJ311" s="208"/>
      <c r="AK311" s="208"/>
      <c r="AL311" s="208"/>
      <c r="AM311" s="208"/>
      <c r="AN311" s="208"/>
      <c r="AO311" s="208"/>
      <c r="AP311" s="208"/>
      <c r="AQ311" s="208"/>
      <c r="AR311" s="208"/>
      <c r="AS311" s="208"/>
    </row>
    <row r="312" spans="1:45" ht="12" customHeight="1" x14ac:dyDescent="0.25">
      <c r="A312" s="258"/>
      <c r="B312" s="205">
        <f>____IN_____!B323</f>
        <v>0</v>
      </c>
      <c r="C312" s="206">
        <f>____IN_____!C323</f>
        <v>0</v>
      </c>
      <c r="D312" s="205">
        <f>____IN_____!D323</f>
        <v>0</v>
      </c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  <c r="AA312" s="208"/>
      <c r="AB312" s="208"/>
      <c r="AC312" s="208"/>
      <c r="AD312" s="205">
        <v>0</v>
      </c>
      <c r="AE312" s="206">
        <v>0</v>
      </c>
      <c r="AF312" s="205">
        <v>0</v>
      </c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08"/>
    </row>
    <row r="313" spans="1:45" ht="12" customHeight="1" x14ac:dyDescent="0.25">
      <c r="A313" s="258"/>
      <c r="B313" s="205">
        <f>____IN_____!B324</f>
        <v>0</v>
      </c>
      <c r="C313" s="206">
        <f>____IN_____!C324</f>
        <v>0</v>
      </c>
      <c r="D313" s="205">
        <f>____IN_____!D324</f>
        <v>0</v>
      </c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  <c r="AA313" s="208"/>
      <c r="AB313" s="208"/>
      <c r="AC313" s="208"/>
      <c r="AD313" s="205">
        <v>0</v>
      </c>
      <c r="AE313" s="206">
        <v>0</v>
      </c>
      <c r="AF313" s="205">
        <v>0</v>
      </c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08"/>
    </row>
    <row r="314" spans="1:45" ht="12" customHeight="1" x14ac:dyDescent="0.25">
      <c r="A314" s="258"/>
      <c r="B314" s="205">
        <f>____IN_____!B325</f>
        <v>0</v>
      </c>
      <c r="C314" s="206">
        <f>____IN_____!C325</f>
        <v>0</v>
      </c>
      <c r="D314" s="205">
        <f>____IN_____!D325</f>
        <v>0</v>
      </c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5">
        <v>0</v>
      </c>
      <c r="AE314" s="206">
        <v>0</v>
      </c>
      <c r="AF314" s="205">
        <v>0</v>
      </c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8"/>
    </row>
    <row r="315" spans="1:45" ht="12" customHeight="1" x14ac:dyDescent="0.25">
      <c r="A315" s="258"/>
      <c r="B315" s="205">
        <f>____IN_____!B326</f>
        <v>0</v>
      </c>
      <c r="C315" s="206">
        <f>____IN_____!C326</f>
        <v>0</v>
      </c>
      <c r="D315" s="205">
        <f>____IN_____!D326</f>
        <v>0</v>
      </c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5">
        <v>0</v>
      </c>
      <c r="AE315" s="206" t="s">
        <v>2</v>
      </c>
      <c r="AF315" s="205" t="s">
        <v>2</v>
      </c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8"/>
    </row>
    <row r="316" spans="1:45" ht="12" customHeight="1" x14ac:dyDescent="0.25">
      <c r="A316" s="258"/>
      <c r="B316" s="205">
        <f>____IN_____!B327</f>
        <v>0</v>
      </c>
      <c r="C316" s="206">
        <f>____IN_____!C327</f>
        <v>0</v>
      </c>
      <c r="D316" s="205">
        <f>____IN_____!D327</f>
        <v>0</v>
      </c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5">
        <v>0</v>
      </c>
      <c r="AE316" s="206">
        <v>0</v>
      </c>
      <c r="AF316" s="205">
        <v>0</v>
      </c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8"/>
    </row>
    <row r="317" spans="1:45" ht="12" customHeight="1" x14ac:dyDescent="0.25">
      <c r="A317" s="258"/>
      <c r="B317" s="205">
        <f>____IN_____!B328</f>
        <v>0</v>
      </c>
      <c r="C317" s="206">
        <f>____IN_____!C328</f>
        <v>0</v>
      </c>
      <c r="D317" s="205">
        <f>____IN_____!D328</f>
        <v>0</v>
      </c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5">
        <v>0</v>
      </c>
      <c r="AE317" s="206">
        <v>0</v>
      </c>
      <c r="AF317" s="205">
        <v>0</v>
      </c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8"/>
    </row>
    <row r="318" spans="1:45" ht="12" customHeight="1" x14ac:dyDescent="0.25">
      <c r="A318" s="258"/>
      <c r="B318" s="205">
        <f>____IN_____!B329</f>
        <v>0</v>
      </c>
      <c r="C318" s="206">
        <f>____IN_____!C329</f>
        <v>0</v>
      </c>
      <c r="D318" s="205">
        <f>____IN_____!D329</f>
        <v>0</v>
      </c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5">
        <v>0</v>
      </c>
      <c r="AE318" s="206">
        <v>0</v>
      </c>
      <c r="AF318" s="205">
        <v>0</v>
      </c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8"/>
    </row>
    <row r="319" spans="1:45" ht="12" customHeight="1" x14ac:dyDescent="0.25">
      <c r="A319" s="258"/>
      <c r="B319" s="205">
        <f>____IN_____!B330</f>
        <v>0</v>
      </c>
      <c r="C319" s="206">
        <f>____IN_____!C330</f>
        <v>0</v>
      </c>
      <c r="D319" s="205">
        <f>____IN_____!D330</f>
        <v>0</v>
      </c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5">
        <v>0</v>
      </c>
      <c r="AE319" s="206">
        <v>0</v>
      </c>
      <c r="AF319" s="205">
        <v>0</v>
      </c>
      <c r="AG319" s="208"/>
      <c r="AH319" s="208"/>
      <c r="AI319" s="208"/>
      <c r="AJ319" s="208"/>
      <c r="AK319" s="208"/>
      <c r="AL319" s="208"/>
      <c r="AM319" s="208"/>
      <c r="AN319" s="208"/>
      <c r="AO319" s="208"/>
      <c r="AP319" s="208"/>
      <c r="AQ319" s="208"/>
      <c r="AR319" s="208"/>
      <c r="AS319" s="208"/>
    </row>
    <row r="320" spans="1:45" ht="12" customHeight="1" x14ac:dyDescent="0.25">
      <c r="A320" s="258"/>
      <c r="B320" s="205">
        <f>____IN_____!B331</f>
        <v>0</v>
      </c>
      <c r="C320" s="206">
        <f>____IN_____!C331</f>
        <v>0</v>
      </c>
      <c r="D320" s="205">
        <f>____IN_____!D331</f>
        <v>0</v>
      </c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5">
        <v>0</v>
      </c>
      <c r="AE320" s="206">
        <v>0</v>
      </c>
      <c r="AF320" s="205">
        <v>0</v>
      </c>
      <c r="AG320" s="208"/>
      <c r="AH320" s="208"/>
      <c r="AI320" s="208"/>
      <c r="AJ320" s="208"/>
      <c r="AK320" s="208"/>
      <c r="AL320" s="208"/>
      <c r="AM320" s="208"/>
      <c r="AN320" s="208"/>
      <c r="AO320" s="208"/>
      <c r="AP320" s="208"/>
      <c r="AQ320" s="208"/>
      <c r="AR320" s="208"/>
      <c r="AS320" s="208"/>
    </row>
    <row r="321" spans="1:45" ht="12" customHeight="1" x14ac:dyDescent="0.25">
      <c r="A321" s="258"/>
      <c r="B321" s="205">
        <f>____IN_____!B332</f>
        <v>0</v>
      </c>
      <c r="C321" s="206">
        <f>____IN_____!C332</f>
        <v>0</v>
      </c>
      <c r="D321" s="205">
        <f>____IN_____!D332</f>
        <v>0</v>
      </c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  <c r="AA321" s="208"/>
      <c r="AB321" s="208"/>
      <c r="AC321" s="208"/>
      <c r="AD321" s="205">
        <v>0</v>
      </c>
      <c r="AE321" s="206">
        <v>0</v>
      </c>
      <c r="AF321" s="205">
        <v>0</v>
      </c>
      <c r="AG321" s="208"/>
      <c r="AH321" s="208"/>
      <c r="AI321" s="208"/>
      <c r="AJ321" s="208"/>
      <c r="AK321" s="208"/>
      <c r="AL321" s="208"/>
      <c r="AM321" s="208"/>
      <c r="AN321" s="208"/>
      <c r="AO321" s="208"/>
      <c r="AP321" s="208"/>
      <c r="AQ321" s="208"/>
      <c r="AR321" s="208"/>
      <c r="AS321" s="208"/>
    </row>
    <row r="322" spans="1:45" ht="12" customHeight="1" x14ac:dyDescent="0.25">
      <c r="A322" s="258"/>
      <c r="B322" s="205">
        <f>____IN_____!B333</f>
        <v>0</v>
      </c>
      <c r="C322" s="206">
        <f>____IN_____!C333</f>
        <v>0</v>
      </c>
      <c r="D322" s="205">
        <f>____IN_____!D333</f>
        <v>0</v>
      </c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  <c r="AA322" s="208"/>
      <c r="AB322" s="208"/>
      <c r="AC322" s="208"/>
      <c r="AD322" s="205">
        <v>0</v>
      </c>
      <c r="AE322" s="206">
        <v>0</v>
      </c>
      <c r="AF322" s="205">
        <v>0</v>
      </c>
      <c r="AG322" s="208"/>
      <c r="AH322" s="208"/>
      <c r="AI322" s="208"/>
      <c r="AJ322" s="208"/>
      <c r="AK322" s="208"/>
      <c r="AL322" s="208"/>
      <c r="AM322" s="208"/>
      <c r="AN322" s="208"/>
      <c r="AO322" s="208"/>
      <c r="AP322" s="208"/>
      <c r="AQ322" s="208"/>
      <c r="AR322" s="208"/>
      <c r="AS322" s="208"/>
    </row>
    <row r="323" spans="1:45" ht="12" customHeight="1" x14ac:dyDescent="0.25">
      <c r="A323" s="258"/>
      <c r="B323" s="205">
        <f>____IN_____!B334</f>
        <v>0</v>
      </c>
      <c r="C323" s="206">
        <f>____IN_____!C334</f>
        <v>0</v>
      </c>
      <c r="D323" s="205">
        <f>____IN_____!D334</f>
        <v>0</v>
      </c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  <c r="AA323" s="208"/>
      <c r="AB323" s="208"/>
      <c r="AC323" s="208"/>
      <c r="AD323" s="205">
        <v>0</v>
      </c>
      <c r="AE323" s="206">
        <v>0</v>
      </c>
      <c r="AF323" s="205">
        <v>0</v>
      </c>
      <c r="AG323" s="208"/>
      <c r="AH323" s="208"/>
      <c r="AI323" s="208"/>
      <c r="AJ323" s="208"/>
      <c r="AK323" s="208"/>
      <c r="AL323" s="208"/>
      <c r="AM323" s="208"/>
      <c r="AN323" s="208"/>
      <c r="AO323" s="208"/>
      <c r="AP323" s="208"/>
      <c r="AQ323" s="208"/>
      <c r="AR323" s="208"/>
      <c r="AS323" s="208"/>
    </row>
    <row r="324" spans="1:45" ht="12" customHeight="1" x14ac:dyDescent="0.25">
      <c r="A324" s="258"/>
      <c r="B324" s="205">
        <f>____IN_____!B335</f>
        <v>0</v>
      </c>
      <c r="C324" s="206">
        <f>____IN_____!C335</f>
        <v>0</v>
      </c>
      <c r="D324" s="205">
        <f>____IN_____!D335</f>
        <v>0</v>
      </c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  <c r="AA324" s="208"/>
      <c r="AB324" s="208"/>
      <c r="AC324" s="208"/>
      <c r="AD324" s="205">
        <v>0</v>
      </c>
      <c r="AE324" s="206">
        <v>0</v>
      </c>
      <c r="AF324" s="205">
        <v>0</v>
      </c>
      <c r="AG324" s="208"/>
      <c r="AH324" s="208"/>
      <c r="AI324" s="208"/>
      <c r="AJ324" s="208"/>
      <c r="AK324" s="208"/>
      <c r="AL324" s="208"/>
      <c r="AM324" s="208"/>
      <c r="AN324" s="208"/>
      <c r="AO324" s="208"/>
      <c r="AP324" s="208"/>
      <c r="AQ324" s="208"/>
      <c r="AR324" s="208"/>
      <c r="AS324" s="208"/>
    </row>
    <row r="325" spans="1:45" ht="12" customHeight="1" x14ac:dyDescent="0.25">
      <c r="A325" s="258"/>
      <c r="B325" s="205">
        <f>____IN_____!B336</f>
        <v>0</v>
      </c>
      <c r="C325" s="206">
        <f>____IN_____!C336</f>
        <v>0</v>
      </c>
      <c r="D325" s="205">
        <f>____IN_____!D336</f>
        <v>0</v>
      </c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08"/>
      <c r="AC325" s="208"/>
      <c r="AD325" s="205">
        <v>0</v>
      </c>
      <c r="AE325" s="206">
        <v>0</v>
      </c>
      <c r="AF325" s="205">
        <v>0</v>
      </c>
      <c r="AG325" s="208"/>
      <c r="AH325" s="208"/>
      <c r="AI325" s="208"/>
      <c r="AJ325" s="208"/>
      <c r="AK325" s="208"/>
      <c r="AL325" s="208"/>
      <c r="AM325" s="208"/>
      <c r="AN325" s="208"/>
      <c r="AO325" s="208"/>
      <c r="AP325" s="208"/>
      <c r="AQ325" s="208"/>
      <c r="AR325" s="208"/>
      <c r="AS325" s="208"/>
    </row>
    <row r="326" spans="1:45" ht="12" customHeight="1" x14ac:dyDescent="0.25">
      <c r="A326" s="258"/>
      <c r="B326" s="205">
        <f>____IN_____!B337</f>
        <v>0</v>
      </c>
      <c r="C326" s="206">
        <f>____IN_____!C337</f>
        <v>0</v>
      </c>
      <c r="D326" s="205">
        <f>____IN_____!D337</f>
        <v>0</v>
      </c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  <c r="AA326" s="208"/>
      <c r="AB326" s="208"/>
      <c r="AC326" s="208"/>
      <c r="AD326" s="205">
        <v>0</v>
      </c>
      <c r="AE326" s="206">
        <v>0</v>
      </c>
      <c r="AF326" s="205">
        <v>0</v>
      </c>
      <c r="AG326" s="208"/>
      <c r="AH326" s="208"/>
      <c r="AI326" s="208"/>
      <c r="AJ326" s="208"/>
      <c r="AK326" s="208"/>
      <c r="AL326" s="208"/>
      <c r="AM326" s="208"/>
      <c r="AN326" s="208"/>
      <c r="AO326" s="208"/>
      <c r="AP326" s="208"/>
      <c r="AQ326" s="208"/>
      <c r="AR326" s="208"/>
      <c r="AS326" s="208"/>
    </row>
    <row r="327" spans="1:45" ht="12" customHeight="1" x14ac:dyDescent="0.25">
      <c r="A327" s="258"/>
      <c r="B327" s="205">
        <f>____IN_____!B338</f>
        <v>0</v>
      </c>
      <c r="C327" s="206">
        <f>____IN_____!C338</f>
        <v>0</v>
      </c>
      <c r="D327" s="205">
        <f>____IN_____!D338</f>
        <v>0</v>
      </c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  <c r="AA327" s="208"/>
      <c r="AB327" s="208"/>
      <c r="AC327" s="208"/>
      <c r="AD327" s="205">
        <v>0</v>
      </c>
      <c r="AE327" s="206">
        <v>0</v>
      </c>
      <c r="AF327" s="205">
        <v>0</v>
      </c>
      <c r="AG327" s="208"/>
      <c r="AH327" s="208"/>
      <c r="AI327" s="208"/>
      <c r="AJ327" s="208"/>
      <c r="AK327" s="208"/>
      <c r="AL327" s="208"/>
      <c r="AM327" s="208"/>
      <c r="AN327" s="208"/>
      <c r="AO327" s="208"/>
      <c r="AP327" s="208"/>
      <c r="AQ327" s="208"/>
      <c r="AR327" s="208"/>
      <c r="AS327" s="208"/>
    </row>
    <row r="328" spans="1:45" ht="12" customHeight="1" x14ac:dyDescent="0.25">
      <c r="A328" s="258"/>
      <c r="B328" s="205">
        <f>____IN_____!B339</f>
        <v>0</v>
      </c>
      <c r="C328" s="206">
        <f>____IN_____!C339</f>
        <v>0</v>
      </c>
      <c r="D328" s="205">
        <f>____IN_____!D339</f>
        <v>0</v>
      </c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  <c r="AA328" s="208"/>
      <c r="AB328" s="208"/>
      <c r="AC328" s="208"/>
      <c r="AD328" s="205">
        <v>0</v>
      </c>
      <c r="AE328" s="206">
        <v>0</v>
      </c>
      <c r="AF328" s="205">
        <v>0</v>
      </c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</row>
    <row r="329" spans="1:45" ht="12" customHeight="1" x14ac:dyDescent="0.25">
      <c r="A329" s="258"/>
      <c r="B329" s="205">
        <f>____IN_____!B340</f>
        <v>0</v>
      </c>
      <c r="C329" s="206">
        <f>____IN_____!C340</f>
        <v>0</v>
      </c>
      <c r="D329" s="205">
        <f>____IN_____!D340</f>
        <v>0</v>
      </c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5">
        <v>0</v>
      </c>
      <c r="AE329" s="206">
        <v>0</v>
      </c>
      <c r="AF329" s="205">
        <v>0</v>
      </c>
      <c r="AG329" s="208"/>
      <c r="AH329" s="208"/>
      <c r="AI329" s="208"/>
      <c r="AJ329" s="208"/>
      <c r="AK329" s="208"/>
      <c r="AL329" s="208"/>
      <c r="AM329" s="208"/>
      <c r="AN329" s="208"/>
      <c r="AO329" s="208"/>
      <c r="AP329" s="208"/>
      <c r="AQ329" s="208"/>
      <c r="AR329" s="208"/>
      <c r="AS329" s="208"/>
    </row>
    <row r="330" spans="1:45" ht="12" customHeight="1" x14ac:dyDescent="0.25">
      <c r="A330" s="258"/>
      <c r="B330" s="205">
        <f>____IN_____!B341</f>
        <v>0</v>
      </c>
      <c r="C330" s="206">
        <f>____IN_____!C341</f>
        <v>0</v>
      </c>
      <c r="D330" s="205">
        <f>____IN_____!D341</f>
        <v>0</v>
      </c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5">
        <v>0</v>
      </c>
      <c r="AE330" s="206">
        <v>0</v>
      </c>
      <c r="AF330" s="205">
        <v>0</v>
      </c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8"/>
    </row>
    <row r="331" spans="1:45" ht="12" customHeight="1" x14ac:dyDescent="0.25">
      <c r="A331" s="258"/>
      <c r="B331" s="205">
        <f>____IN_____!B342</f>
        <v>0</v>
      </c>
      <c r="C331" s="206">
        <f>____IN_____!C342</f>
        <v>0</v>
      </c>
      <c r="D331" s="205">
        <f>____IN_____!D342</f>
        <v>0</v>
      </c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5">
        <v>0</v>
      </c>
      <c r="AE331" s="206">
        <v>0</v>
      </c>
      <c r="AF331" s="205">
        <v>0</v>
      </c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8"/>
    </row>
    <row r="332" spans="1:45" ht="12" customHeight="1" x14ac:dyDescent="0.25">
      <c r="A332" s="258"/>
      <c r="B332" s="205">
        <f>____IN_____!B343</f>
        <v>0</v>
      </c>
      <c r="C332" s="206">
        <f>____IN_____!C343</f>
        <v>0</v>
      </c>
      <c r="D332" s="205">
        <f>____IN_____!D343</f>
        <v>0</v>
      </c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5">
        <v>0</v>
      </c>
      <c r="AE332" s="206">
        <v>0</v>
      </c>
      <c r="AF332" s="205">
        <v>0</v>
      </c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8"/>
    </row>
    <row r="333" spans="1:45" ht="12" customHeight="1" x14ac:dyDescent="0.25">
      <c r="A333" s="258"/>
      <c r="B333" s="205">
        <f>____IN_____!B344</f>
        <v>0</v>
      </c>
      <c r="C333" s="206">
        <f>____IN_____!C344</f>
        <v>0</v>
      </c>
      <c r="D333" s="205">
        <f>____IN_____!D344</f>
        <v>0</v>
      </c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5">
        <v>0</v>
      </c>
      <c r="AE333" s="206">
        <v>0</v>
      </c>
      <c r="AF333" s="205">
        <v>0</v>
      </c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8"/>
    </row>
    <row r="334" spans="1:45" ht="12" customHeight="1" x14ac:dyDescent="0.25">
      <c r="A334" s="258"/>
      <c r="B334" s="205">
        <f>____IN_____!B345</f>
        <v>0</v>
      </c>
      <c r="C334" s="206">
        <f>____IN_____!C345</f>
        <v>0</v>
      </c>
      <c r="D334" s="205">
        <f>____IN_____!D345</f>
        <v>0</v>
      </c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  <c r="AA334" s="208"/>
      <c r="AB334" s="208"/>
      <c r="AC334" s="208"/>
      <c r="AD334" s="205">
        <v>0</v>
      </c>
      <c r="AE334" s="206">
        <v>0</v>
      </c>
      <c r="AF334" s="205">
        <v>0</v>
      </c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8"/>
    </row>
    <row r="335" spans="1:45" ht="12" customHeight="1" x14ac:dyDescent="0.25">
      <c r="A335" s="258"/>
      <c r="B335" s="205">
        <f>____IN_____!B346</f>
        <v>0</v>
      </c>
      <c r="C335" s="206">
        <f>____IN_____!C346</f>
        <v>0</v>
      </c>
      <c r="D335" s="205">
        <f>____IN_____!D346</f>
        <v>0</v>
      </c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5">
        <v>0</v>
      </c>
      <c r="AE335" s="206">
        <v>0</v>
      </c>
      <c r="AF335" s="205">
        <v>0</v>
      </c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</row>
    <row r="336" spans="1:45" ht="12" customHeight="1" x14ac:dyDescent="0.25">
      <c r="A336" s="258"/>
      <c r="B336" s="205">
        <f>____IN_____!B347</f>
        <v>0</v>
      </c>
      <c r="C336" s="206">
        <f>____IN_____!C347</f>
        <v>0</v>
      </c>
      <c r="D336" s="205">
        <f>____IN_____!D347</f>
        <v>0</v>
      </c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5">
        <v>0</v>
      </c>
      <c r="AE336" s="206">
        <v>0</v>
      </c>
      <c r="AF336" s="205">
        <v>0</v>
      </c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</row>
    <row r="337" spans="1:45" ht="12" customHeight="1" x14ac:dyDescent="0.25">
      <c r="A337" s="258"/>
      <c r="B337" s="205">
        <f>____IN_____!B348</f>
        <v>0</v>
      </c>
      <c r="C337" s="206">
        <f>____IN_____!C348</f>
        <v>0</v>
      </c>
      <c r="D337" s="205">
        <f>____IN_____!D348</f>
        <v>0</v>
      </c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5">
        <v>0</v>
      </c>
      <c r="AE337" s="206">
        <v>0</v>
      </c>
      <c r="AF337" s="205">
        <v>0</v>
      </c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</row>
    <row r="338" spans="1:45" ht="12" customHeight="1" x14ac:dyDescent="0.25">
      <c r="A338" s="258"/>
      <c r="B338" s="205">
        <f>____IN_____!B349</f>
        <v>0</v>
      </c>
      <c r="C338" s="206">
        <f>____IN_____!C349</f>
        <v>0</v>
      </c>
      <c r="D338" s="205">
        <f>____IN_____!D349</f>
        <v>0</v>
      </c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  <c r="AA338" s="208"/>
      <c r="AB338" s="208"/>
      <c r="AC338" s="208"/>
      <c r="AD338" s="205">
        <v>0</v>
      </c>
      <c r="AE338" s="206">
        <v>0</v>
      </c>
      <c r="AF338" s="205">
        <v>0</v>
      </c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</row>
    <row r="339" spans="1:45" ht="12" customHeight="1" x14ac:dyDescent="0.25">
      <c r="A339" s="258"/>
      <c r="B339" s="205">
        <f>____IN_____!B350</f>
        <v>0</v>
      </c>
      <c r="C339" s="206">
        <f>____IN_____!C350</f>
        <v>0</v>
      </c>
      <c r="D339" s="205">
        <f>____IN_____!D350</f>
        <v>0</v>
      </c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  <c r="AA339" s="208"/>
      <c r="AB339" s="208"/>
      <c r="AC339" s="208"/>
      <c r="AD339" s="205">
        <v>0</v>
      </c>
      <c r="AE339" s="206">
        <v>0</v>
      </c>
      <c r="AF339" s="205">
        <v>0</v>
      </c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</row>
    <row r="340" spans="1:45" ht="12" customHeight="1" x14ac:dyDescent="0.25">
      <c r="A340" s="258"/>
      <c r="B340" s="205">
        <f>____IN_____!B351</f>
        <v>0</v>
      </c>
      <c r="C340" s="206">
        <f>____IN_____!C351</f>
        <v>0</v>
      </c>
      <c r="D340" s="205">
        <f>____IN_____!D351</f>
        <v>0</v>
      </c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5">
        <v>0</v>
      </c>
      <c r="AE340" s="206">
        <v>0</v>
      </c>
      <c r="AF340" s="205">
        <v>0</v>
      </c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</row>
    <row r="341" spans="1:45" ht="12" customHeight="1" x14ac:dyDescent="0.25">
      <c r="A341" s="258"/>
      <c r="B341" s="205">
        <f>____IN_____!B352</f>
        <v>0</v>
      </c>
      <c r="C341" s="206">
        <f>____IN_____!C352</f>
        <v>0</v>
      </c>
      <c r="D341" s="205">
        <f>____IN_____!D352</f>
        <v>0</v>
      </c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5">
        <v>0</v>
      </c>
      <c r="AE341" s="206">
        <v>0</v>
      </c>
      <c r="AF341" s="205">
        <v>0</v>
      </c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</row>
    <row r="342" spans="1:45" ht="12" customHeight="1" x14ac:dyDescent="0.25">
      <c r="A342" s="258"/>
      <c r="B342" s="205">
        <f>____IN_____!B353</f>
        <v>0</v>
      </c>
      <c r="C342" s="206">
        <f>____IN_____!C353</f>
        <v>0</v>
      </c>
      <c r="D342" s="205">
        <f>____IN_____!D353</f>
        <v>0</v>
      </c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5">
        <v>0</v>
      </c>
      <c r="AE342" s="206">
        <v>0</v>
      </c>
      <c r="AF342" s="205">
        <v>0</v>
      </c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</row>
    <row r="343" spans="1:45" ht="12" customHeight="1" x14ac:dyDescent="0.25">
      <c r="A343" s="258"/>
      <c r="B343" s="205">
        <f>____IN_____!B354</f>
        <v>0</v>
      </c>
      <c r="C343" s="206">
        <f>____IN_____!C354</f>
        <v>0</v>
      </c>
      <c r="D343" s="205">
        <f>____IN_____!D354</f>
        <v>0</v>
      </c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5">
        <v>0</v>
      </c>
      <c r="AE343" s="206">
        <v>0</v>
      </c>
      <c r="AF343" s="205">
        <v>0</v>
      </c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8"/>
    </row>
    <row r="344" spans="1:45" ht="12" customHeight="1" x14ac:dyDescent="0.25">
      <c r="A344" s="258"/>
      <c r="B344" s="205">
        <f>____IN_____!B355</f>
        <v>0</v>
      </c>
      <c r="C344" s="206">
        <f>____IN_____!C355</f>
        <v>0</v>
      </c>
      <c r="D344" s="205">
        <f>____IN_____!D355</f>
        <v>0</v>
      </c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5">
        <v>0</v>
      </c>
      <c r="AE344" s="206">
        <v>0</v>
      </c>
      <c r="AF344" s="205">
        <v>0</v>
      </c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8"/>
    </row>
    <row r="345" spans="1:45" ht="12" customHeight="1" x14ac:dyDescent="0.25">
      <c r="A345" s="258"/>
      <c r="B345" s="205">
        <f>____IN_____!B356</f>
        <v>0</v>
      </c>
      <c r="C345" s="206">
        <f>____IN_____!C356</f>
        <v>0</v>
      </c>
      <c r="D345" s="205">
        <f>____IN_____!D356</f>
        <v>0</v>
      </c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5">
        <v>0</v>
      </c>
      <c r="AE345" s="206">
        <v>0</v>
      </c>
      <c r="AF345" s="205">
        <v>0</v>
      </c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8"/>
    </row>
    <row r="346" spans="1:45" ht="12" customHeight="1" x14ac:dyDescent="0.25">
      <c r="A346" s="258"/>
      <c r="B346" s="205">
        <f>____IN_____!B357</f>
        <v>0</v>
      </c>
      <c r="C346" s="206">
        <f>____IN_____!C357</f>
        <v>0</v>
      </c>
      <c r="D346" s="205">
        <f>____IN_____!D357</f>
        <v>0</v>
      </c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5">
        <v>0</v>
      </c>
      <c r="AE346" s="206">
        <v>0</v>
      </c>
      <c r="AF346" s="205">
        <v>0</v>
      </c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</row>
    <row r="347" spans="1:45" ht="12" customHeight="1" x14ac:dyDescent="0.25">
      <c r="A347" s="258"/>
      <c r="B347" s="205">
        <f>____IN_____!B358</f>
        <v>0</v>
      </c>
      <c r="C347" s="206">
        <f>____IN_____!C358</f>
        <v>0</v>
      </c>
      <c r="D347" s="205">
        <f>____IN_____!D358</f>
        <v>0</v>
      </c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  <c r="AA347" s="208"/>
      <c r="AB347" s="208"/>
      <c r="AC347" s="208"/>
      <c r="AD347" s="205">
        <v>0</v>
      </c>
      <c r="AE347" s="206">
        <v>0</v>
      </c>
      <c r="AF347" s="205">
        <v>0</v>
      </c>
      <c r="AG347" s="208"/>
      <c r="AH347" s="208"/>
      <c r="AI347" s="208"/>
      <c r="AJ347" s="208"/>
      <c r="AK347" s="208"/>
      <c r="AL347" s="208"/>
      <c r="AM347" s="208"/>
      <c r="AN347" s="208"/>
      <c r="AO347" s="208"/>
      <c r="AP347" s="208"/>
      <c r="AQ347" s="208"/>
      <c r="AR347" s="208"/>
      <c r="AS347" s="208"/>
    </row>
    <row r="348" spans="1:45" ht="12" customHeight="1" x14ac:dyDescent="0.25">
      <c r="A348" s="258"/>
      <c r="B348" s="205">
        <f>____IN_____!B359</f>
        <v>0</v>
      </c>
      <c r="C348" s="206">
        <f>____IN_____!C359</f>
        <v>0</v>
      </c>
      <c r="D348" s="205">
        <f>____IN_____!D359</f>
        <v>0</v>
      </c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5">
        <v>0</v>
      </c>
      <c r="AE348" s="206">
        <v>0</v>
      </c>
      <c r="AF348" s="205">
        <v>0</v>
      </c>
      <c r="AG348" s="208"/>
      <c r="AH348" s="208"/>
      <c r="AI348" s="208"/>
      <c r="AJ348" s="208"/>
      <c r="AK348" s="208"/>
      <c r="AL348" s="208"/>
      <c r="AM348" s="208"/>
      <c r="AN348" s="208"/>
      <c r="AO348" s="208"/>
      <c r="AP348" s="208"/>
      <c r="AQ348" s="208"/>
      <c r="AR348" s="208"/>
      <c r="AS348" s="208"/>
    </row>
    <row r="349" spans="1:45" ht="12" customHeight="1" x14ac:dyDescent="0.25">
      <c r="A349" s="258"/>
      <c r="B349" s="205">
        <f>____IN_____!B360</f>
        <v>0</v>
      </c>
      <c r="C349" s="206">
        <f>____IN_____!C360</f>
        <v>0</v>
      </c>
      <c r="D349" s="205">
        <f>____IN_____!D360</f>
        <v>0</v>
      </c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5">
        <v>0</v>
      </c>
      <c r="AE349" s="206">
        <v>0</v>
      </c>
      <c r="AF349" s="205">
        <v>0</v>
      </c>
      <c r="AG349" s="208"/>
      <c r="AH349" s="208"/>
      <c r="AI349" s="208"/>
      <c r="AJ349" s="208"/>
      <c r="AK349" s="208"/>
      <c r="AL349" s="208"/>
      <c r="AM349" s="208"/>
      <c r="AN349" s="208"/>
      <c r="AO349" s="208"/>
      <c r="AP349" s="208"/>
      <c r="AQ349" s="208"/>
      <c r="AR349" s="208"/>
      <c r="AS349" s="208"/>
    </row>
    <row r="350" spans="1:45" ht="12" customHeight="1" x14ac:dyDescent="0.25">
      <c r="A350" s="258"/>
      <c r="B350" s="205">
        <f>____IN_____!B361</f>
        <v>0</v>
      </c>
      <c r="C350" s="206">
        <f>____IN_____!C361</f>
        <v>0</v>
      </c>
      <c r="D350" s="205">
        <f>____IN_____!D361</f>
        <v>0</v>
      </c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5">
        <v>0</v>
      </c>
      <c r="AE350" s="206">
        <v>0</v>
      </c>
      <c r="AF350" s="205">
        <v>0</v>
      </c>
      <c r="AG350" s="208"/>
      <c r="AH350" s="208"/>
      <c r="AI350" s="208"/>
      <c r="AJ350" s="208"/>
      <c r="AK350" s="208"/>
      <c r="AL350" s="208"/>
      <c r="AM350" s="208"/>
      <c r="AN350" s="208"/>
      <c r="AO350" s="208"/>
      <c r="AP350" s="208"/>
      <c r="AQ350" s="208"/>
      <c r="AR350" s="208"/>
      <c r="AS350" s="208"/>
    </row>
    <row r="351" spans="1:45" ht="12" customHeight="1" x14ac:dyDescent="0.25">
      <c r="A351" s="258"/>
      <c r="B351" s="205">
        <f>____IN_____!B362</f>
        <v>0</v>
      </c>
      <c r="C351" s="206">
        <f>____IN_____!C362</f>
        <v>0</v>
      </c>
      <c r="D351" s="205">
        <f>____IN_____!D362</f>
        <v>0</v>
      </c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5">
        <v>0</v>
      </c>
      <c r="AE351" s="206">
        <v>0</v>
      </c>
      <c r="AF351" s="205">
        <v>0</v>
      </c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</row>
    <row r="352" spans="1:45" ht="12" customHeight="1" x14ac:dyDescent="0.25">
      <c r="A352" s="258"/>
      <c r="B352" s="205">
        <f>____IN_____!B363</f>
        <v>0</v>
      </c>
      <c r="C352" s="206">
        <f>____IN_____!C363</f>
        <v>0</v>
      </c>
      <c r="D352" s="205">
        <f>____IN_____!D363</f>
        <v>0</v>
      </c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5">
        <v>0</v>
      </c>
      <c r="AE352" s="206">
        <v>0</v>
      </c>
      <c r="AF352" s="205">
        <v>0</v>
      </c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</row>
    <row r="353" spans="1:45" ht="12" customHeight="1" x14ac:dyDescent="0.25">
      <c r="A353" s="258"/>
      <c r="B353" s="205">
        <f>____IN_____!B364</f>
        <v>0</v>
      </c>
      <c r="C353" s="206">
        <f>____IN_____!C364</f>
        <v>0</v>
      </c>
      <c r="D353" s="205">
        <f>____IN_____!D364</f>
        <v>0</v>
      </c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5">
        <v>0</v>
      </c>
      <c r="AE353" s="206">
        <v>0</v>
      </c>
      <c r="AF353" s="205">
        <v>0</v>
      </c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</row>
    <row r="354" spans="1:45" ht="12" customHeight="1" x14ac:dyDescent="0.25">
      <c r="A354" s="258"/>
      <c r="B354" s="205">
        <f>____IN_____!B365</f>
        <v>0</v>
      </c>
      <c r="C354" s="206">
        <f>____IN_____!C365</f>
        <v>0</v>
      </c>
      <c r="D354" s="205">
        <f>____IN_____!D365</f>
        <v>0</v>
      </c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08"/>
      <c r="AB354" s="208"/>
      <c r="AC354" s="208"/>
      <c r="AD354" s="205">
        <v>0</v>
      </c>
      <c r="AE354" s="206">
        <v>0</v>
      </c>
      <c r="AF354" s="205">
        <v>0</v>
      </c>
      <c r="AG354" s="208"/>
      <c r="AH354" s="208"/>
      <c r="AI354" s="208"/>
      <c r="AJ354" s="208"/>
      <c r="AK354" s="208"/>
      <c r="AL354" s="208"/>
      <c r="AM354" s="208"/>
      <c r="AN354" s="208"/>
      <c r="AO354" s="208"/>
      <c r="AP354" s="208"/>
      <c r="AQ354" s="208"/>
      <c r="AR354" s="208"/>
      <c r="AS354" s="208"/>
    </row>
    <row r="355" spans="1:45" ht="12" customHeight="1" x14ac:dyDescent="0.25">
      <c r="A355" s="258"/>
      <c r="B355" s="205">
        <f>____IN_____!B366</f>
        <v>0</v>
      </c>
      <c r="C355" s="206">
        <f>____IN_____!C366</f>
        <v>0</v>
      </c>
      <c r="D355" s="205">
        <f>____IN_____!D366</f>
        <v>0</v>
      </c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B355" s="208"/>
      <c r="AC355" s="208"/>
      <c r="AD355" s="205">
        <v>0</v>
      </c>
      <c r="AE355" s="206">
        <v>0</v>
      </c>
      <c r="AF355" s="205">
        <v>0</v>
      </c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08"/>
    </row>
    <row r="356" spans="1:45" ht="12" customHeight="1" x14ac:dyDescent="0.25">
      <c r="A356" s="258"/>
      <c r="B356" s="205">
        <f>____IN_____!B367</f>
        <v>0</v>
      </c>
      <c r="C356" s="206">
        <f>____IN_____!C367</f>
        <v>0</v>
      </c>
      <c r="D356" s="205">
        <f>____IN_____!D367</f>
        <v>0</v>
      </c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5">
        <v>0</v>
      </c>
      <c r="AE356" s="206">
        <v>0</v>
      </c>
      <c r="AF356" s="205">
        <v>0</v>
      </c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</row>
    <row r="357" spans="1:45" ht="12" customHeight="1" x14ac:dyDescent="0.25">
      <c r="A357" s="258"/>
      <c r="B357" s="205">
        <f>____IN_____!B368</f>
        <v>0</v>
      </c>
      <c r="C357" s="206">
        <f>____IN_____!C368</f>
        <v>0</v>
      </c>
      <c r="D357" s="205">
        <f>____IN_____!D368</f>
        <v>0</v>
      </c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5">
        <v>0</v>
      </c>
      <c r="AE357" s="206">
        <v>0</v>
      </c>
      <c r="AF357" s="205">
        <v>0</v>
      </c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8"/>
    </row>
    <row r="358" spans="1:45" ht="12" customHeight="1" x14ac:dyDescent="0.25">
      <c r="A358" s="258"/>
      <c r="B358" s="205">
        <f>____IN_____!B369</f>
        <v>0</v>
      </c>
      <c r="C358" s="206">
        <f>____IN_____!C369</f>
        <v>0</v>
      </c>
      <c r="D358" s="205">
        <f>____IN_____!D369</f>
        <v>0</v>
      </c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5">
        <v>0</v>
      </c>
      <c r="AE358" s="206">
        <v>0</v>
      </c>
      <c r="AF358" s="205">
        <v>0</v>
      </c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8"/>
    </row>
    <row r="359" spans="1:45" ht="12" customHeight="1" x14ac:dyDescent="0.25">
      <c r="AE359" s="206">
        <v>0</v>
      </c>
      <c r="AF359" s="205">
        <v>0</v>
      </c>
    </row>
    <row r="360" spans="1:45" ht="12" customHeight="1" x14ac:dyDescent="0.25">
      <c r="AE360" s="206">
        <v>0</v>
      </c>
      <c r="AF360" s="205">
        <v>0</v>
      </c>
    </row>
    <row r="361" spans="1:45" ht="12" customHeight="1" x14ac:dyDescent="0.25">
      <c r="AE361" s="206">
        <v>0</v>
      </c>
      <c r="AF361" s="205">
        <v>0</v>
      </c>
    </row>
    <row r="362" spans="1:45" ht="12" customHeight="1" x14ac:dyDescent="0.25">
      <c r="AE362" s="206">
        <v>0</v>
      </c>
      <c r="AF362" s="205">
        <v>0</v>
      </c>
    </row>
  </sheetData>
  <phoneticPr fontId="59" type="noConversion"/>
  <conditionalFormatting sqref="H2">
    <cfRule type="cellIs" dxfId="20" priority="2" operator="notEqual">
      <formula>"ok"</formula>
    </cfRule>
  </conditionalFormatting>
  <conditionalFormatting sqref="G2">
    <cfRule type="cellIs" dxfId="19" priority="3" operator="notEqual">
      <formula>"ok"</formula>
    </cfRule>
  </conditionalFormatting>
  <conditionalFormatting sqref="N4:O2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D6E9-8330-4B35-9BE5-3E8525A63176}">
  <sheetPr>
    <tabColor rgb="FFFFFF00"/>
  </sheetPr>
  <dimension ref="A1:MI465"/>
  <sheetViews>
    <sheetView tabSelected="1" topLeftCell="A7" zoomScale="200" zoomScaleNormal="200" workbookViewId="0">
      <selection activeCell="BV53" sqref="BV53"/>
    </sheetView>
  </sheetViews>
  <sheetFormatPr defaultRowHeight="6" customHeight="1" x14ac:dyDescent="0.25"/>
  <cols>
    <col min="1" max="1" width="1.85546875" style="24" customWidth="1"/>
    <col min="2" max="2" width="3.28515625" style="8" customWidth="1"/>
    <col min="3" max="3" width="5.140625" style="24" customWidth="1"/>
    <col min="4" max="4" width="4.28515625" style="10" customWidth="1"/>
    <col min="5" max="5" width="1" style="20" customWidth="1"/>
    <col min="6" max="6" width="2.140625" style="312" hidden="1" customWidth="1"/>
    <col min="7" max="7" width="2.140625" style="313" hidden="1" customWidth="1"/>
    <col min="8" max="8" width="2.140625" style="314" hidden="1" customWidth="1"/>
    <col min="9" max="9" width="2.140625" style="312" hidden="1" customWidth="1"/>
    <col min="10" max="10" width="2.140625" style="313" hidden="1" customWidth="1"/>
    <col min="11" max="11" width="2.140625" style="314" hidden="1" customWidth="1"/>
    <col min="12" max="12" width="2.140625" style="312" hidden="1" customWidth="1"/>
    <col min="13" max="13" width="2.140625" style="313" hidden="1" customWidth="1"/>
    <col min="14" max="14" width="2.140625" style="314" hidden="1" customWidth="1"/>
    <col min="15" max="15" width="2.140625" style="312" hidden="1" customWidth="1"/>
    <col min="16" max="16" width="2.140625" style="313" hidden="1" customWidth="1"/>
    <col min="17" max="17" width="2.140625" style="314" hidden="1" customWidth="1"/>
    <col min="18" max="18" width="2.140625" style="312" hidden="1" customWidth="1"/>
    <col min="19" max="19" width="2.140625" style="313" hidden="1" customWidth="1"/>
    <col min="20" max="20" width="2.140625" style="314" hidden="1" customWidth="1"/>
    <col min="21" max="21" width="2.140625" style="312" hidden="1" customWidth="1"/>
    <col min="22" max="22" width="2.140625" style="313" hidden="1" customWidth="1"/>
    <col min="23" max="23" width="2.140625" style="314" hidden="1" customWidth="1"/>
    <col min="24" max="24" width="2.140625" style="312" hidden="1" customWidth="1"/>
    <col min="25" max="25" width="2.140625" style="313" hidden="1" customWidth="1"/>
    <col min="26" max="26" width="2.140625" style="314" hidden="1" customWidth="1"/>
    <col min="27" max="27" width="2.140625" style="312" hidden="1" customWidth="1"/>
    <col min="28" max="28" width="2.140625" style="313" hidden="1" customWidth="1"/>
    <col min="29" max="29" width="2.140625" style="314" hidden="1" customWidth="1"/>
    <col min="30" max="30" width="2.140625" style="312" hidden="1" customWidth="1"/>
    <col min="31" max="31" width="2.140625" style="313" hidden="1" customWidth="1"/>
    <col min="32" max="32" width="2.140625" style="314" hidden="1" customWidth="1"/>
    <col min="33" max="33" width="2.140625" style="312" hidden="1" customWidth="1"/>
    <col min="34" max="34" width="2.140625" style="313" hidden="1" customWidth="1"/>
    <col min="35" max="44" width="2.140625" style="314" hidden="1" customWidth="1"/>
    <col min="45" max="50" width="2.140625" style="359" hidden="1" customWidth="1"/>
    <col min="51" max="62" width="2.140625" style="314" hidden="1" customWidth="1"/>
    <col min="63" max="63" width="3.28515625" style="314" hidden="1" customWidth="1"/>
    <col min="64" max="64" width="3.140625" style="314" hidden="1" customWidth="1"/>
    <col min="65" max="65" width="2.42578125" style="314" hidden="1" customWidth="1"/>
    <col min="66" max="66" width="3" style="314" hidden="1" customWidth="1"/>
    <col min="67" max="67" width="2" style="314" hidden="1" customWidth="1"/>
    <col min="68" max="68" width="2.140625" style="314" hidden="1" customWidth="1"/>
    <col min="69" max="69" width="2.28515625" style="314" customWidth="1"/>
    <col min="70" max="71" width="4.140625" style="314" customWidth="1"/>
    <col min="72" max="72" width="2.28515625" style="314" customWidth="1"/>
    <col min="73" max="74" width="4.140625" style="314" customWidth="1"/>
    <col min="75" max="83" width="1.7109375" style="314" hidden="1" customWidth="1"/>
    <col min="84" max="84" width="1.7109375" style="20" customWidth="1"/>
    <col min="85" max="86" width="4.28515625" style="20" hidden="1" customWidth="1"/>
    <col min="87" max="104" width="4.28515625" style="9" hidden="1" customWidth="1"/>
    <col min="105" max="112" width="3.7109375" style="9" hidden="1" customWidth="1"/>
    <col min="113" max="114" width="3.7109375" style="18" hidden="1" customWidth="1"/>
    <col min="115" max="115" width="3.7109375" style="10" hidden="1" customWidth="1"/>
    <col min="116" max="117" width="3.7109375" style="6" hidden="1" customWidth="1"/>
    <col min="118" max="132" width="3.7109375" style="22" hidden="1" customWidth="1"/>
    <col min="133" max="139" width="4.28515625" style="22" hidden="1" customWidth="1"/>
    <col min="140" max="142" width="4.28515625" style="9" hidden="1" customWidth="1"/>
    <col min="143" max="169" width="4.28515625" style="6" hidden="1" customWidth="1"/>
    <col min="170" max="172" width="4.28515625" style="9" hidden="1" customWidth="1"/>
    <col min="173" max="173" width="4.28515625" style="22" hidden="1" customWidth="1"/>
    <col min="174" max="174" width="2.42578125" style="20" hidden="1" customWidth="1"/>
    <col min="175" max="179" width="4.28515625" style="9" hidden="1" customWidth="1"/>
    <col min="180" max="180" width="3" style="9" hidden="1" customWidth="1"/>
    <col min="181" max="181" width="2.28515625" style="24" hidden="1" customWidth="1"/>
    <col min="182" max="182" width="2.7109375" style="20" hidden="1" customWidth="1"/>
    <col min="183" max="183" width="4.28515625" style="20" customWidth="1"/>
    <col min="184" max="184" width="1.42578125" style="20" customWidth="1"/>
    <col min="185" max="185" width="4.28515625" style="244" customWidth="1"/>
    <col min="186" max="186" width="3.140625" style="20" customWidth="1"/>
    <col min="187" max="187" width="0.85546875" style="20" customWidth="1"/>
    <col min="188" max="188" width="4.28515625" style="20" customWidth="1"/>
    <col min="189" max="189" width="3.140625" style="20" customWidth="1"/>
    <col min="190" max="190" width="0.85546875" style="20" customWidth="1"/>
    <col min="191" max="191" width="4.28515625" style="20" customWidth="1"/>
    <col min="192" max="192" width="3.140625" style="20" customWidth="1"/>
    <col min="193" max="193" width="0.85546875" style="20" customWidth="1"/>
    <col min="194" max="194" width="4.28515625" style="20" customWidth="1"/>
    <col min="195" max="195" width="3.140625" style="20" customWidth="1"/>
    <col min="196" max="196" width="0.85546875" style="20" customWidth="1"/>
    <col min="197" max="198" width="4" style="20" customWidth="1"/>
    <col min="199" max="199" width="0.7109375" style="20" customWidth="1"/>
    <col min="200" max="200" width="4.7109375" style="24" customWidth="1"/>
    <col min="201" max="201" width="4" style="24" hidden="1" customWidth="1"/>
    <col min="202" max="202" width="2.85546875" style="24" hidden="1" customWidth="1"/>
    <col min="203" max="203" width="4.85546875" style="244" hidden="1" customWidth="1"/>
    <col min="204" max="207" width="4.85546875" style="20" hidden="1" customWidth="1"/>
    <col min="208" max="208" width="0.5703125" style="20" customWidth="1"/>
    <col min="209" max="214" width="3.5703125" style="20" customWidth="1"/>
    <col min="215" max="217" width="0.85546875" style="20" customWidth="1"/>
    <col min="218" max="220" width="0.85546875" style="20" hidden="1" customWidth="1"/>
    <col min="221" max="221" width="0.85546875" style="20" customWidth="1"/>
    <col min="222" max="236" width="1.28515625" style="20" hidden="1" customWidth="1"/>
    <col min="237" max="237" width="3" style="20" hidden="1" customWidth="1"/>
    <col min="238" max="238" width="2.140625" style="20" hidden="1" customWidth="1"/>
    <col min="239" max="240" width="1.28515625" style="20" hidden="1" customWidth="1"/>
    <col min="241" max="241" width="1.5703125" style="386" customWidth="1"/>
    <col min="242" max="242" width="0.42578125" style="24" customWidth="1"/>
    <col min="243" max="243" width="7.28515625" style="20" customWidth="1"/>
    <col min="244" max="244" width="2" style="402" customWidth="1"/>
    <col min="245" max="245" width="3" style="20" customWidth="1"/>
    <col min="246" max="260" width="2.140625" style="20" hidden="1" customWidth="1"/>
    <col min="261" max="261" width="2.140625" style="4" hidden="1" customWidth="1"/>
    <col min="262" max="262" width="2.140625" style="155" hidden="1" customWidth="1"/>
    <col min="263" max="266" width="2.140625" style="108" hidden="1" customWidth="1"/>
    <col min="267" max="267" width="2.140625" style="135" hidden="1" customWidth="1"/>
    <col min="268" max="268" width="2.140625" style="155" hidden="1" customWidth="1"/>
    <col min="269" max="269" width="2.140625" style="135" hidden="1" customWidth="1"/>
    <col min="270" max="270" width="2.140625" style="155" hidden="1" customWidth="1"/>
    <col min="271" max="271" width="2.140625" style="135" hidden="1" customWidth="1"/>
    <col min="272" max="273" width="2.140625" style="108" hidden="1" customWidth="1"/>
    <col min="274" max="274" width="2.140625" style="135" hidden="1" customWidth="1"/>
    <col min="275" max="275" width="2.140625" style="68" hidden="1" customWidth="1"/>
    <col min="276" max="276" width="2.140625" style="108" hidden="1" customWidth="1"/>
    <col min="277" max="277" width="2.140625" style="68" hidden="1" customWidth="1"/>
    <col min="278" max="281" width="2.140625" style="135" hidden="1" customWidth="1"/>
    <col min="282" max="282" width="2.140625" style="4" hidden="1" customWidth="1"/>
    <col min="283" max="283" width="2.28515625" style="20" customWidth="1"/>
    <col min="284" max="315" width="1.28515625" style="20" hidden="1" customWidth="1"/>
    <col min="316" max="316" width="2.28515625" style="20" customWidth="1"/>
    <col min="317" max="329" width="4.42578125" style="20" customWidth="1"/>
    <col min="330" max="16384" width="9.140625" style="4"/>
  </cols>
  <sheetData>
    <row r="1" spans="1:329" s="54" customFormat="1" ht="2.25" customHeight="1" x14ac:dyDescent="0.25">
      <c r="A1" s="92"/>
      <c r="B1" s="52"/>
      <c r="C1" s="92"/>
      <c r="D1" s="69"/>
      <c r="E1" s="28"/>
      <c r="F1" s="295"/>
      <c r="G1" s="295"/>
      <c r="H1" s="322"/>
      <c r="I1" s="295"/>
      <c r="J1" s="295"/>
      <c r="K1" s="322"/>
      <c r="L1" s="295"/>
      <c r="M1" s="295"/>
      <c r="N1" s="322"/>
      <c r="O1" s="295"/>
      <c r="P1" s="295"/>
      <c r="Q1" s="322"/>
      <c r="R1" s="295"/>
      <c r="S1" s="295"/>
      <c r="T1" s="322"/>
      <c r="U1" s="295"/>
      <c r="V1" s="295"/>
      <c r="W1" s="322"/>
      <c r="X1" s="295"/>
      <c r="Y1" s="295"/>
      <c r="Z1" s="322"/>
      <c r="AA1" s="295"/>
      <c r="AB1" s="295"/>
      <c r="AC1" s="322"/>
      <c r="AD1" s="295"/>
      <c r="AE1" s="295"/>
      <c r="AF1" s="322"/>
      <c r="AG1" s="295"/>
      <c r="AH1" s="295"/>
      <c r="AI1" s="322"/>
      <c r="AJ1" s="295"/>
      <c r="AK1" s="295"/>
      <c r="AL1" s="322"/>
      <c r="AM1" s="295"/>
      <c r="AN1" s="295"/>
      <c r="AO1" s="322"/>
      <c r="AP1" s="295"/>
      <c r="AQ1" s="295"/>
      <c r="AR1" s="322"/>
      <c r="AS1" s="295"/>
      <c r="AT1" s="295"/>
      <c r="AU1" s="354"/>
      <c r="AV1" s="295"/>
      <c r="AW1" s="295"/>
      <c r="AX1" s="354"/>
      <c r="AY1" s="295"/>
      <c r="AZ1" s="295"/>
      <c r="BA1" s="322"/>
      <c r="BB1" s="295"/>
      <c r="BC1" s="295"/>
      <c r="BD1" s="322"/>
      <c r="BE1" s="295"/>
      <c r="BF1" s="295"/>
      <c r="BG1" s="322"/>
      <c r="BH1" s="295"/>
      <c r="BI1" s="295"/>
      <c r="BJ1" s="322"/>
      <c r="BK1" s="295"/>
      <c r="BL1" s="295"/>
      <c r="BM1" s="322"/>
      <c r="BN1" s="295"/>
      <c r="BO1" s="295"/>
      <c r="BP1" s="322"/>
      <c r="BQ1" s="295"/>
      <c r="BR1" s="295"/>
      <c r="BS1" s="322"/>
      <c r="BT1" s="295"/>
      <c r="BU1" s="295"/>
      <c r="BV1" s="322"/>
      <c r="BW1" s="295"/>
      <c r="BX1" s="295"/>
      <c r="BY1" s="322"/>
      <c r="BZ1" s="295"/>
      <c r="CA1" s="295"/>
      <c r="CB1" s="322"/>
      <c r="CC1" s="295"/>
      <c r="CD1" s="295"/>
      <c r="CE1" s="322"/>
      <c r="CF1" s="28"/>
      <c r="CG1" s="280"/>
      <c r="CH1" s="250"/>
      <c r="CI1" s="246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7"/>
      <c r="DJ1" s="247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5"/>
      <c r="EK1" s="245"/>
      <c r="EL1" s="245"/>
      <c r="EM1" s="249"/>
      <c r="EN1" s="245">
        <f>COLUMN()</f>
        <v>144</v>
      </c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5"/>
      <c r="FO1" s="245"/>
      <c r="FP1" s="245"/>
      <c r="FQ1" s="249"/>
      <c r="FR1" s="28"/>
      <c r="FS1" s="89"/>
      <c r="FT1" s="89"/>
      <c r="FU1" s="89"/>
      <c r="FV1" s="254"/>
      <c r="FW1" s="254"/>
      <c r="FX1" s="254"/>
      <c r="FY1" s="91"/>
      <c r="FZ1" s="91"/>
      <c r="GA1" s="91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9"/>
      <c r="GS1" s="289"/>
      <c r="GT1" s="289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378"/>
      <c r="IH1" s="280"/>
      <c r="II1" s="280"/>
      <c r="IJ1" s="94"/>
      <c r="IK1" s="28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  <c r="IY1" s="53"/>
      <c r="IZ1" s="53"/>
      <c r="JA1" s="104"/>
      <c r="JB1" s="104"/>
      <c r="JC1" s="104"/>
      <c r="JD1" s="104"/>
      <c r="JE1" s="104"/>
      <c r="JF1" s="104"/>
      <c r="JG1" s="104"/>
      <c r="JH1" s="104"/>
      <c r="JI1" s="104"/>
      <c r="JJ1" s="104"/>
      <c r="JK1" s="104"/>
      <c r="JL1" s="104"/>
      <c r="JM1" s="104"/>
      <c r="JN1" s="104"/>
      <c r="JO1" s="104"/>
      <c r="JP1" s="104"/>
      <c r="JQ1" s="104"/>
      <c r="JR1" s="104"/>
      <c r="JS1" s="104"/>
      <c r="JT1" s="104"/>
      <c r="JU1" s="104"/>
      <c r="JV1" s="104">
        <f>COLUMN()</f>
        <v>282</v>
      </c>
      <c r="JW1" s="284">
        <f>COLUMN()</f>
        <v>283</v>
      </c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4">
        <f>COLUMN()</f>
        <v>316</v>
      </c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</row>
    <row r="2" spans="1:329" s="11" customFormat="1" ht="6" customHeight="1" x14ac:dyDescent="0.25">
      <c r="A2" s="94"/>
      <c r="B2" s="94" t="s">
        <v>221</v>
      </c>
      <c r="C2" s="94" t="s">
        <v>222</v>
      </c>
      <c r="D2" s="29"/>
      <c r="E2" s="28"/>
      <c r="F2" s="295"/>
      <c r="G2" s="295"/>
      <c r="H2" s="295"/>
      <c r="I2" s="77" t="s">
        <v>2</v>
      </c>
      <c r="J2" s="77" t="s">
        <v>2</v>
      </c>
      <c r="K2" s="77" t="s">
        <v>2</v>
      </c>
      <c r="L2" s="295"/>
      <c r="M2" s="295"/>
      <c r="N2" s="295"/>
      <c r="O2" s="77" t="s">
        <v>2</v>
      </c>
      <c r="P2" s="77" t="s">
        <v>2</v>
      </c>
      <c r="Q2" s="77" t="s">
        <v>2</v>
      </c>
      <c r="R2" s="295"/>
      <c r="S2" s="295"/>
      <c r="T2" s="295"/>
      <c r="U2" s="77" t="s">
        <v>2</v>
      </c>
      <c r="V2" s="77" t="s">
        <v>2</v>
      </c>
      <c r="W2" s="77" t="s">
        <v>2</v>
      </c>
      <c r="X2" s="295"/>
      <c r="Y2" s="295"/>
      <c r="Z2" s="295"/>
      <c r="AA2" s="77" t="s">
        <v>2</v>
      </c>
      <c r="AB2" s="77" t="s">
        <v>2</v>
      </c>
      <c r="AC2" s="77" t="s">
        <v>2</v>
      </c>
      <c r="AD2" s="295"/>
      <c r="AE2" s="295"/>
      <c r="AF2" s="295"/>
      <c r="AG2" s="77" t="s">
        <v>2</v>
      </c>
      <c r="AH2" s="77" t="s">
        <v>2</v>
      </c>
      <c r="AI2" s="77" t="s">
        <v>2</v>
      </c>
      <c r="AJ2" s="295"/>
      <c r="AK2" s="295"/>
      <c r="AL2" s="295"/>
      <c r="AM2" s="77" t="s">
        <v>2</v>
      </c>
      <c r="AN2" s="77" t="s">
        <v>2</v>
      </c>
      <c r="AO2" s="77" t="s">
        <v>2</v>
      </c>
      <c r="AP2" s="295"/>
      <c r="AQ2" s="295"/>
      <c r="AR2" s="295"/>
      <c r="AS2" s="352" t="s">
        <v>2</v>
      </c>
      <c r="AT2" s="352" t="s">
        <v>2</v>
      </c>
      <c r="AU2" s="352" t="s">
        <v>2</v>
      </c>
      <c r="AV2" s="295"/>
      <c r="AW2" s="295"/>
      <c r="AX2" s="295"/>
      <c r="AY2" s="77" t="s">
        <v>2</v>
      </c>
      <c r="AZ2" s="77" t="s">
        <v>2</v>
      </c>
      <c r="BA2" s="77" t="s">
        <v>2</v>
      </c>
      <c r="BB2" s="295"/>
      <c r="BC2" s="295"/>
      <c r="BD2" s="295"/>
      <c r="BE2" s="77" t="s">
        <v>2</v>
      </c>
      <c r="BF2" s="77" t="s">
        <v>2</v>
      </c>
      <c r="BG2" s="77" t="s">
        <v>2</v>
      </c>
      <c r="BH2" s="295"/>
      <c r="BI2" s="295"/>
      <c r="BJ2" s="295"/>
      <c r="BK2" s="77" t="s">
        <v>2</v>
      </c>
      <c r="BL2" s="77" t="s">
        <v>2</v>
      </c>
      <c r="BM2" s="77" t="s">
        <v>2</v>
      </c>
      <c r="BN2" s="295"/>
      <c r="BO2" s="295"/>
      <c r="BP2" s="295"/>
      <c r="BQ2" s="77" t="s">
        <v>2</v>
      </c>
      <c r="BR2" s="77" t="s">
        <v>2</v>
      </c>
      <c r="BS2" s="77" t="s">
        <v>2</v>
      </c>
      <c r="BT2" s="295"/>
      <c r="BU2" s="295"/>
      <c r="BV2" s="295"/>
      <c r="BW2" s="77" t="s">
        <v>2</v>
      </c>
      <c r="BX2" s="77" t="s">
        <v>2</v>
      </c>
      <c r="BY2" s="77" t="s">
        <v>2</v>
      </c>
      <c r="BZ2" s="295"/>
      <c r="CA2" s="295"/>
      <c r="CB2" s="295"/>
      <c r="CC2" s="77"/>
      <c r="CD2" s="77"/>
      <c r="CE2" s="77"/>
      <c r="CF2" s="284">
        <f>COLUMN()</f>
        <v>84</v>
      </c>
      <c r="CG2" s="284"/>
      <c r="CH2" s="250"/>
      <c r="CI2" s="251"/>
      <c r="CJ2" s="251"/>
      <c r="CK2" s="251"/>
      <c r="CL2" s="251"/>
      <c r="CM2" s="251"/>
      <c r="CN2" s="251"/>
      <c r="CO2" s="251"/>
      <c r="CP2" s="251"/>
      <c r="CQ2" s="251"/>
      <c r="CR2" s="251"/>
      <c r="CS2" s="251"/>
      <c r="CT2" s="251"/>
      <c r="CU2" s="251"/>
      <c r="CV2" s="251"/>
      <c r="CW2" s="251"/>
      <c r="CX2" s="251"/>
      <c r="CY2" s="251"/>
      <c r="CZ2" s="251"/>
      <c r="DA2" s="251"/>
      <c r="DB2" s="251"/>
      <c r="DC2" s="251"/>
      <c r="DD2" s="251"/>
      <c r="DE2" s="251"/>
      <c r="DF2" s="251"/>
      <c r="DG2" s="251"/>
      <c r="DH2" s="251"/>
      <c r="DI2" s="89" t="s">
        <v>2</v>
      </c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2"/>
      <c r="EB2" s="252"/>
      <c r="EC2" s="252"/>
      <c r="ED2" s="252"/>
      <c r="EE2" s="252"/>
      <c r="EF2" s="252"/>
      <c r="EG2" s="252"/>
      <c r="EH2" s="252"/>
      <c r="EI2" s="252"/>
      <c r="EJ2" s="251"/>
      <c r="EK2" s="251"/>
      <c r="EL2" s="251"/>
      <c r="EM2" s="89" t="s">
        <v>2</v>
      </c>
      <c r="EN2" s="253"/>
      <c r="EO2" s="253"/>
      <c r="EP2" s="253"/>
      <c r="EQ2" s="253"/>
      <c r="ER2" s="253"/>
      <c r="ES2" s="253"/>
      <c r="ET2" s="253"/>
      <c r="EU2" s="253"/>
      <c r="EV2" s="253"/>
      <c r="EW2" s="253"/>
      <c r="EX2" s="253"/>
      <c r="EY2" s="253"/>
      <c r="EZ2" s="253"/>
      <c r="FA2" s="253"/>
      <c r="FB2" s="253"/>
      <c r="FC2" s="253"/>
      <c r="FD2" s="253"/>
      <c r="FE2" s="253"/>
      <c r="FF2" s="253"/>
      <c r="FG2" s="253"/>
      <c r="FH2" s="253"/>
      <c r="FI2" s="253"/>
      <c r="FJ2" s="253"/>
      <c r="FK2" s="253"/>
      <c r="FL2" s="253"/>
      <c r="FM2" s="253"/>
      <c r="FN2" s="251"/>
      <c r="FO2" s="251"/>
      <c r="FP2" s="251"/>
      <c r="FQ2" s="89" t="s">
        <v>2</v>
      </c>
      <c r="FR2" s="28"/>
      <c r="FS2" s="89"/>
      <c r="FT2" s="89"/>
      <c r="FU2" s="89"/>
      <c r="FV2" s="91"/>
      <c r="FW2" s="91"/>
      <c r="FX2" s="91"/>
      <c r="FY2" s="91"/>
      <c r="FZ2" s="91"/>
      <c r="GA2" s="91"/>
      <c r="GB2" s="284">
        <f>COLUMN()</f>
        <v>184</v>
      </c>
      <c r="GC2" s="28"/>
      <c r="GD2" s="28"/>
      <c r="GE2" s="28"/>
      <c r="GF2" s="28"/>
      <c r="GG2" s="284">
        <f>COLUMN()</f>
        <v>189</v>
      </c>
      <c r="GH2" s="28"/>
      <c r="GI2" s="28"/>
      <c r="GJ2" s="28"/>
      <c r="GK2" s="28"/>
      <c r="GL2" s="28"/>
      <c r="GM2" s="28"/>
      <c r="GN2" s="284">
        <f>COLUMN()</f>
        <v>196</v>
      </c>
      <c r="GO2" s="284"/>
      <c r="GP2" s="284"/>
      <c r="GQ2" s="284">
        <f>COLUMN()</f>
        <v>199</v>
      </c>
      <c r="GR2" s="289"/>
      <c r="GS2" s="289"/>
      <c r="GT2" s="289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4"/>
      <c r="HJ2" s="284"/>
      <c r="HK2" s="28"/>
      <c r="HL2" s="284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4">
        <f>COLUMN()</f>
        <v>241</v>
      </c>
      <c r="IH2" s="284"/>
      <c r="II2" s="280"/>
      <c r="IJ2" s="94"/>
      <c r="IK2" s="284">
        <f>COLUMN()</f>
        <v>245</v>
      </c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04"/>
      <c r="JB2" s="154"/>
      <c r="JC2" s="105"/>
      <c r="JD2" s="105"/>
      <c r="JE2" s="105"/>
      <c r="JF2" s="105"/>
      <c r="JG2" s="133"/>
      <c r="JH2" s="154"/>
      <c r="JI2" s="133"/>
      <c r="JJ2" s="154"/>
      <c r="JK2" s="133"/>
      <c r="JL2" s="105"/>
      <c r="JM2" s="105"/>
      <c r="JN2" s="133"/>
      <c r="JO2" s="105"/>
      <c r="JP2" s="105"/>
      <c r="JQ2" s="105"/>
      <c r="JR2" s="133"/>
      <c r="JS2" s="133"/>
      <c r="JT2" s="133"/>
      <c r="JU2" s="133"/>
      <c r="JV2" s="104"/>
      <c r="JW2" s="284">
        <f>COLUMN()</f>
        <v>283</v>
      </c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4">
        <f>COLUMN()</f>
        <v>316</v>
      </c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</row>
    <row r="3" spans="1:329" s="11" customFormat="1" ht="6" customHeight="1" x14ac:dyDescent="0.15">
      <c r="A3" s="221">
        <f>ROW()</f>
        <v>3</v>
      </c>
      <c r="B3" s="76">
        <v>1</v>
      </c>
      <c r="C3" s="76">
        <v>2</v>
      </c>
      <c r="D3" s="94" t="s">
        <v>145</v>
      </c>
      <c r="E3" s="28"/>
      <c r="F3" s="77" t="s">
        <v>2</v>
      </c>
      <c r="G3" s="77" t="s">
        <v>2</v>
      </c>
      <c r="H3" s="77" t="s">
        <v>2</v>
      </c>
      <c r="I3" s="296"/>
      <c r="J3" s="295"/>
      <c r="K3" s="295"/>
      <c r="L3" s="77" t="s">
        <v>2</v>
      </c>
      <c r="M3" s="77" t="s">
        <v>2</v>
      </c>
      <c r="N3" s="77" t="s">
        <v>2</v>
      </c>
      <c r="O3" s="296"/>
      <c r="P3" s="295"/>
      <c r="Q3" s="295"/>
      <c r="R3" s="77" t="s">
        <v>2</v>
      </c>
      <c r="S3" s="77" t="s">
        <v>2</v>
      </c>
      <c r="T3" s="77" t="s">
        <v>2</v>
      </c>
      <c r="U3" s="296"/>
      <c r="V3" s="295"/>
      <c r="W3" s="295"/>
      <c r="X3" s="77" t="s">
        <v>2</v>
      </c>
      <c r="Y3" s="77" t="s">
        <v>2</v>
      </c>
      <c r="Z3" s="77" t="s">
        <v>2</v>
      </c>
      <c r="AA3" s="296"/>
      <c r="AB3" s="295"/>
      <c r="AC3" s="295"/>
      <c r="AD3" s="77" t="s">
        <v>2</v>
      </c>
      <c r="AE3" s="77" t="s">
        <v>2</v>
      </c>
      <c r="AF3" s="77" t="s">
        <v>2</v>
      </c>
      <c r="AG3" s="296"/>
      <c r="AH3" s="295"/>
      <c r="AI3" s="295"/>
      <c r="AJ3" s="77" t="s">
        <v>2</v>
      </c>
      <c r="AK3" s="77" t="s">
        <v>2</v>
      </c>
      <c r="AL3" s="77" t="s">
        <v>2</v>
      </c>
      <c r="AM3" s="296"/>
      <c r="AN3" s="295"/>
      <c r="AO3" s="295"/>
      <c r="AP3" s="77" t="s">
        <v>2</v>
      </c>
      <c r="AQ3" s="77" t="s">
        <v>2</v>
      </c>
      <c r="AR3" s="77" t="s">
        <v>2</v>
      </c>
      <c r="AS3" s="353"/>
      <c r="AT3" s="295"/>
      <c r="AU3" s="295"/>
      <c r="AV3" s="352" t="s">
        <v>2</v>
      </c>
      <c r="AW3" s="352" t="s">
        <v>2</v>
      </c>
      <c r="AX3" s="352" t="s">
        <v>2</v>
      </c>
      <c r="AY3" s="296"/>
      <c r="AZ3" s="295"/>
      <c r="BA3" s="295"/>
      <c r="BB3" s="77" t="s">
        <v>2</v>
      </c>
      <c r="BC3" s="77" t="s">
        <v>2</v>
      </c>
      <c r="BD3" s="77" t="s">
        <v>2</v>
      </c>
      <c r="BE3" s="296"/>
      <c r="BF3" s="295"/>
      <c r="BG3" s="295"/>
      <c r="BH3" s="77" t="s">
        <v>2</v>
      </c>
      <c r="BI3" s="77" t="s">
        <v>2</v>
      </c>
      <c r="BJ3" s="77" t="s">
        <v>2</v>
      </c>
      <c r="BK3" s="296"/>
      <c r="BL3" s="295"/>
      <c r="BM3" s="295"/>
      <c r="BN3" s="77" t="s">
        <v>2</v>
      </c>
      <c r="BO3" s="77" t="s">
        <v>2</v>
      </c>
      <c r="BP3" s="77" t="s">
        <v>2</v>
      </c>
      <c r="BQ3" s="296"/>
      <c r="BR3" s="295"/>
      <c r="BS3" s="295"/>
      <c r="BT3" s="77" t="s">
        <v>2</v>
      </c>
      <c r="BU3" s="77" t="s">
        <v>2</v>
      </c>
      <c r="BV3" s="77" t="s">
        <v>2</v>
      </c>
      <c r="BW3" s="296"/>
      <c r="BX3" s="295"/>
      <c r="BY3" s="295"/>
      <c r="BZ3" s="77" t="s">
        <v>2</v>
      </c>
      <c r="CA3" s="77" t="s">
        <v>2</v>
      </c>
      <c r="CB3" s="77" t="s">
        <v>2</v>
      </c>
      <c r="CC3" s="296"/>
      <c r="CD3" s="295"/>
      <c r="CE3" s="295"/>
      <c r="CF3" s="284"/>
      <c r="CG3" s="280"/>
      <c r="CH3" s="88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33" t="s">
        <v>2</v>
      </c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16"/>
      <c r="EK3" s="16"/>
      <c r="EL3" s="16"/>
      <c r="EM3" s="33" t="s">
        <v>2</v>
      </c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16"/>
      <c r="FO3" s="16"/>
      <c r="FP3" s="16"/>
      <c r="FQ3" s="33" t="s">
        <v>2</v>
      </c>
      <c r="FR3" s="28"/>
      <c r="FS3" s="89"/>
      <c r="FT3" s="89"/>
      <c r="FU3" s="89"/>
      <c r="FV3" s="89"/>
      <c r="FW3" s="89"/>
      <c r="FX3" s="89"/>
      <c r="FY3" s="91"/>
      <c r="FZ3" s="91"/>
      <c r="GA3" s="91"/>
      <c r="GB3" s="28"/>
      <c r="GC3" s="344" t="s">
        <v>704</v>
      </c>
      <c r="GD3" s="284" t="s">
        <v>57</v>
      </c>
      <c r="GE3" s="28"/>
      <c r="GF3" s="28"/>
      <c r="GG3" s="28"/>
      <c r="GH3" s="28"/>
      <c r="GI3" s="345" t="s">
        <v>736</v>
      </c>
      <c r="GJ3" s="345" t="str">
        <f>INDEX($EN$15:$FQ$316,MATCH($GD$3,$C$15:$C$316,0),GC$5)</f>
        <v>m</v>
      </c>
      <c r="GK3" s="28"/>
      <c r="GL3" s="345" t="str">
        <f>_xlfn.CONCAT("T (",GJ3,")")</f>
        <v>T (m)</v>
      </c>
      <c r="GM3" s="28"/>
      <c r="GN3" s="28"/>
      <c r="GO3" s="28"/>
      <c r="GP3" s="28"/>
      <c r="GQ3" s="28"/>
      <c r="GR3" s="261" t="str">
        <f>GR16</f>
        <v/>
      </c>
      <c r="GS3" s="364" t="s">
        <v>807</v>
      </c>
      <c r="GT3" s="364" t="s">
        <v>807</v>
      </c>
      <c r="GU3" s="28"/>
      <c r="GV3" s="28"/>
      <c r="GW3" s="28"/>
      <c r="GX3" s="28"/>
      <c r="GY3" s="28"/>
      <c r="GZ3" s="28"/>
      <c r="HA3" s="315" t="str">
        <f t="shared" ref="HA3:HE3" si="0">IF(ISNUMBER(MATCH($GR3,HA$15:HA$68,0)),"here","")</f>
        <v/>
      </c>
      <c r="HB3" s="315" t="str">
        <f t="shared" si="0"/>
        <v/>
      </c>
      <c r="HC3" s="315" t="str">
        <f t="shared" si="0"/>
        <v/>
      </c>
      <c r="HD3" s="315" t="str">
        <f t="shared" si="0"/>
        <v/>
      </c>
      <c r="HE3" s="315" t="str">
        <f t="shared" si="0"/>
        <v/>
      </c>
      <c r="HF3" s="315" t="str">
        <f>IF(ISNUMBER(MATCH($GR3,HJ$15:HJ$68,0)),"here","")</f>
        <v/>
      </c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378"/>
      <c r="IH3" s="280"/>
      <c r="II3" s="292"/>
      <c r="IJ3" s="94"/>
      <c r="IK3" s="28"/>
      <c r="IL3" s="82"/>
      <c r="IM3" s="82" t="s">
        <v>2</v>
      </c>
      <c r="IN3" s="82" t="s">
        <v>270</v>
      </c>
      <c r="IO3" s="231">
        <v>365</v>
      </c>
      <c r="IP3" s="233" t="s">
        <v>309</v>
      </c>
      <c r="IQ3" s="61" t="s">
        <v>308</v>
      </c>
      <c r="IR3" s="61"/>
      <c r="IS3" s="61"/>
      <c r="IT3" s="61"/>
      <c r="IU3" s="61"/>
      <c r="IV3" s="61"/>
      <c r="IW3" s="61"/>
      <c r="IX3" s="61"/>
      <c r="IY3" s="61"/>
      <c r="IZ3" s="61"/>
      <c r="JA3" s="103"/>
      <c r="JB3" s="191"/>
      <c r="JC3" s="192"/>
      <c r="JD3" s="193"/>
      <c r="JE3" s="105"/>
      <c r="JF3" s="105"/>
      <c r="JG3" s="133"/>
      <c r="JH3" s="175"/>
      <c r="JI3" s="136"/>
      <c r="JJ3" s="181"/>
      <c r="JK3" s="141"/>
      <c r="JL3" s="112"/>
      <c r="JM3" s="112"/>
      <c r="JN3" s="146"/>
      <c r="JO3" s="111"/>
      <c r="JP3" s="113"/>
      <c r="JQ3" s="111"/>
      <c r="JR3" s="156"/>
      <c r="JS3" s="157"/>
      <c r="JT3" s="156"/>
      <c r="JU3" s="156"/>
      <c r="JV3" s="103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37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</row>
    <row r="4" spans="1:329" s="11" customFormat="1" ht="6" customHeight="1" x14ac:dyDescent="0.15">
      <c r="A4" s="75">
        <f t="shared" ref="A4:A9" si="1">IF(ISNUMBER(MATCH(C4,$GA$15:$GA$314,0)),ROW()-$A$3,0)</f>
        <v>0</v>
      </c>
      <c r="B4" s="81">
        <v>0</v>
      </c>
      <c r="C4" s="81" t="s">
        <v>145</v>
      </c>
      <c r="D4" s="94" t="s">
        <v>92</v>
      </c>
      <c r="E4" s="28"/>
      <c r="F4" s="323"/>
      <c r="G4" s="323"/>
      <c r="H4" s="324"/>
      <c r="I4" s="323"/>
      <c r="J4" s="323"/>
      <c r="K4" s="295"/>
      <c r="L4" s="323"/>
      <c r="M4" s="323"/>
      <c r="N4" s="324"/>
      <c r="O4" s="323"/>
      <c r="P4" s="323"/>
      <c r="Q4" s="295"/>
      <c r="R4" s="323"/>
      <c r="S4" s="323"/>
      <c r="T4" s="324"/>
      <c r="U4" s="323"/>
      <c r="V4" s="323"/>
      <c r="W4" s="295"/>
      <c r="X4" s="323" t="s">
        <v>282</v>
      </c>
      <c r="Y4" s="323"/>
      <c r="Z4" s="324"/>
      <c r="AA4" s="323"/>
      <c r="AB4" s="323"/>
      <c r="AC4" s="295">
        <v>0</v>
      </c>
      <c r="AD4" s="323"/>
      <c r="AE4" s="323"/>
      <c r="AF4" s="324"/>
      <c r="AG4" s="323"/>
      <c r="AH4" s="323"/>
      <c r="AI4" s="295"/>
      <c r="AJ4" s="323"/>
      <c r="AK4" s="323"/>
      <c r="AL4" s="324" t="s">
        <v>2</v>
      </c>
      <c r="AM4" s="323" t="s">
        <v>241</v>
      </c>
      <c r="AN4" s="323">
        <v>1.4999999999999999E-4</v>
      </c>
      <c r="AO4" s="295"/>
      <c r="AP4" s="353"/>
      <c r="AQ4" s="353"/>
      <c r="AR4" s="295"/>
      <c r="AS4" s="353"/>
      <c r="AT4" s="353"/>
      <c r="AU4" s="324"/>
      <c r="AV4" s="323"/>
      <c r="AW4" s="323"/>
      <c r="AX4" s="295"/>
      <c r="AY4" s="323"/>
      <c r="AZ4" s="323"/>
      <c r="BA4" s="324"/>
      <c r="BB4" s="323"/>
      <c r="BC4" s="323"/>
      <c r="BD4" s="295"/>
      <c r="BE4" s="323"/>
      <c r="BF4" s="323"/>
      <c r="BG4" s="324"/>
      <c r="BH4" s="323"/>
      <c r="BI4" s="323"/>
      <c r="BJ4" s="295"/>
      <c r="BK4" s="323"/>
      <c r="BL4" s="323"/>
      <c r="BM4" s="295"/>
      <c r="BN4" s="323"/>
      <c r="BO4" s="323"/>
      <c r="BP4" s="324"/>
      <c r="BQ4" s="323"/>
      <c r="BR4" s="323"/>
      <c r="BS4" s="295"/>
      <c r="BT4" s="323"/>
      <c r="BU4" s="323"/>
      <c r="BV4" s="324"/>
      <c r="BW4" s="323"/>
      <c r="BX4" s="323"/>
      <c r="BY4" s="295"/>
      <c r="BZ4" s="323"/>
      <c r="CA4" s="323"/>
      <c r="CB4" s="324"/>
      <c r="CC4" s="323"/>
      <c r="CD4" s="323"/>
      <c r="CE4" s="324"/>
      <c r="CF4" s="28"/>
      <c r="CG4" s="280"/>
      <c r="CH4" s="28" t="s">
        <v>391</v>
      </c>
      <c r="CI4" s="55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33" t="s">
        <v>2</v>
      </c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16"/>
      <c r="EK4" s="16"/>
      <c r="EL4" s="16"/>
      <c r="EM4" s="33" t="s">
        <v>2</v>
      </c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16"/>
      <c r="FO4" s="16"/>
      <c r="FP4" s="16"/>
      <c r="FQ4" s="33" t="s">
        <v>2</v>
      </c>
      <c r="FR4" s="28"/>
      <c r="FS4" s="89"/>
      <c r="FT4" s="89"/>
      <c r="FU4" s="89"/>
      <c r="FV4" s="89"/>
      <c r="FW4" s="89"/>
      <c r="FX4" s="89"/>
      <c r="FY4" s="91"/>
      <c r="FZ4" s="91"/>
      <c r="GA4" s="91"/>
      <c r="GB4" s="28"/>
      <c r="GC4" s="344"/>
      <c r="GD4" s="284" t="s">
        <v>59</v>
      </c>
      <c r="GE4" s="28"/>
      <c r="GF4" s="346" t="s">
        <v>28</v>
      </c>
      <c r="GG4" s="347">
        <f>INDEX($EN$15:$FQ$316,MATCH($GF4,$C$15:$C$316,0),GC$5)</f>
        <v>65</v>
      </c>
      <c r="GH4" s="28"/>
      <c r="GI4" s="346" t="s">
        <v>4</v>
      </c>
      <c r="GJ4" s="348">
        <f>IF(ISNUMBER(INDEX($EN$15:$FQ$316,MATCH($GI5,$C$15:$C$316,0),GC$5)),INDEX($EN$15:$FQ$316,MATCH($GI5,$C$15:$C$316,0),GC$5),1)</f>
        <v>609.61</v>
      </c>
      <c r="GK4" s="28"/>
      <c r="GL4" s="348">
        <f>IF(GG4=1,"-",GG4*GJ5)</f>
        <v>975</v>
      </c>
      <c r="GM4" s="28"/>
      <c r="GN4" s="28"/>
      <c r="GO4" s="290" t="s">
        <v>884</v>
      </c>
      <c r="GP4" s="290"/>
      <c r="GQ4" s="28"/>
      <c r="GR4" s="365" t="s">
        <v>712</v>
      </c>
      <c r="GS4" s="342" t="s">
        <v>892</v>
      </c>
      <c r="GT4" s="342" t="s">
        <v>892</v>
      </c>
      <c r="GU4" s="28"/>
      <c r="GV4" s="28"/>
      <c r="GW4" s="28"/>
      <c r="GX4" s="28"/>
      <c r="GY4" s="28"/>
      <c r="GZ4" s="28"/>
      <c r="HA4" s="290" t="s">
        <v>646</v>
      </c>
      <c r="HB4" s="290" t="s">
        <v>678</v>
      </c>
      <c r="HC4" s="290" t="s">
        <v>883</v>
      </c>
      <c r="HD4" s="290"/>
      <c r="HE4" s="290"/>
      <c r="HF4" s="403" t="str">
        <f>GF9</f>
        <v>nper</v>
      </c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378"/>
      <c r="IH4" s="280"/>
      <c r="II4" s="292"/>
      <c r="IJ4" s="396"/>
      <c r="IK4" s="292"/>
      <c r="IL4" s="60">
        <v>1</v>
      </c>
      <c r="IM4" s="61" t="s">
        <v>271</v>
      </c>
      <c r="IN4" s="60"/>
      <c r="IO4" s="231">
        <v>1</v>
      </c>
      <c r="IP4" s="234" t="s">
        <v>342</v>
      </c>
      <c r="IQ4" s="61" t="s">
        <v>343</v>
      </c>
      <c r="IR4" s="61"/>
      <c r="IS4" s="61"/>
      <c r="IT4" s="61"/>
      <c r="IU4" s="61"/>
      <c r="IV4" s="61"/>
      <c r="IW4" s="61"/>
      <c r="IX4" s="61"/>
      <c r="IY4" s="61"/>
      <c r="IZ4" s="61"/>
      <c r="JA4" s="102"/>
      <c r="JB4" s="194"/>
      <c r="JC4" s="195"/>
      <c r="JD4" s="196"/>
      <c r="JE4" s="105"/>
      <c r="JF4" s="105"/>
      <c r="JG4" s="133"/>
      <c r="JH4" s="175"/>
      <c r="JI4" s="136"/>
      <c r="JJ4" s="181"/>
      <c r="JK4" s="141"/>
      <c r="JL4" s="110"/>
      <c r="JM4" s="110"/>
      <c r="JN4" s="147" t="s">
        <v>333</v>
      </c>
      <c r="JO4" s="111"/>
      <c r="JP4" s="111"/>
      <c r="JQ4" s="111"/>
      <c r="JR4" s="158">
        <v>2400</v>
      </c>
      <c r="JS4" s="158">
        <v>24</v>
      </c>
      <c r="JT4" s="158">
        <v>60</v>
      </c>
      <c r="JU4" s="158">
        <f>1/JT4</f>
        <v>1.6666666666666666E-2</v>
      </c>
      <c r="JV4" s="102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37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</row>
    <row r="5" spans="1:329" s="11" customFormat="1" ht="6" customHeight="1" x14ac:dyDescent="0.15">
      <c r="A5" s="75">
        <f t="shared" si="1"/>
        <v>0</v>
      </c>
      <c r="B5" s="81">
        <v>1</v>
      </c>
      <c r="C5" s="81" t="s">
        <v>117</v>
      </c>
      <c r="D5" s="94" t="s">
        <v>143</v>
      </c>
      <c r="E5" s="28"/>
      <c r="F5" s="323"/>
      <c r="G5" s="323"/>
      <c r="H5" s="324"/>
      <c r="I5" s="323"/>
      <c r="J5" s="323"/>
      <c r="K5" s="295"/>
      <c r="L5" s="323">
        <v>1</v>
      </c>
      <c r="M5" s="323"/>
      <c r="N5" s="324"/>
      <c r="O5" s="323"/>
      <c r="P5" s="323"/>
      <c r="Q5" s="295"/>
      <c r="R5" s="323"/>
      <c r="S5" s="323"/>
      <c r="T5" s="324"/>
      <c r="U5" s="323" t="str">
        <f>IF(GC5=6,"timprs","-")</f>
        <v>-</v>
      </c>
      <c r="V5" s="323"/>
      <c r="W5" s="295"/>
      <c r="X5" s="323" t="s">
        <v>283</v>
      </c>
      <c r="Y5" s="323"/>
      <c r="Z5" s="324"/>
      <c r="AA5" s="323"/>
      <c r="AB5" s="323"/>
      <c r="AC5" s="295">
        <v>16</v>
      </c>
      <c r="AD5" s="323"/>
      <c r="AE5" s="323"/>
      <c r="AF5" s="324"/>
      <c r="AG5" s="323"/>
      <c r="AH5" s="323"/>
      <c r="AI5" s="295"/>
      <c r="AJ5" s="323"/>
      <c r="AK5" s="323"/>
      <c r="AL5" s="324" t="s">
        <v>2</v>
      </c>
      <c r="AM5" s="323" t="s">
        <v>242</v>
      </c>
      <c r="AN5" s="323">
        <v>9.9999999999999995E-7</v>
      </c>
      <c r="AO5" s="295"/>
      <c r="AP5" s="353"/>
      <c r="AQ5" s="353"/>
      <c r="AR5" s="295"/>
      <c r="AS5" s="353"/>
      <c r="AT5" s="353"/>
      <c r="AU5" s="324"/>
      <c r="AV5" s="323"/>
      <c r="AW5" s="323"/>
      <c r="AX5" s="295"/>
      <c r="AY5" s="323"/>
      <c r="AZ5" s="323"/>
      <c r="BA5" s="324"/>
      <c r="BB5" s="323"/>
      <c r="BC5" s="323"/>
      <c r="BD5" s="295"/>
      <c r="BE5" s="323"/>
      <c r="BF5" s="323"/>
      <c r="BG5" s="324"/>
      <c r="BH5" s="323"/>
      <c r="BI5" s="323"/>
      <c r="BJ5" s="295"/>
      <c r="BK5" s="323"/>
      <c r="BL5" s="323"/>
      <c r="BM5" s="295"/>
      <c r="BN5" s="323"/>
      <c r="BO5" s="323"/>
      <c r="BP5" s="324"/>
      <c r="BQ5" s="323"/>
      <c r="BR5" s="323"/>
      <c r="BS5" s="295"/>
      <c r="BT5" s="323"/>
      <c r="BU5" s="323"/>
      <c r="BV5" s="324"/>
      <c r="BW5" s="323"/>
      <c r="BX5" s="323"/>
      <c r="BY5" s="295"/>
      <c r="BZ5" s="323"/>
      <c r="CA5" s="323"/>
      <c r="CB5" s="324">
        <v>365</v>
      </c>
      <c r="CC5" s="323"/>
      <c r="CD5" s="323"/>
      <c r="CE5" s="324"/>
      <c r="CF5" s="28"/>
      <c r="CG5" s="280"/>
      <c r="CH5" s="28" t="s">
        <v>392</v>
      </c>
      <c r="CI5" s="55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33" t="s">
        <v>2</v>
      </c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16"/>
      <c r="EK5" s="16"/>
      <c r="EL5" s="16"/>
      <c r="EM5" s="33" t="s">
        <v>2</v>
      </c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16"/>
      <c r="FO5" s="16"/>
      <c r="FP5" s="16"/>
      <c r="FQ5" s="33" t="s">
        <v>2</v>
      </c>
      <c r="FR5" s="28"/>
      <c r="FS5" s="89"/>
      <c r="FT5" s="89"/>
      <c r="FU5" s="89"/>
      <c r="FV5" s="89"/>
      <c r="FW5" s="89"/>
      <c r="FX5" s="89"/>
      <c r="FY5" s="91"/>
      <c r="FZ5" s="91"/>
      <c r="GA5" s="91"/>
      <c r="GB5" s="28"/>
      <c r="GC5" s="285">
        <v>23</v>
      </c>
      <c r="GD5" s="64" t="str">
        <f>_xlfn.CONCAT(INDEX($EN$15:$FQ$316,MATCH($GD3,$C$15:$C$316,0),GC$5),INDEX($EN$15:$FQ$316,MATCH($GD4,$C$15:$C$316,0),GC$5))</f>
        <v>m/s</v>
      </c>
      <c r="GE5" s="28"/>
      <c r="GF5" s="346" t="s">
        <v>27</v>
      </c>
      <c r="GG5" s="347">
        <f>INDEX($EN$15:$FQ$316,MATCH($GF5,$C$15:$C$316,0),GC$5)</f>
        <v>15</v>
      </c>
      <c r="GH5" s="28"/>
      <c r="GI5" s="346" t="s">
        <v>5</v>
      </c>
      <c r="GJ5" s="348">
        <f>INDEX($EN$15:$FQ$316,MATCH($GI4,$C$15:$C$316,0),GC$5)</f>
        <v>15</v>
      </c>
      <c r="GK5" s="28"/>
      <c r="GL5" s="348">
        <f>IF(GG5=1,"-",GG5*GJ4)</f>
        <v>9144.15</v>
      </c>
      <c r="GM5" s="390" t="s">
        <v>704</v>
      </c>
      <c r="GN5" s="28"/>
      <c r="GO5" s="290" t="s">
        <v>885</v>
      </c>
      <c r="GP5" s="290"/>
      <c r="GQ5" s="28"/>
      <c r="GR5" s="290" t="s">
        <v>727</v>
      </c>
      <c r="GS5" s="342"/>
      <c r="GT5" s="342"/>
      <c r="GU5" s="28"/>
      <c r="GV5" s="28"/>
      <c r="GW5" s="28"/>
      <c r="GX5" s="28"/>
      <c r="GY5" s="28"/>
      <c r="GZ5" s="28"/>
      <c r="HA5" s="290" t="s">
        <v>773</v>
      </c>
      <c r="HB5" s="290" t="s">
        <v>717</v>
      </c>
      <c r="HC5" s="290" t="s">
        <v>882</v>
      </c>
      <c r="HD5" s="290"/>
      <c r="HE5" s="290"/>
      <c r="HF5" s="288" t="s">
        <v>2</v>
      </c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378"/>
      <c r="IH5" s="280"/>
      <c r="II5" s="292"/>
      <c r="IJ5" s="396"/>
      <c r="IK5" s="292"/>
      <c r="IL5" s="60">
        <v>2</v>
      </c>
      <c r="IM5" s="61" t="s">
        <v>278</v>
      </c>
      <c r="IN5" s="60"/>
      <c r="IO5" s="231">
        <v>50</v>
      </c>
      <c r="IP5" s="235" t="s">
        <v>310</v>
      </c>
      <c r="IQ5" s="61" t="s">
        <v>311</v>
      </c>
      <c r="IR5" s="61"/>
      <c r="IS5" s="61"/>
      <c r="IT5" s="61"/>
      <c r="IU5" s="61"/>
      <c r="IV5" s="61"/>
      <c r="IW5" s="61"/>
      <c r="IX5" s="61"/>
      <c r="IY5" s="61"/>
      <c r="IZ5" s="61"/>
      <c r="JA5" s="101"/>
      <c r="JB5" s="197" t="s">
        <v>338</v>
      </c>
      <c r="JC5" s="198" t="s">
        <v>337</v>
      </c>
      <c r="JD5" s="199" t="s">
        <v>337</v>
      </c>
      <c r="JE5" s="200" t="s">
        <v>54</v>
      </c>
      <c r="JF5" s="114" t="s">
        <v>336</v>
      </c>
      <c r="JG5" s="187"/>
      <c r="JH5" s="176" t="s">
        <v>54</v>
      </c>
      <c r="JI5" s="137" t="s">
        <v>335</v>
      </c>
      <c r="JJ5" s="176" t="s">
        <v>54</v>
      </c>
      <c r="JK5" s="137" t="s">
        <v>335</v>
      </c>
      <c r="JL5" s="115" t="e">
        <f>[4]o01!H1206</f>
        <v>#REF!</v>
      </c>
      <c r="JM5" s="116">
        <f>COUNT(JM6:JM26)</f>
        <v>21</v>
      </c>
      <c r="JN5" s="148" t="s">
        <v>334</v>
      </c>
      <c r="JO5" s="117">
        <v>0</v>
      </c>
      <c r="JP5" s="118" t="str">
        <f>IF(JO$5=0,JJ5,JQ5)</f>
        <v>Time</v>
      </c>
      <c r="JQ5" s="118" t="s">
        <v>332</v>
      </c>
      <c r="JR5" s="159" t="s">
        <v>324</v>
      </c>
      <c r="JS5" s="159" t="s">
        <v>323</v>
      </c>
      <c r="JT5" s="159" t="s">
        <v>331</v>
      </c>
      <c r="JU5" s="159" t="s">
        <v>330</v>
      </c>
      <c r="JV5" s="101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37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</row>
    <row r="6" spans="1:329" s="11" customFormat="1" ht="6" customHeight="1" x14ac:dyDescent="0.15">
      <c r="A6" s="75">
        <f t="shared" si="1"/>
        <v>0</v>
      </c>
      <c r="B6" s="81">
        <v>2</v>
      </c>
      <c r="C6" s="81" t="s">
        <v>144</v>
      </c>
      <c r="D6" s="94" t="s">
        <v>157</v>
      </c>
      <c r="E6" s="28"/>
      <c r="F6" s="323"/>
      <c r="G6" s="325"/>
      <c r="H6" s="324"/>
      <c r="I6" s="296"/>
      <c r="J6" s="325"/>
      <c r="K6" s="295"/>
      <c r="L6" s="323">
        <v>730</v>
      </c>
      <c r="M6" s="325"/>
      <c r="N6" s="324"/>
      <c r="O6" s="296"/>
      <c r="P6" s="325"/>
      <c r="Q6" s="295"/>
      <c r="R6" s="323"/>
      <c r="S6" s="325"/>
      <c r="T6" s="324"/>
      <c r="U6" s="296" t="str">
        <f>IF(GC5=6,"linespace","-")</f>
        <v>-</v>
      </c>
      <c r="V6" s="325"/>
      <c r="W6" s="295"/>
      <c r="X6" s="323"/>
      <c r="Y6" s="325"/>
      <c r="Z6" s="324"/>
      <c r="AA6" s="296"/>
      <c r="AB6" s="325"/>
      <c r="AC6" s="295">
        <v>2</v>
      </c>
      <c r="AD6" s="323"/>
      <c r="AE6" s="325"/>
      <c r="AF6" s="324"/>
      <c r="AG6" s="296">
        <f>INDEX($AI$15:$AI$313,MATCH(AH37,$AH$15:$AH$313,0),1)*INDEX($AI$15:$AI$313,MATCH(AH28,$AH$15:$AH$313,0),1)</f>
        <v>1.7956000000000002E-10</v>
      </c>
      <c r="AH6" s="325"/>
      <c r="AI6" s="295"/>
      <c r="AJ6" s="323"/>
      <c r="AK6" s="325"/>
      <c r="AL6" s="324" t="s">
        <v>2</v>
      </c>
      <c r="AM6" s="296"/>
      <c r="AN6" s="325"/>
      <c r="AO6" s="295">
        <v>1</v>
      </c>
      <c r="AP6" s="353"/>
      <c r="AQ6" s="354"/>
      <c r="AR6" s="295"/>
      <c r="AS6" s="353"/>
      <c r="AT6" s="354"/>
      <c r="AU6" s="324"/>
      <c r="AV6" s="296"/>
      <c r="AW6" s="325"/>
      <c r="AX6" s="295"/>
      <c r="AY6" s="323"/>
      <c r="AZ6" s="325"/>
      <c r="BA6" s="324"/>
      <c r="BB6" s="296"/>
      <c r="BC6" s="325"/>
      <c r="BD6" s="295"/>
      <c r="BE6" s="323"/>
      <c r="BF6" s="325"/>
      <c r="BG6" s="324"/>
      <c r="BH6" s="296"/>
      <c r="BI6" s="325"/>
      <c r="BJ6" s="295"/>
      <c r="BK6" s="296"/>
      <c r="BL6" s="325"/>
      <c r="BM6" s="295"/>
      <c r="BN6" s="323"/>
      <c r="BO6" s="325"/>
      <c r="BP6" s="324"/>
      <c r="BQ6" s="296"/>
      <c r="BR6" s="325"/>
      <c r="BS6" s="295"/>
      <c r="BT6" s="323"/>
      <c r="BU6" s="325"/>
      <c r="BV6" s="324"/>
      <c r="BW6" s="296"/>
      <c r="BX6" s="325"/>
      <c r="BY6" s="295"/>
      <c r="BZ6" s="323"/>
      <c r="CA6" s="325"/>
      <c r="CB6" s="324">
        <f>24*60*60</f>
        <v>86400</v>
      </c>
      <c r="CC6" s="323"/>
      <c r="CD6" s="325"/>
      <c r="CE6" s="324"/>
      <c r="CF6" s="28"/>
      <c r="CG6" s="280"/>
      <c r="CH6" s="28" t="s">
        <v>393</v>
      </c>
      <c r="CI6" s="56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33" t="s">
        <v>2</v>
      </c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27"/>
      <c r="EK6" s="27"/>
      <c r="EL6" s="27"/>
      <c r="EM6" s="33" t="s">
        <v>2</v>
      </c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27"/>
      <c r="FO6" s="27"/>
      <c r="FP6" s="27"/>
      <c r="FQ6" s="33" t="s">
        <v>2</v>
      </c>
      <c r="FR6" s="28"/>
      <c r="FS6" s="89"/>
      <c r="FT6" s="89"/>
      <c r="FU6" s="89"/>
      <c r="FV6" s="89"/>
      <c r="FW6" s="89"/>
      <c r="FX6" s="89"/>
      <c r="FY6" s="91"/>
      <c r="FZ6" s="91"/>
      <c r="GA6" s="91"/>
      <c r="GB6" s="28"/>
      <c r="GC6" s="343"/>
      <c r="GD6" s="343"/>
      <c r="GE6" s="28"/>
      <c r="GF6" s="346" t="s">
        <v>26</v>
      </c>
      <c r="GG6" s="347">
        <f>INDEX($EN$15:$FQ$316,MATCH($GF6,$C$15:$C$316,0),GC$5)</f>
        <v>1</v>
      </c>
      <c r="GH6" s="28"/>
      <c r="GI6" s="346" t="str">
        <f>_xlfn.IFS(ISNUMBER(MATCH(C11,GC13:GC35,0)),C11,ISNUMBER(MATCH(B11,GC13:GC35,0)),B11)</f>
        <v>botm</v>
      </c>
      <c r="GJ6" s="348">
        <f>INDEX(GD13:GD35,MATCH(GI6,GC13:GC35,0),1)</f>
        <v>0</v>
      </c>
      <c r="GK6" s="28"/>
      <c r="GL6" s="348">
        <f>IF(ISNUMBER(GJ6),IF(GM6=0,GJ6*GG6,GJ6/GG6),"-")</f>
        <v>0</v>
      </c>
      <c r="GM6" s="390">
        <v>0</v>
      </c>
      <c r="GN6" s="28"/>
      <c r="GO6" s="28"/>
      <c r="GP6" s="28"/>
      <c r="GQ6" s="28"/>
      <c r="GR6" s="290" t="s">
        <v>645</v>
      </c>
      <c r="GS6" s="342"/>
      <c r="GT6" s="342"/>
      <c r="GU6" s="28"/>
      <c r="GV6" s="28"/>
      <c r="GW6" s="28"/>
      <c r="GX6" s="28"/>
      <c r="GY6" s="28"/>
      <c r="GZ6" s="28"/>
      <c r="HA6" s="290" t="s">
        <v>739</v>
      </c>
      <c r="HB6" s="290" t="s">
        <v>679</v>
      </c>
      <c r="HC6" s="365" t="s">
        <v>821</v>
      </c>
      <c r="HD6" s="290"/>
      <c r="HE6" s="290"/>
      <c r="HF6" s="288" t="s">
        <v>2</v>
      </c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378"/>
      <c r="IH6" s="280"/>
      <c r="II6" s="292"/>
      <c r="IJ6" s="396"/>
      <c r="IK6" s="292"/>
      <c r="IL6" s="60">
        <v>3</v>
      </c>
      <c r="IM6" s="61" t="s">
        <v>279</v>
      </c>
      <c r="IN6" s="60"/>
      <c r="IO6" s="232">
        <f>IO3*(IO7-1)/(IO5-1)</f>
        <v>3.7244897959183674</v>
      </c>
      <c r="IP6" s="236" t="s">
        <v>340</v>
      </c>
      <c r="IQ6" s="61" t="s">
        <v>341</v>
      </c>
      <c r="IR6" s="61"/>
      <c r="IS6" s="61"/>
      <c r="IT6" s="61" t="s">
        <v>46</v>
      </c>
      <c r="IU6" s="61"/>
      <c r="IV6" s="61"/>
      <c r="IW6" s="61"/>
      <c r="IX6" s="61"/>
      <c r="IY6" s="61"/>
      <c r="IZ6" s="61"/>
      <c r="JA6" s="101"/>
      <c r="JB6" s="189">
        <v>2.2464000000000002E-4</v>
      </c>
      <c r="JC6" s="128">
        <v>840.8</v>
      </c>
      <c r="JD6" s="129">
        <v>840.76935049029453</v>
      </c>
      <c r="JE6" s="119">
        <v>9.9999997500000001E-6</v>
      </c>
      <c r="JF6" s="132">
        <v>840.94889999999998</v>
      </c>
      <c r="JG6" s="148">
        <v>1</v>
      </c>
      <c r="JH6" s="177">
        <v>9.9999997500000001E-6</v>
      </c>
      <c r="JI6" s="138">
        <v>840.66240000000005</v>
      </c>
      <c r="JJ6" s="182">
        <v>2.2000000000000001E-4</v>
      </c>
      <c r="JK6" s="142">
        <v>840.7</v>
      </c>
      <c r="JL6" s="100">
        <v>21</v>
      </c>
      <c r="JM6" s="120">
        <v>9.9999997500000001E-6</v>
      </c>
      <c r="JN6" s="149">
        <v>840.66240000000005</v>
      </c>
      <c r="JO6" s="145">
        <f t="shared" ref="JO6:JO11" si="2">IF(JO$5=0,JJ6,JQ6)</f>
        <v>2.2000000000000001E-4</v>
      </c>
      <c r="JP6" s="126"/>
      <c r="JQ6" s="145">
        <v>2.2464000000000002E-4</v>
      </c>
      <c r="JR6" s="160">
        <f t="shared" ref="JR6:JR37" si="3">IF(ISNUMBER(JO6),JO6,"")</f>
        <v>2.2000000000000001E-4</v>
      </c>
      <c r="JS6" s="160">
        <f t="shared" ref="JS6:JS37" si="4">IF(ISNUMBER(JR6),JR6*$JS$4,"")</f>
        <v>5.28E-3</v>
      </c>
      <c r="JT6" s="160">
        <f t="shared" ref="JT6:JT37" si="5">IF(ISNUMBER(JR6),JS6*$JT$4,"")</f>
        <v>0.31679999999999997</v>
      </c>
      <c r="JU6" s="160">
        <f t="shared" ref="JU6:JU11" si="6">IF(ISNUMBER($JR6),IF(JT6&lt;=$JR$4,JT6,JT6*$JU$4),"")</f>
        <v>0.31679999999999997</v>
      </c>
      <c r="JV6" s="101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37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</row>
    <row r="7" spans="1:329" s="11" customFormat="1" ht="6" customHeight="1" x14ac:dyDescent="0.15">
      <c r="A7" s="75">
        <f t="shared" si="1"/>
        <v>0</v>
      </c>
      <c r="B7" s="81">
        <v>3</v>
      </c>
      <c r="C7" s="81" t="s">
        <v>113</v>
      </c>
      <c r="D7" s="94" t="s">
        <v>1</v>
      </c>
      <c r="E7" s="28"/>
      <c r="F7" s="323"/>
      <c r="G7" s="323"/>
      <c r="H7" s="295"/>
      <c r="I7" s="323"/>
      <c r="J7" s="323"/>
      <c r="K7" s="295"/>
      <c r="L7" s="323">
        <v>200</v>
      </c>
      <c r="M7" s="323"/>
      <c r="N7" s="295"/>
      <c r="O7" s="323"/>
      <c r="P7" s="323"/>
      <c r="Q7" s="295"/>
      <c r="R7" s="323"/>
      <c r="S7" s="323"/>
      <c r="T7" s="295"/>
      <c r="U7" s="323"/>
      <c r="V7" s="323"/>
      <c r="W7" s="295"/>
      <c r="X7" s="323"/>
      <c r="Y7" s="323"/>
      <c r="Z7" s="295"/>
      <c r="AA7" s="323"/>
      <c r="AB7" s="323"/>
      <c r="AC7" s="295">
        <v>32</v>
      </c>
      <c r="AD7" s="323"/>
      <c r="AE7" s="323"/>
      <c r="AF7" s="295"/>
      <c r="AG7" s="323"/>
      <c r="AH7" s="323"/>
      <c r="AI7" s="295"/>
      <c r="AJ7" s="323" t="s">
        <v>657</v>
      </c>
      <c r="AK7" s="323"/>
      <c r="AL7" s="295" t="s">
        <v>2</v>
      </c>
      <c r="AM7" s="323"/>
      <c r="AN7" s="323"/>
      <c r="AO7" s="295" t="s">
        <v>2</v>
      </c>
      <c r="AP7" s="353"/>
      <c r="AQ7" s="353"/>
      <c r="AR7" s="295"/>
      <c r="AS7" s="353"/>
      <c r="AT7" s="353"/>
      <c r="AU7" s="295"/>
      <c r="AV7" s="323"/>
      <c r="AW7" s="323"/>
      <c r="AX7" s="295"/>
      <c r="AY7" s="323"/>
      <c r="AZ7" s="323"/>
      <c r="BA7" s="295"/>
      <c r="BB7" s="323"/>
      <c r="BC7" s="323"/>
      <c r="BD7" s="295"/>
      <c r="BE7" s="323"/>
      <c r="BF7" s="323"/>
      <c r="BG7" s="295"/>
      <c r="BH7" s="323"/>
      <c r="BI7" s="323"/>
      <c r="BJ7" s="295"/>
      <c r="BK7" s="323"/>
      <c r="BL7" s="323"/>
      <c r="BM7" s="295"/>
      <c r="BN7" s="323"/>
      <c r="BO7" s="323"/>
      <c r="BP7" s="295"/>
      <c r="BQ7" s="323"/>
      <c r="BR7" s="323"/>
      <c r="BS7" s="295"/>
      <c r="BT7" s="323"/>
      <c r="BU7" s="323"/>
      <c r="BV7" s="295"/>
      <c r="BW7" s="323"/>
      <c r="BX7" s="323"/>
      <c r="BY7" s="295"/>
      <c r="BZ7" s="323"/>
      <c r="CA7" s="323"/>
      <c r="CB7" s="295" t="s">
        <v>676</v>
      </c>
      <c r="CC7" s="323"/>
      <c r="CD7" s="323"/>
      <c r="CE7" s="295"/>
      <c r="CF7" s="28"/>
      <c r="CG7" s="280"/>
      <c r="CH7" s="90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33" t="s">
        <v>2</v>
      </c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16"/>
      <c r="EK7" s="16"/>
      <c r="EL7" s="16"/>
      <c r="EM7" s="33" t="s">
        <v>2</v>
      </c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16"/>
      <c r="FO7" s="16"/>
      <c r="FP7" s="16"/>
      <c r="FQ7" s="33" t="s">
        <v>2</v>
      </c>
      <c r="FR7" s="28"/>
      <c r="FS7" s="89"/>
      <c r="FT7" s="89"/>
      <c r="FU7" s="89"/>
      <c r="FV7" s="89"/>
      <c r="FW7" s="89"/>
      <c r="FX7" s="89"/>
      <c r="FY7" s="91"/>
      <c r="FZ7" s="91"/>
      <c r="GA7" s="91"/>
      <c r="GB7" s="28"/>
      <c r="GC7" s="343"/>
      <c r="GD7" s="343"/>
      <c r="GE7" s="28"/>
      <c r="GF7" s="280"/>
      <c r="GG7" s="28"/>
      <c r="GH7" s="28"/>
      <c r="GI7" s="373" t="str">
        <f>C11</f>
        <v>delv</v>
      </c>
      <c r="GJ7" s="28"/>
      <c r="GK7" s="28"/>
      <c r="GL7" s="280"/>
      <c r="GM7" s="280"/>
      <c r="GN7" s="28"/>
      <c r="GO7" s="28"/>
      <c r="GP7" s="28"/>
      <c r="GQ7" s="28"/>
      <c r="GR7" s="290" t="s">
        <v>728</v>
      </c>
      <c r="GS7" s="342"/>
      <c r="GT7" s="342"/>
      <c r="GU7" s="28"/>
      <c r="GV7" s="28"/>
      <c r="GW7" s="28"/>
      <c r="GX7" s="28"/>
      <c r="GY7" s="28"/>
      <c r="GZ7" s="28"/>
      <c r="HA7" s="290" t="s">
        <v>746</v>
      </c>
      <c r="HB7" s="290" t="s">
        <v>767</v>
      </c>
      <c r="HC7" s="365" t="s">
        <v>837</v>
      </c>
      <c r="HD7" s="290"/>
      <c r="HE7" s="290"/>
      <c r="HF7" s="288" t="s">
        <v>2</v>
      </c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378"/>
      <c r="IH7" s="280"/>
      <c r="II7" s="292"/>
      <c r="IJ7" s="396"/>
      <c r="IK7" s="292"/>
      <c r="IL7" s="81" t="s">
        <v>272</v>
      </c>
      <c r="IM7" s="82" t="s">
        <v>2</v>
      </c>
      <c r="IN7" s="82" t="s">
        <v>273</v>
      </c>
      <c r="IO7" s="26">
        <v>1.5</v>
      </c>
      <c r="IP7" s="235" t="s">
        <v>312</v>
      </c>
      <c r="IQ7" s="61" t="s">
        <v>339</v>
      </c>
      <c r="IR7" s="61"/>
      <c r="IS7" s="61"/>
      <c r="IT7" s="61"/>
      <c r="IU7" s="61"/>
      <c r="IV7" s="61"/>
      <c r="IW7" s="61"/>
      <c r="IX7" s="61"/>
      <c r="IY7" s="61"/>
      <c r="IZ7" s="61"/>
      <c r="JA7" s="101"/>
      <c r="JB7" s="189">
        <v>4.6332000000000003E-4</v>
      </c>
      <c r="JC7" s="128">
        <v>840.8</v>
      </c>
      <c r="JD7" s="129">
        <v>840.73613382362782</v>
      </c>
      <c r="JE7" s="119">
        <v>3.8935667834999999E-3</v>
      </c>
      <c r="JF7" s="132">
        <v>840.9393</v>
      </c>
      <c r="JG7" s="148">
        <v>2</v>
      </c>
      <c r="JH7" s="177">
        <v>3.8935667834999999E-3</v>
      </c>
      <c r="JI7" s="138">
        <v>840.61400000000003</v>
      </c>
      <c r="JJ7" s="183">
        <v>4.6000000000000001E-4</v>
      </c>
      <c r="JK7" s="142">
        <v>840.6</v>
      </c>
      <c r="JL7" s="100">
        <v>20</v>
      </c>
      <c r="JM7" s="106">
        <v>3.8935667834999999E-3</v>
      </c>
      <c r="JN7" s="149">
        <v>840.61400000000003</v>
      </c>
      <c r="JO7" s="145">
        <f t="shared" si="2"/>
        <v>4.6000000000000001E-4</v>
      </c>
      <c r="JP7" s="126"/>
      <c r="JQ7" s="145">
        <v>4.6332000000000003E-4</v>
      </c>
      <c r="JR7" s="160">
        <f t="shared" si="3"/>
        <v>4.6000000000000001E-4</v>
      </c>
      <c r="JS7" s="160">
        <f t="shared" si="4"/>
        <v>1.1040000000000001E-2</v>
      </c>
      <c r="JT7" s="160">
        <f t="shared" si="5"/>
        <v>0.6624000000000001</v>
      </c>
      <c r="JU7" s="160">
        <f t="shared" si="6"/>
        <v>0.6624000000000001</v>
      </c>
      <c r="JV7" s="101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37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</row>
    <row r="8" spans="1:329" s="11" customFormat="1" ht="6" customHeight="1" x14ac:dyDescent="0.15">
      <c r="A8" s="75">
        <f t="shared" si="1"/>
        <v>0</v>
      </c>
      <c r="B8" s="81">
        <v>-1</v>
      </c>
      <c r="C8" s="81" t="s">
        <v>142</v>
      </c>
      <c r="D8" s="94" t="s">
        <v>20</v>
      </c>
      <c r="E8" s="28"/>
      <c r="F8" s="323"/>
      <c r="G8" s="295"/>
      <c r="H8" s="295"/>
      <c r="I8" s="323"/>
      <c r="J8" s="323"/>
      <c r="K8" s="295"/>
      <c r="L8" s="323">
        <f>L6-L7</f>
        <v>530</v>
      </c>
      <c r="M8" s="295"/>
      <c r="N8" s="295"/>
      <c r="O8" s="323"/>
      <c r="P8" s="323"/>
      <c r="Q8" s="295"/>
      <c r="R8" s="323"/>
      <c r="S8" s="295"/>
      <c r="T8" s="295"/>
      <c r="U8" s="323"/>
      <c r="V8" s="323"/>
      <c r="W8" s="295"/>
      <c r="X8" s="323"/>
      <c r="Y8" s="295"/>
      <c r="Z8" s="295">
        <v>-1</v>
      </c>
      <c r="AA8" s="323"/>
      <c r="AB8" s="323"/>
      <c r="AC8" s="295">
        <v>1</v>
      </c>
      <c r="AD8" s="323"/>
      <c r="AE8" s="295"/>
      <c r="AF8" s="295"/>
      <c r="AG8" s="323"/>
      <c r="AH8" s="323"/>
      <c r="AI8" s="295">
        <v>0</v>
      </c>
      <c r="AJ8" s="323" t="s">
        <v>223</v>
      </c>
      <c r="AK8" s="295"/>
      <c r="AL8" s="295" t="s">
        <v>2</v>
      </c>
      <c r="AM8" s="323"/>
      <c r="AN8" s="323"/>
      <c r="AO8" s="295">
        <v>0</v>
      </c>
      <c r="AP8" s="353"/>
      <c r="AQ8" s="353"/>
      <c r="AR8" s="295"/>
      <c r="AS8" s="353"/>
      <c r="AT8" s="295"/>
      <c r="AU8" s="295"/>
      <c r="AV8" s="323"/>
      <c r="AW8" s="323"/>
      <c r="AX8" s="295"/>
      <c r="AY8" s="323"/>
      <c r="AZ8" s="295"/>
      <c r="BA8" s="295"/>
      <c r="BB8" s="323"/>
      <c r="BC8" s="323"/>
      <c r="BD8" s="295"/>
      <c r="BE8" s="323">
        <v>1</v>
      </c>
      <c r="BF8" s="295">
        <v>7</v>
      </c>
      <c r="BG8" s="295">
        <v>9</v>
      </c>
      <c r="BH8" s="323"/>
      <c r="BI8" s="323"/>
      <c r="BJ8" s="295"/>
      <c r="BK8" s="323"/>
      <c r="BL8" s="323"/>
      <c r="BM8" s="295"/>
      <c r="BN8" s="323"/>
      <c r="BO8" s="295"/>
      <c r="BP8" s="295"/>
      <c r="BQ8" s="323"/>
      <c r="BR8" s="323"/>
      <c r="BS8" s="295"/>
      <c r="BT8" s="323"/>
      <c r="BU8" s="295"/>
      <c r="BV8" s="295"/>
      <c r="BW8" s="323"/>
      <c r="BX8" s="323"/>
      <c r="BY8" s="295"/>
      <c r="BZ8" s="323"/>
      <c r="CA8" s="295">
        <v>864000</v>
      </c>
      <c r="CB8" s="295">
        <f>CA8/$CB$6</f>
        <v>10</v>
      </c>
      <c r="CC8" s="323"/>
      <c r="CD8" s="295"/>
      <c r="CE8" s="295"/>
      <c r="CF8" s="28"/>
      <c r="CG8" s="280"/>
      <c r="CH8" s="90"/>
      <c r="CI8" s="55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33" t="s">
        <v>2</v>
      </c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16"/>
      <c r="EK8" s="16"/>
      <c r="EL8" s="16"/>
      <c r="EM8" s="33" t="s">
        <v>2</v>
      </c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16"/>
      <c r="FO8" s="16"/>
      <c r="FP8" s="16"/>
      <c r="FQ8" s="33" t="s">
        <v>2</v>
      </c>
      <c r="FR8" s="28"/>
      <c r="FS8" s="89"/>
      <c r="FT8" s="89"/>
      <c r="FU8" s="89"/>
      <c r="FV8" s="89"/>
      <c r="FW8" s="89"/>
      <c r="FX8" s="89"/>
      <c r="FY8" s="91"/>
      <c r="FZ8" s="91"/>
      <c r="GA8" s="91"/>
      <c r="GB8" s="28"/>
      <c r="GC8" s="343"/>
      <c r="GD8" s="28"/>
      <c r="GE8" s="28"/>
      <c r="GF8" s="28"/>
      <c r="GG8" s="28"/>
      <c r="GH8" s="28"/>
      <c r="GI8" s="345" t="s">
        <v>711</v>
      </c>
      <c r="GJ8" s="345" t="s">
        <v>9</v>
      </c>
      <c r="GK8" s="28"/>
      <c r="GL8" s="345" t="s">
        <v>500</v>
      </c>
      <c r="GM8" s="345" t="s">
        <v>9</v>
      </c>
      <c r="GN8" s="28"/>
      <c r="GO8" s="28"/>
      <c r="GP8" s="28"/>
      <c r="GQ8" s="28"/>
      <c r="GR8" s="290" t="s">
        <v>729</v>
      </c>
      <c r="GS8" s="342"/>
      <c r="GT8" s="342"/>
      <c r="GU8" s="28"/>
      <c r="GV8" s="28"/>
      <c r="GW8" s="28"/>
      <c r="GX8" s="28"/>
      <c r="GY8" s="28"/>
      <c r="GZ8" s="28"/>
      <c r="HA8" s="290" t="s">
        <v>720</v>
      </c>
      <c r="HB8" s="290" t="s">
        <v>812</v>
      </c>
      <c r="HC8" s="290" t="s">
        <v>914</v>
      </c>
      <c r="HD8" s="290"/>
      <c r="HE8" s="290"/>
      <c r="HF8" s="288" t="s">
        <v>2</v>
      </c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378"/>
      <c r="IH8" s="280"/>
      <c r="II8" s="292"/>
      <c r="IJ8" s="396"/>
      <c r="IK8" s="292"/>
      <c r="IL8" s="60" t="s">
        <v>275</v>
      </c>
      <c r="IM8" s="61" t="s">
        <v>274</v>
      </c>
      <c r="IN8" s="60"/>
      <c r="IO8" s="26">
        <v>1.1343000000000001</v>
      </c>
      <c r="IP8" s="237" t="s">
        <v>313</v>
      </c>
      <c r="IQ8" s="190" t="s">
        <v>314</v>
      </c>
      <c r="IR8" s="61"/>
      <c r="IS8" s="61"/>
      <c r="IT8" s="61"/>
      <c r="IU8" s="61"/>
      <c r="IV8" s="61"/>
      <c r="IW8" s="61"/>
      <c r="IX8" s="61"/>
      <c r="IY8" s="61"/>
      <c r="IZ8" s="61"/>
      <c r="JA8" s="101"/>
      <c r="JB8" s="189">
        <v>6.8796000000000005E-4</v>
      </c>
      <c r="JC8" s="128">
        <v>840.8</v>
      </c>
      <c r="JD8" s="129">
        <v>840.6694671569611</v>
      </c>
      <c r="JE8" s="119">
        <v>9.7189173101999999E-3</v>
      </c>
      <c r="JF8" s="132">
        <v>840.91020000000003</v>
      </c>
      <c r="JG8" s="148">
        <v>3</v>
      </c>
      <c r="JH8" s="177">
        <v>9.7189173101999999E-3</v>
      </c>
      <c r="JI8" s="138">
        <v>840.26919999999996</v>
      </c>
      <c r="JJ8" s="183">
        <v>6.8999999999999997E-4</v>
      </c>
      <c r="JK8" s="142">
        <v>840.5</v>
      </c>
      <c r="JL8" s="100">
        <v>19</v>
      </c>
      <c r="JM8" s="109">
        <v>9.7189173101999999E-3</v>
      </c>
      <c r="JN8" s="149">
        <v>840.26919999999996</v>
      </c>
      <c r="JO8" s="145">
        <f t="shared" si="2"/>
        <v>6.8999999999999997E-4</v>
      </c>
      <c r="JP8" s="126"/>
      <c r="JQ8" s="145">
        <v>6.8796000000000005E-4</v>
      </c>
      <c r="JR8" s="160">
        <f t="shared" si="3"/>
        <v>6.8999999999999997E-4</v>
      </c>
      <c r="JS8" s="160">
        <f t="shared" si="4"/>
        <v>1.6559999999999998E-2</v>
      </c>
      <c r="JT8" s="160">
        <f t="shared" si="5"/>
        <v>0.99359999999999993</v>
      </c>
      <c r="JU8" s="160">
        <f t="shared" si="6"/>
        <v>0.99359999999999993</v>
      </c>
      <c r="JV8" s="101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37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</row>
    <row r="9" spans="1:329" s="11" customFormat="1" ht="6" customHeight="1" x14ac:dyDescent="0.15">
      <c r="A9" s="75">
        <f t="shared" si="1"/>
        <v>0</v>
      </c>
      <c r="B9" s="81"/>
      <c r="C9" s="81" t="s">
        <v>93</v>
      </c>
      <c r="D9" s="94" t="s">
        <v>18</v>
      </c>
      <c r="E9" s="28"/>
      <c r="F9" s="323"/>
      <c r="G9" s="295"/>
      <c r="H9" s="301"/>
      <c r="I9" s="323"/>
      <c r="J9" s="323"/>
      <c r="K9" s="295"/>
      <c r="L9" s="323" t="str">
        <f>IF(GC5=3,"tdirc.append((perlen[i],nstp[i],tsmult[i]))","-")</f>
        <v>-</v>
      </c>
      <c r="M9" s="295"/>
      <c r="N9" s="301"/>
      <c r="O9" s="323"/>
      <c r="P9" s="323"/>
      <c r="Q9" s="295"/>
      <c r="R9" s="323"/>
      <c r="S9" s="295"/>
      <c r="T9" s="301"/>
      <c r="U9" s="323" t="str">
        <f>IF(GC5=6,"0","-")</f>
        <v>-</v>
      </c>
      <c r="V9" s="323"/>
      <c r="W9" s="295"/>
      <c r="X9" s="323"/>
      <c r="Y9" s="295"/>
      <c r="Z9" s="301"/>
      <c r="AA9" s="323"/>
      <c r="AB9" s="323"/>
      <c r="AC9" s="295" t="s">
        <v>2</v>
      </c>
      <c r="AD9" s="323"/>
      <c r="AE9" s="295"/>
      <c r="AF9" s="301"/>
      <c r="AG9" s="323"/>
      <c r="AH9" s="323"/>
      <c r="AI9" s="295"/>
      <c r="AJ9" s="323"/>
      <c r="AK9" s="295"/>
      <c r="AL9" s="301" t="s">
        <v>2</v>
      </c>
      <c r="AM9" s="323"/>
      <c r="AN9" s="323"/>
      <c r="AO9" s="295">
        <v>0</v>
      </c>
      <c r="AP9" s="329" t="s">
        <v>762</v>
      </c>
      <c r="AQ9" s="353"/>
      <c r="AR9" s="295"/>
      <c r="AS9" s="353"/>
      <c r="AT9" s="295"/>
      <c r="AU9" s="301"/>
      <c r="AV9" s="323"/>
      <c r="AW9" s="323"/>
      <c r="AX9" s="295"/>
      <c r="AY9" s="323"/>
      <c r="AZ9" s="295"/>
      <c r="BA9" s="301"/>
      <c r="BB9" s="323"/>
      <c r="BC9" s="323"/>
      <c r="BD9" s="295"/>
      <c r="BE9" s="323"/>
      <c r="BF9" s="295"/>
      <c r="BG9" s="301"/>
      <c r="BH9" s="323"/>
      <c r="BI9" s="323"/>
      <c r="BJ9" s="295"/>
      <c r="BK9" s="323"/>
      <c r="BL9" s="323"/>
      <c r="BM9" s="295"/>
      <c r="BN9" s="323"/>
      <c r="BO9" s="295"/>
      <c r="BP9" s="301"/>
      <c r="BQ9" s="323"/>
      <c r="BR9" s="323"/>
      <c r="BS9" s="295"/>
      <c r="BT9" s="323"/>
      <c r="BU9" s="295"/>
      <c r="BV9" s="301"/>
      <c r="BW9" s="323"/>
      <c r="BX9" s="323"/>
      <c r="BY9" s="295"/>
      <c r="BZ9" s="323"/>
      <c r="CA9" s="295">
        <v>2523800000</v>
      </c>
      <c r="CB9" s="301">
        <f>CA9/$CB$6</f>
        <v>29210.64814814815</v>
      </c>
      <c r="CC9" s="323"/>
      <c r="CD9" s="295"/>
      <c r="CE9" s="301"/>
      <c r="CF9" s="28"/>
      <c r="CG9" s="280"/>
      <c r="CH9" s="90"/>
      <c r="CI9" s="55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33" t="s">
        <v>2</v>
      </c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16"/>
      <c r="EK9" s="16"/>
      <c r="EL9" s="16"/>
      <c r="EM9" s="33" t="s">
        <v>2</v>
      </c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16"/>
      <c r="FO9" s="16"/>
      <c r="FP9" s="16"/>
      <c r="FQ9" s="33" t="s">
        <v>2</v>
      </c>
      <c r="FR9" s="28"/>
      <c r="FS9" s="89"/>
      <c r="FT9" s="89"/>
      <c r="FU9" s="89"/>
      <c r="FV9" s="89"/>
      <c r="FW9" s="89"/>
      <c r="FX9" s="89"/>
      <c r="FY9" s="91"/>
      <c r="FZ9" s="91"/>
      <c r="GA9" s="91"/>
      <c r="GB9" s="28"/>
      <c r="GC9" s="28"/>
      <c r="GD9" s="28"/>
      <c r="GE9" s="28"/>
      <c r="GF9" s="346" t="s">
        <v>1</v>
      </c>
      <c r="GG9" s="347">
        <f>INDEX($EN$15:$FQ$316,MATCH($GF9,$C$15:$C$316,0),GC$5)</f>
        <v>1</v>
      </c>
      <c r="GH9" s="28"/>
      <c r="GI9" s="349" t="str">
        <f>_xlfn.CONCAT(GG5*GG4*GG6," xyZ")</f>
        <v>975 xyZ</v>
      </c>
      <c r="GJ9" s="348" t="str">
        <f>IF(GJ3="m","-",IF(GG4=1,"-",IF($GJ$3="ft",GJ4*0.3048,GJ4)))</f>
        <v>-</v>
      </c>
      <c r="GK9" s="28"/>
      <c r="GL9" s="377">
        <f>IF(GG4=1,"-",IF($GJ$3="ft",GL4*0.3048,GL4)/1000)</f>
        <v>0.97499999999999998</v>
      </c>
      <c r="GM9" s="349" t="str">
        <f>IF(GJ3="m","-",IF(GG4=1,"-",IF($GJ$3="ft",GL4*0.3048,GL4)))</f>
        <v>-</v>
      </c>
      <c r="GN9" s="28"/>
      <c r="GO9" s="28"/>
      <c r="GP9" s="28"/>
      <c r="GQ9" s="28"/>
      <c r="GR9" s="290"/>
      <c r="GS9" s="342"/>
      <c r="GT9" s="342"/>
      <c r="GU9" s="28"/>
      <c r="GV9" s="28"/>
      <c r="GW9" s="28"/>
      <c r="GX9" s="28"/>
      <c r="GY9" s="28"/>
      <c r="GZ9" s="28"/>
      <c r="HA9" s="290" t="s">
        <v>787</v>
      </c>
      <c r="HB9" s="290" t="s">
        <v>681</v>
      </c>
      <c r="HC9" s="290"/>
      <c r="HD9" s="290"/>
      <c r="HE9" s="290"/>
      <c r="HF9" s="288" t="s">
        <v>2</v>
      </c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378"/>
      <c r="IH9" s="280"/>
      <c r="II9" s="292"/>
      <c r="IJ9" s="396"/>
      <c r="IK9" s="292"/>
      <c r="IL9" s="82" t="s">
        <v>265</v>
      </c>
      <c r="IM9" s="82"/>
      <c r="IN9" s="82"/>
      <c r="IO9" s="17"/>
      <c r="IP9" s="237" t="s">
        <v>315</v>
      </c>
      <c r="IQ9" s="61" t="s">
        <v>319</v>
      </c>
      <c r="IR9" s="61"/>
      <c r="IS9" s="61"/>
      <c r="IT9" s="61"/>
      <c r="IU9" s="61"/>
      <c r="IV9" s="61"/>
      <c r="IW9" s="61"/>
      <c r="IX9" s="61"/>
      <c r="IY9" s="61"/>
      <c r="IZ9" s="61"/>
      <c r="JA9" s="101"/>
      <c r="JB9" s="189">
        <v>9.2664000000000006E-4</v>
      </c>
      <c r="JC9" s="128">
        <v>840.8</v>
      </c>
      <c r="JD9" s="129">
        <v>840.6361338236278</v>
      </c>
      <c r="JE9" s="119">
        <v>1.8456943333099999E-2</v>
      </c>
      <c r="JF9" s="132">
        <v>840.85440000000006</v>
      </c>
      <c r="JG9" s="148">
        <v>4</v>
      </c>
      <c r="JH9" s="177">
        <v>1.8456943333099999E-2</v>
      </c>
      <c r="JI9" s="138">
        <v>840.04660000000001</v>
      </c>
      <c r="JJ9" s="183">
        <v>9.3000000000000005E-4</v>
      </c>
      <c r="JK9" s="142">
        <v>840.5</v>
      </c>
      <c r="JL9" s="100">
        <v>18</v>
      </c>
      <c r="JM9" s="109">
        <v>1.8456943333099999E-2</v>
      </c>
      <c r="JN9" s="149">
        <v>840.04660000000001</v>
      </c>
      <c r="JO9" s="145">
        <f t="shared" si="2"/>
        <v>9.3000000000000005E-4</v>
      </c>
      <c r="JP9" s="126"/>
      <c r="JQ9" s="145">
        <v>9.2664000000000006E-4</v>
      </c>
      <c r="JR9" s="160">
        <f t="shared" si="3"/>
        <v>9.3000000000000005E-4</v>
      </c>
      <c r="JS9" s="160">
        <f t="shared" si="4"/>
        <v>2.232E-2</v>
      </c>
      <c r="JT9" s="160">
        <f t="shared" si="5"/>
        <v>1.3391999999999999</v>
      </c>
      <c r="JU9" s="160">
        <f t="shared" si="6"/>
        <v>1.3391999999999999</v>
      </c>
      <c r="JV9" s="101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37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</row>
    <row r="10" spans="1:329" s="11" customFormat="1" ht="6" customHeight="1" x14ac:dyDescent="0.2">
      <c r="A10" s="75">
        <f>MAX(A4:A9)</f>
        <v>0</v>
      </c>
      <c r="B10" s="81"/>
      <c r="C10" s="81" t="str">
        <f>IF(A10=0,"Flux",INDEX(C4:C9,A10,1))</f>
        <v>Flux</v>
      </c>
      <c r="D10" s="94" t="s">
        <v>21</v>
      </c>
      <c r="E10" s="28"/>
      <c r="F10" s="323"/>
      <c r="G10" s="300"/>
      <c r="H10" s="302"/>
      <c r="I10" s="326"/>
      <c r="J10" s="295"/>
      <c r="K10" s="295"/>
      <c r="L10" s="323" t="str">
        <f>IF(GC5=3,"[1,365.0]","-")</f>
        <v>-</v>
      </c>
      <c r="M10" s="300"/>
      <c r="N10" s="302"/>
      <c r="O10" s="326"/>
      <c r="P10" s="295"/>
      <c r="Q10" s="295"/>
      <c r="R10" s="323"/>
      <c r="S10" s="300"/>
      <c r="T10" s="302"/>
      <c r="U10" s="326" t="str">
        <f>IF(GC5=6,"nstp=100","-")</f>
        <v>-</v>
      </c>
      <c r="V10" s="295"/>
      <c r="W10" s="295"/>
      <c r="X10" s="323"/>
      <c r="Y10" s="300"/>
      <c r="Z10" s="302"/>
      <c r="AA10" s="326"/>
      <c r="AB10" s="295"/>
      <c r="AC10" s="295" t="s">
        <v>2</v>
      </c>
      <c r="AD10" s="323"/>
      <c r="AE10" s="300"/>
      <c r="AF10" s="302"/>
      <c r="AG10" s="326"/>
      <c r="AH10" s="295"/>
      <c r="AI10" s="295"/>
      <c r="AJ10" s="323"/>
      <c r="AK10" s="300"/>
      <c r="AL10" s="302"/>
      <c r="AM10" s="326"/>
      <c r="AN10" s="295"/>
      <c r="AO10" s="295" t="s">
        <v>2</v>
      </c>
      <c r="AP10" s="329" t="s">
        <v>761</v>
      </c>
      <c r="AQ10" s="295"/>
      <c r="AR10" s="295"/>
      <c r="AS10" s="353"/>
      <c r="AT10" s="300"/>
      <c r="AU10" s="302"/>
      <c r="AV10" s="326"/>
      <c r="AW10" s="295"/>
      <c r="AX10" s="295"/>
      <c r="AY10" s="323"/>
      <c r="AZ10" s="300"/>
      <c r="BA10" s="302"/>
      <c r="BB10" s="326"/>
      <c r="BC10" s="295"/>
      <c r="BD10" s="295"/>
      <c r="BE10" s="323"/>
      <c r="BF10" s="300"/>
      <c r="BG10" s="302"/>
      <c r="BH10" s="326"/>
      <c r="BI10" s="295"/>
      <c r="BJ10" s="295"/>
      <c r="BK10" s="326"/>
      <c r="BL10" s="295"/>
      <c r="BM10" s="295"/>
      <c r="BN10" s="323"/>
      <c r="BO10" s="300"/>
      <c r="BP10" s="302" t="s">
        <v>2</v>
      </c>
      <c r="BQ10" s="326"/>
      <c r="BR10" s="295"/>
      <c r="BS10" s="295"/>
      <c r="BT10" s="323"/>
      <c r="BU10" s="300"/>
      <c r="BV10" s="302"/>
      <c r="BW10" s="326"/>
      <c r="BX10" s="295"/>
      <c r="BY10" s="295"/>
      <c r="BZ10" s="323"/>
      <c r="CA10" s="300" t="s">
        <v>2</v>
      </c>
      <c r="CB10" s="302">
        <f>CB8/$CB$5</f>
        <v>2.7397260273972601E-2</v>
      </c>
      <c r="CC10" s="323"/>
      <c r="CD10" s="300"/>
      <c r="CE10" s="302"/>
      <c r="CF10" s="28"/>
      <c r="CG10" s="280"/>
      <c r="CH10" s="89"/>
      <c r="CI10" s="55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33" t="s">
        <v>2</v>
      </c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16"/>
      <c r="EK10" s="16"/>
      <c r="EL10" s="16"/>
      <c r="EM10" s="33" t="s">
        <v>2</v>
      </c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16"/>
      <c r="FO10" s="16"/>
      <c r="FP10" s="16"/>
      <c r="FQ10" s="33" t="s">
        <v>2</v>
      </c>
      <c r="FR10" s="28"/>
      <c r="FS10" s="89"/>
      <c r="FT10" s="89"/>
      <c r="FU10" s="89"/>
      <c r="FV10" s="89"/>
      <c r="FW10" s="89"/>
      <c r="FX10" s="89"/>
      <c r="FY10" s="91"/>
      <c r="FZ10" s="91"/>
      <c r="GA10" s="91"/>
      <c r="GB10" s="28"/>
      <c r="GC10" s="28"/>
      <c r="GD10" s="28"/>
      <c r="GE10" s="28"/>
      <c r="GF10" s="28"/>
      <c r="GG10" s="28"/>
      <c r="GH10" s="28"/>
      <c r="GI10" s="349" t="str">
        <f>GI9</f>
        <v>975 xyZ</v>
      </c>
      <c r="GJ10" s="348" t="str">
        <f>IF(GJ3="m","-",IF(GG5=1,"-",IF($GJ$3="ft",GJ5*0.3048,GJ5)))</f>
        <v>-</v>
      </c>
      <c r="GK10" s="28"/>
      <c r="GL10" s="377">
        <f>IF(GG5=1,"-",IF($GJ$3="ft",GL5*0.3048,GL5)/1000)</f>
        <v>9.1441499999999998</v>
      </c>
      <c r="GM10" s="349" t="str">
        <f>IF(GJ3="m","-",IF(GG5=1,"-",IF($GJ$3="ft",GL5*0.3048,GL5)))</f>
        <v>-</v>
      </c>
      <c r="GN10" s="28"/>
      <c r="GO10" s="28"/>
      <c r="GP10" s="28"/>
      <c r="GQ10" s="28"/>
      <c r="GR10" s="290" t="s">
        <v>730</v>
      </c>
      <c r="GS10" s="342"/>
      <c r="GT10" s="342"/>
      <c r="GU10" s="28"/>
      <c r="GV10" s="28"/>
      <c r="GW10" s="28"/>
      <c r="GX10" s="28"/>
      <c r="GY10" s="28"/>
      <c r="GZ10" s="28"/>
      <c r="HA10" s="290" t="s">
        <v>738</v>
      </c>
      <c r="HB10" s="290" t="s">
        <v>748</v>
      </c>
      <c r="HC10" s="290"/>
      <c r="HD10" s="290"/>
      <c r="HE10" s="290"/>
      <c r="HF10" s="288" t="s">
        <v>2</v>
      </c>
      <c r="HG10" s="28"/>
      <c r="HH10" s="28"/>
      <c r="HI10" s="28"/>
      <c r="HJ10" s="28"/>
      <c r="HK10" s="28"/>
      <c r="HL10" s="28"/>
      <c r="HM10" s="28"/>
      <c r="HN10" s="361">
        <f>COUNTIF(HN15:HN313,"&lt;&gt;0")</f>
        <v>32</v>
      </c>
      <c r="HO10" s="361">
        <f t="shared" ref="HO10:HY10" si="7">COUNTIF(HO15:HO313,"&lt;&gt;0")</f>
        <v>32</v>
      </c>
      <c r="HP10" s="361">
        <f t="shared" si="7"/>
        <v>41</v>
      </c>
      <c r="HQ10" s="361">
        <f t="shared" si="7"/>
        <v>32</v>
      </c>
      <c r="HR10" s="361">
        <f t="shared" si="7"/>
        <v>29</v>
      </c>
      <c r="HS10" s="361">
        <f t="shared" si="7"/>
        <v>12</v>
      </c>
      <c r="HT10" s="361">
        <f t="shared" si="7"/>
        <v>6</v>
      </c>
      <c r="HU10" s="361">
        <f t="shared" si="7"/>
        <v>0</v>
      </c>
      <c r="HV10" s="361">
        <f t="shared" si="7"/>
        <v>0</v>
      </c>
      <c r="HW10" s="361">
        <f t="shared" si="7"/>
        <v>0</v>
      </c>
      <c r="HX10" s="361">
        <f t="shared" si="7"/>
        <v>0</v>
      </c>
      <c r="HY10" s="361">
        <f t="shared" si="7"/>
        <v>0</v>
      </c>
      <c r="HZ10" s="357" t="s">
        <v>119</v>
      </c>
      <c r="IA10" s="357" t="s">
        <v>119</v>
      </c>
      <c r="IB10" s="357" t="s">
        <v>119</v>
      </c>
      <c r="IC10" s="357" t="s">
        <v>119</v>
      </c>
      <c r="ID10" s="357" t="s">
        <v>119</v>
      </c>
      <c r="IE10" s="357" t="s">
        <v>119</v>
      </c>
      <c r="IF10" s="392" t="s">
        <v>119</v>
      </c>
      <c r="IG10" s="378"/>
      <c r="IH10" s="280"/>
      <c r="II10" s="292"/>
      <c r="IJ10" s="396"/>
      <c r="IK10" s="292"/>
      <c r="IL10" s="82" t="s">
        <v>658</v>
      </c>
      <c r="IM10" s="82"/>
      <c r="IN10" s="82"/>
      <c r="IO10" s="17"/>
      <c r="IP10" s="237" t="s">
        <v>316</v>
      </c>
      <c r="IQ10" s="61" t="s">
        <v>320</v>
      </c>
      <c r="IR10" s="61"/>
      <c r="IS10" s="61"/>
      <c r="IT10" s="61"/>
      <c r="IU10" s="61"/>
      <c r="IV10" s="61"/>
      <c r="IW10" s="61"/>
      <c r="IX10" s="61"/>
      <c r="IY10" s="61"/>
      <c r="IZ10" s="61"/>
      <c r="JA10" s="101"/>
      <c r="JB10" s="189">
        <v>1.1512800000000002E-3</v>
      </c>
      <c r="JC10" s="130">
        <v>840.8</v>
      </c>
      <c r="JD10" s="131">
        <v>840.6028004902945</v>
      </c>
      <c r="JE10" s="119">
        <v>3.15639823675E-2</v>
      </c>
      <c r="JF10" s="132">
        <v>840.79639999999995</v>
      </c>
      <c r="JG10" s="148">
        <v>5</v>
      </c>
      <c r="JH10" s="177">
        <v>3.15639823675E-2</v>
      </c>
      <c r="JI10" s="138">
        <v>839.49189999999999</v>
      </c>
      <c r="JJ10" s="183">
        <v>1.15E-3</v>
      </c>
      <c r="JK10" s="142">
        <v>840.4</v>
      </c>
      <c r="JL10" s="100">
        <v>17</v>
      </c>
      <c r="JM10" s="109">
        <v>3.15639823675E-2</v>
      </c>
      <c r="JN10" s="149">
        <v>839.49189999999999</v>
      </c>
      <c r="JO10" s="145">
        <f t="shared" si="2"/>
        <v>1.15E-3</v>
      </c>
      <c r="JP10" s="126"/>
      <c r="JQ10" s="145">
        <v>1.1512800000000002E-3</v>
      </c>
      <c r="JR10" s="160">
        <f t="shared" si="3"/>
        <v>1.15E-3</v>
      </c>
      <c r="JS10" s="160">
        <f t="shared" si="4"/>
        <v>2.76E-2</v>
      </c>
      <c r="JT10" s="160">
        <f t="shared" si="5"/>
        <v>1.6559999999999999</v>
      </c>
      <c r="JU10" s="160">
        <f t="shared" si="6"/>
        <v>1.6559999999999999</v>
      </c>
      <c r="JV10" s="101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37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</row>
    <row r="11" spans="1:329" s="11" customFormat="1" ht="6" customHeight="1" x14ac:dyDescent="0.15">
      <c r="A11" s="201"/>
      <c r="B11" s="202" t="s">
        <v>6</v>
      </c>
      <c r="C11" s="201" t="s">
        <v>3</v>
      </c>
      <c r="D11" s="94" t="s">
        <v>22</v>
      </c>
      <c r="E11" s="28"/>
      <c r="F11" s="323"/>
      <c r="G11" s="300"/>
      <c r="H11" s="300"/>
      <c r="I11" s="297"/>
      <c r="J11" s="298"/>
      <c r="K11" s="295"/>
      <c r="L11" s="323" t="str">
        <f>IF(GC5=3,"[(1,2,1.0),(365.0,730,1.0)]","-")</f>
        <v>-</v>
      </c>
      <c r="M11" s="300"/>
      <c r="N11" s="300"/>
      <c r="O11" s="297"/>
      <c r="P11" s="298"/>
      <c r="Q11" s="295"/>
      <c r="R11" s="323"/>
      <c r="S11" s="300"/>
      <c r="T11" s="300"/>
      <c r="U11" s="297" t="str">
        <f>IF(GC5=6,"29","-")</f>
        <v>-</v>
      </c>
      <c r="V11" s="298"/>
      <c r="W11" s="295"/>
      <c r="X11" s="323"/>
      <c r="Y11" s="300"/>
      <c r="Z11" s="300"/>
      <c r="AA11" s="297"/>
      <c r="AB11" s="298"/>
      <c r="AC11" s="295"/>
      <c r="AD11" s="323"/>
      <c r="AE11" s="300"/>
      <c r="AF11" s="300"/>
      <c r="AG11" s="297"/>
      <c r="AH11" s="298"/>
      <c r="AI11" s="295"/>
      <c r="AJ11" s="323"/>
      <c r="AK11" s="300"/>
      <c r="AL11" s="300">
        <v>1</v>
      </c>
      <c r="AM11" s="297"/>
      <c r="AN11" s="298"/>
      <c r="AO11" s="295" t="s">
        <v>2</v>
      </c>
      <c r="AP11" s="295"/>
      <c r="AQ11" s="355"/>
      <c r="AR11" s="295"/>
      <c r="AS11" s="353"/>
      <c r="AT11" s="300"/>
      <c r="AU11" s="300" t="s">
        <v>2</v>
      </c>
      <c r="AV11" s="297"/>
      <c r="AW11" s="298"/>
      <c r="AX11" s="295" t="s">
        <v>2</v>
      </c>
      <c r="AY11" s="323"/>
      <c r="AZ11" s="300"/>
      <c r="BA11" s="300"/>
      <c r="BB11" s="297"/>
      <c r="BC11" s="298"/>
      <c r="BD11" s="295"/>
      <c r="BE11" s="323"/>
      <c r="BF11" s="300"/>
      <c r="BG11" s="300"/>
      <c r="BH11" s="297"/>
      <c r="BI11" s="298"/>
      <c r="BJ11" s="295" t="s">
        <v>2</v>
      </c>
      <c r="BK11" s="297"/>
      <c r="BL11" s="298"/>
      <c r="BM11" s="295" t="s">
        <v>2</v>
      </c>
      <c r="BN11" s="323"/>
      <c r="BO11" s="300"/>
      <c r="BP11" s="300"/>
      <c r="BQ11" s="297"/>
      <c r="BR11" s="298"/>
      <c r="BS11" s="295"/>
      <c r="BT11" s="323"/>
      <c r="BU11" s="300"/>
      <c r="BV11" s="300"/>
      <c r="BW11" s="297"/>
      <c r="BX11" s="298"/>
      <c r="BY11" s="295"/>
      <c r="BZ11" s="323"/>
      <c r="CA11" s="300" t="s">
        <v>677</v>
      </c>
      <c r="CB11" s="300">
        <f>CB9/$CB$5</f>
        <v>80.029173008625065</v>
      </c>
      <c r="CC11" s="323"/>
      <c r="CD11" s="300"/>
      <c r="CE11" s="300"/>
      <c r="CF11" s="28"/>
      <c r="CG11" s="280">
        <f>MAX(E14:CG14)</f>
        <v>26</v>
      </c>
      <c r="CH11" s="91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33" t="s">
        <v>2</v>
      </c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16"/>
      <c r="EK11" s="16"/>
      <c r="EL11" s="16"/>
      <c r="EM11" s="33" t="s">
        <v>2</v>
      </c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16"/>
      <c r="FO11" s="16"/>
      <c r="FP11" s="16"/>
      <c r="FQ11" s="33" t="s">
        <v>2</v>
      </c>
      <c r="FR11" s="28"/>
      <c r="FS11" s="89"/>
      <c r="FT11" s="89"/>
      <c r="FU11" s="89"/>
      <c r="FV11" s="89"/>
      <c r="FW11" s="89"/>
      <c r="FX11" s="89"/>
      <c r="FY11" s="91"/>
      <c r="FZ11" s="91"/>
      <c r="GA11" s="278" t="s">
        <v>706</v>
      </c>
      <c r="GB11" s="28"/>
      <c r="GC11" s="267" t="str">
        <f>IF(ISNUMBER(MATCH(GC5,$I$14:$FU$14,0)),INDEX($I$13:$FU$13,1,MATCH(GC5,$I$14:$FU$14,0)),"no")</f>
        <v>12_sfr-pindersauer</v>
      </c>
      <c r="GD11" s="28"/>
      <c r="GE11" s="28"/>
      <c r="GF11" s="345"/>
      <c r="GG11" s="28"/>
      <c r="GH11" s="28"/>
      <c r="GI11" s="348" t="str">
        <f>_xlfn.CONCAT(GG5*GG4," xy")</f>
        <v>975 xy</v>
      </c>
      <c r="GJ11" s="348" t="str">
        <f>IF(GJ3="m","-",IF(GG6=1,"-",IF($GJ$3="ft",GJ6*0.3048,GJ6)))</f>
        <v>-</v>
      </c>
      <c r="GK11" s="28"/>
      <c r="GL11" s="350" t="s">
        <v>2</v>
      </c>
      <c r="GM11" s="350" t="str">
        <f>IF(GJ3="m","-",IF(GG6=1,"-",IF($GJ$3="ft",GL6*0.3048,GL6)))</f>
        <v>-</v>
      </c>
      <c r="GN11" s="28"/>
      <c r="GO11" s="28"/>
      <c r="GP11" s="28"/>
      <c r="GQ11" s="28"/>
      <c r="GR11" s="290" t="s">
        <v>731</v>
      </c>
      <c r="GS11" s="342"/>
      <c r="GT11" s="342"/>
      <c r="GU11" s="28"/>
      <c r="GV11" s="28"/>
      <c r="GW11" s="28"/>
      <c r="GX11" s="28"/>
      <c r="GY11" s="28"/>
      <c r="GZ11" s="28"/>
      <c r="HA11" s="290" t="s">
        <v>771</v>
      </c>
      <c r="HB11" s="290"/>
      <c r="HC11" s="290" t="s">
        <v>724</v>
      </c>
      <c r="HD11" s="290"/>
      <c r="HE11" s="290"/>
      <c r="HF11" s="290"/>
      <c r="HG11" s="28"/>
      <c r="HH11" s="28"/>
      <c r="HI11" s="28"/>
      <c r="HJ11" s="28"/>
      <c r="HK11" s="308"/>
      <c r="HL11" s="308"/>
      <c r="HM11" s="308"/>
      <c r="HN11" s="357" t="s">
        <v>119</v>
      </c>
      <c r="HO11" s="357" t="s">
        <v>119</v>
      </c>
      <c r="HP11" s="357" t="s">
        <v>119</v>
      </c>
      <c r="HQ11" s="357" t="s">
        <v>119</v>
      </c>
      <c r="HR11" s="357" t="s">
        <v>119</v>
      </c>
      <c r="HS11" s="357" t="s">
        <v>119</v>
      </c>
      <c r="HT11" s="357" t="s">
        <v>119</v>
      </c>
      <c r="HU11" s="357" t="s">
        <v>119</v>
      </c>
      <c r="HV11" s="357" t="s">
        <v>119</v>
      </c>
      <c r="HW11" s="357" t="s">
        <v>119</v>
      </c>
      <c r="HX11" s="357" t="s">
        <v>119</v>
      </c>
      <c r="HY11" s="357" t="s">
        <v>119</v>
      </c>
      <c r="HZ11" s="357"/>
      <c r="IA11" s="357"/>
      <c r="IB11" s="357"/>
      <c r="IC11" s="357"/>
      <c r="ID11" s="357"/>
      <c r="IE11" s="357"/>
      <c r="IF11" s="392"/>
      <c r="IG11" s="378"/>
      <c r="IH11" s="280"/>
      <c r="II11" s="292"/>
      <c r="IJ11" s="396"/>
      <c r="IK11" s="292"/>
      <c r="IL11" s="82" t="s">
        <v>251</v>
      </c>
      <c r="IM11" s="82"/>
      <c r="IN11" s="82"/>
      <c r="IO11" s="17"/>
      <c r="IP11" s="237" t="s">
        <v>317</v>
      </c>
      <c r="IQ11" s="61" t="s">
        <v>321</v>
      </c>
      <c r="IR11" s="61"/>
      <c r="IS11" s="61"/>
      <c r="IT11" s="61"/>
      <c r="IU11" s="61"/>
      <c r="IV11" s="61"/>
      <c r="IW11" s="61"/>
      <c r="IX11" s="61"/>
      <c r="IY11" s="61"/>
      <c r="IZ11" s="61"/>
      <c r="JA11" s="101"/>
      <c r="JB11" s="189">
        <v>2.3025600000000004E-3</v>
      </c>
      <c r="JC11" s="128">
        <v>840.8</v>
      </c>
      <c r="JD11" s="129">
        <v>840.43613382362776</v>
      </c>
      <c r="JE11" s="119">
        <v>5.1224537193799997E-2</v>
      </c>
      <c r="JF11" s="132">
        <v>840.69539999999995</v>
      </c>
      <c r="JG11" s="148">
        <v>6</v>
      </c>
      <c r="JH11" s="177">
        <v>5.1224537193799997E-2</v>
      </c>
      <c r="JI11" s="138">
        <v>839.07539999999995</v>
      </c>
      <c r="JJ11" s="183">
        <v>2.3E-3</v>
      </c>
      <c r="JK11" s="142">
        <v>840.2</v>
      </c>
      <c r="JL11" s="100">
        <v>16</v>
      </c>
      <c r="JM11" s="109">
        <v>5.1224537193799997E-2</v>
      </c>
      <c r="JN11" s="149">
        <v>839.07539999999995</v>
      </c>
      <c r="JO11" s="145">
        <f t="shared" si="2"/>
        <v>2.3E-3</v>
      </c>
      <c r="JP11" s="126"/>
      <c r="JQ11" s="145">
        <v>2.3025600000000004E-3</v>
      </c>
      <c r="JR11" s="160">
        <f t="shared" si="3"/>
        <v>2.3E-3</v>
      </c>
      <c r="JS11" s="160">
        <f t="shared" si="4"/>
        <v>5.5199999999999999E-2</v>
      </c>
      <c r="JT11" s="160">
        <f t="shared" si="5"/>
        <v>3.3119999999999998</v>
      </c>
      <c r="JU11" s="160">
        <f t="shared" si="6"/>
        <v>3.3119999999999998</v>
      </c>
      <c r="JV11" s="101"/>
      <c r="JW11" s="28"/>
      <c r="JX11" s="357" t="s">
        <v>119</v>
      </c>
      <c r="JY11" s="357" t="s">
        <v>119</v>
      </c>
      <c r="JZ11" s="357" t="s">
        <v>119</v>
      </c>
      <c r="KA11" s="357" t="s">
        <v>119</v>
      </c>
      <c r="KB11" s="357" t="s">
        <v>119</v>
      </c>
      <c r="KC11" s="357" t="s">
        <v>119</v>
      </c>
      <c r="KD11" s="357" t="s">
        <v>119</v>
      </c>
      <c r="KE11" s="357" t="s">
        <v>119</v>
      </c>
      <c r="KF11" s="357" t="s">
        <v>119</v>
      </c>
      <c r="KG11" s="357" t="s">
        <v>119</v>
      </c>
      <c r="KH11" s="357" t="s">
        <v>119</v>
      </c>
      <c r="KI11" s="357" t="s">
        <v>119</v>
      </c>
      <c r="KJ11" s="357" t="s">
        <v>119</v>
      </c>
      <c r="KK11" s="357" t="s">
        <v>119</v>
      </c>
      <c r="KL11" s="357" t="s">
        <v>119</v>
      </c>
      <c r="KM11" s="357" t="s">
        <v>119</v>
      </c>
      <c r="KN11" s="357" t="s">
        <v>119</v>
      </c>
      <c r="KO11" s="357" t="s">
        <v>119</v>
      </c>
      <c r="KP11" s="357" t="s">
        <v>119</v>
      </c>
      <c r="KQ11" s="357" t="s">
        <v>119</v>
      </c>
      <c r="KR11" s="357" t="s">
        <v>119</v>
      </c>
      <c r="KS11" s="357" t="s">
        <v>119</v>
      </c>
      <c r="KT11" s="357" t="s">
        <v>119</v>
      </c>
      <c r="KU11" s="357" t="s">
        <v>119</v>
      </c>
      <c r="KV11" s="357" t="s">
        <v>119</v>
      </c>
      <c r="KW11" s="357" t="s">
        <v>119</v>
      </c>
      <c r="KX11" s="357" t="s">
        <v>119</v>
      </c>
      <c r="KY11" s="357" t="s">
        <v>119</v>
      </c>
      <c r="KZ11" s="357" t="s">
        <v>119</v>
      </c>
      <c r="LA11" s="357" t="s">
        <v>119</v>
      </c>
      <c r="LB11" s="357" t="s">
        <v>119</v>
      </c>
      <c r="LC11" s="368" t="s">
        <v>818</v>
      </c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</row>
    <row r="12" spans="1:329" s="11" customFormat="1" ht="6" customHeight="1" x14ac:dyDescent="0.15">
      <c r="A12" s="94"/>
      <c r="B12" s="94"/>
      <c r="C12" s="94"/>
      <c r="D12" s="94"/>
      <c r="E12" s="28"/>
      <c r="F12" s="323"/>
      <c r="G12" s="295"/>
      <c r="H12" s="295"/>
      <c r="I12" s="299"/>
      <c r="J12" s="295"/>
      <c r="K12" s="295"/>
      <c r="L12" s="323"/>
      <c r="M12" s="295"/>
      <c r="N12" s="295"/>
      <c r="O12" s="299"/>
      <c r="P12" s="295"/>
      <c r="Q12" s="295"/>
      <c r="R12" s="323"/>
      <c r="S12" s="295"/>
      <c r="T12" s="295"/>
      <c r="U12" s="299"/>
      <c r="V12" s="295"/>
      <c r="W12" s="295"/>
      <c r="X12" s="323" t="s">
        <v>284</v>
      </c>
      <c r="Y12" s="295"/>
      <c r="Z12" s="295"/>
      <c r="AA12" s="299" t="s">
        <v>287</v>
      </c>
      <c r="AB12" s="295"/>
      <c r="AC12" s="295"/>
      <c r="AD12" s="323" t="s">
        <v>174</v>
      </c>
      <c r="AE12" s="295">
        <v>1</v>
      </c>
      <c r="AF12" s="295">
        <v>0.5</v>
      </c>
      <c r="AG12" s="299" t="s">
        <v>288</v>
      </c>
      <c r="AH12" s="295">
        <v>1</v>
      </c>
      <c r="AI12" s="295">
        <v>0.5</v>
      </c>
      <c r="AJ12" s="323"/>
      <c r="AK12" s="295"/>
      <c r="AL12" s="295" t="s">
        <v>2</v>
      </c>
      <c r="AM12" s="299"/>
      <c r="AN12" s="295"/>
      <c r="AO12" s="295" t="s">
        <v>2</v>
      </c>
      <c r="AP12" s="321"/>
      <c r="AQ12" s="295"/>
      <c r="AR12" s="295"/>
      <c r="AS12" s="353"/>
      <c r="AT12" s="295"/>
      <c r="AU12" s="295" t="s">
        <v>2</v>
      </c>
      <c r="AV12" s="299"/>
      <c r="AW12" s="295"/>
      <c r="AX12" s="295" t="s">
        <v>2</v>
      </c>
      <c r="AY12" s="323"/>
      <c r="AZ12" s="295"/>
      <c r="BA12" s="295"/>
      <c r="BB12" s="299"/>
      <c r="BC12" s="295"/>
      <c r="BD12" s="295"/>
      <c r="BE12" s="323"/>
      <c r="BF12" s="295"/>
      <c r="BG12" s="295"/>
      <c r="BH12" s="299"/>
      <c r="BI12" s="295"/>
      <c r="BJ12" s="295" t="s">
        <v>2</v>
      </c>
      <c r="BK12" s="299"/>
      <c r="BL12" s="295"/>
      <c r="BM12" s="295" t="s">
        <v>2</v>
      </c>
      <c r="BN12" s="323"/>
      <c r="BO12" s="295"/>
      <c r="BP12" s="295"/>
      <c r="BQ12" s="299"/>
      <c r="BR12" s="295"/>
      <c r="BS12" s="295"/>
      <c r="BT12" s="323"/>
      <c r="BU12" s="295"/>
      <c r="BV12" s="295"/>
      <c r="BW12" s="299"/>
      <c r="BX12" s="295"/>
      <c r="BY12" s="295"/>
      <c r="BZ12" s="323"/>
      <c r="CA12" s="295"/>
      <c r="CB12" s="295" t="str">
        <f>_xlfn.CONCAT(ROUND(CB10,2)," | ",ROUND(CB11,0))</f>
        <v>0.03 | 80</v>
      </c>
      <c r="CC12" s="323"/>
      <c r="CD12" s="295"/>
      <c r="CE12" s="295"/>
      <c r="CF12" s="28"/>
      <c r="CG12" s="241" t="s">
        <v>119</v>
      </c>
      <c r="CH12" s="241" t="s">
        <v>119</v>
      </c>
      <c r="CI12" s="241" t="s">
        <v>119</v>
      </c>
      <c r="CJ12" s="32" t="s">
        <v>119</v>
      </c>
      <c r="CK12" s="32" t="s">
        <v>119</v>
      </c>
      <c r="CL12" s="32" t="s">
        <v>119</v>
      </c>
      <c r="CM12" s="32" t="s">
        <v>119</v>
      </c>
      <c r="CN12" s="32" t="s">
        <v>119</v>
      </c>
      <c r="CO12" s="32" t="s">
        <v>119</v>
      </c>
      <c r="CP12" s="32" t="s">
        <v>119</v>
      </c>
      <c r="CQ12" s="32" t="s">
        <v>119</v>
      </c>
      <c r="CR12" s="32" t="s">
        <v>119</v>
      </c>
      <c r="CS12" s="32" t="s">
        <v>119</v>
      </c>
      <c r="CT12" s="32" t="s">
        <v>119</v>
      </c>
      <c r="CU12" s="32" t="s">
        <v>119</v>
      </c>
      <c r="CV12" s="32" t="s">
        <v>119</v>
      </c>
      <c r="CW12" s="32" t="s">
        <v>119</v>
      </c>
      <c r="CX12" s="32" t="s">
        <v>119</v>
      </c>
      <c r="CY12" s="32" t="s">
        <v>119</v>
      </c>
      <c r="CZ12" s="32" t="s">
        <v>119</v>
      </c>
      <c r="DA12" s="32" t="s">
        <v>119</v>
      </c>
      <c r="DB12" s="32" t="s">
        <v>119</v>
      </c>
      <c r="DC12" s="32" t="s">
        <v>119</v>
      </c>
      <c r="DD12" s="32" t="s">
        <v>119</v>
      </c>
      <c r="DE12" s="32" t="s">
        <v>119</v>
      </c>
      <c r="DF12" s="32" t="s">
        <v>119</v>
      </c>
      <c r="DG12" s="32"/>
      <c r="DH12" s="32"/>
      <c r="DI12" s="32" t="s">
        <v>119</v>
      </c>
      <c r="DJ12" s="32" t="s">
        <v>119</v>
      </c>
      <c r="DK12" s="32" t="s">
        <v>119</v>
      </c>
      <c r="DL12" s="32" t="s">
        <v>119</v>
      </c>
      <c r="DM12" s="32" t="s">
        <v>119</v>
      </c>
      <c r="DN12" s="32" t="s">
        <v>119</v>
      </c>
      <c r="DO12" s="32" t="s">
        <v>119</v>
      </c>
      <c r="DP12" s="32" t="s">
        <v>119</v>
      </c>
      <c r="DQ12" s="32" t="s">
        <v>119</v>
      </c>
      <c r="DR12" s="32" t="s">
        <v>119</v>
      </c>
      <c r="DS12" s="32" t="s">
        <v>119</v>
      </c>
      <c r="DT12" s="32" t="s">
        <v>119</v>
      </c>
      <c r="DU12" s="32" t="s">
        <v>119</v>
      </c>
      <c r="DV12" s="32" t="s">
        <v>119</v>
      </c>
      <c r="DW12" s="32" t="s">
        <v>119</v>
      </c>
      <c r="DX12" s="32" t="s">
        <v>119</v>
      </c>
      <c r="DY12" s="32" t="s">
        <v>119</v>
      </c>
      <c r="DZ12" s="32" t="s">
        <v>119</v>
      </c>
      <c r="EA12" s="32" t="s">
        <v>119</v>
      </c>
      <c r="EB12" s="32" t="s">
        <v>119</v>
      </c>
      <c r="EC12" s="32" t="s">
        <v>119</v>
      </c>
      <c r="ED12" s="32" t="s">
        <v>119</v>
      </c>
      <c r="EE12" s="32" t="s">
        <v>119</v>
      </c>
      <c r="EF12" s="32" t="s">
        <v>119</v>
      </c>
      <c r="EG12" s="32" t="s">
        <v>119</v>
      </c>
      <c r="EH12" s="32" t="s">
        <v>119</v>
      </c>
      <c r="EI12" s="32" t="s">
        <v>119</v>
      </c>
      <c r="EJ12" s="32" t="s">
        <v>119</v>
      </c>
      <c r="EK12" s="32" t="s">
        <v>119</v>
      </c>
      <c r="EL12" s="32" t="s">
        <v>119</v>
      </c>
      <c r="EM12" s="32" t="s">
        <v>119</v>
      </c>
      <c r="EN12" s="32" t="s">
        <v>119</v>
      </c>
      <c r="EO12" s="32" t="s">
        <v>119</v>
      </c>
      <c r="EP12" s="32" t="s">
        <v>119</v>
      </c>
      <c r="EQ12" s="32" t="s">
        <v>119</v>
      </c>
      <c r="ER12" s="32" t="s">
        <v>119</v>
      </c>
      <c r="ES12" s="32" t="s">
        <v>119</v>
      </c>
      <c r="ET12" s="32" t="s">
        <v>119</v>
      </c>
      <c r="EU12" s="32" t="s">
        <v>119</v>
      </c>
      <c r="EV12" s="32" t="s">
        <v>119</v>
      </c>
      <c r="EW12" s="32" t="s">
        <v>119</v>
      </c>
      <c r="EX12" s="32" t="s">
        <v>119</v>
      </c>
      <c r="EY12" s="32" t="s">
        <v>119</v>
      </c>
      <c r="EZ12" s="32" t="s">
        <v>119</v>
      </c>
      <c r="FA12" s="32" t="s">
        <v>119</v>
      </c>
      <c r="FB12" s="32" t="s">
        <v>119</v>
      </c>
      <c r="FC12" s="32" t="s">
        <v>119</v>
      </c>
      <c r="FD12" s="32" t="s">
        <v>119</v>
      </c>
      <c r="FE12" s="32" t="s">
        <v>119</v>
      </c>
      <c r="FF12" s="32" t="s">
        <v>119</v>
      </c>
      <c r="FG12" s="32" t="s">
        <v>119</v>
      </c>
      <c r="FH12" s="32" t="s">
        <v>119</v>
      </c>
      <c r="FI12" s="32" t="s">
        <v>119</v>
      </c>
      <c r="FJ12" s="32" t="s">
        <v>119</v>
      </c>
      <c r="FK12" s="32" t="s">
        <v>119</v>
      </c>
      <c r="FL12" s="32" t="s">
        <v>119</v>
      </c>
      <c r="FM12" s="32" t="s">
        <v>119</v>
      </c>
      <c r="FN12" s="32" t="s">
        <v>119</v>
      </c>
      <c r="FO12" s="32" t="s">
        <v>119</v>
      </c>
      <c r="FP12" s="32" t="s">
        <v>119</v>
      </c>
      <c r="FQ12" s="32" t="s">
        <v>119</v>
      </c>
      <c r="FR12" s="28"/>
      <c r="FS12" s="32" t="s">
        <v>119</v>
      </c>
      <c r="FT12" s="32" t="s">
        <v>119</v>
      </c>
      <c r="FU12" s="70" t="s">
        <v>119</v>
      </c>
      <c r="FV12" s="70" t="s">
        <v>119</v>
      </c>
      <c r="FW12" s="70" t="s">
        <v>119</v>
      </c>
      <c r="FX12" s="70" t="s">
        <v>119</v>
      </c>
      <c r="FY12" s="70" t="s">
        <v>119</v>
      </c>
      <c r="FZ12" s="70" t="s">
        <v>119</v>
      </c>
      <c r="GA12" s="91"/>
      <c r="GB12" s="28"/>
      <c r="GC12" s="91"/>
      <c r="GD12" s="91"/>
      <c r="GE12" s="28"/>
      <c r="GF12" s="28"/>
      <c r="GG12" s="28"/>
      <c r="GH12" s="28"/>
      <c r="GI12" s="28"/>
      <c r="GJ12" s="28"/>
      <c r="GK12" s="28"/>
      <c r="GL12" s="28"/>
      <c r="GM12" s="278"/>
      <c r="GN12" s="28"/>
      <c r="GO12" s="28"/>
      <c r="GP12" s="28"/>
      <c r="GQ12" s="28"/>
      <c r="GR12" s="342"/>
      <c r="GS12" s="342"/>
      <c r="GT12" s="342"/>
      <c r="GU12" s="27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4"/>
      <c r="HN12" s="361">
        <f>MAX(HN15:HN67)</f>
        <v>32</v>
      </c>
      <c r="HO12" s="361">
        <f>MAX(HO15:HO67)+HN12+1</f>
        <v>65</v>
      </c>
      <c r="HP12" s="361">
        <f t="shared" ref="HP12:HY12" si="8">MAX(HP15:HP67)+HO12+1</f>
        <v>107</v>
      </c>
      <c r="HQ12" s="361">
        <f t="shared" si="8"/>
        <v>140</v>
      </c>
      <c r="HR12" s="361">
        <f t="shared" si="8"/>
        <v>170</v>
      </c>
      <c r="HS12" s="361">
        <f t="shared" si="8"/>
        <v>183</v>
      </c>
      <c r="HT12" s="361">
        <f t="shared" si="8"/>
        <v>190</v>
      </c>
      <c r="HU12" s="361">
        <f t="shared" si="8"/>
        <v>191</v>
      </c>
      <c r="HV12" s="361">
        <f t="shared" si="8"/>
        <v>192</v>
      </c>
      <c r="HW12" s="361">
        <f t="shared" si="8"/>
        <v>193</v>
      </c>
      <c r="HX12" s="361">
        <f t="shared" si="8"/>
        <v>194</v>
      </c>
      <c r="HY12" s="361">
        <f t="shared" si="8"/>
        <v>195</v>
      </c>
      <c r="HZ12" s="361">
        <f>_xlfn.MAXIFS(HN12:HY12,HN10:HY10,"&lt;&gt;0")</f>
        <v>190</v>
      </c>
      <c r="IA12" s="361"/>
      <c r="IB12" s="361"/>
      <c r="IC12" s="73"/>
      <c r="ID12" s="73"/>
      <c r="IE12" s="361"/>
      <c r="IF12" s="73"/>
      <c r="IG12" s="378"/>
      <c r="IH12" s="280"/>
      <c r="II12" s="280"/>
      <c r="IJ12" s="94"/>
      <c r="IK12" s="28"/>
      <c r="IL12" s="82" t="s">
        <v>252</v>
      </c>
      <c r="IM12" s="82"/>
      <c r="IN12" s="82"/>
      <c r="IO12" s="17"/>
      <c r="IP12" s="237" t="s">
        <v>318</v>
      </c>
      <c r="IQ12" s="61" t="s">
        <v>322</v>
      </c>
      <c r="IR12" s="61"/>
      <c r="IS12" s="61"/>
      <c r="IT12" s="61"/>
      <c r="IU12" s="61"/>
      <c r="IV12" s="61"/>
      <c r="IW12" s="61"/>
      <c r="IX12" s="61"/>
      <c r="IY12" s="61"/>
      <c r="IZ12" s="61"/>
      <c r="JA12" s="101"/>
      <c r="JB12" s="189">
        <v>3.4678800000000004E-3</v>
      </c>
      <c r="JC12" s="128">
        <v>840.8</v>
      </c>
      <c r="JD12" s="129">
        <v>840.26946715696113</v>
      </c>
      <c r="JE12" s="119">
        <v>8.0715373158499998E-2</v>
      </c>
      <c r="JF12" s="132">
        <v>840.48310000000004</v>
      </c>
      <c r="JG12" s="148">
        <v>7</v>
      </c>
      <c r="JH12" s="177">
        <v>8.0715373158499998E-2</v>
      </c>
      <c r="JI12" s="138">
        <v>838.12429999999995</v>
      </c>
      <c r="JJ12" s="183">
        <v>3.47E-3</v>
      </c>
      <c r="JK12" s="142">
        <v>840</v>
      </c>
      <c r="JL12" s="100">
        <v>15</v>
      </c>
      <c r="JM12" s="109">
        <v>8.0715373158499998E-2</v>
      </c>
      <c r="JN12" s="149">
        <v>838.12429999999995</v>
      </c>
      <c r="JO12" s="145">
        <f t="shared" ref="JO12:JO26" si="9">IF(JO$5=0,JJ12,JQ12)</f>
        <v>3.47E-3</v>
      </c>
      <c r="JP12" s="126"/>
      <c r="JQ12" s="145">
        <v>3.4678800000000004E-3</v>
      </c>
      <c r="JR12" s="160">
        <f t="shared" si="3"/>
        <v>3.47E-3</v>
      </c>
      <c r="JS12" s="160">
        <f t="shared" si="4"/>
        <v>8.3279999999999993E-2</v>
      </c>
      <c r="JT12" s="160">
        <f t="shared" si="5"/>
        <v>4.9967999999999995</v>
      </c>
      <c r="JU12" s="160">
        <f t="shared" ref="JU12:JU43" si="10">IF(ISNUMBER($JR12),IF(JT12&lt;=$JR$4,JT12,JT12*$JU$4),"")</f>
        <v>4.9967999999999995</v>
      </c>
      <c r="JV12" s="101"/>
      <c r="JW12" s="28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36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</row>
    <row r="13" spans="1:329" s="11" customFormat="1" ht="6" customHeight="1" x14ac:dyDescent="0.15">
      <c r="A13" s="94"/>
      <c r="B13" s="278">
        <f>MAX(B15:B313)</f>
        <v>286</v>
      </c>
      <c r="C13" s="393"/>
      <c r="D13" s="393" t="s">
        <v>894</v>
      </c>
      <c r="E13" s="28"/>
      <c r="F13" s="327" t="s">
        <v>689</v>
      </c>
      <c r="G13" s="328"/>
      <c r="H13" s="328"/>
      <c r="I13" s="329" t="s">
        <v>690</v>
      </c>
      <c r="J13" s="328"/>
      <c r="K13" s="328"/>
      <c r="L13" s="327" t="s">
        <v>691</v>
      </c>
      <c r="M13" s="328"/>
      <c r="N13" s="295">
        <v>1</v>
      </c>
      <c r="O13" s="329" t="s">
        <v>692</v>
      </c>
      <c r="P13" s="328"/>
      <c r="Q13" s="328"/>
      <c r="R13" s="327" t="s">
        <v>693</v>
      </c>
      <c r="S13" s="328"/>
      <c r="T13" s="328"/>
      <c r="U13" s="335" t="s">
        <v>140</v>
      </c>
      <c r="V13" s="336"/>
      <c r="W13" s="336"/>
      <c r="X13" s="337" t="s">
        <v>243</v>
      </c>
      <c r="Y13" s="336"/>
      <c r="Z13" s="336"/>
      <c r="AA13" s="329" t="s">
        <v>694</v>
      </c>
      <c r="AB13" s="328"/>
      <c r="AC13" s="328"/>
      <c r="AD13" s="327" t="s">
        <v>695</v>
      </c>
      <c r="AE13" s="328"/>
      <c r="AF13" s="328"/>
      <c r="AG13" s="329" t="s">
        <v>696</v>
      </c>
      <c r="AH13" s="328"/>
      <c r="AI13" s="328"/>
      <c r="AJ13" s="327" t="s">
        <v>697</v>
      </c>
      <c r="AK13" s="328"/>
      <c r="AL13" s="295" t="s">
        <v>2</v>
      </c>
      <c r="AM13" s="329" t="s">
        <v>698</v>
      </c>
      <c r="AN13" s="328"/>
      <c r="AO13" s="295" t="s">
        <v>2</v>
      </c>
      <c r="AP13" s="329" t="s">
        <v>390</v>
      </c>
      <c r="AQ13" s="328"/>
      <c r="AR13" s="328"/>
      <c r="AS13" s="327" t="s">
        <v>703</v>
      </c>
      <c r="AT13" s="328"/>
      <c r="AU13" s="328" t="s">
        <v>2</v>
      </c>
      <c r="AV13" s="329" t="s">
        <v>397</v>
      </c>
      <c r="AW13" s="328"/>
      <c r="AX13" s="328" t="s">
        <v>2</v>
      </c>
      <c r="AY13" s="327" t="s">
        <v>765</v>
      </c>
      <c r="AZ13" s="328"/>
      <c r="BA13" s="328"/>
      <c r="BB13" s="329" t="s">
        <v>766</v>
      </c>
      <c r="BC13" s="328"/>
      <c r="BD13" s="328"/>
      <c r="BE13" s="327" t="s">
        <v>841</v>
      </c>
      <c r="BF13" s="328"/>
      <c r="BG13" s="328"/>
      <c r="BH13" s="329" t="s">
        <v>842</v>
      </c>
      <c r="BI13" s="328"/>
      <c r="BJ13" s="328" t="s">
        <v>2</v>
      </c>
      <c r="BK13" s="329" t="s">
        <v>839</v>
      </c>
      <c r="BL13" s="328"/>
      <c r="BM13" s="328" t="s">
        <v>2</v>
      </c>
      <c r="BN13" s="327" t="s">
        <v>840</v>
      </c>
      <c r="BO13" s="328"/>
      <c r="BP13" s="328"/>
      <c r="BQ13" s="329" t="s">
        <v>434</v>
      </c>
      <c r="BR13" s="328"/>
      <c r="BS13" s="328"/>
      <c r="BT13" s="327" t="s">
        <v>456</v>
      </c>
      <c r="BU13" s="328"/>
      <c r="BV13" s="328" t="s">
        <v>307</v>
      </c>
      <c r="BW13" s="329" t="s">
        <v>493</v>
      </c>
      <c r="BX13" s="328"/>
      <c r="BY13" s="328" t="s">
        <v>307</v>
      </c>
      <c r="BZ13" s="327" t="s">
        <v>549</v>
      </c>
      <c r="CA13" s="328"/>
      <c r="CB13" s="328"/>
      <c r="CC13" s="327" t="s">
        <v>705</v>
      </c>
      <c r="CD13" s="328"/>
      <c r="CE13" s="328"/>
      <c r="CF13" s="28"/>
      <c r="CG13" s="32"/>
      <c r="CH13" s="32"/>
      <c r="CI13" s="32">
        <f t="shared" ref="CI13:DH13" si="11">COUNT(CI15:CI314)</f>
        <v>91</v>
      </c>
      <c r="CJ13" s="32">
        <f t="shared" si="11"/>
        <v>31</v>
      </c>
      <c r="CK13" s="32">
        <f t="shared" si="11"/>
        <v>52</v>
      </c>
      <c r="CL13" s="32">
        <f t="shared" si="11"/>
        <v>54</v>
      </c>
      <c r="CM13" s="32">
        <f t="shared" si="11"/>
        <v>23</v>
      </c>
      <c r="CN13" s="32">
        <f t="shared" si="11"/>
        <v>20</v>
      </c>
      <c r="CO13" s="32">
        <f t="shared" si="11"/>
        <v>23</v>
      </c>
      <c r="CP13" s="32">
        <f t="shared" si="11"/>
        <v>53</v>
      </c>
      <c r="CQ13" s="32">
        <f t="shared" si="11"/>
        <v>34</v>
      </c>
      <c r="CR13" s="32">
        <f t="shared" si="11"/>
        <v>45</v>
      </c>
      <c r="CS13" s="32">
        <f t="shared" si="11"/>
        <v>32</v>
      </c>
      <c r="CT13" s="32">
        <f t="shared" si="11"/>
        <v>45</v>
      </c>
      <c r="CU13" s="32">
        <f t="shared" si="11"/>
        <v>36</v>
      </c>
      <c r="CV13" s="32">
        <f t="shared" si="11"/>
        <v>43</v>
      </c>
      <c r="CW13" s="32">
        <f t="shared" si="11"/>
        <v>25</v>
      </c>
      <c r="CX13" s="32">
        <f t="shared" si="11"/>
        <v>49</v>
      </c>
      <c r="CY13" s="32">
        <f t="shared" si="11"/>
        <v>38</v>
      </c>
      <c r="CZ13" s="32">
        <f t="shared" si="11"/>
        <v>39</v>
      </c>
      <c r="DA13" s="32">
        <f t="shared" si="11"/>
        <v>43</v>
      </c>
      <c r="DB13" s="32">
        <f t="shared" si="11"/>
        <v>36</v>
      </c>
      <c r="DC13" s="32">
        <f t="shared" si="11"/>
        <v>23</v>
      </c>
      <c r="DD13" s="32">
        <f t="shared" si="11"/>
        <v>31</v>
      </c>
      <c r="DE13" s="32">
        <f t="shared" si="11"/>
        <v>38</v>
      </c>
      <c r="DF13" s="32">
        <f t="shared" si="11"/>
        <v>40</v>
      </c>
      <c r="DG13" s="32">
        <f t="shared" si="11"/>
        <v>75</v>
      </c>
      <c r="DH13" s="32">
        <f t="shared" si="11"/>
        <v>56</v>
      </c>
      <c r="DI13" s="33" t="s">
        <v>2</v>
      </c>
      <c r="DJ13" s="32"/>
      <c r="DK13" s="16"/>
      <c r="DL13" s="16"/>
      <c r="DM13" s="16"/>
      <c r="DN13" s="16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3" t="s">
        <v>2</v>
      </c>
      <c r="EN13" s="32"/>
      <c r="EO13" s="16"/>
      <c r="EP13" s="16"/>
      <c r="EQ13" s="16"/>
      <c r="ER13" s="16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3" t="s">
        <v>2</v>
      </c>
      <c r="FR13" s="342"/>
      <c r="FS13" s="32">
        <f>MAX(FS14:FS316)</f>
        <v>38</v>
      </c>
      <c r="FT13" s="32" t="s">
        <v>2</v>
      </c>
      <c r="FU13" s="32" t="s">
        <v>2</v>
      </c>
      <c r="FV13" s="32" t="s">
        <v>2</v>
      </c>
      <c r="FW13" s="32" t="s">
        <v>2</v>
      </c>
      <c r="FX13" s="32" t="s">
        <v>2</v>
      </c>
      <c r="FY13" s="32">
        <v>1</v>
      </c>
      <c r="FZ13" s="32"/>
      <c r="GA13" s="278">
        <f>_xlfn.MAXIFS(FW15:FW314,FX15:FX314,"&lt;&gt;"&amp;GA14)</f>
        <v>38</v>
      </c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92" t="s">
        <v>813</v>
      </c>
      <c r="GS13" s="342"/>
      <c r="GT13" s="342"/>
      <c r="GU13" s="278"/>
      <c r="GV13" s="28"/>
      <c r="GW13" s="28"/>
      <c r="GX13" s="28"/>
      <c r="GY13" s="28"/>
      <c r="GZ13" s="342"/>
      <c r="HA13" s="292" t="s">
        <v>702</v>
      </c>
      <c r="HB13" s="342"/>
      <c r="HC13" s="342"/>
      <c r="HD13" s="387" t="s">
        <v>820</v>
      </c>
      <c r="HE13" s="388" t="s">
        <v>819</v>
      </c>
      <c r="HF13" s="342"/>
      <c r="HG13" s="342"/>
      <c r="HH13" s="342"/>
      <c r="HI13" s="342"/>
      <c r="HJ13" s="342"/>
      <c r="HK13" s="342"/>
      <c r="HL13" s="342"/>
      <c r="HM13" s="342"/>
      <c r="HN13" s="74">
        <f t="shared" ref="HN13:HY13" si="12">HA14</f>
        <v>1</v>
      </c>
      <c r="HO13" s="74">
        <f t="shared" si="12"/>
        <v>2</v>
      </c>
      <c r="HP13" s="74">
        <f t="shared" si="12"/>
        <v>3</v>
      </c>
      <c r="HQ13" s="74">
        <f t="shared" si="12"/>
        <v>4</v>
      </c>
      <c r="HR13" s="74">
        <f t="shared" si="12"/>
        <v>5</v>
      </c>
      <c r="HS13" s="74">
        <f t="shared" si="12"/>
        <v>6</v>
      </c>
      <c r="HT13" s="74">
        <f t="shared" si="12"/>
        <v>7</v>
      </c>
      <c r="HU13" s="74">
        <f t="shared" si="12"/>
        <v>8</v>
      </c>
      <c r="HV13" s="74">
        <f t="shared" si="12"/>
        <v>9</v>
      </c>
      <c r="HW13" s="74">
        <f t="shared" si="12"/>
        <v>10</v>
      </c>
      <c r="HX13" s="74">
        <f t="shared" si="12"/>
        <v>11</v>
      </c>
      <c r="HY13" s="74">
        <f t="shared" si="12"/>
        <v>12</v>
      </c>
      <c r="HZ13" s="74"/>
      <c r="IA13" s="74"/>
      <c r="IB13" s="74"/>
      <c r="IC13" s="74"/>
      <c r="ID13" s="74"/>
      <c r="IE13" s="74"/>
      <c r="IF13" s="74"/>
      <c r="IG13" s="378"/>
      <c r="IH13" s="280"/>
      <c r="II13" s="280"/>
      <c r="IJ13" s="94"/>
      <c r="IK13" s="28"/>
      <c r="IL13" s="82" t="s">
        <v>269</v>
      </c>
      <c r="IM13" s="82"/>
      <c r="IN13" s="82"/>
      <c r="IO13" s="17"/>
      <c r="IP13" s="238"/>
      <c r="IQ13" s="61"/>
      <c r="IR13" s="61"/>
      <c r="IS13" s="61"/>
      <c r="IT13" s="61"/>
      <c r="IU13" s="61"/>
      <c r="IV13" s="61"/>
      <c r="IW13" s="61"/>
      <c r="IX13" s="61"/>
      <c r="IY13" s="61"/>
      <c r="IZ13" s="61"/>
      <c r="JA13" s="101"/>
      <c r="JB13" s="189">
        <v>4.6191600000000006E-3</v>
      </c>
      <c r="JC13" s="128">
        <v>840.8</v>
      </c>
      <c r="JD13" s="129">
        <v>840.0694671569612</v>
      </c>
      <c r="JE13" s="119">
        <v>0.12495162338019999</v>
      </c>
      <c r="JF13" s="132">
        <v>840.16380000000004</v>
      </c>
      <c r="JG13" s="148">
        <v>8</v>
      </c>
      <c r="JH13" s="177">
        <v>0.12495162338019999</v>
      </c>
      <c r="JI13" s="138">
        <v>837.60059999999999</v>
      </c>
      <c r="JJ13" s="183">
        <v>4.62E-3</v>
      </c>
      <c r="JK13" s="142">
        <v>839.8</v>
      </c>
      <c r="JL13" s="100">
        <v>14</v>
      </c>
      <c r="JM13" s="109">
        <v>0.12495162338019999</v>
      </c>
      <c r="JN13" s="149">
        <v>837.60059999999999</v>
      </c>
      <c r="JO13" s="145">
        <f t="shared" si="9"/>
        <v>4.62E-3</v>
      </c>
      <c r="JP13" s="126"/>
      <c r="JQ13" s="145">
        <v>4.6191600000000006E-3</v>
      </c>
      <c r="JR13" s="160">
        <f t="shared" si="3"/>
        <v>4.62E-3</v>
      </c>
      <c r="JS13" s="160">
        <f t="shared" si="4"/>
        <v>0.11088000000000001</v>
      </c>
      <c r="JT13" s="160">
        <f t="shared" si="5"/>
        <v>6.6528</v>
      </c>
      <c r="JU13" s="160">
        <f t="shared" si="10"/>
        <v>6.6528</v>
      </c>
      <c r="JV13" s="101"/>
      <c r="JW13" s="28"/>
      <c r="JX13" s="74">
        <v>1</v>
      </c>
      <c r="JY13" s="74">
        <f>JX13+1</f>
        <v>2</v>
      </c>
      <c r="JZ13" s="74">
        <f t="shared" ref="JZ13:LB13" si="13">JY13+1</f>
        <v>3</v>
      </c>
      <c r="KA13" s="74">
        <f t="shared" si="13"/>
        <v>4</v>
      </c>
      <c r="KB13" s="74">
        <f t="shared" si="13"/>
        <v>5</v>
      </c>
      <c r="KC13" s="74">
        <f t="shared" si="13"/>
        <v>6</v>
      </c>
      <c r="KD13" s="74">
        <f t="shared" si="13"/>
        <v>7</v>
      </c>
      <c r="KE13" s="74">
        <f t="shared" si="13"/>
        <v>8</v>
      </c>
      <c r="KF13" s="74">
        <f t="shared" si="13"/>
        <v>9</v>
      </c>
      <c r="KG13" s="74">
        <f t="shared" si="13"/>
        <v>10</v>
      </c>
      <c r="KH13" s="74">
        <f t="shared" si="13"/>
        <v>11</v>
      </c>
      <c r="KI13" s="74">
        <f t="shared" si="13"/>
        <v>12</v>
      </c>
      <c r="KJ13" s="74">
        <f t="shared" si="13"/>
        <v>13</v>
      </c>
      <c r="KK13" s="74">
        <f t="shared" si="13"/>
        <v>14</v>
      </c>
      <c r="KL13" s="74">
        <f t="shared" si="13"/>
        <v>15</v>
      </c>
      <c r="KM13" s="74">
        <f t="shared" si="13"/>
        <v>16</v>
      </c>
      <c r="KN13" s="74">
        <f t="shared" si="13"/>
        <v>17</v>
      </c>
      <c r="KO13" s="74">
        <f t="shared" si="13"/>
        <v>18</v>
      </c>
      <c r="KP13" s="74">
        <f t="shared" si="13"/>
        <v>19</v>
      </c>
      <c r="KQ13" s="74">
        <f t="shared" si="13"/>
        <v>20</v>
      </c>
      <c r="KR13" s="74">
        <f t="shared" si="13"/>
        <v>21</v>
      </c>
      <c r="KS13" s="74">
        <f t="shared" si="13"/>
        <v>22</v>
      </c>
      <c r="KT13" s="74">
        <f t="shared" si="13"/>
        <v>23</v>
      </c>
      <c r="KU13" s="74">
        <f t="shared" si="13"/>
        <v>24</v>
      </c>
      <c r="KV13" s="74">
        <f t="shared" si="13"/>
        <v>25</v>
      </c>
      <c r="KW13" s="74">
        <f t="shared" si="13"/>
        <v>26</v>
      </c>
      <c r="KX13" s="74">
        <f t="shared" si="13"/>
        <v>27</v>
      </c>
      <c r="KY13" s="74">
        <f t="shared" si="13"/>
        <v>28</v>
      </c>
      <c r="KZ13" s="74">
        <f t="shared" si="13"/>
        <v>29</v>
      </c>
      <c r="LA13" s="74">
        <f t="shared" si="13"/>
        <v>30</v>
      </c>
      <c r="LB13" s="74">
        <f t="shared" si="13"/>
        <v>31</v>
      </c>
      <c r="LC13" s="278" t="s">
        <v>893</v>
      </c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</row>
    <row r="14" spans="1:329" s="11" customFormat="1" ht="6" customHeight="1" x14ac:dyDescent="0.15">
      <c r="A14" s="389">
        <f>ROW()</f>
        <v>14</v>
      </c>
      <c r="B14" s="278"/>
      <c r="C14" s="278"/>
      <c r="D14" s="278"/>
      <c r="E14" s="28"/>
      <c r="F14" s="374">
        <v>1</v>
      </c>
      <c r="G14" s="298"/>
      <c r="H14" s="375"/>
      <c r="I14" s="374">
        <f>F14+1</f>
        <v>2</v>
      </c>
      <c r="J14" s="298"/>
      <c r="K14" s="375"/>
      <c r="L14" s="374">
        <f>I14+1</f>
        <v>3</v>
      </c>
      <c r="M14" s="298"/>
      <c r="N14" s="375"/>
      <c r="O14" s="374">
        <f>L14+1</f>
        <v>4</v>
      </c>
      <c r="P14" s="298"/>
      <c r="Q14" s="375"/>
      <c r="R14" s="374">
        <f>O14+1</f>
        <v>5</v>
      </c>
      <c r="S14" s="298"/>
      <c r="T14" s="375"/>
      <c r="U14" s="374">
        <f>R14+1</f>
        <v>6</v>
      </c>
      <c r="V14" s="298"/>
      <c r="W14" s="375"/>
      <c r="X14" s="374">
        <f>U14+1</f>
        <v>7</v>
      </c>
      <c r="Y14" s="298"/>
      <c r="Z14" s="375"/>
      <c r="AA14" s="374">
        <f>X14+1</f>
        <v>8</v>
      </c>
      <c r="AB14" s="298"/>
      <c r="AC14" s="375"/>
      <c r="AD14" s="374">
        <f>AA14+1</f>
        <v>9</v>
      </c>
      <c r="AE14" s="298"/>
      <c r="AF14" s="375"/>
      <c r="AG14" s="374">
        <f>AD14+1</f>
        <v>10</v>
      </c>
      <c r="AH14" s="298"/>
      <c r="AI14" s="375"/>
      <c r="AJ14" s="374">
        <f>AG14+1</f>
        <v>11</v>
      </c>
      <c r="AK14" s="298"/>
      <c r="AL14" s="375"/>
      <c r="AM14" s="374">
        <f>AJ14+1</f>
        <v>12</v>
      </c>
      <c r="AN14" s="298"/>
      <c r="AO14" s="375"/>
      <c r="AP14" s="374">
        <f>AM14+1</f>
        <v>13</v>
      </c>
      <c r="AQ14" s="298"/>
      <c r="AR14" s="375"/>
      <c r="AS14" s="374">
        <f>AP14+1</f>
        <v>14</v>
      </c>
      <c r="AT14" s="298"/>
      <c r="AU14" s="375"/>
      <c r="AV14" s="374">
        <f>AS14+1</f>
        <v>15</v>
      </c>
      <c r="AW14" s="298"/>
      <c r="AX14" s="375"/>
      <c r="AY14" s="374">
        <f>AV14+1</f>
        <v>16</v>
      </c>
      <c r="AZ14" s="298"/>
      <c r="BA14" s="375"/>
      <c r="BB14" s="374">
        <f>AY14+1</f>
        <v>17</v>
      </c>
      <c r="BC14" s="298"/>
      <c r="BD14" s="375"/>
      <c r="BE14" s="374">
        <f>BB14+1</f>
        <v>18</v>
      </c>
      <c r="BF14" s="298"/>
      <c r="BG14" s="375"/>
      <c r="BH14" s="374">
        <f>BE14+1</f>
        <v>19</v>
      </c>
      <c r="BI14" s="298"/>
      <c r="BJ14" s="375"/>
      <c r="BK14" s="374">
        <f>BH14+1</f>
        <v>20</v>
      </c>
      <c r="BL14" s="298"/>
      <c r="BM14" s="375"/>
      <c r="BN14" s="374">
        <f>BK14+1</f>
        <v>21</v>
      </c>
      <c r="BO14" s="298"/>
      <c r="BP14" s="375"/>
      <c r="BQ14" s="374">
        <f>BN14+1</f>
        <v>22</v>
      </c>
      <c r="BR14" s="298"/>
      <c r="BS14" s="375"/>
      <c r="BT14" s="374">
        <f>BQ14+1</f>
        <v>23</v>
      </c>
      <c r="BU14" s="298"/>
      <c r="BV14" s="375"/>
      <c r="BW14" s="374">
        <f>BT14+1</f>
        <v>24</v>
      </c>
      <c r="BX14" s="298"/>
      <c r="BY14" s="375"/>
      <c r="BZ14" s="374">
        <f>BW14+1</f>
        <v>25</v>
      </c>
      <c r="CA14" s="298"/>
      <c r="CB14" s="375"/>
      <c r="CC14" s="374">
        <f>BZ14+1</f>
        <v>26</v>
      </c>
      <c r="CD14" s="298"/>
      <c r="CE14" s="375"/>
      <c r="CF14" s="28"/>
      <c r="CG14" s="32"/>
      <c r="CH14" s="230">
        <v>0</v>
      </c>
      <c r="CI14" s="26">
        <v>1</v>
      </c>
      <c r="CJ14" s="26">
        <f>CI14+1</f>
        <v>2</v>
      </c>
      <c r="CK14" s="26">
        <f t="shared" ref="CK14:DH14" si="14">CJ14+1</f>
        <v>3</v>
      </c>
      <c r="CL14" s="26">
        <f t="shared" si="14"/>
        <v>4</v>
      </c>
      <c r="CM14" s="26">
        <f t="shared" si="14"/>
        <v>5</v>
      </c>
      <c r="CN14" s="26">
        <f t="shared" si="14"/>
        <v>6</v>
      </c>
      <c r="CO14" s="26">
        <f t="shared" si="14"/>
        <v>7</v>
      </c>
      <c r="CP14" s="26">
        <f t="shared" si="14"/>
        <v>8</v>
      </c>
      <c r="CQ14" s="26">
        <f t="shared" si="14"/>
        <v>9</v>
      </c>
      <c r="CR14" s="26">
        <f t="shared" si="14"/>
        <v>10</v>
      </c>
      <c r="CS14" s="26">
        <f t="shared" si="14"/>
        <v>11</v>
      </c>
      <c r="CT14" s="26">
        <f t="shared" si="14"/>
        <v>12</v>
      </c>
      <c r="CU14" s="26">
        <f t="shared" si="14"/>
        <v>13</v>
      </c>
      <c r="CV14" s="26">
        <f t="shared" si="14"/>
        <v>14</v>
      </c>
      <c r="CW14" s="26">
        <f t="shared" si="14"/>
        <v>15</v>
      </c>
      <c r="CX14" s="26">
        <f t="shared" si="14"/>
        <v>16</v>
      </c>
      <c r="CY14" s="26">
        <f t="shared" si="14"/>
        <v>17</v>
      </c>
      <c r="CZ14" s="26">
        <f t="shared" si="14"/>
        <v>18</v>
      </c>
      <c r="DA14" s="26">
        <f t="shared" si="14"/>
        <v>19</v>
      </c>
      <c r="DB14" s="26">
        <f t="shared" si="14"/>
        <v>20</v>
      </c>
      <c r="DC14" s="26">
        <f t="shared" si="14"/>
        <v>21</v>
      </c>
      <c r="DD14" s="26">
        <f t="shared" si="14"/>
        <v>22</v>
      </c>
      <c r="DE14" s="26">
        <f t="shared" si="14"/>
        <v>23</v>
      </c>
      <c r="DF14" s="26">
        <f t="shared" si="14"/>
        <v>24</v>
      </c>
      <c r="DG14" s="26">
        <f t="shared" si="14"/>
        <v>25</v>
      </c>
      <c r="DH14" s="26">
        <f t="shared" si="14"/>
        <v>26</v>
      </c>
      <c r="DI14" s="33" t="s">
        <v>2</v>
      </c>
      <c r="DJ14" s="240">
        <v>1</v>
      </c>
      <c r="DK14" s="240">
        <f>IF(DJ14+1&lt;=$CG$11,DJ14+1,"")</f>
        <v>2</v>
      </c>
      <c r="DL14" s="240">
        <f t="shared" ref="DL14:EI14" si="15">IF(DK14+1&lt;=$CG$11,DK14+1,"")</f>
        <v>3</v>
      </c>
      <c r="DM14" s="240">
        <f t="shared" si="15"/>
        <v>4</v>
      </c>
      <c r="DN14" s="240">
        <f t="shared" si="15"/>
        <v>5</v>
      </c>
      <c r="DO14" s="240">
        <f t="shared" si="15"/>
        <v>6</v>
      </c>
      <c r="DP14" s="240">
        <f t="shared" si="15"/>
        <v>7</v>
      </c>
      <c r="DQ14" s="240">
        <f t="shared" si="15"/>
        <v>8</v>
      </c>
      <c r="DR14" s="240">
        <f t="shared" si="15"/>
        <v>9</v>
      </c>
      <c r="DS14" s="240">
        <f t="shared" si="15"/>
        <v>10</v>
      </c>
      <c r="DT14" s="240">
        <f t="shared" si="15"/>
        <v>11</v>
      </c>
      <c r="DU14" s="240">
        <f t="shared" si="15"/>
        <v>12</v>
      </c>
      <c r="DV14" s="240">
        <f t="shared" si="15"/>
        <v>13</v>
      </c>
      <c r="DW14" s="240">
        <f t="shared" si="15"/>
        <v>14</v>
      </c>
      <c r="DX14" s="240">
        <f t="shared" si="15"/>
        <v>15</v>
      </c>
      <c r="DY14" s="240">
        <f t="shared" si="15"/>
        <v>16</v>
      </c>
      <c r="DZ14" s="240">
        <f t="shared" si="15"/>
        <v>17</v>
      </c>
      <c r="EA14" s="240">
        <f t="shared" si="15"/>
        <v>18</v>
      </c>
      <c r="EB14" s="240">
        <f t="shared" si="15"/>
        <v>19</v>
      </c>
      <c r="EC14" s="240">
        <f t="shared" si="15"/>
        <v>20</v>
      </c>
      <c r="ED14" s="240">
        <f t="shared" si="15"/>
        <v>21</v>
      </c>
      <c r="EE14" s="240">
        <f t="shared" si="15"/>
        <v>22</v>
      </c>
      <c r="EF14" s="240">
        <f t="shared" si="15"/>
        <v>23</v>
      </c>
      <c r="EG14" s="240">
        <f t="shared" si="15"/>
        <v>24</v>
      </c>
      <c r="EH14" s="240">
        <f t="shared" si="15"/>
        <v>25</v>
      </c>
      <c r="EI14" s="240">
        <f t="shared" si="15"/>
        <v>26</v>
      </c>
      <c r="EJ14" s="26"/>
      <c r="EK14" s="26"/>
      <c r="EL14" s="26"/>
      <c r="EM14" s="33" t="s">
        <v>2</v>
      </c>
      <c r="EN14" s="240">
        <v>1</v>
      </c>
      <c r="EO14" s="240">
        <f>EN14+1</f>
        <v>2</v>
      </c>
      <c r="EP14" s="240">
        <f t="shared" ref="EP14:FM14" si="16">EO14+1</f>
        <v>3</v>
      </c>
      <c r="EQ14" s="240">
        <f t="shared" si="16"/>
        <v>4</v>
      </c>
      <c r="ER14" s="240">
        <f t="shared" si="16"/>
        <v>5</v>
      </c>
      <c r="ES14" s="240">
        <f t="shared" si="16"/>
        <v>6</v>
      </c>
      <c r="ET14" s="240">
        <f t="shared" si="16"/>
        <v>7</v>
      </c>
      <c r="EU14" s="240">
        <f t="shared" si="16"/>
        <v>8</v>
      </c>
      <c r="EV14" s="240">
        <f t="shared" si="16"/>
        <v>9</v>
      </c>
      <c r="EW14" s="240">
        <f t="shared" si="16"/>
        <v>10</v>
      </c>
      <c r="EX14" s="240">
        <f t="shared" si="16"/>
        <v>11</v>
      </c>
      <c r="EY14" s="240">
        <f t="shared" si="16"/>
        <v>12</v>
      </c>
      <c r="EZ14" s="240">
        <f t="shared" si="16"/>
        <v>13</v>
      </c>
      <c r="FA14" s="240">
        <f t="shared" si="16"/>
        <v>14</v>
      </c>
      <c r="FB14" s="240">
        <f t="shared" si="16"/>
        <v>15</v>
      </c>
      <c r="FC14" s="240">
        <f t="shared" si="16"/>
        <v>16</v>
      </c>
      <c r="FD14" s="240">
        <f t="shared" si="16"/>
        <v>17</v>
      </c>
      <c r="FE14" s="240">
        <f t="shared" si="16"/>
        <v>18</v>
      </c>
      <c r="FF14" s="240">
        <f t="shared" si="16"/>
        <v>19</v>
      </c>
      <c r="FG14" s="240">
        <f t="shared" si="16"/>
        <v>20</v>
      </c>
      <c r="FH14" s="240">
        <f t="shared" si="16"/>
        <v>21</v>
      </c>
      <c r="FI14" s="240">
        <f t="shared" si="16"/>
        <v>22</v>
      </c>
      <c r="FJ14" s="240">
        <f t="shared" si="16"/>
        <v>23</v>
      </c>
      <c r="FK14" s="240">
        <f t="shared" si="16"/>
        <v>24</v>
      </c>
      <c r="FL14" s="240">
        <f t="shared" si="16"/>
        <v>25</v>
      </c>
      <c r="FM14" s="240">
        <f t="shared" si="16"/>
        <v>26</v>
      </c>
      <c r="FN14" s="26"/>
      <c r="FO14" s="26"/>
      <c r="FP14" s="26"/>
      <c r="FQ14" s="33" t="s">
        <v>2</v>
      </c>
      <c r="FR14" s="28"/>
      <c r="FS14" s="7">
        <v>0</v>
      </c>
      <c r="FT14" s="23">
        <v>0</v>
      </c>
      <c r="FU14" s="23" t="s">
        <v>2</v>
      </c>
      <c r="FV14" s="291" t="s">
        <v>2</v>
      </c>
      <c r="FW14" s="291" t="s">
        <v>2</v>
      </c>
      <c r="FX14" s="291" t="s">
        <v>2</v>
      </c>
      <c r="FY14" s="277" t="s">
        <v>498</v>
      </c>
      <c r="FZ14" s="62" t="s">
        <v>2</v>
      </c>
      <c r="GA14" s="372" t="s">
        <v>836</v>
      </c>
      <c r="GB14" s="28"/>
      <c r="GC14" s="363">
        <v>1</v>
      </c>
      <c r="GD14" s="262" t="s">
        <v>335</v>
      </c>
      <c r="GE14" s="81"/>
      <c r="GF14" s="363">
        <v>2</v>
      </c>
      <c r="GG14" s="262" t="s">
        <v>335</v>
      </c>
      <c r="GH14" s="81"/>
      <c r="GI14" s="363">
        <v>3</v>
      </c>
      <c r="GJ14" s="262" t="s">
        <v>335</v>
      </c>
      <c r="GK14" s="81"/>
      <c r="GL14" s="363">
        <v>4</v>
      </c>
      <c r="GM14" s="262" t="s">
        <v>335</v>
      </c>
      <c r="GN14" s="81"/>
      <c r="GO14" s="363">
        <v>5</v>
      </c>
      <c r="GP14" s="262" t="s">
        <v>335</v>
      </c>
      <c r="GQ14" s="28"/>
      <c r="GR14" s="81"/>
      <c r="GS14" s="81"/>
      <c r="GT14" s="81"/>
      <c r="GU14" s="331" t="s">
        <v>732</v>
      </c>
      <c r="GV14" s="331" t="s">
        <v>132</v>
      </c>
      <c r="GW14" s="331" t="s">
        <v>733</v>
      </c>
      <c r="GX14" s="331" t="s">
        <v>734</v>
      </c>
      <c r="GY14" s="331" t="s">
        <v>735</v>
      </c>
      <c r="GZ14" s="28"/>
      <c r="HA14" s="221">
        <v>1</v>
      </c>
      <c r="HB14" s="221">
        <f t="shared" ref="HB14:HL14" si="17">HA14+1</f>
        <v>2</v>
      </c>
      <c r="HC14" s="221">
        <f t="shared" si="17"/>
        <v>3</v>
      </c>
      <c r="HD14" s="221">
        <f t="shared" si="17"/>
        <v>4</v>
      </c>
      <c r="HE14" s="221">
        <f t="shared" si="17"/>
        <v>5</v>
      </c>
      <c r="HF14" s="221">
        <f t="shared" si="17"/>
        <v>6</v>
      </c>
      <c r="HG14" s="221">
        <f t="shared" si="17"/>
        <v>7</v>
      </c>
      <c r="HH14" s="221">
        <f t="shared" si="17"/>
        <v>8</v>
      </c>
      <c r="HI14" s="221">
        <f t="shared" si="17"/>
        <v>9</v>
      </c>
      <c r="HJ14" s="76">
        <f t="shared" si="17"/>
        <v>10</v>
      </c>
      <c r="HK14" s="76">
        <f t="shared" si="17"/>
        <v>11</v>
      </c>
      <c r="HL14" s="76">
        <f t="shared" si="17"/>
        <v>12</v>
      </c>
      <c r="HM14" s="76"/>
      <c r="HN14" s="81">
        <v>0</v>
      </c>
      <c r="HO14" s="81">
        <v>0</v>
      </c>
      <c r="HP14" s="81">
        <v>0</v>
      </c>
      <c r="HQ14" s="81">
        <v>0</v>
      </c>
      <c r="HR14" s="81">
        <v>0</v>
      </c>
      <c r="HS14" s="81">
        <v>0</v>
      </c>
      <c r="HT14" s="81">
        <v>0</v>
      </c>
      <c r="HU14" s="81">
        <v>0</v>
      </c>
      <c r="HV14" s="81">
        <v>0</v>
      </c>
      <c r="HW14" s="81">
        <v>0</v>
      </c>
      <c r="HX14" s="81">
        <v>0</v>
      </c>
      <c r="HY14" s="81">
        <v>0</v>
      </c>
      <c r="HZ14" s="81"/>
      <c r="IA14" s="81"/>
      <c r="IB14" s="81"/>
      <c r="IC14" s="81"/>
      <c r="ID14" s="81" t="s">
        <v>293</v>
      </c>
      <c r="IE14" s="81">
        <v>0</v>
      </c>
      <c r="IF14" s="81">
        <f>MAX(IE15:IE190)</f>
        <v>1</v>
      </c>
      <c r="IG14" s="379"/>
      <c r="IH14" s="81"/>
      <c r="II14" s="81"/>
      <c r="IJ14" s="75"/>
      <c r="IK14" s="28"/>
      <c r="IL14" s="82" t="s">
        <v>292</v>
      </c>
      <c r="IM14" s="82"/>
      <c r="IN14" s="82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01"/>
      <c r="JB14" s="189">
        <v>5.7704400000000008E-3</v>
      </c>
      <c r="JC14" s="128">
        <v>840.8</v>
      </c>
      <c r="JD14" s="129">
        <v>839.93613382362776</v>
      </c>
      <c r="JE14" s="119">
        <v>0.19130599498750001</v>
      </c>
      <c r="JF14" s="132">
        <v>839.77890000000002</v>
      </c>
      <c r="JG14" s="148">
        <v>9</v>
      </c>
      <c r="JH14" s="177">
        <v>0.19130599498750001</v>
      </c>
      <c r="JI14" s="138">
        <v>836.06349999999998</v>
      </c>
      <c r="JJ14" s="183">
        <v>5.77E-3</v>
      </c>
      <c r="JK14" s="142">
        <v>839.6</v>
      </c>
      <c r="JL14" s="100">
        <v>13</v>
      </c>
      <c r="JM14" s="109">
        <v>0.19130599498750001</v>
      </c>
      <c r="JN14" s="149">
        <v>836.06349999999998</v>
      </c>
      <c r="JO14" s="145">
        <f t="shared" si="9"/>
        <v>5.77E-3</v>
      </c>
      <c r="JP14" s="126"/>
      <c r="JQ14" s="145">
        <v>5.7704400000000008E-3</v>
      </c>
      <c r="JR14" s="160">
        <f t="shared" si="3"/>
        <v>5.77E-3</v>
      </c>
      <c r="JS14" s="160">
        <f t="shared" si="4"/>
        <v>0.13847999999999999</v>
      </c>
      <c r="JT14" s="160">
        <f t="shared" si="5"/>
        <v>8.3087999999999997</v>
      </c>
      <c r="JU14" s="160">
        <f t="shared" si="10"/>
        <v>8.3087999999999997</v>
      </c>
      <c r="JV14" s="101"/>
      <c r="JW14" s="28"/>
      <c r="JX14" s="81">
        <f>DJ14</f>
        <v>1</v>
      </c>
      <c r="JY14" s="81">
        <f>IF(JX14="","",IF(JX14+1&lt;=$CG$11,JX14+1,""))</f>
        <v>2</v>
      </c>
      <c r="JZ14" s="81">
        <f t="shared" ref="JZ14:LB14" si="18">IF(JY14="","",IF(JY14+1&lt;=$CG$11,JY14+1,""))</f>
        <v>3</v>
      </c>
      <c r="KA14" s="81">
        <f t="shared" si="18"/>
        <v>4</v>
      </c>
      <c r="KB14" s="81">
        <f t="shared" si="18"/>
        <v>5</v>
      </c>
      <c r="KC14" s="81">
        <f t="shared" si="18"/>
        <v>6</v>
      </c>
      <c r="KD14" s="81">
        <f t="shared" si="18"/>
        <v>7</v>
      </c>
      <c r="KE14" s="81">
        <f t="shared" si="18"/>
        <v>8</v>
      </c>
      <c r="KF14" s="81">
        <f t="shared" si="18"/>
        <v>9</v>
      </c>
      <c r="KG14" s="81">
        <f t="shared" si="18"/>
        <v>10</v>
      </c>
      <c r="KH14" s="81">
        <f t="shared" si="18"/>
        <v>11</v>
      </c>
      <c r="KI14" s="81">
        <f t="shared" si="18"/>
        <v>12</v>
      </c>
      <c r="KJ14" s="81">
        <f t="shared" si="18"/>
        <v>13</v>
      </c>
      <c r="KK14" s="81">
        <f t="shared" si="18"/>
        <v>14</v>
      </c>
      <c r="KL14" s="81">
        <f t="shared" si="18"/>
        <v>15</v>
      </c>
      <c r="KM14" s="81">
        <f t="shared" si="18"/>
        <v>16</v>
      </c>
      <c r="KN14" s="81">
        <f t="shared" si="18"/>
        <v>17</v>
      </c>
      <c r="KO14" s="81">
        <f t="shared" si="18"/>
        <v>18</v>
      </c>
      <c r="KP14" s="81">
        <f t="shared" si="18"/>
        <v>19</v>
      </c>
      <c r="KQ14" s="81">
        <f t="shared" si="18"/>
        <v>20</v>
      </c>
      <c r="KR14" s="81">
        <f t="shared" si="18"/>
        <v>21</v>
      </c>
      <c r="KS14" s="81">
        <f t="shared" si="18"/>
        <v>22</v>
      </c>
      <c r="KT14" s="81">
        <f t="shared" si="18"/>
        <v>23</v>
      </c>
      <c r="KU14" s="81">
        <f t="shared" si="18"/>
        <v>24</v>
      </c>
      <c r="KV14" s="81">
        <f t="shared" si="18"/>
        <v>25</v>
      </c>
      <c r="KW14" s="81">
        <f t="shared" si="18"/>
        <v>26</v>
      </c>
      <c r="KX14" s="81" t="str">
        <f t="shared" si="18"/>
        <v/>
      </c>
      <c r="KY14" s="81" t="str">
        <f t="shared" si="18"/>
        <v/>
      </c>
      <c r="KZ14" s="81" t="str">
        <f t="shared" si="18"/>
        <v/>
      </c>
      <c r="LA14" s="81" t="str">
        <f t="shared" si="18"/>
        <v/>
      </c>
      <c r="LB14" s="81" t="str">
        <f t="shared" si="18"/>
        <v/>
      </c>
      <c r="LC14" s="369">
        <v>24</v>
      </c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</row>
    <row r="15" spans="1:329" s="3" customFormat="1" ht="6" customHeight="1" x14ac:dyDescent="0.15">
      <c r="A15" s="338"/>
      <c r="B15" s="305">
        <f>IF(C15="","",ROW()-$A$14)</f>
        <v>1</v>
      </c>
      <c r="C15" s="84" t="s">
        <v>24</v>
      </c>
      <c r="D15" s="303" t="s">
        <v>183</v>
      </c>
      <c r="E15" s="28"/>
      <c r="F15" s="260" t="s">
        <v>57</v>
      </c>
      <c r="G15" s="261" t="s">
        <v>70</v>
      </c>
      <c r="H15" s="262" t="s">
        <v>9</v>
      </c>
      <c r="I15" s="260"/>
      <c r="J15" s="261" t="s">
        <v>57</v>
      </c>
      <c r="K15" s="262" t="s">
        <v>73</v>
      </c>
      <c r="L15" s="260" t="s">
        <v>57</v>
      </c>
      <c r="M15" s="261" t="s">
        <v>70</v>
      </c>
      <c r="N15" s="262" t="s">
        <v>9</v>
      </c>
      <c r="O15" s="260" t="s">
        <v>57</v>
      </c>
      <c r="P15" s="261" t="s">
        <v>70</v>
      </c>
      <c r="Q15" s="262" t="s">
        <v>9</v>
      </c>
      <c r="R15" s="260"/>
      <c r="S15" s="261" t="s">
        <v>26</v>
      </c>
      <c r="T15" s="262">
        <v>1</v>
      </c>
      <c r="U15" s="260"/>
      <c r="V15" s="261" t="s">
        <v>57</v>
      </c>
      <c r="W15" s="262" t="s">
        <v>9</v>
      </c>
      <c r="X15" s="260"/>
      <c r="Y15" s="261" t="s">
        <v>57</v>
      </c>
      <c r="Z15" s="262" t="s">
        <v>73</v>
      </c>
      <c r="AA15" s="260"/>
      <c r="AB15" s="261" t="s">
        <v>26</v>
      </c>
      <c r="AC15" s="262">
        <v>1</v>
      </c>
      <c r="AD15" s="260"/>
      <c r="AE15" s="261" t="s">
        <v>26</v>
      </c>
      <c r="AF15" s="262">
        <v>8</v>
      </c>
      <c r="AG15" s="260"/>
      <c r="AH15" s="261" t="s">
        <v>26</v>
      </c>
      <c r="AI15" s="262">
        <v>27</v>
      </c>
      <c r="AJ15" s="260"/>
      <c r="AK15" s="261" t="s">
        <v>26</v>
      </c>
      <c r="AL15" s="262">
        <v>1</v>
      </c>
      <c r="AM15" s="260"/>
      <c r="AN15" s="261" t="s">
        <v>26</v>
      </c>
      <c r="AO15" s="262">
        <v>4</v>
      </c>
      <c r="AP15" s="283"/>
      <c r="AQ15" s="356" t="s">
        <v>26</v>
      </c>
      <c r="AR15" s="351">
        <v>5</v>
      </c>
      <c r="AS15" s="283"/>
      <c r="AT15" s="356" t="s">
        <v>26</v>
      </c>
      <c r="AU15" s="351">
        <v>2</v>
      </c>
      <c r="AV15" s="260"/>
      <c r="AW15" s="261" t="s">
        <v>8</v>
      </c>
      <c r="AX15" s="262">
        <v>20000</v>
      </c>
      <c r="AY15" s="260"/>
      <c r="AZ15" s="261" t="s">
        <v>57</v>
      </c>
      <c r="BA15" s="262" t="s">
        <v>9</v>
      </c>
      <c r="BB15" s="260"/>
      <c r="BC15" s="261" t="s">
        <v>57</v>
      </c>
      <c r="BD15" s="262" t="s">
        <v>9</v>
      </c>
      <c r="BE15" s="260"/>
      <c r="BF15" s="261" t="s">
        <v>57</v>
      </c>
      <c r="BG15" s="262" t="s">
        <v>9</v>
      </c>
      <c r="BH15" s="260"/>
      <c r="BI15" s="261" t="s">
        <v>57</v>
      </c>
      <c r="BJ15" s="262" t="s">
        <v>9</v>
      </c>
      <c r="BK15" s="260"/>
      <c r="BL15" s="261" t="s">
        <v>421</v>
      </c>
      <c r="BM15" s="262" t="s">
        <v>889</v>
      </c>
      <c r="BN15" s="260"/>
      <c r="BO15" s="261" t="s">
        <v>1</v>
      </c>
      <c r="BP15" s="262">
        <v>1</v>
      </c>
      <c r="BQ15" s="260"/>
      <c r="BR15" s="261" t="s">
        <v>57</v>
      </c>
      <c r="BS15" s="262" t="s">
        <v>173</v>
      </c>
      <c r="BT15" s="260"/>
      <c r="BU15" s="261" t="s">
        <v>57</v>
      </c>
      <c r="BV15" s="262" t="s">
        <v>9</v>
      </c>
      <c r="BW15" s="260"/>
      <c r="BX15" s="261" t="s">
        <v>1</v>
      </c>
      <c r="BY15" s="262">
        <v>24</v>
      </c>
      <c r="BZ15" s="260"/>
      <c r="CA15" s="261" t="s">
        <v>26</v>
      </c>
      <c r="CB15" s="262">
        <v>30</v>
      </c>
      <c r="CC15" s="260"/>
      <c r="CD15" s="261" t="s">
        <v>8</v>
      </c>
      <c r="CE15" s="262">
        <v>1000</v>
      </c>
      <c r="CF15" s="376" t="s">
        <v>2</v>
      </c>
      <c r="CG15" s="229" t="str">
        <f>GF5</f>
        <v>ncol</v>
      </c>
      <c r="CH15" s="230">
        <f>IF(ISNUMBER(FW15),IF(ISNUMBER(MATCH(GA15,$CG$15:$CG$313,0)),0,MAX(CH$14:CH14)+1),"")</f>
        <v>1</v>
      </c>
      <c r="CI15" s="7">
        <f t="shared" ref="CI15:CI78" si="19">IF(ISNUMBER(MATCH($C15,$G$15:$G$314,0)),MATCH($C15,$G$15:$G$314,0),(((IF(ISNUMBER(MATCH($C15,$F$15:$F$314,0)),MATCH($C15,$F$15:$F$314,0),"")))))</f>
        <v>3</v>
      </c>
      <c r="CJ15" s="7">
        <f t="shared" ref="CJ15:CJ78" si="20">IF(ISNUMBER(MATCH($C15,$J$15:$J$314,0)),MATCH($C15,$J$15:$J$314,0),(((IF(ISNUMBER(MATCH($C15,$I$15:$I$314,0)),MATCH($C15,$I$15:$I$314,0),"")))))</f>
        <v>19</v>
      </c>
      <c r="CK15" s="7" t="str">
        <f t="shared" ref="CK15:CK78" si="21">IF(ISNUMBER(MATCH($C15,$M$15:$M$314,0)),MATCH($C15,$M$15:$M$314,0),(((IF(ISNUMBER(MATCH($C15,$L$15:$L$314,0)),MATCH($C15,$L$15:$L$314,0),"")))))</f>
        <v/>
      </c>
      <c r="CL15" s="7" t="str">
        <f t="shared" ref="CL15:CL78" si="22">IF(ISNUMBER(MATCH($C15,$P$15:$P$314,0)),MATCH($C15,$P$15:$P$314,0),(((IF(ISNUMBER(MATCH($C15,$O$15:$O$314,0)),MATCH($C15,$O$15:$O$314,0),"")))))</f>
        <v/>
      </c>
      <c r="CM15" s="7" t="str">
        <f t="shared" ref="CM15:CM78" si="23">IF(ISNUMBER(MATCH($C15,$S$15:$S$314,0)),MATCH($C15,$S$15:$S$314,0),(((IF(ISNUMBER(MATCH($C15,$R$15:$R$314,0)),MATCH($C15,$R$15:$R$314,0),"")))))</f>
        <v/>
      </c>
      <c r="CN15" s="7" t="str">
        <f t="shared" ref="CN15:CN78" si="24">IF(ISNUMBER(MATCH($C15,$V$15:$V$314,0)),MATCH($C15,$V$15:$V$314,0),(((IF(ISNUMBER(MATCH($C15,$U$15:$U$314,0)),MATCH($C15,$U$15:$U$314,0),"")))))</f>
        <v/>
      </c>
      <c r="CO15" s="7" t="str">
        <f t="shared" ref="CO15:CO78" si="25">IF(ISNUMBER(MATCH($C15,$Y$15:$Y$314,0)),MATCH($C15,$Y$15:$Y$314,0),(((IF(ISNUMBER(MATCH($C15,$X$15:$X$314,0)),MATCH($C15,$X$15:$X$314,0),"")))))</f>
        <v/>
      </c>
      <c r="CP15" s="7" t="str">
        <f t="shared" ref="CP15:CP78" si="26">IF(ISNUMBER(MATCH($C15,$AB$15:$AB$314,0)),MATCH($C15,$AB$15:$AB$314,0),(((IF(ISNUMBER(MATCH($C15,$AA$15:$AA$314,0)),MATCH($C15,$AA$15:$AA$314,0),"")))))</f>
        <v/>
      </c>
      <c r="CQ15" s="7" t="str">
        <f t="shared" ref="CQ15:CQ78" si="27">IF(ISNUMBER(MATCH($C15,$AE$15:$AE$314,0)),MATCH($C15,$AE$15:$AE$314,0),(((IF(ISNUMBER(MATCH($C15,$AD$15:$AD$314,0)),MATCH($C15,$AD$15:$AD$314,0),"")))))</f>
        <v/>
      </c>
      <c r="CR15" s="7" t="str">
        <f t="shared" ref="CR15:CR78" si="28">IF(ISNUMBER(MATCH($C15,$AH$15:$AH$314,0)),MATCH($C15,$AH$15:$AH$314,0),(((IF(ISNUMBER(MATCH($C15,$AG$15:$AG$314,0)),MATCH($C15,$AG$15:$AG$314,0),"")))))</f>
        <v/>
      </c>
      <c r="CS15" s="7" t="str">
        <f t="shared" ref="CS15:CS78" si="29">IF(ISNUMBER(MATCH($C15,$AK$15:$AK$314,0)),MATCH($C15,$AK$15:$AK$314,0),(((IF(ISNUMBER(MATCH($C15,$AJ$15:$AJ$314,0)),MATCH($C15,$AJ$15:$AJ$314,0),"")))))</f>
        <v/>
      </c>
      <c r="CT15" s="7" t="str">
        <f t="shared" ref="CT15:CT78" si="30">IF(ISNUMBER(MATCH($C15,$AN$15:$AN$314,0)),MATCH($C15,$AN$15:$AN$314,0),(((IF(ISNUMBER(MATCH($C15,$AM$15:$AM$314,0)),MATCH($C15,$AM$15:$AM$314,0),"")))))</f>
        <v/>
      </c>
      <c r="CU15" s="7" t="str">
        <f t="shared" ref="CU15:CU78" si="31">IF(ISNUMBER(MATCH($C15,$AQ$15:$AQ$314,0)),MATCH($C15,$AQ$15:$AQ$314,0),(((IF(ISNUMBER(MATCH($C15,$AP$15:$AP$314,0)),MATCH($C15,$AP$15:$AP$314,0),"")))))</f>
        <v/>
      </c>
      <c r="CV15" s="7" t="str">
        <f t="shared" ref="CV15:CV78" si="32">IF(ISNUMBER(MATCH($C15,$AT$15:$AT$314,0)),MATCH($C15,$AT$15:$AT$314,0),(((IF(ISNUMBER(MATCH($C15,$AS$15:$AS$314,0)),MATCH($C15,$AS$15:$AS$314,0),"")))))</f>
        <v/>
      </c>
      <c r="CW15" s="7" t="str">
        <f t="shared" ref="CW15:CW78" si="33">IF(ISNUMBER(MATCH($C15,$AW$15:$AW$314,0)),MATCH($C15,$AW$15:$AW$314,0),(((IF(ISNUMBER(MATCH($C15,$AV$15:$AV$314,0)),MATCH($C15,$AV$15:$AV$314,0),"")))))</f>
        <v/>
      </c>
      <c r="CX15" s="7" t="str">
        <f t="shared" ref="CX15:CX78" si="34">IF(ISNUMBER(MATCH($C15,$AZ$15:$AZ$314,0)),MATCH($C15,$AZ$15:$AZ$314,0),(((IF(ISNUMBER(MATCH($C15,$AY$15:$AY$314,0)),MATCH($C15,$AY$15:$AY$314,0),"")))))</f>
        <v/>
      </c>
      <c r="CY15" s="7" t="str">
        <f t="shared" ref="CY15:CY78" si="35">IF(ISNUMBER(MATCH($C15,$BC$15:$BC$314,0)),MATCH($C15,$BC$15:$BC$314,0),(((IF(ISNUMBER(MATCH($C15,$BB$15:$BB$314,0)),MATCH($C15,$BB$15:$BB$314,0),"")))))</f>
        <v/>
      </c>
      <c r="CZ15" s="7" t="str">
        <f t="shared" ref="CZ15:CZ78" si="36">IF(ISNUMBER(MATCH($C15,$BF$15:$BF$314,0)),MATCH($C15,$BF$15:$BF$314,0),(((IF(ISNUMBER(MATCH($C15,$BE$15:$BE$314,0)),MATCH($C15,$BE$15:$BE$314,0),"")))))</f>
        <v/>
      </c>
      <c r="DA15" s="7" t="str">
        <f t="shared" ref="DA15:DA78" si="37">IF(ISNUMBER(MATCH($C15,$BI$15:$BI$314,0)),MATCH($C15,$BI$15:$BI$314,0),(((IF(ISNUMBER(MATCH($C15,$BH$15:$BH$314,0)),MATCH($C15,$BH$15:$BH$314,0),"")))))</f>
        <v/>
      </c>
      <c r="DB15" s="7" t="str">
        <f t="shared" ref="DB15:DB78" si="38">IF(ISNUMBER(MATCH($C15,$BL$15:$BL$314,0)),MATCH($C15,$BL$15:$BL$314,0),(((IF(ISNUMBER(MATCH($C15,$BK$15:$BK$314,0)),MATCH($C15,$BK$15:$BK$314,0),"")))))</f>
        <v/>
      </c>
      <c r="DC15" s="7" t="str">
        <f t="shared" ref="DC15:DC78" si="39">IF(ISNUMBER(MATCH($C15,$BO$15:$BO$314,0)),MATCH($C15,$BO$15:$BO$314,0),(((IF(ISNUMBER(MATCH($C15,$BN$15:$BN$314,0)),MATCH($C15,$BN$15:$BN$314,0),"")))))</f>
        <v/>
      </c>
      <c r="DD15" s="7" t="str">
        <f t="shared" ref="DD15:DD78" si="40">IF(ISNUMBER(MATCH($C15,$BR$15:$BR$314,0)),MATCH($C15,$BR$15:$BR$314,0),(((IF(ISNUMBER(MATCH($C15,$BQ$15:$BQ$314,0)),MATCH($C15,$BQ$15:$BQ$314,0),"")))))</f>
        <v/>
      </c>
      <c r="DE15" s="7" t="str">
        <f t="shared" ref="DE15:DE78" si="41">IF(ISNUMBER(MATCH($C15,$BU$15:$BU$314,0)),MATCH($C15,$BU$15:$BU$314,0),(((IF(ISNUMBER(MATCH($C15,$BT$15:$BT$314,0)),MATCH($C15,$BT$15:$BT$314,0),"")))))</f>
        <v/>
      </c>
      <c r="DF15" s="7" t="str">
        <f t="shared" ref="DF15:DF78" si="42">IF(ISNUMBER(MATCH($C15,$BX$15:$BX$314,0)),MATCH($C15,$BX$15:$BX$314,0),(((IF(ISNUMBER(MATCH($C15,$BW$15:$BW$314,0)),MATCH($C15,$BW$15:$BW$314,0),"")))))</f>
        <v/>
      </c>
      <c r="DG15" s="7" t="str">
        <f t="shared" ref="DG15:DG78" si="43">IF(ISNUMBER(MATCH($C15,$CA$15:$CA$314,0)),MATCH($C15,$CA$15:$CA$314,0),(((IF(ISNUMBER(MATCH($C15,$BZ$15:$BZ$314,0)),MATCH($C15,$BZ$15:$BZ$314,0),"")))))</f>
        <v/>
      </c>
      <c r="DH15" s="7" t="str">
        <f t="shared" ref="DH15:DH78" si="44">IF(ISNUMBER(MATCH($C15,$CD$15:$CD$314,0)),MATCH($C15,$CD$15:$CD$314,0),(((IF(ISNUMBER(MATCH($C15,$CC$15:$CC$314,0)),MATCH($C15,$CC$15:$CC$314,0),"")))))</f>
        <v/>
      </c>
      <c r="DI15" s="65" t="s">
        <v>2</v>
      </c>
      <c r="DJ15" s="309" t="str">
        <f t="shared" ref="DJ15:DJ78" si="45">IF(ISTEXT(INDEX($F$15:$H$314,CI15,1)),INDEX($F$15:$H$314,CI15,1),IF(ISNUMBER(CI15),INDEX($F$15:$H$314,CI15,2),"-"))</f>
        <v>dispersivity</v>
      </c>
      <c r="DK15" s="309" t="str">
        <f t="shared" ref="DK15:DK78" si="46">IF(ISTEXT(INDEX($I$15:$K$314,CJ15,1)),INDEX($I$15:$K$314,CJ15,1),IF(ISNUMBER(CJ15),INDEX($I$15:$K$314,CJ15,2),"-"))</f>
        <v>dispersivity</v>
      </c>
      <c r="DL15" s="309" t="str">
        <f t="shared" ref="DL15:DL78" si="47">IF(ISTEXT(INDEX($L$15:$N$314,CK15,1)),INDEX($L$15:$N$314,CK15,1),IF(ISNUMBER(CK15),INDEX($L$15:$N$314,CK15,2),"-"))</f>
        <v>-</v>
      </c>
      <c r="DM15" s="309" t="str">
        <f t="shared" ref="DM15:DM78" si="48">IF(ISTEXT(INDEX($O$15:$Q$314,CL15,1)),INDEX($O$15:$Q$314,CL15,1),IF(ISNUMBER(CL15),INDEX($O$15:$Q$314,CL15,2),"-"))</f>
        <v>-</v>
      </c>
      <c r="DN15" s="309" t="str">
        <f t="shared" ref="DN15:DN78" si="49">IF(ISTEXT(INDEX($R$15:$T$314,CM15,1)),INDEX($R$15:$T$314,CM15,1),IF(ISNUMBER(CM15),INDEX($R$15:$T$314,CM15,2),"-"))</f>
        <v>-</v>
      </c>
      <c r="DO15" s="309" t="str">
        <f t="shared" ref="DO15:DO78" si="50">IF(ISTEXT(INDEX($U$15:$W$314,CN15,1)),INDEX($U$15:$W$314,CN15,1),IF(ISNUMBER(CN15),INDEX($U$15:$W$314,CN15,2),"-"))</f>
        <v>-</v>
      </c>
      <c r="DP15" s="309" t="str">
        <f t="shared" ref="DP15:DP78" si="51">IF(ISTEXT(INDEX($X$15:$Z$314,CO15,1)),INDEX($X$15:$Z$314,CO15,1),IF(ISNUMBER(CO15),INDEX($X$15:$Z$314,CO15,2),"-"))</f>
        <v>-</v>
      </c>
      <c r="DQ15" s="309" t="str">
        <f t="shared" ref="DQ15:DQ78" si="52">IF(ISTEXT(INDEX($AA$15:$AC$314,CP15,1)),INDEX($AA$15:$AC$314,CP15,1),IF(ISNUMBER(CP15),INDEX($AA$15:$AC$314,CP15,2),"-"))</f>
        <v>-</v>
      </c>
      <c r="DR15" s="309" t="str">
        <f t="shared" ref="DR15:DR78" si="53">IF(ISTEXT(INDEX($AD$15:$AF$314,CQ15,1)),INDEX($AD$15:$AF$314,CQ15,1),IF(ISNUMBER(CQ15),INDEX($AD$15:$AF$314,CQ15,2),"-"))</f>
        <v>-</v>
      </c>
      <c r="DS15" s="309" t="str">
        <f t="shared" ref="DS15:DS78" si="54">IF(ISTEXT(INDEX($AG$15:$AI$314,CR15,1)),INDEX($AG$15:$AI$314,CR15,1),IF(ISNUMBER(CR15),INDEX($AG$15:$AI$314,CR15,2),"-"))</f>
        <v>-</v>
      </c>
      <c r="DT15" s="309" t="str">
        <f t="shared" ref="DT15:DT78" si="55">IF(ISTEXT(INDEX($AJ$15:$AL$314,CS15,1)),INDEX($AJ$15:$AL$314,CS15,1),IF(ISNUMBER(CS15),INDEX($AJ$15:$AL$314,CS15,2),"-"))</f>
        <v>-</v>
      </c>
      <c r="DU15" s="309" t="str">
        <f t="shared" ref="DU15:DU78" si="56">IF(ISTEXT(INDEX($AM$15:$AO$314,CT15,1)),INDEX($AM$15:$AO$314,CT15,1),IF(ISNUMBER(CT15),INDEX($AM$15:$AO$314,CT15,2),"-"))</f>
        <v>-</v>
      </c>
      <c r="DV15" s="309" t="str">
        <f t="shared" ref="DV15:DV78" si="57">IF(ISTEXT(INDEX($AP$15:$AR$314,CU15,1)),INDEX($AP$15:$AR$314,CU15,1),IF(ISNUMBER(CU15),INDEX($AP$15:$AR$314,CU15,2),"-"))</f>
        <v>-</v>
      </c>
      <c r="DW15" s="309" t="str">
        <f t="shared" ref="DW15:DW78" si="58">IF(ISTEXT(INDEX($AS$15:$AU$314,CV15,1)),INDEX($AS$15:$AU$314,CV15,1),IF(ISNUMBER(CV15),INDEX($AS$15:$AU$314,CV15,2),"-"))</f>
        <v>-</v>
      </c>
      <c r="DX15" s="309" t="str">
        <f t="shared" ref="DX15:DX78" si="59">IF(ISTEXT(INDEX($AV$15:$AX$314,CW15,1)),INDEX($AV$15:$AX$314,CW15,1),IF(ISNUMBER(CW15),INDEX($AV$15:$AX$314,CW15,2),"-"))</f>
        <v>-</v>
      </c>
      <c r="DY15" s="309" t="str">
        <f t="shared" ref="DY15:DY78" si="60">IF(ISTEXT(INDEX($AY$15:$BA$314,CX15,1)),INDEX($AY$15:$BA$314,CX15,1),IF(ISNUMBER(CX15),INDEX($AY$15:$BA$314,CX15,2),"-"))</f>
        <v>-</v>
      </c>
      <c r="DZ15" s="309" t="str">
        <f t="shared" ref="DZ15:DZ78" si="61">IF(ISTEXT(INDEX($BB$15:$BD$314,CY15,1)),INDEX($BB$15:$BD$314,CY15,1),IF(ISNUMBER(CY15),INDEX($BB$15:$BD$314,CY15,2),"-"))</f>
        <v>-</v>
      </c>
      <c r="EA15" s="309" t="str">
        <f t="shared" ref="EA15:EA78" si="62">IF(ISTEXT(INDEX($BE$15:$BG$314,CZ15,1)),INDEX($BE$15:$BG$314,CZ15,1),IF(ISNUMBER(CZ15),INDEX($BE$15:$BG$314,CZ15,2),"-"))</f>
        <v>-</v>
      </c>
      <c r="EB15" s="309" t="str">
        <f t="shared" ref="EB15:EB78" si="63">IF(ISTEXT(INDEX($BH$15:$BJ$314,DA15,1)),INDEX($BH$15:$BJ$314,DA15,1),IF(ISNUMBER(DA15),INDEX($BH$15:$BJ$314,DA15,2),"-"))</f>
        <v>-</v>
      </c>
      <c r="EC15" s="309" t="str">
        <f t="shared" ref="EC15:EC78" si="64">IF(ISTEXT(INDEX($BK$15:$BM$314,DB15,1)),INDEX($BK$15:$BM$314,DB15,1),IF(ISNUMBER(DB15),INDEX($BK$15:$BM$314,DB15,2),"-"))</f>
        <v>-</v>
      </c>
      <c r="ED15" s="309" t="str">
        <f t="shared" ref="ED15:ED78" si="65">IF(ISTEXT(INDEX($BN$15:$BP$314,DC15,1)),INDEX($BN$15:$BP$314,DC15,1),IF(ISNUMBER(DC15),INDEX($BN$15:$BP$314,DC15,2),"-"))</f>
        <v>-</v>
      </c>
      <c r="EE15" s="309" t="str">
        <f t="shared" ref="EE15:EE78" si="66">IF(ISTEXT(INDEX($BQ$15:$BS$314,DD15,1)),INDEX($BQ$15:$BS$314,DD15,1),IF(ISNUMBER(DD15),INDEX($BQ$15:$BS$314,DD15,2),"-"))</f>
        <v>-</v>
      </c>
      <c r="EF15" s="309" t="str">
        <f t="shared" ref="EF15:EF78" si="67">IF(ISTEXT(INDEX($BT$15:$BV$314,DE15,1)),INDEX($BT$15:$BV$314,DE15,1),IF(ISNUMBER(DE15),INDEX($BT$15:$BV$314,DE15,2),"-"))</f>
        <v>-</v>
      </c>
      <c r="EG15" s="309" t="str">
        <f t="shared" ref="EG15:EG78" si="68">IF(ISTEXT(INDEX($BW$15:$BY$314,DF15,1)),INDEX($BW$15:$BY$314,DF15,1),IF(ISNUMBER(DF15),INDEX($BW$15:$BY$314,DF15,2),"-"))</f>
        <v>-</v>
      </c>
      <c r="EH15" s="309" t="str">
        <f t="shared" ref="EH15:EH78" si="69">IF(ISTEXT(INDEX($BZ$15:$CB$314,DG15,1)),INDEX($BZ$15:$CB$314,DG15,1),IF(ISNUMBER(DG15),INDEX($BZ$15:$CB$314,DG15,2),"-"))</f>
        <v>-</v>
      </c>
      <c r="EI15" s="309" t="str">
        <f t="shared" ref="EI15:EI78" si="70">IF(ISTEXT(INDEX($CC$15:$CE$314,DH15,1)),INDEX($CC$15:$CE$314,DH15,1),IF(ISNUMBER(DH15),INDEX($CC$15:$CE$314,DH15,2),"-"))</f>
        <v>-</v>
      </c>
      <c r="EJ15" s="7"/>
      <c r="EK15" s="7"/>
      <c r="EL15" s="7"/>
      <c r="EM15" s="34"/>
      <c r="EN15" s="66" t="str">
        <f t="shared" ref="EN15:EN78" si="71">IF(ISNUMBER($CI15),INDEX($G$15:$H$314,$CI15,2),"-")</f>
        <v>0,10,10,10</v>
      </c>
      <c r="EO15" s="66">
        <f t="shared" ref="EO15:EO78" si="72">IF(ISNUMBER($CJ15),INDEX($J$15:$K$314,$CJ15,2),"-")</f>
        <v>1</v>
      </c>
      <c r="EP15" s="66" t="str">
        <f t="shared" ref="EP15:EP78" si="73">IF(ISNUMBER($CK15),INDEX($M$15:$N$314,$CK15,2),"-")</f>
        <v>-</v>
      </c>
      <c r="EQ15" s="66" t="str">
        <f t="shared" ref="EQ15:EQ78" si="74">IF(ISNUMBER($CL15),INDEX($P$15:$Q$314,$CL15,2),"-")</f>
        <v>-</v>
      </c>
      <c r="ER15" s="66" t="str">
        <f t="shared" ref="ER15:ER78" si="75">IF(ISNUMBER(CM15),INDEX($S$15:$T$314,CM15,2),"-")</f>
        <v>-</v>
      </c>
      <c r="ES15" s="66" t="str">
        <f t="shared" ref="ES15:ES78" si="76">IF(ISNUMBER(CN15),INDEX($V$15:$W$314,CN15,2),"-")</f>
        <v>-</v>
      </c>
      <c r="ET15" s="66" t="str">
        <f t="shared" ref="ET15:ET78" si="77">IF(ISNUMBER(CO15),INDEX($Y$15:$Z$314,CO15,2),"-")</f>
        <v>-</v>
      </c>
      <c r="EU15" s="66" t="str">
        <f t="shared" ref="EU15:EU78" si="78">IF(ISNUMBER(CP15),INDEX($AB$15:$AC$314,CP15,2),"-")</f>
        <v>-</v>
      </c>
      <c r="EV15" s="66" t="str">
        <f t="shared" ref="EV15:EV78" si="79">IF(ISNUMBER(CQ15),INDEX($AE$15:$AF$314,CQ15,2),"-")</f>
        <v>-</v>
      </c>
      <c r="EW15" s="66" t="str">
        <f t="shared" ref="EW15:EW78" si="80">IF(ISNUMBER(CR15),INDEX($AH$15:$AI$314,CR15,2),"-")</f>
        <v>-</v>
      </c>
      <c r="EX15" s="66" t="str">
        <f t="shared" ref="EX15:EX78" si="81">IF(ISNUMBER(CS15),INDEX($AK$15:$AL$314,CS15,2),"-")</f>
        <v>-</v>
      </c>
      <c r="EY15" s="66" t="str">
        <f t="shared" ref="EY15:EY78" si="82">IF(ISNUMBER(CT15),INDEX($AN$15:$AO$314,CT15,2),"-")</f>
        <v>-</v>
      </c>
      <c r="EZ15" s="66" t="str">
        <f t="shared" ref="EZ15:EZ78" si="83">IF(ISNUMBER(CU15),INDEX($AQ$15:$AR$314,CU15,2),"-")</f>
        <v>-</v>
      </c>
      <c r="FA15" s="66" t="str">
        <f t="shared" ref="FA15:FA78" si="84">IF(ISNUMBER(CV15),INDEX($AT$15:$AU$314,CV15,2),"-")</f>
        <v>-</v>
      </c>
      <c r="FB15" s="66" t="str">
        <f t="shared" ref="FB15:FB78" si="85">IF(ISNUMBER(CW15),INDEX($AW$15:$AX$314,CW15,2),"-")</f>
        <v>-</v>
      </c>
      <c r="FC15" s="66" t="str">
        <f t="shared" ref="FC15:FC78" si="86">IF(ISNUMBER(CX15),INDEX($AZ$15:$BA$314,CX15,2),"-")</f>
        <v>-</v>
      </c>
      <c r="FD15" s="66" t="str">
        <f t="shared" ref="FD15:FD78" si="87">IF(ISNUMBER(CY15),INDEX($BC$15:$BD$314,CY15,2),"-")</f>
        <v>-</v>
      </c>
      <c r="FE15" s="66" t="str">
        <f t="shared" ref="FE15:FE78" si="88">IF(ISNUMBER(CZ15),INDEX($BF$15:$BG$314,CZ15,2),"-")</f>
        <v>-</v>
      </c>
      <c r="FF15" s="66" t="str">
        <f t="shared" ref="FF15:FF78" si="89">IF(ISNUMBER(DA15),INDEX($BI$15:$BJ$314,DA15,2),"-")</f>
        <v>-</v>
      </c>
      <c r="FG15" s="66" t="str">
        <f t="shared" ref="FG15:FG78" si="90">IF(ISNUMBER(DB15),INDEX($BL$15:$BM$314,DB15,2),"-")</f>
        <v>-</v>
      </c>
      <c r="FH15" s="66" t="str">
        <f t="shared" ref="FH15:FH78" si="91">IF(ISNUMBER(DC15),INDEX($BO$15:$BP$314,DC15,2),"-")</f>
        <v>-</v>
      </c>
      <c r="FI15" s="66" t="str">
        <f t="shared" ref="FI15:FI78" si="92">IF(ISNUMBER(DD15),INDEX($BR$15:$BS$314,DD15,2),"-")</f>
        <v>-</v>
      </c>
      <c r="FJ15" s="66" t="str">
        <f t="shared" ref="FJ15:FJ78" si="93">IF(ISNUMBER(DE15),INDEX($BU$15:$BV$314,DE15,2),"-")</f>
        <v>-</v>
      </c>
      <c r="FK15" s="66" t="str">
        <f t="shared" ref="FK15:FK78" si="94">IF(ISNUMBER(DF15),INDEX($BX$15:$BY$314,DF15,2),"-")</f>
        <v>-</v>
      </c>
      <c r="FL15" s="66" t="str">
        <f t="shared" ref="FL15:FL78" si="95">IF(ISNUMBER(DG15),INDEX($CA$15:$CB$314,DG15,2),"-")</f>
        <v>-</v>
      </c>
      <c r="FM15" s="66" t="str">
        <f t="shared" ref="FM15:FM78" si="96">IF(ISNUMBER(DH15),INDEX($CD$15:$CE$314,DH15,2),"-")</f>
        <v>-</v>
      </c>
      <c r="FN15" s="7"/>
      <c r="FO15" s="7"/>
      <c r="FP15" s="7"/>
      <c r="FQ15" s="97" t="s">
        <v>2</v>
      </c>
      <c r="FR15" s="28"/>
      <c r="FS15" s="7">
        <f>IF(ISNUMBER(INDEX($CI$15:$DI$314,$B15,GC$5)),MAX(FS$14:FS14)+1,0)</f>
        <v>0</v>
      </c>
      <c r="FT15" s="7">
        <f t="shared" ref="FT15:FT78" si="97">IF(FT14="","",IF($B15&lt;=$FS$13,$B15,""))</f>
        <v>1</v>
      </c>
      <c r="FU15" s="7">
        <f t="shared" ref="FU15:FU78" si="98">IF(ISNUMBER($FT15),MATCH(FT15,$FS$15:$FS$316,0),"")</f>
        <v>12</v>
      </c>
      <c r="FV15" s="291">
        <f t="shared" ref="FV15:FV78" si="99">IF(AND(ISNUMBER(B15),FW15=""),B15,IF(MATCH(GA15,$GA$15:$GA$314,0)&lt;&gt;FW15,"",0))</f>
        <v>0</v>
      </c>
      <c r="FW15" s="291">
        <f t="shared" ref="FW15:FW78" si="100">IF(ISNUMBER(FU15),B15,"")</f>
        <v>1</v>
      </c>
      <c r="FX15" s="291">
        <f t="shared" ref="FX15:FX46" si="101">IF(ISNUMBER($FT15),INDEX($EN$15:$FQ$314,$FU15,GC$5),"")</f>
        <v>1</v>
      </c>
      <c r="FY15" s="85" t="str">
        <f t="shared" ref="FY15:FY78" si="102">IF(GA15="","",IF($FY$13=1,IF(ISNUMBER(B15),IF(ISNUMBER(MATCH(GA15,$D$15:$D$314,0)),GA15,INDEX($D$15:$D$314,MATCH(GA15,$C$15:$C$315,0),1)),""),""))</f>
        <v>...t1</v>
      </c>
      <c r="FZ15" s="338">
        <f t="shared" ref="FZ15:FZ78" si="103">IF($FY$13=1,IF(AND(ISNUMBER($FV15),ISNUMBER(B15)),INDEX($FX$15:$FX$314,$B15,1),""),"")</f>
        <v>1</v>
      </c>
      <c r="GA15" s="316" t="str">
        <f t="shared" ref="GA15:GA78" si="104">IF(ISNUMBER($FT15),INDEX($DJ$15:$EM$314,$FU15,GC$5),"")</f>
        <v>Nper</v>
      </c>
      <c r="GB15" s="28" t="str">
        <f t="shared" ref="GB15:GB78" si="105">IF(GA15="","",IF(GA15=GA16,1,""))</f>
        <v/>
      </c>
      <c r="GC15" s="279" t="str">
        <f>IF(IF(ISNUMBER(MATCH(INDEX($HA15:$HM15,1,GC$14),$GA$15:$GA$313,0)),1,"")=1,INDEX($HA15:$HM15,1,GC$14),"")</f>
        <v>DIS</v>
      </c>
      <c r="GD15" s="366" t="str">
        <f t="shared" ref="GD15:GD46" si="106">IF(GC15="","",IF(ISNUMBER(MATCH(GC15,$C$15:$C$316,0)),INDEX($EN$15:$FQ$316,MATCH(GC15,$C$15:$C$316,0),$GC$5),"-"))</f>
        <v>---------------</v>
      </c>
      <c r="GE15" s="81"/>
      <c r="GF15" s="279" t="str">
        <f>IF(IF(ISNUMBER(MATCH(INDEX($HA15:$HM15,1,GF$14),$GA$15:$GA$313,0)),1,"")=1,INDEX($HA15:$HM15,1,GF$14),"")</f>
        <v>T_DIS</v>
      </c>
      <c r="GG15" s="366" t="str">
        <f t="shared" ref="GG15:GG46" si="107">IF(GF15="","",IF(ISNUMBER(MATCH(GF15,$C$15:$C$316,0)),INDEX($EN$15:$FQ$316,MATCH(GF15,$C$15:$C$316,0),$GC$5),"-"))</f>
        <v>---------------</v>
      </c>
      <c r="GH15" s="81"/>
      <c r="GI15" s="279" t="str">
        <f>IF(IF(ISNUMBER(MATCH(INDEX($HA15:$HM15,1,GI$14),$GA$15:$GA$313,0)),1,"")=1,INDEX($HA15:$HM15,1,GI$14),"")</f>
        <v/>
      </c>
      <c r="GJ15" s="366" t="str">
        <f t="shared" ref="GJ15:GJ46" si="108">IF(GI15="","",IF(ISNUMBER(MATCH(GI15,$C$15:$C$316,0)),INDEX($EN$15:$FQ$316,MATCH(GI15,$C$15:$C$316,0),$GC$5),"-"))</f>
        <v/>
      </c>
      <c r="GK15" s="81"/>
      <c r="GL15" s="279" t="str">
        <f>IF(IF(ISNUMBER(MATCH(INDEX($HA15:$HM15,1,GL$14),$GA$15:$GA$313,0)),1,"")=1,INDEX($HA15:$HM15,1,GL$14),"")</f>
        <v>STO</v>
      </c>
      <c r="GM15" s="362" t="str">
        <f t="shared" ref="GM15:GM46" si="109">IF(GL15="","",IF(ISNUMBER(MATCH(GL15,$C$15:$C$316,0)),INDEX($EN$15:$FQ$316,MATCH(GL15,$C$15:$C$316,0),$GC$5),"-"))</f>
        <v>---------------</v>
      </c>
      <c r="GN15" s="81"/>
      <c r="GO15" s="279" t="str">
        <f>IF(IF(ISNUMBER(MATCH(INDEX($HA15:$HM15,1,GO$14),$GA$15:$GA$313,0)),1,"")=1,INDEX($HA15:$HM15,1,GO$14),"")</f>
        <v/>
      </c>
      <c r="GP15" s="366" t="str">
        <f t="shared" ref="GP15:GP78" si="110">IF(GO15="","",IF(ISNUMBER(MATCH(GO15,$C$15:$C$316,0)),INDEX($EN$15:$FQ$316,MATCH(GO15,$C$15:$C$316,0),$GC$5),"-"))</f>
        <v/>
      </c>
      <c r="GQ15" s="28"/>
      <c r="GR15" s="339" t="str">
        <f>IF(ISNUMBER(IF15),INDEX($GA$15:$GA$313,MATCH(IF15,$IE$15:$IE$190,0),1),"")</f>
        <v>delta_time</v>
      </c>
      <c r="GS15" s="341">
        <f t="shared" ref="GS15:GS78" si="111">IF(GR15="","",INDEX($FZ$15:$FZ$313,MATCH(GR15,$GA$15:$GA$313,0),1))</f>
        <v>300</v>
      </c>
      <c r="GT15" s="340" t="str">
        <f t="shared" ref="GT15:GT78" si="112">IF(GR15="","",INDEX($FY$15:$FY$313,MATCH(GR15,$GA$15:$GA$313,0),1))</f>
        <v>t6_∆t1</v>
      </c>
      <c r="GU15" s="279" t="str">
        <f>IF(OR(GD13="-",GD13=""),"",INDEX($FY$15:$FY$313,MATCH(GC13,$GA$15:$GA$313,0),1))</f>
        <v/>
      </c>
      <c r="GV15" s="279" t="e">
        <f>IF(OR(#REF!="-",#REF!=""),"",INDEX($FY$15:$FY$313,MATCH(#REF!,$GA$15:$GA$313,0),1))</f>
        <v>#REF!</v>
      </c>
      <c r="GW15" s="279" t="str">
        <f>IF(OR(GJ13="-",GJ13=""),"",INDEX($FY$15:$FY$313,MATCH(GI13,$GA$15:$GA$313,0),1))</f>
        <v/>
      </c>
      <c r="GX15" s="279" t="str">
        <f>IF(OR(GM13="-",GM13=""),"",INDEX($FY$15:$FY$313,MATCH(GL13,$GA$15:$GA$313,0),1))</f>
        <v/>
      </c>
      <c r="GY15" s="279" t="str">
        <f t="shared" ref="GY15:GY35" si="113">IF(OR(GP15="-",GP15=""),"",INDEX($FY$15:$FY$313,MATCH(GO15,$GA$15:$GA$313,0),1))</f>
        <v/>
      </c>
      <c r="GZ15" s="28"/>
      <c r="HA15" s="290" t="s">
        <v>678</v>
      </c>
      <c r="HB15" s="290" t="s">
        <v>717</v>
      </c>
      <c r="HC15" s="290" t="s">
        <v>679</v>
      </c>
      <c r="HD15" s="290" t="s">
        <v>771</v>
      </c>
      <c r="HE15" s="290" t="s">
        <v>773</v>
      </c>
      <c r="HF15" s="290"/>
      <c r="HG15" s="290"/>
      <c r="HH15" s="290"/>
      <c r="HI15" s="290"/>
      <c r="HJ15" s="290"/>
      <c r="HK15" s="290"/>
      <c r="HL15" s="290"/>
      <c r="HM15" s="75"/>
      <c r="HN15" s="293">
        <f>IF(HA15&lt;&gt;"",MAX(HN$14:HN14)+1,0)</f>
        <v>1</v>
      </c>
      <c r="HO15" s="293">
        <f>IF(HB15&lt;&gt;"",MAX(HO$14:HO14)+1,0)</f>
        <v>1</v>
      </c>
      <c r="HP15" s="293">
        <f>IF(HC15&lt;&gt;"",MAX(HP$14:HP14)+1,0)</f>
        <v>1</v>
      </c>
      <c r="HQ15" s="293">
        <f>IF(HD15&lt;&gt;"",MAX(HQ$14:HQ14)+1,0)</f>
        <v>1</v>
      </c>
      <c r="HR15" s="293">
        <f>IF(HE15&lt;&gt;"",MAX(HR$14:HR14)+1,0)</f>
        <v>1</v>
      </c>
      <c r="HS15" s="293">
        <f>IF(HF15&lt;&gt;"",MAX(HS$14:HS14)+1,0)</f>
        <v>0</v>
      </c>
      <c r="HT15" s="293">
        <f>IF(HG15&lt;&gt;"",MAX(HT$14:HT14)+1,0)</f>
        <v>0</v>
      </c>
      <c r="HU15" s="293">
        <f>IF(HH15&lt;&gt;"",MAX(HU$14:HU14)+1,0)</f>
        <v>0</v>
      </c>
      <c r="HV15" s="293">
        <f>IF(HI15&lt;&gt;"",MAX(HV$14:HV14)+1,0)</f>
        <v>0</v>
      </c>
      <c r="HW15" s="293">
        <f>IF(HJ15&lt;&gt;"",MAX(HW$14:HW14)+1,0)</f>
        <v>0</v>
      </c>
      <c r="HX15" s="293">
        <f>IF(HK15&lt;&gt;"",MAX(HX$14:HX14)+1,0)</f>
        <v>0</v>
      </c>
      <c r="HY15" s="293">
        <f>IF(HL15&lt;&gt;"",MAX(HY$14:HY14)+1,0)</f>
        <v>0</v>
      </c>
      <c r="HZ15" s="75">
        <f>IF(B15&gt;$HZ$12,"",_xlfn.IFS(B15&lt;=HN$12,$HN$13,B15&lt;=HO$12,$HO$13,B15&lt;=HP$12,$HP$13,B15&lt;=HQ$12,$HQ$13,B15&lt;=HR$12,$HR$13,B15&lt;=HS$12,$HS$13,B15&lt;=HT$12,$HT$13,B15&lt;=HU$12,$HU$13,B15&lt;=HV$12,$HV$13,B15&lt;=HW$12,$HW$13,B15&lt;=HX$12,$HX$13,B15&lt;=HY$12,$HY$13))</f>
        <v>1</v>
      </c>
      <c r="IA15" s="75">
        <f>IF(HZ15="","",IF(HZ14=HZ15,0,1))</f>
        <v>1</v>
      </c>
      <c r="IB15" s="75">
        <f>IF(HZ15="","",IF(IA15=1,1,IB14+1))</f>
        <v>1</v>
      </c>
      <c r="IC15" s="75" t="str">
        <f>IF(ISNUMBER(HZ15),INDEX($HA$15:$HL$67,IB15,HZ15),"")</f>
        <v>DIS</v>
      </c>
      <c r="ID15" s="395">
        <f>IF(GA15="","",MATCH(GA15,$IC$15:$IC$313,0))</f>
        <v>35</v>
      </c>
      <c r="IE15" s="394">
        <f>IF(ISNUMBER(MATCH(GA15,$IC$15:$IC$313,0)),0,MAX(IE$14:IE14)+1)</f>
        <v>0</v>
      </c>
      <c r="IF15" s="394">
        <f>IF(B15&lt;=$IF$14,B15,"")</f>
        <v>1</v>
      </c>
      <c r="IG15" s="380">
        <f>IF(OR(II15="",II15=0),"",B15)</f>
        <v>1</v>
      </c>
      <c r="IH15" s="332"/>
      <c r="II15" s="330" t="str">
        <f t="shared" ref="II15:II49" si="114">IF(ISNUMBER(MATCH($B15,$F$14:$CH$14,0)),INDEX($F$13:$CH$13,1,MATCH($B15,$F$14:$CH$14,0)),"")</f>
        <v>37_p1</v>
      </c>
      <c r="IJ15" s="397" t="s">
        <v>688</v>
      </c>
      <c r="IK15" s="28"/>
      <c r="IL15" s="229"/>
      <c r="IM15" s="229"/>
      <c r="IN15" s="229"/>
      <c r="IO15" s="19"/>
      <c r="IP15" s="161" t="s">
        <v>329</v>
      </c>
      <c r="IQ15" s="161" t="s">
        <v>328</v>
      </c>
      <c r="IR15" s="161" t="s">
        <v>327</v>
      </c>
      <c r="IS15" s="161" t="s">
        <v>326</v>
      </c>
      <c r="IT15" s="161" t="s">
        <v>325</v>
      </c>
      <c r="IU15" s="172"/>
      <c r="IV15" s="161" t="s">
        <v>329</v>
      </c>
      <c r="IW15" s="161" t="s">
        <v>328</v>
      </c>
      <c r="IX15" s="161" t="s">
        <v>327</v>
      </c>
      <c r="IY15" s="161" t="s">
        <v>326</v>
      </c>
      <c r="IZ15" s="161" t="s">
        <v>325</v>
      </c>
      <c r="JA15" s="101"/>
      <c r="JB15" s="189">
        <v>6.9217200000000019E-3</v>
      </c>
      <c r="JC15" s="128">
        <v>840.8</v>
      </c>
      <c r="JD15" s="129">
        <v>839.76946715696113</v>
      </c>
      <c r="JE15" s="119">
        <v>0.29083755612369999</v>
      </c>
      <c r="JF15" s="132">
        <v>839.47140000000002</v>
      </c>
      <c r="JG15" s="148">
        <v>10</v>
      </c>
      <c r="JH15" s="177">
        <v>0.29083755612369999</v>
      </c>
      <c r="JI15" s="138">
        <v>835.24509999999998</v>
      </c>
      <c r="JJ15" s="183">
        <v>6.9199999999999999E-3</v>
      </c>
      <c r="JK15" s="142">
        <v>839.4</v>
      </c>
      <c r="JL15" s="100">
        <v>12</v>
      </c>
      <c r="JM15" s="121">
        <v>0.29083755612369999</v>
      </c>
      <c r="JN15" s="150">
        <v>835.24509999999998</v>
      </c>
      <c r="JO15" s="145">
        <f t="shared" si="9"/>
        <v>6.9199999999999999E-3</v>
      </c>
      <c r="JP15" s="126"/>
      <c r="JQ15" s="145">
        <v>6.9217200000000019E-3</v>
      </c>
      <c r="JR15" s="160">
        <f t="shared" si="3"/>
        <v>6.9199999999999999E-3</v>
      </c>
      <c r="JS15" s="160">
        <f t="shared" si="4"/>
        <v>0.16608000000000001</v>
      </c>
      <c r="JT15" s="160">
        <f t="shared" si="5"/>
        <v>9.9648000000000003</v>
      </c>
      <c r="JU15" s="160">
        <f t="shared" si="10"/>
        <v>9.9648000000000003</v>
      </c>
      <c r="JV15" s="101"/>
      <c r="JW15" s="28"/>
      <c r="JX15" s="293" t="str">
        <f>IF(AND(ISNUMBER(JX$14),ISNUMBER(MATCH($IC15,DJ$15:DJ$313,0))),$IC15,"")</f>
        <v/>
      </c>
      <c r="JY15" s="293" t="str">
        <f>IF(AND(ISNUMBER(JY$14),ISNUMBER(MATCH($IC15,DK$15:DK$313,0))),$IC15,"")</f>
        <v/>
      </c>
      <c r="JZ15" s="293" t="str">
        <f>IF(AND(ISNUMBER(JZ$14),ISNUMBER(MATCH($IC15,DL$15:DL$313,0))),$IC15,"")</f>
        <v/>
      </c>
      <c r="KA15" s="293" t="str">
        <f>IF(AND(ISNUMBER(KA$14),ISNUMBER(MATCH($IC15,DM$15:DM$313,0))),$IC15,"")</f>
        <v/>
      </c>
      <c r="KB15" s="293" t="str">
        <f>IF(AND(ISNUMBER(KB$14),ISNUMBER(MATCH($IC15,DN$15:DN$313,0))),$IC15,"")</f>
        <v/>
      </c>
      <c r="KC15" s="293" t="str">
        <f>IF(AND(ISNUMBER(KC$14),ISNUMBER(MATCH($IC15,DO$15:DO$313,0))),$IC15,"")</f>
        <v/>
      </c>
      <c r="KD15" s="293" t="str">
        <f>IF(AND(ISNUMBER(KD$14),ISNUMBER(MATCH($IC15,DP$15:DP$313,0))),$IC15,"")</f>
        <v/>
      </c>
      <c r="KE15" s="293" t="str">
        <f>IF(AND(ISNUMBER(KE$14),ISNUMBER(MATCH($IC15,DQ$15:DQ$313,0))),$IC15,"")</f>
        <v/>
      </c>
      <c r="KF15" s="293" t="str">
        <f>IF(AND(ISNUMBER(KF$14),ISNUMBER(MATCH($IC15,DR$15:DR$313,0))),$IC15,"")</f>
        <v/>
      </c>
      <c r="KG15" s="293" t="str">
        <f>IF(AND(ISNUMBER(KG$14),ISNUMBER(MATCH($IC15,DS$15:DS$313,0))),$IC15,"")</f>
        <v/>
      </c>
      <c r="KH15" s="293" t="str">
        <f>IF(AND(ISNUMBER(KH$14),ISNUMBER(MATCH($IC15,DT$15:DT$313,0))),$IC15,"")</f>
        <v/>
      </c>
      <c r="KI15" s="293" t="str">
        <f>IF(AND(ISNUMBER(KI$14),ISNUMBER(MATCH($IC15,DU$15:DU$313,0))),$IC15,"")</f>
        <v/>
      </c>
      <c r="KJ15" s="293" t="str">
        <f>IF(AND(ISNUMBER(KJ$14),ISNUMBER(MATCH($IC15,DV$15:DV$313,0))),$IC15,"")</f>
        <v>DIS</v>
      </c>
      <c r="KK15" s="293" t="str">
        <f>IF(AND(ISNUMBER(KK$14),ISNUMBER(MATCH($IC15,DW$15:DW$313,0))),$IC15,"")</f>
        <v>DIS</v>
      </c>
      <c r="KL15" s="293" t="str">
        <f>IF(AND(ISNUMBER(KL$14),ISNUMBER(MATCH($IC15,DX$15:DX$313,0))),$IC15,"")</f>
        <v>DIS</v>
      </c>
      <c r="KM15" s="293" t="str">
        <f>IF(AND(ISNUMBER(KM$14),ISNUMBER(MATCH($IC15,DY$15:DY$313,0))),$IC15,"")</f>
        <v>DIS</v>
      </c>
      <c r="KN15" s="293" t="str">
        <f>IF(AND(ISNUMBER(KN$14),ISNUMBER(MATCH($IC15,DZ$15:DZ$313,0))),$IC15,"")</f>
        <v>DIS</v>
      </c>
      <c r="KO15" s="293" t="str">
        <f>IF(AND(ISNUMBER(KO$14),ISNUMBER(MATCH($IC15,EA$15:EA$313,0))),$IC15,"")</f>
        <v/>
      </c>
      <c r="KP15" s="293" t="str">
        <f>IF(AND(ISNUMBER(KP$14),ISNUMBER(MATCH($IC15,EB$15:EB$313,0))),$IC15,"")</f>
        <v>DIS</v>
      </c>
      <c r="KQ15" s="293" t="str">
        <f>IF(AND(ISNUMBER(KQ$14),ISNUMBER(MATCH($IC15,EC$15:EC$313,0))),$IC15,"")</f>
        <v>DIS</v>
      </c>
      <c r="KR15" s="293" t="str">
        <f>IF(AND(ISNUMBER(KR$14),ISNUMBER(MATCH($IC15,ED$15:ED$313,0))),$IC15,"")</f>
        <v>DIS</v>
      </c>
      <c r="KS15" s="293" t="str">
        <f>IF(AND(ISNUMBER(KS$14),ISNUMBER(MATCH($IC15,EE$15:EE$313,0))),$IC15,"")</f>
        <v>DIS</v>
      </c>
      <c r="KT15" s="293" t="str">
        <f>IF(AND(ISNUMBER(KT$14),ISNUMBER(MATCH($IC15,EF$15:EF$313,0))),$IC15,"")</f>
        <v>DIS</v>
      </c>
      <c r="KU15" s="293" t="str">
        <f>IF(AND(ISNUMBER(KU$14),ISNUMBER(MATCH($IC15,EG$15:EG$313,0))),$IC15,"")</f>
        <v/>
      </c>
      <c r="KV15" s="293" t="str">
        <f>IF(AND(ISNUMBER(KV$14),ISNUMBER(MATCH($IC15,EH$15:EH$313,0))),$IC15,"")</f>
        <v/>
      </c>
      <c r="KW15" s="293" t="str">
        <f>IF(AND(ISNUMBER(KW$14),ISNUMBER(MATCH($IC15,EI$15:EI$313,0))),$IC15,"")</f>
        <v/>
      </c>
      <c r="KX15" s="293" t="str">
        <f>IF(AND(ISNUMBER(KX$14),ISNUMBER(MATCH($IC15,EJ$15:EJ$313,0))),$IC15,"")</f>
        <v/>
      </c>
      <c r="KY15" s="293" t="str">
        <f>IF(AND(ISNUMBER(KY$14),ISNUMBER(MATCH($IC15,EK$15:EK$313,0))),$IC15,"")</f>
        <v/>
      </c>
      <c r="KZ15" s="293"/>
      <c r="LA15" s="293"/>
      <c r="LB15" s="293"/>
      <c r="LC15" s="75">
        <f>COUNTIF(JX15:KY15,"="&amp;IC15)</f>
        <v>10</v>
      </c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</row>
    <row r="16" spans="1:329" s="3" customFormat="1" ht="6" customHeight="1" x14ac:dyDescent="0.15">
      <c r="A16" s="338"/>
      <c r="B16" s="305">
        <f>IF(C16="","",ROW()-$A$14)</f>
        <v>2</v>
      </c>
      <c r="C16" s="84" t="s">
        <v>58</v>
      </c>
      <c r="D16" s="303" t="s">
        <v>184</v>
      </c>
      <c r="E16" s="71"/>
      <c r="F16" s="260" t="s">
        <v>59</v>
      </c>
      <c r="G16" s="261" t="s">
        <v>71</v>
      </c>
      <c r="H16" s="262" t="s">
        <v>91</v>
      </c>
      <c r="I16" s="260"/>
      <c r="J16" s="261" t="s">
        <v>59</v>
      </c>
      <c r="K16" s="262" t="s">
        <v>97</v>
      </c>
      <c r="L16" s="260" t="s">
        <v>59</v>
      </c>
      <c r="M16" s="261" t="s">
        <v>71</v>
      </c>
      <c r="N16" s="262" t="s">
        <v>91</v>
      </c>
      <c r="O16" s="260" t="s">
        <v>59</v>
      </c>
      <c r="P16" s="261" t="s">
        <v>71</v>
      </c>
      <c r="Q16" s="262" t="s">
        <v>91</v>
      </c>
      <c r="R16" s="260"/>
      <c r="S16" s="261" t="s">
        <v>28</v>
      </c>
      <c r="T16" s="262">
        <v>31</v>
      </c>
      <c r="U16" s="260"/>
      <c r="V16" s="261" t="s">
        <v>59</v>
      </c>
      <c r="W16" s="262" t="s">
        <v>91</v>
      </c>
      <c r="X16" s="260"/>
      <c r="Y16" s="261" t="s">
        <v>59</v>
      </c>
      <c r="Z16" s="262" t="s">
        <v>97</v>
      </c>
      <c r="AA16" s="260"/>
      <c r="AB16" s="261" t="s">
        <v>28</v>
      </c>
      <c r="AC16" s="262">
        <v>31</v>
      </c>
      <c r="AD16" s="260"/>
      <c r="AE16" s="261" t="s">
        <v>28</v>
      </c>
      <c r="AF16" s="262">
        <v>15</v>
      </c>
      <c r="AG16" s="260"/>
      <c r="AH16" s="261" t="s">
        <v>28</v>
      </c>
      <c r="AI16" s="262">
        <v>1</v>
      </c>
      <c r="AJ16" s="260"/>
      <c r="AK16" s="261" t="s">
        <v>28</v>
      </c>
      <c r="AL16" s="262">
        <v>18</v>
      </c>
      <c r="AM16" s="260"/>
      <c r="AN16" s="261" t="s">
        <v>28</v>
      </c>
      <c r="AO16" s="262">
        <v>61</v>
      </c>
      <c r="AP16" s="283"/>
      <c r="AQ16" s="356" t="s">
        <v>27</v>
      </c>
      <c r="AR16" s="351">
        <v>15</v>
      </c>
      <c r="AS16" s="283"/>
      <c r="AT16" s="356" t="s">
        <v>28</v>
      </c>
      <c r="AU16" s="351">
        <v>10</v>
      </c>
      <c r="AV16" s="260"/>
      <c r="AW16" s="261" t="s">
        <v>29</v>
      </c>
      <c r="AX16" s="262">
        <v>10000</v>
      </c>
      <c r="AY16" s="260"/>
      <c r="AZ16" s="261" t="s">
        <v>59</v>
      </c>
      <c r="BA16" s="262" t="s">
        <v>91</v>
      </c>
      <c r="BB16" s="260"/>
      <c r="BC16" s="261" t="s">
        <v>59</v>
      </c>
      <c r="BD16" s="262" t="s">
        <v>91</v>
      </c>
      <c r="BE16" s="260"/>
      <c r="BF16" s="261" t="s">
        <v>59</v>
      </c>
      <c r="BG16" s="262" t="s">
        <v>91</v>
      </c>
      <c r="BH16" s="260"/>
      <c r="BI16" s="261" t="s">
        <v>59</v>
      </c>
      <c r="BJ16" s="262" t="s">
        <v>91</v>
      </c>
      <c r="BK16" s="260"/>
      <c r="BL16" s="261" t="s">
        <v>422</v>
      </c>
      <c r="BM16" s="262" t="s">
        <v>890</v>
      </c>
      <c r="BN16" s="260"/>
      <c r="BO16" s="261" t="s">
        <v>26</v>
      </c>
      <c r="BP16" s="262">
        <v>1</v>
      </c>
      <c r="BQ16" s="260"/>
      <c r="BR16" s="261" t="s">
        <v>59</v>
      </c>
      <c r="BS16" s="262" t="s">
        <v>97</v>
      </c>
      <c r="BT16" s="260"/>
      <c r="BU16" s="261" t="s">
        <v>59</v>
      </c>
      <c r="BV16" s="262" t="s">
        <v>97</v>
      </c>
      <c r="BW16" s="260"/>
      <c r="BX16" s="261" t="s">
        <v>26</v>
      </c>
      <c r="BY16" s="262">
        <v>2</v>
      </c>
      <c r="BZ16" s="260"/>
      <c r="CA16" s="261" t="s">
        <v>28</v>
      </c>
      <c r="CB16" s="262">
        <v>1</v>
      </c>
      <c r="CC16" s="260"/>
      <c r="CD16" s="261" t="s">
        <v>348</v>
      </c>
      <c r="CE16" s="262">
        <v>10</v>
      </c>
      <c r="CF16" s="376" t="s">
        <v>2</v>
      </c>
      <c r="CG16" s="229" t="str">
        <f>GF4</f>
        <v>nrow</v>
      </c>
      <c r="CH16" s="230">
        <f>IF(ISNUMBER(FW16),IF(ISNUMBER(MATCH(GA16,$CG$15:$CG$313,0)),0,MAX(CH$14:CH15)+1),"")</f>
        <v>2</v>
      </c>
      <c r="CI16" s="7">
        <f t="shared" si="19"/>
        <v>4</v>
      </c>
      <c r="CJ16" s="7" t="str">
        <f t="shared" si="20"/>
        <v/>
      </c>
      <c r="CK16" s="7" t="str">
        <f t="shared" si="21"/>
        <v/>
      </c>
      <c r="CL16" s="7" t="str">
        <f t="shared" si="22"/>
        <v/>
      </c>
      <c r="CM16" s="7" t="str">
        <f t="shared" si="23"/>
        <v/>
      </c>
      <c r="CN16" s="7" t="str">
        <f t="shared" si="24"/>
        <v/>
      </c>
      <c r="CO16" s="7" t="str">
        <f t="shared" si="25"/>
        <v/>
      </c>
      <c r="CP16" s="7" t="str">
        <f t="shared" si="26"/>
        <v/>
      </c>
      <c r="CQ16" s="7" t="str">
        <f t="shared" si="27"/>
        <v/>
      </c>
      <c r="CR16" s="7" t="str">
        <f t="shared" si="28"/>
        <v/>
      </c>
      <c r="CS16" s="7" t="str">
        <f t="shared" si="29"/>
        <v/>
      </c>
      <c r="CT16" s="7" t="str">
        <f t="shared" si="30"/>
        <v/>
      </c>
      <c r="CU16" s="7" t="str">
        <f t="shared" si="31"/>
        <v/>
      </c>
      <c r="CV16" s="7" t="str">
        <f t="shared" si="32"/>
        <v/>
      </c>
      <c r="CW16" s="7" t="str">
        <f t="shared" si="33"/>
        <v/>
      </c>
      <c r="CX16" s="7" t="str">
        <f t="shared" si="34"/>
        <v/>
      </c>
      <c r="CY16" s="7" t="str">
        <f t="shared" si="35"/>
        <v/>
      </c>
      <c r="CZ16" s="7" t="str">
        <f t="shared" si="36"/>
        <v/>
      </c>
      <c r="DA16" s="7" t="str">
        <f t="shared" si="37"/>
        <v/>
      </c>
      <c r="DB16" s="7" t="str">
        <f t="shared" si="38"/>
        <v/>
      </c>
      <c r="DC16" s="7" t="str">
        <f t="shared" si="39"/>
        <v/>
      </c>
      <c r="DD16" s="7" t="str">
        <f t="shared" si="40"/>
        <v/>
      </c>
      <c r="DE16" s="7" t="str">
        <f t="shared" si="41"/>
        <v/>
      </c>
      <c r="DF16" s="7" t="str">
        <f t="shared" si="42"/>
        <v/>
      </c>
      <c r="DG16" s="7" t="str">
        <f t="shared" si="43"/>
        <v/>
      </c>
      <c r="DH16" s="7" t="str">
        <f t="shared" si="44"/>
        <v/>
      </c>
      <c r="DI16" s="65" t="s">
        <v>2</v>
      </c>
      <c r="DJ16" s="309" t="str">
        <f t="shared" si="45"/>
        <v>retardation</v>
      </c>
      <c r="DK16" s="309" t="str">
        <f t="shared" si="46"/>
        <v>-</v>
      </c>
      <c r="DL16" s="309" t="str">
        <f t="shared" si="47"/>
        <v>-</v>
      </c>
      <c r="DM16" s="309" t="str">
        <f t="shared" si="48"/>
        <v>-</v>
      </c>
      <c r="DN16" s="309" t="str">
        <f t="shared" si="49"/>
        <v>-</v>
      </c>
      <c r="DO16" s="309" t="str">
        <f t="shared" si="50"/>
        <v>-</v>
      </c>
      <c r="DP16" s="309" t="str">
        <f t="shared" si="51"/>
        <v>-</v>
      </c>
      <c r="DQ16" s="309" t="str">
        <f t="shared" si="52"/>
        <v>-</v>
      </c>
      <c r="DR16" s="309" t="str">
        <f t="shared" si="53"/>
        <v>-</v>
      </c>
      <c r="DS16" s="309" t="str">
        <f t="shared" si="54"/>
        <v>-</v>
      </c>
      <c r="DT16" s="309" t="str">
        <f t="shared" si="55"/>
        <v>-</v>
      </c>
      <c r="DU16" s="309" t="str">
        <f t="shared" si="56"/>
        <v>-</v>
      </c>
      <c r="DV16" s="309" t="str">
        <f t="shared" si="57"/>
        <v>-</v>
      </c>
      <c r="DW16" s="309" t="str">
        <f t="shared" si="58"/>
        <v>-</v>
      </c>
      <c r="DX16" s="309" t="str">
        <f t="shared" si="59"/>
        <v>-</v>
      </c>
      <c r="DY16" s="309" t="str">
        <f t="shared" si="60"/>
        <v>-</v>
      </c>
      <c r="DZ16" s="309" t="str">
        <f t="shared" si="61"/>
        <v>-</v>
      </c>
      <c r="EA16" s="309" t="str">
        <f t="shared" si="62"/>
        <v>-</v>
      </c>
      <c r="EB16" s="309" t="str">
        <f t="shared" si="63"/>
        <v>-</v>
      </c>
      <c r="EC16" s="309" t="str">
        <f t="shared" si="64"/>
        <v>-</v>
      </c>
      <c r="ED16" s="309" t="str">
        <f t="shared" si="65"/>
        <v>-</v>
      </c>
      <c r="EE16" s="309" t="str">
        <f t="shared" si="66"/>
        <v>-</v>
      </c>
      <c r="EF16" s="309" t="str">
        <f t="shared" si="67"/>
        <v>-</v>
      </c>
      <c r="EG16" s="309" t="str">
        <f t="shared" si="68"/>
        <v>-</v>
      </c>
      <c r="EH16" s="309" t="str">
        <f t="shared" si="69"/>
        <v>-</v>
      </c>
      <c r="EI16" s="309" t="str">
        <f t="shared" si="70"/>
        <v>-</v>
      </c>
      <c r="EJ16" s="7"/>
      <c r="EK16" s="7"/>
      <c r="EL16" s="7"/>
      <c r="EM16" s="34"/>
      <c r="EN16" s="66" t="str">
        <f t="shared" si="71"/>
        <v>1,1,5,5</v>
      </c>
      <c r="EO16" s="66" t="str">
        <f t="shared" si="72"/>
        <v>-</v>
      </c>
      <c r="EP16" s="66" t="str">
        <f t="shared" si="73"/>
        <v>-</v>
      </c>
      <c r="EQ16" s="66" t="str">
        <f t="shared" si="74"/>
        <v>-</v>
      </c>
      <c r="ER16" s="66" t="str">
        <f t="shared" si="75"/>
        <v>-</v>
      </c>
      <c r="ES16" s="66" t="str">
        <f t="shared" si="76"/>
        <v>-</v>
      </c>
      <c r="ET16" s="66" t="str">
        <f t="shared" si="77"/>
        <v>-</v>
      </c>
      <c r="EU16" s="66" t="str">
        <f t="shared" si="78"/>
        <v>-</v>
      </c>
      <c r="EV16" s="66" t="str">
        <f t="shared" si="79"/>
        <v>-</v>
      </c>
      <c r="EW16" s="66" t="str">
        <f t="shared" si="80"/>
        <v>-</v>
      </c>
      <c r="EX16" s="66" t="str">
        <f t="shared" si="81"/>
        <v>-</v>
      </c>
      <c r="EY16" s="66" t="str">
        <f t="shared" si="82"/>
        <v>-</v>
      </c>
      <c r="EZ16" s="66" t="str">
        <f t="shared" si="83"/>
        <v>-</v>
      </c>
      <c r="FA16" s="66" t="str">
        <f t="shared" si="84"/>
        <v>-</v>
      </c>
      <c r="FB16" s="66" t="str">
        <f t="shared" si="85"/>
        <v>-</v>
      </c>
      <c r="FC16" s="66" t="str">
        <f t="shared" si="86"/>
        <v>-</v>
      </c>
      <c r="FD16" s="66" t="str">
        <f t="shared" si="87"/>
        <v>-</v>
      </c>
      <c r="FE16" s="66" t="str">
        <f t="shared" si="88"/>
        <v>-</v>
      </c>
      <c r="FF16" s="66" t="str">
        <f t="shared" si="89"/>
        <v>-</v>
      </c>
      <c r="FG16" s="66" t="str">
        <f t="shared" si="90"/>
        <v>-</v>
      </c>
      <c r="FH16" s="66" t="str">
        <f t="shared" si="91"/>
        <v>-</v>
      </c>
      <c r="FI16" s="66" t="str">
        <f t="shared" si="92"/>
        <v>-</v>
      </c>
      <c r="FJ16" s="66" t="str">
        <f t="shared" si="93"/>
        <v>-</v>
      </c>
      <c r="FK16" s="66" t="str">
        <f t="shared" si="94"/>
        <v>-</v>
      </c>
      <c r="FL16" s="66" t="str">
        <f t="shared" si="95"/>
        <v>-</v>
      </c>
      <c r="FM16" s="66" t="str">
        <f t="shared" si="96"/>
        <v>-</v>
      </c>
      <c r="FN16" s="7"/>
      <c r="FO16" s="7"/>
      <c r="FP16" s="7"/>
      <c r="FQ16" s="97" t="s">
        <v>2</v>
      </c>
      <c r="FR16" s="71"/>
      <c r="FS16" s="7">
        <f>IF(ISNUMBER(INDEX($CI$15:$DI$314,$B16,GC$5)),MAX(FS$14:FS15)+1,0)</f>
        <v>0</v>
      </c>
      <c r="FT16" s="7">
        <f t="shared" si="97"/>
        <v>2</v>
      </c>
      <c r="FU16" s="7">
        <f t="shared" si="98"/>
        <v>14</v>
      </c>
      <c r="FV16" s="291">
        <f t="shared" si="99"/>
        <v>0</v>
      </c>
      <c r="FW16" s="291">
        <f t="shared" si="100"/>
        <v>2</v>
      </c>
      <c r="FX16" s="291">
        <f t="shared" si="101"/>
        <v>288</v>
      </c>
      <c r="FY16" s="85" t="str">
        <f t="shared" si="102"/>
        <v>...t3</v>
      </c>
      <c r="FZ16" s="338">
        <f t="shared" si="103"/>
        <v>288</v>
      </c>
      <c r="GA16" s="316" t="str">
        <f t="shared" si="104"/>
        <v>nstp</v>
      </c>
      <c r="GB16" s="28" t="str">
        <f t="shared" si="105"/>
        <v/>
      </c>
      <c r="GC16" s="279" t="str">
        <f t="shared" ref="GC16:GC79" si="115">IF(IF(ISNUMBER(MATCH(INDEX($HA16:$HM16,1,GC$14),$GA$15:$GA$313,0)),1,"")=1,INDEX($HA16:$HM16,1,GC$14),"")</f>
        <v>mt_Tunit</v>
      </c>
      <c r="GD16" s="366" t="str">
        <f t="shared" si="106"/>
        <v>m</v>
      </c>
      <c r="GE16" s="81"/>
      <c r="GF16" s="279" t="str">
        <f t="shared" ref="GF16:GF79" si="116">IF(IF(ISNUMBER(MATCH(INDEX($HA16:$HM16,1,GF$14),$GA$15:$GA$313,0)),1,"")=1,INDEX($HA16:$HM16,1,GF$14),"")</f>
        <v>mt_Lunit</v>
      </c>
      <c r="GG16" s="366" t="str">
        <f t="shared" si="107"/>
        <v>/s</v>
      </c>
      <c r="GH16" s="81"/>
      <c r="GI16" s="279" t="str">
        <f t="shared" ref="GI16:GI79" si="117">IF(IF(ISNUMBER(MATCH(INDEX($HA16:$HM16,1,GI$14),$GA$15:$GA$313,0)),1,"")=1,INDEX($HA16:$HM16,1,GI$14),"")</f>
        <v/>
      </c>
      <c r="GJ16" s="366" t="str">
        <f t="shared" si="108"/>
        <v/>
      </c>
      <c r="GK16" s="81"/>
      <c r="GL16" s="279" t="str">
        <f t="shared" ref="GL16:GL79" si="118">IF(IF(ISNUMBER(MATCH(INDEX($HA16:$HM16,1,GL$14),$GA$15:$GA$313,0)),1,"")=1,INDEX($HA16:$HM16,1,GL$14),"")</f>
        <v>ss11</v>
      </c>
      <c r="GM16" s="362">
        <f t="shared" si="109"/>
        <v>9.9999999999999995E-8</v>
      </c>
      <c r="GN16" s="81"/>
      <c r="GO16" s="279" t="str">
        <f t="shared" ref="GO16:GO79" si="119">IF(IF(ISNUMBER(MATCH(INDEX($HA16:$HM16,1,GO$14),$GA$15:$GA$313,0)),1,"")=1,INDEX($HA16:$HM16,1,GO$14),"")</f>
        <v/>
      </c>
      <c r="GP16" s="366" t="str">
        <f t="shared" si="110"/>
        <v/>
      </c>
      <c r="GQ16" s="28"/>
      <c r="GR16" s="339" t="str">
        <f>IF(ISNUMBER(IF16),INDEX($GA$15:$GA$313,MATCH(IF16,$IE$15:$IE$190,0),1),"")</f>
        <v/>
      </c>
      <c r="GS16" s="341" t="str">
        <f t="shared" si="111"/>
        <v/>
      </c>
      <c r="GT16" s="340" t="str">
        <f t="shared" si="112"/>
        <v/>
      </c>
      <c r="GU16" s="279" t="str">
        <f t="shared" ref="GU16:GU47" si="120">IF(OR(GD16="-",GD16=""),"",INDEX($FY$15:$FY$313,MATCH(GC16,$GA$15:$GA$313,0),1))</f>
        <v>Time_</v>
      </c>
      <c r="GV16" s="279" t="e">
        <f>IF(OR(#REF!="-",#REF!=""),"",INDEX($FY$15:$FY$313,MATCH(#REF!,$GA$15:$GA$313,0),1))</f>
        <v>#REF!</v>
      </c>
      <c r="GW16" s="279" t="str">
        <f t="shared" ref="GW16:GW35" si="121">IF(OR(GJ16="-",GJ16=""),"",INDEX($FY$15:$FY$313,MATCH(GI16,$GA$15:$GA$313,0),1))</f>
        <v/>
      </c>
      <c r="GX16" s="279" t="str">
        <f t="shared" ref="GX16:GX35" si="122">IF(OR(GM16="-",GM16=""),"",INDEX($FY$15:$FY$313,MATCH(GL16,$GA$15:$GA$313,0),1))</f>
        <v>sto</v>
      </c>
      <c r="GY16" s="279" t="str">
        <f t="shared" si="113"/>
        <v/>
      </c>
      <c r="GZ16" s="71"/>
      <c r="HA16" s="287" t="s">
        <v>744</v>
      </c>
      <c r="HB16" s="287" t="s">
        <v>743</v>
      </c>
      <c r="HC16" s="287" t="s">
        <v>15</v>
      </c>
      <c r="HD16" s="287" t="s">
        <v>459</v>
      </c>
      <c r="HE16" s="287" t="s">
        <v>774</v>
      </c>
      <c r="HF16" s="287"/>
      <c r="HG16" s="287"/>
      <c r="HH16" s="294"/>
      <c r="HI16" s="294"/>
      <c r="HJ16" s="294"/>
      <c r="HK16" s="294"/>
      <c r="HL16" s="294"/>
      <c r="HM16" s="75"/>
      <c r="HN16" s="293">
        <f>IF(HA16&lt;&gt;"",MAX(HN$14:HN15)+1,0)</f>
        <v>2</v>
      </c>
      <c r="HO16" s="293">
        <f>IF(HB16&lt;&gt;"",MAX(HO$14:HO15)+1,0)</f>
        <v>2</v>
      </c>
      <c r="HP16" s="293">
        <f>IF(HC16&lt;&gt;"",MAX(HP$14:HP15)+1,0)</f>
        <v>2</v>
      </c>
      <c r="HQ16" s="293">
        <f>IF(HD16&lt;&gt;"",MAX(HQ$14:HQ15)+1,0)</f>
        <v>2</v>
      </c>
      <c r="HR16" s="293">
        <f>IF(HE16&lt;&gt;"",MAX(HR$14:HR15)+1,0)</f>
        <v>2</v>
      </c>
      <c r="HS16" s="293">
        <f>IF(HF16&lt;&gt;"",MAX(HS$14:HS15)+1,0)</f>
        <v>0</v>
      </c>
      <c r="HT16" s="293">
        <f>IF(HG16&lt;&gt;"",MAX(HT$14:HT15)+1,0)</f>
        <v>0</v>
      </c>
      <c r="HU16" s="293">
        <f>IF(HH16&lt;&gt;"",MAX(HU$14:HU15)+1,0)</f>
        <v>0</v>
      </c>
      <c r="HV16" s="293">
        <f>IF(HI16&lt;&gt;"",MAX(HV$14:HV15)+1,0)</f>
        <v>0</v>
      </c>
      <c r="HW16" s="293">
        <f>IF(HJ16&lt;&gt;"",MAX(HW$14:HW15)+1,0)</f>
        <v>0</v>
      </c>
      <c r="HX16" s="293">
        <f>IF(HK16&lt;&gt;"",MAX(HX$14:HX15)+1,0)</f>
        <v>0</v>
      </c>
      <c r="HY16" s="293">
        <f>IF(HL16&lt;&gt;"",MAX(HY$14:HY15)+1,0)</f>
        <v>0</v>
      </c>
      <c r="HZ16" s="75">
        <f t="shared" ref="HZ16:HZ79" si="123">IF(B16&gt;$HZ$12,"",_xlfn.IFS(B16&lt;=HN$12,$HN$13,B16&lt;=HO$12,$HO$13,B16&lt;=HP$12,$HP$13,B16&lt;=HQ$12,$HQ$13,B16&lt;=HR$12,$HR$13,B16&lt;=HS$12,$HS$13,B16&lt;=HT$12,$HT$13,B16&lt;=HU$12,$HU$13,B16&lt;=HV$12,$HV$13,B16&lt;=HW$12,$HW$13,B16&lt;=HX$12,$HX$13,B16&lt;=HY$12,$HY$13))</f>
        <v>1</v>
      </c>
      <c r="IA16" s="75">
        <f t="shared" ref="IA16:IA79" si="124">IF(HZ16="","",IF(HZ15=HZ16,0,1))</f>
        <v>0</v>
      </c>
      <c r="IB16" s="75">
        <f t="shared" ref="IB16:IB79" si="125">IF(HZ16="","",IF(IA16=1,1,IB15+1))</f>
        <v>2</v>
      </c>
      <c r="IC16" s="75" t="str">
        <f t="shared" ref="IC16:IC79" si="126">IF(ISNUMBER(HZ16),INDEX($HA$15:$HL$67,IB16,HZ16),"")</f>
        <v>mt_Tunit</v>
      </c>
      <c r="ID16" s="395">
        <f t="shared" ref="ID16:ID79" si="127">IF(GA16="","",MATCH(GA16,$IC$15:$IC$313,0))</f>
        <v>37</v>
      </c>
      <c r="IE16" s="394">
        <f>IF(ISNUMBER(MATCH(GA16,$IC$15:$IC$313,0)),0,MAX(IE$14:IE15)+1)</f>
        <v>0</v>
      </c>
      <c r="IF16" s="394" t="str">
        <f t="shared" ref="IF16:IF79" si="128">IF(B16&lt;=$IF$14,B16,"")</f>
        <v/>
      </c>
      <c r="IG16" s="380">
        <f>IF(OR(II16="",II16=0),"",B16)</f>
        <v>2</v>
      </c>
      <c r="IH16" s="332"/>
      <c r="II16" s="330" t="str">
        <f t="shared" si="114"/>
        <v>38_p2</v>
      </c>
      <c r="IJ16" s="397" t="s">
        <v>688</v>
      </c>
      <c r="IK16" s="71"/>
      <c r="IL16" s="229"/>
      <c r="IM16" s="229"/>
      <c r="IN16" s="229"/>
      <c r="IO16" s="19"/>
      <c r="IP16" s="162">
        <v>0</v>
      </c>
      <c r="IQ16" s="162">
        <f>IP17</f>
        <v>0</v>
      </c>
      <c r="IR16" s="163">
        <v>1</v>
      </c>
      <c r="IS16" s="163">
        <v>1</v>
      </c>
      <c r="IT16" s="164" t="s">
        <v>185</v>
      </c>
      <c r="IU16" s="172"/>
      <c r="IV16" s="162">
        <v>0</v>
      </c>
      <c r="IW16" s="162">
        <f>IV17</f>
        <v>0</v>
      </c>
      <c r="IX16" s="163">
        <v>1</v>
      </c>
      <c r="IY16" s="163">
        <v>1</v>
      </c>
      <c r="IZ16" s="164" t="s">
        <v>185</v>
      </c>
      <c r="JA16" s="101"/>
      <c r="JB16" s="189">
        <v>9.2383200000000013E-3</v>
      </c>
      <c r="JC16" s="128">
        <v>840.8</v>
      </c>
      <c r="JD16" s="129">
        <v>839.53613382362778</v>
      </c>
      <c r="JE16" s="119">
        <v>0.4401349127293</v>
      </c>
      <c r="JF16" s="132">
        <v>838.81479999999999</v>
      </c>
      <c r="JG16" s="148">
        <v>11</v>
      </c>
      <c r="JH16" s="177">
        <v>0.4401349127293</v>
      </c>
      <c r="JI16" s="138">
        <v>834.70169999999996</v>
      </c>
      <c r="JJ16" s="183">
        <v>9.2399999999999999E-3</v>
      </c>
      <c r="JK16" s="142">
        <v>839.1</v>
      </c>
      <c r="JL16" s="100">
        <v>11</v>
      </c>
      <c r="JM16" s="109">
        <v>0.4401349127293</v>
      </c>
      <c r="JN16" s="149">
        <v>834.70169999999996</v>
      </c>
      <c r="JO16" s="145">
        <f t="shared" si="9"/>
        <v>9.2399999999999999E-3</v>
      </c>
      <c r="JP16" s="126"/>
      <c r="JQ16" s="145">
        <v>9.2383200000000013E-3</v>
      </c>
      <c r="JR16" s="160">
        <f t="shared" si="3"/>
        <v>9.2399999999999999E-3</v>
      </c>
      <c r="JS16" s="160">
        <f t="shared" si="4"/>
        <v>0.22176000000000001</v>
      </c>
      <c r="JT16" s="160">
        <f t="shared" si="5"/>
        <v>13.3056</v>
      </c>
      <c r="JU16" s="160">
        <f t="shared" si="10"/>
        <v>13.3056</v>
      </c>
      <c r="JV16" s="101"/>
      <c r="JW16" s="71"/>
      <c r="JX16" s="293" t="str">
        <f>IF(AND(ISNUMBER(JX$14),ISNUMBER(MATCH($IC16,DJ$15:DJ$313,0))),$IC16,"")</f>
        <v>mt_Tunit</v>
      </c>
      <c r="JY16" s="293" t="str">
        <f>IF(AND(ISNUMBER(JY$14),ISNUMBER(MATCH($IC16,DK$15:DK$313,0))),$IC16,"")</f>
        <v>mt_Tunit</v>
      </c>
      <c r="JZ16" s="293" t="str">
        <f>IF(AND(ISNUMBER(JZ$14),ISNUMBER(MATCH($IC16,DL$15:DL$313,0))),$IC16,"")</f>
        <v>mt_Tunit</v>
      </c>
      <c r="KA16" s="293" t="str">
        <f>IF(AND(ISNUMBER(KA$14),ISNUMBER(MATCH($IC16,DM$15:DM$313,0))),$IC16,"")</f>
        <v>mt_Tunit</v>
      </c>
      <c r="KB16" s="293" t="str">
        <f>IF(AND(ISNUMBER(KB$14),ISNUMBER(MATCH($IC16,DN$15:DN$313,0))),$IC16,"")</f>
        <v/>
      </c>
      <c r="KC16" s="293" t="str">
        <f>IF(AND(ISNUMBER(KC$14),ISNUMBER(MATCH($IC16,DO$15:DO$313,0))),$IC16,"")</f>
        <v>mt_Tunit</v>
      </c>
      <c r="KD16" s="293" t="str">
        <f>IF(AND(ISNUMBER(KD$14),ISNUMBER(MATCH($IC16,DP$15:DP$313,0))),$IC16,"")</f>
        <v>mt_Tunit</v>
      </c>
      <c r="KE16" s="293" t="str">
        <f>IF(AND(ISNUMBER(KE$14),ISNUMBER(MATCH($IC16,DQ$15:DQ$313,0))),$IC16,"")</f>
        <v>mt_Tunit</v>
      </c>
      <c r="KF16" s="293" t="str">
        <f>IF(AND(ISNUMBER(KF$14),ISNUMBER(MATCH($IC16,DR$15:DR$313,0))),$IC16,"")</f>
        <v/>
      </c>
      <c r="KG16" s="293" t="str">
        <f>IF(AND(ISNUMBER(KG$14),ISNUMBER(MATCH($IC16,DS$15:DS$313,0))),$IC16,"")</f>
        <v>mt_Tunit</v>
      </c>
      <c r="KH16" s="293" t="str">
        <f>IF(AND(ISNUMBER(KH$14),ISNUMBER(MATCH($IC16,DT$15:DT$313,0))),$IC16,"")</f>
        <v>mt_Tunit</v>
      </c>
      <c r="KI16" s="293" t="str">
        <f>IF(AND(ISNUMBER(KI$14),ISNUMBER(MATCH($IC16,DU$15:DU$313,0))),$IC16,"")</f>
        <v>mt_Tunit</v>
      </c>
      <c r="KJ16" s="293" t="str">
        <f>IF(AND(ISNUMBER(KJ$14),ISNUMBER(MATCH($IC16,DV$15:DV$313,0))),$IC16,"")</f>
        <v>mt_Tunit</v>
      </c>
      <c r="KK16" s="293" t="str">
        <f>IF(AND(ISNUMBER(KK$14),ISNUMBER(MATCH($IC16,DW$15:DW$313,0))),$IC16,"")</f>
        <v>mt_Tunit</v>
      </c>
      <c r="KL16" s="293" t="str">
        <f>IF(AND(ISNUMBER(KL$14),ISNUMBER(MATCH($IC16,DX$15:DX$313,0))),$IC16,"")</f>
        <v>mt_Tunit</v>
      </c>
      <c r="KM16" s="293" t="str">
        <f>IF(AND(ISNUMBER(KM$14),ISNUMBER(MATCH($IC16,DY$15:DY$313,0))),$IC16,"")</f>
        <v>mt_Tunit</v>
      </c>
      <c r="KN16" s="293" t="str">
        <f>IF(AND(ISNUMBER(KN$14),ISNUMBER(MATCH($IC16,DZ$15:DZ$313,0))),$IC16,"")</f>
        <v>mt_Tunit</v>
      </c>
      <c r="KO16" s="293" t="str">
        <f>IF(AND(ISNUMBER(KO$14),ISNUMBER(MATCH($IC16,EA$15:EA$313,0))),$IC16,"")</f>
        <v>mt_Tunit</v>
      </c>
      <c r="KP16" s="293" t="str">
        <f>IF(AND(ISNUMBER(KP$14),ISNUMBER(MATCH($IC16,EB$15:EB$313,0))),$IC16,"")</f>
        <v>mt_Tunit</v>
      </c>
      <c r="KQ16" s="293" t="str">
        <f>IF(AND(ISNUMBER(KQ$14),ISNUMBER(MATCH($IC16,EC$15:EC$313,0))),$IC16,"")</f>
        <v>mt_Tunit</v>
      </c>
      <c r="KR16" s="293" t="str">
        <f>IF(AND(ISNUMBER(KR$14),ISNUMBER(MATCH($IC16,ED$15:ED$313,0))),$IC16,"")</f>
        <v>mt_Tunit</v>
      </c>
      <c r="KS16" s="293" t="str">
        <f>IF(AND(ISNUMBER(KS$14),ISNUMBER(MATCH($IC16,EE$15:EE$313,0))),$IC16,"")</f>
        <v>mt_Tunit</v>
      </c>
      <c r="KT16" s="293" t="str">
        <f>IF(AND(ISNUMBER(KT$14),ISNUMBER(MATCH($IC16,EF$15:EF$313,0))),$IC16,"")</f>
        <v>mt_Tunit</v>
      </c>
      <c r="KU16" s="293" t="str">
        <f>IF(AND(ISNUMBER(KU$14),ISNUMBER(MATCH($IC16,EG$15:EG$313,0))),$IC16,"")</f>
        <v>mt_Tunit</v>
      </c>
      <c r="KV16" s="293" t="str">
        <f>IF(AND(ISNUMBER(KV$14),ISNUMBER(MATCH($IC16,EH$15:EH$313,0))),$IC16,"")</f>
        <v>mt_Tunit</v>
      </c>
      <c r="KW16" s="293" t="str">
        <f>IF(AND(ISNUMBER(KW$14),ISNUMBER(MATCH($IC16,EI$15:EI$313,0))),$IC16,"")</f>
        <v/>
      </c>
      <c r="KX16" s="293" t="str">
        <f>IF(AND(ISNUMBER(KX$14),ISNUMBER(MATCH($IC16,EJ$15:EJ$313,0))),$IC16,"")</f>
        <v/>
      </c>
      <c r="KY16" s="293" t="str">
        <f>IF(AND(ISNUMBER(KY$14),ISNUMBER(MATCH($IC16,EK$15:EK$313,0))),$IC16,"")</f>
        <v/>
      </c>
      <c r="KZ16" s="293"/>
      <c r="LA16" s="293"/>
      <c r="LB16" s="293"/>
      <c r="LC16" s="75">
        <f>COUNTIF(JX16:KY16,"="&amp;IC16)</f>
        <v>23</v>
      </c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</row>
    <row r="17" spans="1:329" s="3" customFormat="1" ht="6" customHeight="1" x14ac:dyDescent="0.15">
      <c r="A17" s="338"/>
      <c r="B17" s="305">
        <f t="shared" ref="B17:B80" si="129">IF(C17="","",ROW()-$A$14)</f>
        <v>3</v>
      </c>
      <c r="C17" s="85" t="s">
        <v>30</v>
      </c>
      <c r="D17" s="304" t="s">
        <v>80</v>
      </c>
      <c r="E17" s="71"/>
      <c r="F17" s="260"/>
      <c r="G17" s="261" t="s">
        <v>24</v>
      </c>
      <c r="H17" s="262" t="s">
        <v>98</v>
      </c>
      <c r="I17" s="260"/>
      <c r="J17" s="261" t="s">
        <v>1</v>
      </c>
      <c r="K17" s="262">
        <v>2</v>
      </c>
      <c r="L17" s="260"/>
      <c r="M17" s="261" t="s">
        <v>26</v>
      </c>
      <c r="N17" s="262">
        <v>1</v>
      </c>
      <c r="O17" s="260"/>
      <c r="P17" s="261" t="s">
        <v>40</v>
      </c>
      <c r="Q17" s="262">
        <f>Q14</f>
        <v>0</v>
      </c>
      <c r="R17" s="260"/>
      <c r="S17" s="261" t="s">
        <v>27</v>
      </c>
      <c r="T17" s="262">
        <v>31</v>
      </c>
      <c r="U17" s="260"/>
      <c r="V17" s="261" t="s">
        <v>1</v>
      </c>
      <c r="W17" s="262">
        <v>3</v>
      </c>
      <c r="X17" s="260"/>
      <c r="Y17" s="261" t="s">
        <v>138</v>
      </c>
      <c r="Z17" s="262">
        <f>180+60*58</f>
        <v>3660</v>
      </c>
      <c r="AA17" s="260"/>
      <c r="AB17" s="261" t="s">
        <v>27</v>
      </c>
      <c r="AC17" s="262">
        <v>31</v>
      </c>
      <c r="AD17" s="260"/>
      <c r="AE17" s="261" t="s">
        <v>27</v>
      </c>
      <c r="AF17" s="262">
        <v>21</v>
      </c>
      <c r="AG17" s="260"/>
      <c r="AH17" s="261" t="s">
        <v>27</v>
      </c>
      <c r="AI17" s="262">
        <v>50</v>
      </c>
      <c r="AJ17" s="260"/>
      <c r="AK17" s="261" t="s">
        <v>27</v>
      </c>
      <c r="AL17" s="262">
        <v>14</v>
      </c>
      <c r="AM17" s="260"/>
      <c r="AN17" s="261" t="s">
        <v>27</v>
      </c>
      <c r="AO17" s="262">
        <v>28</v>
      </c>
      <c r="AP17" s="283"/>
      <c r="AQ17" s="356" t="s">
        <v>28</v>
      </c>
      <c r="AR17" s="351">
        <v>15</v>
      </c>
      <c r="AS17" s="283"/>
      <c r="AT17" s="356" t="s">
        <v>27</v>
      </c>
      <c r="AU17" s="351">
        <v>15</v>
      </c>
      <c r="AV17" s="260"/>
      <c r="AW17" s="261" t="s">
        <v>1</v>
      </c>
      <c r="AX17" s="262">
        <v>1</v>
      </c>
      <c r="AY17" s="260"/>
      <c r="AZ17" s="261" t="s">
        <v>1</v>
      </c>
      <c r="BA17" s="262">
        <v>4</v>
      </c>
      <c r="BB17" s="260"/>
      <c r="BC17" s="261" t="s">
        <v>1</v>
      </c>
      <c r="BD17" s="262">
        <v>3</v>
      </c>
      <c r="BE17" s="260"/>
      <c r="BF17" s="261" t="s">
        <v>1</v>
      </c>
      <c r="BG17" s="262">
        <v>1</v>
      </c>
      <c r="BH17" s="260"/>
      <c r="BI17" s="261" t="s">
        <v>1</v>
      </c>
      <c r="BJ17" s="262">
        <v>1</v>
      </c>
      <c r="BK17" s="260"/>
      <c r="BL17" s="261" t="s">
        <v>886</v>
      </c>
      <c r="BM17" s="262" t="s">
        <v>888</v>
      </c>
      <c r="BN17" s="260"/>
      <c r="BO17" s="261" t="s">
        <v>28</v>
      </c>
      <c r="BP17" s="262">
        <v>80</v>
      </c>
      <c r="BQ17" s="260"/>
      <c r="BR17" s="261" t="s">
        <v>1</v>
      </c>
      <c r="BS17" s="262">
        <v>3</v>
      </c>
      <c r="BT17" s="260"/>
      <c r="BU17" s="261" t="s">
        <v>929</v>
      </c>
      <c r="BV17" s="262" t="s">
        <v>836</v>
      </c>
      <c r="BW17" s="260"/>
      <c r="BX17" s="261" t="s">
        <v>28</v>
      </c>
      <c r="BY17" s="262">
        <v>15</v>
      </c>
      <c r="BZ17" s="260"/>
      <c r="CA17" s="261" t="s">
        <v>27</v>
      </c>
      <c r="CB17" s="262">
        <v>100</v>
      </c>
      <c r="CC17" s="260"/>
      <c r="CD17" s="261" t="s">
        <v>28</v>
      </c>
      <c r="CE17" s="262">
        <v>1</v>
      </c>
      <c r="CF17" s="376" t="s">
        <v>2</v>
      </c>
      <c r="CG17" s="229" t="str">
        <f>GF6</f>
        <v>nlay</v>
      </c>
      <c r="CH17" s="230">
        <f>IF(ISNUMBER(FW17),IF(ISNUMBER(MATCH(GA17,$CG$15:$CG$313,0)),0,MAX(CH$14:CH16)+1),"")</f>
        <v>3</v>
      </c>
      <c r="CI17" s="7">
        <f t="shared" si="19"/>
        <v>18</v>
      </c>
      <c r="CJ17" s="7">
        <f t="shared" si="20"/>
        <v>16</v>
      </c>
      <c r="CK17" s="7">
        <f t="shared" si="21"/>
        <v>10</v>
      </c>
      <c r="CL17" s="7">
        <f t="shared" si="22"/>
        <v>11</v>
      </c>
      <c r="CM17" s="7">
        <f t="shared" si="23"/>
        <v>7</v>
      </c>
      <c r="CN17" s="7">
        <f t="shared" si="24"/>
        <v>7</v>
      </c>
      <c r="CO17" s="7">
        <f t="shared" si="25"/>
        <v>17</v>
      </c>
      <c r="CP17" s="7">
        <f t="shared" si="26"/>
        <v>8</v>
      </c>
      <c r="CQ17" s="7">
        <f t="shared" si="27"/>
        <v>9</v>
      </c>
      <c r="CR17" s="7">
        <f t="shared" si="28"/>
        <v>8</v>
      </c>
      <c r="CS17" s="7">
        <f t="shared" si="29"/>
        <v>7</v>
      </c>
      <c r="CT17" s="7">
        <f t="shared" si="30"/>
        <v>16</v>
      </c>
      <c r="CU17" s="7" t="str">
        <f t="shared" si="31"/>
        <v/>
      </c>
      <c r="CV17" s="7" t="str">
        <f t="shared" si="32"/>
        <v/>
      </c>
      <c r="CW17" s="7" t="str">
        <f t="shared" si="33"/>
        <v/>
      </c>
      <c r="CX17" s="7" t="str">
        <f t="shared" si="34"/>
        <v/>
      </c>
      <c r="CY17" s="7" t="str">
        <f t="shared" si="35"/>
        <v/>
      </c>
      <c r="CZ17" s="7" t="str">
        <f t="shared" si="36"/>
        <v/>
      </c>
      <c r="DA17" s="7" t="str">
        <f t="shared" si="37"/>
        <v/>
      </c>
      <c r="DB17" s="7" t="str">
        <f t="shared" si="38"/>
        <v/>
      </c>
      <c r="DC17" s="7" t="str">
        <f t="shared" si="39"/>
        <v/>
      </c>
      <c r="DD17" s="7" t="str">
        <f t="shared" si="40"/>
        <v/>
      </c>
      <c r="DE17" s="7" t="str">
        <f t="shared" si="41"/>
        <v/>
      </c>
      <c r="DF17" s="7" t="str">
        <f t="shared" si="42"/>
        <v/>
      </c>
      <c r="DG17" s="7">
        <f t="shared" si="43"/>
        <v>34</v>
      </c>
      <c r="DH17" s="7">
        <f t="shared" si="44"/>
        <v>39</v>
      </c>
      <c r="DI17" s="65" t="s">
        <v>2</v>
      </c>
      <c r="DJ17" s="309" t="str">
        <f t="shared" si="45"/>
        <v>prsity</v>
      </c>
      <c r="DK17" s="309" t="str">
        <f t="shared" si="46"/>
        <v>prsity</v>
      </c>
      <c r="DL17" s="309" t="str">
        <f t="shared" si="47"/>
        <v>prsity</v>
      </c>
      <c r="DM17" s="309" t="str">
        <f t="shared" si="48"/>
        <v>prsity</v>
      </c>
      <c r="DN17" s="309" t="str">
        <f t="shared" si="49"/>
        <v>prsity</v>
      </c>
      <c r="DO17" s="309" t="str">
        <f t="shared" si="50"/>
        <v>prsity</v>
      </c>
      <c r="DP17" s="309" t="str">
        <f t="shared" si="51"/>
        <v>prsity</v>
      </c>
      <c r="DQ17" s="309" t="str">
        <f t="shared" si="52"/>
        <v>prsity</v>
      </c>
      <c r="DR17" s="309" t="str">
        <f t="shared" si="53"/>
        <v>prsity</v>
      </c>
      <c r="DS17" s="309" t="str">
        <f t="shared" si="54"/>
        <v>prsity</v>
      </c>
      <c r="DT17" s="309" t="str">
        <f t="shared" si="55"/>
        <v>prsity</v>
      </c>
      <c r="DU17" s="309" t="str">
        <f t="shared" si="56"/>
        <v>prsity</v>
      </c>
      <c r="DV17" s="309" t="str">
        <f t="shared" si="57"/>
        <v>-</v>
      </c>
      <c r="DW17" s="309" t="str">
        <f t="shared" si="58"/>
        <v>-</v>
      </c>
      <c r="DX17" s="309" t="str">
        <f t="shared" si="59"/>
        <v>-</v>
      </c>
      <c r="DY17" s="309" t="str">
        <f t="shared" si="60"/>
        <v>-</v>
      </c>
      <c r="DZ17" s="309" t="str">
        <f t="shared" si="61"/>
        <v>-</v>
      </c>
      <c r="EA17" s="309" t="str">
        <f t="shared" si="62"/>
        <v>-</v>
      </c>
      <c r="EB17" s="309" t="str">
        <f t="shared" si="63"/>
        <v>-</v>
      </c>
      <c r="EC17" s="309" t="str">
        <f t="shared" si="64"/>
        <v>-</v>
      </c>
      <c r="ED17" s="309" t="str">
        <f t="shared" si="65"/>
        <v>-</v>
      </c>
      <c r="EE17" s="309" t="str">
        <f t="shared" si="66"/>
        <v>-</v>
      </c>
      <c r="EF17" s="309" t="str">
        <f t="shared" si="67"/>
        <v>-</v>
      </c>
      <c r="EG17" s="309" t="str">
        <f t="shared" si="68"/>
        <v>-</v>
      </c>
      <c r="EH17" s="309" t="str">
        <f t="shared" si="69"/>
        <v>prsity</v>
      </c>
      <c r="EI17" s="309" t="str">
        <f t="shared" si="70"/>
        <v>prsity</v>
      </c>
      <c r="EJ17" s="7"/>
      <c r="EK17" s="7"/>
      <c r="EL17" s="7"/>
      <c r="EM17" s="34"/>
      <c r="EN17" s="66">
        <f t="shared" si="71"/>
        <v>0.25</v>
      </c>
      <c r="EO17" s="66">
        <f t="shared" si="72"/>
        <v>0.37</v>
      </c>
      <c r="EP17" s="66">
        <f t="shared" si="73"/>
        <v>0.3</v>
      </c>
      <c r="EQ17" s="66">
        <f t="shared" si="74"/>
        <v>0.14000000000000001</v>
      </c>
      <c r="ER17" s="66">
        <f t="shared" si="75"/>
        <v>0.3</v>
      </c>
      <c r="ES17" s="66">
        <f t="shared" si="76"/>
        <v>0.3</v>
      </c>
      <c r="ET17" s="66">
        <f t="shared" si="77"/>
        <v>0.3</v>
      </c>
      <c r="EU17" s="66">
        <f t="shared" si="78"/>
        <v>0.35</v>
      </c>
      <c r="EV17" s="66">
        <f t="shared" si="79"/>
        <v>0.2</v>
      </c>
      <c r="EW17" s="66">
        <f t="shared" si="80"/>
        <v>0.35</v>
      </c>
      <c r="EX17" s="66">
        <f t="shared" si="81"/>
        <v>0.3</v>
      </c>
      <c r="EY17" s="66">
        <f t="shared" si="82"/>
        <v>0.3</v>
      </c>
      <c r="EZ17" s="66" t="str">
        <f t="shared" si="83"/>
        <v>-</v>
      </c>
      <c r="FA17" s="66" t="str">
        <f t="shared" si="84"/>
        <v>-</v>
      </c>
      <c r="FB17" s="66" t="str">
        <f t="shared" si="85"/>
        <v>-</v>
      </c>
      <c r="FC17" s="66" t="str">
        <f t="shared" si="86"/>
        <v>-</v>
      </c>
      <c r="FD17" s="66" t="str">
        <f t="shared" si="87"/>
        <v>-</v>
      </c>
      <c r="FE17" s="66" t="str">
        <f t="shared" si="88"/>
        <v>-</v>
      </c>
      <c r="FF17" s="66" t="str">
        <f t="shared" si="89"/>
        <v>-</v>
      </c>
      <c r="FG17" s="66" t="str">
        <f t="shared" si="90"/>
        <v>-</v>
      </c>
      <c r="FH17" s="66" t="str">
        <f t="shared" si="91"/>
        <v>-</v>
      </c>
      <c r="FI17" s="66" t="str">
        <f t="shared" si="92"/>
        <v>-</v>
      </c>
      <c r="FJ17" s="66" t="str">
        <f t="shared" si="93"/>
        <v>-</v>
      </c>
      <c r="FK17" s="66" t="str">
        <f t="shared" si="94"/>
        <v>-</v>
      </c>
      <c r="FL17" s="66" t="str">
        <f t="shared" si="95"/>
        <v>0.25,</v>
      </c>
      <c r="FM17" s="66" t="str">
        <f t="shared" si="96"/>
        <v>sy</v>
      </c>
      <c r="FN17" s="7"/>
      <c r="FO17" s="7"/>
      <c r="FP17" s="7"/>
      <c r="FQ17" s="97" t="s">
        <v>2</v>
      </c>
      <c r="FR17" s="71"/>
      <c r="FS17" s="7">
        <f>IF(ISNUMBER(INDEX($CI$15:$DI$314,$B17,GC$5)),MAX(FS$14:FS16)+1,0)</f>
        <v>0</v>
      </c>
      <c r="FT17" s="7">
        <f t="shared" si="97"/>
        <v>3</v>
      </c>
      <c r="FU17" s="7">
        <f t="shared" si="98"/>
        <v>17</v>
      </c>
      <c r="FV17" s="291">
        <f t="shared" si="99"/>
        <v>0</v>
      </c>
      <c r="FW17" s="291">
        <f t="shared" si="100"/>
        <v>3</v>
      </c>
      <c r="FX17" s="291">
        <f t="shared" si="101"/>
        <v>300</v>
      </c>
      <c r="FY17" s="85" t="str">
        <f t="shared" si="102"/>
        <v>t6_∆t1</v>
      </c>
      <c r="FZ17" s="338">
        <f t="shared" si="103"/>
        <v>300</v>
      </c>
      <c r="GA17" s="316" t="str">
        <f t="shared" si="104"/>
        <v>delta_time</v>
      </c>
      <c r="GB17" s="28" t="str">
        <f t="shared" si="105"/>
        <v/>
      </c>
      <c r="GC17" s="279" t="str">
        <f t="shared" si="115"/>
        <v>nrow</v>
      </c>
      <c r="GD17" s="366">
        <f t="shared" si="106"/>
        <v>65</v>
      </c>
      <c r="GE17" s="81"/>
      <c r="GF17" s="279" t="str">
        <f t="shared" si="116"/>
        <v>nper</v>
      </c>
      <c r="GG17" s="366">
        <f t="shared" si="107"/>
        <v>1</v>
      </c>
      <c r="GH17" s="81"/>
      <c r="GI17" s="279" t="str">
        <f t="shared" si="117"/>
        <v/>
      </c>
      <c r="GJ17" s="366" t="str">
        <f t="shared" si="108"/>
        <v/>
      </c>
      <c r="GK17" s="81"/>
      <c r="GL17" s="279" t="str">
        <f t="shared" si="118"/>
        <v/>
      </c>
      <c r="GM17" s="362" t="str">
        <f t="shared" si="109"/>
        <v/>
      </c>
      <c r="GN17" s="81"/>
      <c r="GO17" s="279" t="str">
        <f t="shared" si="119"/>
        <v/>
      </c>
      <c r="GP17" s="366" t="str">
        <f t="shared" si="110"/>
        <v/>
      </c>
      <c r="GQ17" s="28"/>
      <c r="GR17" s="339" t="str">
        <f>IF(ISNUMBER(IF17),INDEX($GA$15:$GA$313,MATCH(IF17,$IE$15:$IE$190,0),1),"")</f>
        <v/>
      </c>
      <c r="GS17" s="341" t="str">
        <f t="shared" si="111"/>
        <v/>
      </c>
      <c r="GT17" s="340" t="str">
        <f t="shared" si="112"/>
        <v/>
      </c>
      <c r="GU17" s="279" t="str">
        <f t="shared" si="120"/>
        <v>Ya__</v>
      </c>
      <c r="GV17" s="279" t="str">
        <f t="shared" ref="GV17:GV35" si="130">IF(OR(GG17="-",GG17=""),"",INDEX($FY$15:$FY$313,MATCH(GF17,$GA$15:$GA$313,0),1))</f>
        <v>...t1</v>
      </c>
      <c r="GW17" s="279" t="str">
        <f t="shared" si="121"/>
        <v/>
      </c>
      <c r="GX17" s="279" t="str">
        <f t="shared" si="122"/>
        <v/>
      </c>
      <c r="GY17" s="279" t="str">
        <f t="shared" si="113"/>
        <v/>
      </c>
      <c r="GZ17" s="71"/>
      <c r="HA17" s="287" t="s">
        <v>28</v>
      </c>
      <c r="HB17" s="287" t="s">
        <v>1</v>
      </c>
      <c r="HC17" s="287" t="s">
        <v>16</v>
      </c>
      <c r="HD17" s="287" t="s">
        <v>460</v>
      </c>
      <c r="HE17" s="287" t="s">
        <v>785</v>
      </c>
      <c r="HF17" s="287"/>
      <c r="HG17" s="287"/>
      <c r="HH17" s="294"/>
      <c r="HI17" s="294"/>
      <c r="HJ17" s="294"/>
      <c r="HK17" s="294"/>
      <c r="HL17" s="294"/>
      <c r="HM17" s="75"/>
      <c r="HN17" s="293">
        <f>IF(HA17&lt;&gt;"",MAX(HN$14:HN16)+1,0)</f>
        <v>3</v>
      </c>
      <c r="HO17" s="293">
        <f>IF(HB17&lt;&gt;"",MAX(HO$14:HO16)+1,0)</f>
        <v>3</v>
      </c>
      <c r="HP17" s="293">
        <f>IF(HC17&lt;&gt;"",MAX(HP$14:HP16)+1,0)</f>
        <v>3</v>
      </c>
      <c r="HQ17" s="293">
        <f>IF(HD17&lt;&gt;"",MAX(HQ$14:HQ16)+1,0)</f>
        <v>3</v>
      </c>
      <c r="HR17" s="293">
        <f>IF(HE17&lt;&gt;"",MAX(HR$14:HR16)+1,0)</f>
        <v>3</v>
      </c>
      <c r="HS17" s="293">
        <f>IF(HF17&lt;&gt;"",MAX(HS$14:HS16)+1,0)</f>
        <v>0</v>
      </c>
      <c r="HT17" s="293">
        <f>IF(HG17&lt;&gt;"",MAX(HT$14:HT16)+1,0)</f>
        <v>0</v>
      </c>
      <c r="HU17" s="293">
        <f>IF(HH17&lt;&gt;"",MAX(HU$14:HU16)+1,0)</f>
        <v>0</v>
      </c>
      <c r="HV17" s="293">
        <f>IF(HI17&lt;&gt;"",MAX(HV$14:HV16)+1,0)</f>
        <v>0</v>
      </c>
      <c r="HW17" s="293">
        <f>IF(HJ17&lt;&gt;"",MAX(HW$14:HW16)+1,0)</f>
        <v>0</v>
      </c>
      <c r="HX17" s="293">
        <f>IF(HK17&lt;&gt;"",MAX(HX$14:HX16)+1,0)</f>
        <v>0</v>
      </c>
      <c r="HY17" s="293">
        <f>IF(HL17&lt;&gt;"",MAX(HY$14:HY16)+1,0)</f>
        <v>0</v>
      </c>
      <c r="HZ17" s="75">
        <f t="shared" si="123"/>
        <v>1</v>
      </c>
      <c r="IA17" s="75">
        <f t="shared" si="124"/>
        <v>0</v>
      </c>
      <c r="IB17" s="75">
        <f t="shared" si="125"/>
        <v>3</v>
      </c>
      <c r="IC17" s="75" t="str">
        <f t="shared" si="126"/>
        <v>nrow</v>
      </c>
      <c r="ID17" s="395" t="e">
        <f t="shared" si="127"/>
        <v>#N/A</v>
      </c>
      <c r="IE17" s="394">
        <f>IF(ISNUMBER(MATCH(GA17,$IC$15:$IC$313,0)),0,MAX(IE$14:IE16)+1)</f>
        <v>1</v>
      </c>
      <c r="IF17" s="394" t="str">
        <f t="shared" si="128"/>
        <v/>
      </c>
      <c r="IG17" s="380">
        <f>IF(OR(II17="",II17=0),"",B17)</f>
        <v>3</v>
      </c>
      <c r="IH17" s="332"/>
      <c r="II17" s="330" t="str">
        <f t="shared" si="114"/>
        <v>39_p3</v>
      </c>
      <c r="IJ17" s="397" t="s">
        <v>688</v>
      </c>
      <c r="IK17" s="71"/>
      <c r="IL17" s="229"/>
      <c r="IM17" s="229"/>
      <c r="IN17" s="229"/>
      <c r="IO17" s="19"/>
      <c r="IP17" s="165">
        <v>0</v>
      </c>
      <c r="IQ17" s="166">
        <v>1</v>
      </c>
      <c r="IR17" s="95">
        <v>12</v>
      </c>
      <c r="IS17" s="163">
        <v>1.5</v>
      </c>
      <c r="IT17" s="164"/>
      <c r="IU17" s="172"/>
      <c r="IV17" s="165">
        <v>0</v>
      </c>
      <c r="IW17" s="173">
        <f>IQ17*24</f>
        <v>24</v>
      </c>
      <c r="IX17" s="95">
        <v>10</v>
      </c>
      <c r="IY17" s="163">
        <v>1.5</v>
      </c>
      <c r="IZ17" s="164"/>
      <c r="JA17" s="101"/>
      <c r="JB17" s="189">
        <v>1.1540880000000002E-2</v>
      </c>
      <c r="JC17" s="128">
        <v>840.8</v>
      </c>
      <c r="JD17" s="129">
        <v>839.30280049029443</v>
      </c>
      <c r="JE17" s="119">
        <v>0.66408097743990002</v>
      </c>
      <c r="JF17" s="132">
        <v>838.13260000000002</v>
      </c>
      <c r="JG17" s="148">
        <v>12</v>
      </c>
      <c r="JH17" s="177">
        <v>0.66408097743990002</v>
      </c>
      <c r="JI17" s="138">
        <v>833.87289999999996</v>
      </c>
      <c r="JJ17" s="183">
        <v>1.154E-2</v>
      </c>
      <c r="JK17" s="142">
        <v>838.8</v>
      </c>
      <c r="JL17" s="100">
        <v>10</v>
      </c>
      <c r="JM17" s="109">
        <v>0.66408097743990002</v>
      </c>
      <c r="JN17" s="149">
        <v>833.87289999999996</v>
      </c>
      <c r="JO17" s="145">
        <f t="shared" si="9"/>
        <v>1.154E-2</v>
      </c>
      <c r="JP17" s="126"/>
      <c r="JQ17" s="145">
        <v>1.1540880000000002E-2</v>
      </c>
      <c r="JR17" s="160">
        <f t="shared" si="3"/>
        <v>1.154E-2</v>
      </c>
      <c r="JS17" s="160">
        <f t="shared" si="4"/>
        <v>0.27695999999999998</v>
      </c>
      <c r="JT17" s="160">
        <f t="shared" si="5"/>
        <v>16.617599999999999</v>
      </c>
      <c r="JU17" s="160">
        <f t="shared" si="10"/>
        <v>16.617599999999999</v>
      </c>
      <c r="JV17" s="101"/>
      <c r="JW17" s="71"/>
      <c r="JX17" s="293" t="str">
        <f>IF(AND(ISNUMBER(JX$14),ISNUMBER(MATCH($IC17,DJ$15:DJ$313,0))),$IC17,"")</f>
        <v>nrow</v>
      </c>
      <c r="JY17" s="293" t="str">
        <f>IF(AND(ISNUMBER(JY$14),ISNUMBER(MATCH($IC17,DK$15:DK$313,0))),$IC17,"")</f>
        <v>nrow</v>
      </c>
      <c r="JZ17" s="293" t="str">
        <f>IF(AND(ISNUMBER(JZ$14),ISNUMBER(MATCH($IC17,DL$15:DL$313,0))),$IC17,"")</f>
        <v>nrow</v>
      </c>
      <c r="KA17" s="293" t="str">
        <f>IF(AND(ISNUMBER(KA$14),ISNUMBER(MATCH($IC17,DM$15:DM$313,0))),$IC17,"")</f>
        <v>nrow</v>
      </c>
      <c r="KB17" s="293" t="str">
        <f>IF(AND(ISNUMBER(KB$14),ISNUMBER(MATCH($IC17,DN$15:DN$313,0))),$IC17,"")</f>
        <v>nrow</v>
      </c>
      <c r="KC17" s="293" t="str">
        <f>IF(AND(ISNUMBER(KC$14),ISNUMBER(MATCH($IC17,DO$15:DO$313,0))),$IC17,"")</f>
        <v>nrow</v>
      </c>
      <c r="KD17" s="293" t="str">
        <f>IF(AND(ISNUMBER(KD$14),ISNUMBER(MATCH($IC17,DP$15:DP$313,0))),$IC17,"")</f>
        <v>nrow</v>
      </c>
      <c r="KE17" s="293" t="str">
        <f>IF(AND(ISNUMBER(KE$14),ISNUMBER(MATCH($IC17,DQ$15:DQ$313,0))),$IC17,"")</f>
        <v>nrow</v>
      </c>
      <c r="KF17" s="293" t="str">
        <f>IF(AND(ISNUMBER(KF$14),ISNUMBER(MATCH($IC17,DR$15:DR$313,0))),$IC17,"")</f>
        <v>nrow</v>
      </c>
      <c r="KG17" s="293" t="str">
        <f>IF(AND(ISNUMBER(KG$14),ISNUMBER(MATCH($IC17,DS$15:DS$313,0))),$IC17,"")</f>
        <v>nrow</v>
      </c>
      <c r="KH17" s="293" t="str">
        <f>IF(AND(ISNUMBER(KH$14),ISNUMBER(MATCH($IC17,DT$15:DT$313,0))),$IC17,"")</f>
        <v>nrow</v>
      </c>
      <c r="KI17" s="293" t="str">
        <f>IF(AND(ISNUMBER(KI$14),ISNUMBER(MATCH($IC17,DU$15:DU$313,0))),$IC17,"")</f>
        <v>nrow</v>
      </c>
      <c r="KJ17" s="293" t="str">
        <f>IF(AND(ISNUMBER(KJ$14),ISNUMBER(MATCH($IC17,DV$15:DV$313,0))),$IC17,"")</f>
        <v>nrow</v>
      </c>
      <c r="KK17" s="293" t="str">
        <f>IF(AND(ISNUMBER(KK$14),ISNUMBER(MATCH($IC17,DW$15:DW$313,0))),$IC17,"")</f>
        <v>nrow</v>
      </c>
      <c r="KL17" s="293" t="str">
        <f>IF(AND(ISNUMBER(KL$14),ISNUMBER(MATCH($IC17,DX$15:DX$313,0))),$IC17,"")</f>
        <v>nrow</v>
      </c>
      <c r="KM17" s="293" t="str">
        <f>IF(AND(ISNUMBER(KM$14),ISNUMBER(MATCH($IC17,DY$15:DY$313,0))),$IC17,"")</f>
        <v>nrow</v>
      </c>
      <c r="KN17" s="293" t="str">
        <f>IF(AND(ISNUMBER(KN$14),ISNUMBER(MATCH($IC17,DZ$15:DZ$313,0))),$IC17,"")</f>
        <v>nrow</v>
      </c>
      <c r="KO17" s="293" t="str">
        <f>IF(AND(ISNUMBER(KO$14),ISNUMBER(MATCH($IC17,EA$15:EA$313,0))),$IC17,"")</f>
        <v>nrow</v>
      </c>
      <c r="KP17" s="293" t="str">
        <f>IF(AND(ISNUMBER(KP$14),ISNUMBER(MATCH($IC17,EB$15:EB$313,0))),$IC17,"")</f>
        <v>nrow</v>
      </c>
      <c r="KQ17" s="293" t="str">
        <f>IF(AND(ISNUMBER(KQ$14),ISNUMBER(MATCH($IC17,EC$15:EC$313,0))),$IC17,"")</f>
        <v>nrow</v>
      </c>
      <c r="KR17" s="293" t="str">
        <f>IF(AND(ISNUMBER(KR$14),ISNUMBER(MATCH($IC17,ED$15:ED$313,0))),$IC17,"")</f>
        <v>nrow</v>
      </c>
      <c r="KS17" s="293" t="str">
        <f>IF(AND(ISNUMBER(KS$14),ISNUMBER(MATCH($IC17,EE$15:EE$313,0))),$IC17,"")</f>
        <v>nrow</v>
      </c>
      <c r="KT17" s="293" t="str">
        <f>IF(AND(ISNUMBER(KT$14),ISNUMBER(MATCH($IC17,EF$15:EF$313,0))),$IC17,"")</f>
        <v>nrow</v>
      </c>
      <c r="KU17" s="293" t="str">
        <f>IF(AND(ISNUMBER(KU$14),ISNUMBER(MATCH($IC17,EG$15:EG$313,0))),$IC17,"")</f>
        <v>nrow</v>
      </c>
      <c r="KV17" s="293" t="str">
        <f>IF(AND(ISNUMBER(KV$14),ISNUMBER(MATCH($IC17,EH$15:EH$313,0))),$IC17,"")</f>
        <v>nrow</v>
      </c>
      <c r="KW17" s="293" t="str">
        <f>IF(AND(ISNUMBER(KW$14),ISNUMBER(MATCH($IC17,EI$15:EI$313,0))),$IC17,"")</f>
        <v>nrow</v>
      </c>
      <c r="KX17" s="293" t="str">
        <f>IF(AND(ISNUMBER(KX$14),ISNUMBER(MATCH($IC17,EJ$15:EJ$313,0))),$IC17,"")</f>
        <v/>
      </c>
      <c r="KY17" s="293" t="str">
        <f>IF(AND(ISNUMBER(KY$14),ISNUMBER(MATCH($IC17,EK$15:EK$313,0))),$IC17,"")</f>
        <v/>
      </c>
      <c r="KZ17" s="293"/>
      <c r="LA17" s="293"/>
      <c r="LB17" s="293"/>
      <c r="LC17" s="75">
        <f>COUNTIF(JX17:KY17,"="&amp;IC17)</f>
        <v>26</v>
      </c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LQ17" s="71"/>
    </row>
    <row r="18" spans="1:329" s="3" customFormat="1" ht="6" customHeight="1" x14ac:dyDescent="0.15">
      <c r="A18" s="61" t="s">
        <v>717</v>
      </c>
      <c r="B18" s="305">
        <f t="shared" si="129"/>
        <v>4</v>
      </c>
      <c r="C18" s="85" t="s">
        <v>51</v>
      </c>
      <c r="D18" s="304" t="s">
        <v>128</v>
      </c>
      <c r="E18" s="71"/>
      <c r="F18" s="260"/>
      <c r="G18" s="261" t="s">
        <v>58</v>
      </c>
      <c r="H18" s="262" t="s">
        <v>99</v>
      </c>
      <c r="I18" s="260"/>
      <c r="J18" s="261" t="s">
        <v>26</v>
      </c>
      <c r="K18" s="262">
        <v>1</v>
      </c>
      <c r="L18" s="260"/>
      <c r="M18" s="261" t="s">
        <v>28</v>
      </c>
      <c r="N18" s="262">
        <v>31</v>
      </c>
      <c r="O18" s="260"/>
      <c r="P18" s="261" t="s">
        <v>26</v>
      </c>
      <c r="Q18" s="262">
        <v>1</v>
      </c>
      <c r="R18" s="260"/>
      <c r="S18" s="261" t="s">
        <v>4</v>
      </c>
      <c r="T18" s="262">
        <v>10</v>
      </c>
      <c r="U18" s="260"/>
      <c r="V18" s="261" t="s">
        <v>33</v>
      </c>
      <c r="W18" s="262">
        <v>100</v>
      </c>
      <c r="X18" s="260"/>
      <c r="Y18" s="261" t="s">
        <v>245</v>
      </c>
      <c r="Z18" s="262" t="s">
        <v>246</v>
      </c>
      <c r="AA18" s="260"/>
      <c r="AB18" s="261" t="s">
        <v>4</v>
      </c>
      <c r="AC18" s="262">
        <v>900</v>
      </c>
      <c r="AD18" s="260"/>
      <c r="AE18" s="261" t="s">
        <v>4</v>
      </c>
      <c r="AF18" s="262">
        <v>10</v>
      </c>
      <c r="AG18" s="260"/>
      <c r="AH18" s="261" t="s">
        <v>4</v>
      </c>
      <c r="AI18" s="262">
        <v>5</v>
      </c>
      <c r="AJ18" s="260"/>
      <c r="AK18" s="261" t="s">
        <v>4</v>
      </c>
      <c r="AL18" s="262">
        <v>100</v>
      </c>
      <c r="AM18" s="260"/>
      <c r="AN18" s="261" t="s">
        <v>4</v>
      </c>
      <c r="AO18" s="262">
        <v>40</v>
      </c>
      <c r="AP18" s="283"/>
      <c r="AQ18" s="356" t="s">
        <v>4</v>
      </c>
      <c r="AR18" s="351">
        <v>5000</v>
      </c>
      <c r="AS18" s="283"/>
      <c r="AT18" s="356" t="s">
        <v>4</v>
      </c>
      <c r="AU18" s="351">
        <v>500</v>
      </c>
      <c r="AV18" s="260"/>
      <c r="AW18" s="261" t="s">
        <v>26</v>
      </c>
      <c r="AX18" s="262">
        <v>200</v>
      </c>
      <c r="AY18" s="260"/>
      <c r="AZ18" s="261" t="s">
        <v>26</v>
      </c>
      <c r="BA18" s="262">
        <v>3</v>
      </c>
      <c r="BB18" s="260"/>
      <c r="BC18" s="261" t="s">
        <v>26</v>
      </c>
      <c r="BD18" s="262">
        <v>1</v>
      </c>
      <c r="BE18" s="260"/>
      <c r="BF18" s="261" t="s">
        <v>26</v>
      </c>
      <c r="BG18" s="262">
        <v>1</v>
      </c>
      <c r="BH18" s="260"/>
      <c r="BI18" s="261" t="s">
        <v>26</v>
      </c>
      <c r="BJ18" s="262">
        <v>1</v>
      </c>
      <c r="BK18" s="260"/>
      <c r="BL18" s="261" t="s">
        <v>423</v>
      </c>
      <c r="BM18" s="262">
        <v>0.5</v>
      </c>
      <c r="BN18" s="260"/>
      <c r="BO18" s="261" t="s">
        <v>27</v>
      </c>
      <c r="BP18" s="262">
        <v>80</v>
      </c>
      <c r="BQ18" s="260"/>
      <c r="BR18" s="261" t="s">
        <v>26</v>
      </c>
      <c r="BS18" s="262">
        <v>1</v>
      </c>
      <c r="BT18" s="260"/>
      <c r="BU18" s="261" t="s">
        <v>26</v>
      </c>
      <c r="BV18" s="262">
        <v>1</v>
      </c>
      <c r="BW18" s="260"/>
      <c r="BX18" s="261" t="s">
        <v>27</v>
      </c>
      <c r="BY18" s="262">
        <v>10</v>
      </c>
      <c r="BZ18" s="260"/>
      <c r="CA18" s="261" t="s">
        <v>4</v>
      </c>
      <c r="CB18" s="262">
        <v>10</v>
      </c>
      <c r="CC18" s="260"/>
      <c r="CD18" s="261" t="s">
        <v>27</v>
      </c>
      <c r="CE18" s="262">
        <v>100</v>
      </c>
      <c r="CF18" s="376" t="s">
        <v>2</v>
      </c>
      <c r="CG18" s="229" t="str">
        <f>GI5</f>
        <v>delc</v>
      </c>
      <c r="CH18" s="230">
        <f>IF(ISNUMBER(FW18),IF(ISNUMBER(MATCH(GA18,$CG$15:$CG$313,0)),0,MAX(CH$14:CH17)+1),"")</f>
        <v>0</v>
      </c>
      <c r="CI18" s="7">
        <f t="shared" si="19"/>
        <v>61</v>
      </c>
      <c r="CJ18" s="7">
        <f t="shared" si="20"/>
        <v>20</v>
      </c>
      <c r="CK18" s="7" t="str">
        <f t="shared" si="21"/>
        <v/>
      </c>
      <c r="CL18" s="7" t="str">
        <f t="shared" si="22"/>
        <v/>
      </c>
      <c r="CM18" s="7" t="str">
        <f t="shared" si="23"/>
        <v/>
      </c>
      <c r="CN18" s="7" t="str">
        <f t="shared" si="24"/>
        <v/>
      </c>
      <c r="CO18" s="7" t="str">
        <f t="shared" si="25"/>
        <v/>
      </c>
      <c r="CP18" s="7" t="str">
        <f t="shared" si="26"/>
        <v/>
      </c>
      <c r="CQ18" s="7" t="str">
        <f t="shared" si="27"/>
        <v/>
      </c>
      <c r="CR18" s="7" t="str">
        <f t="shared" si="28"/>
        <v/>
      </c>
      <c r="CS18" s="7" t="str">
        <f t="shared" si="29"/>
        <v/>
      </c>
      <c r="CT18" s="7">
        <f t="shared" si="30"/>
        <v>49</v>
      </c>
      <c r="CU18" s="7" t="str">
        <f t="shared" si="31"/>
        <v/>
      </c>
      <c r="CV18" s="7" t="str">
        <f t="shared" si="32"/>
        <v/>
      </c>
      <c r="CW18" s="7" t="str">
        <f t="shared" si="33"/>
        <v/>
      </c>
      <c r="CX18" s="7" t="str">
        <f t="shared" si="34"/>
        <v/>
      </c>
      <c r="CY18" s="7" t="str">
        <f t="shared" si="35"/>
        <v/>
      </c>
      <c r="CZ18" s="7" t="str">
        <f t="shared" si="36"/>
        <v/>
      </c>
      <c r="DA18" s="7" t="str">
        <f t="shared" si="37"/>
        <v/>
      </c>
      <c r="DB18" s="7" t="str">
        <f t="shared" si="38"/>
        <v/>
      </c>
      <c r="DC18" s="7" t="str">
        <f t="shared" si="39"/>
        <v/>
      </c>
      <c r="DD18" s="7" t="str">
        <f t="shared" si="40"/>
        <v/>
      </c>
      <c r="DE18" s="7" t="str">
        <f t="shared" si="41"/>
        <v/>
      </c>
      <c r="DF18" s="7" t="str">
        <f t="shared" si="42"/>
        <v/>
      </c>
      <c r="DG18" s="7" t="str">
        <f t="shared" si="43"/>
        <v/>
      </c>
      <c r="DH18" s="7" t="str">
        <f t="shared" si="44"/>
        <v/>
      </c>
      <c r="DI18" s="65" t="s">
        <v>2</v>
      </c>
      <c r="DJ18" s="309" t="str">
        <f t="shared" si="45"/>
        <v>source_concentration</v>
      </c>
      <c r="DK18" s="309" t="str">
        <f t="shared" si="46"/>
        <v>source_concentration</v>
      </c>
      <c r="DL18" s="309" t="str">
        <f t="shared" si="47"/>
        <v>-</v>
      </c>
      <c r="DM18" s="309" t="str">
        <f t="shared" si="48"/>
        <v>-</v>
      </c>
      <c r="DN18" s="309" t="str">
        <f t="shared" si="49"/>
        <v>-</v>
      </c>
      <c r="DO18" s="309" t="str">
        <f t="shared" si="50"/>
        <v>-</v>
      </c>
      <c r="DP18" s="309" t="str">
        <f t="shared" si="51"/>
        <v>-</v>
      </c>
      <c r="DQ18" s="309" t="str">
        <f t="shared" si="52"/>
        <v>-</v>
      </c>
      <c r="DR18" s="309" t="str">
        <f t="shared" si="53"/>
        <v>-</v>
      </c>
      <c r="DS18" s="309" t="str">
        <f t="shared" si="54"/>
        <v>-</v>
      </c>
      <c r="DT18" s="309" t="str">
        <f t="shared" si="55"/>
        <v>-</v>
      </c>
      <c r="DU18" s="309" t="str">
        <f t="shared" si="56"/>
        <v>source_concentration</v>
      </c>
      <c r="DV18" s="309" t="str">
        <f t="shared" si="57"/>
        <v>-</v>
      </c>
      <c r="DW18" s="309" t="str">
        <f t="shared" si="58"/>
        <v>-</v>
      </c>
      <c r="DX18" s="309" t="str">
        <f t="shared" si="59"/>
        <v>-</v>
      </c>
      <c r="DY18" s="309" t="str">
        <f t="shared" si="60"/>
        <v>-</v>
      </c>
      <c r="DZ18" s="309" t="str">
        <f t="shared" si="61"/>
        <v>-</v>
      </c>
      <c r="EA18" s="309" t="str">
        <f t="shared" si="62"/>
        <v>-</v>
      </c>
      <c r="EB18" s="309" t="str">
        <f t="shared" si="63"/>
        <v>-</v>
      </c>
      <c r="EC18" s="309" t="str">
        <f t="shared" si="64"/>
        <v>-</v>
      </c>
      <c r="ED18" s="309" t="str">
        <f t="shared" si="65"/>
        <v>-</v>
      </c>
      <c r="EE18" s="309" t="str">
        <f t="shared" si="66"/>
        <v>-</v>
      </c>
      <c r="EF18" s="309" t="str">
        <f t="shared" si="67"/>
        <v>-</v>
      </c>
      <c r="EG18" s="309" t="str">
        <f t="shared" si="68"/>
        <v>-</v>
      </c>
      <c r="EH18" s="309" t="str">
        <f t="shared" si="69"/>
        <v>-</v>
      </c>
      <c r="EI18" s="309" t="str">
        <f t="shared" si="70"/>
        <v>-</v>
      </c>
      <c r="EJ18" s="7"/>
      <c r="EK18" s="7"/>
      <c r="EL18" s="7"/>
      <c r="EM18" s="34"/>
      <c r="EN18" s="66" t="str">
        <f t="shared" si="71"/>
        <v>-</v>
      </c>
      <c r="EO18" s="66">
        <f t="shared" si="72"/>
        <v>0.05</v>
      </c>
      <c r="EP18" s="66" t="str">
        <f t="shared" si="73"/>
        <v>-</v>
      </c>
      <c r="EQ18" s="66" t="str">
        <f t="shared" si="74"/>
        <v>-</v>
      </c>
      <c r="ER18" s="66" t="str">
        <f t="shared" si="75"/>
        <v>-</v>
      </c>
      <c r="ES18" s="66" t="str">
        <f t="shared" si="76"/>
        <v>-</v>
      </c>
      <c r="ET18" s="66" t="str">
        <f t="shared" si="77"/>
        <v>-</v>
      </c>
      <c r="EU18" s="66" t="str">
        <f t="shared" si="78"/>
        <v>-</v>
      </c>
      <c r="EV18" s="66" t="str">
        <f t="shared" si="79"/>
        <v>-</v>
      </c>
      <c r="EW18" s="66" t="str">
        <f t="shared" si="80"/>
        <v>-</v>
      </c>
      <c r="EX18" s="66" t="str">
        <f t="shared" si="81"/>
        <v>-</v>
      </c>
      <c r="EY18" s="66">
        <f t="shared" si="82"/>
        <v>200</v>
      </c>
      <c r="EZ18" s="66" t="str">
        <f t="shared" si="83"/>
        <v>-</v>
      </c>
      <c r="FA18" s="66" t="str">
        <f t="shared" si="84"/>
        <v>-</v>
      </c>
      <c r="FB18" s="66" t="str">
        <f t="shared" si="85"/>
        <v>-</v>
      </c>
      <c r="FC18" s="66" t="str">
        <f t="shared" si="86"/>
        <v>-</v>
      </c>
      <c r="FD18" s="66" t="str">
        <f t="shared" si="87"/>
        <v>-</v>
      </c>
      <c r="FE18" s="66" t="str">
        <f t="shared" si="88"/>
        <v>-</v>
      </c>
      <c r="FF18" s="66" t="str">
        <f t="shared" si="89"/>
        <v>-</v>
      </c>
      <c r="FG18" s="66" t="str">
        <f t="shared" si="90"/>
        <v>-</v>
      </c>
      <c r="FH18" s="66" t="str">
        <f t="shared" si="91"/>
        <v>-</v>
      </c>
      <c r="FI18" s="66" t="str">
        <f t="shared" si="92"/>
        <v>-</v>
      </c>
      <c r="FJ18" s="66" t="str">
        <f t="shared" si="93"/>
        <v>-</v>
      </c>
      <c r="FK18" s="66" t="str">
        <f t="shared" si="94"/>
        <v>-</v>
      </c>
      <c r="FL18" s="66" t="str">
        <f t="shared" si="95"/>
        <v>-</v>
      </c>
      <c r="FM18" s="66" t="str">
        <f t="shared" si="96"/>
        <v>-</v>
      </c>
      <c r="FN18" s="7"/>
      <c r="FO18" s="7"/>
      <c r="FP18" s="7"/>
      <c r="FQ18" s="97" t="s">
        <v>2</v>
      </c>
      <c r="FR18" s="71"/>
      <c r="FS18" s="7">
        <f>IF(ISNUMBER(INDEX($CI$15:$DI$314,$B18,GC$5)),MAX(FS$14:FS17)+1,0)</f>
        <v>0</v>
      </c>
      <c r="FT18" s="7">
        <f t="shared" si="97"/>
        <v>4</v>
      </c>
      <c r="FU18" s="7">
        <f t="shared" si="98"/>
        <v>18</v>
      </c>
      <c r="FV18" s="291">
        <f t="shared" si="99"/>
        <v>0</v>
      </c>
      <c r="FW18" s="291">
        <f t="shared" si="100"/>
        <v>4</v>
      </c>
      <c r="FX18" s="291">
        <f t="shared" si="101"/>
        <v>1</v>
      </c>
      <c r="FY18" s="85" t="str">
        <f t="shared" si="102"/>
        <v>Za__</v>
      </c>
      <c r="FZ18" s="338">
        <f t="shared" si="103"/>
        <v>1</v>
      </c>
      <c r="GA18" s="316" t="str">
        <f t="shared" si="104"/>
        <v>nlay</v>
      </c>
      <c r="GB18" s="28" t="str">
        <f t="shared" si="105"/>
        <v/>
      </c>
      <c r="GC18" s="279" t="str">
        <f t="shared" si="115"/>
        <v>ncol</v>
      </c>
      <c r="GD18" s="366">
        <f t="shared" si="106"/>
        <v>15</v>
      </c>
      <c r="GE18" s="81"/>
      <c r="GF18" s="279" t="str">
        <f t="shared" si="116"/>
        <v/>
      </c>
      <c r="GG18" s="366" t="str">
        <f t="shared" si="107"/>
        <v/>
      </c>
      <c r="GH18" s="81"/>
      <c r="GI18" s="279" t="str">
        <f t="shared" si="117"/>
        <v/>
      </c>
      <c r="GJ18" s="366" t="str">
        <f t="shared" si="108"/>
        <v/>
      </c>
      <c r="GK18" s="81"/>
      <c r="GL18" s="279" t="str">
        <f t="shared" si="118"/>
        <v>sy11</v>
      </c>
      <c r="GM18" s="362">
        <f t="shared" si="109"/>
        <v>0.25</v>
      </c>
      <c r="GN18" s="81"/>
      <c r="GO18" s="279" t="str">
        <f t="shared" si="119"/>
        <v/>
      </c>
      <c r="GP18" s="366" t="str">
        <f t="shared" si="110"/>
        <v/>
      </c>
      <c r="GQ18" s="28"/>
      <c r="GR18" s="339" t="str">
        <f>IF(ISNUMBER(IF18),INDEX($GA$15:$GA$313,MATCH(IF18,$IE$15:$IE$190,0),1),"")</f>
        <v/>
      </c>
      <c r="GS18" s="341" t="str">
        <f t="shared" si="111"/>
        <v/>
      </c>
      <c r="GT18" s="340" t="str">
        <f t="shared" si="112"/>
        <v/>
      </c>
      <c r="GU18" s="279" t="str">
        <f t="shared" si="120"/>
        <v>Xa__</v>
      </c>
      <c r="GV18" s="279" t="str">
        <f t="shared" si="130"/>
        <v/>
      </c>
      <c r="GW18" s="279" t="str">
        <f t="shared" si="121"/>
        <v/>
      </c>
      <c r="GX18" s="279" t="str">
        <f t="shared" si="122"/>
        <v>sto</v>
      </c>
      <c r="GY18" s="279" t="str">
        <f t="shared" si="113"/>
        <v/>
      </c>
      <c r="GZ18" s="71"/>
      <c r="HA18" s="287" t="s">
        <v>27</v>
      </c>
      <c r="HB18" s="287" t="s">
        <v>0</v>
      </c>
      <c r="HC18" s="287" t="s">
        <v>12</v>
      </c>
      <c r="HD18" s="287" t="s">
        <v>464</v>
      </c>
      <c r="HE18" s="287" t="s">
        <v>780</v>
      </c>
      <c r="HF18" s="287"/>
      <c r="HG18" s="287"/>
      <c r="HH18" s="294"/>
      <c r="HI18" s="294"/>
      <c r="HJ18" s="294"/>
      <c r="HK18" s="294"/>
      <c r="HL18" s="294"/>
      <c r="HM18" s="75"/>
      <c r="HN18" s="293">
        <f>IF(HA18&lt;&gt;"",MAX(HN$14:HN17)+1,0)</f>
        <v>4</v>
      </c>
      <c r="HO18" s="293">
        <f>IF(HB18&lt;&gt;"",MAX(HO$14:HO17)+1,0)</f>
        <v>4</v>
      </c>
      <c r="HP18" s="293">
        <f>IF(HC18&lt;&gt;"",MAX(HP$14:HP17)+1,0)</f>
        <v>4</v>
      </c>
      <c r="HQ18" s="293">
        <f>IF(HD18&lt;&gt;"",MAX(HQ$14:HQ17)+1,0)</f>
        <v>4</v>
      </c>
      <c r="HR18" s="293">
        <f>IF(HE18&lt;&gt;"",MAX(HR$14:HR17)+1,0)</f>
        <v>4</v>
      </c>
      <c r="HS18" s="293">
        <f>IF(HF18&lt;&gt;"",MAX(HS$14:HS17)+1,0)</f>
        <v>0</v>
      </c>
      <c r="HT18" s="293">
        <f>IF(HG18&lt;&gt;"",MAX(HT$14:HT17)+1,0)</f>
        <v>0</v>
      </c>
      <c r="HU18" s="293">
        <f>IF(HH18&lt;&gt;"",MAX(HU$14:HU17)+1,0)</f>
        <v>0</v>
      </c>
      <c r="HV18" s="293">
        <f>IF(HI18&lt;&gt;"",MAX(HV$14:HV17)+1,0)</f>
        <v>0</v>
      </c>
      <c r="HW18" s="293">
        <f>IF(HJ18&lt;&gt;"",MAX(HW$14:HW17)+1,0)</f>
        <v>0</v>
      </c>
      <c r="HX18" s="293">
        <f>IF(HK18&lt;&gt;"",MAX(HX$14:HX17)+1,0)</f>
        <v>0</v>
      </c>
      <c r="HY18" s="293">
        <f>IF(HL18&lt;&gt;"",MAX(HY$14:HY17)+1,0)</f>
        <v>0</v>
      </c>
      <c r="HZ18" s="75">
        <f t="shared" si="123"/>
        <v>1</v>
      </c>
      <c r="IA18" s="75">
        <f t="shared" si="124"/>
        <v>0</v>
      </c>
      <c r="IB18" s="75">
        <f t="shared" si="125"/>
        <v>4</v>
      </c>
      <c r="IC18" s="75" t="str">
        <f t="shared" si="126"/>
        <v>ncol</v>
      </c>
      <c r="ID18" s="395">
        <f t="shared" si="127"/>
        <v>5</v>
      </c>
      <c r="IE18" s="394">
        <f>IF(ISNUMBER(MATCH(GA18,$IC$15:$IC$313,0)),0,MAX(IE$14:IE17)+1)</f>
        <v>0</v>
      </c>
      <c r="IF18" s="394" t="str">
        <f t="shared" si="128"/>
        <v/>
      </c>
      <c r="IG18" s="380">
        <f>IF(OR(II18="",II18=0),"",B18)</f>
        <v>4</v>
      </c>
      <c r="IH18" s="332"/>
      <c r="II18" s="330" t="str">
        <f t="shared" si="114"/>
        <v>40_p4</v>
      </c>
      <c r="IJ18" s="397" t="s">
        <v>688</v>
      </c>
      <c r="IK18" s="71"/>
      <c r="IL18" s="229"/>
      <c r="IM18" s="229"/>
      <c r="IN18" s="229"/>
      <c r="IO18" s="19"/>
      <c r="IP18" s="167">
        <f>IQ17</f>
        <v>1</v>
      </c>
      <c r="IQ18" s="167">
        <f>IP19-IP18</f>
        <v>2</v>
      </c>
      <c r="IR18" s="95">
        <v>8</v>
      </c>
      <c r="IS18" s="163">
        <v>1.5</v>
      </c>
      <c r="IT18" s="168">
        <v>0.33333333333333331</v>
      </c>
      <c r="IU18" s="172"/>
      <c r="IV18" s="167">
        <f>IP18*24</f>
        <v>24</v>
      </c>
      <c r="IW18" s="167">
        <f>IQ18*24</f>
        <v>48</v>
      </c>
      <c r="IX18" s="95">
        <v>10</v>
      </c>
      <c r="IY18" s="163">
        <v>1.5</v>
      </c>
      <c r="IZ18" s="164"/>
      <c r="JA18" s="101"/>
      <c r="JB18" s="189">
        <v>1.3857480000000002E-2</v>
      </c>
      <c r="JC18" s="128">
        <v>840.8</v>
      </c>
      <c r="JD18" s="129">
        <v>839.1694671569611</v>
      </c>
      <c r="JE18" s="119">
        <v>1</v>
      </c>
      <c r="JF18" s="132">
        <v>835.25869999999998</v>
      </c>
      <c r="JG18" s="186">
        <v>13</v>
      </c>
      <c r="JH18" s="178">
        <v>1</v>
      </c>
      <c r="JI18" s="139">
        <v>834.17139999999995</v>
      </c>
      <c r="JJ18" s="184">
        <v>1.3860000000000001E-2</v>
      </c>
      <c r="JK18" s="143">
        <v>838.7</v>
      </c>
      <c r="JL18" s="100">
        <v>9</v>
      </c>
      <c r="JM18" s="109">
        <v>1</v>
      </c>
      <c r="JN18" s="149">
        <v>834.17139999999995</v>
      </c>
      <c r="JO18" s="145">
        <f t="shared" si="9"/>
        <v>1.3860000000000001E-2</v>
      </c>
      <c r="JP18" s="126"/>
      <c r="JQ18" s="145">
        <v>1.3857480000000002E-2</v>
      </c>
      <c r="JR18" s="160">
        <f t="shared" si="3"/>
        <v>1.3860000000000001E-2</v>
      </c>
      <c r="JS18" s="160">
        <f t="shared" si="4"/>
        <v>0.33264000000000005</v>
      </c>
      <c r="JT18" s="160">
        <f t="shared" si="5"/>
        <v>19.958400000000005</v>
      </c>
      <c r="JU18" s="160">
        <f t="shared" si="10"/>
        <v>19.958400000000005</v>
      </c>
      <c r="JV18" s="101"/>
      <c r="JW18" s="71"/>
      <c r="JX18" s="293" t="str">
        <f>IF(AND(ISNUMBER(JX$14),ISNUMBER(MATCH($IC18,DJ$15:DJ$313,0))),$IC18,"")</f>
        <v>ncol</v>
      </c>
      <c r="JY18" s="293" t="str">
        <f>IF(AND(ISNUMBER(JY$14),ISNUMBER(MATCH($IC18,DK$15:DK$313,0))),$IC18,"")</f>
        <v>ncol</v>
      </c>
      <c r="JZ18" s="293" t="str">
        <f>IF(AND(ISNUMBER(JZ$14),ISNUMBER(MATCH($IC18,DL$15:DL$313,0))),$IC18,"")</f>
        <v>ncol</v>
      </c>
      <c r="KA18" s="293" t="str">
        <f>IF(AND(ISNUMBER(KA$14),ISNUMBER(MATCH($IC18,DM$15:DM$313,0))),$IC18,"")</f>
        <v>ncol</v>
      </c>
      <c r="KB18" s="293" t="str">
        <f>IF(AND(ISNUMBER(KB$14),ISNUMBER(MATCH($IC18,DN$15:DN$313,0))),$IC18,"")</f>
        <v>ncol</v>
      </c>
      <c r="KC18" s="293" t="str">
        <f>IF(AND(ISNUMBER(KC$14),ISNUMBER(MATCH($IC18,DO$15:DO$313,0))),$IC18,"")</f>
        <v>ncol</v>
      </c>
      <c r="KD18" s="293" t="str">
        <f>IF(AND(ISNUMBER(KD$14),ISNUMBER(MATCH($IC18,DP$15:DP$313,0))),$IC18,"")</f>
        <v>ncol</v>
      </c>
      <c r="KE18" s="293" t="str">
        <f>IF(AND(ISNUMBER(KE$14),ISNUMBER(MATCH($IC18,DQ$15:DQ$313,0))),$IC18,"")</f>
        <v>ncol</v>
      </c>
      <c r="KF18" s="293" t="str">
        <f>IF(AND(ISNUMBER(KF$14),ISNUMBER(MATCH($IC18,DR$15:DR$313,0))),$IC18,"")</f>
        <v>ncol</v>
      </c>
      <c r="KG18" s="293" t="str">
        <f>IF(AND(ISNUMBER(KG$14),ISNUMBER(MATCH($IC18,DS$15:DS$313,0))),$IC18,"")</f>
        <v>ncol</v>
      </c>
      <c r="KH18" s="293" t="str">
        <f>IF(AND(ISNUMBER(KH$14),ISNUMBER(MATCH($IC18,DT$15:DT$313,0))),$IC18,"")</f>
        <v>ncol</v>
      </c>
      <c r="KI18" s="293" t="str">
        <f>IF(AND(ISNUMBER(KI$14),ISNUMBER(MATCH($IC18,DU$15:DU$313,0))),$IC18,"")</f>
        <v>ncol</v>
      </c>
      <c r="KJ18" s="293" t="str">
        <f>IF(AND(ISNUMBER(KJ$14),ISNUMBER(MATCH($IC18,DV$15:DV$313,0))),$IC18,"")</f>
        <v>ncol</v>
      </c>
      <c r="KK18" s="293" t="str">
        <f>IF(AND(ISNUMBER(KK$14),ISNUMBER(MATCH($IC18,DW$15:DW$313,0))),$IC18,"")</f>
        <v>ncol</v>
      </c>
      <c r="KL18" s="293" t="str">
        <f>IF(AND(ISNUMBER(KL$14),ISNUMBER(MATCH($IC18,DX$15:DX$313,0))),$IC18,"")</f>
        <v>ncol</v>
      </c>
      <c r="KM18" s="293" t="str">
        <f>IF(AND(ISNUMBER(KM$14),ISNUMBER(MATCH($IC18,DY$15:DY$313,0))),$IC18,"")</f>
        <v>ncol</v>
      </c>
      <c r="KN18" s="293" t="str">
        <f>IF(AND(ISNUMBER(KN$14),ISNUMBER(MATCH($IC18,DZ$15:DZ$313,0))),$IC18,"")</f>
        <v>ncol</v>
      </c>
      <c r="KO18" s="293" t="str">
        <f>IF(AND(ISNUMBER(KO$14),ISNUMBER(MATCH($IC18,EA$15:EA$313,0))),$IC18,"")</f>
        <v>ncol</v>
      </c>
      <c r="KP18" s="293" t="str">
        <f>IF(AND(ISNUMBER(KP$14),ISNUMBER(MATCH($IC18,EB$15:EB$313,0))),$IC18,"")</f>
        <v>ncol</v>
      </c>
      <c r="KQ18" s="293" t="str">
        <f>IF(AND(ISNUMBER(KQ$14),ISNUMBER(MATCH($IC18,EC$15:EC$313,0))),$IC18,"")</f>
        <v>ncol</v>
      </c>
      <c r="KR18" s="293" t="str">
        <f>IF(AND(ISNUMBER(KR$14),ISNUMBER(MATCH($IC18,ED$15:ED$313,0))),$IC18,"")</f>
        <v>ncol</v>
      </c>
      <c r="KS18" s="293" t="str">
        <f>IF(AND(ISNUMBER(KS$14),ISNUMBER(MATCH($IC18,EE$15:EE$313,0))),$IC18,"")</f>
        <v>ncol</v>
      </c>
      <c r="KT18" s="293" t="str">
        <f>IF(AND(ISNUMBER(KT$14),ISNUMBER(MATCH($IC18,EF$15:EF$313,0))),$IC18,"")</f>
        <v>ncol</v>
      </c>
      <c r="KU18" s="293" t="str">
        <f>IF(AND(ISNUMBER(KU$14),ISNUMBER(MATCH($IC18,EG$15:EG$313,0))),$IC18,"")</f>
        <v>ncol</v>
      </c>
      <c r="KV18" s="293" t="str">
        <f>IF(AND(ISNUMBER(KV$14),ISNUMBER(MATCH($IC18,EH$15:EH$313,0))),$IC18,"")</f>
        <v>ncol</v>
      </c>
      <c r="KW18" s="293" t="str">
        <f>IF(AND(ISNUMBER(KW$14),ISNUMBER(MATCH($IC18,EI$15:EI$313,0))),$IC18,"")</f>
        <v>ncol</v>
      </c>
      <c r="KX18" s="293" t="str">
        <f>IF(AND(ISNUMBER(KX$14),ISNUMBER(MATCH($IC18,EJ$15:EJ$313,0))),$IC18,"")</f>
        <v/>
      </c>
      <c r="KY18" s="293" t="str">
        <f>IF(AND(ISNUMBER(KY$14),ISNUMBER(MATCH($IC18,EK$15:EK$313,0))),$IC18,"")</f>
        <v/>
      </c>
      <c r="KZ18" s="293"/>
      <c r="LA18" s="293"/>
      <c r="LB18" s="293"/>
      <c r="LC18" s="75">
        <f>COUNTIF(JX18:KY18,"="&amp;IC18)</f>
        <v>26</v>
      </c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</row>
    <row r="19" spans="1:329" s="3" customFormat="1" ht="6" customHeight="1" x14ac:dyDescent="0.15">
      <c r="A19" s="61" t="s">
        <v>679</v>
      </c>
      <c r="B19" s="305">
        <f t="shared" si="129"/>
        <v>5</v>
      </c>
      <c r="C19" s="84" t="s">
        <v>41</v>
      </c>
      <c r="D19" s="303" t="s">
        <v>596</v>
      </c>
      <c r="E19" s="71"/>
      <c r="F19" s="260"/>
      <c r="G19" s="261" t="s">
        <v>60</v>
      </c>
      <c r="H19" s="262" t="s">
        <v>100</v>
      </c>
      <c r="I19" s="260"/>
      <c r="J19" s="261" t="s">
        <v>28</v>
      </c>
      <c r="K19" s="262">
        <v>1</v>
      </c>
      <c r="L19" s="260"/>
      <c r="M19" s="261" t="s">
        <v>27</v>
      </c>
      <c r="N19" s="262">
        <v>46</v>
      </c>
      <c r="O19" s="260"/>
      <c r="P19" s="261" t="s">
        <v>28</v>
      </c>
      <c r="Q19" s="262">
        <v>100</v>
      </c>
      <c r="R19" s="260"/>
      <c r="S19" s="261" t="s">
        <v>5</v>
      </c>
      <c r="T19" s="262">
        <v>10</v>
      </c>
      <c r="U19" s="260"/>
      <c r="V19" s="261" t="s">
        <v>136</v>
      </c>
      <c r="W19" s="262" t="s">
        <v>149</v>
      </c>
      <c r="X19" s="260"/>
      <c r="Y19" s="261" t="s">
        <v>1</v>
      </c>
      <c r="Z19" s="262" t="s">
        <v>247</v>
      </c>
      <c r="AA19" s="260"/>
      <c r="AB19" s="261" t="s">
        <v>5</v>
      </c>
      <c r="AC19" s="262">
        <v>900</v>
      </c>
      <c r="AD19" s="260"/>
      <c r="AE19" s="261" t="s">
        <v>5</v>
      </c>
      <c r="AF19" s="262">
        <v>10</v>
      </c>
      <c r="AG19" s="260"/>
      <c r="AH19" s="261" t="s">
        <v>5</v>
      </c>
      <c r="AI19" s="262">
        <v>1</v>
      </c>
      <c r="AJ19" s="260"/>
      <c r="AK19" s="261" t="s">
        <v>5</v>
      </c>
      <c r="AL19" s="262">
        <v>100</v>
      </c>
      <c r="AM19" s="260"/>
      <c r="AN19" s="261" t="s">
        <v>5</v>
      </c>
      <c r="AO19" s="262">
        <v>45</v>
      </c>
      <c r="AP19" s="283"/>
      <c r="AQ19" s="356" t="s">
        <v>5</v>
      </c>
      <c r="AR19" s="351">
        <v>5000</v>
      </c>
      <c r="AS19" s="283"/>
      <c r="AT19" s="356" t="s">
        <v>5</v>
      </c>
      <c r="AU19" s="351">
        <v>500</v>
      </c>
      <c r="AV19" s="260"/>
      <c r="AW19" s="261" t="s">
        <v>28</v>
      </c>
      <c r="AX19" s="262">
        <v>1</v>
      </c>
      <c r="AY19" s="260"/>
      <c r="AZ19" s="261" t="s">
        <v>27</v>
      </c>
      <c r="BA19" s="262">
        <v>10</v>
      </c>
      <c r="BB19" s="260"/>
      <c r="BC19" s="261" t="s">
        <v>27</v>
      </c>
      <c r="BD19" s="262">
        <v>10</v>
      </c>
      <c r="BE19" s="260"/>
      <c r="BF19" s="261" t="s">
        <v>29</v>
      </c>
      <c r="BG19" s="262">
        <v>0</v>
      </c>
      <c r="BH19" s="260"/>
      <c r="BI19" s="261" t="s">
        <v>29</v>
      </c>
      <c r="BJ19" s="262">
        <v>0</v>
      </c>
      <c r="BK19" s="260"/>
      <c r="BL19" s="261" t="s">
        <v>424</v>
      </c>
      <c r="BM19" s="262">
        <v>1</v>
      </c>
      <c r="BN19" s="260"/>
      <c r="BO19" s="261" t="s">
        <v>4</v>
      </c>
      <c r="BP19" s="262">
        <v>100</v>
      </c>
      <c r="BQ19" s="260"/>
      <c r="BR19" s="261" t="s">
        <v>28</v>
      </c>
      <c r="BS19" s="262">
        <v>15</v>
      </c>
      <c r="BT19" s="260"/>
      <c r="BU19" s="261" t="s">
        <v>28</v>
      </c>
      <c r="BV19" s="262">
        <v>65</v>
      </c>
      <c r="BW19" s="260"/>
      <c r="BX19" s="261" t="s">
        <v>4</v>
      </c>
      <c r="BY19" s="262">
        <v>5000</v>
      </c>
      <c r="BZ19" s="260"/>
      <c r="CA19" s="261" t="s">
        <v>5</v>
      </c>
      <c r="CB19" s="276">
        <v>1</v>
      </c>
      <c r="CC19" s="260"/>
      <c r="CD19" s="261" t="s">
        <v>26</v>
      </c>
      <c r="CE19" s="262">
        <v>1</v>
      </c>
      <c r="CF19" s="376" t="s">
        <v>2</v>
      </c>
      <c r="CG19" s="265" t="str">
        <f>GI4</f>
        <v>delr</v>
      </c>
      <c r="CH19" s="230">
        <f>IF(ISNUMBER(FW19),IF(ISNUMBER(MATCH(GA19,$CG$15:$CG$313,0)),0,MAX(CH$14:CH18)+1),"")</f>
        <v>0</v>
      </c>
      <c r="CI19" s="7">
        <f t="shared" si="19"/>
        <v>41</v>
      </c>
      <c r="CJ19" s="7" t="str">
        <f t="shared" si="20"/>
        <v/>
      </c>
      <c r="CK19" s="7" t="str">
        <f t="shared" si="21"/>
        <v/>
      </c>
      <c r="CL19" s="7" t="str">
        <f t="shared" si="22"/>
        <v/>
      </c>
      <c r="CM19" s="7" t="str">
        <f t="shared" si="23"/>
        <v/>
      </c>
      <c r="CN19" s="7" t="str">
        <f t="shared" si="24"/>
        <v/>
      </c>
      <c r="CO19" s="7" t="str">
        <f t="shared" si="25"/>
        <v/>
      </c>
      <c r="CP19" s="7" t="str">
        <f t="shared" si="26"/>
        <v/>
      </c>
      <c r="CQ19" s="7" t="str">
        <f t="shared" si="27"/>
        <v/>
      </c>
      <c r="CR19" s="7" t="str">
        <f t="shared" si="28"/>
        <v/>
      </c>
      <c r="CS19" s="7" t="str">
        <f t="shared" si="29"/>
        <v/>
      </c>
      <c r="CT19" s="7">
        <f t="shared" si="30"/>
        <v>20</v>
      </c>
      <c r="CU19" s="7" t="str">
        <f t="shared" si="31"/>
        <v/>
      </c>
      <c r="CV19" s="7" t="str">
        <f t="shared" si="32"/>
        <v/>
      </c>
      <c r="CW19" s="7" t="str">
        <f t="shared" si="33"/>
        <v/>
      </c>
      <c r="CX19" s="7" t="str">
        <f t="shared" si="34"/>
        <v/>
      </c>
      <c r="CY19" s="7" t="str">
        <f t="shared" si="35"/>
        <v/>
      </c>
      <c r="CZ19" s="7" t="str">
        <f t="shared" si="36"/>
        <v/>
      </c>
      <c r="DA19" s="7" t="str">
        <f t="shared" si="37"/>
        <v/>
      </c>
      <c r="DB19" s="7" t="str">
        <f t="shared" si="38"/>
        <v/>
      </c>
      <c r="DC19" s="7" t="str">
        <f t="shared" si="39"/>
        <v/>
      </c>
      <c r="DD19" s="7" t="str">
        <f t="shared" si="40"/>
        <v/>
      </c>
      <c r="DE19" s="7" t="str">
        <f t="shared" si="41"/>
        <v/>
      </c>
      <c r="DF19" s="7" t="str">
        <f t="shared" si="42"/>
        <v/>
      </c>
      <c r="DG19" s="7" t="str">
        <f t="shared" si="43"/>
        <v/>
      </c>
      <c r="DH19" s="7" t="str">
        <f t="shared" si="44"/>
        <v/>
      </c>
      <c r="DI19" s="65" t="s">
        <v>2</v>
      </c>
      <c r="DJ19" s="309" t="str">
        <f t="shared" si="45"/>
        <v>rhob</v>
      </c>
      <c r="DK19" s="309" t="str">
        <f t="shared" si="46"/>
        <v>-</v>
      </c>
      <c r="DL19" s="309" t="str">
        <f t="shared" si="47"/>
        <v>-</v>
      </c>
      <c r="DM19" s="309" t="str">
        <f t="shared" si="48"/>
        <v>-</v>
      </c>
      <c r="DN19" s="309" t="str">
        <f t="shared" si="49"/>
        <v>-</v>
      </c>
      <c r="DO19" s="309" t="str">
        <f t="shared" si="50"/>
        <v>-</v>
      </c>
      <c r="DP19" s="309" t="str">
        <f t="shared" si="51"/>
        <v>-</v>
      </c>
      <c r="DQ19" s="309" t="str">
        <f t="shared" si="52"/>
        <v>-</v>
      </c>
      <c r="DR19" s="309" t="str">
        <f t="shared" si="53"/>
        <v>-</v>
      </c>
      <c r="DS19" s="309" t="str">
        <f t="shared" si="54"/>
        <v>-</v>
      </c>
      <c r="DT19" s="309" t="str">
        <f t="shared" si="55"/>
        <v>-</v>
      </c>
      <c r="DU19" s="309" t="str">
        <f t="shared" si="56"/>
        <v>rhob</v>
      </c>
      <c r="DV19" s="309" t="str">
        <f t="shared" si="57"/>
        <v>-</v>
      </c>
      <c r="DW19" s="309" t="str">
        <f t="shared" si="58"/>
        <v>-</v>
      </c>
      <c r="DX19" s="309" t="str">
        <f t="shared" si="59"/>
        <v>-</v>
      </c>
      <c r="DY19" s="309" t="str">
        <f t="shared" si="60"/>
        <v>-</v>
      </c>
      <c r="DZ19" s="309" t="str">
        <f t="shared" si="61"/>
        <v>-</v>
      </c>
      <c r="EA19" s="309" t="str">
        <f t="shared" si="62"/>
        <v>-</v>
      </c>
      <c r="EB19" s="309" t="str">
        <f t="shared" si="63"/>
        <v>-</v>
      </c>
      <c r="EC19" s="309" t="str">
        <f t="shared" si="64"/>
        <v>-</v>
      </c>
      <c r="ED19" s="309" t="str">
        <f t="shared" si="65"/>
        <v>-</v>
      </c>
      <c r="EE19" s="309" t="str">
        <f t="shared" si="66"/>
        <v>-</v>
      </c>
      <c r="EF19" s="309" t="str">
        <f t="shared" si="67"/>
        <v>-</v>
      </c>
      <c r="EG19" s="309" t="str">
        <f t="shared" si="68"/>
        <v>-</v>
      </c>
      <c r="EH19" s="309" t="str">
        <f t="shared" si="69"/>
        <v>-</v>
      </c>
      <c r="EI19" s="309" t="str">
        <f t="shared" si="70"/>
        <v>-</v>
      </c>
      <c r="EJ19" s="7"/>
      <c r="EK19" s="7"/>
      <c r="EL19" s="7"/>
      <c r="EM19" s="34"/>
      <c r="EN19" s="66">
        <f t="shared" si="71"/>
        <v>0.25</v>
      </c>
      <c r="EO19" s="66" t="str">
        <f t="shared" si="72"/>
        <v>-</v>
      </c>
      <c r="EP19" s="66" t="str">
        <f t="shared" si="73"/>
        <v>-</v>
      </c>
      <c r="EQ19" s="66" t="str">
        <f t="shared" si="74"/>
        <v>-</v>
      </c>
      <c r="ER19" s="66" t="str">
        <f t="shared" si="75"/>
        <v>-</v>
      </c>
      <c r="ES19" s="66" t="str">
        <f t="shared" si="76"/>
        <v>-</v>
      </c>
      <c r="ET19" s="66" t="str">
        <f t="shared" si="77"/>
        <v>-</v>
      </c>
      <c r="EU19" s="66" t="str">
        <f t="shared" si="78"/>
        <v>-</v>
      </c>
      <c r="EV19" s="66" t="str">
        <f t="shared" si="79"/>
        <v>-</v>
      </c>
      <c r="EW19" s="66" t="str">
        <f t="shared" si="80"/>
        <v>-</v>
      </c>
      <c r="EX19" s="66" t="str">
        <f t="shared" si="81"/>
        <v>-</v>
      </c>
      <c r="EY19" s="66">
        <f t="shared" si="82"/>
        <v>0.17599999999999999</v>
      </c>
      <c r="EZ19" s="66" t="str">
        <f t="shared" si="83"/>
        <v>-</v>
      </c>
      <c r="FA19" s="66" t="str">
        <f t="shared" si="84"/>
        <v>-</v>
      </c>
      <c r="FB19" s="66" t="str">
        <f t="shared" si="85"/>
        <v>-</v>
      </c>
      <c r="FC19" s="66" t="str">
        <f t="shared" si="86"/>
        <v>-</v>
      </c>
      <c r="FD19" s="66" t="str">
        <f t="shared" si="87"/>
        <v>-</v>
      </c>
      <c r="FE19" s="66" t="str">
        <f t="shared" si="88"/>
        <v>-</v>
      </c>
      <c r="FF19" s="66" t="str">
        <f t="shared" si="89"/>
        <v>-</v>
      </c>
      <c r="FG19" s="66" t="str">
        <f t="shared" si="90"/>
        <v>-</v>
      </c>
      <c r="FH19" s="66" t="str">
        <f t="shared" si="91"/>
        <v>-</v>
      </c>
      <c r="FI19" s="66" t="str">
        <f t="shared" si="92"/>
        <v>-</v>
      </c>
      <c r="FJ19" s="66" t="str">
        <f t="shared" si="93"/>
        <v>-</v>
      </c>
      <c r="FK19" s="66" t="str">
        <f t="shared" si="94"/>
        <v>-</v>
      </c>
      <c r="FL19" s="66" t="str">
        <f t="shared" si="95"/>
        <v>-</v>
      </c>
      <c r="FM19" s="66" t="str">
        <f t="shared" si="96"/>
        <v>-</v>
      </c>
      <c r="FN19" s="7"/>
      <c r="FO19" s="7"/>
      <c r="FP19" s="7"/>
      <c r="FQ19" s="97" t="s">
        <v>2</v>
      </c>
      <c r="FR19" s="71"/>
      <c r="FS19" s="7">
        <f>IF(ISNUMBER(INDEX($CI$15:$DI$314,$B19,GC$5)),MAX(FS$14:FS18)+1,0)</f>
        <v>0</v>
      </c>
      <c r="FT19" s="7">
        <f t="shared" si="97"/>
        <v>5</v>
      </c>
      <c r="FU19" s="7">
        <f t="shared" si="98"/>
        <v>19</v>
      </c>
      <c r="FV19" s="291">
        <f t="shared" si="99"/>
        <v>0</v>
      </c>
      <c r="FW19" s="291">
        <f t="shared" si="100"/>
        <v>5</v>
      </c>
      <c r="FX19" s="291">
        <f t="shared" si="101"/>
        <v>15</v>
      </c>
      <c r="FY19" s="85" t="str">
        <f t="shared" si="102"/>
        <v>Xa__</v>
      </c>
      <c r="FZ19" s="338">
        <f t="shared" si="103"/>
        <v>15</v>
      </c>
      <c r="GA19" s="316" t="str">
        <f t="shared" si="104"/>
        <v>ncol</v>
      </c>
      <c r="GB19" s="28" t="str">
        <f t="shared" si="105"/>
        <v/>
      </c>
      <c r="GC19" s="279" t="str">
        <f t="shared" si="115"/>
        <v>nlay</v>
      </c>
      <c r="GD19" s="366">
        <f t="shared" si="106"/>
        <v>1</v>
      </c>
      <c r="GE19" s="81"/>
      <c r="GF19" s="279" t="str">
        <f t="shared" si="116"/>
        <v>nstp</v>
      </c>
      <c r="GG19" s="366">
        <f t="shared" si="107"/>
        <v>288</v>
      </c>
      <c r="GH19" s="81"/>
      <c r="GI19" s="279" t="str">
        <f t="shared" si="117"/>
        <v/>
      </c>
      <c r="GJ19" s="367" t="str">
        <f t="shared" si="108"/>
        <v/>
      </c>
      <c r="GK19" s="81"/>
      <c r="GL19" s="279" t="str">
        <f t="shared" si="118"/>
        <v/>
      </c>
      <c r="GM19" s="362" t="str">
        <f t="shared" si="109"/>
        <v/>
      </c>
      <c r="GN19" s="81"/>
      <c r="GO19" s="279" t="str">
        <f t="shared" si="119"/>
        <v/>
      </c>
      <c r="GP19" s="367" t="str">
        <f t="shared" si="110"/>
        <v/>
      </c>
      <c r="GQ19" s="28"/>
      <c r="GR19" s="339" t="str">
        <f>IF(ISNUMBER(IF19),INDEX($GA$15:$GA$313,MATCH(IF19,$IE$15:$IE$190,0),1),"")</f>
        <v/>
      </c>
      <c r="GS19" s="341" t="str">
        <f t="shared" si="111"/>
        <v/>
      </c>
      <c r="GT19" s="340" t="str">
        <f t="shared" si="112"/>
        <v/>
      </c>
      <c r="GU19" s="279" t="str">
        <f t="shared" si="120"/>
        <v>Za__</v>
      </c>
      <c r="GV19" s="279" t="str">
        <f t="shared" si="130"/>
        <v>...t3</v>
      </c>
      <c r="GW19" s="279" t="str">
        <f t="shared" si="121"/>
        <v/>
      </c>
      <c r="GX19" s="279" t="str">
        <f t="shared" si="122"/>
        <v/>
      </c>
      <c r="GY19" s="279" t="str">
        <f t="shared" si="113"/>
        <v/>
      </c>
      <c r="GZ19" s="71"/>
      <c r="HA19" s="287" t="s">
        <v>26</v>
      </c>
      <c r="HB19" s="287" t="s">
        <v>33</v>
      </c>
      <c r="HC19" s="287" t="s">
        <v>13</v>
      </c>
      <c r="HD19" s="287" t="s">
        <v>465</v>
      </c>
      <c r="HE19" s="290" t="s">
        <v>739</v>
      </c>
      <c r="HF19" s="287"/>
      <c r="HG19" s="287"/>
      <c r="HH19" s="294"/>
      <c r="HI19" s="294"/>
      <c r="HJ19" s="294"/>
      <c r="HK19" s="294"/>
      <c r="HL19" s="294"/>
      <c r="HM19" s="75"/>
      <c r="HN19" s="293">
        <f>IF(HA19&lt;&gt;"",MAX(HN$14:HN18)+1,0)</f>
        <v>5</v>
      </c>
      <c r="HO19" s="293">
        <f>IF(HB19&lt;&gt;"",MAX(HO$14:HO18)+1,0)</f>
        <v>5</v>
      </c>
      <c r="HP19" s="293">
        <f>IF(HC19&lt;&gt;"",MAX(HP$14:HP18)+1,0)</f>
        <v>5</v>
      </c>
      <c r="HQ19" s="293">
        <f>IF(HD19&lt;&gt;"",MAX(HQ$14:HQ18)+1,0)</f>
        <v>5</v>
      </c>
      <c r="HR19" s="293">
        <f>IF(HE19&lt;&gt;"",MAX(HR$14:HR18)+1,0)</f>
        <v>5</v>
      </c>
      <c r="HS19" s="293">
        <f>IF(HF19&lt;&gt;"",MAX(HS$14:HS18)+1,0)</f>
        <v>0</v>
      </c>
      <c r="HT19" s="293">
        <f>IF(HG19&lt;&gt;"",MAX(HT$14:HT18)+1,0)</f>
        <v>0</v>
      </c>
      <c r="HU19" s="293">
        <f>IF(HH19&lt;&gt;"",MAX(HU$14:HU18)+1,0)</f>
        <v>0</v>
      </c>
      <c r="HV19" s="293">
        <f>IF(HI19&lt;&gt;"",MAX(HV$14:HV18)+1,0)</f>
        <v>0</v>
      </c>
      <c r="HW19" s="293">
        <f>IF(HJ19&lt;&gt;"",MAX(HW$14:HW18)+1,0)</f>
        <v>0</v>
      </c>
      <c r="HX19" s="293">
        <f>IF(HK19&lt;&gt;"",MAX(HX$14:HX18)+1,0)</f>
        <v>0</v>
      </c>
      <c r="HY19" s="293">
        <f>IF(HL19&lt;&gt;"",MAX(HY$14:HY18)+1,0)</f>
        <v>0</v>
      </c>
      <c r="HZ19" s="75">
        <f t="shared" si="123"/>
        <v>1</v>
      </c>
      <c r="IA19" s="75">
        <f t="shared" si="124"/>
        <v>0</v>
      </c>
      <c r="IB19" s="75">
        <f t="shared" si="125"/>
        <v>5</v>
      </c>
      <c r="IC19" s="75" t="str">
        <f t="shared" si="126"/>
        <v>nlay</v>
      </c>
      <c r="ID19" s="395">
        <f t="shared" si="127"/>
        <v>4</v>
      </c>
      <c r="IE19" s="394">
        <f>IF(ISNUMBER(MATCH(GA19,$IC$15:$IC$313,0)),0,MAX(IE$14:IE18)+1)</f>
        <v>0</v>
      </c>
      <c r="IF19" s="394" t="str">
        <f t="shared" si="128"/>
        <v/>
      </c>
      <c r="IG19" s="380">
        <f>IF(OR(II19="",II19=0),"",B19)</f>
        <v>5</v>
      </c>
      <c r="IH19" s="332"/>
      <c r="II19" s="330" t="str">
        <f t="shared" si="114"/>
        <v>41_p5</v>
      </c>
      <c r="IJ19" s="397" t="s">
        <v>688</v>
      </c>
      <c r="IK19" s="71"/>
      <c r="IL19" s="229"/>
      <c r="IM19" s="229"/>
      <c r="IN19" s="229"/>
      <c r="IO19" s="19"/>
      <c r="IP19" s="169">
        <v>3</v>
      </c>
      <c r="IQ19" s="164"/>
      <c r="IR19" s="170">
        <f>SUM(IR16:IR18)</f>
        <v>21</v>
      </c>
      <c r="IS19" s="164"/>
      <c r="IT19" s="171" t="s">
        <v>324</v>
      </c>
      <c r="IU19" s="172"/>
      <c r="IV19" s="174">
        <f>IP19*24</f>
        <v>72</v>
      </c>
      <c r="IW19" s="164"/>
      <c r="IX19" s="170">
        <f>SUM(IX16:IX18)</f>
        <v>21</v>
      </c>
      <c r="IY19" s="164"/>
      <c r="IZ19" s="171" t="s">
        <v>323</v>
      </c>
      <c r="JA19" s="101"/>
      <c r="JB19" s="189">
        <v>2.0779200000000001E-2</v>
      </c>
      <c r="JC19" s="128">
        <v>840.8</v>
      </c>
      <c r="JD19" s="129">
        <v>838.80280049029443</v>
      </c>
      <c r="JE19" s="119">
        <v>1.0406024456023999</v>
      </c>
      <c r="JF19" s="132">
        <v>835.86429999999996</v>
      </c>
      <c r="JG19" s="148">
        <v>14</v>
      </c>
      <c r="JH19" s="177">
        <v>1.0406024456023999</v>
      </c>
      <c r="JI19" s="138">
        <v>835.4049</v>
      </c>
      <c r="JJ19" s="183">
        <v>2.078E-2</v>
      </c>
      <c r="JK19" s="142">
        <v>838.2</v>
      </c>
      <c r="JL19" s="100">
        <v>8</v>
      </c>
      <c r="JM19" s="109">
        <v>1.0406024456023999</v>
      </c>
      <c r="JN19" s="149">
        <v>835.4049</v>
      </c>
      <c r="JO19" s="145">
        <f t="shared" si="9"/>
        <v>2.078E-2</v>
      </c>
      <c r="JP19" s="126"/>
      <c r="JQ19" s="145">
        <v>2.0779200000000001E-2</v>
      </c>
      <c r="JR19" s="160">
        <f t="shared" si="3"/>
        <v>2.078E-2</v>
      </c>
      <c r="JS19" s="160">
        <f t="shared" si="4"/>
        <v>0.49872</v>
      </c>
      <c r="JT19" s="160">
        <f t="shared" si="5"/>
        <v>29.923200000000001</v>
      </c>
      <c r="JU19" s="160">
        <f t="shared" si="10"/>
        <v>29.923200000000001</v>
      </c>
      <c r="JV19" s="101"/>
      <c r="JW19" s="71"/>
      <c r="JX19" s="293" t="str">
        <f>IF(AND(ISNUMBER(JX$14),ISNUMBER(MATCH($IC19,DJ$15:DJ$313,0))),$IC19,"")</f>
        <v>nlay</v>
      </c>
      <c r="JY19" s="293" t="str">
        <f>IF(AND(ISNUMBER(JY$14),ISNUMBER(MATCH($IC19,DK$15:DK$313,0))),$IC19,"")</f>
        <v>nlay</v>
      </c>
      <c r="JZ19" s="293" t="str">
        <f>IF(AND(ISNUMBER(JZ$14),ISNUMBER(MATCH($IC19,DL$15:DL$313,0))),$IC19,"")</f>
        <v>nlay</v>
      </c>
      <c r="KA19" s="293" t="str">
        <f>IF(AND(ISNUMBER(KA$14),ISNUMBER(MATCH($IC19,DM$15:DM$313,0))),$IC19,"")</f>
        <v>nlay</v>
      </c>
      <c r="KB19" s="293" t="str">
        <f>IF(AND(ISNUMBER(KB$14),ISNUMBER(MATCH($IC19,DN$15:DN$313,0))),$IC19,"")</f>
        <v>nlay</v>
      </c>
      <c r="KC19" s="293" t="str">
        <f>IF(AND(ISNUMBER(KC$14),ISNUMBER(MATCH($IC19,DO$15:DO$313,0))),$IC19,"")</f>
        <v>nlay</v>
      </c>
      <c r="KD19" s="293" t="str">
        <f>IF(AND(ISNUMBER(KD$14),ISNUMBER(MATCH($IC19,DP$15:DP$313,0))),$IC19,"")</f>
        <v>nlay</v>
      </c>
      <c r="KE19" s="293" t="str">
        <f>IF(AND(ISNUMBER(KE$14),ISNUMBER(MATCH($IC19,DQ$15:DQ$313,0))),$IC19,"")</f>
        <v>nlay</v>
      </c>
      <c r="KF19" s="293" t="str">
        <f>IF(AND(ISNUMBER(KF$14),ISNUMBER(MATCH($IC19,DR$15:DR$313,0))),$IC19,"")</f>
        <v>nlay</v>
      </c>
      <c r="KG19" s="293" t="str">
        <f>IF(AND(ISNUMBER(KG$14),ISNUMBER(MATCH($IC19,DS$15:DS$313,0))),$IC19,"")</f>
        <v>nlay</v>
      </c>
      <c r="KH19" s="293" t="str">
        <f>IF(AND(ISNUMBER(KH$14),ISNUMBER(MATCH($IC19,DT$15:DT$313,0))),$IC19,"")</f>
        <v>nlay</v>
      </c>
      <c r="KI19" s="293" t="str">
        <f>IF(AND(ISNUMBER(KI$14),ISNUMBER(MATCH($IC19,DU$15:DU$313,0))),$IC19,"")</f>
        <v>nlay</v>
      </c>
      <c r="KJ19" s="293" t="str">
        <f>IF(AND(ISNUMBER(KJ$14),ISNUMBER(MATCH($IC19,DV$15:DV$313,0))),$IC19,"")</f>
        <v>nlay</v>
      </c>
      <c r="KK19" s="293" t="str">
        <f>IF(AND(ISNUMBER(KK$14),ISNUMBER(MATCH($IC19,DW$15:DW$313,0))),$IC19,"")</f>
        <v>nlay</v>
      </c>
      <c r="KL19" s="293" t="str">
        <f>IF(AND(ISNUMBER(KL$14),ISNUMBER(MATCH($IC19,DX$15:DX$313,0))),$IC19,"")</f>
        <v>nlay</v>
      </c>
      <c r="KM19" s="293" t="str">
        <f>IF(AND(ISNUMBER(KM$14),ISNUMBER(MATCH($IC19,DY$15:DY$313,0))),$IC19,"")</f>
        <v>nlay</v>
      </c>
      <c r="KN19" s="293" t="str">
        <f>IF(AND(ISNUMBER(KN$14),ISNUMBER(MATCH($IC19,DZ$15:DZ$313,0))),$IC19,"")</f>
        <v>nlay</v>
      </c>
      <c r="KO19" s="293" t="str">
        <f>IF(AND(ISNUMBER(KO$14),ISNUMBER(MATCH($IC19,EA$15:EA$313,0))),$IC19,"")</f>
        <v>nlay</v>
      </c>
      <c r="KP19" s="293" t="str">
        <f>IF(AND(ISNUMBER(KP$14),ISNUMBER(MATCH($IC19,EB$15:EB$313,0))),$IC19,"")</f>
        <v>nlay</v>
      </c>
      <c r="KQ19" s="293" t="str">
        <f>IF(AND(ISNUMBER(KQ$14),ISNUMBER(MATCH($IC19,EC$15:EC$313,0))),$IC19,"")</f>
        <v>nlay</v>
      </c>
      <c r="KR19" s="293" t="str">
        <f>IF(AND(ISNUMBER(KR$14),ISNUMBER(MATCH($IC19,ED$15:ED$313,0))),$IC19,"")</f>
        <v>nlay</v>
      </c>
      <c r="KS19" s="293" t="str">
        <f>IF(AND(ISNUMBER(KS$14),ISNUMBER(MATCH($IC19,EE$15:EE$313,0))),$IC19,"")</f>
        <v>nlay</v>
      </c>
      <c r="KT19" s="293" t="str">
        <f>IF(AND(ISNUMBER(KT$14),ISNUMBER(MATCH($IC19,EF$15:EF$313,0))),$IC19,"")</f>
        <v>nlay</v>
      </c>
      <c r="KU19" s="293" t="str">
        <f>IF(AND(ISNUMBER(KU$14),ISNUMBER(MATCH($IC19,EG$15:EG$313,0))),$IC19,"")</f>
        <v>nlay</v>
      </c>
      <c r="KV19" s="293" t="str">
        <f>IF(AND(ISNUMBER(KV$14),ISNUMBER(MATCH($IC19,EH$15:EH$313,0))),$IC19,"")</f>
        <v>nlay</v>
      </c>
      <c r="KW19" s="293" t="str">
        <f>IF(AND(ISNUMBER(KW$14),ISNUMBER(MATCH($IC19,EI$15:EI$313,0))),$IC19,"")</f>
        <v>nlay</v>
      </c>
      <c r="KX19" s="293" t="str">
        <f>IF(AND(ISNUMBER(KX$14),ISNUMBER(MATCH($IC19,EJ$15:EJ$313,0))),$IC19,"")</f>
        <v/>
      </c>
      <c r="KY19" s="293" t="str">
        <f>IF(AND(ISNUMBER(KY$14),ISNUMBER(MATCH($IC19,EK$15:EK$313,0))),$IC19,"")</f>
        <v/>
      </c>
      <c r="KZ19" s="293"/>
      <c r="LA19" s="293"/>
      <c r="LB19" s="293"/>
      <c r="LC19" s="75">
        <f>COUNTIF(JX19:KY19,"="&amp;IC19)</f>
        <v>26</v>
      </c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</row>
    <row r="20" spans="1:329" s="3" customFormat="1" ht="6" customHeight="1" x14ac:dyDescent="0.15">
      <c r="A20" s="61" t="s">
        <v>678</v>
      </c>
      <c r="B20" s="305">
        <f t="shared" si="129"/>
        <v>6</v>
      </c>
      <c r="C20" s="85" t="s">
        <v>74</v>
      </c>
      <c r="D20" s="304" t="s">
        <v>129</v>
      </c>
      <c r="E20" s="71"/>
      <c r="F20" s="260"/>
      <c r="G20" s="261" t="s">
        <v>1</v>
      </c>
      <c r="H20" s="262">
        <v>1</v>
      </c>
      <c r="I20" s="260"/>
      <c r="J20" s="261" t="s">
        <v>27</v>
      </c>
      <c r="K20" s="262">
        <v>101</v>
      </c>
      <c r="L20" s="260"/>
      <c r="M20" s="261" t="s">
        <v>4</v>
      </c>
      <c r="N20" s="262">
        <v>10</v>
      </c>
      <c r="O20" s="260"/>
      <c r="P20" s="261" t="s">
        <v>27</v>
      </c>
      <c r="Q20" s="262">
        <v>100</v>
      </c>
      <c r="R20" s="260"/>
      <c r="S20" s="261" t="s">
        <v>3</v>
      </c>
      <c r="T20" s="262">
        <v>1</v>
      </c>
      <c r="U20" s="260" t="s">
        <v>11</v>
      </c>
      <c r="V20" s="261" t="s">
        <v>137</v>
      </c>
      <c r="W20" s="262">
        <v>1</v>
      </c>
      <c r="X20" s="260"/>
      <c r="Y20" s="261" t="s">
        <v>248</v>
      </c>
      <c r="Z20" s="262">
        <v>100</v>
      </c>
      <c r="AA20" s="260" t="s">
        <v>3</v>
      </c>
      <c r="AB20" s="261" t="s">
        <v>82</v>
      </c>
      <c r="AC20" s="262">
        <v>20</v>
      </c>
      <c r="AD20" s="260"/>
      <c r="AE20" s="261" t="s">
        <v>3</v>
      </c>
      <c r="AF20" s="262">
        <v>10</v>
      </c>
      <c r="AG20" s="260" t="s">
        <v>3</v>
      </c>
      <c r="AH20" s="261" t="s">
        <v>82</v>
      </c>
      <c r="AI20" s="262">
        <v>0.25</v>
      </c>
      <c r="AJ20" s="260"/>
      <c r="AK20" s="261" t="s">
        <v>3</v>
      </c>
      <c r="AL20" s="262">
        <v>10</v>
      </c>
      <c r="AM20" s="260"/>
      <c r="AN20" s="261" t="s">
        <v>3</v>
      </c>
      <c r="AO20" s="262">
        <v>25</v>
      </c>
      <c r="AP20" s="283"/>
      <c r="AQ20" s="356" t="s">
        <v>29</v>
      </c>
      <c r="AR20" s="351">
        <v>200</v>
      </c>
      <c r="AS20" s="283"/>
      <c r="AT20" s="356" t="s">
        <v>29</v>
      </c>
      <c r="AU20" s="351">
        <v>150</v>
      </c>
      <c r="AV20" s="260"/>
      <c r="AW20" s="261" t="s">
        <v>27</v>
      </c>
      <c r="AX20" s="262">
        <v>100</v>
      </c>
      <c r="AY20" s="260"/>
      <c r="AZ20" s="261" t="s">
        <v>28</v>
      </c>
      <c r="BA20" s="262">
        <v>15</v>
      </c>
      <c r="BB20" s="260"/>
      <c r="BC20" s="261" t="s">
        <v>28</v>
      </c>
      <c r="BD20" s="262">
        <v>3</v>
      </c>
      <c r="BE20" s="260"/>
      <c r="BF20" s="261" t="s">
        <v>6</v>
      </c>
      <c r="BG20" s="262">
        <v>-100</v>
      </c>
      <c r="BH20" s="260"/>
      <c r="BI20" s="261"/>
      <c r="BJ20" s="262"/>
      <c r="BK20" s="260"/>
      <c r="BL20" s="261" t="s">
        <v>425</v>
      </c>
      <c r="BM20" s="262">
        <v>1</v>
      </c>
      <c r="BN20" s="260"/>
      <c r="BO20" s="261" t="s">
        <v>5</v>
      </c>
      <c r="BP20" s="262">
        <v>100</v>
      </c>
      <c r="BQ20" s="260"/>
      <c r="BR20" s="261" t="s">
        <v>27</v>
      </c>
      <c r="BS20" s="262">
        <v>10</v>
      </c>
      <c r="BT20" s="260"/>
      <c r="BU20" s="261" t="s">
        <v>27</v>
      </c>
      <c r="BV20" s="262">
        <v>15</v>
      </c>
      <c r="BW20" s="260"/>
      <c r="BX20" s="261" t="s">
        <v>5</v>
      </c>
      <c r="BY20" s="262">
        <v>5000</v>
      </c>
      <c r="BZ20" s="260"/>
      <c r="CA20" s="261" t="s">
        <v>29</v>
      </c>
      <c r="CB20" s="262">
        <v>510</v>
      </c>
      <c r="CC20" s="260"/>
      <c r="CD20" s="261" t="s">
        <v>4</v>
      </c>
      <c r="CE20" s="262">
        <v>10</v>
      </c>
      <c r="CF20" s="376" t="s">
        <v>2</v>
      </c>
      <c r="CG20" s="229" t="str">
        <f>GI6</f>
        <v>botm</v>
      </c>
      <c r="CH20" s="230">
        <f>IF(ISNUMBER(FW20),IF(ISNUMBER(MATCH(GA20,$CG$15:$CG$313,0)),0,MAX(CH$14:CH19)+1),"")</f>
        <v>0</v>
      </c>
      <c r="CI20" s="7">
        <f t="shared" si="19"/>
        <v>63</v>
      </c>
      <c r="CJ20" s="7">
        <f t="shared" si="20"/>
        <v>27</v>
      </c>
      <c r="CK20" s="7" t="str">
        <f t="shared" si="21"/>
        <v/>
      </c>
      <c r="CL20" s="7" t="str">
        <f t="shared" si="22"/>
        <v/>
      </c>
      <c r="CM20" s="7" t="str">
        <f t="shared" si="23"/>
        <v/>
      </c>
      <c r="CN20" s="7" t="str">
        <f t="shared" si="24"/>
        <v/>
      </c>
      <c r="CO20" s="7" t="str">
        <f t="shared" si="25"/>
        <v/>
      </c>
      <c r="CP20" s="7" t="str">
        <f t="shared" si="26"/>
        <v/>
      </c>
      <c r="CQ20" s="7" t="str">
        <f t="shared" si="27"/>
        <v/>
      </c>
      <c r="CR20" s="7" t="str">
        <f t="shared" si="28"/>
        <v/>
      </c>
      <c r="CS20" s="7" t="str">
        <f t="shared" si="29"/>
        <v/>
      </c>
      <c r="CT20" s="7" t="str">
        <f t="shared" si="30"/>
        <v/>
      </c>
      <c r="CU20" s="7" t="str">
        <f t="shared" si="31"/>
        <v/>
      </c>
      <c r="CV20" s="7" t="str">
        <f t="shared" si="32"/>
        <v/>
      </c>
      <c r="CW20" s="7" t="str">
        <f t="shared" si="33"/>
        <v/>
      </c>
      <c r="CX20" s="7" t="str">
        <f t="shared" si="34"/>
        <v/>
      </c>
      <c r="CY20" s="7" t="str">
        <f t="shared" si="35"/>
        <v/>
      </c>
      <c r="CZ20" s="7" t="str">
        <f t="shared" si="36"/>
        <v/>
      </c>
      <c r="DA20" s="7" t="str">
        <f t="shared" si="37"/>
        <v/>
      </c>
      <c r="DB20" s="7" t="str">
        <f t="shared" si="38"/>
        <v/>
      </c>
      <c r="DC20" s="7" t="str">
        <f t="shared" si="39"/>
        <v/>
      </c>
      <c r="DD20" s="7" t="str">
        <f t="shared" si="40"/>
        <v/>
      </c>
      <c r="DE20" s="7" t="str">
        <f t="shared" si="41"/>
        <v/>
      </c>
      <c r="DF20" s="7" t="str">
        <f t="shared" si="42"/>
        <v/>
      </c>
      <c r="DG20" s="7" t="str">
        <f t="shared" si="43"/>
        <v/>
      </c>
      <c r="DH20" s="7" t="str">
        <f t="shared" si="44"/>
        <v/>
      </c>
      <c r="DI20" s="65" t="s">
        <v>2</v>
      </c>
      <c r="DJ20" s="309" t="str">
        <f t="shared" si="45"/>
        <v>freundlich</v>
      </c>
      <c r="DK20" s="309" t="str">
        <f t="shared" si="46"/>
        <v>freundlich</v>
      </c>
      <c r="DL20" s="309" t="str">
        <f t="shared" si="47"/>
        <v>-</v>
      </c>
      <c r="DM20" s="309" t="str">
        <f t="shared" si="48"/>
        <v>-</v>
      </c>
      <c r="DN20" s="309" t="str">
        <f t="shared" si="49"/>
        <v>-</v>
      </c>
      <c r="DO20" s="309" t="str">
        <f t="shared" si="50"/>
        <v>-</v>
      </c>
      <c r="DP20" s="309" t="str">
        <f t="shared" si="51"/>
        <v>-</v>
      </c>
      <c r="DQ20" s="309" t="str">
        <f t="shared" si="52"/>
        <v>-</v>
      </c>
      <c r="DR20" s="309" t="str">
        <f t="shared" si="53"/>
        <v>-</v>
      </c>
      <c r="DS20" s="309" t="str">
        <f t="shared" si="54"/>
        <v>-</v>
      </c>
      <c r="DT20" s="309" t="str">
        <f t="shared" si="55"/>
        <v>-</v>
      </c>
      <c r="DU20" s="309" t="str">
        <f t="shared" si="56"/>
        <v>-</v>
      </c>
      <c r="DV20" s="309" t="str">
        <f t="shared" si="57"/>
        <v>-</v>
      </c>
      <c r="DW20" s="309" t="str">
        <f t="shared" si="58"/>
        <v>-</v>
      </c>
      <c r="DX20" s="309" t="str">
        <f t="shared" si="59"/>
        <v>-</v>
      </c>
      <c r="DY20" s="309" t="str">
        <f t="shared" si="60"/>
        <v>-</v>
      </c>
      <c r="DZ20" s="309" t="str">
        <f t="shared" si="61"/>
        <v>-</v>
      </c>
      <c r="EA20" s="309" t="str">
        <f t="shared" si="62"/>
        <v>-</v>
      </c>
      <c r="EB20" s="309" t="str">
        <f t="shared" si="63"/>
        <v>-</v>
      </c>
      <c r="EC20" s="309" t="str">
        <f t="shared" si="64"/>
        <v>-</v>
      </c>
      <c r="ED20" s="309" t="str">
        <f t="shared" si="65"/>
        <v>-</v>
      </c>
      <c r="EE20" s="309" t="str">
        <f t="shared" si="66"/>
        <v>-</v>
      </c>
      <c r="EF20" s="309" t="str">
        <f t="shared" si="67"/>
        <v>-</v>
      </c>
      <c r="EG20" s="309" t="str">
        <f t="shared" si="68"/>
        <v>-</v>
      </c>
      <c r="EH20" s="309" t="str">
        <f t="shared" si="69"/>
        <v>-</v>
      </c>
      <c r="EI20" s="309" t="str">
        <f t="shared" si="70"/>
        <v>-</v>
      </c>
      <c r="EJ20" s="7"/>
      <c r="EK20" s="7"/>
      <c r="EL20" s="7"/>
      <c r="EM20" s="34"/>
      <c r="EN20" s="66" t="str">
        <f t="shared" si="71"/>
        <v>-</v>
      </c>
      <c r="EO20" s="66">
        <f t="shared" si="72"/>
        <v>0.3</v>
      </c>
      <c r="EP20" s="66" t="str">
        <f t="shared" si="73"/>
        <v>-</v>
      </c>
      <c r="EQ20" s="66" t="str">
        <f t="shared" si="74"/>
        <v>-</v>
      </c>
      <c r="ER20" s="66" t="str">
        <f t="shared" si="75"/>
        <v>-</v>
      </c>
      <c r="ES20" s="66" t="str">
        <f t="shared" si="76"/>
        <v>-</v>
      </c>
      <c r="ET20" s="66" t="str">
        <f t="shared" si="77"/>
        <v>-</v>
      </c>
      <c r="EU20" s="66" t="str">
        <f t="shared" si="78"/>
        <v>-</v>
      </c>
      <c r="EV20" s="66" t="str">
        <f t="shared" si="79"/>
        <v>-</v>
      </c>
      <c r="EW20" s="66" t="str">
        <f t="shared" si="80"/>
        <v>-</v>
      </c>
      <c r="EX20" s="66" t="str">
        <f t="shared" si="81"/>
        <v>-</v>
      </c>
      <c r="EY20" s="66" t="str">
        <f t="shared" si="82"/>
        <v>-</v>
      </c>
      <c r="EZ20" s="66" t="str">
        <f t="shared" si="83"/>
        <v>-</v>
      </c>
      <c r="FA20" s="66" t="str">
        <f t="shared" si="84"/>
        <v>-</v>
      </c>
      <c r="FB20" s="66" t="str">
        <f t="shared" si="85"/>
        <v>-</v>
      </c>
      <c r="FC20" s="66" t="str">
        <f t="shared" si="86"/>
        <v>-</v>
      </c>
      <c r="FD20" s="66" t="str">
        <f t="shared" si="87"/>
        <v>-</v>
      </c>
      <c r="FE20" s="66" t="str">
        <f t="shared" si="88"/>
        <v>-</v>
      </c>
      <c r="FF20" s="66" t="str">
        <f t="shared" si="89"/>
        <v>-</v>
      </c>
      <c r="FG20" s="66" t="str">
        <f t="shared" si="90"/>
        <v>-</v>
      </c>
      <c r="FH20" s="66" t="str">
        <f t="shared" si="91"/>
        <v>-</v>
      </c>
      <c r="FI20" s="66" t="str">
        <f t="shared" si="92"/>
        <v>-</v>
      </c>
      <c r="FJ20" s="66" t="str">
        <f t="shared" si="93"/>
        <v>-</v>
      </c>
      <c r="FK20" s="66" t="str">
        <f t="shared" si="94"/>
        <v>-</v>
      </c>
      <c r="FL20" s="66" t="str">
        <f t="shared" si="95"/>
        <v>-</v>
      </c>
      <c r="FM20" s="66" t="str">
        <f t="shared" si="96"/>
        <v>-</v>
      </c>
      <c r="FN20" s="7"/>
      <c r="FO20" s="7"/>
      <c r="FP20" s="7"/>
      <c r="FQ20" s="97" t="s">
        <v>2</v>
      </c>
      <c r="FR20" s="71"/>
      <c r="FS20" s="7">
        <f>IF(ISNUMBER(INDEX($CI$15:$DI$314,$B20,GC$5)),MAX(FS$14:FS19)+1,0)</f>
        <v>0</v>
      </c>
      <c r="FT20" s="7">
        <f t="shared" si="97"/>
        <v>6</v>
      </c>
      <c r="FU20" s="7">
        <f t="shared" si="98"/>
        <v>20</v>
      </c>
      <c r="FV20" s="291">
        <f t="shared" si="99"/>
        <v>0</v>
      </c>
      <c r="FW20" s="291">
        <f t="shared" si="100"/>
        <v>6</v>
      </c>
      <c r="FX20" s="291">
        <f t="shared" si="101"/>
        <v>65</v>
      </c>
      <c r="FY20" s="85" t="str">
        <f t="shared" si="102"/>
        <v>Ya__</v>
      </c>
      <c r="FZ20" s="338">
        <f t="shared" si="103"/>
        <v>65</v>
      </c>
      <c r="GA20" s="316" t="str">
        <f t="shared" si="104"/>
        <v>nrow</v>
      </c>
      <c r="GB20" s="28" t="str">
        <f t="shared" si="105"/>
        <v/>
      </c>
      <c r="GC20" s="279" t="str">
        <f t="shared" si="115"/>
        <v>delr</v>
      </c>
      <c r="GD20" s="366">
        <f t="shared" si="106"/>
        <v>15</v>
      </c>
      <c r="GE20" s="81"/>
      <c r="GF20" s="279" t="str">
        <f t="shared" si="116"/>
        <v/>
      </c>
      <c r="GG20" s="366" t="str">
        <f t="shared" si="107"/>
        <v/>
      </c>
      <c r="GH20" s="81"/>
      <c r="GI20" s="279" t="str">
        <f t="shared" si="117"/>
        <v/>
      </c>
      <c r="GJ20" s="366" t="str">
        <f t="shared" si="108"/>
        <v/>
      </c>
      <c r="GK20" s="81"/>
      <c r="GL20" s="279" t="str">
        <f t="shared" si="118"/>
        <v/>
      </c>
      <c r="GM20" s="362" t="str">
        <f t="shared" si="109"/>
        <v/>
      </c>
      <c r="GN20" s="81"/>
      <c r="GO20" s="279" t="str">
        <f t="shared" si="119"/>
        <v/>
      </c>
      <c r="GP20" s="286" t="str">
        <f t="shared" si="110"/>
        <v/>
      </c>
      <c r="GQ20" s="28"/>
      <c r="GR20" s="339" t="str">
        <f>IF(ISNUMBER(IF20),INDEX($GA$15:$GA$313,MATCH(IF20,$IE$15:$IE$190,0),1),"")</f>
        <v/>
      </c>
      <c r="GS20" s="341" t="str">
        <f t="shared" si="111"/>
        <v/>
      </c>
      <c r="GT20" s="340" t="str">
        <f t="shared" si="112"/>
        <v/>
      </c>
      <c r="GU20" s="279" t="str">
        <f t="shared" si="120"/>
        <v>__Xb</v>
      </c>
      <c r="GV20" s="279" t="str">
        <f t="shared" si="130"/>
        <v/>
      </c>
      <c r="GW20" s="279" t="str">
        <f t="shared" si="121"/>
        <v/>
      </c>
      <c r="GX20" s="279" t="str">
        <f t="shared" si="122"/>
        <v/>
      </c>
      <c r="GY20" s="279" t="str">
        <f t="shared" si="113"/>
        <v/>
      </c>
      <c r="GZ20" s="71"/>
      <c r="HA20" s="287" t="s">
        <v>4</v>
      </c>
      <c r="HB20" s="287" t="s">
        <v>86</v>
      </c>
      <c r="HC20" s="287" t="s">
        <v>476</v>
      </c>
      <c r="HD20" s="287" t="s">
        <v>808</v>
      </c>
      <c r="HE20" s="287" t="s">
        <v>747</v>
      </c>
      <c r="HF20" s="287"/>
      <c r="HG20" s="287"/>
      <c r="HH20" s="294"/>
      <c r="HI20" s="294"/>
      <c r="HJ20" s="294"/>
      <c r="HK20" s="294"/>
      <c r="HL20" s="294"/>
      <c r="HM20" s="75"/>
      <c r="HN20" s="293">
        <f>IF(HA20&lt;&gt;"",MAX(HN$14:HN19)+1,0)</f>
        <v>6</v>
      </c>
      <c r="HO20" s="293">
        <f>IF(HB20&lt;&gt;"",MAX(HO$14:HO19)+1,0)</f>
        <v>6</v>
      </c>
      <c r="HP20" s="293">
        <f>IF(HC20&lt;&gt;"",MAX(HP$14:HP19)+1,0)</f>
        <v>6</v>
      </c>
      <c r="HQ20" s="293">
        <f>IF(HD20&lt;&gt;"",MAX(HQ$14:HQ19)+1,0)</f>
        <v>6</v>
      </c>
      <c r="HR20" s="293">
        <f>IF(HE20&lt;&gt;"",MAX(HR$14:HR19)+1,0)</f>
        <v>6</v>
      </c>
      <c r="HS20" s="293">
        <f>IF(HF20&lt;&gt;"",MAX(HS$14:HS19)+1,0)</f>
        <v>0</v>
      </c>
      <c r="HT20" s="293">
        <f>IF(HG20&lt;&gt;"",MAX(HT$14:HT19)+1,0)</f>
        <v>0</v>
      </c>
      <c r="HU20" s="293">
        <f>IF(HH20&lt;&gt;"",MAX(HU$14:HU19)+1,0)</f>
        <v>0</v>
      </c>
      <c r="HV20" s="293">
        <f>IF(HI20&lt;&gt;"",MAX(HV$14:HV19)+1,0)</f>
        <v>0</v>
      </c>
      <c r="HW20" s="293">
        <f>IF(HJ20&lt;&gt;"",MAX(HW$14:HW19)+1,0)</f>
        <v>0</v>
      </c>
      <c r="HX20" s="293">
        <f>IF(HK20&lt;&gt;"",MAX(HX$14:HX19)+1,0)</f>
        <v>0</v>
      </c>
      <c r="HY20" s="293">
        <f>IF(HL20&lt;&gt;"",MAX(HY$14:HY19)+1,0)</f>
        <v>0</v>
      </c>
      <c r="HZ20" s="75">
        <f t="shared" si="123"/>
        <v>1</v>
      </c>
      <c r="IA20" s="75">
        <f t="shared" si="124"/>
        <v>0</v>
      </c>
      <c r="IB20" s="75">
        <f t="shared" si="125"/>
        <v>6</v>
      </c>
      <c r="IC20" s="75" t="str">
        <f t="shared" si="126"/>
        <v>delr</v>
      </c>
      <c r="ID20" s="395">
        <f t="shared" si="127"/>
        <v>3</v>
      </c>
      <c r="IE20" s="394">
        <f>IF(ISNUMBER(MATCH(GA20,$IC$15:$IC$313,0)),0,MAX(IE$14:IE19)+1)</f>
        <v>0</v>
      </c>
      <c r="IF20" s="394" t="str">
        <f t="shared" si="128"/>
        <v/>
      </c>
      <c r="IG20" s="381">
        <f>IF(OR(II20="",II20=0),"",B20)</f>
        <v>6</v>
      </c>
      <c r="IH20" s="333"/>
      <c r="II20" s="334" t="str">
        <f t="shared" si="114"/>
        <v>Madson_6</v>
      </c>
      <c r="IJ20" s="398" t="s">
        <v>2</v>
      </c>
      <c r="IK20" s="71"/>
      <c r="IL20" s="229"/>
      <c r="IM20" s="229"/>
      <c r="IN20" s="229"/>
      <c r="IO20" s="19"/>
      <c r="IP20" s="172"/>
      <c r="IQ20" s="172"/>
      <c r="IR20" s="172"/>
      <c r="IS20" s="172"/>
      <c r="IT20" s="172"/>
      <c r="IU20" s="172"/>
      <c r="IV20" s="172"/>
      <c r="IW20" s="172"/>
      <c r="IX20" s="172"/>
      <c r="IY20" s="172"/>
      <c r="IZ20" s="172"/>
      <c r="JA20" s="101"/>
      <c r="JB20" s="189">
        <v>3.0017520000000002E-2</v>
      </c>
      <c r="JC20" s="128">
        <v>840.8</v>
      </c>
      <c r="JD20" s="129">
        <v>838.50280049029448</v>
      </c>
      <c r="JE20" s="119">
        <v>1.1015062332153001</v>
      </c>
      <c r="JF20" s="132">
        <v>836.6422</v>
      </c>
      <c r="JG20" s="148">
        <v>15</v>
      </c>
      <c r="JH20" s="177">
        <v>1.1015062332153001</v>
      </c>
      <c r="JI20" s="138">
        <v>836.57399999999996</v>
      </c>
      <c r="JJ20" s="183">
        <v>3.0020000000000002E-2</v>
      </c>
      <c r="JK20" s="142">
        <v>837.8</v>
      </c>
      <c r="JL20" s="100">
        <v>7</v>
      </c>
      <c r="JM20" s="109">
        <v>1.1015062332153001</v>
      </c>
      <c r="JN20" s="149">
        <v>836.57399999999996</v>
      </c>
      <c r="JO20" s="145">
        <f t="shared" si="9"/>
        <v>3.0020000000000002E-2</v>
      </c>
      <c r="JP20" s="126"/>
      <c r="JQ20" s="145">
        <v>3.0017520000000002E-2</v>
      </c>
      <c r="JR20" s="160">
        <f t="shared" si="3"/>
        <v>3.0020000000000002E-2</v>
      </c>
      <c r="JS20" s="160">
        <f t="shared" si="4"/>
        <v>0.72048000000000001</v>
      </c>
      <c r="JT20" s="160">
        <f t="shared" si="5"/>
        <v>43.2288</v>
      </c>
      <c r="JU20" s="160">
        <f t="shared" si="10"/>
        <v>43.2288</v>
      </c>
      <c r="JV20" s="101"/>
      <c r="JW20" s="71"/>
      <c r="JX20" s="293" t="str">
        <f>IF(AND(ISNUMBER(JX$14),ISNUMBER(MATCH($IC20,DJ$15:DJ$313,0))),$IC20,"")</f>
        <v>delr</v>
      </c>
      <c r="JY20" s="293" t="str">
        <f>IF(AND(ISNUMBER(JY$14),ISNUMBER(MATCH($IC20,DK$15:DK$313,0))),$IC20,"")</f>
        <v>delr</v>
      </c>
      <c r="JZ20" s="293" t="str">
        <f>IF(AND(ISNUMBER(JZ$14),ISNUMBER(MATCH($IC20,DL$15:DL$313,0))),$IC20,"")</f>
        <v>delr</v>
      </c>
      <c r="KA20" s="293" t="str">
        <f>IF(AND(ISNUMBER(KA$14),ISNUMBER(MATCH($IC20,DM$15:DM$313,0))),$IC20,"")</f>
        <v>delr</v>
      </c>
      <c r="KB20" s="293" t="str">
        <f>IF(AND(ISNUMBER(KB$14),ISNUMBER(MATCH($IC20,DN$15:DN$313,0))),$IC20,"")</f>
        <v>delr</v>
      </c>
      <c r="KC20" s="293" t="str">
        <f>IF(AND(ISNUMBER(KC$14),ISNUMBER(MATCH($IC20,DO$15:DO$313,0))),$IC20,"")</f>
        <v>delr</v>
      </c>
      <c r="KD20" s="293" t="str">
        <f>IF(AND(ISNUMBER(KD$14),ISNUMBER(MATCH($IC20,DP$15:DP$313,0))),$IC20,"")</f>
        <v>delr</v>
      </c>
      <c r="KE20" s="293" t="str">
        <f>IF(AND(ISNUMBER(KE$14),ISNUMBER(MATCH($IC20,DQ$15:DQ$313,0))),$IC20,"")</f>
        <v>delr</v>
      </c>
      <c r="KF20" s="293" t="str">
        <f>IF(AND(ISNUMBER(KF$14),ISNUMBER(MATCH($IC20,DR$15:DR$313,0))),$IC20,"")</f>
        <v>delr</v>
      </c>
      <c r="KG20" s="293" t="str">
        <f>IF(AND(ISNUMBER(KG$14),ISNUMBER(MATCH($IC20,DS$15:DS$313,0))),$IC20,"")</f>
        <v>delr</v>
      </c>
      <c r="KH20" s="293" t="str">
        <f>IF(AND(ISNUMBER(KH$14),ISNUMBER(MATCH($IC20,DT$15:DT$313,0))),$IC20,"")</f>
        <v>delr</v>
      </c>
      <c r="KI20" s="293" t="str">
        <f>IF(AND(ISNUMBER(KI$14),ISNUMBER(MATCH($IC20,DU$15:DU$313,0))),$IC20,"")</f>
        <v>delr</v>
      </c>
      <c r="KJ20" s="293" t="str">
        <f>IF(AND(ISNUMBER(KJ$14),ISNUMBER(MATCH($IC20,DV$15:DV$313,0))),$IC20,"")</f>
        <v>delr</v>
      </c>
      <c r="KK20" s="293" t="str">
        <f>IF(AND(ISNUMBER(KK$14),ISNUMBER(MATCH($IC20,DW$15:DW$313,0))),$IC20,"")</f>
        <v>delr</v>
      </c>
      <c r="KL20" s="293" t="str">
        <f>IF(AND(ISNUMBER(KL$14),ISNUMBER(MATCH($IC20,DX$15:DX$313,0))),$IC20,"")</f>
        <v>delr</v>
      </c>
      <c r="KM20" s="293" t="str">
        <f>IF(AND(ISNUMBER(KM$14),ISNUMBER(MATCH($IC20,DY$15:DY$313,0))),$IC20,"")</f>
        <v>delr</v>
      </c>
      <c r="KN20" s="293" t="str">
        <f>IF(AND(ISNUMBER(KN$14),ISNUMBER(MATCH($IC20,DZ$15:DZ$313,0))),$IC20,"")</f>
        <v>delr</v>
      </c>
      <c r="KO20" s="293" t="str">
        <f>IF(AND(ISNUMBER(KO$14),ISNUMBER(MATCH($IC20,EA$15:EA$313,0))),$IC20,"")</f>
        <v>delr</v>
      </c>
      <c r="KP20" s="293" t="str">
        <f>IF(AND(ISNUMBER(KP$14),ISNUMBER(MATCH($IC20,EB$15:EB$313,0))),$IC20,"")</f>
        <v>delr</v>
      </c>
      <c r="KQ20" s="293" t="str">
        <f>IF(AND(ISNUMBER(KQ$14),ISNUMBER(MATCH($IC20,EC$15:EC$313,0))),$IC20,"")</f>
        <v>delr</v>
      </c>
      <c r="KR20" s="293" t="str">
        <f>IF(AND(ISNUMBER(KR$14),ISNUMBER(MATCH($IC20,ED$15:ED$313,0))),$IC20,"")</f>
        <v>delr</v>
      </c>
      <c r="KS20" s="293" t="str">
        <f>IF(AND(ISNUMBER(KS$14),ISNUMBER(MATCH($IC20,EE$15:EE$313,0))),$IC20,"")</f>
        <v>delr</v>
      </c>
      <c r="KT20" s="293" t="str">
        <f>IF(AND(ISNUMBER(KT$14),ISNUMBER(MATCH($IC20,EF$15:EF$313,0))),$IC20,"")</f>
        <v>delr</v>
      </c>
      <c r="KU20" s="293" t="str">
        <f>IF(AND(ISNUMBER(KU$14),ISNUMBER(MATCH($IC20,EG$15:EG$313,0))),$IC20,"")</f>
        <v>delr</v>
      </c>
      <c r="KV20" s="293" t="str">
        <f>IF(AND(ISNUMBER(KV$14),ISNUMBER(MATCH($IC20,EH$15:EH$313,0))),$IC20,"")</f>
        <v>delr</v>
      </c>
      <c r="KW20" s="293" t="str">
        <f>IF(AND(ISNUMBER(KW$14),ISNUMBER(MATCH($IC20,EI$15:EI$313,0))),$IC20,"")</f>
        <v>delr</v>
      </c>
      <c r="KX20" s="293" t="str">
        <f>IF(AND(ISNUMBER(KX$14),ISNUMBER(MATCH($IC20,EJ$15:EJ$313,0))),$IC20,"")</f>
        <v/>
      </c>
      <c r="KY20" s="293" t="str">
        <f>IF(AND(ISNUMBER(KY$14),ISNUMBER(MATCH($IC20,EK$15:EK$313,0))),$IC20,"")</f>
        <v/>
      </c>
      <c r="KZ20" s="293"/>
      <c r="LA20" s="293"/>
      <c r="LB20" s="293"/>
      <c r="LC20" s="75">
        <f>COUNTIF(JX20:KY20,"="&amp;IC20)</f>
        <v>26</v>
      </c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</row>
    <row r="21" spans="1:329" s="3" customFormat="1" ht="6" customHeight="1" x14ac:dyDescent="0.15">
      <c r="A21" s="61" t="s">
        <v>712</v>
      </c>
      <c r="B21" s="305">
        <f t="shared" si="129"/>
        <v>7</v>
      </c>
      <c r="C21" s="85" t="s">
        <v>103</v>
      </c>
      <c r="D21" s="304" t="s">
        <v>79</v>
      </c>
      <c r="E21" s="71"/>
      <c r="F21" s="260"/>
      <c r="G21" s="261" t="s">
        <v>26</v>
      </c>
      <c r="H21" s="262">
        <v>1</v>
      </c>
      <c r="I21" s="260"/>
      <c r="J21" s="261" t="s">
        <v>44</v>
      </c>
      <c r="K21" s="262">
        <v>160</v>
      </c>
      <c r="L21" s="260"/>
      <c r="M21" s="261" t="s">
        <v>5</v>
      </c>
      <c r="N21" s="262">
        <v>10</v>
      </c>
      <c r="O21" s="260"/>
      <c r="P21" s="261" t="s">
        <v>4</v>
      </c>
      <c r="Q21" s="262">
        <v>10</v>
      </c>
      <c r="R21" s="260"/>
      <c r="S21" s="261" t="s">
        <v>30</v>
      </c>
      <c r="T21" s="262">
        <v>0.3</v>
      </c>
      <c r="U21" s="260"/>
      <c r="V21" s="261" t="s">
        <v>30</v>
      </c>
      <c r="W21" s="262">
        <v>0.3</v>
      </c>
      <c r="X21" s="260"/>
      <c r="Y21" s="261" t="s">
        <v>136</v>
      </c>
      <c r="Z21" s="262" t="s">
        <v>286</v>
      </c>
      <c r="AA21" s="260"/>
      <c r="AB21" s="261" t="s">
        <v>29</v>
      </c>
      <c r="AC21" s="262">
        <v>0</v>
      </c>
      <c r="AD21" s="260"/>
      <c r="AE21" s="261" t="s">
        <v>8</v>
      </c>
      <c r="AF21" s="262" t="s">
        <v>61</v>
      </c>
      <c r="AG21" s="260"/>
      <c r="AH21" s="261" t="s">
        <v>29</v>
      </c>
      <c r="AI21" s="262">
        <v>6.75</v>
      </c>
      <c r="AJ21" s="260"/>
      <c r="AK21" s="261" t="s">
        <v>30</v>
      </c>
      <c r="AL21" s="262">
        <v>0.3</v>
      </c>
      <c r="AM21" s="260"/>
      <c r="AN21" s="261" t="s">
        <v>212</v>
      </c>
      <c r="AO21" s="262">
        <v>5100</v>
      </c>
      <c r="AP21" s="283"/>
      <c r="AQ21" s="356" t="s">
        <v>386</v>
      </c>
      <c r="AR21" s="351">
        <v>2.9999999999999997E-8</v>
      </c>
      <c r="AS21" s="283" t="s">
        <v>6</v>
      </c>
      <c r="AT21" s="356" t="s">
        <v>383</v>
      </c>
      <c r="AU21" s="351">
        <v>-50</v>
      </c>
      <c r="AV21" s="260" t="s">
        <v>6</v>
      </c>
      <c r="AW21" s="261" t="s">
        <v>394</v>
      </c>
      <c r="AX21" s="262">
        <v>0</v>
      </c>
      <c r="AY21" s="260"/>
      <c r="AZ21" s="261" t="s">
        <v>4</v>
      </c>
      <c r="BA21" s="262">
        <v>500</v>
      </c>
      <c r="BB21" s="260"/>
      <c r="BC21" s="261" t="s">
        <v>4</v>
      </c>
      <c r="BD21" s="262">
        <v>1000</v>
      </c>
      <c r="BE21" s="260"/>
      <c r="BF21" s="261" t="s">
        <v>53</v>
      </c>
      <c r="BG21" s="262">
        <v>0</v>
      </c>
      <c r="BH21" s="260"/>
      <c r="BI21" s="261" t="s">
        <v>53</v>
      </c>
      <c r="BJ21" s="262">
        <v>0</v>
      </c>
      <c r="BK21" s="260"/>
      <c r="BL21" s="261" t="s">
        <v>426</v>
      </c>
      <c r="BM21" s="262">
        <v>0.5</v>
      </c>
      <c r="BN21" s="260"/>
      <c r="BO21" s="261" t="s">
        <v>29</v>
      </c>
      <c r="BP21" s="262">
        <v>200</v>
      </c>
      <c r="BQ21" s="260"/>
      <c r="BR21" s="261" t="s">
        <v>4</v>
      </c>
      <c r="BS21" s="262">
        <v>5000</v>
      </c>
      <c r="BT21" s="260"/>
      <c r="BU21" s="261" t="s">
        <v>4</v>
      </c>
      <c r="BV21" s="262">
        <v>15</v>
      </c>
      <c r="BW21" s="260"/>
      <c r="BX21" s="261" t="s">
        <v>53</v>
      </c>
      <c r="BY21" s="262" t="s">
        <v>435</v>
      </c>
      <c r="BZ21" s="260" t="s">
        <v>3</v>
      </c>
      <c r="CA21" s="261" t="s">
        <v>6</v>
      </c>
      <c r="CB21" s="262">
        <v>250</v>
      </c>
      <c r="CC21" s="260"/>
      <c r="CD21" s="261" t="s">
        <v>5</v>
      </c>
      <c r="CE21" s="262">
        <v>10</v>
      </c>
      <c r="CF21" s="376" t="s">
        <v>2</v>
      </c>
      <c r="CG21" s="229"/>
      <c r="CH21" s="230">
        <f>IF(ISNUMBER(FW21),IF(ISNUMBER(MATCH(GA21,$CG$15:$CG$313,0)),0,MAX(CH$14:CH20)+1),"")</f>
        <v>0</v>
      </c>
      <c r="CI21" s="7">
        <f t="shared" si="19"/>
        <v>64</v>
      </c>
      <c r="CJ21" s="7">
        <f t="shared" si="20"/>
        <v>28</v>
      </c>
      <c r="CK21" s="7" t="str">
        <f t="shared" si="21"/>
        <v/>
      </c>
      <c r="CL21" s="7" t="str">
        <f t="shared" si="22"/>
        <v/>
      </c>
      <c r="CM21" s="7" t="str">
        <f t="shared" si="23"/>
        <v/>
      </c>
      <c r="CN21" s="7" t="str">
        <f t="shared" si="24"/>
        <v/>
      </c>
      <c r="CO21" s="7" t="str">
        <f t="shared" si="25"/>
        <v/>
      </c>
      <c r="CP21" s="7" t="str">
        <f t="shared" si="26"/>
        <v/>
      </c>
      <c r="CQ21" s="7" t="str">
        <f t="shared" si="27"/>
        <v/>
      </c>
      <c r="CR21" s="7" t="str">
        <f t="shared" si="28"/>
        <v/>
      </c>
      <c r="CS21" s="7" t="str">
        <f t="shared" si="29"/>
        <v/>
      </c>
      <c r="CT21" s="7" t="str">
        <f t="shared" si="30"/>
        <v/>
      </c>
      <c r="CU21" s="7" t="str">
        <f t="shared" si="31"/>
        <v/>
      </c>
      <c r="CV21" s="7" t="str">
        <f t="shared" si="32"/>
        <v/>
      </c>
      <c r="CW21" s="7" t="str">
        <f t="shared" si="33"/>
        <v/>
      </c>
      <c r="CX21" s="7" t="str">
        <f t="shared" si="34"/>
        <v/>
      </c>
      <c r="CY21" s="7" t="str">
        <f t="shared" si="35"/>
        <v/>
      </c>
      <c r="CZ21" s="7" t="str">
        <f t="shared" si="36"/>
        <v/>
      </c>
      <c r="DA21" s="7" t="str">
        <f t="shared" si="37"/>
        <v/>
      </c>
      <c r="DB21" s="7" t="str">
        <f t="shared" si="38"/>
        <v/>
      </c>
      <c r="DC21" s="7" t="str">
        <f t="shared" si="39"/>
        <v/>
      </c>
      <c r="DD21" s="7" t="str">
        <f t="shared" si="40"/>
        <v/>
      </c>
      <c r="DE21" s="7" t="str">
        <f t="shared" si="41"/>
        <v/>
      </c>
      <c r="DF21" s="7" t="str">
        <f t="shared" si="42"/>
        <v/>
      </c>
      <c r="DG21" s="7" t="str">
        <f t="shared" si="43"/>
        <v/>
      </c>
      <c r="DH21" s="7" t="str">
        <f t="shared" si="44"/>
        <v/>
      </c>
      <c r="DI21" s="65" t="s">
        <v>2</v>
      </c>
      <c r="DJ21" s="309" t="str">
        <f t="shared" si="45"/>
        <v>f.expoent</v>
      </c>
      <c r="DK21" s="309" t="str">
        <f t="shared" si="46"/>
        <v>f.expoent</v>
      </c>
      <c r="DL21" s="309" t="str">
        <f t="shared" si="47"/>
        <v>-</v>
      </c>
      <c r="DM21" s="309" t="str">
        <f t="shared" si="48"/>
        <v>-</v>
      </c>
      <c r="DN21" s="309" t="str">
        <f t="shared" si="49"/>
        <v>-</v>
      </c>
      <c r="DO21" s="309" t="str">
        <f t="shared" si="50"/>
        <v>-</v>
      </c>
      <c r="DP21" s="309" t="str">
        <f t="shared" si="51"/>
        <v>-</v>
      </c>
      <c r="DQ21" s="309" t="str">
        <f t="shared" si="52"/>
        <v>-</v>
      </c>
      <c r="DR21" s="309" t="str">
        <f t="shared" si="53"/>
        <v>-</v>
      </c>
      <c r="DS21" s="309" t="str">
        <f t="shared" si="54"/>
        <v>-</v>
      </c>
      <c r="DT21" s="309" t="str">
        <f t="shared" si="55"/>
        <v>-</v>
      </c>
      <c r="DU21" s="309" t="str">
        <f t="shared" si="56"/>
        <v>-</v>
      </c>
      <c r="DV21" s="309" t="str">
        <f t="shared" si="57"/>
        <v>-</v>
      </c>
      <c r="DW21" s="309" t="str">
        <f t="shared" si="58"/>
        <v>-</v>
      </c>
      <c r="DX21" s="309" t="str">
        <f t="shared" si="59"/>
        <v>-</v>
      </c>
      <c r="DY21" s="309" t="str">
        <f t="shared" si="60"/>
        <v>-</v>
      </c>
      <c r="DZ21" s="309" t="str">
        <f t="shared" si="61"/>
        <v>-</v>
      </c>
      <c r="EA21" s="309" t="str">
        <f t="shared" si="62"/>
        <v>-</v>
      </c>
      <c r="EB21" s="309" t="str">
        <f t="shared" si="63"/>
        <v>-</v>
      </c>
      <c r="EC21" s="309" t="str">
        <f t="shared" si="64"/>
        <v>-</v>
      </c>
      <c r="ED21" s="309" t="str">
        <f t="shared" si="65"/>
        <v>-</v>
      </c>
      <c r="EE21" s="309" t="str">
        <f t="shared" si="66"/>
        <v>-</v>
      </c>
      <c r="EF21" s="309" t="str">
        <f t="shared" si="67"/>
        <v>-</v>
      </c>
      <c r="EG21" s="309" t="str">
        <f t="shared" si="68"/>
        <v>-</v>
      </c>
      <c r="EH21" s="309" t="str">
        <f t="shared" si="69"/>
        <v>-</v>
      </c>
      <c r="EI21" s="309" t="str">
        <f t="shared" si="70"/>
        <v>-</v>
      </c>
      <c r="EJ21" s="7"/>
      <c r="EK21" s="7"/>
      <c r="EL21" s="7"/>
      <c r="EM21" s="34"/>
      <c r="EN21" s="66" t="str">
        <f t="shared" si="71"/>
        <v>-</v>
      </c>
      <c r="EO21" s="66" t="str">
        <f t="shared" si="72"/>
        <v>0.30.7</v>
      </c>
      <c r="EP21" s="66" t="str">
        <f t="shared" si="73"/>
        <v>-</v>
      </c>
      <c r="EQ21" s="66" t="str">
        <f t="shared" si="74"/>
        <v>-</v>
      </c>
      <c r="ER21" s="66" t="str">
        <f t="shared" si="75"/>
        <v>-</v>
      </c>
      <c r="ES21" s="66" t="str">
        <f t="shared" si="76"/>
        <v>-</v>
      </c>
      <c r="ET21" s="66" t="str">
        <f t="shared" si="77"/>
        <v>-</v>
      </c>
      <c r="EU21" s="66" t="str">
        <f t="shared" si="78"/>
        <v>-</v>
      </c>
      <c r="EV21" s="66" t="str">
        <f t="shared" si="79"/>
        <v>-</v>
      </c>
      <c r="EW21" s="66" t="str">
        <f t="shared" si="80"/>
        <v>-</v>
      </c>
      <c r="EX21" s="66" t="str">
        <f t="shared" si="81"/>
        <v>-</v>
      </c>
      <c r="EY21" s="66" t="str">
        <f t="shared" si="82"/>
        <v>-</v>
      </c>
      <c r="EZ21" s="66" t="str">
        <f t="shared" si="83"/>
        <v>-</v>
      </c>
      <c r="FA21" s="66" t="str">
        <f t="shared" si="84"/>
        <v>-</v>
      </c>
      <c r="FB21" s="66" t="str">
        <f t="shared" si="85"/>
        <v>-</v>
      </c>
      <c r="FC21" s="66" t="str">
        <f t="shared" si="86"/>
        <v>-</v>
      </c>
      <c r="FD21" s="66" t="str">
        <f t="shared" si="87"/>
        <v>-</v>
      </c>
      <c r="FE21" s="66" t="str">
        <f t="shared" si="88"/>
        <v>-</v>
      </c>
      <c r="FF21" s="66" t="str">
        <f t="shared" si="89"/>
        <v>-</v>
      </c>
      <c r="FG21" s="66" t="str">
        <f t="shared" si="90"/>
        <v>-</v>
      </c>
      <c r="FH21" s="66" t="str">
        <f t="shared" si="91"/>
        <v>-</v>
      </c>
      <c r="FI21" s="66" t="str">
        <f t="shared" si="92"/>
        <v>-</v>
      </c>
      <c r="FJ21" s="66" t="str">
        <f t="shared" si="93"/>
        <v>-</v>
      </c>
      <c r="FK21" s="66" t="str">
        <f t="shared" si="94"/>
        <v>-</v>
      </c>
      <c r="FL21" s="66" t="str">
        <f t="shared" si="95"/>
        <v>-</v>
      </c>
      <c r="FM21" s="66" t="str">
        <f t="shared" si="96"/>
        <v>-</v>
      </c>
      <c r="FN21" s="7"/>
      <c r="FO21" s="7"/>
      <c r="FP21" s="7"/>
      <c r="FQ21" s="97" t="s">
        <v>2</v>
      </c>
      <c r="FR21" s="71"/>
      <c r="FS21" s="7">
        <f>IF(ISNUMBER(INDEX($CI$15:$DI$314,$B21,GC$5)),MAX(FS$14:FS20)+1,0)</f>
        <v>0</v>
      </c>
      <c r="FT21" s="7">
        <f t="shared" si="97"/>
        <v>7</v>
      </c>
      <c r="FU21" s="7">
        <f t="shared" si="98"/>
        <v>22</v>
      </c>
      <c r="FV21" s="291">
        <f t="shared" si="99"/>
        <v>0</v>
      </c>
      <c r="FW21" s="291">
        <f t="shared" si="100"/>
        <v>7</v>
      </c>
      <c r="FX21" s="291">
        <f t="shared" si="101"/>
        <v>15</v>
      </c>
      <c r="FY21" s="85" t="str">
        <f t="shared" si="102"/>
        <v>__Xb</v>
      </c>
      <c r="FZ21" s="338">
        <f t="shared" si="103"/>
        <v>15</v>
      </c>
      <c r="GA21" s="316" t="str">
        <f t="shared" si="104"/>
        <v>delr</v>
      </c>
      <c r="GB21" s="28" t="str">
        <f t="shared" si="105"/>
        <v/>
      </c>
      <c r="GC21" s="279" t="str">
        <f t="shared" si="115"/>
        <v>delc</v>
      </c>
      <c r="GD21" s="366">
        <f t="shared" si="106"/>
        <v>609.61</v>
      </c>
      <c r="GE21" s="81"/>
      <c r="GF21" s="279" t="str">
        <f t="shared" si="116"/>
        <v/>
      </c>
      <c r="GG21" s="366" t="str">
        <f t="shared" si="107"/>
        <v/>
      </c>
      <c r="GH21" s="81"/>
      <c r="GI21" s="279" t="str">
        <f t="shared" si="117"/>
        <v/>
      </c>
      <c r="GJ21" s="366" t="str">
        <f t="shared" si="108"/>
        <v/>
      </c>
      <c r="GK21" s="81"/>
      <c r="GL21" s="279" t="str">
        <f t="shared" si="118"/>
        <v/>
      </c>
      <c r="GM21" s="362" t="str">
        <f t="shared" si="109"/>
        <v/>
      </c>
      <c r="GN21" s="81"/>
      <c r="GO21" s="279" t="str">
        <f t="shared" si="119"/>
        <v/>
      </c>
      <c r="GP21" s="286" t="str">
        <f t="shared" si="110"/>
        <v/>
      </c>
      <c r="GQ21" s="28"/>
      <c r="GR21" s="339" t="str">
        <f>IF(ISNUMBER(IF21),INDEX($GA$15:$GA$313,MATCH(IF21,$IE$15:$IE$190,0),1),"")</f>
        <v/>
      </c>
      <c r="GS21" s="341" t="str">
        <f t="shared" si="111"/>
        <v/>
      </c>
      <c r="GT21" s="340" t="str">
        <f t="shared" si="112"/>
        <v/>
      </c>
      <c r="GU21" s="279" t="str">
        <f t="shared" si="120"/>
        <v>__Yb</v>
      </c>
      <c r="GV21" s="279" t="str">
        <f t="shared" si="130"/>
        <v/>
      </c>
      <c r="GW21" s="279" t="str">
        <f t="shared" si="121"/>
        <v/>
      </c>
      <c r="GX21" s="279" t="str">
        <f t="shared" si="122"/>
        <v/>
      </c>
      <c r="GY21" s="279" t="str">
        <f t="shared" si="113"/>
        <v/>
      </c>
      <c r="GZ21" s="71"/>
      <c r="HA21" s="287" t="s">
        <v>5</v>
      </c>
      <c r="HB21" s="287" t="s">
        <v>420</v>
      </c>
      <c r="HC21" s="287" t="s">
        <v>14</v>
      </c>
      <c r="HD21" s="287" t="s">
        <v>809</v>
      </c>
      <c r="HE21" s="287" t="s">
        <v>878</v>
      </c>
      <c r="HF21" s="287"/>
      <c r="HG21" s="287"/>
      <c r="HH21" s="294"/>
      <c r="HI21" s="294"/>
      <c r="HJ21" s="294"/>
      <c r="HK21" s="294"/>
      <c r="HL21" s="294"/>
      <c r="HM21" s="75"/>
      <c r="HN21" s="293">
        <f>IF(HA21&lt;&gt;"",MAX(HN$14:HN20)+1,0)</f>
        <v>7</v>
      </c>
      <c r="HO21" s="293">
        <f>IF(HB21&lt;&gt;"",MAX(HO$14:HO20)+1,0)</f>
        <v>7</v>
      </c>
      <c r="HP21" s="293">
        <f>IF(HC21&lt;&gt;"",MAX(HP$14:HP20)+1,0)</f>
        <v>7</v>
      </c>
      <c r="HQ21" s="293">
        <f>IF(HD21&lt;&gt;"",MAX(HQ$14:HQ20)+1,0)</f>
        <v>7</v>
      </c>
      <c r="HR21" s="293">
        <f>IF(HE21&lt;&gt;"",MAX(HR$14:HR20)+1,0)</f>
        <v>7</v>
      </c>
      <c r="HS21" s="293">
        <f>IF(HF21&lt;&gt;"",MAX(HS$14:HS20)+1,0)</f>
        <v>0</v>
      </c>
      <c r="HT21" s="293">
        <f>IF(HG21&lt;&gt;"",MAX(HT$14:HT20)+1,0)</f>
        <v>0</v>
      </c>
      <c r="HU21" s="293">
        <f>IF(HH21&lt;&gt;"",MAX(HU$14:HU20)+1,0)</f>
        <v>0</v>
      </c>
      <c r="HV21" s="293">
        <f>IF(HI21&lt;&gt;"",MAX(HV$14:HV20)+1,0)</f>
        <v>0</v>
      </c>
      <c r="HW21" s="293">
        <f>IF(HJ21&lt;&gt;"",MAX(HW$14:HW20)+1,0)</f>
        <v>0</v>
      </c>
      <c r="HX21" s="293">
        <f>IF(HK21&lt;&gt;"",MAX(HX$14:HX20)+1,0)</f>
        <v>0</v>
      </c>
      <c r="HY21" s="293">
        <f>IF(HL21&lt;&gt;"",MAX(HY$14:HY20)+1,0)</f>
        <v>0</v>
      </c>
      <c r="HZ21" s="75">
        <f t="shared" si="123"/>
        <v>1</v>
      </c>
      <c r="IA21" s="75">
        <f t="shared" si="124"/>
        <v>0</v>
      </c>
      <c r="IB21" s="75">
        <f t="shared" si="125"/>
        <v>7</v>
      </c>
      <c r="IC21" s="75" t="str">
        <f t="shared" si="126"/>
        <v>delc</v>
      </c>
      <c r="ID21" s="395">
        <f t="shared" si="127"/>
        <v>6</v>
      </c>
      <c r="IE21" s="394">
        <f>IF(ISNUMBER(MATCH(GA21,$IC$15:$IC$313,0)),0,MAX(IE$14:IE20)+1)</f>
        <v>0</v>
      </c>
      <c r="IF21" s="394" t="str">
        <f t="shared" si="128"/>
        <v/>
      </c>
      <c r="IG21" s="381">
        <f>IF(OR(II21="",II21=0),"",B21)</f>
        <v>7</v>
      </c>
      <c r="IH21" s="333"/>
      <c r="II21" s="334" t="str">
        <f t="shared" si="114"/>
        <v>Madson_8</v>
      </c>
      <c r="IJ21" s="398" t="s">
        <v>2</v>
      </c>
      <c r="IK21" s="71"/>
      <c r="IL21" s="229"/>
      <c r="IM21" s="229"/>
      <c r="IN21" s="229"/>
      <c r="IO21" s="19"/>
      <c r="IP21" s="172"/>
      <c r="IQ21" s="172"/>
      <c r="IR21" s="172"/>
      <c r="IS21" s="172"/>
      <c r="IT21" s="172"/>
      <c r="IU21" s="172"/>
      <c r="IV21" s="172"/>
      <c r="IW21" s="172"/>
      <c r="IX21" s="172"/>
      <c r="IY21" s="172"/>
      <c r="IZ21" s="172"/>
      <c r="JA21" s="101"/>
      <c r="JB21" s="189">
        <v>3.6953280000000005E-2</v>
      </c>
      <c r="JC21" s="128">
        <v>840.8</v>
      </c>
      <c r="JD21" s="129">
        <v>838.33613382362785</v>
      </c>
      <c r="JE21" s="119">
        <v>1.1928617954253999</v>
      </c>
      <c r="JF21" s="132">
        <v>837.38379999999995</v>
      </c>
      <c r="JG21" s="148">
        <v>16</v>
      </c>
      <c r="JH21" s="177">
        <v>1.1928617954253999</v>
      </c>
      <c r="JI21" s="138">
        <v>837.50810000000001</v>
      </c>
      <c r="JJ21" s="183">
        <v>3.6949999999999997E-2</v>
      </c>
      <c r="JK21" s="142">
        <v>837.6</v>
      </c>
      <c r="JL21" s="100">
        <v>6</v>
      </c>
      <c r="JM21" s="109">
        <v>1.1928617954253999</v>
      </c>
      <c r="JN21" s="149">
        <v>837.50810000000001</v>
      </c>
      <c r="JO21" s="145">
        <f t="shared" si="9"/>
        <v>3.6949999999999997E-2</v>
      </c>
      <c r="JP21" s="126"/>
      <c r="JQ21" s="145">
        <v>3.6953280000000005E-2</v>
      </c>
      <c r="JR21" s="160">
        <f t="shared" si="3"/>
        <v>3.6949999999999997E-2</v>
      </c>
      <c r="JS21" s="160">
        <f t="shared" si="4"/>
        <v>0.88679999999999992</v>
      </c>
      <c r="JT21" s="160">
        <f t="shared" si="5"/>
        <v>53.207999999999998</v>
      </c>
      <c r="JU21" s="160">
        <f t="shared" si="10"/>
        <v>53.207999999999998</v>
      </c>
      <c r="JV21" s="101"/>
      <c r="JW21" s="71"/>
      <c r="JX21" s="293" t="str">
        <f>IF(AND(ISNUMBER(JX$14),ISNUMBER(MATCH($IC21,DJ$15:DJ$313,0))),$IC21,"")</f>
        <v>delc</v>
      </c>
      <c r="JY21" s="293" t="str">
        <f>IF(AND(ISNUMBER(JY$14),ISNUMBER(MATCH($IC21,DK$15:DK$313,0))),$IC21,"")</f>
        <v>delc</v>
      </c>
      <c r="JZ21" s="293" t="str">
        <f>IF(AND(ISNUMBER(JZ$14),ISNUMBER(MATCH($IC21,DL$15:DL$313,0))),$IC21,"")</f>
        <v>delc</v>
      </c>
      <c r="KA21" s="293" t="str">
        <f>IF(AND(ISNUMBER(KA$14),ISNUMBER(MATCH($IC21,DM$15:DM$313,0))),$IC21,"")</f>
        <v>delc</v>
      </c>
      <c r="KB21" s="293" t="str">
        <f>IF(AND(ISNUMBER(KB$14),ISNUMBER(MATCH($IC21,DN$15:DN$313,0))),$IC21,"")</f>
        <v>delc</v>
      </c>
      <c r="KC21" s="293" t="str">
        <f>IF(AND(ISNUMBER(KC$14),ISNUMBER(MATCH($IC21,DO$15:DO$313,0))),$IC21,"")</f>
        <v>delc</v>
      </c>
      <c r="KD21" s="293" t="str">
        <f>IF(AND(ISNUMBER(KD$14),ISNUMBER(MATCH($IC21,DP$15:DP$313,0))),$IC21,"")</f>
        <v>delc</v>
      </c>
      <c r="KE21" s="293" t="str">
        <f>IF(AND(ISNUMBER(KE$14),ISNUMBER(MATCH($IC21,DQ$15:DQ$313,0))),$IC21,"")</f>
        <v>delc</v>
      </c>
      <c r="KF21" s="293" t="str">
        <f>IF(AND(ISNUMBER(KF$14),ISNUMBER(MATCH($IC21,DR$15:DR$313,0))),$IC21,"")</f>
        <v>delc</v>
      </c>
      <c r="KG21" s="293" t="str">
        <f>IF(AND(ISNUMBER(KG$14),ISNUMBER(MATCH($IC21,DS$15:DS$313,0))),$IC21,"")</f>
        <v>delc</v>
      </c>
      <c r="KH21" s="293" t="str">
        <f>IF(AND(ISNUMBER(KH$14),ISNUMBER(MATCH($IC21,DT$15:DT$313,0))),$IC21,"")</f>
        <v>delc</v>
      </c>
      <c r="KI21" s="293" t="str">
        <f>IF(AND(ISNUMBER(KI$14),ISNUMBER(MATCH($IC21,DU$15:DU$313,0))),$IC21,"")</f>
        <v>delc</v>
      </c>
      <c r="KJ21" s="293" t="str">
        <f>IF(AND(ISNUMBER(KJ$14),ISNUMBER(MATCH($IC21,DV$15:DV$313,0))),$IC21,"")</f>
        <v>delc</v>
      </c>
      <c r="KK21" s="293" t="str">
        <f>IF(AND(ISNUMBER(KK$14),ISNUMBER(MATCH($IC21,DW$15:DW$313,0))),$IC21,"")</f>
        <v>delc</v>
      </c>
      <c r="KL21" s="293" t="str">
        <f>IF(AND(ISNUMBER(KL$14),ISNUMBER(MATCH($IC21,DX$15:DX$313,0))),$IC21,"")</f>
        <v/>
      </c>
      <c r="KM21" s="293" t="str">
        <f>IF(AND(ISNUMBER(KM$14),ISNUMBER(MATCH($IC21,DY$15:DY$313,0))),$IC21,"")</f>
        <v>delc</v>
      </c>
      <c r="KN21" s="293" t="str">
        <f>IF(AND(ISNUMBER(KN$14),ISNUMBER(MATCH($IC21,DZ$15:DZ$313,0))),$IC21,"")</f>
        <v>delc</v>
      </c>
      <c r="KO21" s="293" t="str">
        <f>IF(AND(ISNUMBER(KO$14),ISNUMBER(MATCH($IC21,EA$15:EA$313,0))),$IC21,"")</f>
        <v>delc</v>
      </c>
      <c r="KP21" s="293" t="str">
        <f>IF(AND(ISNUMBER(KP$14),ISNUMBER(MATCH($IC21,EB$15:EB$313,0))),$IC21,"")</f>
        <v>delc</v>
      </c>
      <c r="KQ21" s="293" t="str">
        <f>IF(AND(ISNUMBER(KQ$14),ISNUMBER(MATCH($IC21,EC$15:EC$313,0))),$IC21,"")</f>
        <v>delc</v>
      </c>
      <c r="KR21" s="293" t="str">
        <f>IF(AND(ISNUMBER(KR$14),ISNUMBER(MATCH($IC21,ED$15:ED$313,0))),$IC21,"")</f>
        <v>delc</v>
      </c>
      <c r="KS21" s="293" t="str">
        <f>IF(AND(ISNUMBER(KS$14),ISNUMBER(MATCH($IC21,EE$15:EE$313,0))),$IC21,"")</f>
        <v>delc</v>
      </c>
      <c r="KT21" s="293" t="str">
        <f>IF(AND(ISNUMBER(KT$14),ISNUMBER(MATCH($IC21,EF$15:EF$313,0))),$IC21,"")</f>
        <v>delc</v>
      </c>
      <c r="KU21" s="293" t="str">
        <f>IF(AND(ISNUMBER(KU$14),ISNUMBER(MATCH($IC21,EG$15:EG$313,0))),$IC21,"")</f>
        <v>delc</v>
      </c>
      <c r="KV21" s="293" t="str">
        <f>IF(AND(ISNUMBER(KV$14),ISNUMBER(MATCH($IC21,EH$15:EH$313,0))),$IC21,"")</f>
        <v>delc</v>
      </c>
      <c r="KW21" s="293" t="str">
        <f>IF(AND(ISNUMBER(KW$14),ISNUMBER(MATCH($IC21,EI$15:EI$313,0))),$IC21,"")</f>
        <v>delc</v>
      </c>
      <c r="KX21" s="293" t="str">
        <f>IF(AND(ISNUMBER(KX$14),ISNUMBER(MATCH($IC21,EJ$15:EJ$313,0))),$IC21,"")</f>
        <v/>
      </c>
      <c r="KY21" s="293" t="str">
        <f>IF(AND(ISNUMBER(KY$14),ISNUMBER(MATCH($IC21,EK$15:EK$313,0))),$IC21,"")</f>
        <v/>
      </c>
      <c r="KZ21" s="293"/>
      <c r="LA21" s="293"/>
      <c r="LB21" s="293"/>
      <c r="LC21" s="75">
        <f>COUNTIF(JX21:KY21,"="&amp;IC21)</f>
        <v>25</v>
      </c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</row>
    <row r="22" spans="1:329" s="3" customFormat="1" ht="6" customHeight="1" x14ac:dyDescent="0.15">
      <c r="A22" s="61" t="s">
        <v>681</v>
      </c>
      <c r="B22" s="305">
        <f t="shared" si="129"/>
        <v>8</v>
      </c>
      <c r="C22" s="84" t="s">
        <v>102</v>
      </c>
      <c r="D22" s="303" t="s">
        <v>81</v>
      </c>
      <c r="E22" s="71"/>
      <c r="F22" s="260"/>
      <c r="G22" s="261" t="s">
        <v>27</v>
      </c>
      <c r="H22" s="262">
        <v>101</v>
      </c>
      <c r="I22" s="260"/>
      <c r="J22" s="261" t="s">
        <v>45</v>
      </c>
      <c r="K22" s="262">
        <v>1340</v>
      </c>
      <c r="L22" s="260"/>
      <c r="M22" s="261" t="s">
        <v>82</v>
      </c>
      <c r="N22" s="262">
        <v>10</v>
      </c>
      <c r="O22" s="260"/>
      <c r="P22" s="261" t="s">
        <v>5</v>
      </c>
      <c r="Q22" s="262">
        <v>10</v>
      </c>
      <c r="R22" s="260"/>
      <c r="S22" s="261" t="s">
        <v>108</v>
      </c>
      <c r="T22" s="262">
        <v>10</v>
      </c>
      <c r="U22" s="260"/>
      <c r="V22" s="261" t="s">
        <v>3</v>
      </c>
      <c r="W22" s="262">
        <v>1</v>
      </c>
      <c r="X22" s="260"/>
      <c r="Y22" s="261" t="s">
        <v>249</v>
      </c>
      <c r="Z22" s="262" t="s">
        <v>285</v>
      </c>
      <c r="AA22" s="260"/>
      <c r="AB22" s="261" t="s">
        <v>30</v>
      </c>
      <c r="AC22" s="262">
        <v>0.35</v>
      </c>
      <c r="AD22" s="260"/>
      <c r="AE22" s="261" t="s">
        <v>35</v>
      </c>
      <c r="AF22" s="262">
        <f>1/3</f>
        <v>0.33333333333333331</v>
      </c>
      <c r="AG22" s="260"/>
      <c r="AH22" s="261" t="s">
        <v>30</v>
      </c>
      <c r="AI22" s="262">
        <v>0.35</v>
      </c>
      <c r="AJ22" s="260"/>
      <c r="AK22" s="261" t="s">
        <v>108</v>
      </c>
      <c r="AL22" s="262">
        <v>20</v>
      </c>
      <c r="AM22" s="260"/>
      <c r="AN22" s="261" t="s">
        <v>213</v>
      </c>
      <c r="AO22" s="262">
        <v>9100</v>
      </c>
      <c r="AP22" s="283"/>
      <c r="AQ22" s="356" t="s">
        <v>1</v>
      </c>
      <c r="AR22" s="351">
        <v>1</v>
      </c>
      <c r="AS22" s="283" t="s">
        <v>11</v>
      </c>
      <c r="AT22" s="356" t="s">
        <v>385</v>
      </c>
      <c r="AU22" s="351">
        <v>10</v>
      </c>
      <c r="AV22" s="260"/>
      <c r="AW22" s="261" t="s">
        <v>4</v>
      </c>
      <c r="AX22" s="262">
        <v>200</v>
      </c>
      <c r="AY22" s="260"/>
      <c r="AZ22" s="261" t="s">
        <v>5</v>
      </c>
      <c r="BA22" s="262">
        <v>500</v>
      </c>
      <c r="BB22" s="260"/>
      <c r="BC22" s="261" t="s">
        <v>5</v>
      </c>
      <c r="BD22" s="262">
        <v>1000</v>
      </c>
      <c r="BE22" s="260"/>
      <c r="BF22" s="261" t="s">
        <v>39</v>
      </c>
      <c r="BG22" s="262">
        <v>0</v>
      </c>
      <c r="BH22" s="260"/>
      <c r="BI22" s="261" t="s">
        <v>39</v>
      </c>
      <c r="BJ22" s="262">
        <v>0</v>
      </c>
      <c r="BK22" s="260"/>
      <c r="BL22" s="261" t="s">
        <v>1</v>
      </c>
      <c r="BM22" s="262">
        <v>4</v>
      </c>
      <c r="BN22" s="260"/>
      <c r="BO22" s="261" t="s">
        <v>11</v>
      </c>
      <c r="BP22" s="262">
        <v>1</v>
      </c>
      <c r="BQ22" s="260"/>
      <c r="BR22" s="261" t="s">
        <v>5</v>
      </c>
      <c r="BS22" s="262">
        <v>5000</v>
      </c>
      <c r="BT22" s="260"/>
      <c r="BU22" s="261" t="s">
        <v>5</v>
      </c>
      <c r="BV22" s="262">
        <v>609.61</v>
      </c>
      <c r="BW22" s="260" t="s">
        <v>11</v>
      </c>
      <c r="BX22" s="261" t="s">
        <v>429</v>
      </c>
      <c r="BY22" s="262">
        <v>2E-3</v>
      </c>
      <c r="BZ22" s="260"/>
      <c r="CA22" s="261" t="s">
        <v>645</v>
      </c>
      <c r="CB22" s="262" t="s">
        <v>2</v>
      </c>
      <c r="CC22" s="260"/>
      <c r="CD22" s="261" t="s">
        <v>349</v>
      </c>
      <c r="CE22" s="262">
        <v>1000</v>
      </c>
      <c r="CF22" s="376" t="s">
        <v>2</v>
      </c>
      <c r="CG22" s="229"/>
      <c r="CH22" s="230">
        <f>IF(ISNUMBER(FW22),IF(ISNUMBER(MATCH(GA22,$CG$15:$CG$313,0)),0,MAX(CH$14:CH21)+1),"")</f>
        <v>0</v>
      </c>
      <c r="CI22" s="7">
        <f t="shared" si="19"/>
        <v>65</v>
      </c>
      <c r="CJ22" s="7">
        <f t="shared" si="20"/>
        <v>29</v>
      </c>
      <c r="CK22" s="7" t="str">
        <f t="shared" si="21"/>
        <v/>
      </c>
      <c r="CL22" s="7" t="str">
        <f t="shared" si="22"/>
        <v/>
      </c>
      <c r="CM22" s="7" t="str">
        <f t="shared" si="23"/>
        <v/>
      </c>
      <c r="CN22" s="7" t="str">
        <f t="shared" si="24"/>
        <v/>
      </c>
      <c r="CO22" s="7" t="str">
        <f t="shared" si="25"/>
        <v/>
      </c>
      <c r="CP22" s="7" t="str">
        <f t="shared" si="26"/>
        <v/>
      </c>
      <c r="CQ22" s="7" t="str">
        <f t="shared" si="27"/>
        <v/>
      </c>
      <c r="CR22" s="7" t="str">
        <f t="shared" si="28"/>
        <v/>
      </c>
      <c r="CS22" s="7" t="str">
        <f t="shared" si="29"/>
        <v/>
      </c>
      <c r="CT22" s="7" t="str">
        <f t="shared" si="30"/>
        <v/>
      </c>
      <c r="CU22" s="7" t="str">
        <f t="shared" si="31"/>
        <v/>
      </c>
      <c r="CV22" s="7" t="str">
        <f t="shared" si="32"/>
        <v/>
      </c>
      <c r="CW22" s="7" t="str">
        <f t="shared" si="33"/>
        <v/>
      </c>
      <c r="CX22" s="7" t="str">
        <f t="shared" si="34"/>
        <v/>
      </c>
      <c r="CY22" s="7" t="str">
        <f t="shared" si="35"/>
        <v/>
      </c>
      <c r="CZ22" s="7" t="str">
        <f t="shared" si="36"/>
        <v/>
      </c>
      <c r="DA22" s="7" t="str">
        <f t="shared" si="37"/>
        <v/>
      </c>
      <c r="DB22" s="7" t="str">
        <f t="shared" si="38"/>
        <v/>
      </c>
      <c r="DC22" s="7" t="str">
        <f t="shared" si="39"/>
        <v/>
      </c>
      <c r="DD22" s="7" t="str">
        <f t="shared" si="40"/>
        <v/>
      </c>
      <c r="DE22" s="7" t="str">
        <f t="shared" si="41"/>
        <v/>
      </c>
      <c r="DF22" s="7" t="str">
        <f t="shared" si="42"/>
        <v/>
      </c>
      <c r="DG22" s="7" t="str">
        <f t="shared" si="43"/>
        <v/>
      </c>
      <c r="DH22" s="7" t="str">
        <f t="shared" si="44"/>
        <v/>
      </c>
      <c r="DI22" s="65" t="s">
        <v>2</v>
      </c>
      <c r="DJ22" s="309" t="str">
        <f t="shared" si="45"/>
        <v>β_1º_Masstrans.</v>
      </c>
      <c r="DK22" s="309" t="str">
        <f t="shared" si="46"/>
        <v>β_1º_Masstrans.</v>
      </c>
      <c r="DL22" s="309" t="str">
        <f t="shared" si="47"/>
        <v>-</v>
      </c>
      <c r="DM22" s="309" t="str">
        <f t="shared" si="48"/>
        <v>-</v>
      </c>
      <c r="DN22" s="309" t="str">
        <f t="shared" si="49"/>
        <v>-</v>
      </c>
      <c r="DO22" s="309" t="str">
        <f t="shared" si="50"/>
        <v>-</v>
      </c>
      <c r="DP22" s="309" t="str">
        <f t="shared" si="51"/>
        <v>-</v>
      </c>
      <c r="DQ22" s="309" t="str">
        <f t="shared" si="52"/>
        <v>-</v>
      </c>
      <c r="DR22" s="309" t="str">
        <f t="shared" si="53"/>
        <v>-</v>
      </c>
      <c r="DS22" s="309" t="str">
        <f t="shared" si="54"/>
        <v>-</v>
      </c>
      <c r="DT22" s="309" t="str">
        <f t="shared" si="55"/>
        <v>-</v>
      </c>
      <c r="DU22" s="309" t="str">
        <f t="shared" si="56"/>
        <v>-</v>
      </c>
      <c r="DV22" s="309" t="str">
        <f t="shared" si="57"/>
        <v>-</v>
      </c>
      <c r="DW22" s="309" t="str">
        <f t="shared" si="58"/>
        <v>-</v>
      </c>
      <c r="DX22" s="309" t="str">
        <f t="shared" si="59"/>
        <v>-</v>
      </c>
      <c r="DY22" s="309" t="str">
        <f t="shared" si="60"/>
        <v>-</v>
      </c>
      <c r="DZ22" s="309" t="str">
        <f t="shared" si="61"/>
        <v>-</v>
      </c>
      <c r="EA22" s="309" t="str">
        <f t="shared" si="62"/>
        <v>-</v>
      </c>
      <c r="EB22" s="309" t="str">
        <f t="shared" si="63"/>
        <v>-</v>
      </c>
      <c r="EC22" s="309" t="str">
        <f t="shared" si="64"/>
        <v>-</v>
      </c>
      <c r="ED22" s="309" t="str">
        <f t="shared" si="65"/>
        <v>-</v>
      </c>
      <c r="EE22" s="309" t="str">
        <f t="shared" si="66"/>
        <v>-</v>
      </c>
      <c r="EF22" s="309" t="str">
        <f t="shared" si="67"/>
        <v>-</v>
      </c>
      <c r="EG22" s="309" t="str">
        <f t="shared" si="68"/>
        <v>-</v>
      </c>
      <c r="EH22" s="309" t="str">
        <f t="shared" si="69"/>
        <v>-</v>
      </c>
      <c r="EI22" s="309" t="str">
        <f t="shared" si="70"/>
        <v>-</v>
      </c>
      <c r="EJ22" s="7"/>
      <c r="EK22" s="7"/>
      <c r="EL22" s="7"/>
      <c r="EM22" s="34"/>
      <c r="EN22" s="66" t="str">
        <f t="shared" si="71"/>
        <v>-</v>
      </c>
      <c r="EO22" s="66" t="str">
        <f t="shared" si="72"/>
        <v>0,0.002,0.01100</v>
      </c>
      <c r="EP22" s="66" t="str">
        <f t="shared" si="73"/>
        <v>-</v>
      </c>
      <c r="EQ22" s="66" t="str">
        <f t="shared" si="74"/>
        <v>-</v>
      </c>
      <c r="ER22" s="66" t="str">
        <f t="shared" si="75"/>
        <v>-</v>
      </c>
      <c r="ES22" s="66" t="str">
        <f t="shared" si="76"/>
        <v>-</v>
      </c>
      <c r="ET22" s="66" t="str">
        <f t="shared" si="77"/>
        <v>-</v>
      </c>
      <c r="EU22" s="66" t="str">
        <f t="shared" si="78"/>
        <v>-</v>
      </c>
      <c r="EV22" s="66" t="str">
        <f t="shared" si="79"/>
        <v>-</v>
      </c>
      <c r="EW22" s="66" t="str">
        <f t="shared" si="80"/>
        <v>-</v>
      </c>
      <c r="EX22" s="66" t="str">
        <f t="shared" si="81"/>
        <v>-</v>
      </c>
      <c r="EY22" s="66" t="str">
        <f t="shared" si="82"/>
        <v>-</v>
      </c>
      <c r="EZ22" s="66" t="str">
        <f t="shared" si="83"/>
        <v>-</v>
      </c>
      <c r="FA22" s="66" t="str">
        <f t="shared" si="84"/>
        <v>-</v>
      </c>
      <c r="FB22" s="66" t="str">
        <f t="shared" si="85"/>
        <v>-</v>
      </c>
      <c r="FC22" s="66" t="str">
        <f t="shared" si="86"/>
        <v>-</v>
      </c>
      <c r="FD22" s="66" t="str">
        <f t="shared" si="87"/>
        <v>-</v>
      </c>
      <c r="FE22" s="66" t="str">
        <f t="shared" si="88"/>
        <v>-</v>
      </c>
      <c r="FF22" s="66" t="str">
        <f t="shared" si="89"/>
        <v>-</v>
      </c>
      <c r="FG22" s="66" t="str">
        <f t="shared" si="90"/>
        <v>-</v>
      </c>
      <c r="FH22" s="66" t="str">
        <f t="shared" si="91"/>
        <v>-</v>
      </c>
      <c r="FI22" s="66" t="str">
        <f t="shared" si="92"/>
        <v>-</v>
      </c>
      <c r="FJ22" s="66" t="str">
        <f t="shared" si="93"/>
        <v>-</v>
      </c>
      <c r="FK22" s="66" t="str">
        <f t="shared" si="94"/>
        <v>-</v>
      </c>
      <c r="FL22" s="66" t="str">
        <f t="shared" si="95"/>
        <v>-</v>
      </c>
      <c r="FM22" s="66" t="str">
        <f t="shared" si="96"/>
        <v>-</v>
      </c>
      <c r="FN22" s="7"/>
      <c r="FO22" s="7"/>
      <c r="FP22" s="7"/>
      <c r="FQ22" s="97" t="s">
        <v>2</v>
      </c>
      <c r="FR22" s="71"/>
      <c r="FS22" s="7">
        <f>IF(ISNUMBER(INDEX($CI$15:$DI$314,$B22,GC$5)),MAX(FS$14:FS21)+1,0)</f>
        <v>0</v>
      </c>
      <c r="FT22" s="7">
        <f t="shared" si="97"/>
        <v>8</v>
      </c>
      <c r="FU22" s="7">
        <f t="shared" si="98"/>
        <v>23</v>
      </c>
      <c r="FV22" s="291">
        <f t="shared" si="99"/>
        <v>0</v>
      </c>
      <c r="FW22" s="291">
        <f t="shared" si="100"/>
        <v>8</v>
      </c>
      <c r="FX22" s="291">
        <f t="shared" si="101"/>
        <v>609.61</v>
      </c>
      <c r="FY22" s="85" t="str">
        <f t="shared" si="102"/>
        <v>__Yb</v>
      </c>
      <c r="FZ22" s="338">
        <f t="shared" si="103"/>
        <v>609.61</v>
      </c>
      <c r="GA22" s="316" t="str">
        <f t="shared" si="104"/>
        <v>delc</v>
      </c>
      <c r="GB22" s="28" t="str">
        <f t="shared" si="105"/>
        <v/>
      </c>
      <c r="GC22" s="279" t="str">
        <f t="shared" si="115"/>
        <v/>
      </c>
      <c r="GD22" s="366" t="str">
        <f t="shared" si="106"/>
        <v/>
      </c>
      <c r="GE22" s="81"/>
      <c r="GF22" s="279" t="str">
        <f t="shared" si="116"/>
        <v/>
      </c>
      <c r="GG22" s="366" t="str">
        <f t="shared" si="107"/>
        <v/>
      </c>
      <c r="GH22" s="81"/>
      <c r="GI22" s="279" t="str">
        <f t="shared" si="117"/>
        <v/>
      </c>
      <c r="GJ22" s="366" t="str">
        <f t="shared" si="108"/>
        <v/>
      </c>
      <c r="GK22" s="81"/>
      <c r="GL22" s="279" t="str">
        <f t="shared" si="118"/>
        <v/>
      </c>
      <c r="GM22" s="362" t="str">
        <f t="shared" si="109"/>
        <v/>
      </c>
      <c r="GN22" s="81"/>
      <c r="GO22" s="279" t="str">
        <f t="shared" si="119"/>
        <v/>
      </c>
      <c r="GP22" s="286" t="str">
        <f t="shared" si="110"/>
        <v/>
      </c>
      <c r="GQ22" s="28"/>
      <c r="GR22" s="339" t="str">
        <f>IF(ISNUMBER(IF22),INDEX($GA$15:$GA$313,MATCH(IF22,$IE$15:$IE$190,0),1),"")</f>
        <v/>
      </c>
      <c r="GS22" s="341" t="str">
        <f t="shared" si="111"/>
        <v/>
      </c>
      <c r="GT22" s="340" t="str">
        <f t="shared" si="112"/>
        <v/>
      </c>
      <c r="GU22" s="279" t="str">
        <f t="shared" si="120"/>
        <v/>
      </c>
      <c r="GV22" s="279" t="str">
        <f t="shared" si="130"/>
        <v/>
      </c>
      <c r="GW22" s="279" t="str">
        <f t="shared" si="121"/>
        <v/>
      </c>
      <c r="GX22" s="279" t="str">
        <f t="shared" si="122"/>
        <v/>
      </c>
      <c r="GY22" s="279" t="str">
        <f t="shared" si="113"/>
        <v/>
      </c>
      <c r="GZ22" s="71"/>
      <c r="HA22" s="287" t="s">
        <v>3</v>
      </c>
      <c r="HB22" s="287"/>
      <c r="HC22" s="287" t="s">
        <v>886</v>
      </c>
      <c r="HD22" s="287"/>
      <c r="HE22" s="287"/>
      <c r="HF22" s="287"/>
      <c r="HG22" s="287"/>
      <c r="HH22" s="287"/>
      <c r="HI22" s="287"/>
      <c r="HJ22" s="294"/>
      <c r="HK22" s="294"/>
      <c r="HL22" s="294"/>
      <c r="HM22" s="75"/>
      <c r="HN22" s="293">
        <f>IF(HA22&lt;&gt;"",MAX(HN$14:HN21)+1,0)</f>
        <v>8</v>
      </c>
      <c r="HO22" s="293">
        <f>IF(HB22&lt;&gt;"",MAX(HO$14:HO21)+1,0)</f>
        <v>0</v>
      </c>
      <c r="HP22" s="293">
        <f>IF(HC22&lt;&gt;"",MAX(HP$14:HP21)+1,0)</f>
        <v>8</v>
      </c>
      <c r="HQ22" s="293">
        <f>IF(HD22&lt;&gt;"",MAX(HQ$14:HQ21)+1,0)</f>
        <v>0</v>
      </c>
      <c r="HR22" s="293">
        <f>IF(HE22&lt;&gt;"",MAX(HR$14:HR21)+1,0)</f>
        <v>0</v>
      </c>
      <c r="HS22" s="293">
        <f>IF(HF22&lt;&gt;"",MAX(HS$14:HS21)+1,0)</f>
        <v>0</v>
      </c>
      <c r="HT22" s="293">
        <f>IF(HG22&lt;&gt;"",MAX(HT$14:HT21)+1,0)</f>
        <v>0</v>
      </c>
      <c r="HU22" s="293">
        <f>IF(HH22&lt;&gt;"",MAX(HU$14:HU21)+1,0)</f>
        <v>0</v>
      </c>
      <c r="HV22" s="293">
        <f>IF(HI22&lt;&gt;"",MAX(HV$14:HV21)+1,0)</f>
        <v>0</v>
      </c>
      <c r="HW22" s="293">
        <f>IF(HJ22&lt;&gt;"",MAX(HW$14:HW21)+1,0)</f>
        <v>0</v>
      </c>
      <c r="HX22" s="293">
        <f>IF(HK22&lt;&gt;"",MAX(HX$14:HX21)+1,0)</f>
        <v>0</v>
      </c>
      <c r="HY22" s="293">
        <f>IF(HL22&lt;&gt;"",MAX(HY$14:HY21)+1,0)</f>
        <v>0</v>
      </c>
      <c r="HZ22" s="75">
        <f t="shared" si="123"/>
        <v>1</v>
      </c>
      <c r="IA22" s="75">
        <f t="shared" si="124"/>
        <v>0</v>
      </c>
      <c r="IB22" s="75">
        <f t="shared" si="125"/>
        <v>8</v>
      </c>
      <c r="IC22" s="75" t="str">
        <f t="shared" si="126"/>
        <v>delv</v>
      </c>
      <c r="ID22" s="395">
        <f t="shared" si="127"/>
        <v>7</v>
      </c>
      <c r="IE22" s="394">
        <f>IF(ISNUMBER(MATCH(GA22,$IC$15:$IC$313,0)),0,MAX(IE$14:IE21)+1)</f>
        <v>0</v>
      </c>
      <c r="IF22" s="394" t="str">
        <f t="shared" si="128"/>
        <v/>
      </c>
      <c r="IG22" s="380">
        <f>IF(OR(II22="",II22=0),"",B22)</f>
        <v>8</v>
      </c>
      <c r="IH22" s="332"/>
      <c r="II22" s="330" t="str">
        <f t="shared" si="114"/>
        <v>42_p6</v>
      </c>
      <c r="IJ22" s="397" t="s">
        <v>688</v>
      </c>
      <c r="IK22" s="71"/>
      <c r="IL22" s="229"/>
      <c r="IM22" s="229"/>
      <c r="IN22" s="229"/>
      <c r="IO22" s="19"/>
      <c r="IP22" s="172"/>
      <c r="IQ22" s="172"/>
      <c r="IR22" s="172"/>
      <c r="IS22" s="172"/>
      <c r="IT22" s="172"/>
      <c r="IU22" s="172"/>
      <c r="IV22" s="172"/>
      <c r="IW22" s="172"/>
      <c r="IX22" s="172"/>
      <c r="IY22" s="172"/>
      <c r="IZ22" s="172"/>
      <c r="JA22" s="101"/>
      <c r="JB22" s="189">
        <v>5.0796720000000004E-2</v>
      </c>
      <c r="JC22" s="128">
        <v>840.8</v>
      </c>
      <c r="JD22" s="129">
        <v>838.1028004902945</v>
      </c>
      <c r="JE22" s="119">
        <v>1.3298952579498</v>
      </c>
      <c r="JF22" s="132">
        <v>838.19190000000003</v>
      </c>
      <c r="JG22" s="148">
        <v>17</v>
      </c>
      <c r="JH22" s="177">
        <v>1.3298952579498</v>
      </c>
      <c r="JI22" s="138">
        <v>838.21299999999997</v>
      </c>
      <c r="JJ22" s="183">
        <v>5.0799999999999998E-2</v>
      </c>
      <c r="JK22" s="142">
        <v>837.3</v>
      </c>
      <c r="JL22" s="100">
        <v>5</v>
      </c>
      <c r="JM22" s="109">
        <v>1.3298952579498</v>
      </c>
      <c r="JN22" s="149">
        <v>838.21299999999997</v>
      </c>
      <c r="JO22" s="145">
        <f t="shared" si="9"/>
        <v>5.0799999999999998E-2</v>
      </c>
      <c r="JP22" s="126"/>
      <c r="JQ22" s="145">
        <v>5.0796720000000004E-2</v>
      </c>
      <c r="JR22" s="160">
        <f t="shared" si="3"/>
        <v>5.0799999999999998E-2</v>
      </c>
      <c r="JS22" s="160">
        <f t="shared" si="4"/>
        <v>1.2191999999999998</v>
      </c>
      <c r="JT22" s="160">
        <f t="shared" si="5"/>
        <v>73.151999999999987</v>
      </c>
      <c r="JU22" s="160">
        <f t="shared" si="10"/>
        <v>73.151999999999987</v>
      </c>
      <c r="JV22" s="101"/>
      <c r="JW22" s="71"/>
      <c r="JX22" s="293" t="str">
        <f>IF(AND(ISNUMBER(JX$14),ISNUMBER(MATCH($IC22,DJ$15:DJ$313,0))),$IC22,"")</f>
        <v>delv</v>
      </c>
      <c r="JY22" s="293" t="str">
        <f>IF(AND(ISNUMBER(JY$14),ISNUMBER(MATCH($IC22,DK$15:DK$313,0))),$IC22,"")</f>
        <v>delv</v>
      </c>
      <c r="JZ22" s="293" t="str">
        <f>IF(AND(ISNUMBER(JZ$14),ISNUMBER(MATCH($IC22,DL$15:DL$313,0))),$IC22,"")</f>
        <v>delv</v>
      </c>
      <c r="KA22" s="293" t="str">
        <f>IF(AND(ISNUMBER(KA$14),ISNUMBER(MATCH($IC22,DM$15:DM$313,0))),$IC22,"")</f>
        <v>delv</v>
      </c>
      <c r="KB22" s="293" t="str">
        <f>IF(AND(ISNUMBER(KB$14),ISNUMBER(MATCH($IC22,DN$15:DN$313,0))),$IC22,"")</f>
        <v>delv</v>
      </c>
      <c r="KC22" s="293" t="str">
        <f>IF(AND(ISNUMBER(KC$14),ISNUMBER(MATCH($IC22,DO$15:DO$313,0))),$IC22,"")</f>
        <v>delv</v>
      </c>
      <c r="KD22" s="293" t="str">
        <f>IF(AND(ISNUMBER(KD$14),ISNUMBER(MATCH($IC22,DP$15:DP$313,0))),$IC22,"")</f>
        <v>delv</v>
      </c>
      <c r="KE22" s="293" t="str">
        <f>IF(AND(ISNUMBER(KE$14),ISNUMBER(MATCH($IC22,DQ$15:DQ$313,0))),$IC22,"")</f>
        <v>delv</v>
      </c>
      <c r="KF22" s="293" t="str">
        <f>IF(AND(ISNUMBER(KF$14),ISNUMBER(MATCH($IC22,DR$15:DR$313,0))),$IC22,"")</f>
        <v>delv</v>
      </c>
      <c r="KG22" s="293" t="str">
        <f>IF(AND(ISNUMBER(KG$14),ISNUMBER(MATCH($IC22,DS$15:DS$313,0))),$IC22,"")</f>
        <v>delv</v>
      </c>
      <c r="KH22" s="293" t="str">
        <f>IF(AND(ISNUMBER(KH$14),ISNUMBER(MATCH($IC22,DT$15:DT$313,0))),$IC22,"")</f>
        <v>delv</v>
      </c>
      <c r="KI22" s="293" t="str">
        <f>IF(AND(ISNUMBER(KI$14),ISNUMBER(MATCH($IC22,DU$15:DU$313,0))),$IC22,"")</f>
        <v>delv</v>
      </c>
      <c r="KJ22" s="293" t="str">
        <f>IF(AND(ISNUMBER(KJ$14),ISNUMBER(MATCH($IC22,DV$15:DV$313,0))),$IC22,"")</f>
        <v/>
      </c>
      <c r="KK22" s="293" t="str">
        <f>IF(AND(ISNUMBER(KK$14),ISNUMBER(MATCH($IC22,DW$15:DW$313,0))),$IC22,"")</f>
        <v/>
      </c>
      <c r="KL22" s="293" t="str">
        <f>IF(AND(ISNUMBER(KL$14),ISNUMBER(MATCH($IC22,DX$15:DX$313,0))),$IC22,"")</f>
        <v>delv</v>
      </c>
      <c r="KM22" s="293" t="str">
        <f>IF(AND(ISNUMBER(KM$14),ISNUMBER(MATCH($IC22,DY$15:DY$313,0))),$IC22,"")</f>
        <v/>
      </c>
      <c r="KN22" s="293" t="str">
        <f>IF(AND(ISNUMBER(KN$14),ISNUMBER(MATCH($IC22,DZ$15:DZ$313,0))),$IC22,"")</f>
        <v>delv</v>
      </c>
      <c r="KO22" s="293" t="str">
        <f>IF(AND(ISNUMBER(KO$14),ISNUMBER(MATCH($IC22,EA$15:EA$313,0))),$IC22,"")</f>
        <v/>
      </c>
      <c r="KP22" s="293" t="str">
        <f>IF(AND(ISNUMBER(KP$14),ISNUMBER(MATCH($IC22,EB$15:EB$313,0))),$IC22,"")</f>
        <v/>
      </c>
      <c r="KQ22" s="293" t="str">
        <f>IF(AND(ISNUMBER(KQ$14),ISNUMBER(MATCH($IC22,EC$15:EC$313,0))),$IC22,"")</f>
        <v/>
      </c>
      <c r="KR22" s="293" t="str">
        <f>IF(AND(ISNUMBER(KR$14),ISNUMBER(MATCH($IC22,ED$15:ED$313,0))),$IC22,"")</f>
        <v/>
      </c>
      <c r="KS22" s="293" t="str">
        <f>IF(AND(ISNUMBER(KS$14),ISNUMBER(MATCH($IC22,EE$15:EE$313,0))),$IC22,"")</f>
        <v/>
      </c>
      <c r="KT22" s="293" t="str">
        <f>IF(AND(ISNUMBER(KT$14),ISNUMBER(MATCH($IC22,EF$15:EF$313,0))),$IC22,"")</f>
        <v/>
      </c>
      <c r="KU22" s="293" t="str">
        <f>IF(AND(ISNUMBER(KU$14),ISNUMBER(MATCH($IC22,EG$15:EG$313,0))),$IC22,"")</f>
        <v>delv</v>
      </c>
      <c r="KV22" s="293" t="str">
        <f>IF(AND(ISNUMBER(KV$14),ISNUMBER(MATCH($IC22,EH$15:EH$313,0))),$IC22,"")</f>
        <v>delv</v>
      </c>
      <c r="KW22" s="293" t="str">
        <f>IF(AND(ISNUMBER(KW$14),ISNUMBER(MATCH($IC22,EI$15:EI$313,0))),$IC22,"")</f>
        <v/>
      </c>
      <c r="KX22" s="293" t="str">
        <f>IF(AND(ISNUMBER(KX$14),ISNUMBER(MATCH($IC22,EJ$15:EJ$313,0))),$IC22,"")</f>
        <v/>
      </c>
      <c r="KY22" s="293" t="str">
        <f>IF(AND(ISNUMBER(KY$14),ISNUMBER(MATCH($IC22,EK$15:EK$313,0))),$IC22,"")</f>
        <v/>
      </c>
      <c r="KZ22" s="293"/>
      <c r="LA22" s="293"/>
      <c r="LB22" s="293"/>
      <c r="LC22" s="75">
        <f>COUNTIF(JX22:KY22,"="&amp;IC22)</f>
        <v>16</v>
      </c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</row>
    <row r="23" spans="1:329" s="3" customFormat="1" ht="6" customHeight="1" x14ac:dyDescent="0.15">
      <c r="A23" s="61" t="s">
        <v>730</v>
      </c>
      <c r="B23" s="305">
        <f t="shared" si="129"/>
        <v>9</v>
      </c>
      <c r="C23" s="85" t="s">
        <v>106</v>
      </c>
      <c r="D23" s="304" t="s">
        <v>130</v>
      </c>
      <c r="E23" s="71"/>
      <c r="F23" s="260"/>
      <c r="G23" s="261" t="s">
        <v>28</v>
      </c>
      <c r="H23" s="262">
        <v>1</v>
      </c>
      <c r="I23" s="260"/>
      <c r="J23" s="261" t="s">
        <v>46</v>
      </c>
      <c r="K23" s="262">
        <v>1</v>
      </c>
      <c r="L23" s="260"/>
      <c r="M23" s="261" t="s">
        <v>29</v>
      </c>
      <c r="N23" s="262">
        <v>0</v>
      </c>
      <c r="O23" s="260"/>
      <c r="P23" s="261" t="s">
        <v>82</v>
      </c>
      <c r="Q23" s="262">
        <v>1</v>
      </c>
      <c r="R23" s="260"/>
      <c r="S23" s="261" t="s">
        <v>10</v>
      </c>
      <c r="T23" s="262">
        <v>1</v>
      </c>
      <c r="U23" s="260"/>
      <c r="V23" s="261" t="s">
        <v>5</v>
      </c>
      <c r="W23" s="262">
        <v>1</v>
      </c>
      <c r="X23" s="260"/>
      <c r="Y23" s="261" t="s">
        <v>26</v>
      </c>
      <c r="Z23" s="262">
        <v>1</v>
      </c>
      <c r="AA23" s="260"/>
      <c r="AB23" s="261" t="s">
        <v>254</v>
      </c>
      <c r="AC23" s="262">
        <v>2.5</v>
      </c>
      <c r="AD23" s="260"/>
      <c r="AE23" s="261" t="s">
        <v>30</v>
      </c>
      <c r="AF23" s="262">
        <v>0.2</v>
      </c>
      <c r="AG23" s="260"/>
      <c r="AH23" s="261" t="s">
        <v>289</v>
      </c>
      <c r="AI23" s="317">
        <v>5.0000000000000001E-4</v>
      </c>
      <c r="AJ23" s="260"/>
      <c r="AK23" s="261" t="s">
        <v>10</v>
      </c>
      <c r="AL23" s="317">
        <v>0.2</v>
      </c>
      <c r="AM23" s="260"/>
      <c r="AN23" s="261" t="s">
        <v>29</v>
      </c>
      <c r="AO23" s="262">
        <v>780</v>
      </c>
      <c r="AP23" s="283"/>
      <c r="AQ23" s="356" t="s">
        <v>0</v>
      </c>
      <c r="AR23" s="351">
        <v>86400</v>
      </c>
      <c r="AS23" s="283"/>
      <c r="AT23" s="356" t="s">
        <v>31</v>
      </c>
      <c r="AU23" s="351">
        <v>0.1</v>
      </c>
      <c r="AV23" s="260" t="s">
        <v>3</v>
      </c>
      <c r="AW23" s="261" t="s">
        <v>82</v>
      </c>
      <c r="AX23" s="262">
        <v>50</v>
      </c>
      <c r="AY23" s="260"/>
      <c r="AZ23" s="261" t="s">
        <v>29</v>
      </c>
      <c r="BA23" s="262">
        <v>50</v>
      </c>
      <c r="BB23" s="260"/>
      <c r="BC23" s="261" t="s">
        <v>29</v>
      </c>
      <c r="BD23" s="262">
        <v>50</v>
      </c>
      <c r="BE23" s="260"/>
      <c r="BF23" s="261" t="s">
        <v>11</v>
      </c>
      <c r="BG23" s="262">
        <v>1</v>
      </c>
      <c r="BH23" s="260"/>
      <c r="BI23" s="261" t="s">
        <v>11</v>
      </c>
      <c r="BJ23" s="262">
        <v>1</v>
      </c>
      <c r="BK23" s="260"/>
      <c r="BL23" s="261" t="s">
        <v>26</v>
      </c>
      <c r="BM23" s="262">
        <v>14</v>
      </c>
      <c r="BN23" s="260"/>
      <c r="BO23" s="261" t="s">
        <v>427</v>
      </c>
      <c r="BP23" s="262">
        <v>24</v>
      </c>
      <c r="BQ23" s="260"/>
      <c r="BR23" s="261" t="s">
        <v>53</v>
      </c>
      <c r="BS23" s="262">
        <v>1050</v>
      </c>
      <c r="BT23" s="260"/>
      <c r="BU23" s="261" t="s">
        <v>29</v>
      </c>
      <c r="BV23" s="262" t="s">
        <v>435</v>
      </c>
      <c r="BW23" s="260" t="s">
        <v>63</v>
      </c>
      <c r="BX23" s="261" t="s">
        <v>430</v>
      </c>
      <c r="BY23" s="262" t="s">
        <v>435</v>
      </c>
      <c r="BZ23" s="260"/>
      <c r="CA23" s="261" t="s">
        <v>32</v>
      </c>
      <c r="CB23" s="262">
        <v>1</v>
      </c>
      <c r="CC23" s="260"/>
      <c r="CD23" s="261" t="s">
        <v>350</v>
      </c>
      <c r="CE23" s="317">
        <v>10</v>
      </c>
      <c r="CF23" s="376" t="s">
        <v>2</v>
      </c>
      <c r="CG23" s="229"/>
      <c r="CH23" s="230">
        <f>IF(ISNUMBER(FW23),IF(ISNUMBER(MATCH(GA23,$CG$15:$CG$313,0)),0,MAX(CH$14:CH22)+1),"")</f>
        <v>4</v>
      </c>
      <c r="CI23" s="7">
        <f t="shared" si="19"/>
        <v>66</v>
      </c>
      <c r="CJ23" s="7">
        <f t="shared" si="20"/>
        <v>30</v>
      </c>
      <c r="CK23" s="7" t="str">
        <f t="shared" si="21"/>
        <v/>
      </c>
      <c r="CL23" s="7" t="str">
        <f t="shared" si="22"/>
        <v/>
      </c>
      <c r="CM23" s="7" t="str">
        <f t="shared" si="23"/>
        <v/>
      </c>
      <c r="CN23" s="7" t="str">
        <f t="shared" si="24"/>
        <v/>
      </c>
      <c r="CO23" s="7" t="str">
        <f t="shared" si="25"/>
        <v/>
      </c>
      <c r="CP23" s="7" t="str">
        <f t="shared" si="26"/>
        <v/>
      </c>
      <c r="CQ23" s="7" t="str">
        <f t="shared" si="27"/>
        <v/>
      </c>
      <c r="CR23" s="7" t="str">
        <f t="shared" si="28"/>
        <v/>
      </c>
      <c r="CS23" s="7" t="str">
        <f t="shared" si="29"/>
        <v/>
      </c>
      <c r="CT23" s="7" t="str">
        <f t="shared" si="30"/>
        <v/>
      </c>
      <c r="CU23" s="7" t="str">
        <f t="shared" si="31"/>
        <v/>
      </c>
      <c r="CV23" s="7" t="str">
        <f t="shared" si="32"/>
        <v/>
      </c>
      <c r="CW23" s="7" t="str">
        <f t="shared" si="33"/>
        <v/>
      </c>
      <c r="CX23" s="7" t="str">
        <f t="shared" si="34"/>
        <v/>
      </c>
      <c r="CY23" s="7" t="str">
        <f t="shared" si="35"/>
        <v/>
      </c>
      <c r="CZ23" s="7" t="str">
        <f t="shared" si="36"/>
        <v/>
      </c>
      <c r="DA23" s="7" t="str">
        <f t="shared" si="37"/>
        <v/>
      </c>
      <c r="DB23" s="7" t="str">
        <f t="shared" si="38"/>
        <v/>
      </c>
      <c r="DC23" s="7" t="str">
        <f t="shared" si="39"/>
        <v/>
      </c>
      <c r="DD23" s="7" t="str">
        <f t="shared" si="40"/>
        <v/>
      </c>
      <c r="DE23" s="7" t="str">
        <f t="shared" si="41"/>
        <v/>
      </c>
      <c r="DF23" s="7" t="str">
        <f t="shared" si="42"/>
        <v/>
      </c>
      <c r="DG23" s="7" t="str">
        <f t="shared" si="43"/>
        <v/>
      </c>
      <c r="DH23" s="7" t="str">
        <f t="shared" si="44"/>
        <v/>
      </c>
      <c r="DI23" s="65" t="s">
        <v>2</v>
      </c>
      <c r="DJ23" s="309" t="str">
        <f t="shared" si="45"/>
        <v>langmuircte</v>
      </c>
      <c r="DK23" s="309" t="str">
        <f t="shared" si="46"/>
        <v>langmuircte</v>
      </c>
      <c r="DL23" s="309" t="str">
        <f t="shared" si="47"/>
        <v>-</v>
      </c>
      <c r="DM23" s="309" t="str">
        <f t="shared" si="48"/>
        <v>-</v>
      </c>
      <c r="DN23" s="309" t="str">
        <f t="shared" si="49"/>
        <v>-</v>
      </c>
      <c r="DO23" s="309" t="str">
        <f t="shared" si="50"/>
        <v>-</v>
      </c>
      <c r="DP23" s="309" t="str">
        <f t="shared" si="51"/>
        <v>-</v>
      </c>
      <c r="DQ23" s="309" t="str">
        <f t="shared" si="52"/>
        <v>-</v>
      </c>
      <c r="DR23" s="309" t="str">
        <f t="shared" si="53"/>
        <v>-</v>
      </c>
      <c r="DS23" s="309" t="str">
        <f t="shared" si="54"/>
        <v>-</v>
      </c>
      <c r="DT23" s="309" t="str">
        <f t="shared" si="55"/>
        <v>-</v>
      </c>
      <c r="DU23" s="309" t="str">
        <f t="shared" si="56"/>
        <v>-</v>
      </c>
      <c r="DV23" s="309" t="str">
        <f t="shared" si="57"/>
        <v>-</v>
      </c>
      <c r="DW23" s="309" t="str">
        <f t="shared" si="58"/>
        <v>-</v>
      </c>
      <c r="DX23" s="309" t="str">
        <f t="shared" si="59"/>
        <v>-</v>
      </c>
      <c r="DY23" s="309" t="str">
        <f t="shared" si="60"/>
        <v>-</v>
      </c>
      <c r="DZ23" s="309" t="str">
        <f t="shared" si="61"/>
        <v>-</v>
      </c>
      <c r="EA23" s="309" t="str">
        <f t="shared" si="62"/>
        <v>-</v>
      </c>
      <c r="EB23" s="309" t="str">
        <f t="shared" si="63"/>
        <v>-</v>
      </c>
      <c r="EC23" s="309" t="str">
        <f t="shared" si="64"/>
        <v>-</v>
      </c>
      <c r="ED23" s="309" t="str">
        <f t="shared" si="65"/>
        <v>-</v>
      </c>
      <c r="EE23" s="309" t="str">
        <f t="shared" si="66"/>
        <v>-</v>
      </c>
      <c r="EF23" s="309" t="str">
        <f t="shared" si="67"/>
        <v>-</v>
      </c>
      <c r="EG23" s="309" t="str">
        <f t="shared" si="68"/>
        <v>-</v>
      </c>
      <c r="EH23" s="309" t="str">
        <f t="shared" si="69"/>
        <v>-</v>
      </c>
      <c r="EI23" s="309" t="str">
        <f t="shared" si="70"/>
        <v>-</v>
      </c>
      <c r="EJ23" s="7"/>
      <c r="EK23" s="7"/>
      <c r="EL23" s="7"/>
      <c r="EM23" s="34"/>
      <c r="EN23" s="66" t="str">
        <f t="shared" si="71"/>
        <v>-</v>
      </c>
      <c r="EO23" s="66">
        <f t="shared" si="72"/>
        <v>100</v>
      </c>
      <c r="EP23" s="66" t="str">
        <f t="shared" si="73"/>
        <v>-</v>
      </c>
      <c r="EQ23" s="66" t="str">
        <f t="shared" si="74"/>
        <v>-</v>
      </c>
      <c r="ER23" s="66" t="str">
        <f t="shared" si="75"/>
        <v>-</v>
      </c>
      <c r="ES23" s="66" t="str">
        <f t="shared" si="76"/>
        <v>-</v>
      </c>
      <c r="ET23" s="66" t="str">
        <f t="shared" si="77"/>
        <v>-</v>
      </c>
      <c r="EU23" s="66" t="str">
        <f t="shared" si="78"/>
        <v>-</v>
      </c>
      <c r="EV23" s="66" t="str">
        <f t="shared" si="79"/>
        <v>-</v>
      </c>
      <c r="EW23" s="66" t="str">
        <f t="shared" si="80"/>
        <v>-</v>
      </c>
      <c r="EX23" s="66" t="str">
        <f t="shared" si="81"/>
        <v>-</v>
      </c>
      <c r="EY23" s="66" t="str">
        <f t="shared" si="82"/>
        <v>-</v>
      </c>
      <c r="EZ23" s="66" t="str">
        <f t="shared" si="83"/>
        <v>-</v>
      </c>
      <c r="FA23" s="66" t="str">
        <f t="shared" si="84"/>
        <v>-</v>
      </c>
      <c r="FB23" s="66" t="str">
        <f t="shared" si="85"/>
        <v>-</v>
      </c>
      <c r="FC23" s="66" t="str">
        <f t="shared" si="86"/>
        <v>-</v>
      </c>
      <c r="FD23" s="66" t="str">
        <f t="shared" si="87"/>
        <v>-</v>
      </c>
      <c r="FE23" s="66" t="str">
        <f t="shared" si="88"/>
        <v>-</v>
      </c>
      <c r="FF23" s="66" t="str">
        <f t="shared" si="89"/>
        <v>-</v>
      </c>
      <c r="FG23" s="66" t="str">
        <f t="shared" si="90"/>
        <v>-</v>
      </c>
      <c r="FH23" s="66" t="str">
        <f t="shared" si="91"/>
        <v>-</v>
      </c>
      <c r="FI23" s="66" t="str">
        <f t="shared" si="92"/>
        <v>-</v>
      </c>
      <c r="FJ23" s="66" t="str">
        <f t="shared" si="93"/>
        <v>-</v>
      </c>
      <c r="FK23" s="66" t="str">
        <f t="shared" si="94"/>
        <v>-</v>
      </c>
      <c r="FL23" s="66" t="str">
        <f t="shared" si="95"/>
        <v>-</v>
      </c>
      <c r="FM23" s="66" t="str">
        <f t="shared" si="96"/>
        <v>-</v>
      </c>
      <c r="FN23" s="7"/>
      <c r="FO23" s="7"/>
      <c r="FP23" s="7"/>
      <c r="FQ23" s="97" t="s">
        <v>2</v>
      </c>
      <c r="FR23" s="71"/>
      <c r="FS23" s="7">
        <f>IF(ISNUMBER(INDEX($CI$15:$DI$314,$B23,GC$5)),MAX(FS$14:FS22)+1,0)</f>
        <v>0</v>
      </c>
      <c r="FT23" s="7">
        <f t="shared" si="97"/>
        <v>9</v>
      </c>
      <c r="FU23" s="7">
        <f t="shared" si="98"/>
        <v>24</v>
      </c>
      <c r="FV23" s="291">
        <f t="shared" si="99"/>
        <v>0</v>
      </c>
      <c r="FW23" s="291">
        <f t="shared" si="100"/>
        <v>9</v>
      </c>
      <c r="FX23" s="291" t="str">
        <f t="shared" si="101"/>
        <v>"varies"</v>
      </c>
      <c r="FY23" s="85" t="str">
        <f t="shared" si="102"/>
        <v>_T_</v>
      </c>
      <c r="FZ23" s="338" t="str">
        <f t="shared" si="103"/>
        <v>"varies"</v>
      </c>
      <c r="GA23" s="316" t="str">
        <f t="shared" si="104"/>
        <v>top</v>
      </c>
      <c r="GB23" s="28" t="str">
        <f t="shared" si="105"/>
        <v/>
      </c>
      <c r="GC23" s="279" t="str">
        <f t="shared" si="115"/>
        <v>top</v>
      </c>
      <c r="GD23" s="366" t="str">
        <f t="shared" si="106"/>
        <v>"varies"</v>
      </c>
      <c r="GE23" s="81"/>
      <c r="GF23" s="279" t="str">
        <f t="shared" si="116"/>
        <v/>
      </c>
      <c r="GG23" s="366" t="str">
        <f t="shared" si="107"/>
        <v/>
      </c>
      <c r="GH23" s="81"/>
      <c r="GI23" s="279" t="str">
        <f t="shared" si="117"/>
        <v/>
      </c>
      <c r="GJ23" s="366" t="str">
        <f t="shared" si="108"/>
        <v/>
      </c>
      <c r="GK23" s="81"/>
      <c r="GL23" s="279" t="str">
        <f t="shared" si="118"/>
        <v/>
      </c>
      <c r="GM23" s="362" t="str">
        <f t="shared" si="109"/>
        <v/>
      </c>
      <c r="GN23" s="81"/>
      <c r="GO23" s="279" t="str">
        <f t="shared" si="119"/>
        <v/>
      </c>
      <c r="GP23" s="286" t="str">
        <f t="shared" si="110"/>
        <v/>
      </c>
      <c r="GQ23" s="28"/>
      <c r="GR23" s="339" t="str">
        <f>IF(ISNUMBER(IF23),INDEX($GA$15:$GA$313,MATCH(IF23,$IE$15:$IE$190,0),1),"")</f>
        <v/>
      </c>
      <c r="GS23" s="341" t="str">
        <f t="shared" si="111"/>
        <v/>
      </c>
      <c r="GT23" s="340" t="str">
        <f t="shared" si="112"/>
        <v/>
      </c>
      <c r="GU23" s="279" t="str">
        <f t="shared" si="120"/>
        <v>_T_</v>
      </c>
      <c r="GV23" s="279" t="str">
        <f t="shared" si="130"/>
        <v/>
      </c>
      <c r="GW23" s="279" t="str">
        <f t="shared" si="121"/>
        <v/>
      </c>
      <c r="GX23" s="279" t="str">
        <f t="shared" si="122"/>
        <v/>
      </c>
      <c r="GY23" s="279" t="str">
        <f t="shared" si="113"/>
        <v/>
      </c>
      <c r="GZ23" s="71"/>
      <c r="HA23" s="287" t="s">
        <v>29</v>
      </c>
      <c r="HB23" s="290" t="s">
        <v>712</v>
      </c>
      <c r="HC23" s="290" t="s">
        <v>787</v>
      </c>
      <c r="HD23" s="290" t="s">
        <v>681</v>
      </c>
      <c r="HE23" s="290" t="s">
        <v>746</v>
      </c>
      <c r="HF23" s="287"/>
      <c r="HG23" s="287"/>
      <c r="HH23" s="287"/>
      <c r="HI23" s="287"/>
      <c r="HJ23" s="294"/>
      <c r="HK23" s="294"/>
      <c r="HL23" s="294"/>
      <c r="HM23" s="75"/>
      <c r="HN23" s="293">
        <f>IF(HA23&lt;&gt;"",MAX(HN$14:HN22)+1,0)</f>
        <v>9</v>
      </c>
      <c r="HO23" s="293">
        <f>IF(HB23&lt;&gt;"",MAX(HO$14:HO22)+1,0)</f>
        <v>8</v>
      </c>
      <c r="HP23" s="293">
        <f>IF(HC23&lt;&gt;"",MAX(HP$14:HP22)+1,0)</f>
        <v>9</v>
      </c>
      <c r="HQ23" s="293">
        <f>IF(HD23&lt;&gt;"",MAX(HQ$14:HQ22)+1,0)</f>
        <v>8</v>
      </c>
      <c r="HR23" s="293">
        <f>IF(HE23&lt;&gt;"",MAX(HR$14:HR22)+1,0)</f>
        <v>8</v>
      </c>
      <c r="HS23" s="293">
        <f>IF(HF23&lt;&gt;"",MAX(HS$14:HS22)+1,0)</f>
        <v>0</v>
      </c>
      <c r="HT23" s="293">
        <f>IF(HG23&lt;&gt;"",MAX(HT$14:HT22)+1,0)</f>
        <v>0</v>
      </c>
      <c r="HU23" s="293">
        <f>IF(HH23&lt;&gt;"",MAX(HU$14:HU22)+1,0)</f>
        <v>0</v>
      </c>
      <c r="HV23" s="293">
        <f>IF(HI23&lt;&gt;"",MAX(HV$14:HV22)+1,0)</f>
        <v>0</v>
      </c>
      <c r="HW23" s="293">
        <f>IF(HJ23&lt;&gt;"",MAX(HW$14:HW22)+1,0)</f>
        <v>0</v>
      </c>
      <c r="HX23" s="293">
        <f>IF(HK23&lt;&gt;"",MAX(HX$14:HX22)+1,0)</f>
        <v>0</v>
      </c>
      <c r="HY23" s="293">
        <f>IF(HL23&lt;&gt;"",MAX(HY$14:HY22)+1,0)</f>
        <v>0</v>
      </c>
      <c r="HZ23" s="75">
        <f t="shared" si="123"/>
        <v>1</v>
      </c>
      <c r="IA23" s="75">
        <f t="shared" si="124"/>
        <v>0</v>
      </c>
      <c r="IB23" s="75">
        <f t="shared" si="125"/>
        <v>9</v>
      </c>
      <c r="IC23" s="75" t="str">
        <f t="shared" si="126"/>
        <v>top</v>
      </c>
      <c r="ID23" s="395">
        <f t="shared" si="127"/>
        <v>9</v>
      </c>
      <c r="IE23" s="394">
        <f>IF(ISNUMBER(MATCH(GA23,$IC$15:$IC$313,0)),0,MAX(IE$14:IE22)+1)</f>
        <v>0</v>
      </c>
      <c r="IF23" s="394" t="str">
        <f t="shared" si="128"/>
        <v/>
      </c>
      <c r="IG23" s="380">
        <f>IF(OR(II23="",II23=0),"",B23)</f>
        <v>9</v>
      </c>
      <c r="IH23" s="332"/>
      <c r="II23" s="330" t="str">
        <f t="shared" si="114"/>
        <v>43_p7</v>
      </c>
      <c r="IJ23" s="397" t="s">
        <v>688</v>
      </c>
      <c r="IK23" s="71"/>
      <c r="IL23" s="229"/>
      <c r="IM23" s="229"/>
      <c r="IN23" s="229"/>
      <c r="IO23" s="19"/>
      <c r="IP23" s="172"/>
      <c r="IQ23" s="172"/>
      <c r="IR23" s="172"/>
      <c r="IS23" s="172"/>
      <c r="IT23" s="172"/>
      <c r="IU23" s="172"/>
      <c r="IV23" s="172"/>
      <c r="IW23" s="172"/>
      <c r="IX23" s="172"/>
      <c r="IY23" s="172"/>
      <c r="IZ23" s="172"/>
      <c r="JA23" s="101"/>
      <c r="JB23" s="189">
        <v>6.4654200000000009E-2</v>
      </c>
      <c r="JC23" s="128">
        <v>840.8</v>
      </c>
      <c r="JD23" s="129">
        <v>837.93613382362776</v>
      </c>
      <c r="JE23" s="119">
        <v>1.5354454517364999</v>
      </c>
      <c r="JF23" s="132">
        <v>838.91690000000006</v>
      </c>
      <c r="JG23" s="148">
        <v>18</v>
      </c>
      <c r="JH23" s="177">
        <v>1.5354454517364999</v>
      </c>
      <c r="JI23" s="138">
        <v>838.74630000000002</v>
      </c>
      <c r="JJ23" s="183">
        <v>6.4649999999999999E-2</v>
      </c>
      <c r="JK23" s="142">
        <v>837.1</v>
      </c>
      <c r="JL23" s="100">
        <v>4</v>
      </c>
      <c r="JM23" s="109">
        <v>1.5354454517364999</v>
      </c>
      <c r="JN23" s="149">
        <v>838.74630000000002</v>
      </c>
      <c r="JO23" s="145">
        <f t="shared" si="9"/>
        <v>6.4649999999999999E-2</v>
      </c>
      <c r="JP23" s="126"/>
      <c r="JQ23" s="145">
        <v>6.4654200000000009E-2</v>
      </c>
      <c r="JR23" s="160">
        <f t="shared" si="3"/>
        <v>6.4649999999999999E-2</v>
      </c>
      <c r="JS23" s="160">
        <f t="shared" si="4"/>
        <v>1.5516000000000001</v>
      </c>
      <c r="JT23" s="160">
        <f t="shared" si="5"/>
        <v>93.096000000000004</v>
      </c>
      <c r="JU23" s="160">
        <f t="shared" si="10"/>
        <v>93.096000000000004</v>
      </c>
      <c r="JV23" s="101"/>
      <c r="JW23" s="71"/>
      <c r="JX23" s="293" t="str">
        <f>IF(AND(ISNUMBER(JX$14),ISNUMBER(MATCH($IC23,DJ$15:DJ$313,0))),$IC23,"")</f>
        <v>top</v>
      </c>
      <c r="JY23" s="293" t="str">
        <f>IF(AND(ISNUMBER(JY$14),ISNUMBER(MATCH($IC23,DK$15:DK$313,0))),$IC23,"")</f>
        <v>top</v>
      </c>
      <c r="JZ23" s="293" t="str">
        <f>IF(AND(ISNUMBER(JZ$14),ISNUMBER(MATCH($IC23,DL$15:DL$313,0))),$IC23,"")</f>
        <v>top</v>
      </c>
      <c r="KA23" s="293" t="str">
        <f>IF(AND(ISNUMBER(KA$14),ISNUMBER(MATCH($IC23,DM$15:DM$313,0))),$IC23,"")</f>
        <v>top</v>
      </c>
      <c r="KB23" s="293" t="str">
        <f>IF(AND(ISNUMBER(KB$14),ISNUMBER(MATCH($IC23,DN$15:DN$313,0))),$IC23,"")</f>
        <v/>
      </c>
      <c r="KC23" s="293" t="str">
        <f>IF(AND(ISNUMBER(KC$14),ISNUMBER(MATCH($IC23,DO$15:DO$313,0))),$IC23,"")</f>
        <v>top</v>
      </c>
      <c r="KD23" s="293" t="str">
        <f>IF(AND(ISNUMBER(KD$14),ISNUMBER(MATCH($IC23,DP$15:DP$313,0))),$IC23,"")</f>
        <v/>
      </c>
      <c r="KE23" s="293" t="str">
        <f>IF(AND(ISNUMBER(KE$14),ISNUMBER(MATCH($IC23,DQ$15:DQ$313,0))),$IC23,"")</f>
        <v>top</v>
      </c>
      <c r="KF23" s="293" t="str">
        <f>IF(AND(ISNUMBER(KF$14),ISNUMBER(MATCH($IC23,DR$15:DR$313,0))),$IC23,"")</f>
        <v/>
      </c>
      <c r="KG23" s="293" t="str">
        <f>IF(AND(ISNUMBER(KG$14),ISNUMBER(MATCH($IC23,DS$15:DS$313,0))),$IC23,"")</f>
        <v>top</v>
      </c>
      <c r="KH23" s="293" t="str">
        <f>IF(AND(ISNUMBER(KH$14),ISNUMBER(MATCH($IC23,DT$15:DT$313,0))),$IC23,"")</f>
        <v/>
      </c>
      <c r="KI23" s="293" t="str">
        <f>IF(AND(ISNUMBER(KI$14),ISNUMBER(MATCH($IC23,DU$15:DU$313,0))),$IC23,"")</f>
        <v>top</v>
      </c>
      <c r="KJ23" s="293" t="str">
        <f>IF(AND(ISNUMBER(KJ$14),ISNUMBER(MATCH($IC23,DV$15:DV$313,0))),$IC23,"")</f>
        <v>top</v>
      </c>
      <c r="KK23" s="293" t="str">
        <f>IF(AND(ISNUMBER(KK$14),ISNUMBER(MATCH($IC23,DW$15:DW$313,0))),$IC23,"")</f>
        <v>top</v>
      </c>
      <c r="KL23" s="293" t="str">
        <f>IF(AND(ISNUMBER(KL$14),ISNUMBER(MATCH($IC23,DX$15:DX$313,0))),$IC23,"")</f>
        <v>top</v>
      </c>
      <c r="KM23" s="293" t="str">
        <f>IF(AND(ISNUMBER(KM$14),ISNUMBER(MATCH($IC23,DY$15:DY$313,0))),$IC23,"")</f>
        <v>top</v>
      </c>
      <c r="KN23" s="293" t="str">
        <f>IF(AND(ISNUMBER(KN$14),ISNUMBER(MATCH($IC23,DZ$15:DZ$313,0))),$IC23,"")</f>
        <v>top</v>
      </c>
      <c r="KO23" s="293" t="str">
        <f>IF(AND(ISNUMBER(KO$14),ISNUMBER(MATCH($IC23,EA$15:EA$313,0))),$IC23,"")</f>
        <v>top</v>
      </c>
      <c r="KP23" s="293" t="str">
        <f>IF(AND(ISNUMBER(KP$14),ISNUMBER(MATCH($IC23,EB$15:EB$313,0))),$IC23,"")</f>
        <v>top</v>
      </c>
      <c r="KQ23" s="293" t="str">
        <f>IF(AND(ISNUMBER(KQ$14),ISNUMBER(MATCH($IC23,EC$15:EC$313,0))),$IC23,"")</f>
        <v>top</v>
      </c>
      <c r="KR23" s="293" t="str">
        <f>IF(AND(ISNUMBER(KR$14),ISNUMBER(MATCH($IC23,ED$15:ED$313,0))),$IC23,"")</f>
        <v>top</v>
      </c>
      <c r="KS23" s="293" t="str">
        <f>IF(AND(ISNUMBER(KS$14),ISNUMBER(MATCH($IC23,EE$15:EE$313,0))),$IC23,"")</f>
        <v/>
      </c>
      <c r="KT23" s="293" t="str">
        <f>IF(AND(ISNUMBER(KT$14),ISNUMBER(MATCH($IC23,EF$15:EF$313,0))),$IC23,"")</f>
        <v>top</v>
      </c>
      <c r="KU23" s="293" t="str">
        <f>IF(AND(ISNUMBER(KU$14),ISNUMBER(MATCH($IC23,EG$15:EG$313,0))),$IC23,"")</f>
        <v/>
      </c>
      <c r="KV23" s="293" t="str">
        <f>IF(AND(ISNUMBER(KV$14),ISNUMBER(MATCH($IC23,EH$15:EH$313,0))),$IC23,"")</f>
        <v>top</v>
      </c>
      <c r="KW23" s="293" t="str">
        <f>IF(AND(ISNUMBER(KW$14),ISNUMBER(MATCH($IC23,EI$15:EI$313,0))),$IC23,"")</f>
        <v/>
      </c>
      <c r="KX23" s="293" t="str">
        <f>IF(AND(ISNUMBER(KX$14),ISNUMBER(MATCH($IC23,EJ$15:EJ$313,0))),$IC23,"")</f>
        <v/>
      </c>
      <c r="KY23" s="293" t="str">
        <f>IF(AND(ISNUMBER(KY$14),ISNUMBER(MATCH($IC23,EK$15:EK$313,0))),$IC23,"")</f>
        <v/>
      </c>
      <c r="KZ23" s="293"/>
      <c r="LA23" s="293"/>
      <c r="LB23" s="293"/>
      <c r="LC23" s="75">
        <f>COUNTIF(JX23:KY23,"="&amp;IC23)</f>
        <v>19</v>
      </c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</row>
    <row r="24" spans="1:329" s="3" customFormat="1" ht="6" customHeight="1" x14ac:dyDescent="0.15">
      <c r="A24" s="61" t="s">
        <v>746</v>
      </c>
      <c r="B24" s="305">
        <f t="shared" si="129"/>
        <v>10</v>
      </c>
      <c r="C24" s="85" t="s">
        <v>107</v>
      </c>
      <c r="D24" s="304" t="s">
        <v>78</v>
      </c>
      <c r="E24" s="71"/>
      <c r="F24" s="260"/>
      <c r="G24" s="261" t="s">
        <v>44</v>
      </c>
      <c r="H24" s="262">
        <v>2</v>
      </c>
      <c r="I24" s="260"/>
      <c r="J24" s="261" t="s">
        <v>4</v>
      </c>
      <c r="K24" s="262">
        <v>0.16</v>
      </c>
      <c r="L24" s="260"/>
      <c r="M24" s="261" t="s">
        <v>30</v>
      </c>
      <c r="N24" s="262">
        <v>0.3</v>
      </c>
      <c r="O24" s="260"/>
      <c r="P24" s="261" t="s">
        <v>29</v>
      </c>
      <c r="Q24" s="262">
        <v>0</v>
      </c>
      <c r="R24" s="260"/>
      <c r="S24" s="261" t="s">
        <v>158</v>
      </c>
      <c r="T24" s="262">
        <v>100</v>
      </c>
      <c r="U24" s="260"/>
      <c r="V24" s="261" t="s">
        <v>4</v>
      </c>
      <c r="W24" s="262">
        <v>1</v>
      </c>
      <c r="X24" s="260"/>
      <c r="Y24" s="261" t="s">
        <v>28</v>
      </c>
      <c r="Z24" s="262">
        <v>20</v>
      </c>
      <c r="AA24" s="260"/>
      <c r="AB24" s="261" t="s">
        <v>255</v>
      </c>
      <c r="AC24" s="262">
        <v>7.5</v>
      </c>
      <c r="AD24" s="260"/>
      <c r="AE24" s="261" t="s">
        <v>36</v>
      </c>
      <c r="AF24" s="262" t="s">
        <v>62</v>
      </c>
      <c r="AG24" s="260"/>
      <c r="AH24" s="261" t="s">
        <v>289</v>
      </c>
      <c r="AI24" s="317">
        <v>0.01</v>
      </c>
      <c r="AJ24" s="260"/>
      <c r="AK24" s="261" t="s">
        <v>138</v>
      </c>
      <c r="AL24" s="262">
        <v>1</v>
      </c>
      <c r="AM24" s="260"/>
      <c r="AN24" s="261" t="s">
        <v>214</v>
      </c>
      <c r="AO24" s="262">
        <v>100</v>
      </c>
      <c r="AP24" s="283"/>
      <c r="AQ24" s="356" t="s">
        <v>33</v>
      </c>
      <c r="AR24" s="351">
        <v>1</v>
      </c>
      <c r="AS24" s="283"/>
      <c r="AT24" s="356" t="s">
        <v>386</v>
      </c>
      <c r="AU24" s="351">
        <v>4.0000000000000001E-3</v>
      </c>
      <c r="AV24" s="260"/>
      <c r="AW24" s="261" t="s">
        <v>137</v>
      </c>
      <c r="AX24" s="262">
        <v>1</v>
      </c>
      <c r="AY24" s="260"/>
      <c r="AZ24" s="261" t="s">
        <v>6</v>
      </c>
      <c r="BA24" s="262">
        <v>-100</v>
      </c>
      <c r="BB24" s="260" t="s">
        <v>3</v>
      </c>
      <c r="BC24" s="261" t="s">
        <v>383</v>
      </c>
      <c r="BD24" s="262">
        <v>-200</v>
      </c>
      <c r="BE24" s="260"/>
      <c r="BF24" s="261" t="s">
        <v>0</v>
      </c>
      <c r="BG24" s="262" t="s">
        <v>411</v>
      </c>
      <c r="BH24" s="260"/>
      <c r="BI24" s="261" t="s">
        <v>0</v>
      </c>
      <c r="BJ24" s="262" t="s">
        <v>411</v>
      </c>
      <c r="BK24" s="260"/>
      <c r="BL24" s="261" t="s">
        <v>28</v>
      </c>
      <c r="BM24" s="262">
        <v>40</v>
      </c>
      <c r="BN24" s="260"/>
      <c r="BO24" s="261" t="s">
        <v>15</v>
      </c>
      <c r="BP24" s="262">
        <v>500</v>
      </c>
      <c r="BQ24" s="260" t="s">
        <v>11</v>
      </c>
      <c r="BR24" s="261" t="s">
        <v>429</v>
      </c>
      <c r="BS24" s="262">
        <v>2E-3</v>
      </c>
      <c r="BT24" s="260"/>
      <c r="BU24" s="261" t="s">
        <v>6</v>
      </c>
      <c r="BV24" s="262">
        <v>0</v>
      </c>
      <c r="BW24" s="260"/>
      <c r="BX24" s="261" t="s">
        <v>457</v>
      </c>
      <c r="BY24" s="262">
        <v>2.0000000000000001E-9</v>
      </c>
      <c r="BZ24" s="260"/>
      <c r="CA24" s="261" t="s">
        <v>551</v>
      </c>
      <c r="CB24" s="262">
        <v>53</v>
      </c>
      <c r="CC24" s="260"/>
      <c r="CD24" s="261" t="s">
        <v>351</v>
      </c>
      <c r="CE24" s="262">
        <v>1E-4</v>
      </c>
      <c r="CF24" s="376" t="s">
        <v>2</v>
      </c>
      <c r="CG24" s="229"/>
      <c r="CH24" s="230">
        <f>IF(ISNUMBER(FW24),IF(ISNUMBER(MATCH(GA24,$CG$15:$CG$313,0)),0,MAX(CH$14:CH23)+1),"")</f>
        <v>0</v>
      </c>
      <c r="CI24" s="7">
        <f t="shared" si="19"/>
        <v>67</v>
      </c>
      <c r="CJ24" s="7">
        <f t="shared" si="20"/>
        <v>31</v>
      </c>
      <c r="CK24" s="7" t="str">
        <f t="shared" si="21"/>
        <v/>
      </c>
      <c r="CL24" s="7" t="str">
        <f t="shared" si="22"/>
        <v/>
      </c>
      <c r="CM24" s="7" t="str">
        <f t="shared" si="23"/>
        <v/>
      </c>
      <c r="CN24" s="7" t="str">
        <f t="shared" si="24"/>
        <v/>
      </c>
      <c r="CO24" s="7" t="str">
        <f t="shared" si="25"/>
        <v/>
      </c>
      <c r="CP24" s="7" t="str">
        <f t="shared" si="26"/>
        <v/>
      </c>
      <c r="CQ24" s="7" t="str">
        <f t="shared" si="27"/>
        <v/>
      </c>
      <c r="CR24" s="7" t="str">
        <f t="shared" si="28"/>
        <v/>
      </c>
      <c r="CS24" s="7" t="str">
        <f t="shared" si="29"/>
        <v/>
      </c>
      <c r="CT24" s="7" t="str">
        <f t="shared" si="30"/>
        <v/>
      </c>
      <c r="CU24" s="7" t="str">
        <f t="shared" si="31"/>
        <v/>
      </c>
      <c r="CV24" s="7" t="str">
        <f t="shared" si="32"/>
        <v/>
      </c>
      <c r="CW24" s="7" t="str">
        <f t="shared" si="33"/>
        <v/>
      </c>
      <c r="CX24" s="7" t="str">
        <f t="shared" si="34"/>
        <v/>
      </c>
      <c r="CY24" s="7" t="str">
        <f t="shared" si="35"/>
        <v/>
      </c>
      <c r="CZ24" s="7" t="str">
        <f t="shared" si="36"/>
        <v/>
      </c>
      <c r="DA24" s="7" t="str">
        <f t="shared" si="37"/>
        <v/>
      </c>
      <c r="DB24" s="7" t="str">
        <f t="shared" si="38"/>
        <v/>
      </c>
      <c r="DC24" s="7" t="str">
        <f t="shared" si="39"/>
        <v/>
      </c>
      <c r="DD24" s="7" t="str">
        <f t="shared" si="40"/>
        <v/>
      </c>
      <c r="DE24" s="7" t="str">
        <f t="shared" si="41"/>
        <v/>
      </c>
      <c r="DF24" s="7" t="str">
        <f t="shared" si="42"/>
        <v/>
      </c>
      <c r="DG24" s="7" t="str">
        <f t="shared" si="43"/>
        <v/>
      </c>
      <c r="DH24" s="7" t="str">
        <f t="shared" si="44"/>
        <v/>
      </c>
      <c r="DI24" s="65" t="s">
        <v>2</v>
      </c>
      <c r="DJ24" s="309" t="str">
        <f t="shared" si="45"/>
        <v>l.sorptioncap.</v>
      </c>
      <c r="DK24" s="309" t="str">
        <f t="shared" si="46"/>
        <v>l.sorptioncap.</v>
      </c>
      <c r="DL24" s="309" t="str">
        <f t="shared" si="47"/>
        <v>-</v>
      </c>
      <c r="DM24" s="309" t="str">
        <f t="shared" si="48"/>
        <v>-</v>
      </c>
      <c r="DN24" s="309" t="str">
        <f t="shared" si="49"/>
        <v>-</v>
      </c>
      <c r="DO24" s="309" t="str">
        <f t="shared" si="50"/>
        <v>-</v>
      </c>
      <c r="DP24" s="309" t="str">
        <f t="shared" si="51"/>
        <v>-</v>
      </c>
      <c r="DQ24" s="309" t="str">
        <f t="shared" si="52"/>
        <v>-</v>
      </c>
      <c r="DR24" s="309" t="str">
        <f t="shared" si="53"/>
        <v>-</v>
      </c>
      <c r="DS24" s="309" t="str">
        <f t="shared" si="54"/>
        <v>-</v>
      </c>
      <c r="DT24" s="309" t="str">
        <f t="shared" si="55"/>
        <v>-</v>
      </c>
      <c r="DU24" s="309" t="str">
        <f t="shared" si="56"/>
        <v>-</v>
      </c>
      <c r="DV24" s="309" t="str">
        <f t="shared" si="57"/>
        <v>-</v>
      </c>
      <c r="DW24" s="309" t="str">
        <f t="shared" si="58"/>
        <v>-</v>
      </c>
      <c r="DX24" s="309" t="str">
        <f t="shared" si="59"/>
        <v>-</v>
      </c>
      <c r="DY24" s="309" t="str">
        <f t="shared" si="60"/>
        <v>-</v>
      </c>
      <c r="DZ24" s="309" t="str">
        <f t="shared" si="61"/>
        <v>-</v>
      </c>
      <c r="EA24" s="309" t="str">
        <f t="shared" si="62"/>
        <v>-</v>
      </c>
      <c r="EB24" s="309" t="str">
        <f t="shared" si="63"/>
        <v>-</v>
      </c>
      <c r="EC24" s="309" t="str">
        <f t="shared" si="64"/>
        <v>-</v>
      </c>
      <c r="ED24" s="309" t="str">
        <f t="shared" si="65"/>
        <v>-</v>
      </c>
      <c r="EE24" s="309" t="str">
        <f t="shared" si="66"/>
        <v>-</v>
      </c>
      <c r="EF24" s="309" t="str">
        <f t="shared" si="67"/>
        <v>-</v>
      </c>
      <c r="EG24" s="309" t="str">
        <f t="shared" si="68"/>
        <v>-</v>
      </c>
      <c r="EH24" s="309" t="str">
        <f t="shared" si="69"/>
        <v>-</v>
      </c>
      <c r="EI24" s="309" t="str">
        <f t="shared" si="70"/>
        <v>-</v>
      </c>
      <c r="EJ24" s="7"/>
      <c r="EK24" s="7"/>
      <c r="EL24" s="7"/>
      <c r="EM24" s="34"/>
      <c r="EN24" s="66" t="str">
        <f t="shared" si="71"/>
        <v>-</v>
      </c>
      <c r="EO24" s="66">
        <f t="shared" si="72"/>
        <v>3.0000000000000001E-3</v>
      </c>
      <c r="EP24" s="66" t="str">
        <f t="shared" si="73"/>
        <v>-</v>
      </c>
      <c r="EQ24" s="66" t="str">
        <f t="shared" si="74"/>
        <v>-</v>
      </c>
      <c r="ER24" s="66" t="str">
        <f t="shared" si="75"/>
        <v>-</v>
      </c>
      <c r="ES24" s="66" t="str">
        <f t="shared" si="76"/>
        <v>-</v>
      </c>
      <c r="ET24" s="66" t="str">
        <f t="shared" si="77"/>
        <v>-</v>
      </c>
      <c r="EU24" s="66" t="str">
        <f t="shared" si="78"/>
        <v>-</v>
      </c>
      <c r="EV24" s="66" t="str">
        <f t="shared" si="79"/>
        <v>-</v>
      </c>
      <c r="EW24" s="66" t="str">
        <f t="shared" si="80"/>
        <v>-</v>
      </c>
      <c r="EX24" s="66" t="str">
        <f t="shared" si="81"/>
        <v>-</v>
      </c>
      <c r="EY24" s="66" t="str">
        <f t="shared" si="82"/>
        <v>-</v>
      </c>
      <c r="EZ24" s="66" t="str">
        <f t="shared" si="83"/>
        <v>-</v>
      </c>
      <c r="FA24" s="66" t="str">
        <f t="shared" si="84"/>
        <v>-</v>
      </c>
      <c r="FB24" s="66" t="str">
        <f t="shared" si="85"/>
        <v>-</v>
      </c>
      <c r="FC24" s="66" t="str">
        <f t="shared" si="86"/>
        <v>-</v>
      </c>
      <c r="FD24" s="66" t="str">
        <f t="shared" si="87"/>
        <v>-</v>
      </c>
      <c r="FE24" s="66" t="str">
        <f t="shared" si="88"/>
        <v>-</v>
      </c>
      <c r="FF24" s="66" t="str">
        <f t="shared" si="89"/>
        <v>-</v>
      </c>
      <c r="FG24" s="66" t="str">
        <f t="shared" si="90"/>
        <v>-</v>
      </c>
      <c r="FH24" s="66" t="str">
        <f t="shared" si="91"/>
        <v>-</v>
      </c>
      <c r="FI24" s="66" t="str">
        <f t="shared" si="92"/>
        <v>-</v>
      </c>
      <c r="FJ24" s="66" t="str">
        <f t="shared" si="93"/>
        <v>-</v>
      </c>
      <c r="FK24" s="66" t="str">
        <f t="shared" si="94"/>
        <v>-</v>
      </c>
      <c r="FL24" s="66" t="str">
        <f t="shared" si="95"/>
        <v>-</v>
      </c>
      <c r="FM24" s="66" t="str">
        <f t="shared" si="96"/>
        <v>-</v>
      </c>
      <c r="FN24" s="7"/>
      <c r="FO24" s="7"/>
      <c r="FP24" s="7"/>
      <c r="FQ24" s="97" t="s">
        <v>2</v>
      </c>
      <c r="FR24" s="71"/>
      <c r="FS24" s="7">
        <f>IF(ISNUMBER(INDEX($CI$15:$DI$314,$B24,GC$5)),MAX(FS$14:FS23)+1,0)</f>
        <v>0</v>
      </c>
      <c r="FT24" s="7">
        <f t="shared" si="97"/>
        <v>10</v>
      </c>
      <c r="FU24" s="7">
        <f t="shared" si="98"/>
        <v>25</v>
      </c>
      <c r="FV24" s="291">
        <f t="shared" si="99"/>
        <v>0</v>
      </c>
      <c r="FW24" s="291">
        <f t="shared" si="100"/>
        <v>10</v>
      </c>
      <c r="FX24" s="291">
        <f t="shared" si="101"/>
        <v>0</v>
      </c>
      <c r="FY24" s="85" t="str">
        <f t="shared" si="102"/>
        <v>_B_</v>
      </c>
      <c r="FZ24" s="338">
        <f t="shared" si="103"/>
        <v>0</v>
      </c>
      <c r="GA24" s="316" t="str">
        <f t="shared" si="104"/>
        <v>botm</v>
      </c>
      <c r="GB24" s="28" t="str">
        <f t="shared" si="105"/>
        <v/>
      </c>
      <c r="GC24" s="279" t="str">
        <f t="shared" si="115"/>
        <v>botm</v>
      </c>
      <c r="GD24" s="366">
        <f t="shared" si="106"/>
        <v>0</v>
      </c>
      <c r="GE24" s="81"/>
      <c r="GF24" s="279" t="str">
        <f t="shared" si="116"/>
        <v>k11</v>
      </c>
      <c r="GG24" s="366">
        <f t="shared" si="107"/>
        <v>3.0479999999999999E-3</v>
      </c>
      <c r="GH24" s="81"/>
      <c r="GI24" s="279" t="str">
        <f t="shared" si="117"/>
        <v/>
      </c>
      <c r="GJ24" s="366" t="str">
        <f t="shared" si="108"/>
        <v/>
      </c>
      <c r="GK24" s="81"/>
      <c r="GL24" s="279" t="str">
        <f t="shared" si="118"/>
        <v>strt</v>
      </c>
      <c r="GM24" s="362" t="str">
        <f t="shared" si="109"/>
        <v>"varies"</v>
      </c>
      <c r="GN24" s="81"/>
      <c r="GO24" s="279" t="str">
        <f t="shared" si="119"/>
        <v/>
      </c>
      <c r="GP24" s="286" t="str">
        <f t="shared" si="110"/>
        <v/>
      </c>
      <c r="GQ24" s="28"/>
      <c r="GR24" s="339" t="str">
        <f>IF(ISNUMBER(IF24),INDEX($GA$15:$GA$313,MATCH(IF24,$IE$15:$IE$190,0),1),"")</f>
        <v/>
      </c>
      <c r="GS24" s="341" t="str">
        <f t="shared" si="111"/>
        <v/>
      </c>
      <c r="GT24" s="340" t="str">
        <f t="shared" si="112"/>
        <v/>
      </c>
      <c r="GU24" s="279" t="str">
        <f t="shared" si="120"/>
        <v>_B_</v>
      </c>
      <c r="GV24" s="279" t="str">
        <f t="shared" si="130"/>
        <v>k1</v>
      </c>
      <c r="GW24" s="279" t="str">
        <f t="shared" si="121"/>
        <v/>
      </c>
      <c r="GX24" s="279" t="str">
        <f t="shared" si="122"/>
        <v>st_</v>
      </c>
      <c r="GY24" s="279" t="str">
        <f t="shared" si="113"/>
        <v/>
      </c>
      <c r="GZ24" s="71"/>
      <c r="HA24" s="287" t="s">
        <v>6</v>
      </c>
      <c r="HB24" s="287" t="s">
        <v>11</v>
      </c>
      <c r="HC24" s="287" t="s">
        <v>797</v>
      </c>
      <c r="HD24" s="287" t="s">
        <v>53</v>
      </c>
      <c r="HE24" s="287" t="s">
        <v>745</v>
      </c>
      <c r="HF24" s="287"/>
      <c r="HG24" s="287"/>
      <c r="HH24" s="287"/>
      <c r="HI24" s="287"/>
      <c r="HJ24" s="294"/>
      <c r="HK24" s="294"/>
      <c r="HL24" s="294"/>
      <c r="HM24" s="75"/>
      <c r="HN24" s="293">
        <f>IF(HA24&lt;&gt;"",MAX(HN$14:HN23)+1,0)</f>
        <v>10</v>
      </c>
      <c r="HO24" s="293">
        <f>IF(HB24&lt;&gt;"",MAX(HO$14:HO23)+1,0)</f>
        <v>9</v>
      </c>
      <c r="HP24" s="293">
        <f>IF(HC24&lt;&gt;"",MAX(HP$14:HP23)+1,0)</f>
        <v>10</v>
      </c>
      <c r="HQ24" s="293">
        <f>IF(HD24&lt;&gt;"",MAX(HQ$14:HQ23)+1,0)</f>
        <v>9</v>
      </c>
      <c r="HR24" s="293">
        <f>IF(HE24&lt;&gt;"",MAX(HR$14:HR23)+1,0)</f>
        <v>9</v>
      </c>
      <c r="HS24" s="293">
        <f>IF(HF24&lt;&gt;"",MAX(HS$14:HS23)+1,0)</f>
        <v>0</v>
      </c>
      <c r="HT24" s="293">
        <f>IF(HG24&lt;&gt;"",MAX(HT$14:HT23)+1,0)</f>
        <v>0</v>
      </c>
      <c r="HU24" s="293">
        <f>IF(HH24&lt;&gt;"",MAX(HU$14:HU23)+1,0)</f>
        <v>0</v>
      </c>
      <c r="HV24" s="293">
        <f>IF(HI24&lt;&gt;"",MAX(HV$14:HV23)+1,0)</f>
        <v>0</v>
      </c>
      <c r="HW24" s="293">
        <f>IF(HJ24&lt;&gt;"",MAX(HW$14:HW23)+1,0)</f>
        <v>0</v>
      </c>
      <c r="HX24" s="293">
        <f>IF(HK24&lt;&gt;"",MAX(HX$14:HX23)+1,0)</f>
        <v>0</v>
      </c>
      <c r="HY24" s="293">
        <f>IF(HL24&lt;&gt;"",MAX(HY$14:HY23)+1,0)</f>
        <v>0</v>
      </c>
      <c r="HZ24" s="75">
        <f t="shared" si="123"/>
        <v>1</v>
      </c>
      <c r="IA24" s="75">
        <f t="shared" si="124"/>
        <v>0</v>
      </c>
      <c r="IB24" s="75">
        <f t="shared" si="125"/>
        <v>10</v>
      </c>
      <c r="IC24" s="75" t="str">
        <f t="shared" si="126"/>
        <v>botm</v>
      </c>
      <c r="ID24" s="395">
        <f t="shared" si="127"/>
        <v>10</v>
      </c>
      <c r="IE24" s="394">
        <f>IF(ISNUMBER(MATCH(GA24,$IC$15:$IC$313,0)),0,MAX(IE$14:IE23)+1)</f>
        <v>0</v>
      </c>
      <c r="IF24" s="394" t="str">
        <f t="shared" si="128"/>
        <v/>
      </c>
      <c r="IG24" s="380">
        <f>IF(OR(II24="",II24=0),"",B24)</f>
        <v>10</v>
      </c>
      <c r="IH24" s="332"/>
      <c r="II24" s="330" t="str">
        <f t="shared" si="114"/>
        <v>44_p8</v>
      </c>
      <c r="IJ24" s="397" t="s">
        <v>688</v>
      </c>
      <c r="IK24" s="71"/>
      <c r="IL24" s="229"/>
      <c r="IM24" s="229"/>
      <c r="IN24" s="229"/>
      <c r="IO24" s="19"/>
      <c r="IP24" s="172"/>
      <c r="IQ24" s="172"/>
      <c r="IR24" s="172"/>
      <c r="IS24" s="172"/>
      <c r="IT24" s="172"/>
      <c r="IU24" s="172"/>
      <c r="IV24" s="172"/>
      <c r="IW24" s="172"/>
      <c r="IX24" s="172"/>
      <c r="IY24" s="172"/>
      <c r="IZ24" s="172"/>
      <c r="JA24" s="101"/>
      <c r="JB24" s="189">
        <v>7.1589960000000008E-2</v>
      </c>
      <c r="JC24" s="128">
        <v>840.8</v>
      </c>
      <c r="JD24" s="129">
        <v>837.86946715696115</v>
      </c>
      <c r="JE24" s="119">
        <v>1.8437706232071001</v>
      </c>
      <c r="JF24" s="132">
        <v>839.47979999999995</v>
      </c>
      <c r="JG24" s="148">
        <v>19</v>
      </c>
      <c r="JH24" s="177">
        <v>1.8437706232071001</v>
      </c>
      <c r="JI24" s="138">
        <v>839.20690000000002</v>
      </c>
      <c r="JJ24" s="183">
        <v>7.1590000000000001E-2</v>
      </c>
      <c r="JK24" s="142">
        <v>837</v>
      </c>
      <c r="JL24" s="100">
        <v>3</v>
      </c>
      <c r="JM24" s="109">
        <v>1.8437706232071001</v>
      </c>
      <c r="JN24" s="149">
        <v>839.20690000000002</v>
      </c>
      <c r="JO24" s="145">
        <f t="shared" si="9"/>
        <v>7.1590000000000001E-2</v>
      </c>
      <c r="JP24" s="126"/>
      <c r="JQ24" s="145">
        <v>7.1589960000000008E-2</v>
      </c>
      <c r="JR24" s="160">
        <f t="shared" si="3"/>
        <v>7.1590000000000001E-2</v>
      </c>
      <c r="JS24" s="160">
        <f t="shared" si="4"/>
        <v>1.7181600000000001</v>
      </c>
      <c r="JT24" s="160">
        <f t="shared" si="5"/>
        <v>103.0896</v>
      </c>
      <c r="JU24" s="160">
        <f t="shared" si="10"/>
        <v>103.0896</v>
      </c>
      <c r="JV24" s="101"/>
      <c r="JW24" s="71"/>
      <c r="JX24" s="293" t="str">
        <f>IF(AND(ISNUMBER(JX$14),ISNUMBER(MATCH($IC24,DJ$15:DJ$313,0))),$IC24,"")</f>
        <v>botm</v>
      </c>
      <c r="JY24" s="293" t="str">
        <f>IF(AND(ISNUMBER(JY$14),ISNUMBER(MATCH($IC24,DK$15:DK$313,0))),$IC24,"")</f>
        <v>botm</v>
      </c>
      <c r="JZ24" s="293" t="str">
        <f>IF(AND(ISNUMBER(JZ$14),ISNUMBER(MATCH($IC24,DL$15:DL$313,0))),$IC24,"")</f>
        <v>botm</v>
      </c>
      <c r="KA24" s="293" t="str">
        <f>IF(AND(ISNUMBER(KA$14),ISNUMBER(MATCH($IC24,DM$15:DM$313,0))),$IC24,"")</f>
        <v>botm</v>
      </c>
      <c r="KB24" s="293" t="str">
        <f>IF(AND(ISNUMBER(KB$14),ISNUMBER(MATCH($IC24,DN$15:DN$313,0))),$IC24,"")</f>
        <v/>
      </c>
      <c r="KC24" s="293" t="str">
        <f>IF(AND(ISNUMBER(KC$14),ISNUMBER(MATCH($IC24,DO$15:DO$313,0))),$IC24,"")</f>
        <v>botm</v>
      </c>
      <c r="KD24" s="293" t="str">
        <f>IF(AND(ISNUMBER(KD$14),ISNUMBER(MATCH($IC24,DP$15:DP$313,0))),$IC24,"")</f>
        <v/>
      </c>
      <c r="KE24" s="293" t="str">
        <f>IF(AND(ISNUMBER(KE$14),ISNUMBER(MATCH($IC24,DQ$15:DQ$313,0))),$IC24,"")</f>
        <v>botm</v>
      </c>
      <c r="KF24" s="293" t="str">
        <f>IF(AND(ISNUMBER(KF$14),ISNUMBER(MATCH($IC24,DR$15:DR$313,0))),$IC24,"")</f>
        <v/>
      </c>
      <c r="KG24" s="293" t="str">
        <f>IF(AND(ISNUMBER(KG$14),ISNUMBER(MATCH($IC24,DS$15:DS$313,0))),$IC24,"")</f>
        <v>botm</v>
      </c>
      <c r="KH24" s="293" t="str">
        <f>IF(AND(ISNUMBER(KH$14),ISNUMBER(MATCH($IC24,DT$15:DT$313,0))),$IC24,"")</f>
        <v/>
      </c>
      <c r="KI24" s="293" t="str">
        <f>IF(AND(ISNUMBER(KI$14),ISNUMBER(MATCH($IC24,DU$15:DU$313,0))),$IC24,"")</f>
        <v/>
      </c>
      <c r="KJ24" s="293" t="str">
        <f>IF(AND(ISNUMBER(KJ$14),ISNUMBER(MATCH($IC24,DV$15:DV$313,0))),$IC24,"")</f>
        <v>botm</v>
      </c>
      <c r="KK24" s="293" t="str">
        <f>IF(AND(ISNUMBER(KK$14),ISNUMBER(MATCH($IC24,DW$15:DW$313,0))),$IC24,"")</f>
        <v>botm</v>
      </c>
      <c r="KL24" s="293" t="str">
        <f>IF(AND(ISNUMBER(KL$14),ISNUMBER(MATCH($IC24,DX$15:DX$313,0))),$IC24,"")</f>
        <v>botm</v>
      </c>
      <c r="KM24" s="293" t="str">
        <f>IF(AND(ISNUMBER(KM$14),ISNUMBER(MATCH($IC24,DY$15:DY$313,0))),$IC24,"")</f>
        <v>botm</v>
      </c>
      <c r="KN24" s="293" t="str">
        <f>IF(AND(ISNUMBER(KN$14),ISNUMBER(MATCH($IC24,DZ$15:DZ$313,0))),$IC24,"")</f>
        <v/>
      </c>
      <c r="KO24" s="293" t="str">
        <f>IF(AND(ISNUMBER(KO$14),ISNUMBER(MATCH($IC24,EA$15:EA$313,0))),$IC24,"")</f>
        <v>botm</v>
      </c>
      <c r="KP24" s="293" t="str">
        <f>IF(AND(ISNUMBER(KP$14),ISNUMBER(MATCH($IC24,EB$15:EB$313,0))),$IC24,"")</f>
        <v>botm</v>
      </c>
      <c r="KQ24" s="293" t="str">
        <f>IF(AND(ISNUMBER(KQ$14),ISNUMBER(MATCH($IC24,EC$15:EC$313,0))),$IC24,"")</f>
        <v>botm</v>
      </c>
      <c r="KR24" s="293" t="str">
        <f>IF(AND(ISNUMBER(KR$14),ISNUMBER(MATCH($IC24,ED$15:ED$313,0))),$IC24,"")</f>
        <v>botm</v>
      </c>
      <c r="KS24" s="293" t="str">
        <f>IF(AND(ISNUMBER(KS$14),ISNUMBER(MATCH($IC24,EE$15:EE$313,0))),$IC24,"")</f>
        <v>botm</v>
      </c>
      <c r="KT24" s="293" t="str">
        <f>IF(AND(ISNUMBER(KT$14),ISNUMBER(MATCH($IC24,EF$15:EF$313,0))),$IC24,"")</f>
        <v>botm</v>
      </c>
      <c r="KU24" s="293" t="str">
        <f>IF(AND(ISNUMBER(KU$14),ISNUMBER(MATCH($IC24,EG$15:EG$313,0))),$IC24,"")</f>
        <v/>
      </c>
      <c r="KV24" s="293" t="str">
        <f>IF(AND(ISNUMBER(KV$14),ISNUMBER(MATCH($IC24,EH$15:EH$313,0))),$IC24,"")</f>
        <v/>
      </c>
      <c r="KW24" s="293" t="str">
        <f>IF(AND(ISNUMBER(KW$14),ISNUMBER(MATCH($IC24,EI$15:EI$313,0))),$IC24,"")</f>
        <v>botm</v>
      </c>
      <c r="KX24" s="293" t="str">
        <f>IF(AND(ISNUMBER(KX$14),ISNUMBER(MATCH($IC24,EJ$15:EJ$313,0))),$IC24,"")</f>
        <v/>
      </c>
      <c r="KY24" s="293" t="str">
        <f>IF(AND(ISNUMBER(KY$14),ISNUMBER(MATCH($IC24,EK$15:EK$313,0))),$IC24,"")</f>
        <v/>
      </c>
      <c r="KZ24" s="293"/>
      <c r="LA24" s="293"/>
      <c r="LB24" s="293"/>
      <c r="LC24" s="75">
        <f>COUNTIF(JX24:KY24,"="&amp;IC24)</f>
        <v>18</v>
      </c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</row>
    <row r="25" spans="1:329" s="3" customFormat="1" ht="6" customHeight="1" x14ac:dyDescent="0.15">
      <c r="A25" s="61" t="s">
        <v>748</v>
      </c>
      <c r="B25" s="305">
        <f t="shared" si="129"/>
        <v>11</v>
      </c>
      <c r="C25" s="86" t="s">
        <v>25</v>
      </c>
      <c r="D25" s="305" t="s">
        <v>220</v>
      </c>
      <c r="E25" s="71"/>
      <c r="F25" s="260"/>
      <c r="G25" s="261" t="s">
        <v>45</v>
      </c>
      <c r="H25" s="262">
        <v>3</v>
      </c>
      <c r="I25" s="260"/>
      <c r="J25" s="261" t="s">
        <v>5</v>
      </c>
      <c r="K25" s="262">
        <v>0.16</v>
      </c>
      <c r="L25" s="260"/>
      <c r="M25" s="261" t="s">
        <v>0</v>
      </c>
      <c r="N25" s="262">
        <v>365</v>
      </c>
      <c r="O25" s="260"/>
      <c r="P25" s="261" t="s">
        <v>30</v>
      </c>
      <c r="Q25" s="262">
        <v>0.14000000000000001</v>
      </c>
      <c r="R25" s="260"/>
      <c r="S25" s="261" t="s">
        <v>159</v>
      </c>
      <c r="T25" s="262">
        <v>1</v>
      </c>
      <c r="U25" s="260"/>
      <c r="V25" s="261" t="s">
        <v>40</v>
      </c>
      <c r="W25" s="262">
        <f>W14</f>
        <v>0</v>
      </c>
      <c r="X25" s="260"/>
      <c r="Y25" s="261" t="s">
        <v>27</v>
      </c>
      <c r="Z25" s="262">
        <v>40</v>
      </c>
      <c r="AA25" s="260"/>
      <c r="AB25" s="261" t="s">
        <v>11</v>
      </c>
      <c r="AC25" s="262">
        <f>0.005*86400</f>
        <v>432</v>
      </c>
      <c r="AD25" s="260"/>
      <c r="AE25" s="261" t="s">
        <v>108</v>
      </c>
      <c r="AF25" s="262">
        <v>10</v>
      </c>
      <c r="AG25" s="260"/>
      <c r="AH25" s="261" t="s">
        <v>657</v>
      </c>
      <c r="AI25" s="262" t="s">
        <v>296</v>
      </c>
      <c r="AJ25" s="260"/>
      <c r="AK25" s="261" t="s">
        <v>155</v>
      </c>
      <c r="AL25" s="262" t="str">
        <f>_xlfn.CONCAT(365*86400,",",365*86400)</f>
        <v>31536000,31536000</v>
      </c>
      <c r="AM25" s="260" t="s">
        <v>11</v>
      </c>
      <c r="AN25" s="261" t="s">
        <v>179</v>
      </c>
      <c r="AO25" s="262" t="s">
        <v>304</v>
      </c>
      <c r="AP25" s="283"/>
      <c r="AQ25" s="356" t="s">
        <v>86</v>
      </c>
      <c r="AR25" s="351">
        <v>1</v>
      </c>
      <c r="AS25" s="283"/>
      <c r="AT25" s="356" t="s">
        <v>15</v>
      </c>
      <c r="AU25" s="351">
        <v>500</v>
      </c>
      <c r="AV25" s="260"/>
      <c r="AW25" s="261" t="s">
        <v>4</v>
      </c>
      <c r="AX25" s="262" t="s">
        <v>395</v>
      </c>
      <c r="AY25" s="260"/>
      <c r="AZ25" s="261" t="s">
        <v>53</v>
      </c>
      <c r="BA25" s="262">
        <v>50</v>
      </c>
      <c r="BB25" s="260"/>
      <c r="BC25" s="261" t="s">
        <v>53</v>
      </c>
      <c r="BD25" s="262">
        <v>0</v>
      </c>
      <c r="BE25" s="260" t="s">
        <v>420</v>
      </c>
      <c r="BF25" s="261" t="s">
        <v>33</v>
      </c>
      <c r="BG25" s="262" t="s">
        <v>412</v>
      </c>
      <c r="BH25" s="260"/>
      <c r="BI25" s="261" t="s">
        <v>33</v>
      </c>
      <c r="BJ25" s="262" t="s">
        <v>412</v>
      </c>
      <c r="BK25" s="260"/>
      <c r="BL25" s="261" t="s">
        <v>27</v>
      </c>
      <c r="BM25" s="262">
        <v>40</v>
      </c>
      <c r="BN25" s="260"/>
      <c r="BO25" s="261" t="s">
        <v>16</v>
      </c>
      <c r="BP25" s="262">
        <v>500</v>
      </c>
      <c r="BQ25" s="260" t="s">
        <v>896</v>
      </c>
      <c r="BR25" s="261" t="s">
        <v>430</v>
      </c>
      <c r="BS25" s="262">
        <v>4.0000000000000002E-4</v>
      </c>
      <c r="BT25" s="260"/>
      <c r="BU25" s="261" t="s">
        <v>53</v>
      </c>
      <c r="BV25" s="262" t="s">
        <v>435</v>
      </c>
      <c r="BW25" s="260"/>
      <c r="BX25" s="261" t="s">
        <v>116</v>
      </c>
      <c r="BY25" s="262">
        <v>9.9999999999999995E-7</v>
      </c>
      <c r="BZ25" s="260"/>
      <c r="CA25" s="261" t="s">
        <v>137</v>
      </c>
      <c r="CB25" s="262" t="s">
        <v>137</v>
      </c>
      <c r="CC25" s="260"/>
      <c r="CD25" s="261" t="s">
        <v>352</v>
      </c>
      <c r="CE25" s="262">
        <v>5</v>
      </c>
      <c r="CF25" s="376" t="s">
        <v>2</v>
      </c>
      <c r="CG25" s="229"/>
      <c r="CH25" s="230">
        <f>IF(ISNUMBER(FW25),IF(ISNUMBER(MATCH(GA25,$CG$15:$CG$313,0)),0,MAX(CH$14:CH24)+1),"")</f>
        <v>5</v>
      </c>
      <c r="CI25" s="7">
        <f t="shared" si="19"/>
        <v>23</v>
      </c>
      <c r="CJ25" s="7">
        <f t="shared" si="20"/>
        <v>18</v>
      </c>
      <c r="CK25" s="7" t="str">
        <f t="shared" si="21"/>
        <v/>
      </c>
      <c r="CL25" s="7" t="str">
        <f t="shared" si="22"/>
        <v/>
      </c>
      <c r="CM25" s="7" t="str">
        <f t="shared" si="23"/>
        <v/>
      </c>
      <c r="CN25" s="7" t="str">
        <f t="shared" si="24"/>
        <v/>
      </c>
      <c r="CO25" s="7" t="str">
        <f t="shared" si="25"/>
        <v/>
      </c>
      <c r="CP25" s="7" t="str">
        <f t="shared" si="26"/>
        <v/>
      </c>
      <c r="CQ25" s="7" t="str">
        <f t="shared" si="27"/>
        <v/>
      </c>
      <c r="CR25" s="7" t="str">
        <f t="shared" si="28"/>
        <v/>
      </c>
      <c r="CS25" s="7" t="str">
        <f t="shared" si="29"/>
        <v/>
      </c>
      <c r="CT25" s="7" t="str">
        <f t="shared" si="30"/>
        <v/>
      </c>
      <c r="CU25" s="7" t="str">
        <f t="shared" si="31"/>
        <v/>
      </c>
      <c r="CV25" s="7" t="str">
        <f t="shared" si="32"/>
        <v/>
      </c>
      <c r="CW25" s="7" t="str">
        <f t="shared" si="33"/>
        <v/>
      </c>
      <c r="CX25" s="7" t="str">
        <f t="shared" si="34"/>
        <v/>
      </c>
      <c r="CY25" s="7" t="str">
        <f t="shared" si="35"/>
        <v/>
      </c>
      <c r="CZ25" s="7" t="str">
        <f t="shared" si="36"/>
        <v/>
      </c>
      <c r="DA25" s="7" t="str">
        <f t="shared" si="37"/>
        <v/>
      </c>
      <c r="DB25" s="7" t="str">
        <f t="shared" si="38"/>
        <v/>
      </c>
      <c r="DC25" s="7" t="str">
        <f t="shared" si="39"/>
        <v/>
      </c>
      <c r="DD25" s="7" t="str">
        <f t="shared" si="40"/>
        <v/>
      </c>
      <c r="DE25" s="7" t="str">
        <f t="shared" si="41"/>
        <v/>
      </c>
      <c r="DF25" s="7" t="str">
        <f t="shared" si="42"/>
        <v/>
      </c>
      <c r="DG25" s="7" t="str">
        <f t="shared" si="43"/>
        <v/>
      </c>
      <c r="DH25" s="7" t="str">
        <f t="shared" si="44"/>
        <v/>
      </c>
      <c r="DI25" s="65" t="s">
        <v>2</v>
      </c>
      <c r="DJ25" s="309" t="str">
        <f t="shared" si="45"/>
        <v>distribution_coefficient</v>
      </c>
      <c r="DK25" s="309" t="str">
        <f t="shared" si="46"/>
        <v>distribution_coefficient</v>
      </c>
      <c r="DL25" s="309" t="str">
        <f t="shared" si="47"/>
        <v>-</v>
      </c>
      <c r="DM25" s="309" t="str">
        <f t="shared" si="48"/>
        <v>-</v>
      </c>
      <c r="DN25" s="309" t="str">
        <f t="shared" si="49"/>
        <v>-</v>
      </c>
      <c r="DO25" s="309" t="str">
        <f t="shared" si="50"/>
        <v>-</v>
      </c>
      <c r="DP25" s="309" t="str">
        <f t="shared" si="51"/>
        <v>-</v>
      </c>
      <c r="DQ25" s="309" t="str">
        <f t="shared" si="52"/>
        <v>-</v>
      </c>
      <c r="DR25" s="309" t="str">
        <f t="shared" si="53"/>
        <v>-</v>
      </c>
      <c r="DS25" s="309" t="str">
        <f t="shared" si="54"/>
        <v>-</v>
      </c>
      <c r="DT25" s="309" t="str">
        <f t="shared" si="55"/>
        <v>-</v>
      </c>
      <c r="DU25" s="309" t="str">
        <f t="shared" si="56"/>
        <v>-</v>
      </c>
      <c r="DV25" s="309" t="str">
        <f t="shared" si="57"/>
        <v>-</v>
      </c>
      <c r="DW25" s="309" t="str">
        <f t="shared" si="58"/>
        <v>-</v>
      </c>
      <c r="DX25" s="309" t="str">
        <f t="shared" si="59"/>
        <v>-</v>
      </c>
      <c r="DY25" s="309" t="str">
        <f t="shared" si="60"/>
        <v>-</v>
      </c>
      <c r="DZ25" s="309" t="str">
        <f t="shared" si="61"/>
        <v>-</v>
      </c>
      <c r="EA25" s="309" t="str">
        <f t="shared" si="62"/>
        <v>-</v>
      </c>
      <c r="EB25" s="309" t="str">
        <f t="shared" si="63"/>
        <v>-</v>
      </c>
      <c r="EC25" s="309" t="str">
        <f t="shared" si="64"/>
        <v>-</v>
      </c>
      <c r="ED25" s="309" t="str">
        <f t="shared" si="65"/>
        <v>-</v>
      </c>
      <c r="EE25" s="309" t="str">
        <f t="shared" si="66"/>
        <v>-</v>
      </c>
      <c r="EF25" s="309" t="str">
        <f t="shared" si="67"/>
        <v>-</v>
      </c>
      <c r="EG25" s="309" t="str">
        <f t="shared" si="68"/>
        <v>-</v>
      </c>
      <c r="EH25" s="309" t="str">
        <f t="shared" si="69"/>
        <v>-</v>
      </c>
      <c r="EI25" s="309" t="str">
        <f t="shared" si="70"/>
        <v>-</v>
      </c>
      <c r="EJ25" s="7"/>
      <c r="EK25" s="7"/>
      <c r="EL25" s="7"/>
      <c r="EM25" s="34"/>
      <c r="EN25" s="66" t="str">
        <f t="shared" si="71"/>
        <v>-</v>
      </c>
      <c r="EO25" s="66">
        <f t="shared" si="72"/>
        <v>0.93300000000000005</v>
      </c>
      <c r="EP25" s="66" t="str">
        <f t="shared" si="73"/>
        <v>-</v>
      </c>
      <c r="EQ25" s="66" t="str">
        <f t="shared" si="74"/>
        <v>-</v>
      </c>
      <c r="ER25" s="66" t="str">
        <f t="shared" si="75"/>
        <v>-</v>
      </c>
      <c r="ES25" s="66" t="str">
        <f t="shared" si="76"/>
        <v>-</v>
      </c>
      <c r="ET25" s="66" t="str">
        <f t="shared" si="77"/>
        <v>-</v>
      </c>
      <c r="EU25" s="66" t="str">
        <f t="shared" si="78"/>
        <v>-</v>
      </c>
      <c r="EV25" s="66" t="str">
        <f t="shared" si="79"/>
        <v>-</v>
      </c>
      <c r="EW25" s="66" t="str">
        <f t="shared" si="80"/>
        <v>-</v>
      </c>
      <c r="EX25" s="66" t="str">
        <f t="shared" si="81"/>
        <v>-</v>
      </c>
      <c r="EY25" s="66" t="str">
        <f t="shared" si="82"/>
        <v>-</v>
      </c>
      <c r="EZ25" s="66" t="str">
        <f t="shared" si="83"/>
        <v>-</v>
      </c>
      <c r="FA25" s="66" t="str">
        <f t="shared" si="84"/>
        <v>-</v>
      </c>
      <c r="FB25" s="66" t="str">
        <f t="shared" si="85"/>
        <v>-</v>
      </c>
      <c r="FC25" s="66" t="str">
        <f t="shared" si="86"/>
        <v>-</v>
      </c>
      <c r="FD25" s="66" t="str">
        <f t="shared" si="87"/>
        <v>-</v>
      </c>
      <c r="FE25" s="66" t="str">
        <f t="shared" si="88"/>
        <v>-</v>
      </c>
      <c r="FF25" s="66" t="str">
        <f t="shared" si="89"/>
        <v>-</v>
      </c>
      <c r="FG25" s="66" t="str">
        <f t="shared" si="90"/>
        <v>-</v>
      </c>
      <c r="FH25" s="66" t="str">
        <f t="shared" si="91"/>
        <v>-</v>
      </c>
      <c r="FI25" s="66" t="str">
        <f t="shared" si="92"/>
        <v>-</v>
      </c>
      <c r="FJ25" s="66" t="str">
        <f t="shared" si="93"/>
        <v>-</v>
      </c>
      <c r="FK25" s="66" t="str">
        <f t="shared" si="94"/>
        <v>-</v>
      </c>
      <c r="FL25" s="66" t="str">
        <f t="shared" si="95"/>
        <v>-</v>
      </c>
      <c r="FM25" s="66" t="str">
        <f t="shared" si="96"/>
        <v>-</v>
      </c>
      <c r="FN25" s="7"/>
      <c r="FO25" s="7"/>
      <c r="FP25" s="7"/>
      <c r="FQ25" s="97" t="s">
        <v>2</v>
      </c>
      <c r="FR25" s="71"/>
      <c r="FS25" s="7">
        <f>IF(ISNUMBER(INDEX($CI$15:$DI$314,$B25,GC$5)),MAX(FS$14:FS24)+1,0)</f>
        <v>0</v>
      </c>
      <c r="FT25" s="7">
        <f t="shared" si="97"/>
        <v>11</v>
      </c>
      <c r="FU25" s="7">
        <f t="shared" si="98"/>
        <v>27</v>
      </c>
      <c r="FV25" s="291">
        <f t="shared" si="99"/>
        <v>0</v>
      </c>
      <c r="FW25" s="291">
        <f t="shared" si="100"/>
        <v>11</v>
      </c>
      <c r="FX25" s="291">
        <f t="shared" si="101"/>
        <v>3.0479999999999999E-3</v>
      </c>
      <c r="FY25" s="85" t="str">
        <f t="shared" si="102"/>
        <v>k1</v>
      </c>
      <c r="FZ25" s="338">
        <f t="shared" si="103"/>
        <v>3.0479999999999999E-3</v>
      </c>
      <c r="GA25" s="316" t="str">
        <f t="shared" si="104"/>
        <v>k11</v>
      </c>
      <c r="GB25" s="28" t="str">
        <f t="shared" si="105"/>
        <v/>
      </c>
      <c r="GC25" s="279" t="str">
        <f t="shared" si="115"/>
        <v/>
      </c>
      <c r="GD25" s="366" t="str">
        <f t="shared" si="106"/>
        <v/>
      </c>
      <c r="GE25" s="81"/>
      <c r="GF25" s="279" t="str">
        <f t="shared" si="116"/>
        <v/>
      </c>
      <c r="GG25" s="366" t="str">
        <f t="shared" si="107"/>
        <v/>
      </c>
      <c r="GH25" s="81"/>
      <c r="GI25" s="279" t="str">
        <f t="shared" si="117"/>
        <v/>
      </c>
      <c r="GJ25" s="366" t="str">
        <f t="shared" si="108"/>
        <v/>
      </c>
      <c r="GK25" s="81"/>
      <c r="GL25" s="279" t="str">
        <f t="shared" si="118"/>
        <v/>
      </c>
      <c r="GM25" s="362" t="str">
        <f t="shared" si="109"/>
        <v/>
      </c>
      <c r="GN25" s="81"/>
      <c r="GO25" s="279" t="str">
        <f t="shared" si="119"/>
        <v/>
      </c>
      <c r="GP25" s="286" t="str">
        <f t="shared" si="110"/>
        <v/>
      </c>
      <c r="GQ25" s="28"/>
      <c r="GR25" s="339" t="str">
        <f>IF(ISNUMBER(IF25),INDEX($GA$15:$GA$313,MATCH(IF25,$IE$15:$IE$190,0),1),"")</f>
        <v/>
      </c>
      <c r="GS25" s="341" t="str">
        <f t="shared" si="111"/>
        <v/>
      </c>
      <c r="GT25" s="340" t="str">
        <f t="shared" si="112"/>
        <v/>
      </c>
      <c r="GU25" s="279" t="str">
        <f t="shared" si="120"/>
        <v/>
      </c>
      <c r="GV25" s="279" t="str">
        <f t="shared" si="130"/>
        <v/>
      </c>
      <c r="GW25" s="279" t="str">
        <f t="shared" si="121"/>
        <v/>
      </c>
      <c r="GX25" s="279" t="str">
        <f t="shared" si="122"/>
        <v/>
      </c>
      <c r="GY25" s="279" t="str">
        <f t="shared" si="113"/>
        <v/>
      </c>
      <c r="GZ25" s="71"/>
      <c r="HA25" s="287" t="s">
        <v>263</v>
      </c>
      <c r="HB25" s="287" t="s">
        <v>63</v>
      </c>
      <c r="HC25" s="287" t="s">
        <v>400</v>
      </c>
      <c r="HD25" s="290" t="s">
        <v>748</v>
      </c>
      <c r="HE25" s="287" t="s">
        <v>783</v>
      </c>
      <c r="HF25" s="287"/>
      <c r="HG25" s="287"/>
      <c r="HH25" s="287"/>
      <c r="HI25" s="287"/>
      <c r="HJ25" s="294"/>
      <c r="HK25" s="294"/>
      <c r="HL25" s="294"/>
      <c r="HM25" s="75"/>
      <c r="HN25" s="293">
        <f>IF(HA25&lt;&gt;"",MAX(HN$14:HN24)+1,0)</f>
        <v>11</v>
      </c>
      <c r="HO25" s="293">
        <f>IF(HB25&lt;&gt;"",MAX(HO$14:HO24)+1,0)</f>
        <v>10</v>
      </c>
      <c r="HP25" s="293">
        <f>IF(HC25&lt;&gt;"",MAX(HP$14:HP24)+1,0)</f>
        <v>11</v>
      </c>
      <c r="HQ25" s="293">
        <f>IF(HD25&lt;&gt;"",MAX(HQ$14:HQ24)+1,0)</f>
        <v>10</v>
      </c>
      <c r="HR25" s="293">
        <f>IF(HE25&lt;&gt;"",MAX(HR$14:HR24)+1,0)</f>
        <v>10</v>
      </c>
      <c r="HS25" s="293">
        <f>IF(HF25&lt;&gt;"",MAX(HS$14:HS24)+1,0)</f>
        <v>0</v>
      </c>
      <c r="HT25" s="293">
        <f>IF(HG25&lt;&gt;"",MAX(HT$14:HT24)+1,0)</f>
        <v>0</v>
      </c>
      <c r="HU25" s="293">
        <f>IF(HH25&lt;&gt;"",MAX(HU$14:HU24)+1,0)</f>
        <v>0</v>
      </c>
      <c r="HV25" s="293">
        <f>IF(HI25&lt;&gt;"",MAX(HV$14:HV24)+1,0)</f>
        <v>0</v>
      </c>
      <c r="HW25" s="293">
        <f>IF(HJ25&lt;&gt;"",MAX(HW$14:HW24)+1,0)</f>
        <v>0</v>
      </c>
      <c r="HX25" s="293">
        <f>IF(HK25&lt;&gt;"",MAX(HX$14:HX24)+1,0)</f>
        <v>0</v>
      </c>
      <c r="HY25" s="293">
        <f>IF(HL25&lt;&gt;"",MAX(HY$14:HY24)+1,0)</f>
        <v>0</v>
      </c>
      <c r="HZ25" s="75">
        <f t="shared" si="123"/>
        <v>1</v>
      </c>
      <c r="IA25" s="75">
        <f t="shared" si="124"/>
        <v>0</v>
      </c>
      <c r="IB25" s="75">
        <f t="shared" si="125"/>
        <v>11</v>
      </c>
      <c r="IC25" s="75" t="str">
        <f t="shared" si="126"/>
        <v>idomain</v>
      </c>
      <c r="ID25" s="395">
        <f t="shared" si="127"/>
        <v>42</v>
      </c>
      <c r="IE25" s="394">
        <f>IF(ISNUMBER(MATCH(GA25,$IC$15:$IC$313,0)),0,MAX(IE$14:IE24)+1)</f>
        <v>0</v>
      </c>
      <c r="IF25" s="394" t="str">
        <f t="shared" si="128"/>
        <v/>
      </c>
      <c r="IG25" s="380">
        <f>IF(OR(II25="",II25=0),"",B25)</f>
        <v>11</v>
      </c>
      <c r="IH25" s="332"/>
      <c r="II25" s="330" t="str">
        <f t="shared" si="114"/>
        <v>45_p9</v>
      </c>
      <c r="IJ25" s="397" t="s">
        <v>688</v>
      </c>
      <c r="IK25" s="71"/>
      <c r="IL25" s="229"/>
      <c r="IM25" s="229"/>
      <c r="IN25" s="229"/>
      <c r="IO25" s="19"/>
      <c r="IP25" s="172"/>
      <c r="IQ25" s="172"/>
      <c r="IR25" s="172"/>
      <c r="IS25" s="172"/>
      <c r="IT25" s="172"/>
      <c r="IU25" s="172"/>
      <c r="IV25" s="172"/>
      <c r="IW25" s="172"/>
      <c r="IX25" s="172"/>
      <c r="IY25" s="172"/>
      <c r="IZ25" s="172"/>
      <c r="JA25" s="101"/>
      <c r="JB25" s="189">
        <v>8.5447440000000013E-2</v>
      </c>
      <c r="JC25" s="128">
        <v>840.8</v>
      </c>
      <c r="JD25" s="129">
        <v>837.73613382362782</v>
      </c>
      <c r="JE25" s="119">
        <v>2.3062584400177002</v>
      </c>
      <c r="JF25" s="132">
        <v>839.87149999999997</v>
      </c>
      <c r="JG25" s="148">
        <v>20</v>
      </c>
      <c r="JH25" s="177">
        <v>2.3062584400177002</v>
      </c>
      <c r="JI25" s="138">
        <v>839.60969999999998</v>
      </c>
      <c r="JJ25" s="183">
        <v>8.5449999999999998E-2</v>
      </c>
      <c r="JK25" s="142">
        <v>836.9</v>
      </c>
      <c r="JL25" s="100">
        <v>2</v>
      </c>
      <c r="JM25" s="109">
        <v>2.3062584400177002</v>
      </c>
      <c r="JN25" s="149">
        <v>839.60969999999998</v>
      </c>
      <c r="JO25" s="145">
        <f t="shared" si="9"/>
        <v>8.5449999999999998E-2</v>
      </c>
      <c r="JP25" s="126"/>
      <c r="JQ25" s="145">
        <v>8.5447440000000013E-2</v>
      </c>
      <c r="JR25" s="160">
        <f t="shared" si="3"/>
        <v>8.5449999999999998E-2</v>
      </c>
      <c r="JS25" s="160">
        <f t="shared" si="4"/>
        <v>2.0507999999999997</v>
      </c>
      <c r="JT25" s="160">
        <f t="shared" si="5"/>
        <v>123.04799999999999</v>
      </c>
      <c r="JU25" s="160">
        <f t="shared" si="10"/>
        <v>123.04799999999999</v>
      </c>
      <c r="JV25" s="101"/>
      <c r="JW25" s="71"/>
      <c r="JX25" s="293" t="str">
        <f>IF(AND(ISNUMBER(JX$14),ISNUMBER(MATCH($IC25,DJ$15:DJ$313,0))),$IC25,"")</f>
        <v/>
      </c>
      <c r="JY25" s="293" t="str">
        <f>IF(AND(ISNUMBER(JY$14),ISNUMBER(MATCH($IC25,DK$15:DK$313,0))),$IC25,"")</f>
        <v/>
      </c>
      <c r="JZ25" s="293" t="str">
        <f>IF(AND(ISNUMBER(JZ$14),ISNUMBER(MATCH($IC25,DL$15:DL$313,0))),$IC25,"")</f>
        <v/>
      </c>
      <c r="KA25" s="293" t="str">
        <f>IF(AND(ISNUMBER(KA$14),ISNUMBER(MATCH($IC25,DM$15:DM$313,0))),$IC25,"")</f>
        <v/>
      </c>
      <c r="KB25" s="293" t="str">
        <f>IF(AND(ISNUMBER(KB$14),ISNUMBER(MATCH($IC25,DN$15:DN$313,0))),$IC25,"")</f>
        <v/>
      </c>
      <c r="KC25" s="293" t="str">
        <f>IF(AND(ISNUMBER(KC$14),ISNUMBER(MATCH($IC25,DO$15:DO$313,0))),$IC25,"")</f>
        <v/>
      </c>
      <c r="KD25" s="293" t="str">
        <f>IF(AND(ISNUMBER(KD$14),ISNUMBER(MATCH($IC25,DP$15:DP$313,0))),$IC25,"")</f>
        <v/>
      </c>
      <c r="KE25" s="293" t="str">
        <f>IF(AND(ISNUMBER(KE$14),ISNUMBER(MATCH($IC25,DQ$15:DQ$313,0))),$IC25,"")</f>
        <v>idomain</v>
      </c>
      <c r="KF25" s="293" t="str">
        <f>IF(AND(ISNUMBER(KF$14),ISNUMBER(MATCH($IC25,DR$15:DR$313,0))),$IC25,"")</f>
        <v/>
      </c>
      <c r="KG25" s="293" t="str">
        <f>IF(AND(ISNUMBER(KG$14),ISNUMBER(MATCH($IC25,DS$15:DS$313,0))),$IC25,"")</f>
        <v>idomain</v>
      </c>
      <c r="KH25" s="293" t="str">
        <f>IF(AND(ISNUMBER(KH$14),ISNUMBER(MATCH($IC25,DT$15:DT$313,0))),$IC25,"")</f>
        <v/>
      </c>
      <c r="KI25" s="293" t="str">
        <f>IF(AND(ISNUMBER(KI$14),ISNUMBER(MATCH($IC25,DU$15:DU$313,0))),$IC25,"")</f>
        <v/>
      </c>
      <c r="KJ25" s="293" t="str">
        <f>IF(AND(ISNUMBER(KJ$14),ISNUMBER(MATCH($IC25,DV$15:DV$313,0))),$IC25,"")</f>
        <v/>
      </c>
      <c r="KK25" s="293" t="str">
        <f>IF(AND(ISNUMBER(KK$14),ISNUMBER(MATCH($IC25,DW$15:DW$313,0))),$IC25,"")</f>
        <v/>
      </c>
      <c r="KL25" s="293" t="str">
        <f>IF(AND(ISNUMBER(KL$14),ISNUMBER(MATCH($IC25,DX$15:DX$313,0))),$IC25,"")</f>
        <v/>
      </c>
      <c r="KM25" s="293" t="str">
        <f>IF(AND(ISNUMBER(KM$14),ISNUMBER(MATCH($IC25,DY$15:DY$313,0))),$IC25,"")</f>
        <v/>
      </c>
      <c r="KN25" s="293" t="str">
        <f>IF(AND(ISNUMBER(KN$14),ISNUMBER(MATCH($IC25,DZ$15:DZ$313,0))),$IC25,"")</f>
        <v/>
      </c>
      <c r="KO25" s="293" t="str">
        <f>IF(AND(ISNUMBER(KO$14),ISNUMBER(MATCH($IC25,EA$15:EA$313,0))),$IC25,"")</f>
        <v>idomain</v>
      </c>
      <c r="KP25" s="293" t="str">
        <f>IF(AND(ISNUMBER(KP$14),ISNUMBER(MATCH($IC25,EB$15:EB$313,0))),$IC25,"")</f>
        <v>idomain</v>
      </c>
      <c r="KQ25" s="293" t="str">
        <f>IF(AND(ISNUMBER(KQ$14),ISNUMBER(MATCH($IC25,EC$15:EC$313,0))),$IC25,"")</f>
        <v/>
      </c>
      <c r="KR25" s="293" t="str">
        <f>IF(AND(ISNUMBER(KR$14),ISNUMBER(MATCH($IC25,ED$15:ED$313,0))),$IC25,"")</f>
        <v/>
      </c>
      <c r="KS25" s="293" t="str">
        <f>IF(AND(ISNUMBER(KS$14),ISNUMBER(MATCH($IC25,EE$15:EE$313,0))),$IC25,"")</f>
        <v/>
      </c>
      <c r="KT25" s="293" t="str">
        <f>IF(AND(ISNUMBER(KT$14),ISNUMBER(MATCH($IC25,EF$15:EF$313,0))),$IC25,"")</f>
        <v/>
      </c>
      <c r="KU25" s="293" t="str">
        <f>IF(AND(ISNUMBER(KU$14),ISNUMBER(MATCH($IC25,EG$15:EG$313,0))),$IC25,"")</f>
        <v/>
      </c>
      <c r="KV25" s="293" t="str">
        <f>IF(AND(ISNUMBER(KV$14),ISNUMBER(MATCH($IC25,EH$15:EH$313,0))),$IC25,"")</f>
        <v/>
      </c>
      <c r="KW25" s="293" t="str">
        <f>IF(AND(ISNUMBER(KW$14),ISNUMBER(MATCH($IC25,EI$15:EI$313,0))),$IC25,"")</f>
        <v/>
      </c>
      <c r="KX25" s="293" t="str">
        <f>IF(AND(ISNUMBER(KX$14),ISNUMBER(MATCH($IC25,EJ$15:EJ$313,0))),$IC25,"")</f>
        <v/>
      </c>
      <c r="KY25" s="293" t="str">
        <f>IF(AND(ISNUMBER(KY$14),ISNUMBER(MATCH($IC25,EK$15:EK$313,0))),$IC25,"")</f>
        <v/>
      </c>
      <c r="KZ25" s="293"/>
      <c r="LA25" s="293"/>
      <c r="LB25" s="293"/>
      <c r="LC25" s="75">
        <f>COUNTIF(JX25:KY25,"="&amp;IC25)</f>
        <v>4</v>
      </c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</row>
    <row r="26" spans="1:329" s="3" customFormat="1" ht="6" customHeight="1" x14ac:dyDescent="0.15">
      <c r="A26" s="61" t="s">
        <v>742</v>
      </c>
      <c r="B26" s="305">
        <f t="shared" si="129"/>
        <v>12</v>
      </c>
      <c r="C26" s="85" t="s">
        <v>1</v>
      </c>
      <c r="D26" s="304" t="s">
        <v>540</v>
      </c>
      <c r="E26" s="71"/>
      <c r="F26" s="260"/>
      <c r="G26" s="261" t="s">
        <v>46</v>
      </c>
      <c r="H26" s="262">
        <v>4</v>
      </c>
      <c r="I26" s="260"/>
      <c r="J26" s="261" t="s">
        <v>29</v>
      </c>
      <c r="K26" s="262">
        <v>1</v>
      </c>
      <c r="L26" s="260"/>
      <c r="M26" s="261" t="s">
        <v>1</v>
      </c>
      <c r="N26" s="262">
        <f>N13</f>
        <v>1</v>
      </c>
      <c r="O26" s="260"/>
      <c r="P26" s="261" t="s">
        <v>0</v>
      </c>
      <c r="Q26" s="262">
        <v>365</v>
      </c>
      <c r="R26" s="260"/>
      <c r="S26" s="261" t="s">
        <v>138</v>
      </c>
      <c r="T26" s="262">
        <v>27</v>
      </c>
      <c r="U26" s="260"/>
      <c r="V26" s="261" t="s">
        <v>138</v>
      </c>
      <c r="W26" s="262" t="s">
        <v>135</v>
      </c>
      <c r="X26" s="260"/>
      <c r="Y26" s="261" t="s">
        <v>4</v>
      </c>
      <c r="Z26" s="262">
        <v>0.25</v>
      </c>
      <c r="AA26" s="260"/>
      <c r="AB26" s="261" t="s">
        <v>83</v>
      </c>
      <c r="AC26" s="262">
        <v>1</v>
      </c>
      <c r="AD26" s="260"/>
      <c r="AE26" s="261" t="s">
        <v>10</v>
      </c>
      <c r="AF26" s="262">
        <v>0.3</v>
      </c>
      <c r="AG26" s="260"/>
      <c r="AH26" s="261" t="s">
        <v>108</v>
      </c>
      <c r="AI26" s="262">
        <v>0.5</v>
      </c>
      <c r="AJ26" s="260"/>
      <c r="AK26" s="261" t="s">
        <v>32</v>
      </c>
      <c r="AL26" s="262">
        <v>0</v>
      </c>
      <c r="AM26" s="260" t="s">
        <v>63</v>
      </c>
      <c r="AN26" s="261" t="s">
        <v>180</v>
      </c>
      <c r="AO26" s="262" t="s">
        <v>305</v>
      </c>
      <c r="AP26" s="283"/>
      <c r="AQ26" s="356" t="s">
        <v>420</v>
      </c>
      <c r="AR26" s="351" t="s">
        <v>710</v>
      </c>
      <c r="AS26" s="283"/>
      <c r="AT26" s="356" t="s">
        <v>16</v>
      </c>
      <c r="AU26" s="351">
        <v>100</v>
      </c>
      <c r="AV26" s="260"/>
      <c r="AW26" s="261" t="s">
        <v>6</v>
      </c>
      <c r="AX26" s="262" t="s">
        <v>396</v>
      </c>
      <c r="AY26" s="260"/>
      <c r="AZ26" s="261" t="s">
        <v>39</v>
      </c>
      <c r="BA26" s="262" t="s">
        <v>769</v>
      </c>
      <c r="BB26" s="260" t="s">
        <v>39</v>
      </c>
      <c r="BC26" s="261" t="s">
        <v>384</v>
      </c>
      <c r="BD26" s="262" t="s">
        <v>407</v>
      </c>
      <c r="BE26" s="260"/>
      <c r="BF26" s="261" t="s">
        <v>86</v>
      </c>
      <c r="BG26" s="262" t="s">
        <v>410</v>
      </c>
      <c r="BH26" s="260"/>
      <c r="BI26" s="261" t="s">
        <v>86</v>
      </c>
      <c r="BJ26" s="262" t="s">
        <v>410</v>
      </c>
      <c r="BK26" s="260"/>
      <c r="BL26" s="261" t="s">
        <v>4</v>
      </c>
      <c r="BM26" s="262">
        <v>125</v>
      </c>
      <c r="BN26" s="260"/>
      <c r="BO26" s="261" t="s">
        <v>12</v>
      </c>
      <c r="BP26" s="262">
        <v>1.0000000000000001E-9</v>
      </c>
      <c r="BQ26" s="260" t="s">
        <v>459</v>
      </c>
      <c r="BR26" s="261" t="s">
        <v>116</v>
      </c>
      <c r="BS26" s="262">
        <v>9.9999999999999995E-7</v>
      </c>
      <c r="BT26" s="260"/>
      <c r="BU26" s="261" t="s">
        <v>11</v>
      </c>
      <c r="BV26" s="262">
        <v>3.0479999999999999E-3</v>
      </c>
      <c r="BW26" s="260" t="s">
        <v>464</v>
      </c>
      <c r="BX26" s="261" t="s">
        <v>431</v>
      </c>
      <c r="BY26" s="262">
        <v>0.2</v>
      </c>
      <c r="BZ26" s="260"/>
      <c r="CA26" s="261" t="s">
        <v>199</v>
      </c>
      <c r="CB26" s="262" t="s">
        <v>137</v>
      </c>
      <c r="CC26" s="260"/>
      <c r="CD26" s="261" t="s">
        <v>347</v>
      </c>
      <c r="CE26" s="262">
        <v>5000</v>
      </c>
      <c r="CF26" s="376" t="s">
        <v>2</v>
      </c>
      <c r="CG26" s="229"/>
      <c r="CH26" s="230">
        <f>IF(ISNUMBER(FW26),IF(ISNUMBER(MATCH(GA26,$CG$15:$CG$313,0)),0,MAX(CH$14:CH25)+1),"")</f>
        <v>6</v>
      </c>
      <c r="CI26" s="7">
        <f t="shared" si="19"/>
        <v>6</v>
      </c>
      <c r="CJ26" s="7">
        <f t="shared" si="20"/>
        <v>3</v>
      </c>
      <c r="CK26" s="7">
        <f t="shared" si="21"/>
        <v>12</v>
      </c>
      <c r="CL26" s="7">
        <f t="shared" si="22"/>
        <v>20</v>
      </c>
      <c r="CM26" s="7" t="str">
        <f t="shared" si="23"/>
        <v/>
      </c>
      <c r="CN26" s="7">
        <f t="shared" si="24"/>
        <v>3</v>
      </c>
      <c r="CO26" s="7">
        <f t="shared" si="25"/>
        <v>5</v>
      </c>
      <c r="CP26" s="7">
        <f t="shared" si="26"/>
        <v>17</v>
      </c>
      <c r="CQ26" s="7">
        <f t="shared" si="27"/>
        <v>33</v>
      </c>
      <c r="CR26" s="7">
        <f t="shared" si="28"/>
        <v>27</v>
      </c>
      <c r="CS26" s="7" t="str">
        <f t="shared" si="29"/>
        <v/>
      </c>
      <c r="CT26" s="7">
        <f t="shared" si="30"/>
        <v>51</v>
      </c>
      <c r="CU26" s="7">
        <f t="shared" si="31"/>
        <v>8</v>
      </c>
      <c r="CV26" s="7">
        <f t="shared" si="32"/>
        <v>30</v>
      </c>
      <c r="CW26" s="7">
        <f t="shared" si="33"/>
        <v>3</v>
      </c>
      <c r="CX26" s="7">
        <f t="shared" si="34"/>
        <v>3</v>
      </c>
      <c r="CY26" s="7">
        <f t="shared" si="35"/>
        <v>3</v>
      </c>
      <c r="CZ26" s="7">
        <f t="shared" si="36"/>
        <v>3</v>
      </c>
      <c r="DA26" s="7">
        <f t="shared" si="37"/>
        <v>3</v>
      </c>
      <c r="DB26" s="7">
        <f t="shared" si="38"/>
        <v>8</v>
      </c>
      <c r="DC26" s="7">
        <f t="shared" si="39"/>
        <v>1</v>
      </c>
      <c r="DD26" s="7">
        <f t="shared" si="40"/>
        <v>3</v>
      </c>
      <c r="DE26" s="7">
        <f t="shared" si="41"/>
        <v>25</v>
      </c>
      <c r="DF26" s="7">
        <f t="shared" si="42"/>
        <v>1</v>
      </c>
      <c r="DG26" s="7">
        <f t="shared" si="43"/>
        <v>32</v>
      </c>
      <c r="DH26" s="7">
        <f t="shared" si="44"/>
        <v>21</v>
      </c>
      <c r="DI26" s="65" t="s">
        <v>2</v>
      </c>
      <c r="DJ26" s="309" t="str">
        <f t="shared" si="45"/>
        <v>nper</v>
      </c>
      <c r="DK26" s="309" t="str">
        <f t="shared" si="46"/>
        <v>nper</v>
      </c>
      <c r="DL26" s="309" t="str">
        <f t="shared" si="47"/>
        <v>nper</v>
      </c>
      <c r="DM26" s="309" t="str">
        <f t="shared" si="48"/>
        <v>nper</v>
      </c>
      <c r="DN26" s="309" t="str">
        <f t="shared" si="49"/>
        <v>-</v>
      </c>
      <c r="DO26" s="309" t="str">
        <f t="shared" si="50"/>
        <v>nper</v>
      </c>
      <c r="DP26" s="309" t="str">
        <f t="shared" si="51"/>
        <v>nper</v>
      </c>
      <c r="DQ26" s="309" t="str">
        <f t="shared" si="52"/>
        <v>nper</v>
      </c>
      <c r="DR26" s="309" t="str">
        <f t="shared" si="53"/>
        <v>nper</v>
      </c>
      <c r="DS26" s="309" t="str">
        <f t="shared" si="54"/>
        <v>nper</v>
      </c>
      <c r="DT26" s="309" t="str">
        <f t="shared" si="55"/>
        <v>-</v>
      </c>
      <c r="DU26" s="309" t="str">
        <f t="shared" si="56"/>
        <v>nper</v>
      </c>
      <c r="DV26" s="309" t="str">
        <f t="shared" si="57"/>
        <v>nper</v>
      </c>
      <c r="DW26" s="309" t="str">
        <f t="shared" si="58"/>
        <v>nper</v>
      </c>
      <c r="DX26" s="309" t="str">
        <f t="shared" si="59"/>
        <v>nper</v>
      </c>
      <c r="DY26" s="309" t="str">
        <f t="shared" si="60"/>
        <v>nper</v>
      </c>
      <c r="DZ26" s="309" t="str">
        <f t="shared" si="61"/>
        <v>nper</v>
      </c>
      <c r="EA26" s="309" t="str">
        <f t="shared" si="62"/>
        <v>nper</v>
      </c>
      <c r="EB26" s="309" t="str">
        <f t="shared" si="63"/>
        <v>nper</v>
      </c>
      <c r="EC26" s="309" t="str">
        <f t="shared" si="64"/>
        <v>nper</v>
      </c>
      <c r="ED26" s="309" t="str">
        <f t="shared" si="65"/>
        <v>nper</v>
      </c>
      <c r="EE26" s="309" t="str">
        <f t="shared" si="66"/>
        <v>nper</v>
      </c>
      <c r="EF26" s="309" t="str">
        <f t="shared" si="67"/>
        <v>Nper</v>
      </c>
      <c r="EG26" s="309" t="str">
        <f t="shared" si="68"/>
        <v>nper</v>
      </c>
      <c r="EH26" s="309" t="str">
        <f t="shared" si="69"/>
        <v>nper</v>
      </c>
      <c r="EI26" s="309" t="str">
        <f t="shared" si="70"/>
        <v>nper</v>
      </c>
      <c r="EJ26" s="7"/>
      <c r="EK26" s="7"/>
      <c r="EL26" s="7"/>
      <c r="EM26" s="34"/>
      <c r="EN26" s="66">
        <f t="shared" si="71"/>
        <v>1</v>
      </c>
      <c r="EO26" s="66">
        <f t="shared" si="72"/>
        <v>2</v>
      </c>
      <c r="EP26" s="66">
        <f t="shared" si="73"/>
        <v>1</v>
      </c>
      <c r="EQ26" s="66" t="str">
        <f t="shared" si="74"/>
        <v>len(perlen)</v>
      </c>
      <c r="ER26" s="66" t="str">
        <f t="shared" si="75"/>
        <v>-</v>
      </c>
      <c r="ES26" s="66">
        <f t="shared" si="76"/>
        <v>3</v>
      </c>
      <c r="ET26" s="66" t="str">
        <f t="shared" si="77"/>
        <v>len(perlen_mt)</v>
      </c>
      <c r="EU26" s="66">
        <f t="shared" si="78"/>
        <v>2</v>
      </c>
      <c r="EV26" s="66">
        <f t="shared" si="79"/>
        <v>1</v>
      </c>
      <c r="EW26" s="66">
        <f t="shared" si="80"/>
        <v>2</v>
      </c>
      <c r="EX26" s="66" t="str">
        <f t="shared" si="81"/>
        <v>-</v>
      </c>
      <c r="EY26" s="66">
        <f t="shared" si="82"/>
        <v>1</v>
      </c>
      <c r="EZ26" s="66">
        <f t="shared" si="83"/>
        <v>1</v>
      </c>
      <c r="FA26" s="66">
        <f t="shared" si="84"/>
        <v>2</v>
      </c>
      <c r="FB26" s="66">
        <f t="shared" si="85"/>
        <v>1</v>
      </c>
      <c r="FC26" s="66">
        <f t="shared" si="86"/>
        <v>4</v>
      </c>
      <c r="FD26" s="66">
        <f t="shared" si="87"/>
        <v>3</v>
      </c>
      <c r="FE26" s="66">
        <f t="shared" si="88"/>
        <v>1</v>
      </c>
      <c r="FF26" s="66">
        <f t="shared" si="89"/>
        <v>1</v>
      </c>
      <c r="FG26" s="66">
        <f t="shared" si="90"/>
        <v>4</v>
      </c>
      <c r="FH26" s="66">
        <f t="shared" si="91"/>
        <v>1</v>
      </c>
      <c r="FI26" s="66">
        <f t="shared" si="92"/>
        <v>3</v>
      </c>
      <c r="FJ26" s="66">
        <f t="shared" si="93"/>
        <v>1</v>
      </c>
      <c r="FK26" s="66">
        <f t="shared" si="94"/>
        <v>24</v>
      </c>
      <c r="FL26" s="66">
        <f t="shared" si="95"/>
        <v>3</v>
      </c>
      <c r="FM26" s="66">
        <f t="shared" si="96"/>
        <v>2</v>
      </c>
      <c r="FN26" s="7"/>
      <c r="FO26" s="7"/>
      <c r="FP26" s="7"/>
      <c r="FQ26" s="97" t="s">
        <v>2</v>
      </c>
      <c r="FR26" s="71"/>
      <c r="FS26" s="7">
        <f>IF(ISNUMBER(INDEX($CI$15:$DI$314,$B26,GC$5)),MAX(FS$14:FS25)+1,0)</f>
        <v>1</v>
      </c>
      <c r="FT26" s="7">
        <f t="shared" si="97"/>
        <v>12</v>
      </c>
      <c r="FU26" s="7">
        <f t="shared" si="98"/>
        <v>47</v>
      </c>
      <c r="FV26" s="291">
        <f t="shared" si="99"/>
        <v>0</v>
      </c>
      <c r="FW26" s="291">
        <f t="shared" si="100"/>
        <v>12</v>
      </c>
      <c r="FX26" s="291" t="str">
        <f t="shared" si="101"/>
        <v>"varies"</v>
      </c>
      <c r="FY26" s="85" t="str">
        <f t="shared" si="102"/>
        <v>st_</v>
      </c>
      <c r="FZ26" s="338" t="str">
        <f t="shared" si="103"/>
        <v>"varies"</v>
      </c>
      <c r="GA26" s="316" t="str">
        <f t="shared" si="104"/>
        <v>strt</v>
      </c>
      <c r="GB26" s="28" t="str">
        <f t="shared" si="105"/>
        <v/>
      </c>
      <c r="GC26" s="279" t="str">
        <f t="shared" si="115"/>
        <v/>
      </c>
      <c r="GD26" s="366" t="str">
        <f t="shared" si="106"/>
        <v/>
      </c>
      <c r="GE26" s="81"/>
      <c r="GF26" s="279" t="str">
        <f t="shared" si="116"/>
        <v/>
      </c>
      <c r="GG26" s="366" t="str">
        <f t="shared" si="107"/>
        <v/>
      </c>
      <c r="GH26" s="81"/>
      <c r="GI26" s="279" t="str">
        <f t="shared" si="117"/>
        <v/>
      </c>
      <c r="GJ26" s="366" t="str">
        <f t="shared" si="108"/>
        <v/>
      </c>
      <c r="GK26" s="81"/>
      <c r="GL26" s="279" t="str">
        <f t="shared" si="118"/>
        <v/>
      </c>
      <c r="GM26" s="362" t="str">
        <f t="shared" si="109"/>
        <v/>
      </c>
      <c r="GN26" s="81"/>
      <c r="GO26" s="279" t="str">
        <f t="shared" si="119"/>
        <v/>
      </c>
      <c r="GP26" s="286" t="str">
        <f t="shared" si="110"/>
        <v/>
      </c>
      <c r="GQ26" s="28"/>
      <c r="GR26" s="339" t="str">
        <f>IF(ISNUMBER(IF26),INDEX($GA$15:$GA$313,MATCH(IF26,$IE$15:$IE$190,0),1),"")</f>
        <v/>
      </c>
      <c r="GS26" s="341" t="str">
        <f t="shared" si="111"/>
        <v/>
      </c>
      <c r="GT26" s="340" t="str">
        <f t="shared" si="112"/>
        <v/>
      </c>
      <c r="GU26" s="279" t="str">
        <f t="shared" si="120"/>
        <v/>
      </c>
      <c r="GV26" s="279" t="str">
        <f t="shared" si="130"/>
        <v/>
      </c>
      <c r="GW26" s="279" t="str">
        <f t="shared" si="121"/>
        <v/>
      </c>
      <c r="GX26" s="279" t="str">
        <f t="shared" si="122"/>
        <v/>
      </c>
      <c r="GY26" s="279" t="str">
        <f t="shared" si="113"/>
        <v/>
      </c>
      <c r="GZ26" s="71"/>
      <c r="HA26" s="287" t="s">
        <v>877</v>
      </c>
      <c r="HB26" s="287" t="s">
        <v>31</v>
      </c>
      <c r="HC26" s="287" t="s">
        <v>401</v>
      </c>
      <c r="HD26" s="287" t="s">
        <v>829</v>
      </c>
      <c r="HE26" s="290" t="s">
        <v>879</v>
      </c>
      <c r="HF26" s="287"/>
      <c r="HG26" s="287"/>
      <c r="HH26" s="287"/>
      <c r="HI26" s="287"/>
      <c r="HJ26" s="294"/>
      <c r="HK26" s="294"/>
      <c r="HL26" s="294"/>
      <c r="HM26" s="75"/>
      <c r="HN26" s="293">
        <f>IF(HA26&lt;&gt;"",MAX(HN$14:HN25)+1,0)</f>
        <v>12</v>
      </c>
      <c r="HO26" s="293">
        <f>IF(HB26&lt;&gt;"",MAX(HO$14:HO25)+1,0)</f>
        <v>11</v>
      </c>
      <c r="HP26" s="293">
        <f>IF(HC26&lt;&gt;"",MAX(HP$14:HP25)+1,0)</f>
        <v>12</v>
      </c>
      <c r="HQ26" s="293">
        <f>IF(HD26&lt;&gt;"",MAX(HQ$14:HQ25)+1,0)</f>
        <v>11</v>
      </c>
      <c r="HR26" s="293">
        <f>IF(HE26&lt;&gt;"",MAX(HR$14:HR25)+1,0)</f>
        <v>11</v>
      </c>
      <c r="HS26" s="293">
        <f>IF(HF26&lt;&gt;"",MAX(HS$14:HS25)+1,0)</f>
        <v>0</v>
      </c>
      <c r="HT26" s="293">
        <f>IF(HG26&lt;&gt;"",MAX(HT$14:HT25)+1,0)</f>
        <v>0</v>
      </c>
      <c r="HU26" s="293">
        <f>IF(HH26&lt;&gt;"",MAX(HU$14:HU25)+1,0)</f>
        <v>0</v>
      </c>
      <c r="HV26" s="293">
        <f>IF(HI26&lt;&gt;"",MAX(HV$14:HV25)+1,0)</f>
        <v>0</v>
      </c>
      <c r="HW26" s="293">
        <f>IF(HJ26&lt;&gt;"",MAX(HW$14:HW25)+1,0)</f>
        <v>0</v>
      </c>
      <c r="HX26" s="293">
        <f>IF(HK26&lt;&gt;"",MAX(HX$14:HX25)+1,0)</f>
        <v>0</v>
      </c>
      <c r="HY26" s="293">
        <f>IF(HL26&lt;&gt;"",MAX(HY$14:HY25)+1,0)</f>
        <v>0</v>
      </c>
      <c r="HZ26" s="75">
        <f t="shared" si="123"/>
        <v>1</v>
      </c>
      <c r="IA26" s="75">
        <f t="shared" si="124"/>
        <v>0</v>
      </c>
      <c r="IB26" s="75">
        <f t="shared" si="125"/>
        <v>12</v>
      </c>
      <c r="IC26" s="75" t="str">
        <f t="shared" si="126"/>
        <v>Idomain_inner</v>
      </c>
      <c r="ID26" s="395">
        <f t="shared" si="127"/>
        <v>117</v>
      </c>
      <c r="IE26" s="394">
        <f>IF(ISNUMBER(MATCH(GA26,$IC$15:$IC$313,0)),0,MAX(IE$14:IE25)+1)</f>
        <v>0</v>
      </c>
      <c r="IF26" s="394" t="str">
        <f t="shared" si="128"/>
        <v/>
      </c>
      <c r="IG26" s="380">
        <f>IF(OR(II26="",II26=0),"",B26)</f>
        <v>12</v>
      </c>
      <c r="IH26" s="332"/>
      <c r="II26" s="330" t="str">
        <f t="shared" si="114"/>
        <v>46_p10</v>
      </c>
      <c r="IJ26" s="397" t="s">
        <v>688</v>
      </c>
      <c r="IK26" s="71"/>
      <c r="IL26" s="229"/>
      <c r="IM26" s="229"/>
      <c r="IN26" s="229"/>
      <c r="IO26" s="19"/>
      <c r="IP26" s="172"/>
      <c r="IQ26" s="172"/>
      <c r="IR26" s="172"/>
      <c r="IS26" s="172"/>
      <c r="IT26" s="172"/>
      <c r="IU26" s="172"/>
      <c r="IV26" s="172"/>
      <c r="IW26" s="172"/>
      <c r="IX26" s="172"/>
      <c r="IY26" s="172"/>
      <c r="IZ26" s="172"/>
      <c r="JA26" s="101"/>
      <c r="JB26" s="189">
        <v>9.9290880000000026E-2</v>
      </c>
      <c r="JC26" s="128">
        <v>840.8</v>
      </c>
      <c r="JD26" s="129">
        <v>837.6361338236278</v>
      </c>
      <c r="JE26" s="119">
        <v>2.9999902248382999</v>
      </c>
      <c r="JF26" s="132">
        <v>840.1558</v>
      </c>
      <c r="JG26" s="148">
        <v>21</v>
      </c>
      <c r="JH26" s="177">
        <v>2.9999902248382999</v>
      </c>
      <c r="JI26" s="138">
        <v>839.96529999999996</v>
      </c>
      <c r="JJ26" s="183">
        <v>9.9290000000000003E-2</v>
      </c>
      <c r="JK26" s="142">
        <v>836.7</v>
      </c>
      <c r="JL26" s="100">
        <v>1</v>
      </c>
      <c r="JM26" s="109">
        <v>2.9999902248382999</v>
      </c>
      <c r="JN26" s="149">
        <v>839.96529999999996</v>
      </c>
      <c r="JO26" s="145">
        <f t="shared" si="9"/>
        <v>9.9290000000000003E-2</v>
      </c>
      <c r="JP26" s="126"/>
      <c r="JQ26" s="145">
        <v>9.9290880000000026E-2</v>
      </c>
      <c r="JR26" s="160">
        <f t="shared" si="3"/>
        <v>9.9290000000000003E-2</v>
      </c>
      <c r="JS26" s="160">
        <f t="shared" si="4"/>
        <v>2.3829600000000002</v>
      </c>
      <c r="JT26" s="160">
        <f t="shared" si="5"/>
        <v>142.97760000000002</v>
      </c>
      <c r="JU26" s="160">
        <f t="shared" si="10"/>
        <v>142.97760000000002</v>
      </c>
      <c r="JV26" s="101"/>
      <c r="JW26" s="71"/>
      <c r="JX26" s="293" t="str">
        <f>IF(AND(ISNUMBER(JX$14),ISNUMBER(MATCH($IC26,DJ$15:DJ$313,0))),$IC26,"")</f>
        <v/>
      </c>
      <c r="JY26" s="293" t="str">
        <f>IF(AND(ISNUMBER(JY$14),ISNUMBER(MATCH($IC26,DK$15:DK$313,0))),$IC26,"")</f>
        <v/>
      </c>
      <c r="JZ26" s="293" t="str">
        <f>IF(AND(ISNUMBER(JZ$14),ISNUMBER(MATCH($IC26,DL$15:DL$313,0))),$IC26,"")</f>
        <v/>
      </c>
      <c r="KA26" s="293" t="str">
        <f>IF(AND(ISNUMBER(KA$14),ISNUMBER(MATCH($IC26,DM$15:DM$313,0))),$IC26,"")</f>
        <v/>
      </c>
      <c r="KB26" s="293" t="str">
        <f>IF(AND(ISNUMBER(KB$14),ISNUMBER(MATCH($IC26,DN$15:DN$313,0))),$IC26,"")</f>
        <v/>
      </c>
      <c r="KC26" s="293" t="str">
        <f>IF(AND(ISNUMBER(KC$14),ISNUMBER(MATCH($IC26,DO$15:DO$313,0))),$IC26,"")</f>
        <v/>
      </c>
      <c r="KD26" s="293" t="str">
        <f>IF(AND(ISNUMBER(KD$14),ISNUMBER(MATCH($IC26,DP$15:DP$313,0))),$IC26,"")</f>
        <v/>
      </c>
      <c r="KE26" s="293" t="str">
        <f>IF(AND(ISNUMBER(KE$14),ISNUMBER(MATCH($IC26,DQ$15:DQ$313,0))),$IC26,"")</f>
        <v/>
      </c>
      <c r="KF26" s="293" t="str">
        <f>IF(AND(ISNUMBER(KF$14),ISNUMBER(MATCH($IC26,DR$15:DR$313,0))),$IC26,"")</f>
        <v/>
      </c>
      <c r="KG26" s="293" t="str">
        <f>IF(AND(ISNUMBER(KG$14),ISNUMBER(MATCH($IC26,DS$15:DS$313,0))),$IC26,"")</f>
        <v/>
      </c>
      <c r="KH26" s="293" t="str">
        <f>IF(AND(ISNUMBER(KH$14),ISNUMBER(MATCH($IC26,DT$15:DT$313,0))),$IC26,"")</f>
        <v/>
      </c>
      <c r="KI26" s="293" t="str">
        <f>IF(AND(ISNUMBER(KI$14),ISNUMBER(MATCH($IC26,DU$15:DU$313,0))),$IC26,"")</f>
        <v/>
      </c>
      <c r="KJ26" s="293" t="str">
        <f>IF(AND(ISNUMBER(KJ$14),ISNUMBER(MATCH($IC26,DV$15:DV$313,0))),$IC26,"")</f>
        <v/>
      </c>
      <c r="KK26" s="293" t="str">
        <f>IF(AND(ISNUMBER(KK$14),ISNUMBER(MATCH($IC26,DW$15:DW$313,0))),$IC26,"")</f>
        <v/>
      </c>
      <c r="KL26" s="293" t="str">
        <f>IF(AND(ISNUMBER(KL$14),ISNUMBER(MATCH($IC26,DX$15:DX$313,0))),$IC26,"")</f>
        <v/>
      </c>
      <c r="KM26" s="293" t="str">
        <f>IF(AND(ISNUMBER(KM$14),ISNUMBER(MATCH($IC26,DY$15:DY$313,0))),$IC26,"")</f>
        <v/>
      </c>
      <c r="KN26" s="293" t="str">
        <f>IF(AND(ISNUMBER(KN$14),ISNUMBER(MATCH($IC26,DZ$15:DZ$313,0))),$IC26,"")</f>
        <v/>
      </c>
      <c r="KO26" s="293" t="str">
        <f>IF(AND(ISNUMBER(KO$14),ISNUMBER(MATCH($IC26,EA$15:EA$313,0))),$IC26,"")</f>
        <v/>
      </c>
      <c r="KP26" s="293" t="str">
        <f>IF(AND(ISNUMBER(KP$14),ISNUMBER(MATCH($IC26,EB$15:EB$313,0))),$IC26,"")</f>
        <v>Idomain_inner</v>
      </c>
      <c r="KQ26" s="293" t="str">
        <f>IF(AND(ISNUMBER(KQ$14),ISNUMBER(MATCH($IC26,EC$15:EC$313,0))),$IC26,"")</f>
        <v/>
      </c>
      <c r="KR26" s="293" t="str">
        <f>IF(AND(ISNUMBER(KR$14),ISNUMBER(MATCH($IC26,ED$15:ED$313,0))),$IC26,"")</f>
        <v/>
      </c>
      <c r="KS26" s="293" t="str">
        <f>IF(AND(ISNUMBER(KS$14),ISNUMBER(MATCH($IC26,EE$15:EE$313,0))),$IC26,"")</f>
        <v/>
      </c>
      <c r="KT26" s="293" t="str">
        <f>IF(AND(ISNUMBER(KT$14),ISNUMBER(MATCH($IC26,EF$15:EF$313,0))),$IC26,"")</f>
        <v/>
      </c>
      <c r="KU26" s="293" t="str">
        <f>IF(AND(ISNUMBER(KU$14),ISNUMBER(MATCH($IC26,EG$15:EG$313,0))),$IC26,"")</f>
        <v/>
      </c>
      <c r="KV26" s="293" t="str">
        <f>IF(AND(ISNUMBER(KV$14),ISNUMBER(MATCH($IC26,EH$15:EH$313,0))),$IC26,"")</f>
        <v/>
      </c>
      <c r="KW26" s="293" t="str">
        <f>IF(AND(ISNUMBER(KW$14),ISNUMBER(MATCH($IC26,EI$15:EI$313,0))),$IC26,"")</f>
        <v/>
      </c>
      <c r="KX26" s="293" t="str">
        <f>IF(AND(ISNUMBER(KX$14),ISNUMBER(MATCH($IC26,EJ$15:EJ$313,0))),$IC26,"")</f>
        <v/>
      </c>
      <c r="KY26" s="293" t="str">
        <f>IF(AND(ISNUMBER(KY$14),ISNUMBER(MATCH($IC26,EK$15:EK$313,0))),$IC26,"")</f>
        <v/>
      </c>
      <c r="KZ26" s="293"/>
      <c r="LA26" s="293"/>
      <c r="LB26" s="293"/>
      <c r="LC26" s="75">
        <f>COUNTIF(JX26:KY26,"="&amp;IC26)</f>
        <v>1</v>
      </c>
      <c r="LD26" s="7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LQ26" s="71"/>
    </row>
    <row r="27" spans="1:329" s="3" customFormat="1" ht="6" customHeight="1" x14ac:dyDescent="0.15">
      <c r="A27" s="61" t="s">
        <v>720</v>
      </c>
      <c r="B27" s="305">
        <f t="shared" si="129"/>
        <v>13</v>
      </c>
      <c r="C27" s="85" t="s">
        <v>0</v>
      </c>
      <c r="D27" s="304" t="s">
        <v>541</v>
      </c>
      <c r="E27" s="71"/>
      <c r="F27" s="260"/>
      <c r="G27" s="261" t="s">
        <v>3</v>
      </c>
      <c r="H27" s="262" t="s">
        <v>2</v>
      </c>
      <c r="I27" s="260"/>
      <c r="J27" s="261" t="s">
        <v>6</v>
      </c>
      <c r="K27" s="262">
        <v>0</v>
      </c>
      <c r="L27" s="260"/>
      <c r="M27" s="261" t="s">
        <v>11</v>
      </c>
      <c r="N27" s="262">
        <v>1</v>
      </c>
      <c r="O27" s="260"/>
      <c r="P27" s="261" t="s">
        <v>11</v>
      </c>
      <c r="Q27" s="262">
        <v>1</v>
      </c>
      <c r="R27" s="260"/>
      <c r="S27" s="261" t="s">
        <v>155</v>
      </c>
      <c r="T27" s="262">
        <v>27</v>
      </c>
      <c r="U27" s="260"/>
      <c r="V27" s="261" t="s">
        <v>26</v>
      </c>
      <c r="W27" s="262">
        <v>1</v>
      </c>
      <c r="X27" s="260"/>
      <c r="Y27" s="261" t="s">
        <v>5</v>
      </c>
      <c r="Z27" s="262">
        <v>1</v>
      </c>
      <c r="AA27" s="260"/>
      <c r="AB27" s="261" t="s">
        <v>84</v>
      </c>
      <c r="AC27" s="262">
        <v>100</v>
      </c>
      <c r="AD27" s="260"/>
      <c r="AE27" s="261" t="s">
        <v>175</v>
      </c>
      <c r="AF27" s="262">
        <v>0.3</v>
      </c>
      <c r="AG27" s="260"/>
      <c r="AH27" s="261" t="s">
        <v>290</v>
      </c>
      <c r="AI27" s="262" t="s">
        <v>293</v>
      </c>
      <c r="AJ27" s="260" t="s">
        <v>11</v>
      </c>
      <c r="AK27" s="261" t="s">
        <v>179</v>
      </c>
      <c r="AL27" s="276">
        <v>1.474E-4</v>
      </c>
      <c r="AM27" s="260" t="s">
        <v>210</v>
      </c>
      <c r="AN27" s="261" t="s">
        <v>199</v>
      </c>
      <c r="AO27" s="262">
        <v>0.1</v>
      </c>
      <c r="AP27" s="283"/>
      <c r="AQ27" s="356" t="s">
        <v>15</v>
      </c>
      <c r="AR27" s="351">
        <v>50</v>
      </c>
      <c r="AS27" s="283"/>
      <c r="AT27" s="356" t="s">
        <v>12</v>
      </c>
      <c r="AU27" s="351">
        <v>9.9999999999999995E-7</v>
      </c>
      <c r="AV27" s="260"/>
      <c r="AW27" s="261" t="s">
        <v>16</v>
      </c>
      <c r="AX27" s="262">
        <v>100</v>
      </c>
      <c r="AY27" s="260" t="s">
        <v>11</v>
      </c>
      <c r="AZ27" s="261" t="s">
        <v>385</v>
      </c>
      <c r="BA27" s="262" t="s">
        <v>768</v>
      </c>
      <c r="BB27" s="260" t="s">
        <v>11</v>
      </c>
      <c r="BC27" s="261" t="s">
        <v>385</v>
      </c>
      <c r="BD27" s="262" t="s">
        <v>408</v>
      </c>
      <c r="BE27" s="260"/>
      <c r="BF27" s="261" t="s">
        <v>661</v>
      </c>
      <c r="BG27" s="262" t="s">
        <v>595</v>
      </c>
      <c r="BH27" s="260"/>
      <c r="BI27" s="261" t="s">
        <v>420</v>
      </c>
      <c r="BJ27" s="262" t="s">
        <v>595</v>
      </c>
      <c r="BK27" s="260"/>
      <c r="BL27" s="261" t="s">
        <v>5</v>
      </c>
      <c r="BM27" s="262">
        <v>125</v>
      </c>
      <c r="BN27" s="260"/>
      <c r="BO27" s="261" t="s">
        <v>13</v>
      </c>
      <c r="BP27" s="262">
        <v>9.9999999999999995E-7</v>
      </c>
      <c r="BQ27" s="260" t="s">
        <v>464</v>
      </c>
      <c r="BR27" s="261" t="s">
        <v>431</v>
      </c>
      <c r="BS27" s="262">
        <v>0.2</v>
      </c>
      <c r="BT27" s="260" t="s">
        <v>459</v>
      </c>
      <c r="BU27" s="261" t="s">
        <v>116</v>
      </c>
      <c r="BV27" s="262">
        <v>9.9999999999999995E-8</v>
      </c>
      <c r="BW27" s="260" t="s">
        <v>465</v>
      </c>
      <c r="BX27" s="261" t="s">
        <v>432</v>
      </c>
      <c r="BY27" s="262">
        <v>0.1</v>
      </c>
      <c r="BZ27" s="260"/>
      <c r="CA27" s="261" t="s">
        <v>358</v>
      </c>
      <c r="CB27" s="262">
        <v>-2E+20</v>
      </c>
      <c r="CC27" s="260"/>
      <c r="CD27" s="261" t="s">
        <v>353</v>
      </c>
      <c r="CE27" s="276">
        <v>9.9999999999999995E-7</v>
      </c>
      <c r="CF27" s="376" t="s">
        <v>2</v>
      </c>
      <c r="CG27" s="229"/>
      <c r="CH27" s="230">
        <f>IF(ISNUMBER(FW27),IF(ISNUMBER(MATCH(GA27,$CG$15:$CG$313,0)),0,MAX(CH$14:CH26)+1),"")</f>
        <v>7</v>
      </c>
      <c r="CI27" s="7">
        <f t="shared" si="19"/>
        <v>19</v>
      </c>
      <c r="CJ27" s="7">
        <f t="shared" si="20"/>
        <v>21</v>
      </c>
      <c r="CK27" s="7">
        <f t="shared" si="21"/>
        <v>11</v>
      </c>
      <c r="CL27" s="7">
        <f t="shared" si="22"/>
        <v>12</v>
      </c>
      <c r="CM27" s="7" t="str">
        <f t="shared" si="23"/>
        <v/>
      </c>
      <c r="CN27" s="7" t="str">
        <f t="shared" si="24"/>
        <v/>
      </c>
      <c r="CO27" s="7" t="str">
        <f t="shared" si="25"/>
        <v/>
      </c>
      <c r="CP27" s="7">
        <f t="shared" si="26"/>
        <v>16</v>
      </c>
      <c r="CQ27" s="7">
        <f t="shared" si="27"/>
        <v>16</v>
      </c>
      <c r="CR27" s="7">
        <f t="shared" si="28"/>
        <v>15</v>
      </c>
      <c r="CS27" s="7" t="str">
        <f t="shared" si="29"/>
        <v/>
      </c>
      <c r="CT27" s="7">
        <f t="shared" si="30"/>
        <v>22</v>
      </c>
      <c r="CU27" s="7">
        <f t="shared" si="31"/>
        <v>9</v>
      </c>
      <c r="CV27" s="7" t="str">
        <f t="shared" si="32"/>
        <v/>
      </c>
      <c r="CW27" s="7" t="str">
        <f t="shared" si="33"/>
        <v/>
      </c>
      <c r="CX27" s="7" t="str">
        <f t="shared" si="34"/>
        <v/>
      </c>
      <c r="CY27" s="7">
        <f t="shared" si="35"/>
        <v>18</v>
      </c>
      <c r="CZ27" s="7">
        <f t="shared" si="36"/>
        <v>10</v>
      </c>
      <c r="DA27" s="7">
        <f t="shared" si="37"/>
        <v>10</v>
      </c>
      <c r="DB27" s="7" t="str">
        <f t="shared" si="38"/>
        <v/>
      </c>
      <c r="DC27" s="7" t="str">
        <f t="shared" si="39"/>
        <v/>
      </c>
      <c r="DD27" s="7" t="str">
        <f t="shared" si="40"/>
        <v/>
      </c>
      <c r="DE27" s="7" t="str">
        <f t="shared" si="41"/>
        <v/>
      </c>
      <c r="DF27" s="7" t="str">
        <f t="shared" si="42"/>
        <v/>
      </c>
      <c r="DG27" s="7">
        <f t="shared" si="43"/>
        <v>42</v>
      </c>
      <c r="DH27" s="7">
        <f t="shared" si="44"/>
        <v>23</v>
      </c>
      <c r="DI27" s="65" t="s">
        <v>2</v>
      </c>
      <c r="DJ27" s="309" t="str">
        <f t="shared" si="45"/>
        <v>perlen</v>
      </c>
      <c r="DK27" s="309" t="str">
        <f t="shared" si="46"/>
        <v>perlen</v>
      </c>
      <c r="DL27" s="309" t="str">
        <f t="shared" si="47"/>
        <v>perlen</v>
      </c>
      <c r="DM27" s="309" t="str">
        <f t="shared" si="48"/>
        <v>perlen</v>
      </c>
      <c r="DN27" s="309" t="str">
        <f t="shared" si="49"/>
        <v>-</v>
      </c>
      <c r="DO27" s="309" t="str">
        <f t="shared" si="50"/>
        <v>-</v>
      </c>
      <c r="DP27" s="309" t="str">
        <f t="shared" si="51"/>
        <v>-</v>
      </c>
      <c r="DQ27" s="309" t="str">
        <f t="shared" si="52"/>
        <v>perlen</v>
      </c>
      <c r="DR27" s="309" t="str">
        <f t="shared" si="53"/>
        <v>perlen</v>
      </c>
      <c r="DS27" s="309" t="str">
        <f t="shared" si="54"/>
        <v>perlen</v>
      </c>
      <c r="DT27" s="309" t="str">
        <f t="shared" si="55"/>
        <v>-</v>
      </c>
      <c r="DU27" s="309" t="str">
        <f t="shared" si="56"/>
        <v>perlen</v>
      </c>
      <c r="DV27" s="309" t="str">
        <f t="shared" si="57"/>
        <v>perlen</v>
      </c>
      <c r="DW27" s="309" t="str">
        <f t="shared" si="58"/>
        <v>-</v>
      </c>
      <c r="DX27" s="309" t="str">
        <f t="shared" si="59"/>
        <v>-</v>
      </c>
      <c r="DY27" s="309" t="str">
        <f t="shared" si="60"/>
        <v>-</v>
      </c>
      <c r="DZ27" s="309" t="str">
        <f t="shared" si="61"/>
        <v>perlen</v>
      </c>
      <c r="EA27" s="309" t="str">
        <f t="shared" si="62"/>
        <v>perlen</v>
      </c>
      <c r="EB27" s="309" t="str">
        <f t="shared" si="63"/>
        <v>perlen</v>
      </c>
      <c r="EC27" s="309" t="str">
        <f t="shared" si="64"/>
        <v>-</v>
      </c>
      <c r="ED27" s="309" t="str">
        <f t="shared" si="65"/>
        <v>-</v>
      </c>
      <c r="EE27" s="309" t="str">
        <f t="shared" si="66"/>
        <v>-</v>
      </c>
      <c r="EF27" s="309" t="str">
        <f t="shared" si="67"/>
        <v>-</v>
      </c>
      <c r="EG27" s="309" t="str">
        <f t="shared" si="68"/>
        <v>-</v>
      </c>
      <c r="EH27" s="309" t="str">
        <f t="shared" si="69"/>
        <v>perlen</v>
      </c>
      <c r="EI27" s="309" t="str">
        <f t="shared" si="70"/>
        <v>perlen</v>
      </c>
      <c r="EJ27" s="7"/>
      <c r="EK27" s="7"/>
      <c r="EL27" s="7"/>
      <c r="EM27" s="34"/>
      <c r="EN27" s="66">
        <f t="shared" si="71"/>
        <v>2000</v>
      </c>
      <c r="EO27" s="66" t="str">
        <f t="shared" si="72"/>
        <v>160,1340</v>
      </c>
      <c r="EP27" s="66">
        <f t="shared" si="73"/>
        <v>365</v>
      </c>
      <c r="EQ27" s="66">
        <f t="shared" si="74"/>
        <v>365</v>
      </c>
      <c r="ER27" s="66" t="str">
        <f t="shared" si="75"/>
        <v>-</v>
      </c>
      <c r="ES27" s="66" t="str">
        <f t="shared" si="76"/>
        <v>-</v>
      </c>
      <c r="ET27" s="66" t="str">
        <f t="shared" si="77"/>
        <v>-</v>
      </c>
      <c r="EU27" s="66" t="str">
        <f t="shared" si="78"/>
        <v>912.5     2737.5</v>
      </c>
      <c r="EV27" s="66">
        <f t="shared" si="79"/>
        <v>100</v>
      </c>
      <c r="EW27" s="66">
        <f t="shared" si="80"/>
        <v>20</v>
      </c>
      <c r="EX27" s="66" t="str">
        <f t="shared" si="81"/>
        <v>-</v>
      </c>
      <c r="EY27" s="66">
        <f t="shared" si="82"/>
        <v>1000</v>
      </c>
      <c r="EZ27" s="66">
        <f t="shared" si="83"/>
        <v>86400</v>
      </c>
      <c r="FA27" s="66" t="str">
        <f t="shared" si="84"/>
        <v>-</v>
      </c>
      <c r="FB27" s="66" t="str">
        <f t="shared" si="85"/>
        <v>-</v>
      </c>
      <c r="FC27" s="66" t="str">
        <f t="shared" si="86"/>
        <v>-</v>
      </c>
      <c r="FD27" s="66" t="str">
        <f t="shared" si="87"/>
        <v>400.0|200.0|400.0</v>
      </c>
      <c r="FE27" s="66" t="str">
        <f t="shared" si="88"/>
        <v>[1.0]</v>
      </c>
      <c r="FF27" s="66" t="str">
        <f t="shared" si="89"/>
        <v>[1.0]</v>
      </c>
      <c r="FG27" s="66" t="str">
        <f t="shared" si="90"/>
        <v>-</v>
      </c>
      <c r="FH27" s="66" t="str">
        <f t="shared" si="91"/>
        <v>-</v>
      </c>
      <c r="FI27" s="66" t="str">
        <f t="shared" si="92"/>
        <v>-</v>
      </c>
      <c r="FJ27" s="66" t="str">
        <f t="shared" si="93"/>
        <v>-</v>
      </c>
      <c r="FK27" s="66" t="str">
        <f t="shared" si="94"/>
        <v>-</v>
      </c>
      <c r="FL27" s="66" t="str">
        <f t="shared" si="95"/>
        <v>0.03 | 80</v>
      </c>
      <c r="FM27" s="66" t="str">
        <f t="shared" si="96"/>
        <v>[100,3550]</v>
      </c>
      <c r="FN27" s="7"/>
      <c r="FO27" s="7"/>
      <c r="FP27" s="7"/>
      <c r="FQ27" s="97" t="s">
        <v>2</v>
      </c>
      <c r="FR27" s="71"/>
      <c r="FS27" s="7">
        <f>IF(ISNUMBER(INDEX($CI$15:$DI$314,$B27,GC$5)),MAX(FS$14:FS26)+1,0)</f>
        <v>0</v>
      </c>
      <c r="FT27" s="7">
        <f t="shared" si="97"/>
        <v>13</v>
      </c>
      <c r="FU27" s="7">
        <f t="shared" si="98"/>
        <v>66</v>
      </c>
      <c r="FV27" s="291">
        <f t="shared" si="99"/>
        <v>0</v>
      </c>
      <c r="FW27" s="291">
        <f t="shared" si="100"/>
        <v>13</v>
      </c>
      <c r="FX27" s="291" t="str">
        <f t="shared" si="101"/>
        <v>m</v>
      </c>
      <c r="FY27" s="85" t="str">
        <f t="shared" si="102"/>
        <v>Time_</v>
      </c>
      <c r="FZ27" s="338" t="str">
        <f t="shared" si="103"/>
        <v>m</v>
      </c>
      <c r="GA27" s="316" t="str">
        <f t="shared" si="104"/>
        <v>mt_tunit</v>
      </c>
      <c r="GB27" s="28" t="str">
        <f t="shared" si="105"/>
        <v/>
      </c>
      <c r="GC27" s="279" t="str">
        <f t="shared" si="115"/>
        <v/>
      </c>
      <c r="GD27" s="366" t="str">
        <f t="shared" si="106"/>
        <v/>
      </c>
      <c r="GE27" s="81"/>
      <c r="GF27" s="279" t="str">
        <f t="shared" si="116"/>
        <v/>
      </c>
      <c r="GG27" s="366" t="str">
        <f t="shared" si="107"/>
        <v/>
      </c>
      <c r="GH27" s="81"/>
      <c r="GI27" s="279" t="str">
        <f t="shared" si="117"/>
        <v/>
      </c>
      <c r="GJ27" s="366" t="str">
        <f t="shared" si="108"/>
        <v/>
      </c>
      <c r="GK27" s="81"/>
      <c r="GL27" s="279" t="str">
        <f t="shared" si="118"/>
        <v>A_TCAL</v>
      </c>
      <c r="GM27" s="362" t="str">
        <f t="shared" si="109"/>
        <v>---------------</v>
      </c>
      <c r="GN27" s="81"/>
      <c r="GO27" s="279" t="str">
        <f t="shared" si="119"/>
        <v/>
      </c>
      <c r="GP27" s="286" t="str">
        <f t="shared" si="110"/>
        <v/>
      </c>
      <c r="GQ27" s="28"/>
      <c r="GR27" s="339" t="str">
        <f>IF(ISNUMBER(IF27),INDEX($GA$15:$GA$313,MATCH(IF27,$IE$15:$IE$190,0),1),"")</f>
        <v/>
      </c>
      <c r="GS27" s="341" t="str">
        <f t="shared" si="111"/>
        <v/>
      </c>
      <c r="GT27" s="340" t="str">
        <f t="shared" si="112"/>
        <v/>
      </c>
      <c r="GU27" s="279" t="str">
        <f t="shared" si="120"/>
        <v/>
      </c>
      <c r="GV27" s="279" t="str">
        <f t="shared" si="130"/>
        <v/>
      </c>
      <c r="GW27" s="279" t="str">
        <f t="shared" si="121"/>
        <v/>
      </c>
      <c r="GX27" s="279" t="str">
        <f t="shared" si="122"/>
        <v>|ana</v>
      </c>
      <c r="GY27" s="279" t="str">
        <f t="shared" si="113"/>
        <v/>
      </c>
      <c r="GZ27" s="71"/>
      <c r="HA27" s="290" t="s">
        <v>730</v>
      </c>
      <c r="HB27" s="287" t="s">
        <v>721</v>
      </c>
      <c r="HC27" s="287" t="s">
        <v>402</v>
      </c>
      <c r="HD27" s="290" t="s">
        <v>929</v>
      </c>
      <c r="HE27" s="287" t="s">
        <v>880</v>
      </c>
      <c r="HF27" s="287"/>
      <c r="HG27" s="287"/>
      <c r="HH27" s="287"/>
      <c r="HI27" s="287"/>
      <c r="HJ27" s="294"/>
      <c r="HK27" s="294"/>
      <c r="HL27" s="294"/>
      <c r="HM27" s="75"/>
      <c r="HN27" s="293">
        <f>IF(HA27&lt;&gt;"",MAX(HN$14:HN26)+1,0)</f>
        <v>13</v>
      </c>
      <c r="HO27" s="293">
        <f>IF(HB27&lt;&gt;"",MAX(HO$14:HO26)+1,0)</f>
        <v>12</v>
      </c>
      <c r="HP27" s="293">
        <f>IF(HC27&lt;&gt;"",MAX(HP$14:HP26)+1,0)</f>
        <v>13</v>
      </c>
      <c r="HQ27" s="293">
        <f>IF(HD27&lt;&gt;"",MAX(HQ$14:HQ26)+1,0)</f>
        <v>12</v>
      </c>
      <c r="HR27" s="293">
        <f>IF(HE27&lt;&gt;"",MAX(HR$14:HR26)+1,0)</f>
        <v>12</v>
      </c>
      <c r="HS27" s="293">
        <f>IF(HF27&lt;&gt;"",MAX(HS$14:HS26)+1,0)</f>
        <v>0</v>
      </c>
      <c r="HT27" s="293">
        <f>IF(HG27&lt;&gt;"",MAX(HT$14:HT26)+1,0)</f>
        <v>0</v>
      </c>
      <c r="HU27" s="293">
        <f>IF(HH27&lt;&gt;"",MAX(HU$14:HU26)+1,0)</f>
        <v>0</v>
      </c>
      <c r="HV27" s="293">
        <f>IF(HI27&lt;&gt;"",MAX(HV$14:HV26)+1,0)</f>
        <v>0</v>
      </c>
      <c r="HW27" s="293">
        <f>IF(HJ27&lt;&gt;"",MAX(HW$14:HW26)+1,0)</f>
        <v>0</v>
      </c>
      <c r="HX27" s="293">
        <f>IF(HK27&lt;&gt;"",MAX(HX$14:HX26)+1,0)</f>
        <v>0</v>
      </c>
      <c r="HY27" s="293">
        <f>IF(HL27&lt;&gt;"",MAX(HY$14:HY26)+1,0)</f>
        <v>0</v>
      </c>
      <c r="HZ27" s="75">
        <f t="shared" si="123"/>
        <v>1</v>
      </c>
      <c r="IA27" s="75">
        <f t="shared" si="124"/>
        <v>0</v>
      </c>
      <c r="IB27" s="75">
        <f t="shared" si="125"/>
        <v>13</v>
      </c>
      <c r="IC27" s="75" t="str">
        <f t="shared" si="126"/>
        <v>DISV</v>
      </c>
      <c r="ID27" s="395">
        <f t="shared" si="127"/>
        <v>2</v>
      </c>
      <c r="IE27" s="394">
        <f>IF(ISNUMBER(MATCH(GA27,$IC$15:$IC$313,0)),0,MAX(IE$14:IE26)+1)</f>
        <v>0</v>
      </c>
      <c r="IF27" s="394" t="str">
        <f t="shared" si="128"/>
        <v/>
      </c>
      <c r="IG27" s="382">
        <f>IF(OR(II27="",II27=0),"",B27)</f>
        <v>13</v>
      </c>
      <c r="IH27" s="79"/>
      <c r="II27" s="283" t="str">
        <f t="shared" si="114"/>
        <v>01_TWRI</v>
      </c>
      <c r="IJ27" s="399" t="s">
        <v>699</v>
      </c>
      <c r="IK27" s="71"/>
      <c r="IL27" s="229"/>
      <c r="IM27" s="229"/>
      <c r="IN27" s="229"/>
      <c r="IO27" s="19"/>
      <c r="IP27" s="172"/>
      <c r="IQ27" s="172"/>
      <c r="IR27" s="172"/>
      <c r="IS27" s="172"/>
      <c r="IT27" s="172"/>
      <c r="IU27" s="172"/>
      <c r="IV27" s="172"/>
      <c r="IW27" s="172"/>
      <c r="IX27" s="172"/>
      <c r="IY27" s="172"/>
      <c r="IZ27" s="172"/>
      <c r="JA27" s="99"/>
      <c r="JB27" s="189">
        <v>0.12353796000000003</v>
      </c>
      <c r="JC27" s="128">
        <v>840.8</v>
      </c>
      <c r="JD27" s="129">
        <v>837.5694671569612</v>
      </c>
      <c r="JE27" s="119">
        <v>2.9999902248382999</v>
      </c>
      <c r="JF27" s="132">
        <v>840.1558</v>
      </c>
      <c r="JG27" s="148">
        <v>22</v>
      </c>
      <c r="JH27" s="179">
        <v>0.12354</v>
      </c>
      <c r="JI27" s="140">
        <v>836.7</v>
      </c>
      <c r="JJ27" s="183"/>
      <c r="JK27" s="142"/>
      <c r="JL27" s="122"/>
      <c r="JM27" s="123" t="s">
        <v>300</v>
      </c>
      <c r="JN27" s="151" t="s">
        <v>300</v>
      </c>
      <c r="JO27" s="145">
        <f t="shared" ref="JO27:JO57" si="131">IF(JO$5=0,JH27,JQ27)</f>
        <v>0.12354</v>
      </c>
      <c r="JP27" s="126"/>
      <c r="JQ27" s="145">
        <v>0.12353796000000003</v>
      </c>
      <c r="JR27" s="160">
        <f t="shared" si="3"/>
        <v>0.12354</v>
      </c>
      <c r="JS27" s="160">
        <f t="shared" si="4"/>
        <v>2.96496</v>
      </c>
      <c r="JT27" s="160">
        <f t="shared" si="5"/>
        <v>177.89760000000001</v>
      </c>
      <c r="JU27" s="160">
        <f t="shared" si="10"/>
        <v>177.89760000000001</v>
      </c>
      <c r="JV27" s="99"/>
      <c r="JW27" s="71"/>
      <c r="JX27" s="293" t="str">
        <f>IF(AND(ISNUMBER(JX$14),ISNUMBER(MATCH($IC27,DJ$15:DJ$313,0))),$IC27,"")</f>
        <v/>
      </c>
      <c r="JY27" s="293" t="str">
        <f>IF(AND(ISNUMBER(JY$14),ISNUMBER(MATCH($IC27,DK$15:DK$313,0))),$IC27,"")</f>
        <v/>
      </c>
      <c r="JZ27" s="293" t="str">
        <f>IF(AND(ISNUMBER(JZ$14),ISNUMBER(MATCH($IC27,DL$15:DL$313,0))),$IC27,"")</f>
        <v/>
      </c>
      <c r="KA27" s="293" t="str">
        <f>IF(AND(ISNUMBER(KA$14),ISNUMBER(MATCH($IC27,DM$15:DM$313,0))),$IC27,"")</f>
        <v/>
      </c>
      <c r="KB27" s="293" t="str">
        <f>IF(AND(ISNUMBER(KB$14),ISNUMBER(MATCH($IC27,DN$15:DN$313,0))),$IC27,"")</f>
        <v/>
      </c>
      <c r="KC27" s="293" t="str">
        <f>IF(AND(ISNUMBER(KC$14),ISNUMBER(MATCH($IC27,DO$15:DO$313,0))),$IC27,"")</f>
        <v/>
      </c>
      <c r="KD27" s="293" t="str">
        <f>IF(AND(ISNUMBER(KD$14),ISNUMBER(MATCH($IC27,DP$15:DP$313,0))),$IC27,"")</f>
        <v/>
      </c>
      <c r="KE27" s="293" t="str">
        <f>IF(AND(ISNUMBER(KE$14),ISNUMBER(MATCH($IC27,DQ$15:DQ$313,0))),$IC27,"")</f>
        <v/>
      </c>
      <c r="KF27" s="293" t="str">
        <f>IF(AND(ISNUMBER(KF$14),ISNUMBER(MATCH($IC27,DR$15:DR$313,0))),$IC27,"")</f>
        <v/>
      </c>
      <c r="KG27" s="293" t="str">
        <f>IF(AND(ISNUMBER(KG$14),ISNUMBER(MATCH($IC27,DS$15:DS$313,0))),$IC27,"")</f>
        <v/>
      </c>
      <c r="KH27" s="293" t="str">
        <f>IF(AND(ISNUMBER(KH$14),ISNUMBER(MATCH($IC27,DT$15:DT$313,0))),$IC27,"")</f>
        <v/>
      </c>
      <c r="KI27" s="293" t="str">
        <f>IF(AND(ISNUMBER(KI$14),ISNUMBER(MATCH($IC27,DU$15:DU$313,0))),$IC27,"")</f>
        <v/>
      </c>
      <c r="KJ27" s="293" t="str">
        <f>IF(AND(ISNUMBER(KJ$14),ISNUMBER(MATCH($IC27,DV$15:DV$313,0))),$IC27,"")</f>
        <v/>
      </c>
      <c r="KK27" s="293" t="str">
        <f>IF(AND(ISNUMBER(KK$14),ISNUMBER(MATCH($IC27,DW$15:DW$313,0))),$IC27,"")</f>
        <v/>
      </c>
      <c r="KL27" s="293" t="str">
        <f>IF(AND(ISNUMBER(KL$14),ISNUMBER(MATCH($IC27,DX$15:DX$313,0))),$IC27,"")</f>
        <v/>
      </c>
      <c r="KM27" s="293" t="str">
        <f>IF(AND(ISNUMBER(KM$14),ISNUMBER(MATCH($IC27,DY$15:DY$313,0))),$IC27,"")</f>
        <v/>
      </c>
      <c r="KN27" s="293" t="str">
        <f>IF(AND(ISNUMBER(KN$14),ISNUMBER(MATCH($IC27,DZ$15:DZ$313,0))),$IC27,"")</f>
        <v/>
      </c>
      <c r="KO27" s="293" t="str">
        <f>IF(AND(ISNUMBER(KO$14),ISNUMBER(MATCH($IC27,EA$15:EA$313,0))),$IC27,"")</f>
        <v>DISV</v>
      </c>
      <c r="KP27" s="293" t="str">
        <f>IF(AND(ISNUMBER(KP$14),ISNUMBER(MATCH($IC27,EB$15:EB$313,0))),$IC27,"")</f>
        <v/>
      </c>
      <c r="KQ27" s="293" t="str">
        <f>IF(AND(ISNUMBER(KQ$14),ISNUMBER(MATCH($IC27,EC$15:EC$313,0))),$IC27,"")</f>
        <v/>
      </c>
      <c r="KR27" s="293" t="str">
        <f>IF(AND(ISNUMBER(KR$14),ISNUMBER(MATCH($IC27,ED$15:ED$313,0))),$IC27,"")</f>
        <v/>
      </c>
      <c r="KS27" s="293" t="str">
        <f>IF(AND(ISNUMBER(KS$14),ISNUMBER(MATCH($IC27,EE$15:EE$313,0))),$IC27,"")</f>
        <v/>
      </c>
      <c r="KT27" s="293" t="str">
        <f>IF(AND(ISNUMBER(KT$14),ISNUMBER(MATCH($IC27,EF$15:EF$313,0))),$IC27,"")</f>
        <v/>
      </c>
      <c r="KU27" s="293" t="str">
        <f>IF(AND(ISNUMBER(KU$14),ISNUMBER(MATCH($IC27,EG$15:EG$313,0))),$IC27,"")</f>
        <v/>
      </c>
      <c r="KV27" s="293" t="str">
        <f>IF(AND(ISNUMBER(KV$14),ISNUMBER(MATCH($IC27,EH$15:EH$313,0))),$IC27,"")</f>
        <v/>
      </c>
      <c r="KW27" s="293" t="str">
        <f>IF(AND(ISNUMBER(KW$14),ISNUMBER(MATCH($IC27,EI$15:EI$313,0))),$IC27,"")</f>
        <v/>
      </c>
      <c r="KX27" s="293" t="str">
        <f>IF(AND(ISNUMBER(KX$14),ISNUMBER(MATCH($IC27,EJ$15:EJ$313,0))),$IC27,"")</f>
        <v/>
      </c>
      <c r="KY27" s="293" t="str">
        <f>IF(AND(ISNUMBER(KY$14),ISNUMBER(MATCH($IC27,EK$15:EK$313,0))),$IC27,"")</f>
        <v/>
      </c>
      <c r="KZ27" s="293"/>
      <c r="LA27" s="293"/>
      <c r="LB27" s="293"/>
      <c r="LC27" s="75">
        <f>COUNTIF(JX27:KY27,"="&amp;IC27)</f>
        <v>1</v>
      </c>
      <c r="LD27" s="7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LQ27" s="71"/>
    </row>
    <row r="28" spans="1:329" s="3" customFormat="1" ht="6" customHeight="1" x14ac:dyDescent="0.15">
      <c r="A28" s="61" t="s">
        <v>724</v>
      </c>
      <c r="B28" s="305">
        <f t="shared" si="129"/>
        <v>14</v>
      </c>
      <c r="C28" s="85" t="s">
        <v>33</v>
      </c>
      <c r="D28" s="304" t="s">
        <v>542</v>
      </c>
      <c r="E28" s="71"/>
      <c r="F28" s="260"/>
      <c r="G28" s="261" t="s">
        <v>4</v>
      </c>
      <c r="H28" s="262">
        <v>10</v>
      </c>
      <c r="I28" s="260" t="s">
        <v>35</v>
      </c>
      <c r="J28" s="261" t="s">
        <v>47</v>
      </c>
      <c r="K28" s="262">
        <v>0.1</v>
      </c>
      <c r="L28" s="260"/>
      <c r="M28" s="261" t="s">
        <v>83</v>
      </c>
      <c r="N28" s="262">
        <v>1</v>
      </c>
      <c r="O28" s="260"/>
      <c r="P28" s="261" t="s">
        <v>83</v>
      </c>
      <c r="Q28" s="262">
        <v>0.01</v>
      </c>
      <c r="R28" s="260"/>
      <c r="S28" s="261" t="s">
        <v>137</v>
      </c>
      <c r="T28" s="262">
        <v>1</v>
      </c>
      <c r="U28" s="260"/>
      <c r="V28" s="261" t="s">
        <v>28</v>
      </c>
      <c r="W28" s="262">
        <v>20</v>
      </c>
      <c r="X28" s="260"/>
      <c r="Y28" s="261" t="s">
        <v>3</v>
      </c>
      <c r="Z28" s="262">
        <v>0.25</v>
      </c>
      <c r="AA28" s="260"/>
      <c r="AB28" s="261" t="s">
        <v>108</v>
      </c>
      <c r="AC28" s="262">
        <v>100</v>
      </c>
      <c r="AD28" s="260"/>
      <c r="AE28" s="261" t="s">
        <v>158</v>
      </c>
      <c r="AF28" s="262">
        <v>0.5</v>
      </c>
      <c r="AG28" s="260"/>
      <c r="AH28" s="261" t="s">
        <v>43</v>
      </c>
      <c r="AI28" s="276">
        <v>1.34E-5</v>
      </c>
      <c r="AJ28" s="260" t="s">
        <v>63</v>
      </c>
      <c r="AK28" s="261" t="s">
        <v>180</v>
      </c>
      <c r="AL28" s="276">
        <v>1.4740000000000001E-7</v>
      </c>
      <c r="AM28" s="260"/>
      <c r="AN28" s="261" t="s">
        <v>178</v>
      </c>
      <c r="AO28" s="262">
        <v>5</v>
      </c>
      <c r="AP28" s="283"/>
      <c r="AQ28" s="356" t="s">
        <v>16</v>
      </c>
      <c r="AR28" s="351">
        <v>100</v>
      </c>
      <c r="AS28" s="283"/>
      <c r="AT28" s="356" t="s">
        <v>13</v>
      </c>
      <c r="AU28" s="351">
        <v>1E-3</v>
      </c>
      <c r="AV28" s="260"/>
      <c r="AW28" s="261" t="s">
        <v>57</v>
      </c>
      <c r="AX28" s="262" t="s">
        <v>173</v>
      </c>
      <c r="AY28" s="260" t="s">
        <v>31</v>
      </c>
      <c r="AZ28" s="261" t="s">
        <v>399</v>
      </c>
      <c r="BA28" s="262" t="s">
        <v>770</v>
      </c>
      <c r="BB28" s="260"/>
      <c r="BC28" s="261" t="s">
        <v>116</v>
      </c>
      <c r="BD28" s="262">
        <v>0.01</v>
      </c>
      <c r="BE28" s="260"/>
      <c r="BF28" s="261" t="s">
        <v>26</v>
      </c>
      <c r="BG28" s="262">
        <v>1</v>
      </c>
      <c r="BH28" s="260"/>
      <c r="BI28" s="261" t="s">
        <v>26</v>
      </c>
      <c r="BJ28" s="262">
        <v>1</v>
      </c>
      <c r="BK28" s="260"/>
      <c r="BL28" s="261" t="s">
        <v>29</v>
      </c>
      <c r="BM28" s="262">
        <v>80</v>
      </c>
      <c r="BN28" s="260"/>
      <c r="BO28" s="261" t="s">
        <v>57</v>
      </c>
      <c r="BP28" s="262" t="s">
        <v>9</v>
      </c>
      <c r="BQ28" s="260" t="s">
        <v>465</v>
      </c>
      <c r="BR28" s="261" t="s">
        <v>432</v>
      </c>
      <c r="BS28" s="262">
        <v>0.1</v>
      </c>
      <c r="BT28" s="260" t="s">
        <v>464</v>
      </c>
      <c r="BU28" s="261" t="s">
        <v>115</v>
      </c>
      <c r="BV28" s="262">
        <v>0.25</v>
      </c>
      <c r="BW28" s="260" t="s">
        <v>402</v>
      </c>
      <c r="BX28" s="261" t="s">
        <v>650</v>
      </c>
      <c r="BY28" s="262">
        <v>9.5000000000000004E-8</v>
      </c>
      <c r="BZ28" s="260"/>
      <c r="CA28" s="261" t="s">
        <v>361</v>
      </c>
      <c r="CB28" s="262">
        <v>-1</v>
      </c>
      <c r="CC28" s="260"/>
      <c r="CD28" s="261" t="s">
        <v>354</v>
      </c>
      <c r="CE28" s="276">
        <v>2</v>
      </c>
      <c r="CF28" s="376" t="s">
        <v>2</v>
      </c>
      <c r="CG28" s="229"/>
      <c r="CH28" s="230">
        <f>IF(ISNUMBER(FW28),IF(ISNUMBER(MATCH(GA28,$CG$15:$CG$313,0)),0,MAX(CH$14:CH27)+1),"")</f>
        <v>8</v>
      </c>
      <c r="CI28" s="7">
        <f t="shared" si="19"/>
        <v>31</v>
      </c>
      <c r="CJ28" s="7" t="str">
        <f t="shared" si="20"/>
        <v/>
      </c>
      <c r="CK28" s="7">
        <f t="shared" si="21"/>
        <v>19</v>
      </c>
      <c r="CL28" s="7">
        <f t="shared" si="22"/>
        <v>21</v>
      </c>
      <c r="CM28" s="7" t="str">
        <f t="shared" si="23"/>
        <v/>
      </c>
      <c r="CN28" s="7">
        <f t="shared" si="24"/>
        <v>4</v>
      </c>
      <c r="CO28" s="7">
        <f t="shared" si="25"/>
        <v>25</v>
      </c>
      <c r="CP28" s="7">
        <f t="shared" si="26"/>
        <v>18</v>
      </c>
      <c r="CQ28" s="7">
        <f t="shared" si="27"/>
        <v>35</v>
      </c>
      <c r="CR28" s="7">
        <f t="shared" si="28"/>
        <v>28</v>
      </c>
      <c r="CS28" s="7" t="str">
        <f t="shared" si="29"/>
        <v/>
      </c>
      <c r="CT28" s="7">
        <f t="shared" si="30"/>
        <v>23</v>
      </c>
      <c r="CU28" s="7">
        <f t="shared" si="31"/>
        <v>10</v>
      </c>
      <c r="CV28" s="7" t="str">
        <f t="shared" si="32"/>
        <v/>
      </c>
      <c r="CW28" s="7" t="str">
        <f t="shared" si="33"/>
        <v/>
      </c>
      <c r="CX28" s="7" t="str">
        <f t="shared" si="34"/>
        <v/>
      </c>
      <c r="CY28" s="7">
        <f t="shared" si="35"/>
        <v>19</v>
      </c>
      <c r="CZ28" s="7">
        <f t="shared" si="36"/>
        <v>11</v>
      </c>
      <c r="DA28" s="7">
        <f t="shared" si="37"/>
        <v>11</v>
      </c>
      <c r="DB28" s="7" t="str">
        <f t="shared" si="38"/>
        <v/>
      </c>
      <c r="DC28" s="7" t="str">
        <f t="shared" si="39"/>
        <v/>
      </c>
      <c r="DD28" s="7" t="str">
        <f t="shared" si="40"/>
        <v/>
      </c>
      <c r="DE28" s="7">
        <f t="shared" si="41"/>
        <v>26</v>
      </c>
      <c r="DF28" s="7" t="str">
        <f t="shared" si="42"/>
        <v/>
      </c>
      <c r="DG28" s="7" t="str">
        <f t="shared" si="43"/>
        <v/>
      </c>
      <c r="DH28" s="7">
        <f t="shared" si="44"/>
        <v>20</v>
      </c>
      <c r="DI28" s="65" t="s">
        <v>2</v>
      </c>
      <c r="DJ28" s="309" t="str">
        <f t="shared" si="45"/>
        <v>nstp</v>
      </c>
      <c r="DK28" s="309" t="str">
        <f t="shared" si="46"/>
        <v>-</v>
      </c>
      <c r="DL28" s="309" t="str">
        <f t="shared" si="47"/>
        <v>nstp</v>
      </c>
      <c r="DM28" s="309" t="str">
        <f t="shared" si="48"/>
        <v>nstp</v>
      </c>
      <c r="DN28" s="309" t="str">
        <f t="shared" si="49"/>
        <v>-</v>
      </c>
      <c r="DO28" s="309" t="str">
        <f t="shared" si="50"/>
        <v>nstp</v>
      </c>
      <c r="DP28" s="309" t="str">
        <f t="shared" si="51"/>
        <v>nstp</v>
      </c>
      <c r="DQ28" s="309" t="str">
        <f t="shared" si="52"/>
        <v>nstp</v>
      </c>
      <c r="DR28" s="309" t="str">
        <f t="shared" si="53"/>
        <v>nstp</v>
      </c>
      <c r="DS28" s="309" t="str">
        <f t="shared" si="54"/>
        <v>nstp</v>
      </c>
      <c r="DT28" s="309" t="str">
        <f t="shared" si="55"/>
        <v>-</v>
      </c>
      <c r="DU28" s="309" t="str">
        <f t="shared" si="56"/>
        <v>nstp</v>
      </c>
      <c r="DV28" s="309" t="str">
        <f t="shared" si="57"/>
        <v>nstp</v>
      </c>
      <c r="DW28" s="309" t="str">
        <f t="shared" si="58"/>
        <v>-</v>
      </c>
      <c r="DX28" s="309" t="str">
        <f t="shared" si="59"/>
        <v>-</v>
      </c>
      <c r="DY28" s="309" t="str">
        <f t="shared" si="60"/>
        <v>-</v>
      </c>
      <c r="DZ28" s="309" t="str">
        <f t="shared" si="61"/>
        <v>nstp</v>
      </c>
      <c r="EA28" s="309" t="str">
        <f t="shared" si="62"/>
        <v>tdis</v>
      </c>
      <c r="EB28" s="309" t="str">
        <f t="shared" si="63"/>
        <v>nstp</v>
      </c>
      <c r="EC28" s="309" t="str">
        <f t="shared" si="64"/>
        <v>-</v>
      </c>
      <c r="ED28" s="309" t="str">
        <f t="shared" si="65"/>
        <v>-</v>
      </c>
      <c r="EE28" s="309" t="str">
        <f t="shared" si="66"/>
        <v>-</v>
      </c>
      <c r="EF28" s="309" t="str">
        <f t="shared" si="67"/>
        <v>nstp</v>
      </c>
      <c r="EG28" s="309" t="str">
        <f t="shared" si="68"/>
        <v>-</v>
      </c>
      <c r="EH28" s="309" t="str">
        <f t="shared" si="69"/>
        <v>-</v>
      </c>
      <c r="EI28" s="309" t="str">
        <f t="shared" si="70"/>
        <v>nstp</v>
      </c>
      <c r="EJ28" s="7"/>
      <c r="EK28" s="7"/>
      <c r="EL28" s="7"/>
      <c r="EM28" s="34"/>
      <c r="EN28" s="66">
        <f t="shared" si="71"/>
        <v>100</v>
      </c>
      <c r="EO28" s="66" t="str">
        <f t="shared" si="72"/>
        <v>-</v>
      </c>
      <c r="EP28" s="66" t="str">
        <f t="shared" si="73"/>
        <v>[2,730]</v>
      </c>
      <c r="EQ28" s="66">
        <f t="shared" si="74"/>
        <v>100</v>
      </c>
      <c r="ER28" s="66" t="str">
        <f t="shared" si="75"/>
        <v>-</v>
      </c>
      <c r="ES28" s="66">
        <f t="shared" si="76"/>
        <v>100</v>
      </c>
      <c r="ET28" s="66">
        <f t="shared" si="77"/>
        <v>100</v>
      </c>
      <c r="EU28" s="66" t="str">
        <f t="shared" si="78"/>
        <v>365   1095</v>
      </c>
      <c r="EV28" s="66">
        <f t="shared" si="79"/>
        <v>10</v>
      </c>
      <c r="EW28" s="66" t="str">
        <f t="shared" si="80"/>
        <v>3651095</v>
      </c>
      <c r="EX28" s="66" t="str">
        <f t="shared" si="81"/>
        <v>-</v>
      </c>
      <c r="EY28" s="66">
        <f t="shared" si="82"/>
        <v>500</v>
      </c>
      <c r="EZ28" s="66">
        <f t="shared" si="83"/>
        <v>1</v>
      </c>
      <c r="FA28" s="66" t="str">
        <f t="shared" si="84"/>
        <v>-</v>
      </c>
      <c r="FB28" s="66" t="str">
        <f t="shared" si="85"/>
        <v>-</v>
      </c>
      <c r="FC28" s="66" t="str">
        <f t="shared" si="86"/>
        <v>-</v>
      </c>
      <c r="FD28" s="66" t="str">
        <f t="shared" si="87"/>
        <v>[10,4,6]</v>
      </c>
      <c r="FE28" s="66" t="str">
        <f t="shared" si="88"/>
        <v>[1]</v>
      </c>
      <c r="FF28" s="66" t="str">
        <f t="shared" si="89"/>
        <v>[1]</v>
      </c>
      <c r="FG28" s="66" t="str">
        <f t="shared" si="90"/>
        <v>-</v>
      </c>
      <c r="FH28" s="66" t="str">
        <f t="shared" si="91"/>
        <v>-</v>
      </c>
      <c r="FI28" s="66" t="str">
        <f t="shared" si="92"/>
        <v>-</v>
      </c>
      <c r="FJ28" s="66">
        <f t="shared" si="93"/>
        <v>288</v>
      </c>
      <c r="FK28" s="66" t="str">
        <f t="shared" si="94"/>
        <v>-</v>
      </c>
      <c r="FL28" s="66" t="str">
        <f t="shared" si="95"/>
        <v>-</v>
      </c>
      <c r="FM28" s="66" t="str">
        <f t="shared" si="96"/>
        <v>[1,1]</v>
      </c>
      <c r="FN28" s="7"/>
      <c r="FO28" s="7"/>
      <c r="FP28" s="7"/>
      <c r="FQ28" s="97" t="s">
        <v>2</v>
      </c>
      <c r="FR28" s="71"/>
      <c r="FS28" s="7">
        <f>IF(ISNUMBER(INDEX($CI$15:$DI$314,$B28,GC$5)),MAX(FS$14:FS27)+1,0)</f>
        <v>2</v>
      </c>
      <c r="FT28" s="7">
        <f t="shared" si="97"/>
        <v>14</v>
      </c>
      <c r="FU28" s="7">
        <f t="shared" si="98"/>
        <v>67</v>
      </c>
      <c r="FV28" s="291">
        <f t="shared" si="99"/>
        <v>0</v>
      </c>
      <c r="FW28" s="291">
        <f t="shared" si="100"/>
        <v>14</v>
      </c>
      <c r="FX28" s="291" t="str">
        <f t="shared" si="101"/>
        <v>/s</v>
      </c>
      <c r="FY28" s="85" t="str">
        <f t="shared" si="102"/>
        <v>Di</v>
      </c>
      <c r="FZ28" s="338" t="str">
        <f t="shared" si="103"/>
        <v>/s</v>
      </c>
      <c r="GA28" s="316" t="str">
        <f t="shared" si="104"/>
        <v>mt_lunit</v>
      </c>
      <c r="GB28" s="28" t="str">
        <f t="shared" si="105"/>
        <v/>
      </c>
      <c r="GC28" s="279" t="str">
        <f t="shared" si="115"/>
        <v/>
      </c>
      <c r="GD28" s="366" t="str">
        <f t="shared" si="106"/>
        <v/>
      </c>
      <c r="GE28" s="81"/>
      <c r="GF28" s="279" t="str">
        <f t="shared" si="116"/>
        <v/>
      </c>
      <c r="GG28" s="366" t="str">
        <f t="shared" si="107"/>
        <v/>
      </c>
      <c r="GH28" s="81"/>
      <c r="GI28" s="279" t="str">
        <f t="shared" si="117"/>
        <v/>
      </c>
      <c r="GJ28" s="366" t="str">
        <f t="shared" si="108"/>
        <v/>
      </c>
      <c r="GK28" s="81"/>
      <c r="GL28" s="279" t="str">
        <f t="shared" si="118"/>
        <v>roughness</v>
      </c>
      <c r="GM28" s="362">
        <f t="shared" si="109"/>
        <v>3.8580000000000003E-2</v>
      </c>
      <c r="GN28" s="81"/>
      <c r="GO28" s="279" t="str">
        <f t="shared" si="119"/>
        <v/>
      </c>
      <c r="GP28" s="286" t="str">
        <f t="shared" si="110"/>
        <v/>
      </c>
      <c r="GQ28" s="28"/>
      <c r="GR28" s="339" t="str">
        <f>IF(ISNUMBER(IF28),INDEX($GA$15:$GA$313,MATCH(IF28,$IE$15:$IE$190,0),1),"")</f>
        <v/>
      </c>
      <c r="GS28" s="341" t="str">
        <f t="shared" si="111"/>
        <v/>
      </c>
      <c r="GT28" s="340" t="str">
        <f t="shared" si="112"/>
        <v/>
      </c>
      <c r="GU28" s="279" t="str">
        <f t="shared" si="120"/>
        <v/>
      </c>
      <c r="GV28" s="279" t="str">
        <f t="shared" si="130"/>
        <v/>
      </c>
      <c r="GW28" s="279" t="str">
        <f t="shared" si="121"/>
        <v/>
      </c>
      <c r="GX28" s="279" t="str">
        <f t="shared" si="122"/>
        <v>sfr_03</v>
      </c>
      <c r="GY28" s="279" t="str">
        <f t="shared" si="113"/>
        <v/>
      </c>
      <c r="GZ28" s="71"/>
      <c r="HA28" s="287" t="s">
        <v>823</v>
      </c>
      <c r="HB28" s="287" t="s">
        <v>39</v>
      </c>
      <c r="HC28" s="287" t="s">
        <v>403</v>
      </c>
      <c r="HD28" s="287" t="s">
        <v>438</v>
      </c>
      <c r="HE28" s="287" t="s">
        <v>881</v>
      </c>
      <c r="HF28" s="287"/>
      <c r="HG28" s="287"/>
      <c r="HH28" s="287"/>
      <c r="HI28" s="287"/>
      <c r="HJ28" s="294"/>
      <c r="HK28" s="294"/>
      <c r="HL28" s="294"/>
      <c r="HM28" s="75"/>
      <c r="HN28" s="293">
        <f>IF(HA28&lt;&gt;"",MAX(HN$14:HN27)+1,0)</f>
        <v>14</v>
      </c>
      <c r="HO28" s="293">
        <f>IF(HB28&lt;&gt;"",MAX(HO$14:HO27)+1,0)</f>
        <v>13</v>
      </c>
      <c r="HP28" s="293">
        <f>IF(HC28&lt;&gt;"",MAX(HP$14:HP27)+1,0)</f>
        <v>14</v>
      </c>
      <c r="HQ28" s="293">
        <f>IF(HD28&lt;&gt;"",MAX(HQ$14:HQ27)+1,0)</f>
        <v>13</v>
      </c>
      <c r="HR28" s="293">
        <f>IF(HE28&lt;&gt;"",MAX(HR$14:HR27)+1,0)</f>
        <v>13</v>
      </c>
      <c r="HS28" s="293">
        <f>IF(HF28&lt;&gt;"",MAX(HS$14:HS27)+1,0)</f>
        <v>0</v>
      </c>
      <c r="HT28" s="293">
        <f>IF(HG28&lt;&gt;"",MAX(HT$14:HT27)+1,0)</f>
        <v>0</v>
      </c>
      <c r="HU28" s="293">
        <f>IF(HH28&lt;&gt;"",MAX(HU$14:HU27)+1,0)</f>
        <v>0</v>
      </c>
      <c r="HV28" s="293">
        <f>IF(HI28&lt;&gt;"",MAX(HV$14:HV27)+1,0)</f>
        <v>0</v>
      </c>
      <c r="HW28" s="293">
        <f>IF(HJ28&lt;&gt;"",MAX(HW$14:HW27)+1,0)</f>
        <v>0</v>
      </c>
      <c r="HX28" s="293">
        <f>IF(HK28&lt;&gt;"",MAX(HX$14:HX27)+1,0)</f>
        <v>0</v>
      </c>
      <c r="HY28" s="293">
        <f>IF(HL28&lt;&gt;"",MAX(HY$14:HY27)+1,0)</f>
        <v>0</v>
      </c>
      <c r="HZ28" s="75">
        <f t="shared" si="123"/>
        <v>1</v>
      </c>
      <c r="IA28" s="75">
        <f t="shared" si="124"/>
        <v>0</v>
      </c>
      <c r="IB28" s="75">
        <f t="shared" si="125"/>
        <v>14</v>
      </c>
      <c r="IC28" s="75" t="str">
        <f t="shared" si="126"/>
        <v>gridprops</v>
      </c>
      <c r="ID28" s="395">
        <f t="shared" si="127"/>
        <v>34</v>
      </c>
      <c r="IE28" s="394">
        <f>IF(ISNUMBER(MATCH(GA28,$IC$15:$IC$313,0)),0,MAX(IE$14:IE27)+1)</f>
        <v>0</v>
      </c>
      <c r="IF28" s="394" t="str">
        <f t="shared" si="128"/>
        <v/>
      </c>
      <c r="IG28" s="382">
        <f>IF(OR(II28="",II28=0),"",B28)</f>
        <v>14</v>
      </c>
      <c r="IH28" s="79"/>
      <c r="II28" s="283" t="str">
        <f t="shared" si="114"/>
        <v>02_BCF2SS</v>
      </c>
      <c r="IJ28" s="399" t="s">
        <v>699</v>
      </c>
      <c r="IK28" s="71"/>
      <c r="IL28" s="229"/>
      <c r="IM28" s="229"/>
      <c r="IN28" s="229"/>
      <c r="IO28" s="19"/>
      <c r="IP28" s="172"/>
      <c r="IQ28" s="172"/>
      <c r="IR28" s="172"/>
      <c r="IS28" s="172"/>
      <c r="IT28" s="172"/>
      <c r="IU28" s="172"/>
      <c r="IV28" s="172"/>
      <c r="IW28" s="172"/>
      <c r="IX28" s="172"/>
      <c r="IY28" s="172"/>
      <c r="IZ28" s="172"/>
      <c r="JA28" s="99"/>
      <c r="JB28" s="189">
        <v>0.13392756000000006</v>
      </c>
      <c r="JC28" s="128">
        <v>840.8</v>
      </c>
      <c r="JD28" s="129">
        <v>837.46946715696117</v>
      </c>
      <c r="JE28" s="119">
        <v>2.9999902248382999</v>
      </c>
      <c r="JF28" s="132">
        <v>840.1558</v>
      </c>
      <c r="JG28" s="148">
        <v>23</v>
      </c>
      <c r="JH28" s="179">
        <v>0.13392999999999999</v>
      </c>
      <c r="JI28" s="140">
        <v>836.5</v>
      </c>
      <c r="JJ28" s="185"/>
      <c r="JK28" s="144"/>
      <c r="JL28" s="124"/>
      <c r="JM28" s="124"/>
      <c r="JN28" s="152"/>
      <c r="JO28" s="145">
        <f t="shared" si="131"/>
        <v>0.13392999999999999</v>
      </c>
      <c r="JP28" s="126"/>
      <c r="JQ28" s="145">
        <v>0.13392756000000006</v>
      </c>
      <c r="JR28" s="160">
        <f t="shared" si="3"/>
        <v>0.13392999999999999</v>
      </c>
      <c r="JS28" s="160">
        <f t="shared" si="4"/>
        <v>3.2143199999999998</v>
      </c>
      <c r="JT28" s="160">
        <f t="shared" si="5"/>
        <v>192.85919999999999</v>
      </c>
      <c r="JU28" s="160">
        <f t="shared" si="10"/>
        <v>192.85919999999999</v>
      </c>
      <c r="JV28" s="99"/>
      <c r="JW28" s="71"/>
      <c r="JX28" s="293" t="str">
        <f>IF(AND(ISNUMBER(JX$14),ISNUMBER(MATCH($IC28,DJ$15:DJ$313,0))),$IC28,"")</f>
        <v/>
      </c>
      <c r="JY28" s="293" t="str">
        <f>IF(AND(ISNUMBER(JY$14),ISNUMBER(MATCH($IC28,DK$15:DK$313,0))),$IC28,"")</f>
        <v/>
      </c>
      <c r="JZ28" s="293" t="str">
        <f>IF(AND(ISNUMBER(JZ$14),ISNUMBER(MATCH($IC28,DL$15:DL$313,0))),$IC28,"")</f>
        <v/>
      </c>
      <c r="KA28" s="293" t="str">
        <f>IF(AND(ISNUMBER(KA$14),ISNUMBER(MATCH($IC28,DM$15:DM$313,0))),$IC28,"")</f>
        <v/>
      </c>
      <c r="KB28" s="293" t="str">
        <f>IF(AND(ISNUMBER(KB$14),ISNUMBER(MATCH($IC28,DN$15:DN$313,0))),$IC28,"")</f>
        <v/>
      </c>
      <c r="KC28" s="293" t="str">
        <f>IF(AND(ISNUMBER(KC$14),ISNUMBER(MATCH($IC28,DO$15:DO$313,0))),$IC28,"")</f>
        <v/>
      </c>
      <c r="KD28" s="293" t="str">
        <f>IF(AND(ISNUMBER(KD$14),ISNUMBER(MATCH($IC28,DP$15:DP$313,0))),$IC28,"")</f>
        <v/>
      </c>
      <c r="KE28" s="293" t="str">
        <f>IF(AND(ISNUMBER(KE$14),ISNUMBER(MATCH($IC28,DQ$15:DQ$313,0))),$IC28,"")</f>
        <v/>
      </c>
      <c r="KF28" s="293" t="str">
        <f>IF(AND(ISNUMBER(KF$14),ISNUMBER(MATCH($IC28,DR$15:DR$313,0))),$IC28,"")</f>
        <v/>
      </c>
      <c r="KG28" s="293" t="str">
        <f>IF(AND(ISNUMBER(KG$14),ISNUMBER(MATCH($IC28,DS$15:DS$313,0))),$IC28,"")</f>
        <v/>
      </c>
      <c r="KH28" s="293" t="str">
        <f>IF(AND(ISNUMBER(KH$14),ISNUMBER(MATCH($IC28,DT$15:DT$313,0))),$IC28,"")</f>
        <v/>
      </c>
      <c r="KI28" s="293" t="str">
        <f>IF(AND(ISNUMBER(KI$14),ISNUMBER(MATCH($IC28,DU$15:DU$313,0))),$IC28,"")</f>
        <v/>
      </c>
      <c r="KJ28" s="293" t="str">
        <f>IF(AND(ISNUMBER(KJ$14),ISNUMBER(MATCH($IC28,DV$15:DV$313,0))),$IC28,"")</f>
        <v/>
      </c>
      <c r="KK28" s="293" t="str">
        <f>IF(AND(ISNUMBER(KK$14),ISNUMBER(MATCH($IC28,DW$15:DW$313,0))),$IC28,"")</f>
        <v/>
      </c>
      <c r="KL28" s="293" t="str">
        <f>IF(AND(ISNUMBER(KL$14),ISNUMBER(MATCH($IC28,DX$15:DX$313,0))),$IC28,"")</f>
        <v/>
      </c>
      <c r="KM28" s="293" t="str">
        <f>IF(AND(ISNUMBER(KM$14),ISNUMBER(MATCH($IC28,DY$15:DY$313,0))),$IC28,"")</f>
        <v/>
      </c>
      <c r="KN28" s="293" t="str">
        <f>IF(AND(ISNUMBER(KN$14),ISNUMBER(MATCH($IC28,DZ$15:DZ$313,0))),$IC28,"")</f>
        <v/>
      </c>
      <c r="KO28" s="293" t="str">
        <f>IF(AND(ISNUMBER(KO$14),ISNUMBER(MATCH($IC28,EA$15:EA$313,0))),$IC28,"")</f>
        <v>gridprops</v>
      </c>
      <c r="KP28" s="293" t="str">
        <f>IF(AND(ISNUMBER(KP$14),ISNUMBER(MATCH($IC28,EB$15:EB$313,0))),$IC28,"")</f>
        <v/>
      </c>
      <c r="KQ28" s="293" t="str">
        <f>IF(AND(ISNUMBER(KQ$14),ISNUMBER(MATCH($IC28,EC$15:EC$313,0))),$IC28,"")</f>
        <v/>
      </c>
      <c r="KR28" s="293" t="str">
        <f>IF(AND(ISNUMBER(KR$14),ISNUMBER(MATCH($IC28,ED$15:ED$313,0))),$IC28,"")</f>
        <v/>
      </c>
      <c r="KS28" s="293" t="str">
        <f>IF(AND(ISNUMBER(KS$14),ISNUMBER(MATCH($IC28,EE$15:EE$313,0))),$IC28,"")</f>
        <v/>
      </c>
      <c r="KT28" s="293" t="str">
        <f>IF(AND(ISNUMBER(KT$14),ISNUMBER(MATCH($IC28,EF$15:EF$313,0))),$IC28,"")</f>
        <v/>
      </c>
      <c r="KU28" s="293" t="str">
        <f>IF(AND(ISNUMBER(KU$14),ISNUMBER(MATCH($IC28,EG$15:EG$313,0))),$IC28,"")</f>
        <v/>
      </c>
      <c r="KV28" s="293" t="str">
        <f>IF(AND(ISNUMBER(KV$14),ISNUMBER(MATCH($IC28,EH$15:EH$313,0))),$IC28,"")</f>
        <v/>
      </c>
      <c r="KW28" s="293" t="str">
        <f>IF(AND(ISNUMBER(KW$14),ISNUMBER(MATCH($IC28,EI$15:EI$313,0))),$IC28,"")</f>
        <v/>
      </c>
      <c r="KX28" s="293" t="str">
        <f>IF(AND(ISNUMBER(KX$14),ISNUMBER(MATCH($IC28,EJ$15:EJ$313,0))),$IC28,"")</f>
        <v/>
      </c>
      <c r="KY28" s="293" t="str">
        <f>IF(AND(ISNUMBER(KY$14),ISNUMBER(MATCH($IC28,EK$15:EK$313,0))),$IC28,"")</f>
        <v/>
      </c>
      <c r="KZ28" s="293"/>
      <c r="LA28" s="293"/>
      <c r="LB28" s="293"/>
      <c r="LC28" s="75">
        <f>COUNTIF(JX28:KY28,"="&amp;IC28)</f>
        <v>1</v>
      </c>
      <c r="LD28" s="7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LQ28" s="71"/>
    </row>
    <row r="29" spans="1:329" s="3" customFormat="1" ht="6" customHeight="1" x14ac:dyDescent="0.15">
      <c r="A29" s="61" t="s">
        <v>771</v>
      </c>
      <c r="B29" s="305">
        <f t="shared" si="129"/>
        <v>15</v>
      </c>
      <c r="C29" s="85" t="s">
        <v>44</v>
      </c>
      <c r="D29" s="304" t="s">
        <v>543</v>
      </c>
      <c r="E29" s="71"/>
      <c r="F29" s="260"/>
      <c r="G29" s="261" t="s">
        <v>5</v>
      </c>
      <c r="H29" s="262">
        <v>1</v>
      </c>
      <c r="I29" s="260" t="s">
        <v>11</v>
      </c>
      <c r="J29" s="261" t="s">
        <v>48</v>
      </c>
      <c r="K29" s="262">
        <v>0.01</v>
      </c>
      <c r="L29" s="260"/>
      <c r="M29" s="261" t="s">
        <v>84</v>
      </c>
      <c r="N29" s="262">
        <v>1000</v>
      </c>
      <c r="O29" s="260"/>
      <c r="P29" s="261" t="s">
        <v>84</v>
      </c>
      <c r="Q29" s="262">
        <v>1000</v>
      </c>
      <c r="R29" s="260"/>
      <c r="S29" s="261" t="s">
        <v>32</v>
      </c>
      <c r="T29" s="262">
        <v>0</v>
      </c>
      <c r="U29" s="260"/>
      <c r="V29" s="261" t="s">
        <v>27</v>
      </c>
      <c r="W29" s="262">
        <v>40</v>
      </c>
      <c r="X29" s="260"/>
      <c r="Y29" s="261" t="s">
        <v>32</v>
      </c>
      <c r="Z29" s="262">
        <v>0</v>
      </c>
      <c r="AA29" s="260"/>
      <c r="AB29" s="261" t="s">
        <v>10</v>
      </c>
      <c r="AC29" s="262">
        <v>1</v>
      </c>
      <c r="AD29" s="260"/>
      <c r="AE29" s="261" t="s">
        <v>159</v>
      </c>
      <c r="AF29" s="262">
        <v>100</v>
      </c>
      <c r="AG29" s="260"/>
      <c r="AH29" s="261" t="s">
        <v>0</v>
      </c>
      <c r="AI29" s="262">
        <v>20</v>
      </c>
      <c r="AJ29" s="260"/>
      <c r="AK29" s="261" t="s">
        <v>137</v>
      </c>
      <c r="AL29" s="262" t="s">
        <v>176</v>
      </c>
      <c r="AM29" s="260"/>
      <c r="AN29" s="261" t="s">
        <v>215</v>
      </c>
      <c r="AO29" s="262">
        <v>0</v>
      </c>
      <c r="AP29" s="283"/>
      <c r="AQ29" s="356" t="s">
        <v>12</v>
      </c>
      <c r="AR29" s="351">
        <v>1.0000000000000001E-9</v>
      </c>
      <c r="AS29" s="283"/>
      <c r="AT29" s="356" t="s">
        <v>14</v>
      </c>
      <c r="AU29" s="351">
        <v>0.97</v>
      </c>
      <c r="AV29" s="260"/>
      <c r="AW29" s="261" t="s">
        <v>59</v>
      </c>
      <c r="AX29" s="262" t="s">
        <v>91</v>
      </c>
      <c r="AY29" s="260"/>
      <c r="AZ29" s="261" t="s">
        <v>116</v>
      </c>
      <c r="BA29" s="262">
        <v>9.9999999999999995E-7</v>
      </c>
      <c r="BB29" s="260"/>
      <c r="BC29" s="261" t="s">
        <v>115</v>
      </c>
      <c r="BD29" s="262" t="s">
        <v>293</v>
      </c>
      <c r="BE29" s="260"/>
      <c r="BF29" s="261" t="s">
        <v>28</v>
      </c>
      <c r="BG29" s="262">
        <v>7</v>
      </c>
      <c r="BH29" s="260"/>
      <c r="BI29" s="261" t="s">
        <v>28</v>
      </c>
      <c r="BJ29" s="262">
        <v>7</v>
      </c>
      <c r="BK29" s="260"/>
      <c r="BL29" s="261" t="s">
        <v>11</v>
      </c>
      <c r="BM29" s="262">
        <v>5</v>
      </c>
      <c r="BN29" s="260"/>
      <c r="BO29" s="261" t="s">
        <v>59</v>
      </c>
      <c r="BP29" s="262" t="s">
        <v>91</v>
      </c>
      <c r="BQ29" s="260"/>
      <c r="BR29" s="261" t="s">
        <v>402</v>
      </c>
      <c r="BS29" s="262">
        <v>9.5000000000000004E-8</v>
      </c>
      <c r="BT29" s="260"/>
      <c r="BU29" s="261"/>
      <c r="BV29" s="262"/>
      <c r="BW29" s="260"/>
      <c r="BX29" s="261" t="s">
        <v>433</v>
      </c>
      <c r="BY29" s="262">
        <v>15</v>
      </c>
      <c r="BZ29" s="260"/>
      <c r="CA29" s="261" t="s">
        <v>116</v>
      </c>
      <c r="CB29" s="262">
        <v>1.0000000000000001E-5</v>
      </c>
      <c r="CC29" s="260"/>
      <c r="CD29" s="261" t="s">
        <v>355</v>
      </c>
      <c r="CE29" s="262">
        <v>1</v>
      </c>
      <c r="CF29" s="376" t="s">
        <v>2</v>
      </c>
      <c r="CG29" s="229"/>
      <c r="CH29" s="230">
        <f>IF(ISNUMBER(FW29),IF(ISNUMBER(MATCH(GA29,$CG$15:$CG$313,0)),0,MAX(CH$14:CH28)+1),"")</f>
        <v>9</v>
      </c>
      <c r="CI29" s="7">
        <f t="shared" si="19"/>
        <v>10</v>
      </c>
      <c r="CJ29" s="7">
        <f t="shared" si="20"/>
        <v>7</v>
      </c>
      <c r="CK29" s="7">
        <f t="shared" si="21"/>
        <v>64</v>
      </c>
      <c r="CL29" s="7" t="str">
        <f t="shared" si="22"/>
        <v/>
      </c>
      <c r="CM29" s="7" t="str">
        <f t="shared" si="23"/>
        <v/>
      </c>
      <c r="CN29" s="7" t="str">
        <f t="shared" si="24"/>
        <v/>
      </c>
      <c r="CO29" s="7" t="str">
        <f t="shared" si="25"/>
        <v/>
      </c>
      <c r="CP29" s="7" t="str">
        <f t="shared" si="26"/>
        <v/>
      </c>
      <c r="CQ29" s="7" t="str">
        <f t="shared" si="27"/>
        <v/>
      </c>
      <c r="CR29" s="7" t="str">
        <f t="shared" si="28"/>
        <v/>
      </c>
      <c r="CS29" s="7" t="str">
        <f t="shared" si="29"/>
        <v/>
      </c>
      <c r="CT29" s="7" t="str">
        <f t="shared" si="30"/>
        <v/>
      </c>
      <c r="CU29" s="7" t="str">
        <f t="shared" si="31"/>
        <v/>
      </c>
      <c r="CV29" s="7" t="str">
        <f t="shared" si="32"/>
        <v/>
      </c>
      <c r="CW29" s="7" t="str">
        <f t="shared" si="33"/>
        <v/>
      </c>
      <c r="CX29" s="7" t="str">
        <f t="shared" si="34"/>
        <v/>
      </c>
      <c r="CY29" s="7" t="str">
        <f t="shared" si="35"/>
        <v/>
      </c>
      <c r="CZ29" s="7" t="str">
        <f t="shared" si="36"/>
        <v/>
      </c>
      <c r="DA29" s="7" t="str">
        <f t="shared" si="37"/>
        <v/>
      </c>
      <c r="DB29" s="7" t="str">
        <f t="shared" si="38"/>
        <v/>
      </c>
      <c r="DC29" s="7" t="str">
        <f t="shared" si="39"/>
        <v/>
      </c>
      <c r="DD29" s="7" t="str">
        <f t="shared" si="40"/>
        <v/>
      </c>
      <c r="DE29" s="7" t="str">
        <f t="shared" si="41"/>
        <v/>
      </c>
      <c r="DF29" s="7" t="str">
        <f t="shared" si="42"/>
        <v/>
      </c>
      <c r="DG29" s="7" t="str">
        <f t="shared" si="43"/>
        <v/>
      </c>
      <c r="DH29" s="7" t="str">
        <f t="shared" si="44"/>
        <v/>
      </c>
      <c r="DI29" s="65" t="s">
        <v>2</v>
      </c>
      <c r="DJ29" s="309" t="str">
        <f t="shared" si="45"/>
        <v>period1</v>
      </c>
      <c r="DK29" s="309" t="str">
        <f t="shared" si="46"/>
        <v>period1</v>
      </c>
      <c r="DL29" s="309" t="str">
        <f t="shared" si="47"/>
        <v>period1</v>
      </c>
      <c r="DM29" s="309" t="str">
        <f t="shared" si="48"/>
        <v>-</v>
      </c>
      <c r="DN29" s="309" t="str">
        <f t="shared" si="49"/>
        <v>-</v>
      </c>
      <c r="DO29" s="309" t="str">
        <f t="shared" si="50"/>
        <v>-</v>
      </c>
      <c r="DP29" s="309" t="str">
        <f t="shared" si="51"/>
        <v>-</v>
      </c>
      <c r="DQ29" s="309" t="str">
        <f t="shared" si="52"/>
        <v>-</v>
      </c>
      <c r="DR29" s="309" t="str">
        <f t="shared" si="53"/>
        <v>-</v>
      </c>
      <c r="DS29" s="309" t="str">
        <f t="shared" si="54"/>
        <v>-</v>
      </c>
      <c r="DT29" s="309" t="str">
        <f t="shared" si="55"/>
        <v>-</v>
      </c>
      <c r="DU29" s="309" t="str">
        <f t="shared" si="56"/>
        <v>-</v>
      </c>
      <c r="DV29" s="309" t="str">
        <f t="shared" si="57"/>
        <v>-</v>
      </c>
      <c r="DW29" s="309" t="str">
        <f t="shared" si="58"/>
        <v>-</v>
      </c>
      <c r="DX29" s="309" t="str">
        <f t="shared" si="59"/>
        <v>-</v>
      </c>
      <c r="DY29" s="309" t="str">
        <f t="shared" si="60"/>
        <v>-</v>
      </c>
      <c r="DZ29" s="309" t="str">
        <f t="shared" si="61"/>
        <v>-</v>
      </c>
      <c r="EA29" s="309" t="str">
        <f t="shared" si="62"/>
        <v>-</v>
      </c>
      <c r="EB29" s="309" t="str">
        <f t="shared" si="63"/>
        <v>-</v>
      </c>
      <c r="EC29" s="309" t="str">
        <f t="shared" si="64"/>
        <v>-</v>
      </c>
      <c r="ED29" s="309" t="str">
        <f t="shared" si="65"/>
        <v>-</v>
      </c>
      <c r="EE29" s="309" t="str">
        <f t="shared" si="66"/>
        <v>-</v>
      </c>
      <c r="EF29" s="309" t="str">
        <f t="shared" si="67"/>
        <v>-</v>
      </c>
      <c r="EG29" s="309" t="str">
        <f t="shared" si="68"/>
        <v>-</v>
      </c>
      <c r="EH29" s="309" t="str">
        <f t="shared" si="69"/>
        <v>-</v>
      </c>
      <c r="EI29" s="309" t="str">
        <f t="shared" si="70"/>
        <v>-</v>
      </c>
      <c r="EJ29" s="7"/>
      <c r="EK29" s="7"/>
      <c r="EL29" s="7"/>
      <c r="EM29" s="34"/>
      <c r="EN29" s="66">
        <f t="shared" si="71"/>
        <v>2</v>
      </c>
      <c r="EO29" s="66">
        <f t="shared" si="72"/>
        <v>160</v>
      </c>
      <c r="EP29" s="66">
        <f t="shared" si="73"/>
        <v>365</v>
      </c>
      <c r="EQ29" s="66" t="str">
        <f t="shared" si="74"/>
        <v>-</v>
      </c>
      <c r="ER29" s="66" t="str">
        <f t="shared" si="75"/>
        <v>-</v>
      </c>
      <c r="ES29" s="66" t="str">
        <f t="shared" si="76"/>
        <v>-</v>
      </c>
      <c r="ET29" s="66" t="str">
        <f t="shared" si="77"/>
        <v>-</v>
      </c>
      <c r="EU29" s="66" t="str">
        <f t="shared" si="78"/>
        <v>-</v>
      </c>
      <c r="EV29" s="66" t="str">
        <f t="shared" si="79"/>
        <v>-</v>
      </c>
      <c r="EW29" s="66" t="str">
        <f t="shared" si="80"/>
        <v>-</v>
      </c>
      <c r="EX29" s="66" t="str">
        <f t="shared" si="81"/>
        <v>-</v>
      </c>
      <c r="EY29" s="66" t="str">
        <f t="shared" si="82"/>
        <v>-</v>
      </c>
      <c r="EZ29" s="66" t="str">
        <f t="shared" si="83"/>
        <v>-</v>
      </c>
      <c r="FA29" s="66" t="str">
        <f t="shared" si="84"/>
        <v>-</v>
      </c>
      <c r="FB29" s="66" t="str">
        <f t="shared" si="85"/>
        <v>-</v>
      </c>
      <c r="FC29" s="66" t="str">
        <f t="shared" si="86"/>
        <v>-</v>
      </c>
      <c r="FD29" s="66" t="str">
        <f t="shared" si="87"/>
        <v>-</v>
      </c>
      <c r="FE29" s="66" t="str">
        <f t="shared" si="88"/>
        <v>-</v>
      </c>
      <c r="FF29" s="66" t="str">
        <f t="shared" si="89"/>
        <v>-</v>
      </c>
      <c r="FG29" s="66" t="str">
        <f t="shared" si="90"/>
        <v>-</v>
      </c>
      <c r="FH29" s="66" t="str">
        <f t="shared" si="91"/>
        <v>-</v>
      </c>
      <c r="FI29" s="66" t="str">
        <f t="shared" si="92"/>
        <v>-</v>
      </c>
      <c r="FJ29" s="66" t="str">
        <f t="shared" si="93"/>
        <v>-</v>
      </c>
      <c r="FK29" s="66" t="str">
        <f t="shared" si="94"/>
        <v>-</v>
      </c>
      <c r="FL29" s="66" t="str">
        <f t="shared" si="95"/>
        <v>-</v>
      </c>
      <c r="FM29" s="66" t="str">
        <f t="shared" si="96"/>
        <v>-</v>
      </c>
      <c r="FN29" s="7"/>
      <c r="FO29" s="7"/>
      <c r="FP29" s="7"/>
      <c r="FQ29" s="97" t="s">
        <v>2</v>
      </c>
      <c r="FR29" s="71"/>
      <c r="FS29" s="7">
        <f>IF(ISNUMBER(INDEX($CI$15:$DI$314,$B29,GC$5)),MAX(FS$14:FS28)+1,0)</f>
        <v>0</v>
      </c>
      <c r="FT29" s="7">
        <f t="shared" si="97"/>
        <v>15</v>
      </c>
      <c r="FU29" s="7">
        <f t="shared" si="98"/>
        <v>79</v>
      </c>
      <c r="FV29" s="291">
        <f t="shared" si="99"/>
        <v>0</v>
      </c>
      <c r="FW29" s="291">
        <f t="shared" si="100"/>
        <v>15</v>
      </c>
      <c r="FX29" s="291">
        <f t="shared" si="101"/>
        <v>9.9999999999999995E-8</v>
      </c>
      <c r="FY29" s="85" t="str">
        <f t="shared" si="102"/>
        <v>sto</v>
      </c>
      <c r="FZ29" s="338">
        <f t="shared" si="103"/>
        <v>9.9999999999999995E-8</v>
      </c>
      <c r="GA29" s="316" t="str">
        <f t="shared" si="104"/>
        <v>ss11</v>
      </c>
      <c r="GB29" s="28" t="str">
        <f t="shared" si="105"/>
        <v/>
      </c>
      <c r="GC29" s="279" t="str">
        <f t="shared" si="115"/>
        <v/>
      </c>
      <c r="GD29" s="366" t="str">
        <f t="shared" si="106"/>
        <v/>
      </c>
      <c r="GE29" s="81"/>
      <c r="GF29" s="279" t="str">
        <f t="shared" si="116"/>
        <v/>
      </c>
      <c r="GG29" s="366" t="str">
        <f t="shared" si="107"/>
        <v/>
      </c>
      <c r="GH29" s="81"/>
      <c r="GI29" s="279" t="str">
        <f t="shared" si="117"/>
        <v/>
      </c>
      <c r="GJ29" s="366" t="str">
        <f t="shared" si="108"/>
        <v/>
      </c>
      <c r="GK29" s="81"/>
      <c r="GL29" s="279" t="str">
        <f t="shared" si="118"/>
        <v>slope</v>
      </c>
      <c r="GM29" s="362">
        <f t="shared" si="109"/>
        <v>1E-3</v>
      </c>
      <c r="GN29" s="81"/>
      <c r="GO29" s="279" t="str">
        <f t="shared" si="119"/>
        <v/>
      </c>
      <c r="GP29" s="286" t="str">
        <f t="shared" si="110"/>
        <v/>
      </c>
      <c r="GQ29" s="28"/>
      <c r="GR29" s="339" t="str">
        <f>IF(ISNUMBER(IF29),INDEX($GA$15:$GA$313,MATCH(IF29,$IE$15:$IE$190,0),1),"")</f>
        <v/>
      </c>
      <c r="GS29" s="341" t="str">
        <f t="shared" si="111"/>
        <v/>
      </c>
      <c r="GT29" s="340" t="str">
        <f t="shared" si="112"/>
        <v/>
      </c>
      <c r="GU29" s="279" t="str">
        <f t="shared" si="120"/>
        <v/>
      </c>
      <c r="GV29" s="279" t="str">
        <f t="shared" si="130"/>
        <v/>
      </c>
      <c r="GW29" s="279" t="str">
        <f t="shared" si="121"/>
        <v/>
      </c>
      <c r="GX29" s="279" t="str">
        <f t="shared" si="122"/>
        <v>sfr_02</v>
      </c>
      <c r="GY29" s="279" t="str">
        <f t="shared" si="113"/>
        <v/>
      </c>
      <c r="GZ29" s="71"/>
      <c r="HA29" s="287" t="s">
        <v>830</v>
      </c>
      <c r="HB29" s="287" t="s">
        <v>834</v>
      </c>
      <c r="HC29" s="287" t="s">
        <v>404</v>
      </c>
      <c r="HD29" s="287" t="s">
        <v>437</v>
      </c>
      <c r="HE29" s="290" t="s">
        <v>720</v>
      </c>
      <c r="HF29" s="287"/>
      <c r="HG29" s="287"/>
      <c r="HH29" s="287"/>
      <c r="HI29" s="287"/>
      <c r="HJ29" s="294"/>
      <c r="HK29" s="294"/>
      <c r="HL29" s="294"/>
      <c r="HM29" s="75"/>
      <c r="HN29" s="293">
        <f>IF(HA29&lt;&gt;"",MAX(HN$14:HN28)+1,0)</f>
        <v>15</v>
      </c>
      <c r="HO29" s="293">
        <f>IF(HB29&lt;&gt;"",MAX(HO$14:HO28)+1,0)</f>
        <v>14</v>
      </c>
      <c r="HP29" s="293">
        <f>IF(HC29&lt;&gt;"",MAX(HP$14:HP28)+1,0)</f>
        <v>15</v>
      </c>
      <c r="HQ29" s="293">
        <f>IF(HD29&lt;&gt;"",MAX(HQ$14:HQ28)+1,0)</f>
        <v>14</v>
      </c>
      <c r="HR29" s="293">
        <f>IF(HE29&lt;&gt;"",MAX(HR$14:HR28)+1,0)</f>
        <v>14</v>
      </c>
      <c r="HS29" s="293">
        <f>IF(HF29&lt;&gt;"",MAX(HS$14:HS28)+1,0)</f>
        <v>0</v>
      </c>
      <c r="HT29" s="293">
        <f>IF(HG29&lt;&gt;"",MAX(HT$14:HT28)+1,0)</f>
        <v>0</v>
      </c>
      <c r="HU29" s="293">
        <f>IF(HH29&lt;&gt;"",MAX(HU$14:HU28)+1,0)</f>
        <v>0</v>
      </c>
      <c r="HV29" s="293">
        <f>IF(HI29&lt;&gt;"",MAX(HV$14:HV28)+1,0)</f>
        <v>0</v>
      </c>
      <c r="HW29" s="293">
        <f>IF(HJ29&lt;&gt;"",MAX(HW$14:HW28)+1,0)</f>
        <v>0</v>
      </c>
      <c r="HX29" s="293">
        <f>IF(HK29&lt;&gt;"",MAX(HX$14:HX28)+1,0)</f>
        <v>0</v>
      </c>
      <c r="HY29" s="293">
        <f>IF(HL29&lt;&gt;"",MAX(HY$14:HY28)+1,0)</f>
        <v>0</v>
      </c>
      <c r="HZ29" s="75">
        <f t="shared" si="123"/>
        <v>1</v>
      </c>
      <c r="IA29" s="75">
        <f t="shared" si="124"/>
        <v>0</v>
      </c>
      <c r="IB29" s="75">
        <f t="shared" si="125"/>
        <v>15</v>
      </c>
      <c r="IC29" s="75" t="str">
        <f t="shared" si="126"/>
        <v>xoff</v>
      </c>
      <c r="ID29" s="395">
        <f t="shared" si="127"/>
        <v>109</v>
      </c>
      <c r="IE29" s="394">
        <f>IF(ISNUMBER(MATCH(GA29,$IC$15:$IC$313,0)),0,MAX(IE$14:IE28)+1)</f>
        <v>0</v>
      </c>
      <c r="IF29" s="394" t="str">
        <f t="shared" si="128"/>
        <v/>
      </c>
      <c r="IG29" s="382">
        <f>IF(OR(II29="",II29=0),"",B29)</f>
        <v>15</v>
      </c>
      <c r="IH29" s="79"/>
      <c r="II29" s="283" t="str">
        <f t="shared" si="114"/>
        <v>03_Toth</v>
      </c>
      <c r="IJ29" s="399" t="s">
        <v>699</v>
      </c>
      <c r="IK29" s="71"/>
      <c r="IL29" s="229"/>
      <c r="IM29" s="229"/>
      <c r="IN29" s="229"/>
      <c r="IO29" s="19"/>
      <c r="IP29" s="172"/>
      <c r="IQ29" s="172"/>
      <c r="IR29" s="172"/>
      <c r="IS29" s="172"/>
      <c r="IT29" s="172"/>
      <c r="IU29" s="172"/>
      <c r="IV29" s="172"/>
      <c r="IW29" s="172"/>
      <c r="IX29" s="172"/>
      <c r="IY29" s="172"/>
      <c r="IZ29" s="172"/>
      <c r="JA29" s="99"/>
      <c r="JB29" s="189">
        <v>0.16164252000000007</v>
      </c>
      <c r="JC29" s="128">
        <v>840.8</v>
      </c>
      <c r="JD29" s="129">
        <v>837.33613382362785</v>
      </c>
      <c r="JE29" s="119">
        <v>2.9999902248382999</v>
      </c>
      <c r="JF29" s="132">
        <v>840.1558</v>
      </c>
      <c r="JG29" s="148">
        <v>24</v>
      </c>
      <c r="JH29" s="179">
        <v>0.16164000000000001</v>
      </c>
      <c r="JI29" s="140">
        <v>836.4</v>
      </c>
      <c r="JJ29" s="185"/>
      <c r="JK29" s="144"/>
      <c r="JL29" s="124"/>
      <c r="JM29" s="124"/>
      <c r="JN29" s="152"/>
      <c r="JO29" s="145">
        <f t="shared" si="131"/>
        <v>0.16164000000000001</v>
      </c>
      <c r="JP29" s="126"/>
      <c r="JQ29" s="145">
        <v>0.16164252000000007</v>
      </c>
      <c r="JR29" s="160">
        <f t="shared" si="3"/>
        <v>0.16164000000000001</v>
      </c>
      <c r="JS29" s="160">
        <f t="shared" si="4"/>
        <v>3.8793600000000001</v>
      </c>
      <c r="JT29" s="160">
        <f t="shared" si="5"/>
        <v>232.76160000000002</v>
      </c>
      <c r="JU29" s="160">
        <f t="shared" si="10"/>
        <v>232.76160000000002</v>
      </c>
      <c r="JV29" s="99"/>
      <c r="JW29" s="71"/>
      <c r="JX29" s="293" t="str">
        <f>IF(AND(ISNUMBER(JX$14),ISNUMBER(MATCH($IC29,DJ$15:DJ$313,0))),$IC29,"")</f>
        <v/>
      </c>
      <c r="JY29" s="293" t="str">
        <f>IF(AND(ISNUMBER(JY$14),ISNUMBER(MATCH($IC29,DK$15:DK$313,0))),$IC29,"")</f>
        <v/>
      </c>
      <c r="JZ29" s="293" t="str">
        <f>IF(AND(ISNUMBER(JZ$14),ISNUMBER(MATCH($IC29,DL$15:DL$313,0))),$IC29,"")</f>
        <v/>
      </c>
      <c r="KA29" s="293" t="str">
        <f>IF(AND(ISNUMBER(KA$14),ISNUMBER(MATCH($IC29,DM$15:DM$313,0))),$IC29,"")</f>
        <v/>
      </c>
      <c r="KB29" s="293" t="str">
        <f>IF(AND(ISNUMBER(KB$14),ISNUMBER(MATCH($IC29,DN$15:DN$313,0))),$IC29,"")</f>
        <v/>
      </c>
      <c r="KC29" s="293" t="str">
        <f>IF(AND(ISNUMBER(KC$14),ISNUMBER(MATCH($IC29,DO$15:DO$313,0))),$IC29,"")</f>
        <v/>
      </c>
      <c r="KD29" s="293" t="str">
        <f>IF(AND(ISNUMBER(KD$14),ISNUMBER(MATCH($IC29,DP$15:DP$313,0))),$IC29,"")</f>
        <v/>
      </c>
      <c r="KE29" s="293" t="str">
        <f>IF(AND(ISNUMBER(KE$14),ISNUMBER(MATCH($IC29,DQ$15:DQ$313,0))),$IC29,"")</f>
        <v/>
      </c>
      <c r="KF29" s="293" t="str">
        <f>IF(AND(ISNUMBER(KF$14),ISNUMBER(MATCH($IC29,DR$15:DR$313,0))),$IC29,"")</f>
        <v/>
      </c>
      <c r="KG29" s="293" t="str">
        <f>IF(AND(ISNUMBER(KG$14),ISNUMBER(MATCH($IC29,DS$15:DS$313,0))),$IC29,"")</f>
        <v/>
      </c>
      <c r="KH29" s="293" t="str">
        <f>IF(AND(ISNUMBER(KH$14),ISNUMBER(MATCH($IC29,DT$15:DT$313,0))),$IC29,"")</f>
        <v/>
      </c>
      <c r="KI29" s="293" t="str">
        <f>IF(AND(ISNUMBER(KI$14),ISNUMBER(MATCH($IC29,DU$15:DU$313,0))),$IC29,"")</f>
        <v/>
      </c>
      <c r="KJ29" s="293" t="str">
        <f>IF(AND(ISNUMBER(KJ$14),ISNUMBER(MATCH($IC29,DV$15:DV$313,0))),$IC29,"")</f>
        <v/>
      </c>
      <c r="KK29" s="293" t="str">
        <f>IF(AND(ISNUMBER(KK$14),ISNUMBER(MATCH($IC29,DW$15:DW$313,0))),$IC29,"")</f>
        <v/>
      </c>
      <c r="KL29" s="293" t="str">
        <f>IF(AND(ISNUMBER(KL$14),ISNUMBER(MATCH($IC29,DX$15:DX$313,0))),$IC29,"")</f>
        <v/>
      </c>
      <c r="KM29" s="293" t="str">
        <f>IF(AND(ISNUMBER(KM$14),ISNUMBER(MATCH($IC29,DY$15:DY$313,0))),$IC29,"")</f>
        <v/>
      </c>
      <c r="KN29" s="293" t="str">
        <f>IF(AND(ISNUMBER(KN$14),ISNUMBER(MATCH($IC29,DZ$15:DZ$313,0))),$IC29,"")</f>
        <v/>
      </c>
      <c r="KO29" s="293" t="str">
        <f>IF(AND(ISNUMBER(KO$14),ISNUMBER(MATCH($IC29,EA$15:EA$313,0))),$IC29,"")</f>
        <v>xoff</v>
      </c>
      <c r="KP29" s="293" t="str">
        <f>IF(AND(ISNUMBER(KP$14),ISNUMBER(MATCH($IC29,EB$15:EB$313,0))),$IC29,"")</f>
        <v/>
      </c>
      <c r="KQ29" s="293" t="str">
        <f>IF(AND(ISNUMBER(KQ$14),ISNUMBER(MATCH($IC29,EC$15:EC$313,0))),$IC29,"")</f>
        <v/>
      </c>
      <c r="KR29" s="293" t="str">
        <f>IF(AND(ISNUMBER(KR$14),ISNUMBER(MATCH($IC29,ED$15:ED$313,0))),$IC29,"")</f>
        <v/>
      </c>
      <c r="KS29" s="293" t="str">
        <f>IF(AND(ISNUMBER(KS$14),ISNUMBER(MATCH($IC29,EE$15:EE$313,0))),$IC29,"")</f>
        <v/>
      </c>
      <c r="KT29" s="293" t="str">
        <f>IF(AND(ISNUMBER(KT$14),ISNUMBER(MATCH($IC29,EF$15:EF$313,0))),$IC29,"")</f>
        <v/>
      </c>
      <c r="KU29" s="293" t="str">
        <f>IF(AND(ISNUMBER(KU$14),ISNUMBER(MATCH($IC29,EG$15:EG$313,0))),$IC29,"")</f>
        <v/>
      </c>
      <c r="KV29" s="293" t="str">
        <f>IF(AND(ISNUMBER(KV$14),ISNUMBER(MATCH($IC29,EH$15:EH$313,0))),$IC29,"")</f>
        <v/>
      </c>
      <c r="KW29" s="293" t="str">
        <f>IF(AND(ISNUMBER(KW$14),ISNUMBER(MATCH($IC29,EI$15:EI$313,0))),$IC29,"")</f>
        <v/>
      </c>
      <c r="KX29" s="293" t="str">
        <f>IF(AND(ISNUMBER(KX$14),ISNUMBER(MATCH($IC29,EJ$15:EJ$313,0))),$IC29,"")</f>
        <v/>
      </c>
      <c r="KY29" s="293" t="str">
        <f>IF(AND(ISNUMBER(KY$14),ISNUMBER(MATCH($IC29,EK$15:EK$313,0))),$IC29,"")</f>
        <v/>
      </c>
      <c r="KZ29" s="293"/>
      <c r="LA29" s="293"/>
      <c r="LB29" s="293"/>
      <c r="LC29" s="75">
        <f>COUNTIF(JX29:KY29,"="&amp;IC29)</f>
        <v>1</v>
      </c>
      <c r="LD29" s="71"/>
      <c r="LE29" s="71"/>
      <c r="LF29" s="71"/>
      <c r="LG29" s="71"/>
      <c r="LH29" s="71"/>
      <c r="LI29" s="71"/>
      <c r="LJ29" s="71"/>
      <c r="LK29" s="71"/>
      <c r="LL29" s="71"/>
      <c r="LM29" s="71"/>
      <c r="LN29" s="71"/>
      <c r="LO29" s="71"/>
      <c r="LP29" s="71"/>
      <c r="LQ29" s="71"/>
    </row>
    <row r="30" spans="1:329" s="3" customFormat="1" ht="6" customHeight="1" x14ac:dyDescent="0.15">
      <c r="A30" s="61" t="s">
        <v>773</v>
      </c>
      <c r="B30" s="305">
        <f t="shared" si="129"/>
        <v>16</v>
      </c>
      <c r="C30" s="85" t="s">
        <v>45</v>
      </c>
      <c r="D30" s="304" t="s">
        <v>544</v>
      </c>
      <c r="E30" s="28"/>
      <c r="F30" s="260"/>
      <c r="G30" s="261" t="s">
        <v>29</v>
      </c>
      <c r="H30" s="262">
        <v>0</v>
      </c>
      <c r="I30" s="260" t="s">
        <v>30</v>
      </c>
      <c r="J30" s="261" t="s">
        <v>49</v>
      </c>
      <c r="K30" s="262">
        <v>0.37</v>
      </c>
      <c r="L30" s="260"/>
      <c r="M30" s="261" t="s">
        <v>101</v>
      </c>
      <c r="N30" s="262">
        <v>10</v>
      </c>
      <c r="O30" s="260"/>
      <c r="P30" s="261" t="s">
        <v>108</v>
      </c>
      <c r="Q30" s="262">
        <v>2</v>
      </c>
      <c r="R30" s="260"/>
      <c r="S30" s="261" t="s">
        <v>19</v>
      </c>
      <c r="T30" s="276">
        <v>1.0000000000000001E-5</v>
      </c>
      <c r="U30" s="260"/>
      <c r="V30" s="261" t="s">
        <v>139</v>
      </c>
      <c r="W30" s="262">
        <v>-1</v>
      </c>
      <c r="X30" s="260" t="s">
        <v>11</v>
      </c>
      <c r="Y30" s="261" t="s">
        <v>250</v>
      </c>
      <c r="Z30" s="262">
        <v>7.1880000000000002E-4</v>
      </c>
      <c r="AA30" s="260"/>
      <c r="AB30" s="261" t="s">
        <v>0</v>
      </c>
      <c r="AC30" s="262" t="s">
        <v>276</v>
      </c>
      <c r="AD30" s="260" t="s">
        <v>0</v>
      </c>
      <c r="AE30" s="261" t="s">
        <v>138</v>
      </c>
      <c r="AF30" s="262">
        <v>100</v>
      </c>
      <c r="AG30" s="260" t="s">
        <v>11</v>
      </c>
      <c r="AH30" s="261" t="s">
        <v>179</v>
      </c>
      <c r="AI30" s="262">
        <f>0.0005/100*86400</f>
        <v>0.43200000000000005</v>
      </c>
      <c r="AJ30" s="260"/>
      <c r="AK30" s="261" t="s">
        <v>190</v>
      </c>
      <c r="AL30" s="262" t="s">
        <v>180</v>
      </c>
      <c r="AM30" s="260"/>
      <c r="AN30" s="261" t="s">
        <v>30</v>
      </c>
      <c r="AO30" s="262">
        <v>0.3</v>
      </c>
      <c r="AP30" s="283"/>
      <c r="AQ30" s="356" t="s">
        <v>13</v>
      </c>
      <c r="AR30" s="351">
        <v>9.9999999999999995E-7</v>
      </c>
      <c r="AS30" s="283" t="s">
        <v>657</v>
      </c>
      <c r="AT30" s="356" t="s">
        <v>661</v>
      </c>
      <c r="AU30" s="351" t="s">
        <v>387</v>
      </c>
      <c r="AV30" s="260" t="s">
        <v>657</v>
      </c>
      <c r="AW30" s="261" t="s">
        <v>661</v>
      </c>
      <c r="AX30" s="262" t="s">
        <v>398</v>
      </c>
      <c r="AY30" s="260"/>
      <c r="AZ30" s="261" t="s">
        <v>115</v>
      </c>
      <c r="BA30" s="262">
        <v>0.2</v>
      </c>
      <c r="BB30" s="260"/>
      <c r="BC30" s="261" t="s">
        <v>808</v>
      </c>
      <c r="BD30" s="262">
        <v>0</v>
      </c>
      <c r="BE30" s="260"/>
      <c r="BF30" s="261" t="s">
        <v>27</v>
      </c>
      <c r="BG30" s="262">
        <v>7</v>
      </c>
      <c r="BH30" s="260"/>
      <c r="BI30" s="261" t="s">
        <v>27</v>
      </c>
      <c r="BJ30" s="262">
        <v>7</v>
      </c>
      <c r="BK30" s="260"/>
      <c r="BL30" s="261" t="s">
        <v>31</v>
      </c>
      <c r="BM30" s="262">
        <v>0.25</v>
      </c>
      <c r="BN30" s="260"/>
      <c r="BO30" s="261" t="s">
        <v>6</v>
      </c>
      <c r="BP30" s="262">
        <v>50</v>
      </c>
      <c r="BQ30" s="260" t="s">
        <v>403</v>
      </c>
      <c r="BR30" s="261" t="s">
        <v>433</v>
      </c>
      <c r="BS30" s="262">
        <v>15</v>
      </c>
      <c r="BT30" s="260"/>
      <c r="BU30" s="261" t="s">
        <v>436</v>
      </c>
      <c r="BV30" s="262">
        <v>65</v>
      </c>
      <c r="BW30" s="260"/>
      <c r="BX30" s="261" t="s">
        <v>471</v>
      </c>
      <c r="BY30" s="262">
        <v>100</v>
      </c>
      <c r="BZ30" s="260"/>
      <c r="CA30" s="261" t="s">
        <v>115</v>
      </c>
      <c r="CB30" s="276">
        <v>0.15</v>
      </c>
      <c r="CC30" s="260"/>
      <c r="CD30" s="261" t="s">
        <v>356</v>
      </c>
      <c r="CE30" s="262">
        <v>1</v>
      </c>
      <c r="CF30" s="376" t="s">
        <v>2</v>
      </c>
      <c r="CG30" s="229"/>
      <c r="CH30" s="230">
        <f>IF(ISNUMBER(FW30),IF(ISNUMBER(MATCH(GA30,$CG$15:$CG$313,0)),0,MAX(CH$14:CH29)+1),"")</f>
        <v>10</v>
      </c>
      <c r="CI30" s="7">
        <f t="shared" si="19"/>
        <v>11</v>
      </c>
      <c r="CJ30" s="7">
        <f t="shared" si="20"/>
        <v>8</v>
      </c>
      <c r="CK30" s="7" t="str">
        <f t="shared" si="21"/>
        <v/>
      </c>
      <c r="CL30" s="7" t="str">
        <f t="shared" si="22"/>
        <v/>
      </c>
      <c r="CM30" s="7" t="str">
        <f t="shared" si="23"/>
        <v/>
      </c>
      <c r="CN30" s="7" t="str">
        <f t="shared" si="24"/>
        <v/>
      </c>
      <c r="CO30" s="7" t="str">
        <f t="shared" si="25"/>
        <v/>
      </c>
      <c r="CP30" s="7" t="str">
        <f t="shared" si="26"/>
        <v/>
      </c>
      <c r="CQ30" s="7" t="str">
        <f t="shared" si="27"/>
        <v/>
      </c>
      <c r="CR30" s="7" t="str">
        <f t="shared" si="28"/>
        <v/>
      </c>
      <c r="CS30" s="7" t="str">
        <f t="shared" si="29"/>
        <v/>
      </c>
      <c r="CT30" s="7" t="str">
        <f t="shared" si="30"/>
        <v/>
      </c>
      <c r="CU30" s="7" t="str">
        <f t="shared" si="31"/>
        <v/>
      </c>
      <c r="CV30" s="7" t="str">
        <f t="shared" si="32"/>
        <v/>
      </c>
      <c r="CW30" s="7" t="str">
        <f t="shared" si="33"/>
        <v/>
      </c>
      <c r="CX30" s="7" t="str">
        <f t="shared" si="34"/>
        <v/>
      </c>
      <c r="CY30" s="7" t="str">
        <f t="shared" si="35"/>
        <v/>
      </c>
      <c r="CZ30" s="7" t="str">
        <f t="shared" si="36"/>
        <v/>
      </c>
      <c r="DA30" s="7" t="str">
        <f t="shared" si="37"/>
        <v/>
      </c>
      <c r="DB30" s="7" t="str">
        <f t="shared" si="38"/>
        <v/>
      </c>
      <c r="DC30" s="7" t="str">
        <f t="shared" si="39"/>
        <v/>
      </c>
      <c r="DD30" s="7" t="str">
        <f t="shared" si="40"/>
        <v/>
      </c>
      <c r="DE30" s="7" t="str">
        <f t="shared" si="41"/>
        <v/>
      </c>
      <c r="DF30" s="7" t="str">
        <f t="shared" si="42"/>
        <v/>
      </c>
      <c r="DG30" s="7" t="str">
        <f t="shared" si="43"/>
        <v/>
      </c>
      <c r="DH30" s="7" t="str">
        <f t="shared" si="44"/>
        <v/>
      </c>
      <c r="DI30" s="65" t="s">
        <v>2</v>
      </c>
      <c r="DJ30" s="309" t="str">
        <f t="shared" si="45"/>
        <v>period2</v>
      </c>
      <c r="DK30" s="309" t="str">
        <f t="shared" si="46"/>
        <v>period2</v>
      </c>
      <c r="DL30" s="309" t="str">
        <f t="shared" si="47"/>
        <v>-</v>
      </c>
      <c r="DM30" s="309" t="str">
        <f t="shared" si="48"/>
        <v>-</v>
      </c>
      <c r="DN30" s="309" t="str">
        <f t="shared" si="49"/>
        <v>-</v>
      </c>
      <c r="DO30" s="309" t="str">
        <f t="shared" si="50"/>
        <v>-</v>
      </c>
      <c r="DP30" s="309" t="str">
        <f t="shared" si="51"/>
        <v>-</v>
      </c>
      <c r="DQ30" s="309" t="str">
        <f t="shared" si="52"/>
        <v>-</v>
      </c>
      <c r="DR30" s="309" t="str">
        <f t="shared" si="53"/>
        <v>-</v>
      </c>
      <c r="DS30" s="309" t="str">
        <f t="shared" si="54"/>
        <v>-</v>
      </c>
      <c r="DT30" s="309" t="str">
        <f t="shared" si="55"/>
        <v>-</v>
      </c>
      <c r="DU30" s="309" t="str">
        <f t="shared" si="56"/>
        <v>-</v>
      </c>
      <c r="DV30" s="309" t="str">
        <f t="shared" si="57"/>
        <v>-</v>
      </c>
      <c r="DW30" s="309" t="str">
        <f t="shared" si="58"/>
        <v>-</v>
      </c>
      <c r="DX30" s="309" t="str">
        <f t="shared" si="59"/>
        <v>-</v>
      </c>
      <c r="DY30" s="309" t="str">
        <f t="shared" si="60"/>
        <v>-</v>
      </c>
      <c r="DZ30" s="309" t="str">
        <f t="shared" si="61"/>
        <v>-</v>
      </c>
      <c r="EA30" s="309" t="str">
        <f t="shared" si="62"/>
        <v>-</v>
      </c>
      <c r="EB30" s="309" t="str">
        <f t="shared" si="63"/>
        <v>-</v>
      </c>
      <c r="EC30" s="309" t="str">
        <f t="shared" si="64"/>
        <v>-</v>
      </c>
      <c r="ED30" s="309" t="str">
        <f t="shared" si="65"/>
        <v>-</v>
      </c>
      <c r="EE30" s="309" t="str">
        <f t="shared" si="66"/>
        <v>-</v>
      </c>
      <c r="EF30" s="309" t="str">
        <f t="shared" si="67"/>
        <v>-</v>
      </c>
      <c r="EG30" s="309" t="str">
        <f t="shared" si="68"/>
        <v>-</v>
      </c>
      <c r="EH30" s="309" t="str">
        <f t="shared" si="69"/>
        <v>-</v>
      </c>
      <c r="EI30" s="309" t="str">
        <f t="shared" si="70"/>
        <v>-</v>
      </c>
      <c r="EJ30" s="7"/>
      <c r="EK30" s="7"/>
      <c r="EL30" s="7"/>
      <c r="EM30" s="34"/>
      <c r="EN30" s="66">
        <f t="shared" si="71"/>
        <v>3</v>
      </c>
      <c r="EO30" s="66">
        <f t="shared" si="72"/>
        <v>1340</v>
      </c>
      <c r="EP30" s="66" t="str">
        <f t="shared" si="73"/>
        <v>-</v>
      </c>
      <c r="EQ30" s="66" t="str">
        <f t="shared" si="74"/>
        <v>-</v>
      </c>
      <c r="ER30" s="66" t="str">
        <f t="shared" si="75"/>
        <v>-</v>
      </c>
      <c r="ES30" s="66" t="str">
        <f t="shared" si="76"/>
        <v>-</v>
      </c>
      <c r="ET30" s="66" t="str">
        <f t="shared" si="77"/>
        <v>-</v>
      </c>
      <c r="EU30" s="66" t="str">
        <f t="shared" si="78"/>
        <v>-</v>
      </c>
      <c r="EV30" s="66" t="str">
        <f t="shared" si="79"/>
        <v>-</v>
      </c>
      <c r="EW30" s="66" t="str">
        <f t="shared" si="80"/>
        <v>-</v>
      </c>
      <c r="EX30" s="66" t="str">
        <f t="shared" si="81"/>
        <v>-</v>
      </c>
      <c r="EY30" s="66" t="str">
        <f t="shared" si="82"/>
        <v>-</v>
      </c>
      <c r="EZ30" s="66" t="str">
        <f t="shared" si="83"/>
        <v>-</v>
      </c>
      <c r="FA30" s="66" t="str">
        <f t="shared" si="84"/>
        <v>-</v>
      </c>
      <c r="FB30" s="66" t="str">
        <f t="shared" si="85"/>
        <v>-</v>
      </c>
      <c r="FC30" s="66" t="str">
        <f t="shared" si="86"/>
        <v>-</v>
      </c>
      <c r="FD30" s="66" t="str">
        <f t="shared" si="87"/>
        <v>-</v>
      </c>
      <c r="FE30" s="66" t="str">
        <f t="shared" si="88"/>
        <v>-</v>
      </c>
      <c r="FF30" s="66" t="str">
        <f t="shared" si="89"/>
        <v>-</v>
      </c>
      <c r="FG30" s="66" t="str">
        <f t="shared" si="90"/>
        <v>-</v>
      </c>
      <c r="FH30" s="66" t="str">
        <f t="shared" si="91"/>
        <v>-</v>
      </c>
      <c r="FI30" s="66" t="str">
        <f t="shared" si="92"/>
        <v>-</v>
      </c>
      <c r="FJ30" s="66" t="str">
        <f t="shared" si="93"/>
        <v>-</v>
      </c>
      <c r="FK30" s="66" t="str">
        <f t="shared" si="94"/>
        <v>-</v>
      </c>
      <c r="FL30" s="66" t="str">
        <f t="shared" si="95"/>
        <v>-</v>
      </c>
      <c r="FM30" s="66" t="str">
        <f t="shared" si="96"/>
        <v>-</v>
      </c>
      <c r="FN30" s="7"/>
      <c r="FO30" s="7"/>
      <c r="FP30" s="7"/>
      <c r="FQ30" s="97" t="s">
        <v>2</v>
      </c>
      <c r="FR30" s="28"/>
      <c r="FS30" s="7">
        <f>IF(ISNUMBER(INDEX($CI$15:$DI$314,$B30,GC$5)),MAX(FS$14:FS29)+1,0)</f>
        <v>0</v>
      </c>
      <c r="FT30" s="7">
        <f t="shared" si="97"/>
        <v>16</v>
      </c>
      <c r="FU30" s="7">
        <f t="shared" si="98"/>
        <v>80</v>
      </c>
      <c r="FV30" s="291">
        <f t="shared" si="99"/>
        <v>0</v>
      </c>
      <c r="FW30" s="291">
        <f t="shared" si="100"/>
        <v>16</v>
      </c>
      <c r="FX30" s="291">
        <f t="shared" si="101"/>
        <v>0.25</v>
      </c>
      <c r="FY30" s="85" t="str">
        <f t="shared" si="102"/>
        <v>sto</v>
      </c>
      <c r="FZ30" s="338">
        <f t="shared" si="103"/>
        <v>0.25</v>
      </c>
      <c r="GA30" s="316" t="str">
        <f t="shared" si="104"/>
        <v>sy11</v>
      </c>
      <c r="GB30" s="28" t="str">
        <f t="shared" si="105"/>
        <v/>
      </c>
      <c r="GC30" s="279" t="str">
        <f t="shared" si="115"/>
        <v/>
      </c>
      <c r="GD30" s="366" t="str">
        <f t="shared" si="106"/>
        <v/>
      </c>
      <c r="GE30" s="81"/>
      <c r="GF30" s="279" t="str">
        <f t="shared" si="116"/>
        <v/>
      </c>
      <c r="GG30" s="366" t="str">
        <f t="shared" si="107"/>
        <v/>
      </c>
      <c r="GH30" s="81"/>
      <c r="GI30" s="279" t="str">
        <f t="shared" si="117"/>
        <v/>
      </c>
      <c r="GJ30" s="366" t="str">
        <f t="shared" si="108"/>
        <v/>
      </c>
      <c r="GK30" s="81"/>
      <c r="GL30" s="279" t="str">
        <f t="shared" si="118"/>
        <v>q_base</v>
      </c>
      <c r="GM30" s="362">
        <f t="shared" si="109"/>
        <v>509.7</v>
      </c>
      <c r="GN30" s="81"/>
      <c r="GO30" s="279" t="str">
        <f t="shared" si="119"/>
        <v/>
      </c>
      <c r="GP30" s="286" t="str">
        <f t="shared" si="110"/>
        <v/>
      </c>
      <c r="GQ30" s="28"/>
      <c r="GR30" s="339" t="str">
        <f>IF(ISNUMBER(IF30),INDEX($GA$15:$GA$313,MATCH(IF30,$IE$15:$IE$190,0),1),"")</f>
        <v/>
      </c>
      <c r="GS30" s="341" t="str">
        <f t="shared" si="111"/>
        <v/>
      </c>
      <c r="GT30" s="340" t="str">
        <f t="shared" si="112"/>
        <v/>
      </c>
      <c r="GU30" s="279" t="str">
        <f t="shared" si="120"/>
        <v/>
      </c>
      <c r="GV30" s="279" t="str">
        <f t="shared" si="130"/>
        <v/>
      </c>
      <c r="GW30" s="279" t="str">
        <f t="shared" si="121"/>
        <v/>
      </c>
      <c r="GX30" s="279" t="str">
        <f t="shared" si="122"/>
        <v>sfr_04</v>
      </c>
      <c r="GY30" s="279" t="str">
        <f t="shared" si="113"/>
        <v/>
      </c>
      <c r="GZ30" s="28"/>
      <c r="HA30" s="287" t="s">
        <v>831</v>
      </c>
      <c r="HB30" s="287" t="s">
        <v>421</v>
      </c>
      <c r="HC30" s="287" t="s">
        <v>405</v>
      </c>
      <c r="HD30" s="287" t="s">
        <v>439</v>
      </c>
      <c r="HE30" s="287" t="s">
        <v>386</v>
      </c>
      <c r="HF30" s="370"/>
      <c r="HG30" s="370"/>
      <c r="HH30" s="370"/>
      <c r="HI30" s="370"/>
      <c r="HJ30" s="370"/>
      <c r="HK30" s="294"/>
      <c r="HL30" s="294"/>
      <c r="HM30" s="75"/>
      <c r="HN30" s="293">
        <f>IF(HA30&lt;&gt;"",MAX(HN$14:HN29)+1,0)</f>
        <v>16</v>
      </c>
      <c r="HO30" s="293">
        <f>IF(HB30&lt;&gt;"",MAX(HO$14:HO29)+1,0)</f>
        <v>15</v>
      </c>
      <c r="HP30" s="293">
        <f>IF(HC30&lt;&gt;"",MAX(HP$14:HP29)+1,0)</f>
        <v>16</v>
      </c>
      <c r="HQ30" s="293">
        <f>IF(HD30&lt;&gt;"",MAX(HQ$14:HQ29)+1,0)</f>
        <v>15</v>
      </c>
      <c r="HR30" s="293">
        <f>IF(HE30&lt;&gt;"",MAX(HR$14:HR29)+1,0)</f>
        <v>15</v>
      </c>
      <c r="HS30" s="293">
        <f>IF(HF30&lt;&gt;"",MAX(HS$14:HS29)+1,0)</f>
        <v>0</v>
      </c>
      <c r="HT30" s="293">
        <f>IF(HG30&lt;&gt;"",MAX(HT$14:HT29)+1,0)</f>
        <v>0</v>
      </c>
      <c r="HU30" s="293">
        <f>IF(HH30&lt;&gt;"",MAX(HU$14:HU29)+1,0)</f>
        <v>0</v>
      </c>
      <c r="HV30" s="293">
        <f>IF(HI30&lt;&gt;"",MAX(HV$14:HV29)+1,0)</f>
        <v>0</v>
      </c>
      <c r="HW30" s="293">
        <f>IF(HJ30&lt;&gt;"",MAX(HW$14:HW29)+1,0)</f>
        <v>0</v>
      </c>
      <c r="HX30" s="293">
        <f>IF(HK30&lt;&gt;"",MAX(HX$14:HX29)+1,0)</f>
        <v>0</v>
      </c>
      <c r="HY30" s="293">
        <f>IF(HL30&lt;&gt;"",MAX(HY$14:HY29)+1,0)</f>
        <v>0</v>
      </c>
      <c r="HZ30" s="75">
        <f t="shared" si="123"/>
        <v>1</v>
      </c>
      <c r="IA30" s="75">
        <f t="shared" si="124"/>
        <v>0</v>
      </c>
      <c r="IB30" s="75">
        <f t="shared" si="125"/>
        <v>16</v>
      </c>
      <c r="IC30" s="75" t="str">
        <f t="shared" si="126"/>
        <v>yoff</v>
      </c>
      <c r="ID30" s="395">
        <f t="shared" si="127"/>
        <v>111</v>
      </c>
      <c r="IE30" s="394">
        <f>IF(ISNUMBER(MATCH(GA30,$IC$15:$IC$313,0)),0,MAX(IE$14:IE29)+1)</f>
        <v>0</v>
      </c>
      <c r="IF30" s="394" t="str">
        <f t="shared" si="128"/>
        <v/>
      </c>
      <c r="IG30" s="382">
        <f>IF(OR(II30="",II30=0),"",B30)</f>
        <v>16</v>
      </c>
      <c r="IH30" s="79"/>
      <c r="II30" s="283" t="str">
        <f t="shared" si="114"/>
        <v>04_Tidal</v>
      </c>
      <c r="IJ30" s="399" t="s">
        <v>699</v>
      </c>
      <c r="IK30" s="28"/>
      <c r="IL30" s="229"/>
      <c r="IM30" s="229"/>
      <c r="IN30" s="229"/>
      <c r="IO30" s="19"/>
      <c r="IP30" s="172"/>
      <c r="IQ30" s="172"/>
      <c r="IR30" s="172"/>
      <c r="IS30" s="172"/>
      <c r="IT30" s="172"/>
      <c r="IU30" s="172"/>
      <c r="IV30" s="172"/>
      <c r="IW30" s="172"/>
      <c r="IX30" s="172"/>
      <c r="IY30" s="172"/>
      <c r="IZ30" s="172"/>
      <c r="JA30" s="99"/>
      <c r="JB30" s="189">
        <v>0.18935748000000005</v>
      </c>
      <c r="JC30" s="128">
        <v>840.8</v>
      </c>
      <c r="JD30" s="129">
        <v>837.23613382362782</v>
      </c>
      <c r="JE30" s="119">
        <v>2.9999902248382999</v>
      </c>
      <c r="JF30" s="132">
        <v>840.1558</v>
      </c>
      <c r="JG30" s="148">
        <v>25</v>
      </c>
      <c r="JH30" s="179">
        <v>0.18936</v>
      </c>
      <c r="JI30" s="140">
        <v>836.2</v>
      </c>
      <c r="JJ30" s="185"/>
      <c r="JK30" s="144"/>
      <c r="JL30" s="124"/>
      <c r="JM30" s="124"/>
      <c r="JN30" s="152"/>
      <c r="JO30" s="145">
        <f t="shared" si="131"/>
        <v>0.18936</v>
      </c>
      <c r="JP30" s="126"/>
      <c r="JQ30" s="145">
        <v>0.18935748000000005</v>
      </c>
      <c r="JR30" s="160">
        <f t="shared" si="3"/>
        <v>0.18936</v>
      </c>
      <c r="JS30" s="160">
        <f t="shared" si="4"/>
        <v>4.5446400000000002</v>
      </c>
      <c r="JT30" s="160">
        <f t="shared" si="5"/>
        <v>272.67840000000001</v>
      </c>
      <c r="JU30" s="160">
        <f t="shared" si="10"/>
        <v>272.67840000000001</v>
      </c>
      <c r="JV30" s="99"/>
      <c r="JW30" s="28"/>
      <c r="JX30" s="293" t="str">
        <f>IF(AND(ISNUMBER(JX$14),ISNUMBER(MATCH($IC30,DJ$15:DJ$313,0))),$IC30,"")</f>
        <v/>
      </c>
      <c r="JY30" s="293" t="str">
        <f>IF(AND(ISNUMBER(JY$14),ISNUMBER(MATCH($IC30,DK$15:DK$313,0))),$IC30,"")</f>
        <v/>
      </c>
      <c r="JZ30" s="293" t="str">
        <f>IF(AND(ISNUMBER(JZ$14),ISNUMBER(MATCH($IC30,DL$15:DL$313,0))),$IC30,"")</f>
        <v/>
      </c>
      <c r="KA30" s="293" t="str">
        <f>IF(AND(ISNUMBER(KA$14),ISNUMBER(MATCH($IC30,DM$15:DM$313,0))),$IC30,"")</f>
        <v/>
      </c>
      <c r="KB30" s="293" t="str">
        <f>IF(AND(ISNUMBER(KB$14),ISNUMBER(MATCH($IC30,DN$15:DN$313,0))),$IC30,"")</f>
        <v/>
      </c>
      <c r="KC30" s="293" t="str">
        <f>IF(AND(ISNUMBER(KC$14),ISNUMBER(MATCH($IC30,DO$15:DO$313,0))),$IC30,"")</f>
        <v/>
      </c>
      <c r="KD30" s="293" t="str">
        <f>IF(AND(ISNUMBER(KD$14),ISNUMBER(MATCH($IC30,DP$15:DP$313,0))),$IC30,"")</f>
        <v/>
      </c>
      <c r="KE30" s="293" t="str">
        <f>IF(AND(ISNUMBER(KE$14),ISNUMBER(MATCH($IC30,DQ$15:DQ$313,0))),$IC30,"")</f>
        <v/>
      </c>
      <c r="KF30" s="293" t="str">
        <f>IF(AND(ISNUMBER(KF$14),ISNUMBER(MATCH($IC30,DR$15:DR$313,0))),$IC30,"")</f>
        <v/>
      </c>
      <c r="KG30" s="293" t="str">
        <f>IF(AND(ISNUMBER(KG$14),ISNUMBER(MATCH($IC30,DS$15:DS$313,0))),$IC30,"")</f>
        <v/>
      </c>
      <c r="KH30" s="293" t="str">
        <f>IF(AND(ISNUMBER(KH$14),ISNUMBER(MATCH($IC30,DT$15:DT$313,0))),$IC30,"")</f>
        <v/>
      </c>
      <c r="KI30" s="293" t="str">
        <f>IF(AND(ISNUMBER(KI$14),ISNUMBER(MATCH($IC30,DU$15:DU$313,0))),$IC30,"")</f>
        <v/>
      </c>
      <c r="KJ30" s="293" t="str">
        <f>IF(AND(ISNUMBER(KJ$14),ISNUMBER(MATCH($IC30,DV$15:DV$313,0))),$IC30,"")</f>
        <v/>
      </c>
      <c r="KK30" s="293" t="str">
        <f>IF(AND(ISNUMBER(KK$14),ISNUMBER(MATCH($IC30,DW$15:DW$313,0))),$IC30,"")</f>
        <v/>
      </c>
      <c r="KL30" s="293" t="str">
        <f>IF(AND(ISNUMBER(KL$14),ISNUMBER(MATCH($IC30,DX$15:DX$313,0))),$IC30,"")</f>
        <v/>
      </c>
      <c r="KM30" s="293" t="str">
        <f>IF(AND(ISNUMBER(KM$14),ISNUMBER(MATCH($IC30,DY$15:DY$313,0))),$IC30,"")</f>
        <v/>
      </c>
      <c r="KN30" s="293" t="str">
        <f>IF(AND(ISNUMBER(KN$14),ISNUMBER(MATCH($IC30,DZ$15:DZ$313,0))),$IC30,"")</f>
        <v/>
      </c>
      <c r="KO30" s="293" t="str">
        <f>IF(AND(ISNUMBER(KO$14),ISNUMBER(MATCH($IC30,EA$15:EA$313,0))),$IC30,"")</f>
        <v>yoff</v>
      </c>
      <c r="KP30" s="293" t="str">
        <f>IF(AND(ISNUMBER(KP$14),ISNUMBER(MATCH($IC30,EB$15:EB$313,0))),$IC30,"")</f>
        <v/>
      </c>
      <c r="KQ30" s="293" t="str">
        <f>IF(AND(ISNUMBER(KQ$14),ISNUMBER(MATCH($IC30,EC$15:EC$313,0))),$IC30,"")</f>
        <v/>
      </c>
      <c r="KR30" s="293" t="str">
        <f>IF(AND(ISNUMBER(KR$14),ISNUMBER(MATCH($IC30,ED$15:ED$313,0))),$IC30,"")</f>
        <v/>
      </c>
      <c r="KS30" s="293" t="str">
        <f>IF(AND(ISNUMBER(KS$14),ISNUMBER(MATCH($IC30,EE$15:EE$313,0))),$IC30,"")</f>
        <v/>
      </c>
      <c r="KT30" s="293" t="str">
        <f>IF(AND(ISNUMBER(KT$14),ISNUMBER(MATCH($IC30,EF$15:EF$313,0))),$IC30,"")</f>
        <v/>
      </c>
      <c r="KU30" s="293" t="str">
        <f>IF(AND(ISNUMBER(KU$14),ISNUMBER(MATCH($IC30,EG$15:EG$313,0))),$IC30,"")</f>
        <v/>
      </c>
      <c r="KV30" s="293" t="str">
        <f>IF(AND(ISNUMBER(KV$14),ISNUMBER(MATCH($IC30,EH$15:EH$313,0))),$IC30,"")</f>
        <v/>
      </c>
      <c r="KW30" s="293" t="str">
        <f>IF(AND(ISNUMBER(KW$14),ISNUMBER(MATCH($IC30,EI$15:EI$313,0))),$IC30,"")</f>
        <v/>
      </c>
      <c r="KX30" s="293" t="str">
        <f>IF(AND(ISNUMBER(KX$14),ISNUMBER(MATCH($IC30,EJ$15:EJ$313,0))),$IC30,"")</f>
        <v/>
      </c>
      <c r="KY30" s="293" t="str">
        <f>IF(AND(ISNUMBER(KY$14),ISNUMBER(MATCH($IC30,EK$15:EK$313,0))),$IC30,"")</f>
        <v/>
      </c>
      <c r="KZ30" s="293"/>
      <c r="LA30" s="293"/>
      <c r="LB30" s="293"/>
      <c r="LC30" s="75">
        <f>COUNTIF(JX30:KY30,"="&amp;IC30)</f>
        <v>1</v>
      </c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</row>
    <row r="31" spans="1:329" s="3" customFormat="1" ht="6" customHeight="1" x14ac:dyDescent="0.15">
      <c r="A31" s="61" t="s">
        <v>787</v>
      </c>
      <c r="B31" s="305">
        <f t="shared" si="129"/>
        <v>17</v>
      </c>
      <c r="C31" s="85" t="s">
        <v>46</v>
      </c>
      <c r="D31" s="304" t="s">
        <v>782</v>
      </c>
      <c r="E31" s="71"/>
      <c r="F31" s="260"/>
      <c r="G31" s="261" t="s">
        <v>6</v>
      </c>
      <c r="H31" s="262">
        <v>-1</v>
      </c>
      <c r="I31" s="260"/>
      <c r="J31" s="261" t="s">
        <v>50</v>
      </c>
      <c r="K31" s="262">
        <v>1.587</v>
      </c>
      <c r="L31" s="260"/>
      <c r="M31" s="261" t="s">
        <v>10</v>
      </c>
      <c r="N31" s="262">
        <v>0.3</v>
      </c>
      <c r="O31" s="260"/>
      <c r="P31" s="261" t="s">
        <v>10</v>
      </c>
      <c r="Q31" s="262">
        <v>0.1</v>
      </c>
      <c r="R31" s="260"/>
      <c r="S31" s="261" t="s">
        <v>17</v>
      </c>
      <c r="T31" s="262">
        <v>1</v>
      </c>
      <c r="U31" s="260"/>
      <c r="V31" s="261" t="s">
        <v>108</v>
      </c>
      <c r="W31" s="262">
        <v>0.1</v>
      </c>
      <c r="X31" s="260"/>
      <c r="Y31" s="261" t="s">
        <v>30</v>
      </c>
      <c r="Z31" s="262">
        <v>0.3</v>
      </c>
      <c r="AA31" s="260"/>
      <c r="AB31" s="261" t="s">
        <v>1</v>
      </c>
      <c r="AC31" s="276">
        <v>2</v>
      </c>
      <c r="AD31" s="260"/>
      <c r="AE31" s="261" t="s">
        <v>155</v>
      </c>
      <c r="AF31" s="262">
        <v>100</v>
      </c>
      <c r="AG31" s="260" t="s">
        <v>63</v>
      </c>
      <c r="AH31" s="261" t="s">
        <v>180</v>
      </c>
      <c r="AI31" s="262">
        <f>0.01/100*86400</f>
        <v>8.64</v>
      </c>
      <c r="AJ31" s="260"/>
      <c r="AK31" s="261" t="s">
        <v>92</v>
      </c>
      <c r="AL31" s="276">
        <v>1</v>
      </c>
      <c r="AM31" s="260"/>
      <c r="AN31" s="261" t="s">
        <v>108</v>
      </c>
      <c r="AO31" s="262">
        <v>10</v>
      </c>
      <c r="AP31" s="283"/>
      <c r="AQ31" s="356" t="s">
        <v>57</v>
      </c>
      <c r="AR31" s="351" t="s">
        <v>173</v>
      </c>
      <c r="AS31" s="283"/>
      <c r="AT31" s="356" t="s">
        <v>57</v>
      </c>
      <c r="AU31" s="351" t="s">
        <v>173</v>
      </c>
      <c r="AV31" s="260"/>
      <c r="AW31" s="261"/>
      <c r="AX31" s="262"/>
      <c r="AY31" s="260"/>
      <c r="AZ31" s="261" t="s">
        <v>15</v>
      </c>
      <c r="BA31" s="262">
        <v>50</v>
      </c>
      <c r="BB31" s="260"/>
      <c r="BC31" s="261" t="s">
        <v>809</v>
      </c>
      <c r="BD31" s="262" t="s">
        <v>810</v>
      </c>
      <c r="BE31" s="260"/>
      <c r="BF31" s="261" t="s">
        <v>4</v>
      </c>
      <c r="BG31" s="262">
        <v>33</v>
      </c>
      <c r="BH31" s="260"/>
      <c r="BI31" s="261" t="s">
        <v>4</v>
      </c>
      <c r="BJ31" s="262">
        <v>100</v>
      </c>
      <c r="BK31" s="260" t="s">
        <v>459</v>
      </c>
      <c r="BL31" s="261" t="s">
        <v>116</v>
      </c>
      <c r="BM31" s="262">
        <v>2.0000000000000001E-4</v>
      </c>
      <c r="BN31" s="260" t="s">
        <v>386</v>
      </c>
      <c r="BO31" s="261" t="s">
        <v>891</v>
      </c>
      <c r="BP31" s="262"/>
      <c r="BQ31" s="260"/>
      <c r="BR31" s="261" t="s">
        <v>15</v>
      </c>
      <c r="BS31" s="262">
        <v>100</v>
      </c>
      <c r="BT31" s="260"/>
      <c r="BU31" s="261" t="s">
        <v>437</v>
      </c>
      <c r="BV31" s="262">
        <v>1E-3</v>
      </c>
      <c r="BW31" s="260"/>
      <c r="BX31" s="261" t="s">
        <v>16</v>
      </c>
      <c r="BY31" s="262">
        <v>50</v>
      </c>
      <c r="BZ31" s="260"/>
      <c r="CA31" s="261" t="s">
        <v>646</v>
      </c>
      <c r="CB31" s="276" t="s">
        <v>2</v>
      </c>
      <c r="CC31" s="260"/>
      <c r="CD31" s="261" t="s">
        <v>357</v>
      </c>
      <c r="CE31" s="276" t="s">
        <v>365</v>
      </c>
      <c r="CF31" s="376" t="s">
        <v>2</v>
      </c>
      <c r="CG31" s="229"/>
      <c r="CH31" s="230">
        <f>IF(ISNUMBER(FW31),IF(ISNUMBER(MATCH(GA31,$CG$15:$CG$313,0)),0,MAX(CH$14:CH30)+1),"")</f>
        <v>11</v>
      </c>
      <c r="CI31" s="7">
        <f t="shared" si="19"/>
        <v>12</v>
      </c>
      <c r="CJ31" s="7">
        <f t="shared" si="20"/>
        <v>9</v>
      </c>
      <c r="CK31" s="7">
        <f t="shared" si="21"/>
        <v>63</v>
      </c>
      <c r="CL31" s="7" t="str">
        <f t="shared" si="22"/>
        <v/>
      </c>
      <c r="CM31" s="7" t="str">
        <f t="shared" si="23"/>
        <v/>
      </c>
      <c r="CN31" s="7" t="str">
        <f t="shared" si="24"/>
        <v/>
      </c>
      <c r="CO31" s="7" t="str">
        <f t="shared" si="25"/>
        <v/>
      </c>
      <c r="CP31" s="7" t="str">
        <f t="shared" si="26"/>
        <v/>
      </c>
      <c r="CQ31" s="7" t="str">
        <f t="shared" si="27"/>
        <v/>
      </c>
      <c r="CR31" s="7" t="str">
        <f t="shared" si="28"/>
        <v/>
      </c>
      <c r="CS31" s="7" t="str">
        <f t="shared" si="29"/>
        <v/>
      </c>
      <c r="CT31" s="7" t="str">
        <f t="shared" si="30"/>
        <v/>
      </c>
      <c r="CU31" s="7" t="str">
        <f t="shared" si="31"/>
        <v/>
      </c>
      <c r="CV31" s="7" t="str">
        <f t="shared" si="32"/>
        <v/>
      </c>
      <c r="CW31" s="7" t="str">
        <f t="shared" si="33"/>
        <v/>
      </c>
      <c r="CX31" s="7" t="str">
        <f t="shared" si="34"/>
        <v/>
      </c>
      <c r="CY31" s="7" t="str">
        <f t="shared" si="35"/>
        <v/>
      </c>
      <c r="CZ31" s="7" t="str">
        <f t="shared" si="36"/>
        <v/>
      </c>
      <c r="DA31" s="7" t="str">
        <f t="shared" si="37"/>
        <v/>
      </c>
      <c r="DB31" s="7" t="str">
        <f t="shared" si="38"/>
        <v/>
      </c>
      <c r="DC31" s="7" t="str">
        <f t="shared" si="39"/>
        <v/>
      </c>
      <c r="DD31" s="7" t="str">
        <f t="shared" si="40"/>
        <v/>
      </c>
      <c r="DE31" s="7">
        <f t="shared" si="41"/>
        <v>27</v>
      </c>
      <c r="DF31" s="7" t="str">
        <f t="shared" si="42"/>
        <v/>
      </c>
      <c r="DG31" s="7" t="str">
        <f t="shared" si="43"/>
        <v/>
      </c>
      <c r="DH31" s="7" t="str">
        <f t="shared" si="44"/>
        <v/>
      </c>
      <c r="DI31" s="65" t="s">
        <v>2</v>
      </c>
      <c r="DJ31" s="309" t="str">
        <f t="shared" si="45"/>
        <v>delta_time</v>
      </c>
      <c r="DK31" s="309" t="str">
        <f t="shared" si="46"/>
        <v>delta_time</v>
      </c>
      <c r="DL31" s="309" t="str">
        <f t="shared" si="47"/>
        <v>delta_time</v>
      </c>
      <c r="DM31" s="309" t="str">
        <f t="shared" si="48"/>
        <v>-</v>
      </c>
      <c r="DN31" s="309" t="str">
        <f t="shared" si="49"/>
        <v>-</v>
      </c>
      <c r="DO31" s="309" t="str">
        <f t="shared" si="50"/>
        <v>-</v>
      </c>
      <c r="DP31" s="309" t="str">
        <f t="shared" si="51"/>
        <v>-</v>
      </c>
      <c r="DQ31" s="309" t="str">
        <f t="shared" si="52"/>
        <v>-</v>
      </c>
      <c r="DR31" s="309" t="str">
        <f t="shared" si="53"/>
        <v>-</v>
      </c>
      <c r="DS31" s="309" t="str">
        <f t="shared" si="54"/>
        <v>-</v>
      </c>
      <c r="DT31" s="309" t="str">
        <f t="shared" si="55"/>
        <v>-</v>
      </c>
      <c r="DU31" s="309" t="str">
        <f t="shared" si="56"/>
        <v>-</v>
      </c>
      <c r="DV31" s="309" t="str">
        <f t="shared" si="57"/>
        <v>-</v>
      </c>
      <c r="DW31" s="309" t="str">
        <f t="shared" si="58"/>
        <v>-</v>
      </c>
      <c r="DX31" s="309" t="str">
        <f t="shared" si="59"/>
        <v>-</v>
      </c>
      <c r="DY31" s="309" t="str">
        <f t="shared" si="60"/>
        <v>-</v>
      </c>
      <c r="DZ31" s="309" t="str">
        <f t="shared" si="61"/>
        <v>-</v>
      </c>
      <c r="EA31" s="309" t="str">
        <f t="shared" si="62"/>
        <v>-</v>
      </c>
      <c r="EB31" s="309" t="str">
        <f t="shared" si="63"/>
        <v>-</v>
      </c>
      <c r="EC31" s="309" t="str">
        <f t="shared" si="64"/>
        <v>-</v>
      </c>
      <c r="ED31" s="309" t="str">
        <f t="shared" si="65"/>
        <v>-</v>
      </c>
      <c r="EE31" s="309" t="str">
        <f t="shared" si="66"/>
        <v>-</v>
      </c>
      <c r="EF31" s="309" t="str">
        <f t="shared" si="67"/>
        <v>delta_time</v>
      </c>
      <c r="EG31" s="309" t="str">
        <f t="shared" si="68"/>
        <v>-</v>
      </c>
      <c r="EH31" s="309" t="str">
        <f t="shared" si="69"/>
        <v>-</v>
      </c>
      <c r="EI31" s="309" t="str">
        <f t="shared" si="70"/>
        <v>-</v>
      </c>
      <c r="EJ31" s="7"/>
      <c r="EK31" s="7"/>
      <c r="EL31" s="7"/>
      <c r="EM31" s="34"/>
      <c r="EN31" s="66">
        <f t="shared" si="71"/>
        <v>4</v>
      </c>
      <c r="EO31" s="66">
        <f t="shared" si="72"/>
        <v>1</v>
      </c>
      <c r="EP31" s="66">
        <f t="shared" si="73"/>
        <v>1</v>
      </c>
      <c r="EQ31" s="66" t="str">
        <f t="shared" si="74"/>
        <v>-</v>
      </c>
      <c r="ER31" s="66" t="str">
        <f t="shared" si="75"/>
        <v>-</v>
      </c>
      <c r="ES31" s="66" t="str">
        <f t="shared" si="76"/>
        <v>-</v>
      </c>
      <c r="ET31" s="66" t="str">
        <f t="shared" si="77"/>
        <v>-</v>
      </c>
      <c r="EU31" s="66" t="str">
        <f t="shared" si="78"/>
        <v>-</v>
      </c>
      <c r="EV31" s="66" t="str">
        <f t="shared" si="79"/>
        <v>-</v>
      </c>
      <c r="EW31" s="66" t="str">
        <f t="shared" si="80"/>
        <v>-</v>
      </c>
      <c r="EX31" s="66" t="str">
        <f t="shared" si="81"/>
        <v>-</v>
      </c>
      <c r="EY31" s="66" t="str">
        <f t="shared" si="82"/>
        <v>-</v>
      </c>
      <c r="EZ31" s="66" t="str">
        <f t="shared" si="83"/>
        <v>-</v>
      </c>
      <c r="FA31" s="66" t="str">
        <f t="shared" si="84"/>
        <v>-</v>
      </c>
      <c r="FB31" s="66" t="str">
        <f t="shared" si="85"/>
        <v>-</v>
      </c>
      <c r="FC31" s="66" t="str">
        <f t="shared" si="86"/>
        <v>-</v>
      </c>
      <c r="FD31" s="66" t="str">
        <f t="shared" si="87"/>
        <v>-</v>
      </c>
      <c r="FE31" s="66" t="str">
        <f t="shared" si="88"/>
        <v>-</v>
      </c>
      <c r="FF31" s="66" t="str">
        <f t="shared" si="89"/>
        <v>-</v>
      </c>
      <c r="FG31" s="66" t="str">
        <f t="shared" si="90"/>
        <v>-</v>
      </c>
      <c r="FH31" s="66" t="str">
        <f t="shared" si="91"/>
        <v>-</v>
      </c>
      <c r="FI31" s="66" t="str">
        <f t="shared" si="92"/>
        <v>-</v>
      </c>
      <c r="FJ31" s="66">
        <f t="shared" si="93"/>
        <v>300</v>
      </c>
      <c r="FK31" s="66" t="str">
        <f t="shared" si="94"/>
        <v>-</v>
      </c>
      <c r="FL31" s="66" t="str">
        <f t="shared" si="95"/>
        <v>-</v>
      </c>
      <c r="FM31" s="66" t="str">
        <f t="shared" si="96"/>
        <v>-</v>
      </c>
      <c r="FN31" s="7"/>
      <c r="FO31" s="7"/>
      <c r="FP31" s="7"/>
      <c r="FQ31" s="97" t="s">
        <v>2</v>
      </c>
      <c r="FR31" s="71"/>
      <c r="FS31" s="7">
        <f>IF(ISNUMBER(INDEX($CI$15:$DI$314,$B31,GC$5)),MAX(FS$14:FS30)+1,0)</f>
        <v>3</v>
      </c>
      <c r="FT31" s="7">
        <f t="shared" si="97"/>
        <v>17</v>
      </c>
      <c r="FU31" s="7">
        <f t="shared" si="98"/>
        <v>156</v>
      </c>
      <c r="FV31" s="291">
        <f t="shared" si="99"/>
        <v>0</v>
      </c>
      <c r="FW31" s="291">
        <f t="shared" si="100"/>
        <v>17</v>
      </c>
      <c r="FX31" s="291">
        <f t="shared" si="101"/>
        <v>65</v>
      </c>
      <c r="FY31" s="85" t="str">
        <f t="shared" si="102"/>
        <v>sfr_01</v>
      </c>
      <c r="FZ31" s="338">
        <f t="shared" si="103"/>
        <v>65</v>
      </c>
      <c r="GA31" s="316" t="str">
        <f t="shared" si="104"/>
        <v>nreaches</v>
      </c>
      <c r="GB31" s="28" t="str">
        <f t="shared" si="105"/>
        <v/>
      </c>
      <c r="GC31" s="279" t="str">
        <f t="shared" si="115"/>
        <v/>
      </c>
      <c r="GD31" s="366" t="str">
        <f t="shared" si="106"/>
        <v/>
      </c>
      <c r="GE31" s="81"/>
      <c r="GF31" s="279" t="str">
        <f t="shared" si="116"/>
        <v/>
      </c>
      <c r="GG31" s="366" t="str">
        <f t="shared" si="107"/>
        <v/>
      </c>
      <c r="GH31" s="81"/>
      <c r="GI31" s="279" t="str">
        <f t="shared" si="117"/>
        <v/>
      </c>
      <c r="GJ31" s="366" t="str">
        <f t="shared" si="108"/>
        <v/>
      </c>
      <c r="GK31" s="81"/>
      <c r="GL31" s="279" t="str">
        <f t="shared" si="118"/>
        <v>q_amplitude</v>
      </c>
      <c r="GM31" s="362">
        <f t="shared" si="109"/>
        <v>141.58000000000001</v>
      </c>
      <c r="GN31" s="81"/>
      <c r="GO31" s="279" t="str">
        <f t="shared" si="119"/>
        <v/>
      </c>
      <c r="GP31" s="286" t="str">
        <f t="shared" si="110"/>
        <v/>
      </c>
      <c r="GQ31" s="28"/>
      <c r="GR31" s="339" t="str">
        <f>IF(ISNUMBER(IF31),INDEX($GA$15:$GA$313,MATCH(IF31,$IE$15:$IE$190,0),1),"")</f>
        <v/>
      </c>
      <c r="GS31" s="341" t="str">
        <f t="shared" si="111"/>
        <v/>
      </c>
      <c r="GT31" s="340" t="str">
        <f t="shared" si="112"/>
        <v/>
      </c>
      <c r="GU31" s="279" t="str">
        <f t="shared" si="120"/>
        <v/>
      </c>
      <c r="GV31" s="279" t="str">
        <f t="shared" si="130"/>
        <v/>
      </c>
      <c r="GW31" s="279" t="str">
        <f t="shared" si="121"/>
        <v/>
      </c>
      <c r="GX31" s="279" t="str">
        <f t="shared" si="122"/>
        <v>sfr_05</v>
      </c>
      <c r="GY31" s="279" t="str">
        <f t="shared" si="113"/>
        <v/>
      </c>
      <c r="GZ31" s="71"/>
      <c r="HA31" s="290" t="s">
        <v>646</v>
      </c>
      <c r="HB31" s="287" t="s">
        <v>422</v>
      </c>
      <c r="HC31" s="287" t="s">
        <v>795</v>
      </c>
      <c r="HD31" s="287" t="s">
        <v>440</v>
      </c>
      <c r="HE31" s="287" t="s">
        <v>784</v>
      </c>
      <c r="HF31" s="370"/>
      <c r="HG31" s="370"/>
      <c r="HH31" s="370"/>
      <c r="HI31" s="370"/>
      <c r="HJ31" s="370"/>
      <c r="HK31" s="294"/>
      <c r="HL31" s="294"/>
      <c r="HM31" s="75"/>
      <c r="HN31" s="293">
        <f>IF(HA31&lt;&gt;"",MAX(HN$14:HN30)+1,0)</f>
        <v>17</v>
      </c>
      <c r="HO31" s="293">
        <f>IF(HB31&lt;&gt;"",MAX(HO$14:HO30)+1,0)</f>
        <v>16</v>
      </c>
      <c r="HP31" s="293">
        <f>IF(HC31&lt;&gt;"",MAX(HP$14:HP30)+1,0)</f>
        <v>17</v>
      </c>
      <c r="HQ31" s="293">
        <f>IF(HD31&lt;&gt;"",MAX(HQ$14:HQ30)+1,0)</f>
        <v>16</v>
      </c>
      <c r="HR31" s="293">
        <f>IF(HE31&lt;&gt;"",MAX(HR$14:HR30)+1,0)</f>
        <v>16</v>
      </c>
      <c r="HS31" s="293">
        <f>IF(HF31&lt;&gt;"",MAX(HS$14:HS30)+1,0)</f>
        <v>0</v>
      </c>
      <c r="HT31" s="293">
        <f>IF(HG31&lt;&gt;"",MAX(HT$14:HT30)+1,0)</f>
        <v>0</v>
      </c>
      <c r="HU31" s="293">
        <f>IF(HH31&lt;&gt;"",MAX(HU$14:HU30)+1,0)</f>
        <v>0</v>
      </c>
      <c r="HV31" s="293">
        <f>IF(HI31&lt;&gt;"",MAX(HV$14:HV30)+1,0)</f>
        <v>0</v>
      </c>
      <c r="HW31" s="293">
        <f>IF(HJ31&lt;&gt;"",MAX(HW$14:HW30)+1,0)</f>
        <v>0</v>
      </c>
      <c r="HX31" s="293">
        <f>IF(HK31&lt;&gt;"",MAX(HX$14:HX30)+1,0)</f>
        <v>0</v>
      </c>
      <c r="HY31" s="293">
        <f>IF(HL31&lt;&gt;"",MAX(HY$14:HY30)+1,0)</f>
        <v>0</v>
      </c>
      <c r="HZ31" s="75">
        <f t="shared" si="123"/>
        <v>1</v>
      </c>
      <c r="IA31" s="75">
        <f t="shared" si="124"/>
        <v>0</v>
      </c>
      <c r="IB31" s="75">
        <f t="shared" si="125"/>
        <v>17</v>
      </c>
      <c r="IC31" s="75" t="str">
        <f t="shared" si="126"/>
        <v>CHD</v>
      </c>
      <c r="ID31" s="395">
        <f t="shared" si="127"/>
        <v>84</v>
      </c>
      <c r="IE31" s="394">
        <f>IF(ISNUMBER(MATCH(GA31,$IC$15:$IC$313,0)),0,MAX(IE$14:IE30)+1)</f>
        <v>0</v>
      </c>
      <c r="IF31" s="394" t="str">
        <f t="shared" si="128"/>
        <v/>
      </c>
      <c r="IG31" s="382">
        <f>IF(OR(II31="",II31=0),"",B31)</f>
        <v>17</v>
      </c>
      <c r="IH31" s="79"/>
      <c r="II31" s="283" t="str">
        <f t="shared" si="114"/>
        <v>5_FHB</v>
      </c>
      <c r="IJ31" s="399" t="s">
        <v>699</v>
      </c>
      <c r="IK31" s="71"/>
      <c r="IL31" s="229"/>
      <c r="IM31" s="229"/>
      <c r="IN31" s="229"/>
      <c r="IO31" s="19"/>
      <c r="IP31" s="172"/>
      <c r="IQ31" s="172"/>
      <c r="IR31" s="172"/>
      <c r="IS31" s="172"/>
      <c r="IT31" s="172"/>
      <c r="IU31" s="172"/>
      <c r="IV31" s="172"/>
      <c r="IW31" s="172"/>
      <c r="IX31" s="172"/>
      <c r="IY31" s="172"/>
      <c r="IZ31" s="172"/>
      <c r="JA31" s="99"/>
      <c r="JB31" s="189">
        <v>0.20321496000000008</v>
      </c>
      <c r="JC31" s="128">
        <v>840.8</v>
      </c>
      <c r="JD31" s="129">
        <v>837.20280049029452</v>
      </c>
      <c r="JE31" s="119">
        <v>2.9999902248382999</v>
      </c>
      <c r="JF31" s="132">
        <v>840.1558</v>
      </c>
      <c r="JG31" s="148">
        <v>26</v>
      </c>
      <c r="JH31" s="179">
        <v>0.20321</v>
      </c>
      <c r="JI31" s="140">
        <v>836.2</v>
      </c>
      <c r="JJ31" s="185"/>
      <c r="JK31" s="144"/>
      <c r="JL31" s="124"/>
      <c r="JM31" s="124"/>
      <c r="JN31" s="152"/>
      <c r="JO31" s="145">
        <f t="shared" si="131"/>
        <v>0.20321</v>
      </c>
      <c r="JP31" s="126"/>
      <c r="JQ31" s="145">
        <v>0.20321496000000008</v>
      </c>
      <c r="JR31" s="160">
        <f t="shared" si="3"/>
        <v>0.20321</v>
      </c>
      <c r="JS31" s="160">
        <f t="shared" si="4"/>
        <v>4.87704</v>
      </c>
      <c r="JT31" s="160">
        <f t="shared" si="5"/>
        <v>292.62240000000003</v>
      </c>
      <c r="JU31" s="160">
        <f t="shared" si="10"/>
        <v>292.62240000000003</v>
      </c>
      <c r="JV31" s="99"/>
      <c r="JW31" s="71"/>
      <c r="JX31" s="293" t="str">
        <f>IF(AND(ISNUMBER(JX$14),ISNUMBER(MATCH($IC31,DJ$15:DJ$313,0))),$IC31,"")</f>
        <v/>
      </c>
      <c r="JY31" s="293" t="str">
        <f>IF(AND(ISNUMBER(JY$14),ISNUMBER(MATCH($IC31,DK$15:DK$313,0))),$IC31,"")</f>
        <v/>
      </c>
      <c r="JZ31" s="293" t="str">
        <f>IF(AND(ISNUMBER(JZ$14),ISNUMBER(MATCH($IC31,DL$15:DL$313,0))),$IC31,"")</f>
        <v/>
      </c>
      <c r="KA31" s="293" t="str">
        <f>IF(AND(ISNUMBER(KA$14),ISNUMBER(MATCH($IC31,DM$15:DM$313,0))),$IC31,"")</f>
        <v/>
      </c>
      <c r="KB31" s="293" t="str">
        <f>IF(AND(ISNUMBER(KB$14),ISNUMBER(MATCH($IC31,DN$15:DN$313,0))),$IC31,"")</f>
        <v/>
      </c>
      <c r="KC31" s="293" t="str">
        <f>IF(AND(ISNUMBER(KC$14),ISNUMBER(MATCH($IC31,DO$15:DO$313,0))),$IC31,"")</f>
        <v/>
      </c>
      <c r="KD31" s="293" t="str">
        <f>IF(AND(ISNUMBER(KD$14),ISNUMBER(MATCH($IC31,DP$15:DP$313,0))),$IC31,"")</f>
        <v/>
      </c>
      <c r="KE31" s="293" t="str">
        <f>IF(AND(ISNUMBER(KE$14),ISNUMBER(MATCH($IC31,DQ$15:DQ$313,0))),$IC31,"")</f>
        <v/>
      </c>
      <c r="KF31" s="293" t="str">
        <f>IF(AND(ISNUMBER(KF$14),ISNUMBER(MATCH($IC31,DR$15:DR$313,0))),$IC31,"")</f>
        <v/>
      </c>
      <c r="KG31" s="293" t="str">
        <f>IF(AND(ISNUMBER(KG$14),ISNUMBER(MATCH($IC31,DS$15:DS$313,0))),$IC31,"")</f>
        <v/>
      </c>
      <c r="KH31" s="293" t="str">
        <f>IF(AND(ISNUMBER(KH$14),ISNUMBER(MATCH($IC31,DT$15:DT$313,0))),$IC31,"")</f>
        <v/>
      </c>
      <c r="KI31" s="293" t="str">
        <f>IF(AND(ISNUMBER(KI$14),ISNUMBER(MATCH($IC31,DU$15:DU$313,0))),$IC31,"")</f>
        <v/>
      </c>
      <c r="KJ31" s="293" t="str">
        <f>IF(AND(ISNUMBER(KJ$14),ISNUMBER(MATCH($IC31,DV$15:DV$313,0))),$IC31,"")</f>
        <v>CHD</v>
      </c>
      <c r="KK31" s="293" t="str">
        <f>IF(AND(ISNUMBER(KK$14),ISNUMBER(MATCH($IC31,DW$15:DW$313,0))),$IC31,"")</f>
        <v>CHD</v>
      </c>
      <c r="KL31" s="293" t="str">
        <f>IF(AND(ISNUMBER(KL$14),ISNUMBER(MATCH($IC31,DX$15:DX$313,0))),$IC31,"")</f>
        <v>CHD</v>
      </c>
      <c r="KM31" s="293" t="str">
        <f>IF(AND(ISNUMBER(KM$14),ISNUMBER(MATCH($IC31,DY$15:DY$313,0))),$IC31,"")</f>
        <v/>
      </c>
      <c r="KN31" s="293" t="str">
        <f>IF(AND(ISNUMBER(KN$14),ISNUMBER(MATCH($IC31,DZ$15:DZ$313,0))),$IC31,"")</f>
        <v/>
      </c>
      <c r="KO31" s="293" t="str">
        <f>IF(AND(ISNUMBER(KO$14),ISNUMBER(MATCH($IC31,EA$15:EA$313,0))),$IC31,"")</f>
        <v>CHD</v>
      </c>
      <c r="KP31" s="293" t="str">
        <f>IF(AND(ISNUMBER(KP$14),ISNUMBER(MATCH($IC31,EB$15:EB$313,0))),$IC31,"")</f>
        <v>CHD</v>
      </c>
      <c r="KQ31" s="293" t="str">
        <f>IF(AND(ISNUMBER(KQ$14),ISNUMBER(MATCH($IC31,EC$15:EC$313,0))),$IC31,"")</f>
        <v>CHD</v>
      </c>
      <c r="KR31" s="293" t="str">
        <f>IF(AND(ISNUMBER(KR$14),ISNUMBER(MATCH($IC31,ED$15:ED$313,0))),$IC31,"")</f>
        <v>CHD</v>
      </c>
      <c r="KS31" s="293" t="str">
        <f>IF(AND(ISNUMBER(KS$14),ISNUMBER(MATCH($IC31,EE$15:EE$313,0))),$IC31,"")</f>
        <v/>
      </c>
      <c r="KT31" s="293" t="str">
        <f>IF(AND(ISNUMBER(KT$14),ISNUMBER(MATCH($IC31,EF$15:EF$313,0))),$IC31,"")</f>
        <v/>
      </c>
      <c r="KU31" s="293" t="str">
        <f>IF(AND(ISNUMBER(KU$14),ISNUMBER(MATCH($IC31,EG$15:EG$313,0))),$IC31,"")</f>
        <v/>
      </c>
      <c r="KV31" s="293" t="str">
        <f>IF(AND(ISNUMBER(KV$14),ISNUMBER(MATCH($IC31,EH$15:EH$313,0))),$IC31,"")</f>
        <v>CHD</v>
      </c>
      <c r="KW31" s="293" t="str">
        <f>IF(AND(ISNUMBER(KW$14),ISNUMBER(MATCH($IC31,EI$15:EI$313,0))),$IC31,"")</f>
        <v/>
      </c>
      <c r="KX31" s="293" t="str">
        <f>IF(AND(ISNUMBER(KX$14),ISNUMBER(MATCH($IC31,EJ$15:EJ$313,0))),$IC31,"")</f>
        <v/>
      </c>
      <c r="KY31" s="293" t="str">
        <f>IF(AND(ISNUMBER(KY$14),ISNUMBER(MATCH($IC31,EK$15:EK$313,0))),$IC31,"")</f>
        <v/>
      </c>
      <c r="KZ31" s="293"/>
      <c r="LA31" s="293"/>
      <c r="LB31" s="293"/>
      <c r="LC31" s="75">
        <f>COUNTIF(JX31:KY31,"="&amp;IC31)</f>
        <v>8</v>
      </c>
      <c r="LD31" s="71"/>
      <c r="LE31" s="71"/>
      <c r="LF31" s="71"/>
      <c r="LG31" s="71"/>
      <c r="LH31" s="71"/>
      <c r="LI31" s="71"/>
      <c r="LJ31" s="71"/>
      <c r="LK31" s="71"/>
      <c r="LL31" s="71"/>
      <c r="LM31" s="71"/>
      <c r="LN31" s="71"/>
      <c r="LO31" s="71"/>
      <c r="LP31" s="71"/>
      <c r="LQ31" s="71"/>
    </row>
    <row r="32" spans="1:329" s="3" customFormat="1" ht="6" customHeight="1" x14ac:dyDescent="0.15">
      <c r="A32" s="61" t="s">
        <v>786</v>
      </c>
      <c r="B32" s="305">
        <f t="shared" si="129"/>
        <v>18</v>
      </c>
      <c r="C32" s="84" t="s">
        <v>26</v>
      </c>
      <c r="D32" s="303" t="s">
        <v>534</v>
      </c>
      <c r="E32" s="71"/>
      <c r="F32" s="260"/>
      <c r="G32" s="261" t="s">
        <v>30</v>
      </c>
      <c r="H32" s="262">
        <v>0.25</v>
      </c>
      <c r="I32" s="260"/>
      <c r="J32" s="261" t="s">
        <v>25</v>
      </c>
      <c r="K32" s="262">
        <v>0.93300000000000005</v>
      </c>
      <c r="L32" s="260"/>
      <c r="M32" s="261" t="s">
        <v>0</v>
      </c>
      <c r="N32" s="262" t="s">
        <v>225</v>
      </c>
      <c r="O32" s="260"/>
      <c r="P32" s="261" t="s">
        <v>43</v>
      </c>
      <c r="Q32" s="262">
        <v>1.0000000000000001E-9</v>
      </c>
      <c r="R32" s="260"/>
      <c r="S32" s="261" t="s">
        <v>20</v>
      </c>
      <c r="T32" s="262">
        <v>0</v>
      </c>
      <c r="U32" s="260"/>
      <c r="V32" s="261" t="s">
        <v>31</v>
      </c>
      <c r="W32" s="262" t="s">
        <v>2</v>
      </c>
      <c r="X32" s="260"/>
      <c r="Y32" s="261" t="s">
        <v>40</v>
      </c>
      <c r="Z32" s="262">
        <f>$Z$8</f>
        <v>-1</v>
      </c>
      <c r="AA32" s="260"/>
      <c r="AB32" s="261" t="s">
        <v>33</v>
      </c>
      <c r="AC32" s="262" t="s">
        <v>277</v>
      </c>
      <c r="AD32" s="260"/>
      <c r="AE32" s="261" t="s">
        <v>137</v>
      </c>
      <c r="AF32" s="276">
        <v>0.5</v>
      </c>
      <c r="AG32" s="260"/>
      <c r="AH32" s="261" t="s">
        <v>11</v>
      </c>
      <c r="AI32" s="276" t="s">
        <v>176</v>
      </c>
      <c r="AJ32" s="260"/>
      <c r="AK32" s="261" t="s">
        <v>93</v>
      </c>
      <c r="AL32" s="262">
        <v>2</v>
      </c>
      <c r="AM32" s="260"/>
      <c r="AN32" s="261" t="s">
        <v>10</v>
      </c>
      <c r="AO32" s="262">
        <v>0.2</v>
      </c>
      <c r="AP32" s="283"/>
      <c r="AQ32" s="356" t="s">
        <v>59</v>
      </c>
      <c r="AR32" s="351" t="s">
        <v>97</v>
      </c>
      <c r="AS32" s="283"/>
      <c r="AT32" s="356" t="s">
        <v>59</v>
      </c>
      <c r="AU32" s="351" t="s">
        <v>91</v>
      </c>
      <c r="AV32" s="260"/>
      <c r="AW32" s="261"/>
      <c r="AX32" s="262"/>
      <c r="AY32" s="260"/>
      <c r="AZ32" s="261" t="s">
        <v>16</v>
      </c>
      <c r="BA32" s="262">
        <v>100</v>
      </c>
      <c r="BB32" s="260"/>
      <c r="BC32" s="261" t="s">
        <v>0</v>
      </c>
      <c r="BD32" s="262" t="s">
        <v>817</v>
      </c>
      <c r="BE32" s="260"/>
      <c r="BF32" s="261" t="s">
        <v>5</v>
      </c>
      <c r="BG32" s="262">
        <f>BG31</f>
        <v>33</v>
      </c>
      <c r="BH32" s="260"/>
      <c r="BI32" s="261" t="s">
        <v>5</v>
      </c>
      <c r="BJ32" s="262">
        <v>100</v>
      </c>
      <c r="BK32" s="260" t="s">
        <v>464</v>
      </c>
      <c r="BL32" s="261" t="s">
        <v>115</v>
      </c>
      <c r="BM32" s="262">
        <v>0.2</v>
      </c>
      <c r="BN32" s="260"/>
      <c r="BO32" s="261"/>
      <c r="BP32" s="262"/>
      <c r="BQ32" s="260"/>
      <c r="BR32" s="261" t="s">
        <v>16</v>
      </c>
      <c r="BS32" s="262">
        <v>50</v>
      </c>
      <c r="BT32" s="260"/>
      <c r="BU32" s="261" t="s">
        <v>438</v>
      </c>
      <c r="BV32" s="262">
        <v>3.8580000000000003E-2</v>
      </c>
      <c r="BW32" s="260"/>
      <c r="BX32" s="261" t="s">
        <v>12</v>
      </c>
      <c r="BY32" s="262">
        <v>9.9999999999999995E-7</v>
      </c>
      <c r="BZ32" s="260"/>
      <c r="CA32" s="261" t="s">
        <v>660</v>
      </c>
      <c r="CB32" s="262" t="s">
        <v>55</v>
      </c>
      <c r="CC32" s="260"/>
      <c r="CD32" s="261" t="s">
        <v>6</v>
      </c>
      <c r="CE32" s="262">
        <v>0</v>
      </c>
      <c r="CF32" s="376" t="s">
        <v>2</v>
      </c>
      <c r="CG32" s="229"/>
      <c r="CH32" s="230">
        <f>IF(ISNUMBER(FW32),IF(ISNUMBER(MATCH(GA32,$CG$15:$CG$313,0)),0,MAX(CH$14:CH31)+1),"")</f>
        <v>12</v>
      </c>
      <c r="CI32" s="7">
        <f t="shared" si="19"/>
        <v>7</v>
      </c>
      <c r="CJ32" s="7">
        <f t="shared" si="20"/>
        <v>4</v>
      </c>
      <c r="CK32" s="7">
        <f t="shared" si="21"/>
        <v>3</v>
      </c>
      <c r="CL32" s="7">
        <f t="shared" si="22"/>
        <v>4</v>
      </c>
      <c r="CM32" s="7">
        <f t="shared" si="23"/>
        <v>1</v>
      </c>
      <c r="CN32" s="7">
        <f t="shared" si="24"/>
        <v>13</v>
      </c>
      <c r="CO32" s="7">
        <f t="shared" si="25"/>
        <v>9</v>
      </c>
      <c r="CP32" s="7">
        <f t="shared" si="26"/>
        <v>1</v>
      </c>
      <c r="CQ32" s="7">
        <f t="shared" si="27"/>
        <v>1</v>
      </c>
      <c r="CR32" s="7">
        <f t="shared" si="28"/>
        <v>1</v>
      </c>
      <c r="CS32" s="7">
        <f t="shared" si="29"/>
        <v>1</v>
      </c>
      <c r="CT32" s="7">
        <f t="shared" si="30"/>
        <v>1</v>
      </c>
      <c r="CU32" s="7">
        <f t="shared" si="31"/>
        <v>1</v>
      </c>
      <c r="CV32" s="7">
        <f t="shared" si="32"/>
        <v>1</v>
      </c>
      <c r="CW32" s="7">
        <f t="shared" si="33"/>
        <v>4</v>
      </c>
      <c r="CX32" s="7">
        <f t="shared" si="34"/>
        <v>4</v>
      </c>
      <c r="CY32" s="7">
        <f t="shared" si="35"/>
        <v>4</v>
      </c>
      <c r="CZ32" s="7">
        <f t="shared" si="36"/>
        <v>4</v>
      </c>
      <c r="DA32" s="7">
        <f t="shared" si="37"/>
        <v>4</v>
      </c>
      <c r="DB32" s="7">
        <f t="shared" si="38"/>
        <v>9</v>
      </c>
      <c r="DC32" s="7">
        <f t="shared" si="39"/>
        <v>2</v>
      </c>
      <c r="DD32" s="7">
        <f t="shared" si="40"/>
        <v>4</v>
      </c>
      <c r="DE32" s="7">
        <f t="shared" si="41"/>
        <v>4</v>
      </c>
      <c r="DF32" s="7">
        <f t="shared" si="42"/>
        <v>2</v>
      </c>
      <c r="DG32" s="7">
        <f t="shared" si="43"/>
        <v>1</v>
      </c>
      <c r="DH32" s="7">
        <f t="shared" si="44"/>
        <v>5</v>
      </c>
      <c r="DI32" s="65" t="s">
        <v>2</v>
      </c>
      <c r="DJ32" s="309" t="str">
        <f t="shared" si="45"/>
        <v>nlay</v>
      </c>
      <c r="DK32" s="309" t="str">
        <f t="shared" si="46"/>
        <v>nlay</v>
      </c>
      <c r="DL32" s="309" t="str">
        <f t="shared" si="47"/>
        <v>nlay</v>
      </c>
      <c r="DM32" s="309" t="str">
        <f t="shared" si="48"/>
        <v>nlay</v>
      </c>
      <c r="DN32" s="309" t="str">
        <f t="shared" si="49"/>
        <v>nlay</v>
      </c>
      <c r="DO32" s="309" t="str">
        <f t="shared" si="50"/>
        <v>nlay</v>
      </c>
      <c r="DP32" s="309" t="str">
        <f t="shared" si="51"/>
        <v>nlay</v>
      </c>
      <c r="DQ32" s="309" t="str">
        <f t="shared" si="52"/>
        <v>nlay</v>
      </c>
      <c r="DR32" s="309" t="str">
        <f t="shared" si="53"/>
        <v>nlay</v>
      </c>
      <c r="DS32" s="309" t="str">
        <f t="shared" si="54"/>
        <v>nlay</v>
      </c>
      <c r="DT32" s="309" t="str">
        <f t="shared" si="55"/>
        <v>nlay</v>
      </c>
      <c r="DU32" s="309" t="str">
        <f t="shared" si="56"/>
        <v>nlay</v>
      </c>
      <c r="DV32" s="309" t="str">
        <f t="shared" si="57"/>
        <v>nlay</v>
      </c>
      <c r="DW32" s="309" t="str">
        <f t="shared" si="58"/>
        <v>nlay</v>
      </c>
      <c r="DX32" s="309" t="str">
        <f t="shared" si="59"/>
        <v>nlay</v>
      </c>
      <c r="DY32" s="309" t="str">
        <f t="shared" si="60"/>
        <v>nlay</v>
      </c>
      <c r="DZ32" s="309" t="str">
        <f t="shared" si="61"/>
        <v>nlay</v>
      </c>
      <c r="EA32" s="309" t="str">
        <f t="shared" si="62"/>
        <v>nlay</v>
      </c>
      <c r="EB32" s="309" t="str">
        <f t="shared" si="63"/>
        <v>nlay</v>
      </c>
      <c r="EC32" s="309" t="str">
        <f t="shared" si="64"/>
        <v>nlay</v>
      </c>
      <c r="ED32" s="309" t="str">
        <f t="shared" si="65"/>
        <v>nlay</v>
      </c>
      <c r="EE32" s="309" t="str">
        <f t="shared" si="66"/>
        <v>nlay</v>
      </c>
      <c r="EF32" s="309" t="str">
        <f t="shared" si="67"/>
        <v>nlay</v>
      </c>
      <c r="EG32" s="309" t="str">
        <f t="shared" si="68"/>
        <v>nlay</v>
      </c>
      <c r="EH32" s="309" t="str">
        <f t="shared" si="69"/>
        <v>nlay</v>
      </c>
      <c r="EI32" s="309" t="str">
        <f t="shared" si="70"/>
        <v>nlay</v>
      </c>
      <c r="EJ32" s="7"/>
      <c r="EK32" s="7"/>
      <c r="EL32" s="7"/>
      <c r="EM32" s="34"/>
      <c r="EN32" s="66">
        <f t="shared" si="71"/>
        <v>1</v>
      </c>
      <c r="EO32" s="66">
        <f t="shared" si="72"/>
        <v>1</v>
      </c>
      <c r="EP32" s="66">
        <f t="shared" si="73"/>
        <v>1</v>
      </c>
      <c r="EQ32" s="66">
        <f t="shared" si="74"/>
        <v>1</v>
      </c>
      <c r="ER32" s="66">
        <f t="shared" si="75"/>
        <v>1</v>
      </c>
      <c r="ES32" s="66">
        <f t="shared" si="76"/>
        <v>1</v>
      </c>
      <c r="ET32" s="66">
        <f t="shared" si="77"/>
        <v>1</v>
      </c>
      <c r="EU32" s="66">
        <f t="shared" si="78"/>
        <v>1</v>
      </c>
      <c r="EV32" s="66">
        <f t="shared" si="79"/>
        <v>8</v>
      </c>
      <c r="EW32" s="66">
        <f t="shared" si="80"/>
        <v>27</v>
      </c>
      <c r="EX32" s="66">
        <f t="shared" si="81"/>
        <v>1</v>
      </c>
      <c r="EY32" s="66">
        <f t="shared" si="82"/>
        <v>4</v>
      </c>
      <c r="EZ32" s="66">
        <f t="shared" si="83"/>
        <v>5</v>
      </c>
      <c r="FA32" s="66">
        <f t="shared" si="84"/>
        <v>2</v>
      </c>
      <c r="FB32" s="66">
        <f t="shared" si="85"/>
        <v>200</v>
      </c>
      <c r="FC32" s="66">
        <f t="shared" si="86"/>
        <v>3</v>
      </c>
      <c r="FD32" s="66">
        <f t="shared" si="87"/>
        <v>1</v>
      </c>
      <c r="FE32" s="66">
        <f t="shared" si="88"/>
        <v>1</v>
      </c>
      <c r="FF32" s="66">
        <f t="shared" si="89"/>
        <v>1</v>
      </c>
      <c r="FG32" s="66">
        <f t="shared" si="90"/>
        <v>14</v>
      </c>
      <c r="FH32" s="66">
        <f t="shared" si="91"/>
        <v>1</v>
      </c>
      <c r="FI32" s="66">
        <f t="shared" si="92"/>
        <v>1</v>
      </c>
      <c r="FJ32" s="66">
        <f t="shared" si="93"/>
        <v>1</v>
      </c>
      <c r="FK32" s="66">
        <f t="shared" si="94"/>
        <v>2</v>
      </c>
      <c r="FL32" s="66">
        <f t="shared" si="95"/>
        <v>30</v>
      </c>
      <c r="FM32" s="66">
        <f t="shared" si="96"/>
        <v>1</v>
      </c>
      <c r="FN32" s="7"/>
      <c r="FO32" s="7"/>
      <c r="FP32" s="7"/>
      <c r="FQ32" s="97" t="s">
        <v>2</v>
      </c>
      <c r="FR32" s="71"/>
      <c r="FS32" s="7">
        <f>IF(ISNUMBER(INDEX($CI$15:$DI$314,$B32,GC$5)),MAX(FS$14:FS31)+1,0)</f>
        <v>4</v>
      </c>
      <c r="FT32" s="7">
        <f t="shared" si="97"/>
        <v>18</v>
      </c>
      <c r="FU32" s="7">
        <f t="shared" si="98"/>
        <v>157</v>
      </c>
      <c r="FV32" s="291">
        <f t="shared" si="99"/>
        <v>0</v>
      </c>
      <c r="FW32" s="291">
        <f t="shared" si="100"/>
        <v>18</v>
      </c>
      <c r="FX32" s="291">
        <f t="shared" si="101"/>
        <v>1E-3</v>
      </c>
      <c r="FY32" s="85" t="str">
        <f t="shared" si="102"/>
        <v>sfr_02</v>
      </c>
      <c r="FZ32" s="338">
        <f t="shared" si="103"/>
        <v>1E-3</v>
      </c>
      <c r="GA32" s="316" t="str">
        <f t="shared" si="104"/>
        <v>slope</v>
      </c>
      <c r="GB32" s="28" t="str">
        <f t="shared" si="105"/>
        <v/>
      </c>
      <c r="GC32" s="279" t="str">
        <f t="shared" si="115"/>
        <v/>
      </c>
      <c r="GD32" s="366" t="str">
        <f t="shared" si="106"/>
        <v/>
      </c>
      <c r="GE32" s="81"/>
      <c r="GF32" s="279" t="str">
        <f t="shared" si="116"/>
        <v/>
      </c>
      <c r="GG32" s="366" t="str">
        <f t="shared" si="107"/>
        <v/>
      </c>
      <c r="GH32" s="81"/>
      <c r="GI32" s="279" t="str">
        <f t="shared" si="117"/>
        <v>SFR</v>
      </c>
      <c r="GJ32" s="366" t="str">
        <f t="shared" si="108"/>
        <v>---------------</v>
      </c>
      <c r="GK32" s="81"/>
      <c r="GL32" s="279" t="str">
        <f t="shared" si="118"/>
        <v>lambda1</v>
      </c>
      <c r="GM32" s="362" t="str">
        <f t="shared" si="109"/>
        <v>l1</v>
      </c>
      <c r="GN32" s="81"/>
      <c r="GO32" s="279" t="str">
        <f t="shared" si="119"/>
        <v/>
      </c>
      <c r="GP32" s="286" t="str">
        <f t="shared" si="110"/>
        <v/>
      </c>
      <c r="GQ32" s="28"/>
      <c r="GR32" s="339" t="str">
        <f>IF(ISNUMBER(IF32),INDEX($GA$15:$GA$313,MATCH(IF32,$IE$15:$IE$190,0),1),"")</f>
        <v/>
      </c>
      <c r="GS32" s="341" t="str">
        <f t="shared" si="111"/>
        <v/>
      </c>
      <c r="GT32" s="340" t="str">
        <f t="shared" si="112"/>
        <v/>
      </c>
      <c r="GU32" s="279" t="str">
        <f t="shared" si="120"/>
        <v/>
      </c>
      <c r="GV32" s="279" t="str">
        <f t="shared" si="130"/>
        <v/>
      </c>
      <c r="GW32" s="279" t="str">
        <f t="shared" si="121"/>
        <v>|sfr1</v>
      </c>
      <c r="GX32" s="279" t="str">
        <f t="shared" si="122"/>
        <v>sfr_06</v>
      </c>
      <c r="GY32" s="279" t="str">
        <f t="shared" si="113"/>
        <v/>
      </c>
      <c r="GZ32" s="71"/>
      <c r="HA32" s="287" t="s">
        <v>726</v>
      </c>
      <c r="HB32" s="287" t="s">
        <v>426</v>
      </c>
      <c r="HC32" s="290" t="s">
        <v>914</v>
      </c>
      <c r="HD32" s="287" t="s">
        <v>441</v>
      </c>
      <c r="HE32" s="290" t="s">
        <v>738</v>
      </c>
      <c r="HF32" s="370"/>
      <c r="HG32" s="370"/>
      <c r="HH32" s="370"/>
      <c r="HI32" s="370"/>
      <c r="HJ32" s="370"/>
      <c r="HK32" s="294"/>
      <c r="HL32" s="294"/>
      <c r="HM32" s="75"/>
      <c r="HN32" s="293">
        <f>IF(HA32&lt;&gt;"",MAX(HN$14:HN31)+1,0)</f>
        <v>18</v>
      </c>
      <c r="HO32" s="293">
        <f>IF(HB32&lt;&gt;"",MAX(HO$14:HO31)+1,0)</f>
        <v>17</v>
      </c>
      <c r="HP32" s="293">
        <f>IF(HC32&lt;&gt;"",MAX(HP$14:HP31)+1,0)</f>
        <v>18</v>
      </c>
      <c r="HQ32" s="293">
        <f>IF(HD32&lt;&gt;"",MAX(HQ$14:HQ31)+1,0)</f>
        <v>17</v>
      </c>
      <c r="HR32" s="293">
        <f>IF(HE32&lt;&gt;"",MAX(HR$14:HR31)+1,0)</f>
        <v>17</v>
      </c>
      <c r="HS32" s="293">
        <f>IF(HF32&lt;&gt;"",MAX(HS$14:HS31)+1,0)</f>
        <v>0</v>
      </c>
      <c r="HT32" s="293">
        <f>IF(HG32&lt;&gt;"",MAX(HT$14:HT31)+1,0)</f>
        <v>0</v>
      </c>
      <c r="HU32" s="293">
        <f>IF(HH32&lt;&gt;"",MAX(HU$14:HU31)+1,0)</f>
        <v>0</v>
      </c>
      <c r="HV32" s="293">
        <f>IF(HI32&lt;&gt;"",MAX(HV$14:HV31)+1,0)</f>
        <v>0</v>
      </c>
      <c r="HW32" s="293">
        <f>IF(HJ32&lt;&gt;"",MAX(HW$14:HW31)+1,0)</f>
        <v>0</v>
      </c>
      <c r="HX32" s="293">
        <f>IF(HK32&lt;&gt;"",MAX(HX$14:HX31)+1,0)</f>
        <v>0</v>
      </c>
      <c r="HY32" s="293">
        <f>IF(HL32&lt;&gt;"",MAX(HY$14:HY31)+1,0)</f>
        <v>0</v>
      </c>
      <c r="HZ32" s="75">
        <f t="shared" si="123"/>
        <v>1</v>
      </c>
      <c r="IA32" s="75">
        <f t="shared" si="124"/>
        <v>0</v>
      </c>
      <c r="IB32" s="75">
        <f t="shared" si="125"/>
        <v>18</v>
      </c>
      <c r="IC32" s="75" t="str">
        <f t="shared" si="126"/>
        <v>chd_spd</v>
      </c>
      <c r="ID32" s="395">
        <f t="shared" si="127"/>
        <v>86</v>
      </c>
      <c r="IE32" s="394">
        <f>IF(ISNUMBER(MATCH(GA32,$IC$15:$IC$313,0)),0,MAX(IE$14:IE31)+1)</f>
        <v>0</v>
      </c>
      <c r="IF32" s="394" t="str">
        <f t="shared" si="128"/>
        <v/>
      </c>
      <c r="IG32" s="382">
        <f>IF(OR(II32="",II32=0),"",B32)</f>
        <v>18</v>
      </c>
      <c r="IH32" s="79"/>
      <c r="II32" s="283" t="str">
        <f t="shared" si="114"/>
        <v>06_DISV_XT3D</v>
      </c>
      <c r="IJ32" s="399" t="s">
        <v>699</v>
      </c>
      <c r="IK32" s="71"/>
      <c r="IL32" s="229"/>
      <c r="IM32" s="229"/>
      <c r="IN32" s="229"/>
      <c r="IO32" s="19"/>
      <c r="IP32" s="172"/>
      <c r="IQ32" s="172"/>
      <c r="IR32" s="172"/>
      <c r="IS32" s="172"/>
      <c r="IT32" s="172"/>
      <c r="IU32" s="172"/>
      <c r="IV32" s="172"/>
      <c r="IW32" s="172"/>
      <c r="IX32" s="172"/>
      <c r="IY32" s="172"/>
      <c r="IZ32" s="172"/>
      <c r="JA32" s="99"/>
      <c r="JB32" s="189">
        <v>0.23091588000000007</v>
      </c>
      <c r="JC32" s="128">
        <v>840.8</v>
      </c>
      <c r="JD32" s="129">
        <v>837.1361338236278</v>
      </c>
      <c r="JE32" s="119">
        <v>2.9999902248382999</v>
      </c>
      <c r="JF32" s="132">
        <v>840.1558</v>
      </c>
      <c r="JG32" s="148">
        <v>27</v>
      </c>
      <c r="JH32" s="179">
        <v>0.23091999999999999</v>
      </c>
      <c r="JI32" s="140">
        <v>836.1</v>
      </c>
      <c r="JJ32" s="185"/>
      <c r="JK32" s="144"/>
      <c r="JL32" s="124"/>
      <c r="JM32" s="124"/>
      <c r="JN32" s="152"/>
      <c r="JO32" s="145">
        <f t="shared" si="131"/>
        <v>0.23091999999999999</v>
      </c>
      <c r="JP32" s="126"/>
      <c r="JQ32" s="145">
        <v>0.23091588000000007</v>
      </c>
      <c r="JR32" s="160">
        <f t="shared" si="3"/>
        <v>0.23091999999999999</v>
      </c>
      <c r="JS32" s="160">
        <f t="shared" si="4"/>
        <v>5.5420799999999995</v>
      </c>
      <c r="JT32" s="160">
        <f t="shared" si="5"/>
        <v>332.52479999999997</v>
      </c>
      <c r="JU32" s="160">
        <f t="shared" si="10"/>
        <v>332.52479999999997</v>
      </c>
      <c r="JV32" s="99"/>
      <c r="JW32" s="71"/>
      <c r="JX32" s="293" t="str">
        <f>IF(AND(ISNUMBER(JX$14),ISNUMBER(MATCH($IC32,DJ$15:DJ$313,0))),$IC32,"")</f>
        <v/>
      </c>
      <c r="JY32" s="293" t="str">
        <f>IF(AND(ISNUMBER(JY$14),ISNUMBER(MATCH($IC32,DK$15:DK$313,0))),$IC32,"")</f>
        <v/>
      </c>
      <c r="JZ32" s="293" t="str">
        <f>IF(AND(ISNUMBER(JZ$14),ISNUMBER(MATCH($IC32,DL$15:DL$313,0))),$IC32,"")</f>
        <v/>
      </c>
      <c r="KA32" s="293" t="str">
        <f>IF(AND(ISNUMBER(KA$14),ISNUMBER(MATCH($IC32,DM$15:DM$313,0))),$IC32,"")</f>
        <v/>
      </c>
      <c r="KB32" s="293" t="str">
        <f>IF(AND(ISNUMBER(KB$14),ISNUMBER(MATCH($IC32,DN$15:DN$313,0))),$IC32,"")</f>
        <v/>
      </c>
      <c r="KC32" s="293" t="str">
        <f>IF(AND(ISNUMBER(KC$14),ISNUMBER(MATCH($IC32,DO$15:DO$313,0))),$IC32,"")</f>
        <v/>
      </c>
      <c r="KD32" s="293" t="str">
        <f>IF(AND(ISNUMBER(KD$14),ISNUMBER(MATCH($IC32,DP$15:DP$313,0))),$IC32,"")</f>
        <v/>
      </c>
      <c r="KE32" s="293" t="str">
        <f>IF(AND(ISNUMBER(KE$14),ISNUMBER(MATCH($IC32,DQ$15:DQ$313,0))),$IC32,"")</f>
        <v/>
      </c>
      <c r="KF32" s="293" t="str">
        <f>IF(AND(ISNUMBER(KF$14),ISNUMBER(MATCH($IC32,DR$15:DR$313,0))),$IC32,"")</f>
        <v/>
      </c>
      <c r="KG32" s="293" t="str">
        <f>IF(AND(ISNUMBER(KG$14),ISNUMBER(MATCH($IC32,DS$15:DS$313,0))),$IC32,"")</f>
        <v/>
      </c>
      <c r="KH32" s="293" t="str">
        <f>IF(AND(ISNUMBER(KH$14),ISNUMBER(MATCH($IC32,DT$15:DT$313,0))),$IC32,"")</f>
        <v/>
      </c>
      <c r="KI32" s="293" t="str">
        <f>IF(AND(ISNUMBER(KI$14),ISNUMBER(MATCH($IC32,DU$15:DU$313,0))),$IC32,"")</f>
        <v/>
      </c>
      <c r="KJ32" s="293" t="str">
        <f>IF(AND(ISNUMBER(KJ$14),ISNUMBER(MATCH($IC32,DV$15:DV$313,0))),$IC32,"")</f>
        <v>chd_spd</v>
      </c>
      <c r="KK32" s="293" t="str">
        <f>IF(AND(ISNUMBER(KK$14),ISNUMBER(MATCH($IC32,DW$15:DW$313,0))),$IC32,"")</f>
        <v/>
      </c>
      <c r="KL32" s="293" t="str">
        <f>IF(AND(ISNUMBER(KL$14),ISNUMBER(MATCH($IC32,DX$15:DX$313,0))),$IC32,"")</f>
        <v/>
      </c>
      <c r="KM32" s="293" t="str">
        <f>IF(AND(ISNUMBER(KM$14),ISNUMBER(MATCH($IC32,DY$15:DY$313,0))),$IC32,"")</f>
        <v/>
      </c>
      <c r="KN32" s="293" t="str">
        <f>IF(AND(ISNUMBER(KN$14),ISNUMBER(MATCH($IC32,DZ$15:DZ$313,0))),$IC32,"")</f>
        <v/>
      </c>
      <c r="KO32" s="293" t="str">
        <f>IF(AND(ISNUMBER(KO$14),ISNUMBER(MATCH($IC32,EA$15:EA$313,0))),$IC32,"")</f>
        <v/>
      </c>
      <c r="KP32" s="293" t="str">
        <f>IF(AND(ISNUMBER(KP$14),ISNUMBER(MATCH($IC32,EB$15:EB$313,0))),$IC32,"")</f>
        <v>chd_spd</v>
      </c>
      <c r="KQ32" s="293" t="str">
        <f>IF(AND(ISNUMBER(KQ$14),ISNUMBER(MATCH($IC32,EC$15:EC$313,0))),$IC32,"")</f>
        <v/>
      </c>
      <c r="KR32" s="293" t="str">
        <f>IF(AND(ISNUMBER(KR$14),ISNUMBER(MATCH($IC32,ED$15:ED$313,0))),$IC32,"")</f>
        <v/>
      </c>
      <c r="KS32" s="293" t="str">
        <f>IF(AND(ISNUMBER(KS$14),ISNUMBER(MATCH($IC32,EE$15:EE$313,0))),$IC32,"")</f>
        <v/>
      </c>
      <c r="KT32" s="293" t="str">
        <f>IF(AND(ISNUMBER(KT$14),ISNUMBER(MATCH($IC32,EF$15:EF$313,0))),$IC32,"")</f>
        <v/>
      </c>
      <c r="KU32" s="293" t="str">
        <f>IF(AND(ISNUMBER(KU$14),ISNUMBER(MATCH($IC32,EG$15:EG$313,0))),$IC32,"")</f>
        <v/>
      </c>
      <c r="KV32" s="293" t="str">
        <f>IF(AND(ISNUMBER(KV$14),ISNUMBER(MATCH($IC32,EH$15:EH$313,0))),$IC32,"")</f>
        <v/>
      </c>
      <c r="KW32" s="293" t="str">
        <f>IF(AND(ISNUMBER(KW$14),ISNUMBER(MATCH($IC32,EI$15:EI$313,0))),$IC32,"")</f>
        <v/>
      </c>
      <c r="KX32" s="293" t="str">
        <f>IF(AND(ISNUMBER(KX$14),ISNUMBER(MATCH($IC32,EJ$15:EJ$313,0))),$IC32,"")</f>
        <v/>
      </c>
      <c r="KY32" s="293" t="str">
        <f>IF(AND(ISNUMBER(KY$14),ISNUMBER(MATCH($IC32,EK$15:EK$313,0))),$IC32,"")</f>
        <v/>
      </c>
      <c r="KZ32" s="293"/>
      <c r="LA32" s="293"/>
      <c r="LB32" s="293"/>
      <c r="LC32" s="75">
        <f>COUNTIF(JX32:KY32,"="&amp;IC32)</f>
        <v>2</v>
      </c>
      <c r="LD32" s="71"/>
      <c r="LE32" s="71"/>
      <c r="LF32" s="71"/>
      <c r="LG32" s="71"/>
      <c r="LH32" s="71"/>
      <c r="LI32" s="71"/>
      <c r="LJ32" s="71"/>
      <c r="LK32" s="71"/>
      <c r="LL32" s="71"/>
      <c r="LM32" s="71"/>
      <c r="LN32" s="71"/>
      <c r="LO32" s="71"/>
      <c r="LP32" s="71"/>
      <c r="LQ32" s="71"/>
    </row>
    <row r="33" spans="1:329" s="3" customFormat="1" ht="6" customHeight="1" x14ac:dyDescent="0.15">
      <c r="A33" s="61" t="s">
        <v>740</v>
      </c>
      <c r="B33" s="305">
        <f t="shared" si="129"/>
        <v>19</v>
      </c>
      <c r="C33" s="84" t="s">
        <v>27</v>
      </c>
      <c r="D33" s="303" t="s">
        <v>535</v>
      </c>
      <c r="E33" s="71"/>
      <c r="F33" s="260"/>
      <c r="G33" s="261" t="s">
        <v>0</v>
      </c>
      <c r="H33" s="262">
        <v>2000</v>
      </c>
      <c r="I33" s="260"/>
      <c r="J33" s="261" t="s">
        <v>24</v>
      </c>
      <c r="K33" s="262">
        <v>1</v>
      </c>
      <c r="L33" s="260"/>
      <c r="M33" s="261" t="s">
        <v>33</v>
      </c>
      <c r="N33" s="262" t="s">
        <v>227</v>
      </c>
      <c r="O33" s="260"/>
      <c r="P33" s="261" t="s">
        <v>0</v>
      </c>
      <c r="Q33" s="262">
        <v>1000</v>
      </c>
      <c r="R33" s="260"/>
      <c r="S33" s="261" t="s">
        <v>18</v>
      </c>
      <c r="T33" s="262">
        <v>16</v>
      </c>
      <c r="U33" s="260"/>
      <c r="V33" s="261" t="s">
        <v>138</v>
      </c>
      <c r="W33" s="262" t="s">
        <v>135</v>
      </c>
      <c r="X33" s="260"/>
      <c r="Y33" s="261" t="s">
        <v>108</v>
      </c>
      <c r="Z33" s="262">
        <v>0.2</v>
      </c>
      <c r="AA33" s="260"/>
      <c r="AB33" s="261" t="s">
        <v>86</v>
      </c>
      <c r="AC33" s="262" t="s">
        <v>281</v>
      </c>
      <c r="AD33" s="260"/>
      <c r="AE33" s="261" t="s">
        <v>32</v>
      </c>
      <c r="AF33" s="262">
        <v>0</v>
      </c>
      <c r="AG33" s="260"/>
      <c r="AH33" s="261" t="s">
        <v>263</v>
      </c>
      <c r="AI33" s="262">
        <v>1</v>
      </c>
      <c r="AJ33" s="260"/>
      <c r="AK33" s="261" t="s">
        <v>19</v>
      </c>
      <c r="AL33" s="276">
        <v>1.0000000000000001E-5</v>
      </c>
      <c r="AM33" s="260"/>
      <c r="AN33" s="261" t="s">
        <v>175</v>
      </c>
      <c r="AO33" s="262">
        <v>0.2</v>
      </c>
      <c r="AP33" s="283"/>
      <c r="AQ33" s="356" t="s">
        <v>6</v>
      </c>
      <c r="AR33" s="351">
        <v>-200</v>
      </c>
      <c r="AS33" s="283"/>
      <c r="AT33" s="356" t="s">
        <v>422</v>
      </c>
      <c r="AU33" s="351" t="s">
        <v>718</v>
      </c>
      <c r="AV33" s="260"/>
      <c r="AW33" s="261"/>
      <c r="AX33" s="262"/>
      <c r="AY33" s="260"/>
      <c r="AZ33" s="261" t="s">
        <v>12</v>
      </c>
      <c r="BA33" s="262">
        <v>1.0000000000000001E-9</v>
      </c>
      <c r="BB33" s="260"/>
      <c r="BC33" s="261" t="s">
        <v>33</v>
      </c>
      <c r="BD33" s="262" t="s">
        <v>409</v>
      </c>
      <c r="BE33" s="260"/>
      <c r="BF33" s="261" t="s">
        <v>413</v>
      </c>
      <c r="BG33" s="262" t="s">
        <v>414</v>
      </c>
      <c r="BH33" s="260"/>
      <c r="BI33" s="261" t="s">
        <v>413</v>
      </c>
      <c r="BJ33" s="262">
        <v>0</v>
      </c>
      <c r="BK33" s="260"/>
      <c r="BL33" s="261" t="s">
        <v>427</v>
      </c>
      <c r="BM33" s="262">
        <v>25</v>
      </c>
      <c r="BN33" s="260"/>
      <c r="BO33" s="261"/>
      <c r="BP33" s="262"/>
      <c r="BQ33" s="260"/>
      <c r="BR33" s="261" t="s">
        <v>12</v>
      </c>
      <c r="BS33" s="262">
        <v>9.9999999999999995E-7</v>
      </c>
      <c r="BT33" s="260"/>
      <c r="BU33" s="261" t="s">
        <v>439</v>
      </c>
      <c r="BV33" s="262">
        <v>509.7</v>
      </c>
      <c r="BW33" s="260"/>
      <c r="BX33" s="261" t="s">
        <v>13</v>
      </c>
      <c r="BY33" s="262">
        <v>9.9999999999999995E-7</v>
      </c>
      <c r="BZ33" s="260"/>
      <c r="CA33" s="261" t="s">
        <v>550</v>
      </c>
      <c r="CB33" s="262" t="s">
        <v>2</v>
      </c>
      <c r="CC33" s="260"/>
      <c r="CD33" s="261" t="s">
        <v>325</v>
      </c>
      <c r="CE33" s="276" t="s">
        <v>366</v>
      </c>
      <c r="CF33" s="376" t="s">
        <v>2</v>
      </c>
      <c r="CG33" s="229"/>
      <c r="CH33" s="230">
        <f>IF(ISNUMBER(FW33),IF(ISNUMBER(MATCH(GA33,$CG$15:$CG$313,0)),0,MAX(CH$14:CH32)+1),"")</f>
        <v>13</v>
      </c>
      <c r="CI33" s="7">
        <f t="shared" si="19"/>
        <v>8</v>
      </c>
      <c r="CJ33" s="7">
        <f t="shared" si="20"/>
        <v>6</v>
      </c>
      <c r="CK33" s="7">
        <f t="shared" si="21"/>
        <v>5</v>
      </c>
      <c r="CL33" s="7">
        <f t="shared" si="22"/>
        <v>6</v>
      </c>
      <c r="CM33" s="7">
        <f t="shared" si="23"/>
        <v>3</v>
      </c>
      <c r="CN33" s="7">
        <f t="shared" si="24"/>
        <v>15</v>
      </c>
      <c r="CO33" s="7">
        <f t="shared" si="25"/>
        <v>11</v>
      </c>
      <c r="CP33" s="7">
        <f t="shared" si="26"/>
        <v>3</v>
      </c>
      <c r="CQ33" s="7">
        <f t="shared" si="27"/>
        <v>3</v>
      </c>
      <c r="CR33" s="7">
        <f t="shared" si="28"/>
        <v>3</v>
      </c>
      <c r="CS33" s="7">
        <f t="shared" si="29"/>
        <v>3</v>
      </c>
      <c r="CT33" s="7">
        <f t="shared" si="30"/>
        <v>3</v>
      </c>
      <c r="CU33" s="7">
        <f t="shared" si="31"/>
        <v>2</v>
      </c>
      <c r="CV33" s="7">
        <f t="shared" si="32"/>
        <v>3</v>
      </c>
      <c r="CW33" s="7">
        <f t="shared" si="33"/>
        <v>6</v>
      </c>
      <c r="CX33" s="7">
        <f t="shared" si="34"/>
        <v>5</v>
      </c>
      <c r="CY33" s="7">
        <f t="shared" si="35"/>
        <v>5</v>
      </c>
      <c r="CZ33" s="7">
        <f t="shared" si="36"/>
        <v>16</v>
      </c>
      <c r="DA33" s="7">
        <f t="shared" si="37"/>
        <v>16</v>
      </c>
      <c r="DB33" s="7">
        <f t="shared" si="38"/>
        <v>11</v>
      </c>
      <c r="DC33" s="7">
        <f t="shared" si="39"/>
        <v>4</v>
      </c>
      <c r="DD33" s="7">
        <f t="shared" si="40"/>
        <v>6</v>
      </c>
      <c r="DE33" s="7">
        <f t="shared" si="41"/>
        <v>6</v>
      </c>
      <c r="DF33" s="7">
        <f t="shared" si="42"/>
        <v>4</v>
      </c>
      <c r="DG33" s="7">
        <f t="shared" si="43"/>
        <v>3</v>
      </c>
      <c r="DH33" s="7">
        <f t="shared" si="44"/>
        <v>4</v>
      </c>
      <c r="DI33" s="65" t="s">
        <v>2</v>
      </c>
      <c r="DJ33" s="309" t="str">
        <f t="shared" si="45"/>
        <v>ncol</v>
      </c>
      <c r="DK33" s="309" t="str">
        <f t="shared" si="46"/>
        <v>ncol</v>
      </c>
      <c r="DL33" s="309" t="str">
        <f t="shared" si="47"/>
        <v>ncol</v>
      </c>
      <c r="DM33" s="309" t="str">
        <f t="shared" si="48"/>
        <v>ncol</v>
      </c>
      <c r="DN33" s="309" t="str">
        <f t="shared" si="49"/>
        <v>ncol</v>
      </c>
      <c r="DO33" s="309" t="str">
        <f t="shared" si="50"/>
        <v>ncol</v>
      </c>
      <c r="DP33" s="309" t="str">
        <f t="shared" si="51"/>
        <v>ncol</v>
      </c>
      <c r="DQ33" s="309" t="str">
        <f t="shared" si="52"/>
        <v>ncol</v>
      </c>
      <c r="DR33" s="309" t="str">
        <f t="shared" si="53"/>
        <v>ncol</v>
      </c>
      <c r="DS33" s="309" t="str">
        <f t="shared" si="54"/>
        <v>ncol</v>
      </c>
      <c r="DT33" s="309" t="str">
        <f t="shared" si="55"/>
        <v>ncol</v>
      </c>
      <c r="DU33" s="309" t="str">
        <f t="shared" si="56"/>
        <v>ncol</v>
      </c>
      <c r="DV33" s="309" t="str">
        <f t="shared" si="57"/>
        <v>ncol</v>
      </c>
      <c r="DW33" s="309" t="str">
        <f t="shared" si="58"/>
        <v>ncol</v>
      </c>
      <c r="DX33" s="309" t="str">
        <f t="shared" si="59"/>
        <v>ncol</v>
      </c>
      <c r="DY33" s="309" t="str">
        <f t="shared" si="60"/>
        <v>ncol</v>
      </c>
      <c r="DZ33" s="309" t="str">
        <f t="shared" si="61"/>
        <v>ncol</v>
      </c>
      <c r="EA33" s="309" t="str">
        <f t="shared" si="62"/>
        <v>ncol</v>
      </c>
      <c r="EB33" s="309" t="str">
        <f t="shared" si="63"/>
        <v>ncol</v>
      </c>
      <c r="EC33" s="309" t="str">
        <f t="shared" si="64"/>
        <v>ncol</v>
      </c>
      <c r="ED33" s="309" t="str">
        <f t="shared" si="65"/>
        <v>ncol</v>
      </c>
      <c r="EE33" s="309" t="str">
        <f t="shared" si="66"/>
        <v>ncol</v>
      </c>
      <c r="EF33" s="309" t="str">
        <f t="shared" si="67"/>
        <v>ncol</v>
      </c>
      <c r="EG33" s="309" t="str">
        <f t="shared" si="68"/>
        <v>ncol</v>
      </c>
      <c r="EH33" s="309" t="str">
        <f t="shared" si="69"/>
        <v>ncol</v>
      </c>
      <c r="EI33" s="309" t="str">
        <f t="shared" si="70"/>
        <v>ncol</v>
      </c>
      <c r="EJ33" s="7"/>
      <c r="EK33" s="7"/>
      <c r="EL33" s="7"/>
      <c r="EM33" s="34"/>
      <c r="EN33" s="66">
        <f t="shared" si="71"/>
        <v>101</v>
      </c>
      <c r="EO33" s="66">
        <f t="shared" si="72"/>
        <v>101</v>
      </c>
      <c r="EP33" s="66">
        <f t="shared" si="73"/>
        <v>46</v>
      </c>
      <c r="EQ33" s="66">
        <f t="shared" si="74"/>
        <v>100</v>
      </c>
      <c r="ER33" s="66">
        <f t="shared" si="75"/>
        <v>31</v>
      </c>
      <c r="ES33" s="66">
        <f t="shared" si="76"/>
        <v>40</v>
      </c>
      <c r="ET33" s="66">
        <f t="shared" si="77"/>
        <v>40</v>
      </c>
      <c r="EU33" s="66">
        <f t="shared" si="78"/>
        <v>31</v>
      </c>
      <c r="EV33" s="66">
        <f t="shared" si="79"/>
        <v>21</v>
      </c>
      <c r="EW33" s="66">
        <f t="shared" si="80"/>
        <v>50</v>
      </c>
      <c r="EX33" s="66">
        <f t="shared" si="81"/>
        <v>14</v>
      </c>
      <c r="EY33" s="66">
        <f t="shared" si="82"/>
        <v>28</v>
      </c>
      <c r="EZ33" s="66">
        <f t="shared" si="83"/>
        <v>15</v>
      </c>
      <c r="FA33" s="66">
        <f t="shared" si="84"/>
        <v>15</v>
      </c>
      <c r="FB33" s="66">
        <f t="shared" si="85"/>
        <v>100</v>
      </c>
      <c r="FC33" s="66">
        <f t="shared" si="86"/>
        <v>10</v>
      </c>
      <c r="FD33" s="66">
        <f t="shared" si="87"/>
        <v>10</v>
      </c>
      <c r="FE33" s="66">
        <f t="shared" si="88"/>
        <v>7</v>
      </c>
      <c r="FF33" s="66">
        <f t="shared" si="89"/>
        <v>7</v>
      </c>
      <c r="FG33" s="66">
        <f t="shared" si="90"/>
        <v>40</v>
      </c>
      <c r="FH33" s="66">
        <f t="shared" si="91"/>
        <v>80</v>
      </c>
      <c r="FI33" s="66">
        <f t="shared" si="92"/>
        <v>10</v>
      </c>
      <c r="FJ33" s="66">
        <f t="shared" si="93"/>
        <v>15</v>
      </c>
      <c r="FK33" s="66">
        <f t="shared" si="94"/>
        <v>10</v>
      </c>
      <c r="FL33" s="66">
        <f t="shared" si="95"/>
        <v>100</v>
      </c>
      <c r="FM33" s="66">
        <f t="shared" si="96"/>
        <v>100</v>
      </c>
      <c r="FN33" s="7"/>
      <c r="FO33" s="7"/>
      <c r="FP33" s="7"/>
      <c r="FQ33" s="97" t="s">
        <v>2</v>
      </c>
      <c r="FR33" s="71"/>
      <c r="FS33" s="7">
        <f>IF(ISNUMBER(INDEX($CI$15:$DI$314,$B33,GC$5)),MAX(FS$14:FS32)+1,0)</f>
        <v>5</v>
      </c>
      <c r="FT33" s="7">
        <f t="shared" si="97"/>
        <v>19</v>
      </c>
      <c r="FU33" s="7">
        <f t="shared" si="98"/>
        <v>158</v>
      </c>
      <c r="FV33" s="291">
        <f t="shared" si="99"/>
        <v>0</v>
      </c>
      <c r="FW33" s="291">
        <f t="shared" si="100"/>
        <v>19</v>
      </c>
      <c r="FX33" s="291">
        <f t="shared" si="101"/>
        <v>3.8580000000000003E-2</v>
      </c>
      <c r="FY33" s="85" t="str">
        <f t="shared" si="102"/>
        <v>sfr_03</v>
      </c>
      <c r="FZ33" s="338">
        <f t="shared" si="103"/>
        <v>3.8580000000000003E-2</v>
      </c>
      <c r="GA33" s="316" t="str">
        <f t="shared" si="104"/>
        <v>roughness</v>
      </c>
      <c r="GB33" s="28" t="str">
        <f t="shared" si="105"/>
        <v/>
      </c>
      <c r="GC33" s="279" t="str">
        <f t="shared" si="115"/>
        <v/>
      </c>
      <c r="GD33" s="366" t="str">
        <f t="shared" si="106"/>
        <v/>
      </c>
      <c r="GE33" s="81"/>
      <c r="GF33" s="279" t="str">
        <f t="shared" si="116"/>
        <v/>
      </c>
      <c r="GG33" s="366" t="str">
        <f t="shared" si="107"/>
        <v/>
      </c>
      <c r="GH33" s="81"/>
      <c r="GI33" s="279" t="str">
        <f t="shared" si="117"/>
        <v>nreaches</v>
      </c>
      <c r="GJ33" s="366">
        <f t="shared" si="108"/>
        <v>65</v>
      </c>
      <c r="GK33" s="81"/>
      <c r="GL33" s="279" t="str">
        <f t="shared" si="118"/>
        <v>lambda2</v>
      </c>
      <c r="GM33" s="362" t="str">
        <f t="shared" si="109"/>
        <v>l2</v>
      </c>
      <c r="GN33" s="81"/>
      <c r="GO33" s="279" t="str">
        <f t="shared" si="119"/>
        <v/>
      </c>
      <c r="GP33" s="286" t="str">
        <f t="shared" si="110"/>
        <v/>
      </c>
      <c r="GQ33" s="28"/>
      <c r="GR33" s="339" t="str">
        <f>IF(ISNUMBER(IF33),INDEX($GA$15:$GA$313,MATCH(IF33,$IE$15:$IE$190,0),1),"")</f>
        <v/>
      </c>
      <c r="GS33" s="341" t="str">
        <f t="shared" si="111"/>
        <v/>
      </c>
      <c r="GT33" s="340" t="str">
        <f t="shared" si="112"/>
        <v/>
      </c>
      <c r="GU33" s="279" t="str">
        <f t="shared" si="120"/>
        <v/>
      </c>
      <c r="GV33" s="279" t="str">
        <f t="shared" si="130"/>
        <v/>
      </c>
      <c r="GW33" s="279" t="str">
        <f t="shared" si="121"/>
        <v>sfr_01</v>
      </c>
      <c r="GX33" s="279" t="str">
        <f t="shared" si="122"/>
        <v>sfr_07</v>
      </c>
      <c r="GY33" s="279" t="str">
        <f t="shared" si="113"/>
        <v/>
      </c>
      <c r="GZ33" s="71"/>
      <c r="HA33" s="287" t="s">
        <v>873</v>
      </c>
      <c r="HB33" s="287" t="s">
        <v>423</v>
      </c>
      <c r="HC33" s="370" t="s">
        <v>436</v>
      </c>
      <c r="HD33" s="287" t="s">
        <v>442</v>
      </c>
      <c r="HE33" s="287" t="s">
        <v>740</v>
      </c>
      <c r="HF33" s="370"/>
      <c r="HG33" s="370"/>
      <c r="HH33" s="370"/>
      <c r="HI33" s="370"/>
      <c r="HJ33" s="370"/>
      <c r="HK33" s="294"/>
      <c r="HL33" s="294"/>
      <c r="HM33" s="75"/>
      <c r="HN33" s="293">
        <f>IF(HA33&lt;&gt;"",MAX(HN$14:HN32)+1,0)</f>
        <v>19</v>
      </c>
      <c r="HO33" s="293">
        <f>IF(HB33&lt;&gt;"",MAX(HO$14:HO32)+1,0)</f>
        <v>18</v>
      </c>
      <c r="HP33" s="293">
        <f>IF(HC33&lt;&gt;"",MAX(HP$14:HP32)+1,0)</f>
        <v>19</v>
      </c>
      <c r="HQ33" s="293">
        <f>IF(HD33&lt;&gt;"",MAX(HQ$14:HQ32)+1,0)</f>
        <v>18</v>
      </c>
      <c r="HR33" s="293">
        <f>IF(HE33&lt;&gt;"",MAX(HR$14:HR32)+1,0)</f>
        <v>18</v>
      </c>
      <c r="HS33" s="293">
        <f>IF(HF33&lt;&gt;"",MAX(HS$14:HS32)+1,0)</f>
        <v>0</v>
      </c>
      <c r="HT33" s="293">
        <f>IF(HG33&lt;&gt;"",MAX(HT$14:HT32)+1,0)</f>
        <v>0</v>
      </c>
      <c r="HU33" s="293">
        <f>IF(HH33&lt;&gt;"",MAX(HU$14:HU32)+1,0)</f>
        <v>0</v>
      </c>
      <c r="HV33" s="293">
        <f>IF(HI33&lt;&gt;"",MAX(HV$14:HV32)+1,0)</f>
        <v>0</v>
      </c>
      <c r="HW33" s="293">
        <f>IF(HJ33&lt;&gt;"",MAX(HW$14:HW32)+1,0)</f>
        <v>0</v>
      </c>
      <c r="HX33" s="293">
        <f>IF(HK33&lt;&gt;"",MAX(HX$14:HX32)+1,0)</f>
        <v>0</v>
      </c>
      <c r="HY33" s="293">
        <f>IF(HL33&lt;&gt;"",MAX(HY$14:HY32)+1,0)</f>
        <v>0</v>
      </c>
      <c r="HZ33" s="75">
        <f t="shared" si="123"/>
        <v>1</v>
      </c>
      <c r="IA33" s="75">
        <f t="shared" si="124"/>
        <v>0</v>
      </c>
      <c r="IB33" s="75">
        <f t="shared" si="125"/>
        <v>19</v>
      </c>
      <c r="IC33" s="75" t="str">
        <f t="shared" si="126"/>
        <v>chd_spd_R</v>
      </c>
      <c r="ID33" s="395">
        <f t="shared" si="127"/>
        <v>89</v>
      </c>
      <c r="IE33" s="394">
        <f>IF(ISNUMBER(MATCH(GA33,$IC$15:$IC$313,0)),0,MAX(IE$14:IE32)+1)</f>
        <v>0</v>
      </c>
      <c r="IF33" s="394" t="str">
        <f t="shared" si="128"/>
        <v/>
      </c>
      <c r="IG33" s="382">
        <f>IF(OR(II33="",II33=0),"",B33)</f>
        <v>19</v>
      </c>
      <c r="IH33" s="79"/>
      <c r="II33" s="283" t="str">
        <f t="shared" si="114"/>
        <v>07_DISV_XT3D_GWF</v>
      </c>
      <c r="IJ33" s="399" t="s">
        <v>699</v>
      </c>
      <c r="IK33" s="71"/>
      <c r="IL33" s="229"/>
      <c r="IM33" s="229"/>
      <c r="IN33" s="229"/>
      <c r="IO33" s="19"/>
      <c r="IP33" s="172"/>
      <c r="IQ33" s="172"/>
      <c r="IR33" s="172"/>
      <c r="IS33" s="172"/>
      <c r="IT33" s="172"/>
      <c r="IU33" s="172"/>
      <c r="IV33" s="172"/>
      <c r="IW33" s="172"/>
      <c r="IX33" s="172"/>
      <c r="IY33" s="172"/>
      <c r="IZ33" s="172"/>
      <c r="JA33" s="99"/>
      <c r="JB33" s="189">
        <v>0.30020328000000007</v>
      </c>
      <c r="JC33" s="128">
        <v>840.8</v>
      </c>
      <c r="JD33" s="129">
        <v>836.96946715696117</v>
      </c>
      <c r="JE33" s="119">
        <v>2.9999902248382999</v>
      </c>
      <c r="JF33" s="132">
        <v>840.1558</v>
      </c>
      <c r="JG33" s="148">
        <v>28</v>
      </c>
      <c r="JH33" s="179">
        <v>0.30020000000000002</v>
      </c>
      <c r="JI33" s="140">
        <v>835.9</v>
      </c>
      <c r="JJ33" s="185"/>
      <c r="JK33" s="144"/>
      <c r="JL33" s="124"/>
      <c r="JM33" s="124"/>
      <c r="JN33" s="152"/>
      <c r="JO33" s="145">
        <f t="shared" si="131"/>
        <v>0.30020000000000002</v>
      </c>
      <c r="JP33" s="126"/>
      <c r="JQ33" s="145">
        <v>0.30020328000000007</v>
      </c>
      <c r="JR33" s="160">
        <f t="shared" si="3"/>
        <v>0.30020000000000002</v>
      </c>
      <c r="JS33" s="160">
        <f t="shared" si="4"/>
        <v>7.2048000000000005</v>
      </c>
      <c r="JT33" s="160">
        <f t="shared" si="5"/>
        <v>432.28800000000001</v>
      </c>
      <c r="JU33" s="160">
        <f t="shared" si="10"/>
        <v>432.28800000000001</v>
      </c>
      <c r="JV33" s="99"/>
      <c r="JW33" s="71"/>
      <c r="JX33" s="293" t="str">
        <f>IF(AND(ISNUMBER(JX$14),ISNUMBER(MATCH($IC33,DJ$15:DJ$313,0))),$IC33,"")</f>
        <v/>
      </c>
      <c r="JY33" s="293" t="str">
        <f>IF(AND(ISNUMBER(JY$14),ISNUMBER(MATCH($IC33,DK$15:DK$313,0))),$IC33,"")</f>
        <v/>
      </c>
      <c r="JZ33" s="293" t="str">
        <f>IF(AND(ISNUMBER(JZ$14),ISNUMBER(MATCH($IC33,DL$15:DL$313,0))),$IC33,"")</f>
        <v/>
      </c>
      <c r="KA33" s="293" t="str">
        <f>IF(AND(ISNUMBER(KA$14),ISNUMBER(MATCH($IC33,DM$15:DM$313,0))),$IC33,"")</f>
        <v/>
      </c>
      <c r="KB33" s="293" t="str">
        <f>IF(AND(ISNUMBER(KB$14),ISNUMBER(MATCH($IC33,DN$15:DN$313,0))),$IC33,"")</f>
        <v/>
      </c>
      <c r="KC33" s="293" t="str">
        <f>IF(AND(ISNUMBER(KC$14),ISNUMBER(MATCH($IC33,DO$15:DO$313,0))),$IC33,"")</f>
        <v/>
      </c>
      <c r="KD33" s="293" t="str">
        <f>IF(AND(ISNUMBER(KD$14),ISNUMBER(MATCH($IC33,DP$15:DP$313,0))),$IC33,"")</f>
        <v/>
      </c>
      <c r="KE33" s="293" t="str">
        <f>IF(AND(ISNUMBER(KE$14),ISNUMBER(MATCH($IC33,DQ$15:DQ$313,0))),$IC33,"")</f>
        <v/>
      </c>
      <c r="KF33" s="293" t="str">
        <f>IF(AND(ISNUMBER(KF$14),ISNUMBER(MATCH($IC33,DR$15:DR$313,0))),$IC33,"")</f>
        <v/>
      </c>
      <c r="KG33" s="293" t="str">
        <f>IF(AND(ISNUMBER(KG$14),ISNUMBER(MATCH($IC33,DS$15:DS$313,0))),$IC33,"")</f>
        <v/>
      </c>
      <c r="KH33" s="293" t="str">
        <f>IF(AND(ISNUMBER(KH$14),ISNUMBER(MATCH($IC33,DT$15:DT$313,0))),$IC33,"")</f>
        <v/>
      </c>
      <c r="KI33" s="293" t="str">
        <f>IF(AND(ISNUMBER(KI$14),ISNUMBER(MATCH($IC33,DU$15:DU$313,0))),$IC33,"")</f>
        <v/>
      </c>
      <c r="KJ33" s="293" t="str">
        <f>IF(AND(ISNUMBER(KJ$14),ISNUMBER(MATCH($IC33,DV$15:DV$313,0))),$IC33,"")</f>
        <v/>
      </c>
      <c r="KK33" s="293" t="str">
        <f>IF(AND(ISNUMBER(KK$14),ISNUMBER(MATCH($IC33,DW$15:DW$313,0))),$IC33,"")</f>
        <v/>
      </c>
      <c r="KL33" s="293" t="str">
        <f>IF(AND(ISNUMBER(KL$14),ISNUMBER(MATCH($IC33,DX$15:DX$313,0))),$IC33,"")</f>
        <v/>
      </c>
      <c r="KM33" s="293" t="str">
        <f>IF(AND(ISNUMBER(KM$14),ISNUMBER(MATCH($IC33,DY$15:DY$313,0))),$IC33,"")</f>
        <v/>
      </c>
      <c r="KN33" s="293" t="str">
        <f>IF(AND(ISNUMBER(KN$14),ISNUMBER(MATCH($IC33,DZ$15:DZ$313,0))),$IC33,"")</f>
        <v/>
      </c>
      <c r="KO33" s="293" t="str">
        <f>IF(AND(ISNUMBER(KO$14),ISNUMBER(MATCH($IC33,EA$15:EA$313,0))),$IC33,"")</f>
        <v>chd_spd_R</v>
      </c>
      <c r="KP33" s="293" t="str">
        <f>IF(AND(ISNUMBER(KP$14),ISNUMBER(MATCH($IC33,EB$15:EB$313,0))),$IC33,"")</f>
        <v>chd_spd_R</v>
      </c>
      <c r="KQ33" s="293" t="str">
        <f>IF(AND(ISNUMBER(KQ$14),ISNUMBER(MATCH($IC33,EC$15:EC$313,0))),$IC33,"")</f>
        <v/>
      </c>
      <c r="KR33" s="293" t="str">
        <f>IF(AND(ISNUMBER(KR$14),ISNUMBER(MATCH($IC33,ED$15:ED$313,0))),$IC33,"")</f>
        <v/>
      </c>
      <c r="KS33" s="293" t="str">
        <f>IF(AND(ISNUMBER(KS$14),ISNUMBER(MATCH($IC33,EE$15:EE$313,0))),$IC33,"")</f>
        <v/>
      </c>
      <c r="KT33" s="293" t="str">
        <f>IF(AND(ISNUMBER(KT$14),ISNUMBER(MATCH($IC33,EF$15:EF$313,0))),$IC33,"")</f>
        <v/>
      </c>
      <c r="KU33" s="293" t="str">
        <f>IF(AND(ISNUMBER(KU$14),ISNUMBER(MATCH($IC33,EG$15:EG$313,0))),$IC33,"")</f>
        <v/>
      </c>
      <c r="KV33" s="293" t="str">
        <f>IF(AND(ISNUMBER(KV$14),ISNUMBER(MATCH($IC33,EH$15:EH$313,0))),$IC33,"")</f>
        <v/>
      </c>
      <c r="KW33" s="293" t="str">
        <f>IF(AND(ISNUMBER(KW$14),ISNUMBER(MATCH($IC33,EI$15:EI$313,0))),$IC33,"")</f>
        <v/>
      </c>
      <c r="KX33" s="293" t="str">
        <f>IF(AND(ISNUMBER(KX$14),ISNUMBER(MATCH($IC33,EJ$15:EJ$313,0))),$IC33,"")</f>
        <v/>
      </c>
      <c r="KY33" s="293" t="str">
        <f>IF(AND(ISNUMBER(KY$14),ISNUMBER(MATCH($IC33,EK$15:EK$313,0))),$IC33,"")</f>
        <v/>
      </c>
      <c r="KZ33" s="293"/>
      <c r="LA33" s="293"/>
      <c r="LB33" s="293"/>
      <c r="LC33" s="75">
        <f>COUNTIF(JX33:KY33,"="&amp;IC33)</f>
        <v>2</v>
      </c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</row>
    <row r="34" spans="1:329" s="3" customFormat="1" ht="6" customHeight="1" x14ac:dyDescent="0.15">
      <c r="A34" s="61" t="s">
        <v>783</v>
      </c>
      <c r="B34" s="305">
        <f t="shared" si="129"/>
        <v>20</v>
      </c>
      <c r="C34" s="84" t="s">
        <v>28</v>
      </c>
      <c r="D34" s="303" t="s">
        <v>536</v>
      </c>
      <c r="E34" s="71"/>
      <c r="F34" s="260"/>
      <c r="G34" s="261" t="s">
        <v>44</v>
      </c>
      <c r="H34" s="262" t="s">
        <v>2</v>
      </c>
      <c r="I34" s="260"/>
      <c r="J34" s="261" t="s">
        <v>51</v>
      </c>
      <c r="K34" s="262">
        <v>0.05</v>
      </c>
      <c r="L34" s="260"/>
      <c r="M34" s="261" t="s">
        <v>86</v>
      </c>
      <c r="N34" s="262" t="s">
        <v>229</v>
      </c>
      <c r="O34" s="260"/>
      <c r="P34" s="261" t="s">
        <v>1</v>
      </c>
      <c r="Q34" s="262" t="s">
        <v>85</v>
      </c>
      <c r="R34" s="260"/>
      <c r="S34" s="261" t="s">
        <v>21</v>
      </c>
      <c r="T34" s="262">
        <v>2</v>
      </c>
      <c r="U34" s="260"/>
      <c r="V34" s="261" t="s">
        <v>146</v>
      </c>
      <c r="W34" s="262" t="s">
        <v>2</v>
      </c>
      <c r="X34" s="260"/>
      <c r="Y34" s="261" t="s">
        <v>175</v>
      </c>
      <c r="Z34" s="262">
        <f>0.001/Z33</f>
        <v>5.0000000000000001E-3</v>
      </c>
      <c r="AA34" s="260"/>
      <c r="AB34" s="261" t="s">
        <v>11</v>
      </c>
      <c r="AC34" s="262">
        <f>0.005*86400</f>
        <v>432</v>
      </c>
      <c r="AD34" s="260"/>
      <c r="AE34" s="261" t="s">
        <v>19</v>
      </c>
      <c r="AF34" s="276">
        <v>1.0000000000000001E-5</v>
      </c>
      <c r="AG34" s="260"/>
      <c r="AH34" s="261" t="s">
        <v>178</v>
      </c>
      <c r="AI34" s="276">
        <f>10/100/365</f>
        <v>2.7397260273972606E-4</v>
      </c>
      <c r="AJ34" s="260"/>
      <c r="AK34" s="261" t="s">
        <v>17</v>
      </c>
      <c r="AL34" s="262">
        <v>0</v>
      </c>
      <c r="AM34" s="260"/>
      <c r="AN34" s="261" t="s">
        <v>41</v>
      </c>
      <c r="AO34" s="262">
        <v>0.17599999999999999</v>
      </c>
      <c r="AP34" s="283"/>
      <c r="AQ34" s="356" t="s">
        <v>721</v>
      </c>
      <c r="AR34" s="351" t="s">
        <v>723</v>
      </c>
      <c r="AS34" s="283"/>
      <c r="AT34" s="356" t="s">
        <v>423</v>
      </c>
      <c r="AU34" s="351">
        <v>1</v>
      </c>
      <c r="AV34" s="260"/>
      <c r="AW34" s="261"/>
      <c r="AX34" s="262"/>
      <c r="AY34" s="260"/>
      <c r="AZ34" s="261" t="s">
        <v>13</v>
      </c>
      <c r="BA34" s="262">
        <v>9.9999999999999995E-7</v>
      </c>
      <c r="BB34" s="260"/>
      <c r="BC34" s="261" t="s">
        <v>86</v>
      </c>
      <c r="BD34" s="262" t="s">
        <v>816</v>
      </c>
      <c r="BE34" s="260"/>
      <c r="BF34" s="261" t="s">
        <v>415</v>
      </c>
      <c r="BG34" s="262" t="s">
        <v>419</v>
      </c>
      <c r="BH34" s="260" t="s">
        <v>6</v>
      </c>
      <c r="BI34" s="261" t="s">
        <v>415</v>
      </c>
      <c r="BJ34" s="262">
        <v>-100</v>
      </c>
      <c r="BK34" s="260"/>
      <c r="BL34" s="261" t="s">
        <v>178</v>
      </c>
      <c r="BM34" s="262">
        <v>0.05</v>
      </c>
      <c r="BN34" s="260"/>
      <c r="BO34" s="261"/>
      <c r="BP34" s="262"/>
      <c r="BQ34" s="260"/>
      <c r="BR34" s="261" t="s">
        <v>13</v>
      </c>
      <c r="BS34" s="262">
        <v>9.9999999999999995E-7</v>
      </c>
      <c r="BT34" s="260"/>
      <c r="BU34" s="261" t="s">
        <v>440</v>
      </c>
      <c r="BV34" s="262">
        <v>141.58000000000001</v>
      </c>
      <c r="BW34" s="260"/>
      <c r="BX34" s="261" t="s">
        <v>472</v>
      </c>
      <c r="BY34" s="262">
        <v>1E-4</v>
      </c>
      <c r="BZ34" s="260"/>
      <c r="CA34" s="261" t="s">
        <v>206</v>
      </c>
      <c r="CB34" s="262">
        <v>85</v>
      </c>
      <c r="CC34" s="260"/>
      <c r="CD34" s="261" t="s">
        <v>33</v>
      </c>
      <c r="CE34" s="262" t="s">
        <v>367</v>
      </c>
      <c r="CF34" s="376" t="s">
        <v>2</v>
      </c>
      <c r="CG34" s="229"/>
      <c r="CH34" s="230">
        <f>IF(ISNUMBER(FW34),IF(ISNUMBER(MATCH(GA34,$CG$15:$CG$313,0)),0,MAX(CH$14:CH33)+1),"")</f>
        <v>14</v>
      </c>
      <c r="CI34" s="7">
        <f t="shared" si="19"/>
        <v>9</v>
      </c>
      <c r="CJ34" s="7">
        <f t="shared" si="20"/>
        <v>5</v>
      </c>
      <c r="CK34" s="7">
        <f t="shared" si="21"/>
        <v>4</v>
      </c>
      <c r="CL34" s="7">
        <f t="shared" si="22"/>
        <v>5</v>
      </c>
      <c r="CM34" s="7">
        <f t="shared" si="23"/>
        <v>2</v>
      </c>
      <c r="CN34" s="7">
        <f t="shared" si="24"/>
        <v>14</v>
      </c>
      <c r="CO34" s="7">
        <f t="shared" si="25"/>
        <v>10</v>
      </c>
      <c r="CP34" s="7">
        <f t="shared" si="26"/>
        <v>2</v>
      </c>
      <c r="CQ34" s="7">
        <f t="shared" si="27"/>
        <v>2</v>
      </c>
      <c r="CR34" s="7">
        <f t="shared" si="28"/>
        <v>2</v>
      </c>
      <c r="CS34" s="7">
        <f t="shared" si="29"/>
        <v>2</v>
      </c>
      <c r="CT34" s="7">
        <f t="shared" si="30"/>
        <v>2</v>
      </c>
      <c r="CU34" s="7">
        <f t="shared" si="31"/>
        <v>3</v>
      </c>
      <c r="CV34" s="7">
        <f t="shared" si="32"/>
        <v>2</v>
      </c>
      <c r="CW34" s="7">
        <f t="shared" si="33"/>
        <v>5</v>
      </c>
      <c r="CX34" s="7">
        <f t="shared" si="34"/>
        <v>6</v>
      </c>
      <c r="CY34" s="7">
        <f t="shared" si="35"/>
        <v>6</v>
      </c>
      <c r="CZ34" s="7">
        <f t="shared" si="36"/>
        <v>15</v>
      </c>
      <c r="DA34" s="7">
        <f t="shared" si="37"/>
        <v>15</v>
      </c>
      <c r="DB34" s="7">
        <f t="shared" si="38"/>
        <v>10</v>
      </c>
      <c r="DC34" s="7">
        <f t="shared" si="39"/>
        <v>3</v>
      </c>
      <c r="DD34" s="7">
        <f t="shared" si="40"/>
        <v>5</v>
      </c>
      <c r="DE34" s="7">
        <f t="shared" si="41"/>
        <v>5</v>
      </c>
      <c r="DF34" s="7">
        <f t="shared" si="42"/>
        <v>3</v>
      </c>
      <c r="DG34" s="7">
        <f t="shared" si="43"/>
        <v>2</v>
      </c>
      <c r="DH34" s="7">
        <f t="shared" si="44"/>
        <v>3</v>
      </c>
      <c r="DI34" s="65" t="s">
        <v>2</v>
      </c>
      <c r="DJ34" s="309" t="str">
        <f t="shared" si="45"/>
        <v>nrow</v>
      </c>
      <c r="DK34" s="309" t="str">
        <f t="shared" si="46"/>
        <v>nrow</v>
      </c>
      <c r="DL34" s="309" t="str">
        <f t="shared" si="47"/>
        <v>nrow</v>
      </c>
      <c r="DM34" s="309" t="str">
        <f t="shared" si="48"/>
        <v>nrow</v>
      </c>
      <c r="DN34" s="309" t="str">
        <f t="shared" si="49"/>
        <v>nrow</v>
      </c>
      <c r="DO34" s="309" t="str">
        <f t="shared" si="50"/>
        <v>nrow</v>
      </c>
      <c r="DP34" s="309" t="str">
        <f t="shared" si="51"/>
        <v>nrow</v>
      </c>
      <c r="DQ34" s="309" t="str">
        <f t="shared" si="52"/>
        <v>nrow</v>
      </c>
      <c r="DR34" s="309" t="str">
        <f t="shared" si="53"/>
        <v>nrow</v>
      </c>
      <c r="DS34" s="309" t="str">
        <f t="shared" si="54"/>
        <v>nrow</v>
      </c>
      <c r="DT34" s="309" t="str">
        <f t="shared" si="55"/>
        <v>nrow</v>
      </c>
      <c r="DU34" s="309" t="str">
        <f t="shared" si="56"/>
        <v>nrow</v>
      </c>
      <c r="DV34" s="309" t="str">
        <f t="shared" si="57"/>
        <v>nrow</v>
      </c>
      <c r="DW34" s="309" t="str">
        <f t="shared" si="58"/>
        <v>nrow</v>
      </c>
      <c r="DX34" s="309" t="str">
        <f t="shared" si="59"/>
        <v>nrow</v>
      </c>
      <c r="DY34" s="309" t="str">
        <f t="shared" si="60"/>
        <v>nrow</v>
      </c>
      <c r="DZ34" s="309" t="str">
        <f t="shared" si="61"/>
        <v>nrow</v>
      </c>
      <c r="EA34" s="309" t="str">
        <f t="shared" si="62"/>
        <v>nrow</v>
      </c>
      <c r="EB34" s="309" t="str">
        <f t="shared" si="63"/>
        <v>nrow</v>
      </c>
      <c r="EC34" s="309" t="str">
        <f t="shared" si="64"/>
        <v>nrow</v>
      </c>
      <c r="ED34" s="309" t="str">
        <f t="shared" si="65"/>
        <v>nrow</v>
      </c>
      <c r="EE34" s="309" t="str">
        <f t="shared" si="66"/>
        <v>nrow</v>
      </c>
      <c r="EF34" s="309" t="str">
        <f t="shared" si="67"/>
        <v>nrow</v>
      </c>
      <c r="EG34" s="309" t="str">
        <f t="shared" si="68"/>
        <v>nrow</v>
      </c>
      <c r="EH34" s="309" t="str">
        <f t="shared" si="69"/>
        <v>nrow</v>
      </c>
      <c r="EI34" s="309" t="str">
        <f t="shared" si="70"/>
        <v>nrow</v>
      </c>
      <c r="EJ34" s="7"/>
      <c r="EK34" s="7"/>
      <c r="EL34" s="7"/>
      <c r="EM34" s="34"/>
      <c r="EN34" s="66">
        <f t="shared" si="71"/>
        <v>1</v>
      </c>
      <c r="EO34" s="66">
        <f t="shared" si="72"/>
        <v>1</v>
      </c>
      <c r="EP34" s="66">
        <f t="shared" si="73"/>
        <v>31</v>
      </c>
      <c r="EQ34" s="66">
        <f t="shared" si="74"/>
        <v>100</v>
      </c>
      <c r="ER34" s="66">
        <f t="shared" si="75"/>
        <v>31</v>
      </c>
      <c r="ES34" s="66">
        <f t="shared" si="76"/>
        <v>20</v>
      </c>
      <c r="ET34" s="66">
        <f t="shared" si="77"/>
        <v>20</v>
      </c>
      <c r="EU34" s="66">
        <f t="shared" si="78"/>
        <v>31</v>
      </c>
      <c r="EV34" s="66">
        <f t="shared" si="79"/>
        <v>15</v>
      </c>
      <c r="EW34" s="66">
        <f t="shared" si="80"/>
        <v>1</v>
      </c>
      <c r="EX34" s="66">
        <f t="shared" si="81"/>
        <v>18</v>
      </c>
      <c r="EY34" s="66">
        <f t="shared" si="82"/>
        <v>61</v>
      </c>
      <c r="EZ34" s="66">
        <f t="shared" si="83"/>
        <v>15</v>
      </c>
      <c r="FA34" s="66">
        <f t="shared" si="84"/>
        <v>10</v>
      </c>
      <c r="FB34" s="66">
        <f t="shared" si="85"/>
        <v>1</v>
      </c>
      <c r="FC34" s="66">
        <f t="shared" si="86"/>
        <v>15</v>
      </c>
      <c r="FD34" s="66">
        <f t="shared" si="87"/>
        <v>3</v>
      </c>
      <c r="FE34" s="66">
        <f t="shared" si="88"/>
        <v>7</v>
      </c>
      <c r="FF34" s="66">
        <f t="shared" si="89"/>
        <v>7</v>
      </c>
      <c r="FG34" s="66">
        <f t="shared" si="90"/>
        <v>40</v>
      </c>
      <c r="FH34" s="66">
        <f t="shared" si="91"/>
        <v>80</v>
      </c>
      <c r="FI34" s="66">
        <f t="shared" si="92"/>
        <v>15</v>
      </c>
      <c r="FJ34" s="66">
        <f t="shared" si="93"/>
        <v>65</v>
      </c>
      <c r="FK34" s="66">
        <f t="shared" si="94"/>
        <v>15</v>
      </c>
      <c r="FL34" s="66">
        <f t="shared" si="95"/>
        <v>1</v>
      </c>
      <c r="FM34" s="66">
        <f t="shared" si="96"/>
        <v>1</v>
      </c>
      <c r="FN34" s="7"/>
      <c r="FO34" s="7"/>
      <c r="FP34" s="7"/>
      <c r="FQ34" s="97" t="s">
        <v>2</v>
      </c>
      <c r="FR34" s="71"/>
      <c r="FS34" s="7">
        <f>IF(ISNUMBER(INDEX($CI$15:$DI$314,$B34,GC$5)),MAX(FS$14:FS33)+1,0)</f>
        <v>6</v>
      </c>
      <c r="FT34" s="7">
        <f t="shared" si="97"/>
        <v>20</v>
      </c>
      <c r="FU34" s="7">
        <f t="shared" si="98"/>
        <v>159</v>
      </c>
      <c r="FV34" s="291">
        <f t="shared" si="99"/>
        <v>0</v>
      </c>
      <c r="FW34" s="291">
        <f t="shared" si="100"/>
        <v>20</v>
      </c>
      <c r="FX34" s="291">
        <f t="shared" si="101"/>
        <v>509.7</v>
      </c>
      <c r="FY34" s="85" t="str">
        <f t="shared" si="102"/>
        <v>sfr_04</v>
      </c>
      <c r="FZ34" s="338">
        <f t="shared" si="103"/>
        <v>509.7</v>
      </c>
      <c r="GA34" s="316" t="str">
        <f t="shared" si="104"/>
        <v>q_base</v>
      </c>
      <c r="GB34" s="28" t="str">
        <f t="shared" si="105"/>
        <v/>
      </c>
      <c r="GC34" s="279" t="str">
        <f t="shared" si="115"/>
        <v/>
      </c>
      <c r="GD34" s="366" t="str">
        <f t="shared" si="106"/>
        <v/>
      </c>
      <c r="GE34" s="81"/>
      <c r="GF34" s="279" t="str">
        <f t="shared" si="116"/>
        <v/>
      </c>
      <c r="GG34" s="366" t="str">
        <f t="shared" si="107"/>
        <v/>
      </c>
      <c r="GH34" s="81"/>
      <c r="GI34" s="279" t="str">
        <f t="shared" si="117"/>
        <v>jcol_sfr</v>
      </c>
      <c r="GJ34" s="366" t="str">
        <f t="shared" si="108"/>
        <v>sfr1</v>
      </c>
      <c r="GK34" s="81"/>
      <c r="GL34" s="279" t="str">
        <f t="shared" si="118"/>
        <v>Gamma</v>
      </c>
      <c r="GM34" s="362">
        <f t="shared" si="109"/>
        <v>4894.3</v>
      </c>
      <c r="GN34" s="81"/>
      <c r="GO34" s="279" t="str">
        <f t="shared" si="119"/>
        <v/>
      </c>
      <c r="GP34" s="286" t="str">
        <f t="shared" si="110"/>
        <v/>
      </c>
      <c r="GQ34" s="28"/>
      <c r="GR34" s="339" t="str">
        <f>IF(ISNUMBER(IF34),INDEX($GA$15:$GA$313,MATCH(IF34,$IE$15:$IE$190,0),1),"")</f>
        <v/>
      </c>
      <c r="GS34" s="341" t="str">
        <f t="shared" si="111"/>
        <v/>
      </c>
      <c r="GT34" s="340" t="str">
        <f t="shared" si="112"/>
        <v/>
      </c>
      <c r="GU34" s="279" t="str">
        <f t="shared" si="120"/>
        <v/>
      </c>
      <c r="GV34" s="279" t="str">
        <f t="shared" si="130"/>
        <v/>
      </c>
      <c r="GW34" s="279" t="str">
        <f t="shared" si="121"/>
        <v>|sfr2</v>
      </c>
      <c r="GX34" s="279" t="str">
        <f t="shared" si="122"/>
        <v>sfr_08</v>
      </c>
      <c r="GY34" s="279" t="str">
        <f t="shared" si="113"/>
        <v/>
      </c>
      <c r="GZ34" s="71"/>
      <c r="HA34" s="287" t="s">
        <v>872</v>
      </c>
      <c r="HB34" s="287" t="s">
        <v>424</v>
      </c>
      <c r="HC34" s="61" t="s">
        <v>916</v>
      </c>
      <c r="HD34" s="287" t="s">
        <v>443</v>
      </c>
      <c r="HE34" s="287" t="s">
        <v>786</v>
      </c>
      <c r="HF34" s="370"/>
      <c r="HG34" s="370"/>
      <c r="HH34" s="370"/>
      <c r="HI34" s="370"/>
      <c r="HJ34" s="370"/>
      <c r="HK34" s="294"/>
      <c r="HL34" s="294"/>
      <c r="HM34" s="75"/>
      <c r="HN34" s="293">
        <f>IF(HA34&lt;&gt;"",MAX(HN$14:HN33)+1,0)</f>
        <v>20</v>
      </c>
      <c r="HO34" s="293">
        <f>IF(HB34&lt;&gt;"",MAX(HO$14:HO33)+1,0)</f>
        <v>19</v>
      </c>
      <c r="HP34" s="293">
        <f>IF(HC34&lt;&gt;"",MAX(HP$14:HP33)+1,0)</f>
        <v>20</v>
      </c>
      <c r="HQ34" s="293">
        <f>IF(HD34&lt;&gt;"",MAX(HQ$14:HQ33)+1,0)</f>
        <v>19</v>
      </c>
      <c r="HR34" s="293">
        <f>IF(HE34&lt;&gt;"",MAX(HR$14:HR33)+1,0)</f>
        <v>19</v>
      </c>
      <c r="HS34" s="293">
        <f>IF(HF34&lt;&gt;"",MAX(HS$14:HS33)+1,0)</f>
        <v>0</v>
      </c>
      <c r="HT34" s="293">
        <f>IF(HG34&lt;&gt;"",MAX(HT$14:HT33)+1,0)</f>
        <v>0</v>
      </c>
      <c r="HU34" s="293">
        <f>IF(HH34&lt;&gt;"",MAX(HU$14:HU33)+1,0)</f>
        <v>0</v>
      </c>
      <c r="HV34" s="293">
        <f>IF(HI34&lt;&gt;"",MAX(HV$14:HV33)+1,0)</f>
        <v>0</v>
      </c>
      <c r="HW34" s="293">
        <f>IF(HJ34&lt;&gt;"",MAX(HW$14:HW33)+1,0)</f>
        <v>0</v>
      </c>
      <c r="HX34" s="293">
        <f>IF(HK34&lt;&gt;"",MAX(HX$14:HX33)+1,0)</f>
        <v>0</v>
      </c>
      <c r="HY34" s="293">
        <f>IF(HL34&lt;&gt;"",MAX(HY$14:HY33)+1,0)</f>
        <v>0</v>
      </c>
      <c r="HZ34" s="75">
        <f t="shared" si="123"/>
        <v>1</v>
      </c>
      <c r="IA34" s="75">
        <f t="shared" si="124"/>
        <v>0</v>
      </c>
      <c r="IB34" s="75">
        <f t="shared" si="125"/>
        <v>20</v>
      </c>
      <c r="IC34" s="75" t="str">
        <f t="shared" si="126"/>
        <v>chd_spd_L</v>
      </c>
      <c r="ID34" s="395">
        <f t="shared" si="127"/>
        <v>123</v>
      </c>
      <c r="IE34" s="394">
        <f>IF(ISNUMBER(MATCH(GA34,$IC$15:$IC$313,0)),0,MAX(IE$14:IE33)+1)</f>
        <v>0</v>
      </c>
      <c r="IF34" s="394" t="str">
        <f t="shared" si="128"/>
        <v/>
      </c>
      <c r="IG34" s="382">
        <f>IF(OR(II34="",II34=0),"",B34)</f>
        <v>20</v>
      </c>
      <c r="IH34" s="79"/>
      <c r="II34" s="283" t="str">
        <f t="shared" si="114"/>
        <v>08_nwt-p02</v>
      </c>
      <c r="IJ34" s="399" t="s">
        <v>699</v>
      </c>
      <c r="IK34" s="71"/>
      <c r="IL34" s="229"/>
      <c r="IM34" s="229"/>
      <c r="IN34" s="229"/>
      <c r="IO34" s="19"/>
      <c r="IP34" s="172"/>
      <c r="IQ34" s="172"/>
      <c r="IR34" s="172"/>
      <c r="IS34" s="172"/>
      <c r="IT34" s="172"/>
      <c r="IU34" s="172"/>
      <c r="IV34" s="172"/>
      <c r="IW34" s="172"/>
      <c r="IX34" s="172"/>
      <c r="IY34" s="172"/>
      <c r="IZ34" s="172"/>
      <c r="JA34" s="99"/>
      <c r="JB34" s="189">
        <v>0.41103504000000013</v>
      </c>
      <c r="JC34" s="128">
        <v>840.8</v>
      </c>
      <c r="JD34" s="129">
        <v>836.76946715696113</v>
      </c>
      <c r="JE34" s="119">
        <v>2.9999902248382999</v>
      </c>
      <c r="JF34" s="132">
        <v>840.1558</v>
      </c>
      <c r="JG34" s="148">
        <v>29</v>
      </c>
      <c r="JH34" s="179">
        <v>0.41104000000000002</v>
      </c>
      <c r="JI34" s="140">
        <v>835.7</v>
      </c>
      <c r="JJ34" s="185"/>
      <c r="JK34" s="144"/>
      <c r="JL34" s="124"/>
      <c r="JM34" s="124"/>
      <c r="JN34" s="152"/>
      <c r="JO34" s="145">
        <f t="shared" si="131"/>
        <v>0.41104000000000002</v>
      </c>
      <c r="JP34" s="126"/>
      <c r="JQ34" s="145">
        <v>0.41103504000000013</v>
      </c>
      <c r="JR34" s="160">
        <f t="shared" si="3"/>
        <v>0.41104000000000002</v>
      </c>
      <c r="JS34" s="160">
        <f t="shared" si="4"/>
        <v>9.86496</v>
      </c>
      <c r="JT34" s="160">
        <f t="shared" si="5"/>
        <v>591.89760000000001</v>
      </c>
      <c r="JU34" s="160">
        <f t="shared" si="10"/>
        <v>591.89760000000001</v>
      </c>
      <c r="JV34" s="99"/>
      <c r="JW34" s="71"/>
      <c r="JX34" s="293" t="str">
        <f>IF(AND(ISNUMBER(JX$14),ISNUMBER(MATCH($IC34,DJ$15:DJ$313,0))),$IC34,"")</f>
        <v/>
      </c>
      <c r="JY34" s="293" t="str">
        <f>IF(AND(ISNUMBER(JY$14),ISNUMBER(MATCH($IC34,DK$15:DK$313,0))),$IC34,"")</f>
        <v/>
      </c>
      <c r="JZ34" s="293" t="str">
        <f>IF(AND(ISNUMBER(JZ$14),ISNUMBER(MATCH($IC34,DL$15:DL$313,0))),$IC34,"")</f>
        <v/>
      </c>
      <c r="KA34" s="293" t="str">
        <f>IF(AND(ISNUMBER(KA$14),ISNUMBER(MATCH($IC34,DM$15:DM$313,0))),$IC34,"")</f>
        <v/>
      </c>
      <c r="KB34" s="293" t="str">
        <f>IF(AND(ISNUMBER(KB$14),ISNUMBER(MATCH($IC34,DN$15:DN$313,0))),$IC34,"")</f>
        <v/>
      </c>
      <c r="KC34" s="293" t="str">
        <f>IF(AND(ISNUMBER(KC$14),ISNUMBER(MATCH($IC34,DO$15:DO$313,0))),$IC34,"")</f>
        <v/>
      </c>
      <c r="KD34" s="293" t="str">
        <f>IF(AND(ISNUMBER(KD$14),ISNUMBER(MATCH($IC34,DP$15:DP$313,0))),$IC34,"")</f>
        <v/>
      </c>
      <c r="KE34" s="293" t="str">
        <f>IF(AND(ISNUMBER(KE$14),ISNUMBER(MATCH($IC34,DQ$15:DQ$313,0))),$IC34,"")</f>
        <v/>
      </c>
      <c r="KF34" s="293" t="str">
        <f>IF(AND(ISNUMBER(KF$14),ISNUMBER(MATCH($IC34,DR$15:DR$313,0))),$IC34,"")</f>
        <v/>
      </c>
      <c r="KG34" s="293" t="str">
        <f>IF(AND(ISNUMBER(KG$14),ISNUMBER(MATCH($IC34,DS$15:DS$313,0))),$IC34,"")</f>
        <v/>
      </c>
      <c r="KH34" s="293" t="str">
        <f>IF(AND(ISNUMBER(KH$14),ISNUMBER(MATCH($IC34,DT$15:DT$313,0))),$IC34,"")</f>
        <v/>
      </c>
      <c r="KI34" s="293" t="str">
        <f>IF(AND(ISNUMBER(KI$14),ISNUMBER(MATCH($IC34,DU$15:DU$313,0))),$IC34,"")</f>
        <v/>
      </c>
      <c r="KJ34" s="293" t="str">
        <f>IF(AND(ISNUMBER(KJ$14),ISNUMBER(MATCH($IC34,DV$15:DV$313,0))),$IC34,"")</f>
        <v/>
      </c>
      <c r="KK34" s="293" t="str">
        <f>IF(AND(ISNUMBER(KK$14),ISNUMBER(MATCH($IC34,DW$15:DW$313,0))),$IC34,"")</f>
        <v/>
      </c>
      <c r="KL34" s="293" t="str">
        <f>IF(AND(ISNUMBER(KL$14),ISNUMBER(MATCH($IC34,DX$15:DX$313,0))),$IC34,"")</f>
        <v/>
      </c>
      <c r="KM34" s="293" t="str">
        <f>IF(AND(ISNUMBER(KM$14),ISNUMBER(MATCH($IC34,DY$15:DY$313,0))),$IC34,"")</f>
        <v/>
      </c>
      <c r="KN34" s="293" t="str">
        <f>IF(AND(ISNUMBER(KN$14),ISNUMBER(MATCH($IC34,DZ$15:DZ$313,0))),$IC34,"")</f>
        <v/>
      </c>
      <c r="KO34" s="293" t="str">
        <f>IF(AND(ISNUMBER(KO$14),ISNUMBER(MATCH($IC34,EA$15:EA$313,0))),$IC34,"")</f>
        <v>chd_spd_L</v>
      </c>
      <c r="KP34" s="293" t="str">
        <f>IF(AND(ISNUMBER(KP$14),ISNUMBER(MATCH($IC34,EB$15:EB$313,0))),$IC34,"")</f>
        <v>chd_spd_L</v>
      </c>
      <c r="KQ34" s="293" t="str">
        <f>IF(AND(ISNUMBER(KQ$14),ISNUMBER(MATCH($IC34,EC$15:EC$313,0))),$IC34,"")</f>
        <v/>
      </c>
      <c r="KR34" s="293" t="str">
        <f>IF(AND(ISNUMBER(KR$14),ISNUMBER(MATCH($IC34,ED$15:ED$313,0))),$IC34,"")</f>
        <v/>
      </c>
      <c r="KS34" s="293" t="str">
        <f>IF(AND(ISNUMBER(KS$14),ISNUMBER(MATCH($IC34,EE$15:EE$313,0))),$IC34,"")</f>
        <v/>
      </c>
      <c r="KT34" s="293" t="str">
        <f>IF(AND(ISNUMBER(KT$14),ISNUMBER(MATCH($IC34,EF$15:EF$313,0))),$IC34,"")</f>
        <v/>
      </c>
      <c r="KU34" s="293" t="str">
        <f>IF(AND(ISNUMBER(KU$14),ISNUMBER(MATCH($IC34,EG$15:EG$313,0))),$IC34,"")</f>
        <v/>
      </c>
      <c r="KV34" s="293" t="str">
        <f>IF(AND(ISNUMBER(KV$14),ISNUMBER(MATCH($IC34,EH$15:EH$313,0))),$IC34,"")</f>
        <v/>
      </c>
      <c r="KW34" s="293" t="str">
        <f>IF(AND(ISNUMBER(KW$14),ISNUMBER(MATCH($IC34,EI$15:EI$313,0))),$IC34,"")</f>
        <v/>
      </c>
      <c r="KX34" s="293" t="str">
        <f>IF(AND(ISNUMBER(KX$14),ISNUMBER(MATCH($IC34,EJ$15:EJ$313,0))),$IC34,"")</f>
        <v/>
      </c>
      <c r="KY34" s="293" t="str">
        <f>IF(AND(ISNUMBER(KY$14),ISNUMBER(MATCH($IC34,EK$15:EK$313,0))),$IC34,"")</f>
        <v/>
      </c>
      <c r="KZ34" s="293"/>
      <c r="LA34" s="293"/>
      <c r="LB34" s="293"/>
      <c r="LC34" s="75">
        <f>COUNTIF(JX34:KY34,"="&amp;IC34)</f>
        <v>2</v>
      </c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</row>
    <row r="35" spans="1:329" s="3" customFormat="1" ht="6" customHeight="1" x14ac:dyDescent="0.15">
      <c r="A35" s="61" t="s">
        <v>745</v>
      </c>
      <c r="B35" s="305">
        <f t="shared" si="129"/>
        <v>21</v>
      </c>
      <c r="C35" s="84" t="s">
        <v>3</v>
      </c>
      <c r="D35" s="303" t="s">
        <v>537</v>
      </c>
      <c r="E35" s="71"/>
      <c r="F35" s="260"/>
      <c r="G35" s="261" t="s">
        <v>45</v>
      </c>
      <c r="H35" s="262" t="s">
        <v>2</v>
      </c>
      <c r="I35" s="260"/>
      <c r="J35" s="261" t="s">
        <v>0</v>
      </c>
      <c r="K35" s="262" t="s">
        <v>230</v>
      </c>
      <c r="L35" s="260"/>
      <c r="M35" s="261" t="s">
        <v>52</v>
      </c>
      <c r="N35" s="262">
        <v>0</v>
      </c>
      <c r="O35" s="260"/>
      <c r="P35" s="261" t="s">
        <v>33</v>
      </c>
      <c r="Q35" s="262">
        <v>100</v>
      </c>
      <c r="R35" s="260"/>
      <c r="S35" s="261" t="s">
        <v>22</v>
      </c>
      <c r="T35" s="262">
        <v>32</v>
      </c>
      <c r="U35" s="260"/>
      <c r="V35" s="261" t="s">
        <v>148</v>
      </c>
      <c r="W35" s="262" t="s">
        <v>2</v>
      </c>
      <c r="X35" s="260"/>
      <c r="Y35" s="261" t="s">
        <v>155</v>
      </c>
      <c r="Z35" s="261" t="str">
        <f>_xlfn.CONCAT(60*3,"   ",60*58)</f>
        <v>180   3480</v>
      </c>
      <c r="AA35" s="260"/>
      <c r="AB35" s="261" t="s">
        <v>52</v>
      </c>
      <c r="AC35" s="262">
        <v>0</v>
      </c>
      <c r="AD35" s="260"/>
      <c r="AE35" s="261" t="s">
        <v>17</v>
      </c>
      <c r="AF35" s="262">
        <v>1</v>
      </c>
      <c r="AG35" s="260"/>
      <c r="AH35" s="261" t="s">
        <v>10</v>
      </c>
      <c r="AI35" s="262">
        <v>0.01</v>
      </c>
      <c r="AJ35" s="260"/>
      <c r="AK35" s="261" t="s">
        <v>20</v>
      </c>
      <c r="AL35" s="262">
        <v>0</v>
      </c>
      <c r="AM35" s="260"/>
      <c r="AN35" s="261" t="s">
        <v>209</v>
      </c>
      <c r="AO35" s="262">
        <v>0.17599999999999999</v>
      </c>
      <c r="AP35" s="283"/>
      <c r="AQ35" s="356" t="s">
        <v>11</v>
      </c>
      <c r="AR35" s="351" t="s">
        <v>725</v>
      </c>
      <c r="AS35" s="283"/>
      <c r="AT35" s="356" t="s">
        <v>424</v>
      </c>
      <c r="AU35" s="351">
        <v>1</v>
      </c>
      <c r="AV35" s="260"/>
      <c r="AW35" s="261"/>
      <c r="AX35" s="262"/>
      <c r="AY35" s="260"/>
      <c r="AZ35" s="261" t="s">
        <v>661</v>
      </c>
      <c r="BA35" s="262" t="s">
        <v>406</v>
      </c>
      <c r="BB35" s="260" t="s">
        <v>420</v>
      </c>
      <c r="BC35" s="261" t="s">
        <v>814</v>
      </c>
      <c r="BD35" s="262" t="s">
        <v>815</v>
      </c>
      <c r="BE35" s="260"/>
      <c r="BF35" s="261" t="s">
        <v>263</v>
      </c>
      <c r="BG35" s="262" t="s">
        <v>826</v>
      </c>
      <c r="BH35" s="260"/>
      <c r="BI35" s="261" t="s">
        <v>846</v>
      </c>
      <c r="BJ35" s="262" t="s">
        <v>875</v>
      </c>
      <c r="BK35" s="260"/>
      <c r="BL35" s="261" t="s">
        <v>15</v>
      </c>
      <c r="BM35" s="262">
        <v>500</v>
      </c>
      <c r="BN35" s="260"/>
      <c r="BO35" s="261"/>
      <c r="BP35" s="262"/>
      <c r="BQ35" s="260"/>
      <c r="BR35" s="261" t="s">
        <v>6</v>
      </c>
      <c r="BS35" s="262" t="s">
        <v>160</v>
      </c>
      <c r="BT35" s="260"/>
      <c r="BU35" s="261" t="s">
        <v>441</v>
      </c>
      <c r="BV35" s="262" t="s">
        <v>915</v>
      </c>
      <c r="BW35" s="260"/>
      <c r="BX35" s="261" t="s">
        <v>473</v>
      </c>
      <c r="BY35" s="262">
        <v>2000</v>
      </c>
      <c r="BZ35" s="260"/>
      <c r="CA35" s="261" t="s">
        <v>378</v>
      </c>
      <c r="CB35" s="262">
        <v>57</v>
      </c>
      <c r="CC35" s="260"/>
      <c r="CD35" s="261" t="s">
        <v>1</v>
      </c>
      <c r="CE35" s="262">
        <v>2</v>
      </c>
      <c r="CF35" s="376" t="s">
        <v>2</v>
      </c>
      <c r="CG35" s="229"/>
      <c r="CH35" s="230">
        <f>IF(ISNUMBER(FW35),IF(ISNUMBER(MATCH(GA35,$CG$15:$CG$313,0)),0,MAX(CH$14:CH34)+1),"")</f>
        <v>15</v>
      </c>
      <c r="CI35" s="7">
        <f t="shared" si="19"/>
        <v>13</v>
      </c>
      <c r="CJ35" s="7">
        <f t="shared" si="20"/>
        <v>24</v>
      </c>
      <c r="CK35" s="7">
        <f t="shared" si="21"/>
        <v>56</v>
      </c>
      <c r="CL35" s="7">
        <f t="shared" si="22"/>
        <v>38</v>
      </c>
      <c r="CM35" s="7">
        <f t="shared" si="23"/>
        <v>6</v>
      </c>
      <c r="CN35" s="7">
        <f t="shared" si="24"/>
        <v>8</v>
      </c>
      <c r="CO35" s="7">
        <f t="shared" si="25"/>
        <v>14</v>
      </c>
      <c r="CP35" s="7">
        <f t="shared" si="26"/>
        <v>6</v>
      </c>
      <c r="CQ35" s="7">
        <f t="shared" si="27"/>
        <v>6</v>
      </c>
      <c r="CR35" s="7">
        <f t="shared" si="28"/>
        <v>6</v>
      </c>
      <c r="CS35" s="7">
        <f t="shared" si="29"/>
        <v>6</v>
      </c>
      <c r="CT35" s="7">
        <f t="shared" si="30"/>
        <v>6</v>
      </c>
      <c r="CU35" s="7" t="str">
        <f t="shared" si="31"/>
        <v/>
      </c>
      <c r="CV35" s="7" t="str">
        <f t="shared" si="32"/>
        <v/>
      </c>
      <c r="CW35" s="7">
        <f t="shared" si="33"/>
        <v>9</v>
      </c>
      <c r="CX35" s="7" t="str">
        <f t="shared" si="34"/>
        <v/>
      </c>
      <c r="CY35" s="7">
        <f t="shared" si="35"/>
        <v>10</v>
      </c>
      <c r="CZ35" s="7" t="str">
        <f t="shared" si="36"/>
        <v/>
      </c>
      <c r="DA35" s="7" t="str">
        <f t="shared" si="37"/>
        <v/>
      </c>
      <c r="DB35" s="7" t="str">
        <f t="shared" si="38"/>
        <v/>
      </c>
      <c r="DC35" s="7" t="str">
        <f t="shared" si="39"/>
        <v/>
      </c>
      <c r="DD35" s="7" t="str">
        <f t="shared" si="40"/>
        <v/>
      </c>
      <c r="DE35" s="7" t="str">
        <f t="shared" si="41"/>
        <v/>
      </c>
      <c r="DF35" s="7">
        <f t="shared" si="42"/>
        <v>41</v>
      </c>
      <c r="DG35" s="7">
        <f t="shared" si="43"/>
        <v>7</v>
      </c>
      <c r="DH35" s="7" t="str">
        <f t="shared" si="44"/>
        <v/>
      </c>
      <c r="DI35" s="65" t="s">
        <v>2</v>
      </c>
      <c r="DJ35" s="309" t="str">
        <f t="shared" si="45"/>
        <v>delv</v>
      </c>
      <c r="DK35" s="309" t="str">
        <f t="shared" si="46"/>
        <v>delv</v>
      </c>
      <c r="DL35" s="309" t="str">
        <f t="shared" si="47"/>
        <v>delv</v>
      </c>
      <c r="DM35" s="309" t="str">
        <f t="shared" si="48"/>
        <v>delv</v>
      </c>
      <c r="DN35" s="309" t="str">
        <f t="shared" si="49"/>
        <v>delv</v>
      </c>
      <c r="DO35" s="309" t="str">
        <f t="shared" si="50"/>
        <v>delv</v>
      </c>
      <c r="DP35" s="309" t="str">
        <f t="shared" si="51"/>
        <v>delv</v>
      </c>
      <c r="DQ35" s="309" t="str">
        <f t="shared" si="52"/>
        <v>delv</v>
      </c>
      <c r="DR35" s="309" t="str">
        <f t="shared" si="53"/>
        <v>delv</v>
      </c>
      <c r="DS35" s="309" t="str">
        <f t="shared" si="54"/>
        <v>delv</v>
      </c>
      <c r="DT35" s="309" t="str">
        <f t="shared" si="55"/>
        <v>delv</v>
      </c>
      <c r="DU35" s="309" t="str">
        <f t="shared" si="56"/>
        <v>delv</v>
      </c>
      <c r="DV35" s="309" t="str">
        <f t="shared" si="57"/>
        <v>-</v>
      </c>
      <c r="DW35" s="309" t="str">
        <f t="shared" si="58"/>
        <v>-</v>
      </c>
      <c r="DX35" s="309" t="str">
        <f t="shared" si="59"/>
        <v>delv</v>
      </c>
      <c r="DY35" s="309" t="str">
        <f t="shared" si="60"/>
        <v>-</v>
      </c>
      <c r="DZ35" s="309" t="str">
        <f t="shared" si="61"/>
        <v>delv</v>
      </c>
      <c r="EA35" s="309" t="str">
        <f t="shared" si="62"/>
        <v>-</v>
      </c>
      <c r="EB35" s="309" t="str">
        <f t="shared" si="63"/>
        <v>-</v>
      </c>
      <c r="EC35" s="309" t="str">
        <f t="shared" si="64"/>
        <v>-</v>
      </c>
      <c r="ED35" s="309" t="str">
        <f t="shared" si="65"/>
        <v>-</v>
      </c>
      <c r="EE35" s="309" t="str">
        <f t="shared" si="66"/>
        <v>-</v>
      </c>
      <c r="EF35" s="309" t="str">
        <f t="shared" si="67"/>
        <v>-</v>
      </c>
      <c r="EG35" s="309" t="str">
        <f t="shared" si="68"/>
        <v>delv</v>
      </c>
      <c r="EH35" s="309" t="str">
        <f t="shared" si="69"/>
        <v>delv</v>
      </c>
      <c r="EI35" s="309" t="str">
        <f t="shared" si="70"/>
        <v>-</v>
      </c>
      <c r="EJ35" s="7"/>
      <c r="EK35" s="7"/>
      <c r="EL35" s="7"/>
      <c r="EM35" s="34"/>
      <c r="EN35" s="66" t="str">
        <f t="shared" si="71"/>
        <v>-</v>
      </c>
      <c r="EO35" s="66">
        <f t="shared" si="72"/>
        <v>1</v>
      </c>
      <c r="EP35" s="66">
        <f t="shared" si="73"/>
        <v>10</v>
      </c>
      <c r="EQ35" s="66">
        <f t="shared" si="74"/>
        <v>1</v>
      </c>
      <c r="ER35" s="66">
        <f t="shared" si="75"/>
        <v>1</v>
      </c>
      <c r="ES35" s="66">
        <f t="shared" si="76"/>
        <v>1</v>
      </c>
      <c r="ET35" s="66">
        <f t="shared" si="77"/>
        <v>0.25</v>
      </c>
      <c r="EU35" s="66">
        <f t="shared" si="78"/>
        <v>20</v>
      </c>
      <c r="EV35" s="66">
        <f t="shared" si="79"/>
        <v>10</v>
      </c>
      <c r="EW35" s="66">
        <f t="shared" si="80"/>
        <v>0.25</v>
      </c>
      <c r="EX35" s="66">
        <f t="shared" si="81"/>
        <v>10</v>
      </c>
      <c r="EY35" s="66">
        <f t="shared" si="82"/>
        <v>25</v>
      </c>
      <c r="EZ35" s="66" t="str">
        <f t="shared" si="83"/>
        <v>-</v>
      </c>
      <c r="FA35" s="66" t="str">
        <f t="shared" si="84"/>
        <v>-</v>
      </c>
      <c r="FB35" s="66">
        <f t="shared" si="85"/>
        <v>50</v>
      </c>
      <c r="FC35" s="66" t="str">
        <f t="shared" si="86"/>
        <v>-</v>
      </c>
      <c r="FD35" s="66">
        <f t="shared" si="87"/>
        <v>-200</v>
      </c>
      <c r="FE35" s="66" t="str">
        <f t="shared" si="88"/>
        <v>-</v>
      </c>
      <c r="FF35" s="66" t="str">
        <f t="shared" si="89"/>
        <v>-</v>
      </c>
      <c r="FG35" s="66" t="str">
        <f t="shared" si="90"/>
        <v>-</v>
      </c>
      <c r="FH35" s="66" t="str">
        <f t="shared" si="91"/>
        <v>-</v>
      </c>
      <c r="FI35" s="66" t="str">
        <f t="shared" si="92"/>
        <v>-</v>
      </c>
      <c r="FJ35" s="66" t="str">
        <f t="shared" si="93"/>
        <v>-</v>
      </c>
      <c r="FK35" s="66">
        <f t="shared" si="94"/>
        <v>300</v>
      </c>
      <c r="FL35" s="66">
        <f t="shared" si="95"/>
        <v>250</v>
      </c>
      <c r="FM35" s="66" t="str">
        <f t="shared" si="96"/>
        <v>-</v>
      </c>
      <c r="FN35" s="7"/>
      <c r="FO35" s="7"/>
      <c r="FP35" s="7"/>
      <c r="FQ35" s="97" t="s">
        <v>2</v>
      </c>
      <c r="FR35" s="71"/>
      <c r="FS35" s="7">
        <f>IF(ISNUMBER(INDEX($CI$15:$DI$314,$B35,GC$5)),MAX(FS$14:FS34)+1,0)</f>
        <v>0</v>
      </c>
      <c r="FT35" s="7">
        <f t="shared" si="97"/>
        <v>21</v>
      </c>
      <c r="FU35" s="7">
        <f t="shared" si="98"/>
        <v>160</v>
      </c>
      <c r="FV35" s="291">
        <f t="shared" si="99"/>
        <v>0</v>
      </c>
      <c r="FW35" s="291">
        <f t="shared" si="100"/>
        <v>21</v>
      </c>
      <c r="FX35" s="291">
        <f t="shared" si="101"/>
        <v>141.58000000000001</v>
      </c>
      <c r="FY35" s="85" t="str">
        <f t="shared" si="102"/>
        <v>sfr_05</v>
      </c>
      <c r="FZ35" s="338">
        <f t="shared" si="103"/>
        <v>141.58000000000001</v>
      </c>
      <c r="GA35" s="316" t="str">
        <f t="shared" si="104"/>
        <v>q_amplitude</v>
      </c>
      <c r="GB35" s="28" t="str">
        <f t="shared" si="105"/>
        <v/>
      </c>
      <c r="GC35" s="279" t="str">
        <f t="shared" si="115"/>
        <v/>
      </c>
      <c r="GD35" s="366" t="str">
        <f t="shared" si="106"/>
        <v/>
      </c>
      <c r="GE35" s="81"/>
      <c r="GF35" s="279" t="str">
        <f t="shared" si="116"/>
        <v/>
      </c>
      <c r="GG35" s="366" t="str">
        <f t="shared" si="107"/>
        <v/>
      </c>
      <c r="GH35" s="81"/>
      <c r="GI35" s="279" t="str">
        <f t="shared" si="117"/>
        <v>slope</v>
      </c>
      <c r="GJ35" s="366">
        <f t="shared" si="108"/>
        <v>1E-3</v>
      </c>
      <c r="GK35" s="81"/>
      <c r="GL35" s="279" t="str">
        <f t="shared" si="118"/>
        <v>fr</v>
      </c>
      <c r="GM35" s="362">
        <f t="shared" si="109"/>
        <v>3.4900000000000003E-4</v>
      </c>
      <c r="GN35" s="81"/>
      <c r="GO35" s="279" t="str">
        <f t="shared" si="119"/>
        <v/>
      </c>
      <c r="GP35" s="286" t="str">
        <f t="shared" si="110"/>
        <v/>
      </c>
      <c r="GQ35" s="279"/>
      <c r="GR35" s="339" t="str">
        <f>IF(ISNUMBER(IF35),INDEX($GA$15:$GA$313,MATCH(IF35,$IE$15:$IE$190,0),1),"")</f>
        <v/>
      </c>
      <c r="GS35" s="341" t="str">
        <f t="shared" si="111"/>
        <v/>
      </c>
      <c r="GT35" s="340" t="str">
        <f t="shared" si="112"/>
        <v/>
      </c>
      <c r="GU35" s="279" t="str">
        <f t="shared" si="120"/>
        <v/>
      </c>
      <c r="GV35" s="279" t="str">
        <f t="shared" si="130"/>
        <v/>
      </c>
      <c r="GW35" s="279" t="str">
        <f t="shared" si="121"/>
        <v>sfr_02</v>
      </c>
      <c r="GX35" s="279" t="str">
        <f t="shared" si="122"/>
        <v>sfr_09</v>
      </c>
      <c r="GY35" s="279" t="str">
        <f t="shared" si="113"/>
        <v/>
      </c>
      <c r="GZ35" s="71"/>
      <c r="HA35" s="287" t="s">
        <v>427</v>
      </c>
      <c r="HB35" s="287" t="s">
        <v>425</v>
      </c>
      <c r="HC35" s="61" t="s">
        <v>437</v>
      </c>
      <c r="HD35" s="287" t="s">
        <v>444</v>
      </c>
      <c r="HE35" s="370"/>
      <c r="HF35" s="370"/>
      <c r="HG35" s="370"/>
      <c r="HH35" s="370"/>
      <c r="HI35" s="370"/>
      <c r="HJ35" s="370"/>
      <c r="HK35" s="294"/>
      <c r="HL35" s="294"/>
      <c r="HM35" s="75"/>
      <c r="HN35" s="293">
        <f>IF(HA35&lt;&gt;"",MAX(HN$14:HN34)+1,0)</f>
        <v>21</v>
      </c>
      <c r="HO35" s="293">
        <f>IF(HB35&lt;&gt;"",MAX(HO$14:HO34)+1,0)</f>
        <v>20</v>
      </c>
      <c r="HP35" s="293">
        <f>IF(HC35&lt;&gt;"",MAX(HP$14:HP34)+1,0)</f>
        <v>21</v>
      </c>
      <c r="HQ35" s="293">
        <f>IF(HD35&lt;&gt;"",MAX(HQ$14:HQ34)+1,0)</f>
        <v>20</v>
      </c>
      <c r="HR35" s="293">
        <f>IF(HE35&lt;&gt;"",MAX(HR$14:HR34)+1,0)</f>
        <v>0</v>
      </c>
      <c r="HS35" s="293">
        <f>IF(HF35&lt;&gt;"",MAX(HS$14:HS34)+1,0)</f>
        <v>0</v>
      </c>
      <c r="HT35" s="293">
        <f>IF(HG35&lt;&gt;"",MAX(HT$14:HT34)+1,0)</f>
        <v>0</v>
      </c>
      <c r="HU35" s="293">
        <f>IF(HH35&lt;&gt;"",MAX(HU$14:HU34)+1,0)</f>
        <v>0</v>
      </c>
      <c r="HV35" s="293">
        <f>IF(HI35&lt;&gt;"",MAX(HV$14:HV34)+1,0)</f>
        <v>0</v>
      </c>
      <c r="HW35" s="293">
        <f>IF(HJ35&lt;&gt;"",MAX(HW$14:HW34)+1,0)</f>
        <v>0</v>
      </c>
      <c r="HX35" s="293">
        <f>IF(HK35&lt;&gt;"",MAX(HX$14:HX34)+1,0)</f>
        <v>0</v>
      </c>
      <c r="HY35" s="293">
        <f>IF(HL35&lt;&gt;"",MAX(HY$14:HY34)+1,0)</f>
        <v>0</v>
      </c>
      <c r="HZ35" s="75">
        <f t="shared" si="123"/>
        <v>1</v>
      </c>
      <c r="IA35" s="75">
        <f t="shared" si="124"/>
        <v>0</v>
      </c>
      <c r="IB35" s="75">
        <f t="shared" si="125"/>
        <v>21</v>
      </c>
      <c r="IC35" s="75" t="str">
        <f t="shared" si="126"/>
        <v>H1</v>
      </c>
      <c r="ID35" s="395">
        <f t="shared" si="127"/>
        <v>124</v>
      </c>
      <c r="IE35" s="394">
        <f>IF(ISNUMBER(MATCH(GA35,$IC$15:$IC$313,0)),0,MAX(IE$14:IE34)+1)</f>
        <v>0</v>
      </c>
      <c r="IF35" s="394" t="str">
        <f t="shared" si="128"/>
        <v/>
      </c>
      <c r="IG35" s="382">
        <f>IF(OR(II35="",II35=0),"",B35)</f>
        <v>21</v>
      </c>
      <c r="IH35" s="79"/>
      <c r="II35" s="283" t="str">
        <f t="shared" si="114"/>
        <v>09_nwt-p03_Capa</v>
      </c>
      <c r="IJ35" s="399" t="s">
        <v>699</v>
      </c>
      <c r="IK35" s="71"/>
      <c r="IL35" s="229"/>
      <c r="IM35" s="229"/>
      <c r="IN35" s="229"/>
      <c r="IO35" s="19"/>
      <c r="IP35" s="172"/>
      <c r="IQ35" s="172"/>
      <c r="IR35" s="172"/>
      <c r="IS35" s="172"/>
      <c r="IT35" s="172"/>
      <c r="IU35" s="172"/>
      <c r="IV35" s="172"/>
      <c r="IW35" s="172"/>
      <c r="IX35" s="172"/>
      <c r="IY35" s="172"/>
      <c r="IZ35" s="172"/>
      <c r="JA35" s="99"/>
      <c r="JB35" s="189">
        <v>0.52188084000000012</v>
      </c>
      <c r="JC35" s="128">
        <v>840.8</v>
      </c>
      <c r="JD35" s="129">
        <v>836.6028004902945</v>
      </c>
      <c r="JE35" s="119">
        <v>2.9999902248382999</v>
      </c>
      <c r="JF35" s="132">
        <v>840.1558</v>
      </c>
      <c r="JG35" s="148">
        <v>30</v>
      </c>
      <c r="JH35" s="179">
        <v>0.52188000000000001</v>
      </c>
      <c r="JI35" s="140">
        <v>835.4</v>
      </c>
      <c r="JJ35" s="185"/>
      <c r="JK35" s="144"/>
      <c r="JL35" s="124"/>
      <c r="JM35" s="124"/>
      <c r="JN35" s="152"/>
      <c r="JO35" s="145">
        <f t="shared" si="131"/>
        <v>0.52188000000000001</v>
      </c>
      <c r="JP35" s="126"/>
      <c r="JQ35" s="145">
        <v>0.52188084000000012</v>
      </c>
      <c r="JR35" s="160">
        <f t="shared" si="3"/>
        <v>0.52188000000000001</v>
      </c>
      <c r="JS35" s="160">
        <f t="shared" si="4"/>
        <v>12.525120000000001</v>
      </c>
      <c r="JT35" s="160">
        <f t="shared" si="5"/>
        <v>751.50720000000001</v>
      </c>
      <c r="JU35" s="160">
        <f t="shared" si="10"/>
        <v>751.50720000000001</v>
      </c>
      <c r="JV35" s="99"/>
      <c r="JW35" s="71"/>
      <c r="JX35" s="293" t="str">
        <f>IF(AND(ISNUMBER(JX$14),ISNUMBER(MATCH($IC35,DJ$15:DJ$313,0))),$IC35,"")</f>
        <v>H1</v>
      </c>
      <c r="JY35" s="293" t="str">
        <f>IF(AND(ISNUMBER(JY$14),ISNUMBER(MATCH($IC35,DK$15:DK$313,0))),$IC35,"")</f>
        <v/>
      </c>
      <c r="JZ35" s="293" t="str">
        <f>IF(AND(ISNUMBER(JZ$14),ISNUMBER(MATCH($IC35,DL$15:DL$313,0))),$IC35,"")</f>
        <v>H1</v>
      </c>
      <c r="KA35" s="293" t="str">
        <f>IF(AND(ISNUMBER(KA$14),ISNUMBER(MATCH($IC35,DM$15:DM$313,0))),$IC35,"")</f>
        <v>H1</v>
      </c>
      <c r="KB35" s="293" t="str">
        <f>IF(AND(ISNUMBER(KB$14),ISNUMBER(MATCH($IC35,DN$15:DN$313,0))),$IC35,"")</f>
        <v/>
      </c>
      <c r="KC35" s="293" t="str">
        <f>IF(AND(ISNUMBER(KC$14),ISNUMBER(MATCH($IC35,DO$15:DO$313,0))),$IC35,"")</f>
        <v/>
      </c>
      <c r="KD35" s="293" t="str">
        <f>IF(AND(ISNUMBER(KD$14),ISNUMBER(MATCH($IC35,DP$15:DP$313,0))),$IC35,"")</f>
        <v/>
      </c>
      <c r="KE35" s="293" t="str">
        <f>IF(AND(ISNUMBER(KE$14),ISNUMBER(MATCH($IC35,DQ$15:DQ$313,0))),$IC35,"")</f>
        <v/>
      </c>
      <c r="KF35" s="293" t="str">
        <f>IF(AND(ISNUMBER(KF$14),ISNUMBER(MATCH($IC35,DR$15:DR$313,0))),$IC35,"")</f>
        <v/>
      </c>
      <c r="KG35" s="293" t="str">
        <f>IF(AND(ISNUMBER(KG$14),ISNUMBER(MATCH($IC35,DS$15:DS$313,0))),$IC35,"")</f>
        <v/>
      </c>
      <c r="KH35" s="293" t="str">
        <f>IF(AND(ISNUMBER(KH$14),ISNUMBER(MATCH($IC35,DT$15:DT$313,0))),$IC35,"")</f>
        <v/>
      </c>
      <c r="KI35" s="293" t="str">
        <f>IF(AND(ISNUMBER(KI$14),ISNUMBER(MATCH($IC35,DU$15:DU$313,0))),$IC35,"")</f>
        <v>H1</v>
      </c>
      <c r="KJ35" s="293" t="str">
        <f>IF(AND(ISNUMBER(KJ$14),ISNUMBER(MATCH($IC35,DV$15:DV$313,0))),$IC35,"")</f>
        <v/>
      </c>
      <c r="KK35" s="293" t="str">
        <f>IF(AND(ISNUMBER(KK$14),ISNUMBER(MATCH($IC35,DW$15:DW$313,0))),$IC35,"")</f>
        <v/>
      </c>
      <c r="KL35" s="293" t="str">
        <f>IF(AND(ISNUMBER(KL$14),ISNUMBER(MATCH($IC35,DX$15:DX$313,0))),$IC35,"")</f>
        <v/>
      </c>
      <c r="KM35" s="293" t="str">
        <f>IF(AND(ISNUMBER(KM$14),ISNUMBER(MATCH($IC35,DY$15:DY$313,0))),$IC35,"")</f>
        <v/>
      </c>
      <c r="KN35" s="293" t="str">
        <f>IF(AND(ISNUMBER(KN$14),ISNUMBER(MATCH($IC35,DZ$15:DZ$313,0))),$IC35,"")</f>
        <v/>
      </c>
      <c r="KO35" s="293" t="str">
        <f>IF(AND(ISNUMBER(KO$14),ISNUMBER(MATCH($IC35,EA$15:EA$313,0))),$IC35,"")</f>
        <v/>
      </c>
      <c r="KP35" s="293" t="str">
        <f>IF(AND(ISNUMBER(KP$14),ISNUMBER(MATCH($IC35,EB$15:EB$313,0))),$IC35,"")</f>
        <v/>
      </c>
      <c r="KQ35" s="293" t="str">
        <f>IF(AND(ISNUMBER(KQ$14),ISNUMBER(MATCH($IC35,EC$15:EC$313,0))),$IC35,"")</f>
        <v>H1</v>
      </c>
      <c r="KR35" s="293" t="str">
        <f>IF(AND(ISNUMBER(KR$14),ISNUMBER(MATCH($IC35,ED$15:ED$313,0))),$IC35,"")</f>
        <v>H1</v>
      </c>
      <c r="KS35" s="293" t="str">
        <f>IF(AND(ISNUMBER(KS$14),ISNUMBER(MATCH($IC35,EE$15:EE$313,0))),$IC35,"")</f>
        <v/>
      </c>
      <c r="KT35" s="293" t="str">
        <f>IF(AND(ISNUMBER(KT$14),ISNUMBER(MATCH($IC35,EF$15:EF$313,0))),$IC35,"")</f>
        <v/>
      </c>
      <c r="KU35" s="293" t="str">
        <f>IF(AND(ISNUMBER(KU$14),ISNUMBER(MATCH($IC35,EG$15:EG$313,0))),$IC35,"")</f>
        <v/>
      </c>
      <c r="KV35" s="293" t="str">
        <f>IF(AND(ISNUMBER(KV$14),ISNUMBER(MATCH($IC35,EH$15:EH$313,0))),$IC35,"")</f>
        <v/>
      </c>
      <c r="KW35" s="293" t="str">
        <f>IF(AND(ISNUMBER(KW$14),ISNUMBER(MATCH($IC35,EI$15:EI$313,0))),$IC35,"")</f>
        <v/>
      </c>
      <c r="KX35" s="293" t="str">
        <f>IF(AND(ISNUMBER(KX$14),ISNUMBER(MATCH($IC35,EJ$15:EJ$313,0))),$IC35,"")</f>
        <v/>
      </c>
      <c r="KY35" s="293" t="str">
        <f>IF(AND(ISNUMBER(KY$14),ISNUMBER(MATCH($IC35,EK$15:EK$313,0))),$IC35,"")</f>
        <v/>
      </c>
      <c r="KZ35" s="293"/>
      <c r="LA35" s="293"/>
      <c r="LB35" s="293"/>
      <c r="LC35" s="75">
        <f>COUNTIF(JX35:KY35,"="&amp;IC35)</f>
        <v>6</v>
      </c>
      <c r="LD35" s="71"/>
      <c r="LE35" s="71"/>
      <c r="LF35" s="71"/>
      <c r="LG35" s="71"/>
      <c r="LH35" s="71"/>
      <c r="LI35" s="71"/>
      <c r="LJ35" s="71"/>
      <c r="LK35" s="71"/>
      <c r="LL35" s="71"/>
      <c r="LM35" s="71"/>
      <c r="LN35" s="71"/>
      <c r="LO35" s="71"/>
      <c r="LP35" s="71"/>
      <c r="LQ35" s="71"/>
    </row>
    <row r="36" spans="1:329" s="3" customFormat="1" ht="6" customHeight="1" x14ac:dyDescent="0.15">
      <c r="A36" s="61" t="s">
        <v>784</v>
      </c>
      <c r="B36" s="305">
        <f t="shared" si="129"/>
        <v>22</v>
      </c>
      <c r="C36" s="84" t="s">
        <v>4</v>
      </c>
      <c r="D36" s="303" t="s">
        <v>538</v>
      </c>
      <c r="E36" s="71"/>
      <c r="F36" s="260"/>
      <c r="G36" s="261" t="s">
        <v>50</v>
      </c>
      <c r="H36" s="262" t="s">
        <v>2</v>
      </c>
      <c r="I36" s="260"/>
      <c r="J36" s="261" t="s">
        <v>53</v>
      </c>
      <c r="K36" s="262">
        <v>320</v>
      </c>
      <c r="L36" s="260"/>
      <c r="M36" s="261" t="s">
        <v>34</v>
      </c>
      <c r="N36" s="262">
        <v>0.3</v>
      </c>
      <c r="O36" s="260"/>
      <c r="P36" s="261" t="s">
        <v>86</v>
      </c>
      <c r="Q36" s="262">
        <v>1</v>
      </c>
      <c r="R36" s="260"/>
      <c r="S36" s="261" t="s">
        <v>114</v>
      </c>
      <c r="T36" s="276">
        <v>1E-3</v>
      </c>
      <c r="U36" s="260"/>
      <c r="V36" s="261"/>
      <c r="W36" s="262"/>
      <c r="X36" s="260"/>
      <c r="Y36" s="261" t="s">
        <v>35</v>
      </c>
      <c r="Z36" s="261">
        <v>0.01</v>
      </c>
      <c r="AA36" s="260"/>
      <c r="AB36" s="261" t="s">
        <v>159</v>
      </c>
      <c r="AC36" s="262">
        <v>0</v>
      </c>
      <c r="AD36" s="260"/>
      <c r="AE36" s="261" t="s">
        <v>20</v>
      </c>
      <c r="AF36" s="262">
        <v>0</v>
      </c>
      <c r="AG36" s="260"/>
      <c r="AH36" s="261" t="s">
        <v>175</v>
      </c>
      <c r="AI36" s="262">
        <v>0.01</v>
      </c>
      <c r="AJ36" s="260"/>
      <c r="AK36" s="261" t="s">
        <v>18</v>
      </c>
      <c r="AL36" s="262">
        <v>16</v>
      </c>
      <c r="AM36" s="260"/>
      <c r="AN36" s="261" t="s">
        <v>0</v>
      </c>
      <c r="AO36" s="262">
        <v>1000</v>
      </c>
      <c r="AP36" s="283"/>
      <c r="AQ36" s="356" t="s">
        <v>31</v>
      </c>
      <c r="AR36" s="351" t="s">
        <v>725</v>
      </c>
      <c r="AS36" s="283"/>
      <c r="AT36" s="356" t="s">
        <v>425</v>
      </c>
      <c r="AU36" s="351">
        <v>0</v>
      </c>
      <c r="AV36" s="260"/>
      <c r="AW36" s="261"/>
      <c r="AX36" s="262"/>
      <c r="AY36" s="260"/>
      <c r="AZ36" s="261" t="s">
        <v>721</v>
      </c>
      <c r="BA36" s="262" t="s">
        <v>723</v>
      </c>
      <c r="BB36" s="260"/>
      <c r="BC36" s="261" t="s">
        <v>15</v>
      </c>
      <c r="BD36" s="262">
        <v>50</v>
      </c>
      <c r="BE36" s="260"/>
      <c r="BF36" s="261" t="s">
        <v>26</v>
      </c>
      <c r="BG36" s="262">
        <v>1</v>
      </c>
      <c r="BH36" s="260"/>
      <c r="BI36" s="261" t="s">
        <v>877</v>
      </c>
      <c r="BJ36" s="262" t="s">
        <v>876</v>
      </c>
      <c r="BK36" s="260"/>
      <c r="BL36" s="261" t="s">
        <v>16</v>
      </c>
      <c r="BM36" s="262">
        <v>100</v>
      </c>
      <c r="BN36" s="260"/>
      <c r="BO36" s="261"/>
      <c r="BP36" s="262"/>
      <c r="BQ36" s="260"/>
      <c r="BR36" s="261"/>
      <c r="BS36" s="262"/>
      <c r="BT36" s="260"/>
      <c r="BU36" s="261" t="s">
        <v>442</v>
      </c>
      <c r="BV36" s="262" t="s">
        <v>619</v>
      </c>
      <c r="BW36" s="260"/>
      <c r="BX36" s="261" t="s">
        <v>474</v>
      </c>
      <c r="BY36" s="262" t="s">
        <v>475</v>
      </c>
      <c r="BZ36" s="260"/>
      <c r="CA36" s="261" t="s">
        <v>552</v>
      </c>
      <c r="CB36" s="262">
        <v>1</v>
      </c>
      <c r="CC36" s="260"/>
      <c r="CD36" s="261" t="s">
        <v>86</v>
      </c>
      <c r="CE36" s="262">
        <v>1</v>
      </c>
      <c r="CF36" s="376" t="s">
        <v>2</v>
      </c>
      <c r="CG36" s="229"/>
      <c r="CH36" s="230">
        <f>IF(ISNUMBER(FW36),IF(ISNUMBER(MATCH(GA36,$CG$15:$CG$313,0)),0,MAX(CH$14:CH35)+1),"")</f>
        <v>16</v>
      </c>
      <c r="CI36" s="7">
        <f t="shared" si="19"/>
        <v>14</v>
      </c>
      <c r="CJ36" s="7">
        <f t="shared" si="20"/>
        <v>10</v>
      </c>
      <c r="CK36" s="7">
        <f t="shared" si="21"/>
        <v>6</v>
      </c>
      <c r="CL36" s="7">
        <f t="shared" si="22"/>
        <v>7</v>
      </c>
      <c r="CM36" s="7">
        <f t="shared" si="23"/>
        <v>4</v>
      </c>
      <c r="CN36" s="7">
        <f t="shared" si="24"/>
        <v>10</v>
      </c>
      <c r="CO36" s="7">
        <f t="shared" si="25"/>
        <v>12</v>
      </c>
      <c r="CP36" s="7">
        <f t="shared" si="26"/>
        <v>4</v>
      </c>
      <c r="CQ36" s="7">
        <f t="shared" si="27"/>
        <v>4</v>
      </c>
      <c r="CR36" s="7">
        <f t="shared" si="28"/>
        <v>4</v>
      </c>
      <c r="CS36" s="7">
        <f t="shared" si="29"/>
        <v>4</v>
      </c>
      <c r="CT36" s="7">
        <f t="shared" si="30"/>
        <v>4</v>
      </c>
      <c r="CU36" s="7">
        <f t="shared" si="31"/>
        <v>4</v>
      </c>
      <c r="CV36" s="7">
        <f t="shared" si="32"/>
        <v>4</v>
      </c>
      <c r="CW36" s="7">
        <f t="shared" si="33"/>
        <v>8</v>
      </c>
      <c r="CX36" s="7">
        <f t="shared" si="34"/>
        <v>7</v>
      </c>
      <c r="CY36" s="7">
        <f t="shared" si="35"/>
        <v>7</v>
      </c>
      <c r="CZ36" s="7">
        <f t="shared" si="36"/>
        <v>17</v>
      </c>
      <c r="DA36" s="7">
        <f t="shared" si="37"/>
        <v>17</v>
      </c>
      <c r="DB36" s="7">
        <f t="shared" si="38"/>
        <v>12</v>
      </c>
      <c r="DC36" s="7">
        <f t="shared" si="39"/>
        <v>5</v>
      </c>
      <c r="DD36" s="7">
        <f t="shared" si="40"/>
        <v>7</v>
      </c>
      <c r="DE36" s="7">
        <f t="shared" si="41"/>
        <v>7</v>
      </c>
      <c r="DF36" s="7">
        <f t="shared" si="42"/>
        <v>5</v>
      </c>
      <c r="DG36" s="7">
        <f t="shared" si="43"/>
        <v>4</v>
      </c>
      <c r="DH36" s="7">
        <f t="shared" si="44"/>
        <v>6</v>
      </c>
      <c r="DI36" s="65" t="s">
        <v>2</v>
      </c>
      <c r="DJ36" s="309" t="str">
        <f t="shared" si="45"/>
        <v>delr</v>
      </c>
      <c r="DK36" s="309" t="str">
        <f t="shared" si="46"/>
        <v>delr</v>
      </c>
      <c r="DL36" s="309" t="str">
        <f t="shared" si="47"/>
        <v>delr</v>
      </c>
      <c r="DM36" s="309" t="str">
        <f t="shared" si="48"/>
        <v>delr</v>
      </c>
      <c r="DN36" s="309" t="str">
        <f t="shared" si="49"/>
        <v>delr</v>
      </c>
      <c r="DO36" s="309" t="str">
        <f t="shared" si="50"/>
        <v>delr</v>
      </c>
      <c r="DP36" s="309" t="str">
        <f t="shared" si="51"/>
        <v>delr</v>
      </c>
      <c r="DQ36" s="309" t="str">
        <f t="shared" si="52"/>
        <v>delr</v>
      </c>
      <c r="DR36" s="309" t="str">
        <f t="shared" si="53"/>
        <v>delr</v>
      </c>
      <c r="DS36" s="309" t="str">
        <f t="shared" si="54"/>
        <v>delr</v>
      </c>
      <c r="DT36" s="309" t="str">
        <f t="shared" si="55"/>
        <v>delr</v>
      </c>
      <c r="DU36" s="309" t="str">
        <f t="shared" si="56"/>
        <v>delr</v>
      </c>
      <c r="DV36" s="309" t="str">
        <f t="shared" si="57"/>
        <v>delr</v>
      </c>
      <c r="DW36" s="309" t="str">
        <f t="shared" si="58"/>
        <v>delr</v>
      </c>
      <c r="DX36" s="309" t="str">
        <f t="shared" si="59"/>
        <v>delr</v>
      </c>
      <c r="DY36" s="309" t="str">
        <f t="shared" si="60"/>
        <v>delr</v>
      </c>
      <c r="DZ36" s="309" t="str">
        <f t="shared" si="61"/>
        <v>delr</v>
      </c>
      <c r="EA36" s="309" t="str">
        <f t="shared" si="62"/>
        <v>delr</v>
      </c>
      <c r="EB36" s="309" t="str">
        <f t="shared" si="63"/>
        <v>delr</v>
      </c>
      <c r="EC36" s="309" t="str">
        <f t="shared" si="64"/>
        <v>delr</v>
      </c>
      <c r="ED36" s="309" t="str">
        <f t="shared" si="65"/>
        <v>delr</v>
      </c>
      <c r="EE36" s="309" t="str">
        <f t="shared" si="66"/>
        <v>delr</v>
      </c>
      <c r="EF36" s="309" t="str">
        <f t="shared" si="67"/>
        <v>delr</v>
      </c>
      <c r="EG36" s="309" t="str">
        <f t="shared" si="68"/>
        <v>delr</v>
      </c>
      <c r="EH36" s="309" t="str">
        <f t="shared" si="69"/>
        <v>delr</v>
      </c>
      <c r="EI36" s="309" t="str">
        <f t="shared" si="70"/>
        <v>delr</v>
      </c>
      <c r="EJ36" s="7"/>
      <c r="EK36" s="7"/>
      <c r="EL36" s="7"/>
      <c r="EM36" s="34"/>
      <c r="EN36" s="66">
        <f t="shared" si="71"/>
        <v>10</v>
      </c>
      <c r="EO36" s="66">
        <f t="shared" si="72"/>
        <v>0.16</v>
      </c>
      <c r="EP36" s="66">
        <f t="shared" si="73"/>
        <v>10</v>
      </c>
      <c r="EQ36" s="66">
        <f t="shared" si="74"/>
        <v>10</v>
      </c>
      <c r="ER36" s="66">
        <f t="shared" si="75"/>
        <v>10</v>
      </c>
      <c r="ES36" s="66">
        <f t="shared" si="76"/>
        <v>1</v>
      </c>
      <c r="ET36" s="66">
        <f t="shared" si="77"/>
        <v>0.25</v>
      </c>
      <c r="EU36" s="66">
        <f t="shared" si="78"/>
        <v>900</v>
      </c>
      <c r="EV36" s="66">
        <f t="shared" si="79"/>
        <v>10</v>
      </c>
      <c r="EW36" s="66">
        <f t="shared" si="80"/>
        <v>5</v>
      </c>
      <c r="EX36" s="66">
        <f t="shared" si="81"/>
        <v>100</v>
      </c>
      <c r="EY36" s="66">
        <f t="shared" si="82"/>
        <v>40</v>
      </c>
      <c r="EZ36" s="66">
        <f t="shared" si="83"/>
        <v>5000</v>
      </c>
      <c r="FA36" s="66">
        <f t="shared" si="84"/>
        <v>500</v>
      </c>
      <c r="FB36" s="66">
        <f t="shared" si="85"/>
        <v>200</v>
      </c>
      <c r="FC36" s="66">
        <f t="shared" si="86"/>
        <v>500</v>
      </c>
      <c r="FD36" s="66">
        <f t="shared" si="87"/>
        <v>1000</v>
      </c>
      <c r="FE36" s="66">
        <f t="shared" si="88"/>
        <v>33</v>
      </c>
      <c r="FF36" s="66">
        <f t="shared" si="89"/>
        <v>100</v>
      </c>
      <c r="FG36" s="66">
        <f t="shared" si="90"/>
        <v>125</v>
      </c>
      <c r="FH36" s="66">
        <f t="shared" si="91"/>
        <v>100</v>
      </c>
      <c r="FI36" s="66">
        <f t="shared" si="92"/>
        <v>5000</v>
      </c>
      <c r="FJ36" s="66">
        <f t="shared" si="93"/>
        <v>15</v>
      </c>
      <c r="FK36" s="66">
        <f t="shared" si="94"/>
        <v>5000</v>
      </c>
      <c r="FL36" s="66">
        <f t="shared" si="95"/>
        <v>10</v>
      </c>
      <c r="FM36" s="66">
        <f t="shared" si="96"/>
        <v>10</v>
      </c>
      <c r="FN36" s="7"/>
      <c r="FO36" s="7"/>
      <c r="FP36" s="7"/>
      <c r="FQ36" s="97" t="s">
        <v>2</v>
      </c>
      <c r="FR36" s="71"/>
      <c r="FS36" s="7">
        <f>IF(ISNUMBER(INDEX($CI$15:$DI$314,$B36,GC$5)),MAX(FS$14:FS35)+1,0)</f>
        <v>7</v>
      </c>
      <c r="FT36" s="7">
        <f t="shared" si="97"/>
        <v>22</v>
      </c>
      <c r="FU36" s="7">
        <f t="shared" si="98"/>
        <v>161</v>
      </c>
      <c r="FV36" s="291">
        <f t="shared" si="99"/>
        <v>0</v>
      </c>
      <c r="FW36" s="291">
        <f t="shared" si="100"/>
        <v>22</v>
      </c>
      <c r="FX36" s="291" t="str">
        <f t="shared" si="101"/>
        <v>l1</v>
      </c>
      <c r="FY36" s="85" t="str">
        <f t="shared" si="102"/>
        <v>sfr_06</v>
      </c>
      <c r="FZ36" s="338" t="str">
        <f t="shared" si="103"/>
        <v>l1</v>
      </c>
      <c r="GA36" s="316" t="str">
        <f t="shared" si="104"/>
        <v>lambda1</v>
      </c>
      <c r="GB36" s="28" t="str">
        <f t="shared" si="105"/>
        <v/>
      </c>
      <c r="GC36" s="279" t="str">
        <f t="shared" si="115"/>
        <v/>
      </c>
      <c r="GD36" s="366" t="str">
        <f t="shared" si="106"/>
        <v/>
      </c>
      <c r="GE36" s="81"/>
      <c r="GF36" s="279" t="str">
        <f t="shared" si="116"/>
        <v/>
      </c>
      <c r="GG36" s="366" t="str">
        <f t="shared" si="107"/>
        <v/>
      </c>
      <c r="GH36" s="81"/>
      <c r="GI36" s="279" t="str">
        <f t="shared" si="117"/>
        <v>top</v>
      </c>
      <c r="GJ36" s="366" t="str">
        <f t="shared" si="108"/>
        <v>"varies"</v>
      </c>
      <c r="GK36" s="81"/>
      <c r="GL36" s="279" t="str">
        <f t="shared" si="118"/>
        <v/>
      </c>
      <c r="GM36" s="362" t="str">
        <f t="shared" si="109"/>
        <v/>
      </c>
      <c r="GN36" s="81"/>
      <c r="GO36" s="279" t="str">
        <f t="shared" si="119"/>
        <v/>
      </c>
      <c r="GP36" s="286" t="str">
        <f t="shared" si="110"/>
        <v/>
      </c>
      <c r="GQ36" s="28"/>
      <c r="GR36" s="339" t="str">
        <f>IF(ISNUMBER(IF36),INDEX($GA$15:$GA$313,MATCH(IF36,$IE$15:$IE$190,0),1),"")</f>
        <v/>
      </c>
      <c r="GS36" s="341" t="str">
        <f t="shared" si="111"/>
        <v/>
      </c>
      <c r="GT36" s="340" t="str">
        <f t="shared" si="112"/>
        <v/>
      </c>
      <c r="GU36" s="279" t="str">
        <f t="shared" si="120"/>
        <v/>
      </c>
      <c r="GV36" s="81" t="s">
        <v>2</v>
      </c>
      <c r="GW36" s="81" t="s">
        <v>2</v>
      </c>
      <c r="GX36" s="81" t="s">
        <v>2</v>
      </c>
      <c r="GY36" s="81" t="s">
        <v>2</v>
      </c>
      <c r="GZ36" s="71"/>
      <c r="HA36" s="287"/>
      <c r="HB36" s="287" t="s">
        <v>758</v>
      </c>
      <c r="HC36" s="61" t="s">
        <v>29</v>
      </c>
      <c r="HD36" s="370"/>
      <c r="HE36" s="370"/>
      <c r="HF36" s="370"/>
      <c r="HG36" s="370"/>
      <c r="HH36" s="370"/>
      <c r="HI36" s="370"/>
      <c r="HJ36" s="370"/>
      <c r="HK36" s="294"/>
      <c r="HL36" s="294"/>
      <c r="HM36" s="75"/>
      <c r="HN36" s="293">
        <f>IF(HA36&lt;&gt;"",MAX(HN$14:HN35)+1,0)</f>
        <v>0</v>
      </c>
      <c r="HO36" s="293">
        <f>IF(HB36&lt;&gt;"",MAX(HO$14:HO35)+1,0)</f>
        <v>21</v>
      </c>
      <c r="HP36" s="293">
        <f>IF(HC36&lt;&gt;"",MAX(HP$14:HP35)+1,0)</f>
        <v>22</v>
      </c>
      <c r="HQ36" s="293">
        <f>IF(HD36&lt;&gt;"",MAX(HQ$14:HQ35)+1,0)</f>
        <v>0</v>
      </c>
      <c r="HR36" s="293">
        <f>IF(HE36&lt;&gt;"",MAX(HR$14:HR35)+1,0)</f>
        <v>0</v>
      </c>
      <c r="HS36" s="293">
        <f>IF(HF36&lt;&gt;"",MAX(HS$14:HS35)+1,0)</f>
        <v>0</v>
      </c>
      <c r="HT36" s="293">
        <f>IF(HG36&lt;&gt;"",MAX(HT$14:HT35)+1,0)</f>
        <v>0</v>
      </c>
      <c r="HU36" s="293">
        <f>IF(HH36&lt;&gt;"",MAX(HU$14:HU35)+1,0)</f>
        <v>0</v>
      </c>
      <c r="HV36" s="293">
        <f>IF(HI36&lt;&gt;"",MAX(HV$14:HV35)+1,0)</f>
        <v>0</v>
      </c>
      <c r="HW36" s="293">
        <f>IF(HJ36&lt;&gt;"",MAX(HW$14:HW35)+1,0)</f>
        <v>0</v>
      </c>
      <c r="HX36" s="293">
        <f>IF(HK36&lt;&gt;"",MAX(HX$14:HX35)+1,0)</f>
        <v>0</v>
      </c>
      <c r="HY36" s="293">
        <f>IF(HL36&lt;&gt;"",MAX(HY$14:HY35)+1,0)</f>
        <v>0</v>
      </c>
      <c r="HZ36" s="75">
        <f t="shared" si="123"/>
        <v>1</v>
      </c>
      <c r="IA36" s="75">
        <f t="shared" si="124"/>
        <v>0</v>
      </c>
      <c r="IB36" s="75">
        <f t="shared" si="125"/>
        <v>22</v>
      </c>
      <c r="IC36" s="75">
        <f t="shared" si="126"/>
        <v>0</v>
      </c>
      <c r="ID36" s="395">
        <f t="shared" si="127"/>
        <v>125</v>
      </c>
      <c r="IE36" s="394">
        <f>IF(ISNUMBER(MATCH(GA36,$IC$15:$IC$313,0)),0,MAX(IE$14:IE35)+1)</f>
        <v>0</v>
      </c>
      <c r="IF36" s="394" t="str">
        <f t="shared" si="128"/>
        <v/>
      </c>
      <c r="IG36" s="382">
        <f>IF(OR(II36="",II36=0),"",B36)</f>
        <v>22</v>
      </c>
      <c r="IH36" s="79"/>
      <c r="II36" s="283" t="str">
        <f t="shared" si="114"/>
        <v>11_sfr-p01</v>
      </c>
      <c r="IJ36" s="399" t="s">
        <v>699</v>
      </c>
      <c r="IK36" s="71"/>
      <c r="IL36" s="229"/>
      <c r="IM36" s="229"/>
      <c r="IN36" s="229"/>
      <c r="IO36" s="19"/>
      <c r="IP36" s="172"/>
      <c r="IQ36" s="172"/>
      <c r="IR36" s="172"/>
      <c r="IS36" s="172"/>
      <c r="IT36" s="172"/>
      <c r="IU36" s="172"/>
      <c r="IV36" s="172"/>
      <c r="IW36" s="172"/>
      <c r="IX36" s="172"/>
      <c r="IY36" s="172"/>
      <c r="IZ36" s="172"/>
      <c r="JA36" s="99"/>
      <c r="JB36" s="189">
        <v>0.57729672000000021</v>
      </c>
      <c r="JC36" s="128">
        <v>840.8</v>
      </c>
      <c r="JD36" s="129">
        <v>836.53613382362778</v>
      </c>
      <c r="JE36" s="119">
        <v>2.9999902248382999</v>
      </c>
      <c r="JF36" s="132">
        <v>840.1558</v>
      </c>
      <c r="JG36" s="148">
        <v>31</v>
      </c>
      <c r="JH36" s="179">
        <v>0.57730000000000004</v>
      </c>
      <c r="JI36" s="140">
        <v>835.4</v>
      </c>
      <c r="JJ36" s="185"/>
      <c r="JK36" s="144"/>
      <c r="JL36" s="124"/>
      <c r="JM36" s="124"/>
      <c r="JN36" s="152"/>
      <c r="JO36" s="145">
        <f t="shared" si="131"/>
        <v>0.57730000000000004</v>
      </c>
      <c r="JP36" s="126"/>
      <c r="JQ36" s="145">
        <v>0.57729672000000021</v>
      </c>
      <c r="JR36" s="160">
        <f t="shared" si="3"/>
        <v>0.57730000000000004</v>
      </c>
      <c r="JS36" s="160">
        <f t="shared" si="4"/>
        <v>13.8552</v>
      </c>
      <c r="JT36" s="160">
        <f t="shared" si="5"/>
        <v>831.31200000000001</v>
      </c>
      <c r="JU36" s="160">
        <f t="shared" si="10"/>
        <v>831.31200000000001</v>
      </c>
      <c r="JV36" s="99"/>
      <c r="JW36" s="71"/>
      <c r="JX36" s="293" t="str">
        <f>IF(AND(ISNUMBER(JX$14),ISNUMBER(MATCH($IC36,DJ$15:DJ$313,0))),$IC36,"")</f>
        <v/>
      </c>
      <c r="JY36" s="293" t="str">
        <f>IF(AND(ISNUMBER(JY$14),ISNUMBER(MATCH($IC36,DK$15:DK$313,0))),$IC36,"")</f>
        <v/>
      </c>
      <c r="JZ36" s="293" t="str">
        <f>IF(AND(ISNUMBER(JZ$14),ISNUMBER(MATCH($IC36,DL$15:DL$313,0))),$IC36,"")</f>
        <v/>
      </c>
      <c r="KA36" s="293" t="str">
        <f>IF(AND(ISNUMBER(KA$14),ISNUMBER(MATCH($IC36,DM$15:DM$313,0))),$IC36,"")</f>
        <v/>
      </c>
      <c r="KB36" s="293" t="str">
        <f>IF(AND(ISNUMBER(KB$14),ISNUMBER(MATCH($IC36,DN$15:DN$313,0))),$IC36,"")</f>
        <v/>
      </c>
      <c r="KC36" s="293" t="str">
        <f>IF(AND(ISNUMBER(KC$14),ISNUMBER(MATCH($IC36,DO$15:DO$313,0))),$IC36,"")</f>
        <v/>
      </c>
      <c r="KD36" s="293" t="str">
        <f>IF(AND(ISNUMBER(KD$14),ISNUMBER(MATCH($IC36,DP$15:DP$313,0))),$IC36,"")</f>
        <v/>
      </c>
      <c r="KE36" s="293" t="str">
        <f>IF(AND(ISNUMBER(KE$14),ISNUMBER(MATCH($IC36,DQ$15:DQ$313,0))),$IC36,"")</f>
        <v/>
      </c>
      <c r="KF36" s="293" t="str">
        <f>IF(AND(ISNUMBER(KF$14),ISNUMBER(MATCH($IC36,DR$15:DR$313,0))),$IC36,"")</f>
        <v/>
      </c>
      <c r="KG36" s="293" t="str">
        <f>IF(AND(ISNUMBER(KG$14),ISNUMBER(MATCH($IC36,DS$15:DS$313,0))),$IC36,"")</f>
        <v/>
      </c>
      <c r="KH36" s="293" t="str">
        <f>IF(AND(ISNUMBER(KH$14),ISNUMBER(MATCH($IC36,DT$15:DT$313,0))),$IC36,"")</f>
        <v/>
      </c>
      <c r="KI36" s="293" t="str">
        <f>IF(AND(ISNUMBER(KI$14),ISNUMBER(MATCH($IC36,DU$15:DU$313,0))),$IC36,"")</f>
        <v/>
      </c>
      <c r="KJ36" s="293" t="str">
        <f>IF(AND(ISNUMBER(KJ$14),ISNUMBER(MATCH($IC36,DV$15:DV$313,0))),$IC36,"")</f>
        <v/>
      </c>
      <c r="KK36" s="293" t="str">
        <f>IF(AND(ISNUMBER(KK$14),ISNUMBER(MATCH($IC36,DW$15:DW$313,0))),$IC36,"")</f>
        <v/>
      </c>
      <c r="KL36" s="293" t="str">
        <f>IF(AND(ISNUMBER(KL$14),ISNUMBER(MATCH($IC36,DX$15:DX$313,0))),$IC36,"")</f>
        <v/>
      </c>
      <c r="KM36" s="293" t="str">
        <f>IF(AND(ISNUMBER(KM$14),ISNUMBER(MATCH($IC36,DY$15:DY$313,0))),$IC36,"")</f>
        <v/>
      </c>
      <c r="KN36" s="293" t="str">
        <f>IF(AND(ISNUMBER(KN$14),ISNUMBER(MATCH($IC36,DZ$15:DZ$313,0))),$IC36,"")</f>
        <v/>
      </c>
      <c r="KO36" s="293" t="str">
        <f>IF(AND(ISNUMBER(KO$14),ISNUMBER(MATCH($IC36,EA$15:EA$313,0))),$IC36,"")</f>
        <v/>
      </c>
      <c r="KP36" s="293" t="str">
        <f>IF(AND(ISNUMBER(KP$14),ISNUMBER(MATCH($IC36,EB$15:EB$313,0))),$IC36,"")</f>
        <v/>
      </c>
      <c r="KQ36" s="293" t="str">
        <f>IF(AND(ISNUMBER(KQ$14),ISNUMBER(MATCH($IC36,EC$15:EC$313,0))),$IC36,"")</f>
        <v/>
      </c>
      <c r="KR36" s="293" t="str">
        <f>IF(AND(ISNUMBER(KR$14),ISNUMBER(MATCH($IC36,ED$15:ED$313,0))),$IC36,"")</f>
        <v/>
      </c>
      <c r="KS36" s="293" t="str">
        <f>IF(AND(ISNUMBER(KS$14),ISNUMBER(MATCH($IC36,EE$15:EE$313,0))),$IC36,"")</f>
        <v/>
      </c>
      <c r="KT36" s="293" t="str">
        <f>IF(AND(ISNUMBER(KT$14),ISNUMBER(MATCH($IC36,EF$15:EF$313,0))),$IC36,"")</f>
        <v/>
      </c>
      <c r="KU36" s="293" t="str">
        <f>IF(AND(ISNUMBER(KU$14),ISNUMBER(MATCH($IC36,EG$15:EG$313,0))),$IC36,"")</f>
        <v/>
      </c>
      <c r="KV36" s="293" t="str">
        <f>IF(AND(ISNUMBER(KV$14),ISNUMBER(MATCH($IC36,EH$15:EH$313,0))),$IC36,"")</f>
        <v/>
      </c>
      <c r="KW36" s="293" t="str">
        <f>IF(AND(ISNUMBER(KW$14),ISNUMBER(MATCH($IC36,EI$15:EI$313,0))),$IC36,"")</f>
        <v/>
      </c>
      <c r="KX36" s="293" t="str">
        <f>IF(AND(ISNUMBER(KX$14),ISNUMBER(MATCH($IC36,EJ$15:EJ$313,0))),$IC36,"")</f>
        <v/>
      </c>
      <c r="KY36" s="293" t="str">
        <f>IF(AND(ISNUMBER(KY$14),ISNUMBER(MATCH($IC36,EK$15:EK$313,0))),$IC36,"")</f>
        <v/>
      </c>
      <c r="KZ36" s="293"/>
      <c r="LA36" s="293"/>
      <c r="LB36" s="293"/>
      <c r="LC36" s="75">
        <f>COUNTIF(JX36:KY36,"="&amp;IC36)</f>
        <v>0</v>
      </c>
      <c r="LD36" s="71"/>
      <c r="LE36" s="71"/>
      <c r="LF36" s="71"/>
      <c r="LG36" s="71"/>
      <c r="LH36" s="71"/>
      <c r="LI36" s="71"/>
      <c r="LJ36" s="71"/>
      <c r="LK36" s="71"/>
      <c r="LL36" s="71"/>
      <c r="LM36" s="71"/>
      <c r="LN36" s="71"/>
      <c r="LO36" s="71"/>
      <c r="LP36" s="71"/>
      <c r="LQ36" s="71"/>
    </row>
    <row r="37" spans="1:329" s="3" customFormat="1" ht="6" customHeight="1" x14ac:dyDescent="0.15">
      <c r="A37" s="61" t="s">
        <v>785</v>
      </c>
      <c r="B37" s="305">
        <f t="shared" si="129"/>
        <v>23</v>
      </c>
      <c r="C37" s="84" t="s">
        <v>5</v>
      </c>
      <c r="D37" s="303" t="s">
        <v>539</v>
      </c>
      <c r="E37" s="71"/>
      <c r="F37" s="260"/>
      <c r="G37" s="261" t="s">
        <v>25</v>
      </c>
      <c r="H37" s="262" t="s">
        <v>2</v>
      </c>
      <c r="I37" s="260"/>
      <c r="J37" s="261" t="s">
        <v>39</v>
      </c>
      <c r="K37" s="262">
        <v>1</v>
      </c>
      <c r="L37" s="260"/>
      <c r="M37" s="261" t="s">
        <v>87</v>
      </c>
      <c r="N37" s="262" t="s">
        <v>88</v>
      </c>
      <c r="O37" s="260"/>
      <c r="P37" s="261" t="s">
        <v>52</v>
      </c>
      <c r="Q37" s="262">
        <v>0</v>
      </c>
      <c r="R37" s="260"/>
      <c r="S37" s="261" t="s">
        <v>23</v>
      </c>
      <c r="T37" s="262" t="s">
        <v>17</v>
      </c>
      <c r="U37" s="260"/>
      <c r="V37" s="261"/>
      <c r="W37" s="262"/>
      <c r="X37" s="260"/>
      <c r="Y37" s="261" t="s">
        <v>139</v>
      </c>
      <c r="Z37" s="261">
        <v>-1</v>
      </c>
      <c r="AA37" s="260"/>
      <c r="AB37" s="261" t="s">
        <v>34</v>
      </c>
      <c r="AC37" s="276" t="s">
        <v>345</v>
      </c>
      <c r="AD37" s="260"/>
      <c r="AE37" s="261" t="s">
        <v>18</v>
      </c>
      <c r="AF37" s="262">
        <v>16</v>
      </c>
      <c r="AG37" s="260"/>
      <c r="AH37" s="261" t="s">
        <v>43</v>
      </c>
      <c r="AI37" s="262">
        <f>0.0000134/100/100*86400</f>
        <v>1.1577600000000001E-4</v>
      </c>
      <c r="AJ37" s="260"/>
      <c r="AK37" s="261" t="s">
        <v>21</v>
      </c>
      <c r="AL37" s="276">
        <v>0</v>
      </c>
      <c r="AM37" s="260"/>
      <c r="AN37" s="261" t="s">
        <v>33</v>
      </c>
      <c r="AO37" s="262">
        <v>500</v>
      </c>
      <c r="AP37" s="283"/>
      <c r="AQ37" s="356" t="s">
        <v>726</v>
      </c>
      <c r="AR37" s="351" t="s">
        <v>737</v>
      </c>
      <c r="AS37" s="283"/>
      <c r="AT37" s="356" t="s">
        <v>426</v>
      </c>
      <c r="AU37" s="351" t="s">
        <v>719</v>
      </c>
      <c r="AV37" s="260"/>
      <c r="AW37" s="261"/>
      <c r="AX37" s="262"/>
      <c r="AY37" s="260"/>
      <c r="AZ37" s="261" t="s">
        <v>797</v>
      </c>
      <c r="BA37" s="351" t="s">
        <v>718</v>
      </c>
      <c r="BB37" s="260"/>
      <c r="BC37" s="261" t="s">
        <v>16</v>
      </c>
      <c r="BD37" s="262">
        <v>100</v>
      </c>
      <c r="BE37" s="260"/>
      <c r="BF37" s="261" t="s">
        <v>28</v>
      </c>
      <c r="BG37" s="262" t="s">
        <v>27</v>
      </c>
      <c r="BH37" s="260"/>
      <c r="BI37" s="261" t="s">
        <v>873</v>
      </c>
      <c r="BJ37" s="261" t="s">
        <v>184</v>
      </c>
      <c r="BK37" s="260"/>
      <c r="BL37" s="261" t="s">
        <v>12</v>
      </c>
      <c r="BM37" s="262">
        <v>9.9999999999999995E-7</v>
      </c>
      <c r="BN37" s="260"/>
      <c r="BO37" s="261"/>
      <c r="BP37" s="262"/>
      <c r="BQ37" s="260"/>
      <c r="BR37" s="261"/>
      <c r="BS37" s="262"/>
      <c r="BT37" s="260"/>
      <c r="BU37" s="261" t="s">
        <v>443</v>
      </c>
      <c r="BV37" s="262">
        <v>4894.3</v>
      </c>
      <c r="BW37" s="260"/>
      <c r="BX37" s="261" t="s">
        <v>476</v>
      </c>
      <c r="BY37" s="262" t="s">
        <v>477</v>
      </c>
      <c r="BZ37" s="260"/>
      <c r="CA37" s="261" t="s">
        <v>553</v>
      </c>
      <c r="CB37" s="262">
        <v>1</v>
      </c>
      <c r="CC37" s="260"/>
      <c r="CD37" s="261" t="s">
        <v>0</v>
      </c>
      <c r="CE37" s="276" t="s">
        <v>368</v>
      </c>
      <c r="CF37" s="376" t="s">
        <v>2</v>
      </c>
      <c r="CG37" s="229"/>
      <c r="CH37" s="230">
        <f>IF(ISNUMBER(FW37),IF(ISNUMBER(MATCH(GA37,$CG$15:$CG$313,0)),0,MAX(CH$14:CH36)+1),"")</f>
        <v>17</v>
      </c>
      <c r="CI37" s="7">
        <f t="shared" si="19"/>
        <v>15</v>
      </c>
      <c r="CJ37" s="7">
        <f t="shared" si="20"/>
        <v>11</v>
      </c>
      <c r="CK37" s="7">
        <f t="shared" si="21"/>
        <v>7</v>
      </c>
      <c r="CL37" s="7">
        <f t="shared" si="22"/>
        <v>8</v>
      </c>
      <c r="CM37" s="7">
        <f t="shared" si="23"/>
        <v>5</v>
      </c>
      <c r="CN37" s="7">
        <f t="shared" si="24"/>
        <v>9</v>
      </c>
      <c r="CO37" s="7">
        <f t="shared" si="25"/>
        <v>13</v>
      </c>
      <c r="CP37" s="7">
        <f t="shared" si="26"/>
        <v>5</v>
      </c>
      <c r="CQ37" s="7">
        <f t="shared" si="27"/>
        <v>5</v>
      </c>
      <c r="CR37" s="7">
        <f t="shared" si="28"/>
        <v>5</v>
      </c>
      <c r="CS37" s="7">
        <f t="shared" si="29"/>
        <v>5</v>
      </c>
      <c r="CT37" s="7">
        <f t="shared" si="30"/>
        <v>5</v>
      </c>
      <c r="CU37" s="7">
        <f t="shared" si="31"/>
        <v>5</v>
      </c>
      <c r="CV37" s="7">
        <f t="shared" si="32"/>
        <v>5</v>
      </c>
      <c r="CW37" s="7" t="str">
        <f t="shared" si="33"/>
        <v/>
      </c>
      <c r="CX37" s="7">
        <f t="shared" si="34"/>
        <v>8</v>
      </c>
      <c r="CY37" s="7">
        <f t="shared" si="35"/>
        <v>8</v>
      </c>
      <c r="CZ37" s="7">
        <f t="shared" si="36"/>
        <v>18</v>
      </c>
      <c r="DA37" s="7">
        <f t="shared" si="37"/>
        <v>18</v>
      </c>
      <c r="DB37" s="7">
        <f t="shared" si="38"/>
        <v>13</v>
      </c>
      <c r="DC37" s="7">
        <f t="shared" si="39"/>
        <v>6</v>
      </c>
      <c r="DD37" s="7">
        <f t="shared" si="40"/>
        <v>8</v>
      </c>
      <c r="DE37" s="7">
        <f t="shared" si="41"/>
        <v>8</v>
      </c>
      <c r="DF37" s="7">
        <f t="shared" si="42"/>
        <v>6</v>
      </c>
      <c r="DG37" s="7">
        <f t="shared" si="43"/>
        <v>5</v>
      </c>
      <c r="DH37" s="7">
        <f t="shared" si="44"/>
        <v>7</v>
      </c>
      <c r="DI37" s="65" t="s">
        <v>2</v>
      </c>
      <c r="DJ37" s="309" t="str">
        <f t="shared" si="45"/>
        <v>delc</v>
      </c>
      <c r="DK37" s="309" t="str">
        <f t="shared" si="46"/>
        <v>delc</v>
      </c>
      <c r="DL37" s="309" t="str">
        <f t="shared" si="47"/>
        <v>delc</v>
      </c>
      <c r="DM37" s="309" t="str">
        <f t="shared" si="48"/>
        <v>delc</v>
      </c>
      <c r="DN37" s="309" t="str">
        <f t="shared" si="49"/>
        <v>delc</v>
      </c>
      <c r="DO37" s="309" t="str">
        <f t="shared" si="50"/>
        <v>delc</v>
      </c>
      <c r="DP37" s="309" t="str">
        <f t="shared" si="51"/>
        <v>delc</v>
      </c>
      <c r="DQ37" s="309" t="str">
        <f t="shared" si="52"/>
        <v>delc</v>
      </c>
      <c r="DR37" s="309" t="str">
        <f t="shared" si="53"/>
        <v>delc</v>
      </c>
      <c r="DS37" s="309" t="str">
        <f t="shared" si="54"/>
        <v>delc</v>
      </c>
      <c r="DT37" s="309" t="str">
        <f t="shared" si="55"/>
        <v>delc</v>
      </c>
      <c r="DU37" s="309" t="str">
        <f t="shared" si="56"/>
        <v>delc</v>
      </c>
      <c r="DV37" s="309" t="str">
        <f t="shared" si="57"/>
        <v>delc</v>
      </c>
      <c r="DW37" s="309" t="str">
        <f t="shared" si="58"/>
        <v>delc</v>
      </c>
      <c r="DX37" s="309" t="str">
        <f t="shared" si="59"/>
        <v>-</v>
      </c>
      <c r="DY37" s="309" t="str">
        <f t="shared" si="60"/>
        <v>delc</v>
      </c>
      <c r="DZ37" s="309" t="str">
        <f t="shared" si="61"/>
        <v>delc</v>
      </c>
      <c r="EA37" s="309" t="str">
        <f t="shared" si="62"/>
        <v>delc</v>
      </c>
      <c r="EB37" s="309" t="str">
        <f t="shared" si="63"/>
        <v>delc</v>
      </c>
      <c r="EC37" s="309" t="str">
        <f t="shared" si="64"/>
        <v>delc</v>
      </c>
      <c r="ED37" s="309" t="str">
        <f t="shared" si="65"/>
        <v>delc</v>
      </c>
      <c r="EE37" s="309" t="str">
        <f t="shared" si="66"/>
        <v>delc</v>
      </c>
      <c r="EF37" s="309" t="str">
        <f t="shared" si="67"/>
        <v>delc</v>
      </c>
      <c r="EG37" s="309" t="str">
        <f t="shared" si="68"/>
        <v>delc</v>
      </c>
      <c r="EH37" s="309" t="str">
        <f t="shared" si="69"/>
        <v>delc</v>
      </c>
      <c r="EI37" s="309" t="str">
        <f t="shared" si="70"/>
        <v>delc</v>
      </c>
      <c r="EJ37" s="7"/>
      <c r="EK37" s="7"/>
      <c r="EL37" s="7"/>
      <c r="EM37" s="34"/>
      <c r="EN37" s="66">
        <f t="shared" si="71"/>
        <v>1</v>
      </c>
      <c r="EO37" s="66">
        <f t="shared" si="72"/>
        <v>0.16</v>
      </c>
      <c r="EP37" s="66">
        <f t="shared" si="73"/>
        <v>10</v>
      </c>
      <c r="EQ37" s="66">
        <f t="shared" si="74"/>
        <v>10</v>
      </c>
      <c r="ER37" s="66">
        <f t="shared" si="75"/>
        <v>10</v>
      </c>
      <c r="ES37" s="66">
        <f t="shared" si="76"/>
        <v>1</v>
      </c>
      <c r="ET37" s="66">
        <f t="shared" si="77"/>
        <v>1</v>
      </c>
      <c r="EU37" s="66">
        <f t="shared" si="78"/>
        <v>900</v>
      </c>
      <c r="EV37" s="66">
        <f t="shared" si="79"/>
        <v>10</v>
      </c>
      <c r="EW37" s="66">
        <f t="shared" si="80"/>
        <v>1</v>
      </c>
      <c r="EX37" s="66">
        <f t="shared" si="81"/>
        <v>100</v>
      </c>
      <c r="EY37" s="66">
        <f t="shared" si="82"/>
        <v>45</v>
      </c>
      <c r="EZ37" s="66">
        <f t="shared" si="83"/>
        <v>5000</v>
      </c>
      <c r="FA37" s="66">
        <f t="shared" si="84"/>
        <v>500</v>
      </c>
      <c r="FB37" s="66" t="str">
        <f t="shared" si="85"/>
        <v>-</v>
      </c>
      <c r="FC37" s="66">
        <f t="shared" si="86"/>
        <v>500</v>
      </c>
      <c r="FD37" s="66">
        <f t="shared" si="87"/>
        <v>1000</v>
      </c>
      <c r="FE37" s="66">
        <f t="shared" si="88"/>
        <v>33</v>
      </c>
      <c r="FF37" s="66">
        <f t="shared" si="89"/>
        <v>100</v>
      </c>
      <c r="FG37" s="66">
        <f t="shared" si="90"/>
        <v>125</v>
      </c>
      <c r="FH37" s="66">
        <f t="shared" si="91"/>
        <v>100</v>
      </c>
      <c r="FI37" s="66">
        <f t="shared" si="92"/>
        <v>5000</v>
      </c>
      <c r="FJ37" s="66">
        <f t="shared" si="93"/>
        <v>609.61</v>
      </c>
      <c r="FK37" s="66">
        <f t="shared" si="94"/>
        <v>5000</v>
      </c>
      <c r="FL37" s="66">
        <f t="shared" si="95"/>
        <v>1</v>
      </c>
      <c r="FM37" s="66">
        <f t="shared" si="96"/>
        <v>10</v>
      </c>
      <c r="FN37" s="7"/>
      <c r="FO37" s="7"/>
      <c r="FP37" s="7"/>
      <c r="FQ37" s="97" t="s">
        <v>2</v>
      </c>
      <c r="FR37" s="71"/>
      <c r="FS37" s="7">
        <f>IF(ISNUMBER(INDEX($CI$15:$DI$314,$B37,GC$5)),MAX(FS$14:FS36)+1,0)</f>
        <v>8</v>
      </c>
      <c r="FT37" s="7">
        <f t="shared" si="97"/>
        <v>23</v>
      </c>
      <c r="FU37" s="7">
        <f t="shared" si="98"/>
        <v>162</v>
      </c>
      <c r="FV37" s="291">
        <f t="shared" si="99"/>
        <v>0</v>
      </c>
      <c r="FW37" s="291">
        <f t="shared" si="100"/>
        <v>23</v>
      </c>
      <c r="FX37" s="291" t="str">
        <f t="shared" si="101"/>
        <v>l2</v>
      </c>
      <c r="FY37" s="85" t="str">
        <f t="shared" si="102"/>
        <v>sfr_07</v>
      </c>
      <c r="FZ37" s="338" t="str">
        <f t="shared" si="103"/>
        <v>l2</v>
      </c>
      <c r="GA37" s="316" t="str">
        <f t="shared" si="104"/>
        <v>lambda2</v>
      </c>
      <c r="GB37" s="28" t="str">
        <f t="shared" si="105"/>
        <v/>
      </c>
      <c r="GC37" s="279" t="str">
        <f t="shared" si="115"/>
        <v/>
      </c>
      <c r="GD37" s="366" t="str">
        <f t="shared" si="106"/>
        <v/>
      </c>
      <c r="GE37" s="81"/>
      <c r="GF37" s="279" t="str">
        <f t="shared" si="116"/>
        <v/>
      </c>
      <c r="GG37" s="366" t="str">
        <f t="shared" si="107"/>
        <v/>
      </c>
      <c r="GH37" s="81"/>
      <c r="GI37" s="279" t="str">
        <f t="shared" si="117"/>
        <v>leakance</v>
      </c>
      <c r="GJ37" s="366" t="str">
        <f t="shared" si="108"/>
        <v>sfr2</v>
      </c>
      <c r="GK37" s="81"/>
      <c r="GL37" s="279" t="str">
        <f t="shared" si="118"/>
        <v/>
      </c>
      <c r="GM37" s="362" t="str">
        <f t="shared" si="109"/>
        <v/>
      </c>
      <c r="GN37" s="81"/>
      <c r="GO37" s="279" t="str">
        <f t="shared" si="119"/>
        <v/>
      </c>
      <c r="GP37" s="286" t="str">
        <f t="shared" si="110"/>
        <v/>
      </c>
      <c r="GQ37" s="28"/>
      <c r="GR37" s="339" t="str">
        <f>IF(ISNUMBER(IF37),INDEX($GA$15:$GA$313,MATCH(IF37,$IE$15:$IE$190,0),1),"")</f>
        <v/>
      </c>
      <c r="GS37" s="341" t="str">
        <f t="shared" si="111"/>
        <v/>
      </c>
      <c r="GT37" s="340" t="str">
        <f t="shared" si="112"/>
        <v/>
      </c>
      <c r="GU37" s="279" t="str">
        <f t="shared" si="120"/>
        <v/>
      </c>
      <c r="GV37" s="279" t="str">
        <f t="shared" ref="GV37:GV67" si="132">IF(OR(GG37="-",GG37=""),"",INDEX($FY$15:$FY$313,MATCH(GF37,$GA$15:$GA$313,0),1))</f>
        <v/>
      </c>
      <c r="GW37" s="279" t="str">
        <f>IF(OR(GJ37="-",GJ37=""),"",INDEX($FY$15:$FY$313,MATCH(GI37,$GA$15:$GA$313,0),1))</f>
        <v>|sfr3</v>
      </c>
      <c r="GX37" s="279" t="str">
        <f>IF(OR(GM37="-",GM37=""),"",INDEX($FY$15:$FY$313,MATCH(GL37,$GA$15:$GA$313,0),1))</f>
        <v/>
      </c>
      <c r="GY37" s="279" t="str">
        <f t="shared" ref="GY37:GY53" si="133">IF(OR(GP37="-",GP37=""),"",INDEX($FY$15:$FY$313,MATCH(GO37,$GA$15:$GA$313,0),1))</f>
        <v/>
      </c>
      <c r="GZ37" s="71"/>
      <c r="HA37" s="370"/>
      <c r="HB37" s="370"/>
      <c r="HC37" s="61" t="s">
        <v>917</v>
      </c>
      <c r="HD37" s="370"/>
      <c r="HE37" s="370"/>
      <c r="HF37" s="370"/>
      <c r="HG37" s="370"/>
      <c r="HH37" s="370"/>
      <c r="HI37" s="370"/>
      <c r="HJ37" s="370"/>
      <c r="HK37" s="294"/>
      <c r="HL37" s="294"/>
      <c r="HM37" s="75"/>
      <c r="HN37" s="293">
        <f>IF(HA37&lt;&gt;"",MAX(HN$14:HN36)+1,0)</f>
        <v>0</v>
      </c>
      <c r="HO37" s="293">
        <f>IF(HB37&lt;&gt;"",MAX(HO$14:HO36)+1,0)</f>
        <v>0</v>
      </c>
      <c r="HP37" s="293">
        <f>IF(HC37&lt;&gt;"",MAX(HP$14:HP36)+1,0)</f>
        <v>23</v>
      </c>
      <c r="HQ37" s="293">
        <f>IF(HD37&lt;&gt;"",MAX(HQ$14:HQ36)+1,0)</f>
        <v>0</v>
      </c>
      <c r="HR37" s="293">
        <f>IF(HE37&lt;&gt;"",MAX(HR$14:HR36)+1,0)</f>
        <v>0</v>
      </c>
      <c r="HS37" s="293">
        <f>IF(HF37&lt;&gt;"",MAX(HS$14:HS36)+1,0)</f>
        <v>0</v>
      </c>
      <c r="HT37" s="293">
        <f>IF(HG37&lt;&gt;"",MAX(HT$14:HT36)+1,0)</f>
        <v>0</v>
      </c>
      <c r="HU37" s="293">
        <f>IF(HH37&lt;&gt;"",MAX(HU$14:HU36)+1,0)</f>
        <v>0</v>
      </c>
      <c r="HV37" s="293">
        <f>IF(HI37&lt;&gt;"",MAX(HV$14:HV36)+1,0)</f>
        <v>0</v>
      </c>
      <c r="HW37" s="293">
        <f>IF(HJ37&lt;&gt;"",MAX(HW$14:HW36)+1,0)</f>
        <v>0</v>
      </c>
      <c r="HX37" s="293">
        <f>IF(HK37&lt;&gt;"",MAX(HX$14:HX36)+1,0)</f>
        <v>0</v>
      </c>
      <c r="HY37" s="293">
        <f>IF(HL37&lt;&gt;"",MAX(HY$14:HY36)+1,0)</f>
        <v>0</v>
      </c>
      <c r="HZ37" s="75">
        <f t="shared" si="123"/>
        <v>1</v>
      </c>
      <c r="IA37" s="75">
        <f t="shared" si="124"/>
        <v>0</v>
      </c>
      <c r="IB37" s="75">
        <f t="shared" si="125"/>
        <v>23</v>
      </c>
      <c r="IC37" s="75">
        <f t="shared" si="126"/>
        <v>0</v>
      </c>
      <c r="ID37" s="395">
        <f t="shared" si="127"/>
        <v>126</v>
      </c>
      <c r="IE37" s="394">
        <f>IF(ISNUMBER(MATCH(GA37,$IC$15:$IC$313,0)),0,MAX(IE$14:IE36)+1)</f>
        <v>0</v>
      </c>
      <c r="IF37" s="394" t="str">
        <f t="shared" si="128"/>
        <v/>
      </c>
      <c r="IG37" s="382">
        <f>IF(OR(II37="",II37=0),"",B37)</f>
        <v>23</v>
      </c>
      <c r="IH37" s="79"/>
      <c r="II37" s="283" t="str">
        <f t="shared" si="114"/>
        <v>12_sfr-pindersauer</v>
      </c>
      <c r="IJ37" s="399" t="s">
        <v>699</v>
      </c>
      <c r="IK37" s="71"/>
      <c r="IL37" s="229"/>
      <c r="IM37" s="229"/>
      <c r="IN37" s="229"/>
      <c r="IO37" s="19"/>
      <c r="IP37" s="172"/>
      <c r="IQ37" s="172"/>
      <c r="IR37" s="172"/>
      <c r="IS37" s="172"/>
      <c r="IT37" s="172"/>
      <c r="IU37" s="172"/>
      <c r="IV37" s="172"/>
      <c r="IW37" s="172"/>
      <c r="IX37" s="172"/>
      <c r="IY37" s="172"/>
      <c r="IZ37" s="172"/>
      <c r="JA37" s="98"/>
      <c r="JB37" s="189">
        <v>0.6881425200000002</v>
      </c>
      <c r="JC37" s="128">
        <v>840.8</v>
      </c>
      <c r="JD37" s="129">
        <v>836.36946715696115</v>
      </c>
      <c r="JE37" s="119">
        <v>2.9999902248382999</v>
      </c>
      <c r="JF37" s="132">
        <v>840.1558</v>
      </c>
      <c r="JG37" s="148">
        <v>32</v>
      </c>
      <c r="JH37" s="179">
        <v>0.68813999999999997</v>
      </c>
      <c r="JI37" s="140">
        <v>835.2</v>
      </c>
      <c r="JJ37" s="185"/>
      <c r="JK37" s="144"/>
      <c r="JL37" s="124"/>
      <c r="JM37" s="124"/>
      <c r="JN37" s="152"/>
      <c r="JO37" s="145">
        <f t="shared" si="131"/>
        <v>0.68813999999999997</v>
      </c>
      <c r="JP37" s="126"/>
      <c r="JQ37" s="145">
        <v>0.6881425200000002</v>
      </c>
      <c r="JR37" s="160">
        <f t="shared" si="3"/>
        <v>0.68813999999999997</v>
      </c>
      <c r="JS37" s="160">
        <f t="shared" si="4"/>
        <v>16.515360000000001</v>
      </c>
      <c r="JT37" s="160">
        <f t="shared" si="5"/>
        <v>990.92160000000013</v>
      </c>
      <c r="JU37" s="160">
        <f t="shared" si="10"/>
        <v>990.92160000000013</v>
      </c>
      <c r="JV37" s="98"/>
      <c r="JW37" s="71"/>
      <c r="JX37" s="293" t="str">
        <f>IF(AND(ISNUMBER(JX$14),ISNUMBER(MATCH($IC37,DJ$15:DJ$313,0))),$IC37,"")</f>
        <v/>
      </c>
      <c r="JY37" s="293" t="str">
        <f>IF(AND(ISNUMBER(JY$14),ISNUMBER(MATCH($IC37,DK$15:DK$313,0))),$IC37,"")</f>
        <v/>
      </c>
      <c r="JZ37" s="293" t="str">
        <f>IF(AND(ISNUMBER(JZ$14),ISNUMBER(MATCH($IC37,DL$15:DL$313,0))),$IC37,"")</f>
        <v/>
      </c>
      <c r="KA37" s="293" t="str">
        <f>IF(AND(ISNUMBER(KA$14),ISNUMBER(MATCH($IC37,DM$15:DM$313,0))),$IC37,"")</f>
        <v/>
      </c>
      <c r="KB37" s="293" t="str">
        <f>IF(AND(ISNUMBER(KB$14),ISNUMBER(MATCH($IC37,DN$15:DN$313,0))),$IC37,"")</f>
        <v/>
      </c>
      <c r="KC37" s="293" t="str">
        <f>IF(AND(ISNUMBER(KC$14),ISNUMBER(MATCH($IC37,DO$15:DO$313,0))),$IC37,"")</f>
        <v/>
      </c>
      <c r="KD37" s="293" t="str">
        <f>IF(AND(ISNUMBER(KD$14),ISNUMBER(MATCH($IC37,DP$15:DP$313,0))),$IC37,"")</f>
        <v/>
      </c>
      <c r="KE37" s="293" t="str">
        <f>IF(AND(ISNUMBER(KE$14),ISNUMBER(MATCH($IC37,DQ$15:DQ$313,0))),$IC37,"")</f>
        <v/>
      </c>
      <c r="KF37" s="293" t="str">
        <f>IF(AND(ISNUMBER(KF$14),ISNUMBER(MATCH($IC37,DR$15:DR$313,0))),$IC37,"")</f>
        <v/>
      </c>
      <c r="KG37" s="293" t="str">
        <f>IF(AND(ISNUMBER(KG$14),ISNUMBER(MATCH($IC37,DS$15:DS$313,0))),$IC37,"")</f>
        <v/>
      </c>
      <c r="KH37" s="293" t="str">
        <f>IF(AND(ISNUMBER(KH$14),ISNUMBER(MATCH($IC37,DT$15:DT$313,0))),$IC37,"")</f>
        <v/>
      </c>
      <c r="KI37" s="293" t="str">
        <f>IF(AND(ISNUMBER(KI$14),ISNUMBER(MATCH($IC37,DU$15:DU$313,0))),$IC37,"")</f>
        <v/>
      </c>
      <c r="KJ37" s="293" t="str">
        <f>IF(AND(ISNUMBER(KJ$14),ISNUMBER(MATCH($IC37,DV$15:DV$313,0))),$IC37,"")</f>
        <v/>
      </c>
      <c r="KK37" s="293" t="str">
        <f>IF(AND(ISNUMBER(KK$14),ISNUMBER(MATCH($IC37,DW$15:DW$313,0))),$IC37,"")</f>
        <v/>
      </c>
      <c r="KL37" s="293" t="str">
        <f>IF(AND(ISNUMBER(KL$14),ISNUMBER(MATCH($IC37,DX$15:DX$313,0))),$IC37,"")</f>
        <v/>
      </c>
      <c r="KM37" s="293" t="str">
        <f>IF(AND(ISNUMBER(KM$14),ISNUMBER(MATCH($IC37,DY$15:DY$313,0))),$IC37,"")</f>
        <v/>
      </c>
      <c r="KN37" s="293" t="str">
        <f>IF(AND(ISNUMBER(KN$14),ISNUMBER(MATCH($IC37,DZ$15:DZ$313,0))),$IC37,"")</f>
        <v/>
      </c>
      <c r="KO37" s="293" t="str">
        <f>IF(AND(ISNUMBER(KO$14),ISNUMBER(MATCH($IC37,EA$15:EA$313,0))),$IC37,"")</f>
        <v/>
      </c>
      <c r="KP37" s="293" t="str">
        <f>IF(AND(ISNUMBER(KP$14),ISNUMBER(MATCH($IC37,EB$15:EB$313,0))),$IC37,"")</f>
        <v/>
      </c>
      <c r="KQ37" s="293" t="str">
        <f>IF(AND(ISNUMBER(KQ$14),ISNUMBER(MATCH($IC37,EC$15:EC$313,0))),$IC37,"")</f>
        <v/>
      </c>
      <c r="KR37" s="293" t="str">
        <f>IF(AND(ISNUMBER(KR$14),ISNUMBER(MATCH($IC37,ED$15:ED$313,0))),$IC37,"")</f>
        <v/>
      </c>
      <c r="KS37" s="293" t="str">
        <f>IF(AND(ISNUMBER(KS$14),ISNUMBER(MATCH($IC37,EE$15:EE$313,0))),$IC37,"")</f>
        <v/>
      </c>
      <c r="KT37" s="293" t="str">
        <f>IF(AND(ISNUMBER(KT$14),ISNUMBER(MATCH($IC37,EF$15:EF$313,0))),$IC37,"")</f>
        <v/>
      </c>
      <c r="KU37" s="293" t="str">
        <f>IF(AND(ISNUMBER(KU$14),ISNUMBER(MATCH($IC37,EG$15:EG$313,0))),$IC37,"")</f>
        <v/>
      </c>
      <c r="KV37" s="293" t="str">
        <f>IF(AND(ISNUMBER(KV$14),ISNUMBER(MATCH($IC37,EH$15:EH$313,0))),$IC37,"")</f>
        <v/>
      </c>
      <c r="KW37" s="293" t="str">
        <f>IF(AND(ISNUMBER(KW$14),ISNUMBER(MATCH($IC37,EI$15:EI$313,0))),$IC37,"")</f>
        <v/>
      </c>
      <c r="KX37" s="293" t="str">
        <f>IF(AND(ISNUMBER(KX$14),ISNUMBER(MATCH($IC37,EJ$15:EJ$313,0))),$IC37,"")</f>
        <v/>
      </c>
      <c r="KY37" s="293" t="str">
        <f>IF(AND(ISNUMBER(KY$14),ISNUMBER(MATCH($IC37,EK$15:EK$313,0))),$IC37,"")</f>
        <v/>
      </c>
      <c r="KZ37" s="293"/>
      <c r="LA37" s="293"/>
      <c r="LB37" s="293"/>
      <c r="LC37" s="75">
        <f>COUNTIF(JX37:KY37,"="&amp;IC37)</f>
        <v>0</v>
      </c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</row>
    <row r="38" spans="1:329" s="3" customFormat="1" ht="6" customHeight="1" x14ac:dyDescent="0.15">
      <c r="A38" s="61" t="s">
        <v>774</v>
      </c>
      <c r="B38" s="305">
        <f t="shared" si="129"/>
        <v>24</v>
      </c>
      <c r="C38" s="84" t="s">
        <v>29</v>
      </c>
      <c r="D38" s="303" t="s">
        <v>527</v>
      </c>
      <c r="E38" s="71"/>
      <c r="F38" s="260"/>
      <c r="G38" s="261" t="s">
        <v>101</v>
      </c>
      <c r="H38" s="262" t="s">
        <v>2</v>
      </c>
      <c r="I38" s="260"/>
      <c r="J38" s="261" t="s">
        <v>3</v>
      </c>
      <c r="K38" s="262">
        <v>1</v>
      </c>
      <c r="L38" s="260"/>
      <c r="M38" s="261" t="s">
        <v>43</v>
      </c>
      <c r="N38" s="262">
        <v>0</v>
      </c>
      <c r="O38" s="260"/>
      <c r="P38" s="261" t="s">
        <v>34</v>
      </c>
      <c r="Q38" s="262">
        <v>0.3</v>
      </c>
      <c r="R38" s="260"/>
      <c r="S38" s="261" t="s">
        <v>69</v>
      </c>
      <c r="T38" s="262" t="s">
        <v>18</v>
      </c>
      <c r="U38" s="260"/>
      <c r="V38" s="261"/>
      <c r="W38" s="262"/>
      <c r="X38" s="260"/>
      <c r="Y38" s="261" t="s">
        <v>10</v>
      </c>
      <c r="Z38" s="261">
        <v>0.1</v>
      </c>
      <c r="AA38" s="260"/>
      <c r="AB38" s="261" t="s">
        <v>43</v>
      </c>
      <c r="AC38" s="262">
        <v>0</v>
      </c>
      <c r="AD38" s="260"/>
      <c r="AE38" s="261" t="s">
        <v>21</v>
      </c>
      <c r="AF38" s="276">
        <v>2</v>
      </c>
      <c r="AG38" s="260"/>
      <c r="AH38" s="261" t="s">
        <v>87</v>
      </c>
      <c r="AI38" s="276">
        <f>INDEX($AI$15:$AI$313,MATCH(AH35,$AH$15:$AH$313,0),1)*INDEX($AI$15:$AI$313,MATCH(AH26,$AH$15:$AH$313,0),1)</f>
        <v>5.0000000000000001E-3</v>
      </c>
      <c r="AJ38" s="260"/>
      <c r="AK38" s="261" t="s">
        <v>22</v>
      </c>
      <c r="AL38" s="262">
        <v>32</v>
      </c>
      <c r="AM38" s="260"/>
      <c r="AN38" s="261" t="s">
        <v>157</v>
      </c>
      <c r="AO38" s="262">
        <v>1</v>
      </c>
      <c r="AP38" s="283"/>
      <c r="AQ38" s="356" t="s">
        <v>740</v>
      </c>
      <c r="AR38" s="351" t="s">
        <v>737</v>
      </c>
      <c r="AS38" s="283"/>
      <c r="AT38" s="356" t="s">
        <v>758</v>
      </c>
      <c r="AU38" s="351" t="s">
        <v>760</v>
      </c>
      <c r="AV38" s="260"/>
      <c r="AW38" s="261"/>
      <c r="AX38" s="262"/>
      <c r="AY38" s="260"/>
      <c r="AZ38" s="261" t="s">
        <v>400</v>
      </c>
      <c r="BA38" s="262">
        <v>3</v>
      </c>
      <c r="BB38" s="260"/>
      <c r="BC38" s="261" t="s">
        <v>12</v>
      </c>
      <c r="BD38" s="262">
        <v>1.0000000000000001E-9</v>
      </c>
      <c r="BE38" s="260"/>
      <c r="BF38" s="261" t="s">
        <v>4</v>
      </c>
      <c r="BG38" s="262" t="s">
        <v>417</v>
      </c>
      <c r="BH38" s="260"/>
      <c r="BI38" s="261" t="s">
        <v>872</v>
      </c>
      <c r="BJ38" s="261" t="s">
        <v>7</v>
      </c>
      <c r="BK38" s="260"/>
      <c r="BL38" s="261" t="s">
        <v>13</v>
      </c>
      <c r="BM38" s="262">
        <v>1000</v>
      </c>
      <c r="BN38" s="260"/>
      <c r="BO38" s="261"/>
      <c r="BP38" s="262"/>
      <c r="BQ38" s="260"/>
      <c r="BR38" s="261"/>
      <c r="BS38" s="262"/>
      <c r="BT38" s="260"/>
      <c r="BU38" s="261" t="s">
        <v>444</v>
      </c>
      <c r="BV38" s="262">
        <v>3.4900000000000003E-4</v>
      </c>
      <c r="BW38" s="260"/>
      <c r="BX38" s="261" t="s">
        <v>478</v>
      </c>
      <c r="BY38" s="262">
        <v>0.7</v>
      </c>
      <c r="BZ38" s="260"/>
      <c r="CA38" s="261" t="s">
        <v>12</v>
      </c>
      <c r="CB38" s="262">
        <v>1.0000000000000001E-5</v>
      </c>
      <c r="CC38" s="260"/>
      <c r="CD38" s="261" t="s">
        <v>358</v>
      </c>
      <c r="CE38" s="262">
        <v>-1E+30</v>
      </c>
      <c r="CF38" s="376" t="s">
        <v>2</v>
      </c>
      <c r="CG38" s="229"/>
      <c r="CH38" s="230">
        <f>IF(ISNUMBER(FW38),IF(ISNUMBER(MATCH(GA38,$CG$15:$CG$313,0)),0,MAX(CH$14:CH37)+1),"")</f>
        <v>18</v>
      </c>
      <c r="CI38" s="7">
        <f t="shared" si="19"/>
        <v>16</v>
      </c>
      <c r="CJ38" s="7">
        <f t="shared" si="20"/>
        <v>12</v>
      </c>
      <c r="CK38" s="7">
        <f t="shared" si="21"/>
        <v>9</v>
      </c>
      <c r="CL38" s="7">
        <f t="shared" si="22"/>
        <v>10</v>
      </c>
      <c r="CM38" s="7" t="str">
        <f t="shared" si="23"/>
        <v/>
      </c>
      <c r="CN38" s="7">
        <f t="shared" si="24"/>
        <v>20</v>
      </c>
      <c r="CO38" s="7" t="str">
        <f t="shared" si="25"/>
        <v/>
      </c>
      <c r="CP38" s="7">
        <f t="shared" si="26"/>
        <v>7</v>
      </c>
      <c r="CQ38" s="7" t="str">
        <f t="shared" si="27"/>
        <v/>
      </c>
      <c r="CR38" s="7">
        <f t="shared" si="28"/>
        <v>7</v>
      </c>
      <c r="CS38" s="7" t="str">
        <f t="shared" si="29"/>
        <v/>
      </c>
      <c r="CT38" s="7">
        <f t="shared" si="30"/>
        <v>9</v>
      </c>
      <c r="CU38" s="7">
        <f t="shared" si="31"/>
        <v>6</v>
      </c>
      <c r="CV38" s="7">
        <f t="shared" si="32"/>
        <v>6</v>
      </c>
      <c r="CW38" s="7">
        <f t="shared" si="33"/>
        <v>2</v>
      </c>
      <c r="CX38" s="7">
        <f t="shared" si="34"/>
        <v>9</v>
      </c>
      <c r="CY38" s="7">
        <f t="shared" si="35"/>
        <v>9</v>
      </c>
      <c r="CZ38" s="7">
        <f t="shared" si="36"/>
        <v>5</v>
      </c>
      <c r="DA38" s="7">
        <f t="shared" si="37"/>
        <v>5</v>
      </c>
      <c r="DB38" s="7">
        <f t="shared" si="38"/>
        <v>14</v>
      </c>
      <c r="DC38" s="7">
        <f t="shared" si="39"/>
        <v>7</v>
      </c>
      <c r="DD38" s="7" t="str">
        <f t="shared" si="40"/>
        <v/>
      </c>
      <c r="DE38" s="7">
        <f t="shared" si="41"/>
        <v>9</v>
      </c>
      <c r="DF38" s="7" t="str">
        <f t="shared" si="42"/>
        <v/>
      </c>
      <c r="DG38" s="7">
        <f t="shared" si="43"/>
        <v>6</v>
      </c>
      <c r="DH38" s="7" t="str">
        <f t="shared" si="44"/>
        <v/>
      </c>
      <c r="DI38" s="65" t="s">
        <v>2</v>
      </c>
      <c r="DJ38" s="309" t="str">
        <f t="shared" si="45"/>
        <v>top</v>
      </c>
      <c r="DK38" s="309" t="str">
        <f t="shared" si="46"/>
        <v>top</v>
      </c>
      <c r="DL38" s="309" t="str">
        <f t="shared" si="47"/>
        <v>top</v>
      </c>
      <c r="DM38" s="309" t="str">
        <f t="shared" si="48"/>
        <v>top</v>
      </c>
      <c r="DN38" s="309" t="str">
        <f t="shared" si="49"/>
        <v>-</v>
      </c>
      <c r="DO38" s="309" t="str">
        <f t="shared" si="50"/>
        <v>Top</v>
      </c>
      <c r="DP38" s="309" t="str">
        <f t="shared" si="51"/>
        <v>-</v>
      </c>
      <c r="DQ38" s="309" t="str">
        <f t="shared" si="52"/>
        <v>top</v>
      </c>
      <c r="DR38" s="309" t="str">
        <f t="shared" si="53"/>
        <v>-</v>
      </c>
      <c r="DS38" s="309" t="str">
        <f t="shared" si="54"/>
        <v>top</v>
      </c>
      <c r="DT38" s="309" t="str">
        <f t="shared" si="55"/>
        <v>-</v>
      </c>
      <c r="DU38" s="309" t="str">
        <f t="shared" si="56"/>
        <v>top</v>
      </c>
      <c r="DV38" s="309" t="str">
        <f t="shared" si="57"/>
        <v>top</v>
      </c>
      <c r="DW38" s="309" t="str">
        <f t="shared" si="58"/>
        <v>top</v>
      </c>
      <c r="DX38" s="309" t="str">
        <f t="shared" si="59"/>
        <v>top</v>
      </c>
      <c r="DY38" s="309" t="str">
        <f t="shared" si="60"/>
        <v>top</v>
      </c>
      <c r="DZ38" s="309" t="str">
        <f t="shared" si="61"/>
        <v>top</v>
      </c>
      <c r="EA38" s="309" t="str">
        <f t="shared" si="62"/>
        <v>top</v>
      </c>
      <c r="EB38" s="309" t="str">
        <f t="shared" si="63"/>
        <v>top</v>
      </c>
      <c r="EC38" s="309" t="str">
        <f t="shared" si="64"/>
        <v>top</v>
      </c>
      <c r="ED38" s="309" t="str">
        <f t="shared" si="65"/>
        <v>top</v>
      </c>
      <c r="EE38" s="309" t="str">
        <f t="shared" si="66"/>
        <v>-</v>
      </c>
      <c r="EF38" s="309" t="str">
        <f t="shared" si="67"/>
        <v>top</v>
      </c>
      <c r="EG38" s="309" t="str">
        <f t="shared" si="68"/>
        <v>-</v>
      </c>
      <c r="EH38" s="309" t="str">
        <f t="shared" si="69"/>
        <v>top</v>
      </c>
      <c r="EI38" s="309" t="str">
        <f t="shared" si="70"/>
        <v>-</v>
      </c>
      <c r="EJ38" s="7"/>
      <c r="EK38" s="7"/>
      <c r="EL38" s="7"/>
      <c r="EM38" s="34"/>
      <c r="EN38" s="66">
        <f t="shared" si="71"/>
        <v>0</v>
      </c>
      <c r="EO38" s="66">
        <f t="shared" si="72"/>
        <v>1</v>
      </c>
      <c r="EP38" s="66">
        <f t="shared" si="73"/>
        <v>0</v>
      </c>
      <c r="EQ38" s="66">
        <f t="shared" si="74"/>
        <v>0</v>
      </c>
      <c r="ER38" s="66" t="str">
        <f t="shared" si="75"/>
        <v>-</v>
      </c>
      <c r="ES38" s="66" t="str">
        <f t="shared" si="76"/>
        <v>-</v>
      </c>
      <c r="ET38" s="66" t="str">
        <f t="shared" si="77"/>
        <v>-</v>
      </c>
      <c r="EU38" s="66">
        <f t="shared" si="78"/>
        <v>0</v>
      </c>
      <c r="EV38" s="66" t="str">
        <f t="shared" si="79"/>
        <v>-</v>
      </c>
      <c r="EW38" s="66">
        <f t="shared" si="80"/>
        <v>6.75</v>
      </c>
      <c r="EX38" s="66" t="str">
        <f t="shared" si="81"/>
        <v>-</v>
      </c>
      <c r="EY38" s="66">
        <f t="shared" si="82"/>
        <v>780</v>
      </c>
      <c r="EZ38" s="66">
        <f t="shared" si="83"/>
        <v>200</v>
      </c>
      <c r="FA38" s="66">
        <f t="shared" si="84"/>
        <v>150</v>
      </c>
      <c r="FB38" s="66">
        <f t="shared" si="85"/>
        <v>10000</v>
      </c>
      <c r="FC38" s="66">
        <f t="shared" si="86"/>
        <v>50</v>
      </c>
      <c r="FD38" s="66">
        <f t="shared" si="87"/>
        <v>50</v>
      </c>
      <c r="FE38" s="66">
        <f t="shared" si="88"/>
        <v>0</v>
      </c>
      <c r="FF38" s="66">
        <f t="shared" si="89"/>
        <v>0</v>
      </c>
      <c r="FG38" s="66">
        <f t="shared" si="90"/>
        <v>80</v>
      </c>
      <c r="FH38" s="66">
        <f t="shared" si="91"/>
        <v>200</v>
      </c>
      <c r="FI38" s="66" t="str">
        <f t="shared" si="92"/>
        <v>-</v>
      </c>
      <c r="FJ38" s="66" t="str">
        <f t="shared" si="93"/>
        <v>"varies"</v>
      </c>
      <c r="FK38" s="66" t="str">
        <f t="shared" si="94"/>
        <v>-</v>
      </c>
      <c r="FL38" s="66">
        <f t="shared" si="95"/>
        <v>510</v>
      </c>
      <c r="FM38" s="66" t="str">
        <f t="shared" si="96"/>
        <v>-</v>
      </c>
      <c r="FN38" s="7"/>
      <c r="FO38" s="7"/>
      <c r="FP38" s="7"/>
      <c r="FQ38" s="97" t="s">
        <v>2</v>
      </c>
      <c r="FR38" s="71"/>
      <c r="FS38" s="7">
        <f>IF(ISNUMBER(INDEX($CI$15:$DI$314,$B38,GC$5)),MAX(FS$14:FS37)+1,0)</f>
        <v>9</v>
      </c>
      <c r="FT38" s="7">
        <f t="shared" si="97"/>
        <v>24</v>
      </c>
      <c r="FU38" s="7">
        <f t="shared" si="98"/>
        <v>163</v>
      </c>
      <c r="FV38" s="291">
        <f t="shared" si="99"/>
        <v>0</v>
      </c>
      <c r="FW38" s="291">
        <f t="shared" si="100"/>
        <v>24</v>
      </c>
      <c r="FX38" s="291">
        <f t="shared" si="101"/>
        <v>4894.3</v>
      </c>
      <c r="FY38" s="85" t="str">
        <f t="shared" si="102"/>
        <v>sfr_08</v>
      </c>
      <c r="FZ38" s="338">
        <f t="shared" si="103"/>
        <v>4894.3</v>
      </c>
      <c r="GA38" s="316" t="str">
        <f t="shared" si="104"/>
        <v>Gamma</v>
      </c>
      <c r="GB38" s="28" t="str">
        <f t="shared" si="105"/>
        <v/>
      </c>
      <c r="GC38" s="279" t="str">
        <f t="shared" si="115"/>
        <v/>
      </c>
      <c r="GD38" s="366" t="str">
        <f t="shared" si="106"/>
        <v/>
      </c>
      <c r="GE38" s="81"/>
      <c r="GF38" s="279" t="str">
        <f t="shared" si="116"/>
        <v/>
      </c>
      <c r="GG38" s="366" t="str">
        <f t="shared" si="107"/>
        <v/>
      </c>
      <c r="GH38" s="81"/>
      <c r="GI38" s="279" t="str">
        <f t="shared" si="117"/>
        <v>roughness</v>
      </c>
      <c r="GJ38" s="366">
        <f t="shared" si="108"/>
        <v>3.8580000000000003E-2</v>
      </c>
      <c r="GK38" s="81"/>
      <c r="GL38" s="279" t="str">
        <f t="shared" si="118"/>
        <v/>
      </c>
      <c r="GM38" s="362" t="str">
        <f t="shared" si="109"/>
        <v/>
      </c>
      <c r="GN38" s="81"/>
      <c r="GO38" s="279" t="str">
        <f t="shared" si="119"/>
        <v/>
      </c>
      <c r="GP38" s="286" t="str">
        <f t="shared" si="110"/>
        <v/>
      </c>
      <c r="GQ38" s="28"/>
      <c r="GR38" s="339" t="str">
        <f>IF(ISNUMBER(IF38),INDEX($GA$15:$GA$313,MATCH(IF38,$IE$15:$IE$190,0),1),"")</f>
        <v/>
      </c>
      <c r="GS38" s="341" t="str">
        <f t="shared" si="111"/>
        <v/>
      </c>
      <c r="GT38" s="340" t="str">
        <f t="shared" si="112"/>
        <v/>
      </c>
      <c r="GU38" s="279" t="str">
        <f t="shared" si="120"/>
        <v/>
      </c>
      <c r="GV38" s="279" t="str">
        <f t="shared" si="132"/>
        <v/>
      </c>
      <c r="GW38" s="279" t="str">
        <f>IF(OR(GJ38="-",GJ38=""),"",INDEX($FY$15:$FY$313,MATCH(GI38,$GA$15:$GA$313,0),1))</f>
        <v>sfr_03</v>
      </c>
      <c r="GX38" s="279" t="e">
        <f>IF(OR(#REF!="-",#REF!=""),"",INDEX($FY$15:$FY$313,MATCH(#REF!,$GA$15:$GA$313,0),1))</f>
        <v>#REF!</v>
      </c>
      <c r="GY38" s="279" t="str">
        <f t="shared" si="133"/>
        <v/>
      </c>
      <c r="GZ38" s="71"/>
      <c r="HA38" s="370"/>
      <c r="HB38" s="370"/>
      <c r="HC38" s="287" t="s">
        <v>438</v>
      </c>
      <c r="HD38" s="370"/>
      <c r="HE38" s="370"/>
      <c r="HF38" s="370"/>
      <c r="HG38" s="370"/>
      <c r="HH38" s="370"/>
      <c r="HI38" s="370"/>
      <c r="HJ38" s="370"/>
      <c r="HK38" s="294"/>
      <c r="HL38" s="294"/>
      <c r="HM38" s="75"/>
      <c r="HN38" s="293">
        <f>IF(HA38&lt;&gt;"",MAX(HN$14:HN37)+1,0)</f>
        <v>0</v>
      </c>
      <c r="HO38" s="293">
        <f>IF(HB38&lt;&gt;"",MAX(HO$14:HO37)+1,0)</f>
        <v>0</v>
      </c>
      <c r="HP38" s="293">
        <f>IF(HC38&lt;&gt;"",MAX(HP$14:HP37)+1,0)</f>
        <v>24</v>
      </c>
      <c r="HQ38" s="293">
        <f>IF(HD38&lt;&gt;"",MAX(HQ$14:HQ37)+1,0)</f>
        <v>0</v>
      </c>
      <c r="HR38" s="293">
        <f>IF(HE38&lt;&gt;"",MAX(HR$14:HR37)+1,0)</f>
        <v>0</v>
      </c>
      <c r="HS38" s="293">
        <f>IF(HF38&lt;&gt;"",MAX(HS$14:HS37)+1,0)</f>
        <v>0</v>
      </c>
      <c r="HT38" s="293">
        <f>IF(HG38&lt;&gt;"",MAX(HT$14:HT37)+1,0)</f>
        <v>0</v>
      </c>
      <c r="HU38" s="293">
        <f>IF(HH38&lt;&gt;"",MAX(HU$14:HU37)+1,0)</f>
        <v>0</v>
      </c>
      <c r="HV38" s="293">
        <f>IF(HI38&lt;&gt;"",MAX(HV$14:HV37)+1,0)</f>
        <v>0</v>
      </c>
      <c r="HW38" s="293">
        <f>IF(HJ38&lt;&gt;"",MAX(HW$14:HW37)+1,0)</f>
        <v>0</v>
      </c>
      <c r="HX38" s="293">
        <f>IF(HK38&lt;&gt;"",MAX(HX$14:HX37)+1,0)</f>
        <v>0</v>
      </c>
      <c r="HY38" s="293">
        <f>IF(HL38&lt;&gt;"",MAX(HY$14:HY37)+1,0)</f>
        <v>0</v>
      </c>
      <c r="HZ38" s="75">
        <f t="shared" si="123"/>
        <v>1</v>
      </c>
      <c r="IA38" s="75">
        <f t="shared" si="124"/>
        <v>0</v>
      </c>
      <c r="IB38" s="75">
        <f t="shared" si="125"/>
        <v>24</v>
      </c>
      <c r="IC38" s="75">
        <f t="shared" si="126"/>
        <v>0</v>
      </c>
      <c r="ID38" s="395">
        <f t="shared" si="127"/>
        <v>127</v>
      </c>
      <c r="IE38" s="394">
        <f>IF(ISNUMBER(MATCH(GA38,$IC$15:$IC$313,0)),0,MAX(IE$14:IE37)+1)</f>
        <v>0</v>
      </c>
      <c r="IF38" s="394" t="str">
        <f t="shared" si="128"/>
        <v/>
      </c>
      <c r="IG38" s="382">
        <f>IF(OR(II38="",II38=0),"",B38)</f>
        <v>24</v>
      </c>
      <c r="IH38" s="79"/>
      <c r="II38" s="283" t="str">
        <f t="shared" si="114"/>
        <v>13_sfr-p01b</v>
      </c>
      <c r="IJ38" s="399" t="s">
        <v>699</v>
      </c>
      <c r="IK38" s="71"/>
      <c r="IL38" s="229"/>
      <c r="IM38" s="229"/>
      <c r="IN38" s="229"/>
      <c r="IO38" s="19"/>
      <c r="IP38" s="172"/>
      <c r="IQ38" s="172"/>
      <c r="IR38" s="172"/>
      <c r="IS38" s="172"/>
      <c r="IT38" s="172"/>
      <c r="IU38" s="172"/>
      <c r="IV38" s="172"/>
      <c r="IW38" s="172"/>
      <c r="IX38" s="172"/>
      <c r="IY38" s="172"/>
      <c r="IZ38" s="172"/>
      <c r="JA38" s="98"/>
      <c r="JB38" s="189">
        <v>0.74357244000000033</v>
      </c>
      <c r="JC38" s="128">
        <v>840.8</v>
      </c>
      <c r="JD38" s="129">
        <v>836.33613382362785</v>
      </c>
      <c r="JE38" s="119">
        <v>2.9999902248382999</v>
      </c>
      <c r="JF38" s="132">
        <v>840.1558</v>
      </c>
      <c r="JG38" s="148">
        <v>33</v>
      </c>
      <c r="JH38" s="179">
        <v>0.74356999999999995</v>
      </c>
      <c r="JI38" s="140">
        <v>835.1</v>
      </c>
      <c r="JJ38" s="185"/>
      <c r="JK38" s="144"/>
      <c r="JL38" s="124"/>
      <c r="JM38" s="124"/>
      <c r="JN38" s="152"/>
      <c r="JO38" s="145">
        <f t="shared" si="131"/>
        <v>0.74356999999999995</v>
      </c>
      <c r="JP38" s="126"/>
      <c r="JQ38" s="145">
        <v>0.74357244000000033</v>
      </c>
      <c r="JR38" s="160">
        <f t="shared" ref="JR38:JR60" si="134">IF(ISNUMBER(JO38),JO38,"")</f>
        <v>0.74356999999999995</v>
      </c>
      <c r="JS38" s="160">
        <f t="shared" ref="JS38:JS60" si="135">IF(ISNUMBER(JR38),JR38*$JS$4,"")</f>
        <v>17.845679999999998</v>
      </c>
      <c r="JT38" s="160">
        <f t="shared" ref="JT38:JT60" si="136">IF(ISNUMBER(JR38),JS38*$JT$4,"")</f>
        <v>1070.7407999999998</v>
      </c>
      <c r="JU38" s="160">
        <f t="shared" si="10"/>
        <v>1070.7407999999998</v>
      </c>
      <c r="JV38" s="98"/>
      <c r="JW38" s="71"/>
      <c r="JX38" s="293" t="str">
        <f>IF(AND(ISNUMBER(JX$14),ISNUMBER(MATCH($IC38,DJ$15:DJ$313,0))),$IC38,"")</f>
        <v/>
      </c>
      <c r="JY38" s="293" t="str">
        <f>IF(AND(ISNUMBER(JY$14),ISNUMBER(MATCH($IC38,DK$15:DK$313,0))),$IC38,"")</f>
        <v/>
      </c>
      <c r="JZ38" s="293" t="str">
        <f>IF(AND(ISNUMBER(JZ$14),ISNUMBER(MATCH($IC38,DL$15:DL$313,0))),$IC38,"")</f>
        <v/>
      </c>
      <c r="KA38" s="293" t="str">
        <f>IF(AND(ISNUMBER(KA$14),ISNUMBER(MATCH($IC38,DM$15:DM$313,0))),$IC38,"")</f>
        <v/>
      </c>
      <c r="KB38" s="293" t="str">
        <f>IF(AND(ISNUMBER(KB$14),ISNUMBER(MATCH($IC38,DN$15:DN$313,0))),$IC38,"")</f>
        <v/>
      </c>
      <c r="KC38" s="293" t="str">
        <f>IF(AND(ISNUMBER(KC$14),ISNUMBER(MATCH($IC38,DO$15:DO$313,0))),$IC38,"")</f>
        <v/>
      </c>
      <c r="KD38" s="293" t="str">
        <f>IF(AND(ISNUMBER(KD$14),ISNUMBER(MATCH($IC38,DP$15:DP$313,0))),$IC38,"")</f>
        <v/>
      </c>
      <c r="KE38" s="293" t="str">
        <f>IF(AND(ISNUMBER(KE$14),ISNUMBER(MATCH($IC38,DQ$15:DQ$313,0))),$IC38,"")</f>
        <v/>
      </c>
      <c r="KF38" s="293" t="str">
        <f>IF(AND(ISNUMBER(KF$14),ISNUMBER(MATCH($IC38,DR$15:DR$313,0))),$IC38,"")</f>
        <v/>
      </c>
      <c r="KG38" s="293" t="str">
        <f>IF(AND(ISNUMBER(KG$14),ISNUMBER(MATCH($IC38,DS$15:DS$313,0))),$IC38,"")</f>
        <v/>
      </c>
      <c r="KH38" s="293" t="str">
        <f>IF(AND(ISNUMBER(KH$14),ISNUMBER(MATCH($IC38,DT$15:DT$313,0))),$IC38,"")</f>
        <v/>
      </c>
      <c r="KI38" s="293" t="str">
        <f>IF(AND(ISNUMBER(KI$14),ISNUMBER(MATCH($IC38,DU$15:DU$313,0))),$IC38,"")</f>
        <v/>
      </c>
      <c r="KJ38" s="293" t="str">
        <f>IF(AND(ISNUMBER(KJ$14),ISNUMBER(MATCH($IC38,DV$15:DV$313,0))),$IC38,"")</f>
        <v/>
      </c>
      <c r="KK38" s="293" t="str">
        <f>IF(AND(ISNUMBER(KK$14),ISNUMBER(MATCH($IC38,DW$15:DW$313,0))),$IC38,"")</f>
        <v/>
      </c>
      <c r="KL38" s="293" t="str">
        <f>IF(AND(ISNUMBER(KL$14),ISNUMBER(MATCH($IC38,DX$15:DX$313,0))),$IC38,"")</f>
        <v/>
      </c>
      <c r="KM38" s="293" t="str">
        <f>IF(AND(ISNUMBER(KM$14),ISNUMBER(MATCH($IC38,DY$15:DY$313,0))),$IC38,"")</f>
        <v/>
      </c>
      <c r="KN38" s="293" t="str">
        <f>IF(AND(ISNUMBER(KN$14),ISNUMBER(MATCH($IC38,DZ$15:DZ$313,0))),$IC38,"")</f>
        <v/>
      </c>
      <c r="KO38" s="293" t="str">
        <f>IF(AND(ISNUMBER(KO$14),ISNUMBER(MATCH($IC38,EA$15:EA$313,0))),$IC38,"")</f>
        <v/>
      </c>
      <c r="KP38" s="293" t="str">
        <f>IF(AND(ISNUMBER(KP$14),ISNUMBER(MATCH($IC38,EB$15:EB$313,0))),$IC38,"")</f>
        <v/>
      </c>
      <c r="KQ38" s="293" t="str">
        <f>IF(AND(ISNUMBER(KQ$14),ISNUMBER(MATCH($IC38,EC$15:EC$313,0))),$IC38,"")</f>
        <v/>
      </c>
      <c r="KR38" s="293" t="str">
        <f>IF(AND(ISNUMBER(KR$14),ISNUMBER(MATCH($IC38,ED$15:ED$313,0))),$IC38,"")</f>
        <v/>
      </c>
      <c r="KS38" s="293" t="str">
        <f>IF(AND(ISNUMBER(KS$14),ISNUMBER(MATCH($IC38,EE$15:EE$313,0))),$IC38,"")</f>
        <v/>
      </c>
      <c r="KT38" s="293" t="str">
        <f>IF(AND(ISNUMBER(KT$14),ISNUMBER(MATCH($IC38,EF$15:EF$313,0))),$IC38,"")</f>
        <v/>
      </c>
      <c r="KU38" s="293" t="str">
        <f>IF(AND(ISNUMBER(KU$14),ISNUMBER(MATCH($IC38,EG$15:EG$313,0))),$IC38,"")</f>
        <v/>
      </c>
      <c r="KV38" s="293" t="str">
        <f>IF(AND(ISNUMBER(KV$14),ISNUMBER(MATCH($IC38,EH$15:EH$313,0))),$IC38,"")</f>
        <v/>
      </c>
      <c r="KW38" s="293" t="str">
        <f>IF(AND(ISNUMBER(KW$14),ISNUMBER(MATCH($IC38,EI$15:EI$313,0))),$IC38,"")</f>
        <v/>
      </c>
      <c r="KX38" s="293" t="str">
        <f>IF(AND(ISNUMBER(KX$14),ISNUMBER(MATCH($IC38,EJ$15:EJ$313,0))),$IC38,"")</f>
        <v/>
      </c>
      <c r="KY38" s="293" t="str">
        <f>IF(AND(ISNUMBER(KY$14),ISNUMBER(MATCH($IC38,EK$15:EK$313,0))),$IC38,"")</f>
        <v/>
      </c>
      <c r="KZ38" s="293"/>
      <c r="LA38" s="293"/>
      <c r="LB38" s="293"/>
      <c r="LC38" s="75">
        <f>COUNTIF(JX38:KY38,"="&amp;IC38)</f>
        <v>0</v>
      </c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</row>
    <row r="39" spans="1:329" s="3" customFormat="1" ht="6" customHeight="1" x14ac:dyDescent="0.15">
      <c r="A39" s="80"/>
      <c r="B39" s="305">
        <f t="shared" si="129"/>
        <v>25</v>
      </c>
      <c r="C39" s="84" t="s">
        <v>6</v>
      </c>
      <c r="D39" s="303" t="s">
        <v>526</v>
      </c>
      <c r="E39" s="71"/>
      <c r="F39" s="260"/>
      <c r="G39" s="261" t="s">
        <v>11</v>
      </c>
      <c r="H39" s="262">
        <v>1</v>
      </c>
      <c r="I39" s="260"/>
      <c r="J39" s="261" t="s">
        <v>51</v>
      </c>
      <c r="K39" s="262">
        <v>0.05</v>
      </c>
      <c r="L39" s="260"/>
      <c r="M39" s="261" t="s">
        <v>6</v>
      </c>
      <c r="N39" s="262">
        <f>-N22</f>
        <v>-10</v>
      </c>
      <c r="O39" s="260"/>
      <c r="P39" s="261" t="s">
        <v>87</v>
      </c>
      <c r="Q39" s="262" t="s">
        <v>153</v>
      </c>
      <c r="R39" s="260"/>
      <c r="S39" s="261" t="s">
        <v>157</v>
      </c>
      <c r="T39" s="262" t="s">
        <v>160</v>
      </c>
      <c r="U39" s="260"/>
      <c r="V39" s="261"/>
      <c r="W39" s="262"/>
      <c r="X39" s="260"/>
      <c r="Y39" s="261" t="s">
        <v>33</v>
      </c>
      <c r="Z39" s="261">
        <v>100</v>
      </c>
      <c r="AA39" s="260"/>
      <c r="AB39" s="261" t="s">
        <v>87</v>
      </c>
      <c r="AC39" s="262" t="s">
        <v>88</v>
      </c>
      <c r="AD39" s="260"/>
      <c r="AE39" s="261" t="s">
        <v>22</v>
      </c>
      <c r="AF39" s="262">
        <v>32</v>
      </c>
      <c r="AG39" s="260"/>
      <c r="AH39" s="261" t="s">
        <v>291</v>
      </c>
      <c r="AI39" s="276">
        <f>INDEX($AI$15:$AI$313,MATCH(AH36,$AH$15:$AH$313,0),1)*INDEX($AI$15:$AI$313,MATCH(AH26,$AH$15:$AH$313,0),1)</f>
        <v>5.0000000000000001E-3</v>
      </c>
      <c r="AJ39" s="260"/>
      <c r="AK39" s="261" t="s">
        <v>114</v>
      </c>
      <c r="AL39" s="276">
        <v>1E-3</v>
      </c>
      <c r="AM39" s="260"/>
      <c r="AN39" s="261" t="s">
        <v>216</v>
      </c>
      <c r="AO39" s="262">
        <v>1</v>
      </c>
      <c r="AP39" s="283"/>
      <c r="AQ39" s="356" t="s">
        <v>747</v>
      </c>
      <c r="AR39" s="351" t="s">
        <v>737</v>
      </c>
      <c r="AS39" s="283"/>
      <c r="AT39" s="356" t="s">
        <v>759</v>
      </c>
      <c r="AU39" s="351" t="s">
        <v>293</v>
      </c>
      <c r="AV39" s="260"/>
      <c r="AW39" s="261"/>
      <c r="AX39" s="262"/>
      <c r="AY39" s="260"/>
      <c r="AZ39" s="261" t="s">
        <v>401</v>
      </c>
      <c r="BA39" s="262">
        <v>50</v>
      </c>
      <c r="BB39" s="260"/>
      <c r="BC39" s="261" t="s">
        <v>13</v>
      </c>
      <c r="BD39" s="262">
        <v>9.9999999999999995E-7</v>
      </c>
      <c r="BE39" s="260"/>
      <c r="BF39" s="261" t="s">
        <v>5</v>
      </c>
      <c r="BG39" s="262" t="s">
        <v>418</v>
      </c>
      <c r="BH39" s="260"/>
      <c r="BI39" s="261" t="s">
        <v>848</v>
      </c>
      <c r="BJ39" s="262">
        <v>3</v>
      </c>
      <c r="BK39" s="260"/>
      <c r="BL39" s="261" t="s">
        <v>57</v>
      </c>
      <c r="BM39" s="262" t="s">
        <v>173</v>
      </c>
      <c r="BN39" s="260"/>
      <c r="BO39" s="261"/>
      <c r="BP39" s="262"/>
      <c r="BQ39" s="260"/>
      <c r="BR39" s="261"/>
      <c r="BS39" s="262"/>
      <c r="BT39" s="260"/>
      <c r="BU39" s="261" t="s">
        <v>454</v>
      </c>
      <c r="BV39" s="262">
        <v>1</v>
      </c>
      <c r="BW39" s="260"/>
      <c r="BX39" s="261" t="s">
        <v>479</v>
      </c>
      <c r="BY39" s="262">
        <v>0.08</v>
      </c>
      <c r="BZ39" s="260"/>
      <c r="CA39" s="261" t="s">
        <v>13</v>
      </c>
      <c r="CB39" s="262">
        <v>1.0000000000000001E-5</v>
      </c>
      <c r="CC39" s="260"/>
      <c r="CD39" s="261" t="s">
        <v>359</v>
      </c>
      <c r="CE39" s="276">
        <v>0</v>
      </c>
      <c r="CF39" s="376" t="s">
        <v>2</v>
      </c>
      <c r="CG39" s="229"/>
      <c r="CH39" s="230">
        <f>IF(ISNUMBER(FW39),IF(ISNUMBER(MATCH(GA39,$CG$15:$CG$313,0)),0,MAX(CH$14:CH38)+1),"")</f>
        <v>19</v>
      </c>
      <c r="CI39" s="7">
        <f t="shared" si="19"/>
        <v>17</v>
      </c>
      <c r="CJ39" s="7">
        <f t="shared" si="20"/>
        <v>13</v>
      </c>
      <c r="CK39" s="7">
        <f t="shared" si="21"/>
        <v>25</v>
      </c>
      <c r="CL39" s="7">
        <f t="shared" si="22"/>
        <v>27</v>
      </c>
      <c r="CM39" s="7" t="str">
        <f t="shared" si="23"/>
        <v/>
      </c>
      <c r="CN39" s="7">
        <f t="shared" si="24"/>
        <v>21</v>
      </c>
      <c r="CO39" s="7" t="str">
        <f t="shared" si="25"/>
        <v/>
      </c>
      <c r="CP39" s="7">
        <f t="shared" si="26"/>
        <v>26</v>
      </c>
      <c r="CQ39" s="7" t="str">
        <f t="shared" si="27"/>
        <v/>
      </c>
      <c r="CR39" s="7">
        <f t="shared" si="28"/>
        <v>32</v>
      </c>
      <c r="CS39" s="7" t="str">
        <f t="shared" si="29"/>
        <v/>
      </c>
      <c r="CT39" s="7" t="str">
        <f t="shared" si="30"/>
        <v/>
      </c>
      <c r="CU39" s="7">
        <f t="shared" si="31"/>
        <v>19</v>
      </c>
      <c r="CV39" s="7">
        <f t="shared" si="32"/>
        <v>7</v>
      </c>
      <c r="CW39" s="7">
        <f t="shared" si="33"/>
        <v>12</v>
      </c>
      <c r="CX39" s="7">
        <f t="shared" si="34"/>
        <v>10</v>
      </c>
      <c r="CY39" s="7" t="str">
        <f t="shared" si="35"/>
        <v/>
      </c>
      <c r="CZ39" s="7">
        <f t="shared" si="36"/>
        <v>6</v>
      </c>
      <c r="DA39" s="7">
        <f t="shared" si="37"/>
        <v>20</v>
      </c>
      <c r="DB39" s="7">
        <f t="shared" si="38"/>
        <v>28</v>
      </c>
      <c r="DC39" s="7">
        <f t="shared" si="39"/>
        <v>16</v>
      </c>
      <c r="DD39" s="7">
        <f t="shared" si="40"/>
        <v>21</v>
      </c>
      <c r="DE39" s="7">
        <f t="shared" si="41"/>
        <v>10</v>
      </c>
      <c r="DF39" s="7" t="str">
        <f t="shared" si="42"/>
        <v/>
      </c>
      <c r="DG39" s="7">
        <f t="shared" si="43"/>
        <v>7</v>
      </c>
      <c r="DH39" s="7">
        <f t="shared" si="44"/>
        <v>18</v>
      </c>
      <c r="DI39" s="65" t="s">
        <v>2</v>
      </c>
      <c r="DJ39" s="309" t="str">
        <f t="shared" si="45"/>
        <v>botm</v>
      </c>
      <c r="DK39" s="309" t="str">
        <f t="shared" si="46"/>
        <v>botm</v>
      </c>
      <c r="DL39" s="309" t="str">
        <f t="shared" si="47"/>
        <v>botm</v>
      </c>
      <c r="DM39" s="309" t="str">
        <f t="shared" si="48"/>
        <v>botm</v>
      </c>
      <c r="DN39" s="309" t="str">
        <f t="shared" si="49"/>
        <v>-</v>
      </c>
      <c r="DO39" s="309" t="str">
        <f t="shared" si="50"/>
        <v>Botm</v>
      </c>
      <c r="DP39" s="309" t="str">
        <f t="shared" si="51"/>
        <v>-</v>
      </c>
      <c r="DQ39" s="309" t="str">
        <f t="shared" si="52"/>
        <v>botm</v>
      </c>
      <c r="DR39" s="309" t="str">
        <f t="shared" si="53"/>
        <v>-</v>
      </c>
      <c r="DS39" s="309" t="str">
        <f t="shared" si="54"/>
        <v>botm</v>
      </c>
      <c r="DT39" s="309" t="str">
        <f t="shared" si="55"/>
        <v>-</v>
      </c>
      <c r="DU39" s="309" t="str">
        <f t="shared" si="56"/>
        <v>-</v>
      </c>
      <c r="DV39" s="309" t="str">
        <f t="shared" si="57"/>
        <v>botm</v>
      </c>
      <c r="DW39" s="309" t="str">
        <f t="shared" si="58"/>
        <v>botm</v>
      </c>
      <c r="DX39" s="309" t="str">
        <f t="shared" si="59"/>
        <v>botm</v>
      </c>
      <c r="DY39" s="309" t="str">
        <f t="shared" si="60"/>
        <v>botm</v>
      </c>
      <c r="DZ39" s="309" t="str">
        <f t="shared" si="61"/>
        <v>-</v>
      </c>
      <c r="EA39" s="309" t="str">
        <f t="shared" si="62"/>
        <v>botm</v>
      </c>
      <c r="EB39" s="309" t="str">
        <f t="shared" si="63"/>
        <v>botm</v>
      </c>
      <c r="EC39" s="309" t="str">
        <f t="shared" si="64"/>
        <v>botm</v>
      </c>
      <c r="ED39" s="309" t="str">
        <f t="shared" si="65"/>
        <v>botm</v>
      </c>
      <c r="EE39" s="309" t="str">
        <f t="shared" si="66"/>
        <v>botm</v>
      </c>
      <c r="EF39" s="309" t="str">
        <f t="shared" si="67"/>
        <v>botm</v>
      </c>
      <c r="EG39" s="309" t="str">
        <f t="shared" si="68"/>
        <v>-</v>
      </c>
      <c r="EH39" s="309" t="str">
        <f t="shared" si="69"/>
        <v>delv</v>
      </c>
      <c r="EI39" s="309" t="str">
        <f t="shared" si="70"/>
        <v>botm</v>
      </c>
      <c r="EJ39" s="7"/>
      <c r="EK39" s="7"/>
      <c r="EL39" s="7"/>
      <c r="EM39" s="34"/>
      <c r="EN39" s="66">
        <f t="shared" si="71"/>
        <v>-1</v>
      </c>
      <c r="EO39" s="66">
        <f t="shared" si="72"/>
        <v>0</v>
      </c>
      <c r="EP39" s="66">
        <f t="shared" si="73"/>
        <v>-10</v>
      </c>
      <c r="EQ39" s="66" t="str">
        <f t="shared" si="74"/>
        <v>_</v>
      </c>
      <c r="ER39" s="66" t="str">
        <f t="shared" si="75"/>
        <v>-</v>
      </c>
      <c r="ES39" s="66" t="str">
        <f t="shared" si="76"/>
        <v>-</v>
      </c>
      <c r="ET39" s="66" t="str">
        <f t="shared" si="77"/>
        <v>-</v>
      </c>
      <c r="EU39" s="66" t="str">
        <f t="shared" si="78"/>
        <v>[top-delz]</v>
      </c>
      <c r="EV39" s="66" t="str">
        <f t="shared" si="79"/>
        <v>-</v>
      </c>
      <c r="EW39" s="66" t="str">
        <f t="shared" si="80"/>
        <v>6..0.25</v>
      </c>
      <c r="EX39" s="66" t="str">
        <f t="shared" si="81"/>
        <v>-</v>
      </c>
      <c r="EY39" s="66" t="str">
        <f t="shared" si="82"/>
        <v>-</v>
      </c>
      <c r="EZ39" s="66">
        <f t="shared" si="83"/>
        <v>-200</v>
      </c>
      <c r="FA39" s="66">
        <f t="shared" si="84"/>
        <v>-50</v>
      </c>
      <c r="FB39" s="66" t="str">
        <f t="shared" si="85"/>
        <v>[top-(k+1)</v>
      </c>
      <c r="FC39" s="66">
        <f t="shared" si="86"/>
        <v>-100</v>
      </c>
      <c r="FD39" s="66" t="str">
        <f t="shared" si="87"/>
        <v>-</v>
      </c>
      <c r="FE39" s="66">
        <f t="shared" si="88"/>
        <v>-100</v>
      </c>
      <c r="FF39" s="66">
        <f t="shared" si="89"/>
        <v>-100</v>
      </c>
      <c r="FG39" s="66">
        <f t="shared" si="90"/>
        <v>40</v>
      </c>
      <c r="FH39" s="66">
        <f t="shared" si="91"/>
        <v>50</v>
      </c>
      <c r="FI39" s="66" t="str">
        <f t="shared" si="92"/>
        <v>see</v>
      </c>
      <c r="FJ39" s="66">
        <f t="shared" si="93"/>
        <v>0</v>
      </c>
      <c r="FK39" s="66" t="str">
        <f t="shared" si="94"/>
        <v>-</v>
      </c>
      <c r="FL39" s="66">
        <f t="shared" si="95"/>
        <v>250</v>
      </c>
      <c r="FM39" s="66">
        <f t="shared" si="96"/>
        <v>0</v>
      </c>
      <c r="FN39" s="7"/>
      <c r="FO39" s="7"/>
      <c r="FP39" s="7"/>
      <c r="FQ39" s="97" t="s">
        <v>2</v>
      </c>
      <c r="FR39" s="71"/>
      <c r="FS39" s="7">
        <f>IF(ISNUMBER(INDEX($CI$15:$DI$314,$B39,GC$5)),MAX(FS$14:FS38)+1,0)</f>
        <v>10</v>
      </c>
      <c r="FT39" s="7">
        <f t="shared" si="97"/>
        <v>25</v>
      </c>
      <c r="FU39" s="7">
        <f t="shared" si="98"/>
        <v>164</v>
      </c>
      <c r="FV39" s="291">
        <f t="shared" si="99"/>
        <v>0</v>
      </c>
      <c r="FW39" s="291">
        <f t="shared" si="100"/>
        <v>25</v>
      </c>
      <c r="FX39" s="291">
        <f t="shared" si="101"/>
        <v>3.4900000000000003E-4</v>
      </c>
      <c r="FY39" s="85" t="str">
        <f t="shared" si="102"/>
        <v>sfr_09</v>
      </c>
      <c r="FZ39" s="338">
        <f t="shared" si="103"/>
        <v>3.4900000000000003E-4</v>
      </c>
      <c r="GA39" s="316" t="str">
        <f t="shared" si="104"/>
        <v>fr</v>
      </c>
      <c r="GB39" s="28" t="str">
        <f t="shared" si="105"/>
        <v/>
      </c>
      <c r="GC39" s="279" t="str">
        <f t="shared" si="115"/>
        <v/>
      </c>
      <c r="GD39" s="366" t="str">
        <f t="shared" si="106"/>
        <v/>
      </c>
      <c r="GE39" s="81"/>
      <c r="GF39" s="279" t="str">
        <f t="shared" si="116"/>
        <v/>
      </c>
      <c r="GG39" s="366" t="str">
        <f t="shared" si="107"/>
        <v/>
      </c>
      <c r="GH39" s="81"/>
      <c r="GI39" s="279" t="str">
        <f t="shared" si="117"/>
        <v>nconn</v>
      </c>
      <c r="GJ39" s="366" t="str">
        <f t="shared" si="108"/>
        <v>com</v>
      </c>
      <c r="GK39" s="81"/>
      <c r="GL39" s="279" t="str">
        <f t="shared" si="118"/>
        <v/>
      </c>
      <c r="GM39" s="362" t="str">
        <f t="shared" si="109"/>
        <v/>
      </c>
      <c r="GN39" s="81"/>
      <c r="GO39" s="279" t="str">
        <f t="shared" si="119"/>
        <v/>
      </c>
      <c r="GP39" s="286" t="str">
        <f t="shared" si="110"/>
        <v/>
      </c>
      <c r="GQ39" s="28"/>
      <c r="GR39" s="339" t="str">
        <f>IF(ISNUMBER(IF39),INDEX($GA$15:$GA$313,MATCH(IF39,$IE$15:$IE$190,0),1),"")</f>
        <v/>
      </c>
      <c r="GS39" s="341" t="str">
        <f t="shared" si="111"/>
        <v/>
      </c>
      <c r="GT39" s="340" t="str">
        <f t="shared" si="112"/>
        <v/>
      </c>
      <c r="GU39" s="279" t="str">
        <f t="shared" si="120"/>
        <v/>
      </c>
      <c r="GV39" s="279" t="str">
        <f t="shared" si="132"/>
        <v/>
      </c>
      <c r="GW39" s="279" t="str">
        <f>IF(OR(GJ39="-",GJ39=""),"",INDEX($FY$15:$FY$313,MATCH(GI39,$GA$15:$GA$313,0),1))</f>
        <v>|sfr4</v>
      </c>
      <c r="GX39" s="279" t="str">
        <f t="shared" ref="GX39:GX53" si="137">IF(OR(GM39="-",GM39=""),"",INDEX($FY$15:$FY$313,MATCH(GL39,$GA$15:$GA$313,0),1))</f>
        <v/>
      </c>
      <c r="GY39" s="279" t="str">
        <f t="shared" si="133"/>
        <v/>
      </c>
      <c r="GZ39" s="71"/>
      <c r="HA39" s="370"/>
      <c r="HB39" s="370"/>
      <c r="HC39" s="61" t="s">
        <v>918</v>
      </c>
      <c r="HD39" s="370"/>
      <c r="HE39" s="370"/>
      <c r="HF39" s="370"/>
      <c r="HG39" s="370"/>
      <c r="HH39" s="370"/>
      <c r="HI39" s="370"/>
      <c r="HJ39" s="370"/>
      <c r="HK39" s="294"/>
      <c r="HL39" s="294"/>
      <c r="HM39" s="75"/>
      <c r="HN39" s="293">
        <f>IF(HA39&lt;&gt;"",MAX(HN$14:HN38)+1,0)</f>
        <v>0</v>
      </c>
      <c r="HO39" s="293">
        <f>IF(HB39&lt;&gt;"",MAX(HO$14:HO38)+1,0)</f>
        <v>0</v>
      </c>
      <c r="HP39" s="293">
        <f>IF(HC39&lt;&gt;"",MAX(HP$14:HP38)+1,0)</f>
        <v>25</v>
      </c>
      <c r="HQ39" s="293">
        <f>IF(HD39&lt;&gt;"",MAX(HQ$14:HQ38)+1,0)</f>
        <v>0</v>
      </c>
      <c r="HR39" s="293">
        <f>IF(HE39&lt;&gt;"",MAX(HR$14:HR38)+1,0)</f>
        <v>0</v>
      </c>
      <c r="HS39" s="293">
        <f>IF(HF39&lt;&gt;"",MAX(HS$14:HS38)+1,0)</f>
        <v>0</v>
      </c>
      <c r="HT39" s="293">
        <f>IF(HG39&lt;&gt;"",MAX(HT$14:HT38)+1,0)</f>
        <v>0</v>
      </c>
      <c r="HU39" s="293">
        <f>IF(HH39&lt;&gt;"",MAX(HU$14:HU38)+1,0)</f>
        <v>0</v>
      </c>
      <c r="HV39" s="293">
        <f>IF(HI39&lt;&gt;"",MAX(HV$14:HV38)+1,0)</f>
        <v>0</v>
      </c>
      <c r="HW39" s="293">
        <f>IF(HJ39&lt;&gt;"",MAX(HW$14:HW38)+1,0)</f>
        <v>0</v>
      </c>
      <c r="HX39" s="293">
        <f>IF(HK39&lt;&gt;"",MAX(HX$14:HX38)+1,0)</f>
        <v>0</v>
      </c>
      <c r="HY39" s="293">
        <f>IF(HL39&lt;&gt;"",MAX(HY$14:HY38)+1,0)</f>
        <v>0</v>
      </c>
      <c r="HZ39" s="75">
        <f t="shared" si="123"/>
        <v>1</v>
      </c>
      <c r="IA39" s="75">
        <f t="shared" si="124"/>
        <v>0</v>
      </c>
      <c r="IB39" s="75">
        <f t="shared" si="125"/>
        <v>25</v>
      </c>
      <c r="IC39" s="75">
        <f t="shared" si="126"/>
        <v>0</v>
      </c>
      <c r="ID39" s="395">
        <f t="shared" si="127"/>
        <v>128</v>
      </c>
      <c r="IE39" s="394">
        <f>IF(ISNUMBER(MATCH(GA39,$IC$15:$IC$313,0)),0,MAX(IE$14:IE38)+1)</f>
        <v>0</v>
      </c>
      <c r="IF39" s="394" t="str">
        <f t="shared" si="128"/>
        <v/>
      </c>
      <c r="IG39" s="382">
        <f>IF(OR(II39="",II39=0),"",B39)</f>
        <v>25</v>
      </c>
      <c r="IH39" s="79"/>
      <c r="II39" s="283" t="str">
        <f t="shared" si="114"/>
        <v>Jocopo_01</v>
      </c>
      <c r="IJ39" s="399" t="s">
        <v>2</v>
      </c>
      <c r="IK39" s="71"/>
      <c r="IL39" s="229"/>
      <c r="IM39" s="229"/>
      <c r="IN39" s="22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98"/>
      <c r="JB39" s="189">
        <v>0.85440420000000039</v>
      </c>
      <c r="JC39" s="128">
        <v>840.8</v>
      </c>
      <c r="JD39" s="129">
        <v>836.20280049029452</v>
      </c>
      <c r="JE39" s="119">
        <v>2.9999902248382999</v>
      </c>
      <c r="JF39" s="132">
        <v>840.1558</v>
      </c>
      <c r="JG39" s="148">
        <v>34</v>
      </c>
      <c r="JH39" s="179">
        <v>0.85440000000000005</v>
      </c>
      <c r="JI39" s="140">
        <v>834.9</v>
      </c>
      <c r="JJ39" s="185"/>
      <c r="JK39" s="144"/>
      <c r="JL39" s="124"/>
      <c r="JM39" s="124"/>
      <c r="JN39" s="152"/>
      <c r="JO39" s="145">
        <f t="shared" si="131"/>
        <v>0.85440000000000005</v>
      </c>
      <c r="JP39" s="126"/>
      <c r="JQ39" s="145">
        <v>0.85440420000000039</v>
      </c>
      <c r="JR39" s="160">
        <f t="shared" si="134"/>
        <v>0.85440000000000005</v>
      </c>
      <c r="JS39" s="160">
        <f t="shared" si="135"/>
        <v>20.505600000000001</v>
      </c>
      <c r="JT39" s="160">
        <f t="shared" si="136"/>
        <v>1230.336</v>
      </c>
      <c r="JU39" s="160">
        <f t="shared" si="10"/>
        <v>1230.336</v>
      </c>
      <c r="JV39" s="98"/>
      <c r="JW39" s="71"/>
      <c r="JX39" s="293" t="str">
        <f>IF(AND(ISNUMBER(JX$14),ISNUMBER(MATCH($IC39,DJ$15:DJ$313,0))),$IC39,"")</f>
        <v/>
      </c>
      <c r="JY39" s="293" t="str">
        <f>IF(AND(ISNUMBER(JY$14),ISNUMBER(MATCH($IC39,DK$15:DK$313,0))),$IC39,"")</f>
        <v/>
      </c>
      <c r="JZ39" s="293" t="str">
        <f>IF(AND(ISNUMBER(JZ$14),ISNUMBER(MATCH($IC39,DL$15:DL$313,0))),$IC39,"")</f>
        <v/>
      </c>
      <c r="KA39" s="293" t="str">
        <f>IF(AND(ISNUMBER(KA$14),ISNUMBER(MATCH($IC39,DM$15:DM$313,0))),$IC39,"")</f>
        <v/>
      </c>
      <c r="KB39" s="293" t="str">
        <f>IF(AND(ISNUMBER(KB$14),ISNUMBER(MATCH($IC39,DN$15:DN$313,0))),$IC39,"")</f>
        <v/>
      </c>
      <c r="KC39" s="293" t="str">
        <f>IF(AND(ISNUMBER(KC$14),ISNUMBER(MATCH($IC39,DO$15:DO$313,0))),$IC39,"")</f>
        <v/>
      </c>
      <c r="KD39" s="293" t="str">
        <f>IF(AND(ISNUMBER(KD$14),ISNUMBER(MATCH($IC39,DP$15:DP$313,0))),$IC39,"")</f>
        <v/>
      </c>
      <c r="KE39" s="293" t="str">
        <f>IF(AND(ISNUMBER(KE$14),ISNUMBER(MATCH($IC39,DQ$15:DQ$313,0))),$IC39,"")</f>
        <v/>
      </c>
      <c r="KF39" s="293" t="str">
        <f>IF(AND(ISNUMBER(KF$14),ISNUMBER(MATCH($IC39,DR$15:DR$313,0))),$IC39,"")</f>
        <v/>
      </c>
      <c r="KG39" s="293" t="str">
        <f>IF(AND(ISNUMBER(KG$14),ISNUMBER(MATCH($IC39,DS$15:DS$313,0))),$IC39,"")</f>
        <v/>
      </c>
      <c r="KH39" s="293" t="str">
        <f>IF(AND(ISNUMBER(KH$14),ISNUMBER(MATCH($IC39,DT$15:DT$313,0))),$IC39,"")</f>
        <v/>
      </c>
      <c r="KI39" s="293" t="str">
        <f>IF(AND(ISNUMBER(KI$14),ISNUMBER(MATCH($IC39,DU$15:DU$313,0))),$IC39,"")</f>
        <v/>
      </c>
      <c r="KJ39" s="293" t="str">
        <f>IF(AND(ISNUMBER(KJ$14),ISNUMBER(MATCH($IC39,DV$15:DV$313,0))),$IC39,"")</f>
        <v/>
      </c>
      <c r="KK39" s="293" t="str">
        <f>IF(AND(ISNUMBER(KK$14),ISNUMBER(MATCH($IC39,DW$15:DW$313,0))),$IC39,"")</f>
        <v/>
      </c>
      <c r="KL39" s="293" t="str">
        <f>IF(AND(ISNUMBER(KL$14),ISNUMBER(MATCH($IC39,DX$15:DX$313,0))),$IC39,"")</f>
        <v/>
      </c>
      <c r="KM39" s="293" t="str">
        <f>IF(AND(ISNUMBER(KM$14),ISNUMBER(MATCH($IC39,DY$15:DY$313,0))),$IC39,"")</f>
        <v/>
      </c>
      <c r="KN39" s="293" t="str">
        <f>IF(AND(ISNUMBER(KN$14),ISNUMBER(MATCH($IC39,DZ$15:DZ$313,0))),$IC39,"")</f>
        <v/>
      </c>
      <c r="KO39" s="293" t="str">
        <f>IF(AND(ISNUMBER(KO$14),ISNUMBER(MATCH($IC39,EA$15:EA$313,0))),$IC39,"")</f>
        <v/>
      </c>
      <c r="KP39" s="293" t="str">
        <f>IF(AND(ISNUMBER(KP$14),ISNUMBER(MATCH($IC39,EB$15:EB$313,0))),$IC39,"")</f>
        <v/>
      </c>
      <c r="KQ39" s="293" t="str">
        <f>IF(AND(ISNUMBER(KQ$14),ISNUMBER(MATCH($IC39,EC$15:EC$313,0))),$IC39,"")</f>
        <v/>
      </c>
      <c r="KR39" s="293" t="str">
        <f>IF(AND(ISNUMBER(KR$14),ISNUMBER(MATCH($IC39,ED$15:ED$313,0))),$IC39,"")</f>
        <v/>
      </c>
      <c r="KS39" s="293" t="str">
        <f>IF(AND(ISNUMBER(KS$14),ISNUMBER(MATCH($IC39,EE$15:EE$313,0))),$IC39,"")</f>
        <v/>
      </c>
      <c r="KT39" s="293" t="str">
        <f>IF(AND(ISNUMBER(KT$14),ISNUMBER(MATCH($IC39,EF$15:EF$313,0))),$IC39,"")</f>
        <v/>
      </c>
      <c r="KU39" s="293" t="str">
        <f>IF(AND(ISNUMBER(KU$14),ISNUMBER(MATCH($IC39,EG$15:EG$313,0))),$IC39,"")</f>
        <v/>
      </c>
      <c r="KV39" s="293" t="str">
        <f>IF(AND(ISNUMBER(KV$14),ISNUMBER(MATCH($IC39,EH$15:EH$313,0))),$IC39,"")</f>
        <v/>
      </c>
      <c r="KW39" s="293" t="str">
        <f>IF(AND(ISNUMBER(KW$14),ISNUMBER(MATCH($IC39,EI$15:EI$313,0))),$IC39,"")</f>
        <v/>
      </c>
      <c r="KX39" s="293" t="str">
        <f>IF(AND(ISNUMBER(KX$14),ISNUMBER(MATCH($IC39,EJ$15:EJ$313,0))),$IC39,"")</f>
        <v/>
      </c>
      <c r="KY39" s="293" t="str">
        <f>IF(AND(ISNUMBER(KY$14),ISNUMBER(MATCH($IC39,EK$15:EK$313,0))),$IC39,"")</f>
        <v/>
      </c>
      <c r="KZ39" s="293"/>
      <c r="LA39" s="293"/>
      <c r="LB39" s="293"/>
      <c r="LC39" s="75">
        <f>COUNTIF(JX39:KY39,"="&amp;IC39)</f>
        <v>0</v>
      </c>
      <c r="LD39" s="71"/>
      <c r="LE39" s="71"/>
      <c r="LF39" s="71"/>
      <c r="LG39" s="71"/>
      <c r="LH39" s="71"/>
      <c r="LI39" s="71"/>
      <c r="LJ39" s="71"/>
      <c r="LK39" s="71"/>
      <c r="LL39" s="71"/>
      <c r="LM39" s="71"/>
      <c r="LN39" s="71"/>
      <c r="LO39" s="71"/>
      <c r="LP39" s="71"/>
      <c r="LQ39" s="71"/>
    </row>
    <row r="40" spans="1:329" s="3" customFormat="1" ht="6" customHeight="1" x14ac:dyDescent="0.15">
      <c r="A40" s="80"/>
      <c r="B40" s="305">
        <f t="shared" si="129"/>
        <v>26</v>
      </c>
      <c r="C40" s="84" t="s">
        <v>8</v>
      </c>
      <c r="D40" s="303" t="s">
        <v>700</v>
      </c>
      <c r="E40" s="71"/>
      <c r="F40" s="260"/>
      <c r="G40" s="261" t="s">
        <v>178</v>
      </c>
      <c r="H40" s="262" t="s">
        <v>2</v>
      </c>
      <c r="I40" s="260"/>
      <c r="J40" s="261" t="s">
        <v>50</v>
      </c>
      <c r="K40" s="262"/>
      <c r="L40" s="260"/>
      <c r="M40" s="261" t="s">
        <v>31</v>
      </c>
      <c r="N40" s="262" t="s">
        <v>11</v>
      </c>
      <c r="O40" s="260"/>
      <c r="P40" s="261" t="s">
        <v>109</v>
      </c>
      <c r="Q40" s="262" t="b">
        <v>0</v>
      </c>
      <c r="R40" s="260"/>
      <c r="S40" s="261"/>
      <c r="T40" s="262">
        <v>555</v>
      </c>
      <c r="U40" s="260"/>
      <c r="V40" s="261"/>
      <c r="W40" s="262"/>
      <c r="X40" s="260"/>
      <c r="Y40" s="261" t="s">
        <v>2</v>
      </c>
      <c r="Z40" s="261" t="s">
        <v>2</v>
      </c>
      <c r="AA40" s="260"/>
      <c r="AB40" s="261" t="s">
        <v>6</v>
      </c>
      <c r="AC40" s="262" t="s">
        <v>256</v>
      </c>
      <c r="AD40" s="260"/>
      <c r="AE40" s="261" t="s">
        <v>114</v>
      </c>
      <c r="AF40" s="276">
        <v>1E-3</v>
      </c>
      <c r="AG40" s="260"/>
      <c r="AH40" s="261" t="s">
        <v>0</v>
      </c>
      <c r="AI40" s="276" t="str">
        <f>_xlfn.CONCAT(5*365,"",15*365)</f>
        <v>18255475</v>
      </c>
      <c r="AJ40" s="260"/>
      <c r="AK40" s="261" t="s">
        <v>23</v>
      </c>
      <c r="AL40" s="262" t="s">
        <v>17</v>
      </c>
      <c r="AM40" s="260"/>
      <c r="AN40" s="261" t="s">
        <v>42</v>
      </c>
      <c r="AO40" s="262">
        <v>0</v>
      </c>
      <c r="AP40" s="283"/>
      <c r="AQ40" s="356" t="s">
        <v>53</v>
      </c>
      <c r="AR40" s="351">
        <v>0</v>
      </c>
      <c r="AS40" s="283"/>
      <c r="AT40" s="356" t="s">
        <v>740</v>
      </c>
      <c r="AU40" s="351" t="s">
        <v>763</v>
      </c>
      <c r="AV40" s="260"/>
      <c r="AW40" s="261"/>
      <c r="AX40" s="262"/>
      <c r="AY40" s="260"/>
      <c r="AZ40" s="261" t="s">
        <v>402</v>
      </c>
      <c r="BA40" s="262">
        <v>4.0000000000000002E-4</v>
      </c>
      <c r="BB40" s="260"/>
      <c r="BC40" s="261" t="s">
        <v>808</v>
      </c>
      <c r="BD40" s="262">
        <v>0</v>
      </c>
      <c r="BE40" s="260"/>
      <c r="BF40" s="261" t="s">
        <v>263</v>
      </c>
      <c r="BG40" s="262" t="s">
        <v>416</v>
      </c>
      <c r="BH40" s="260"/>
      <c r="BI40" s="261" t="s">
        <v>849</v>
      </c>
      <c r="BJ40" s="262">
        <v>9</v>
      </c>
      <c r="BK40" s="260"/>
      <c r="BL40" s="261" t="s">
        <v>59</v>
      </c>
      <c r="BM40" s="262" t="s">
        <v>91</v>
      </c>
      <c r="BN40" s="260"/>
      <c r="BO40" s="261"/>
      <c r="BP40" s="262"/>
      <c r="BQ40" s="260"/>
      <c r="BR40" s="261"/>
      <c r="BS40" s="262"/>
      <c r="BT40" s="260"/>
      <c r="BU40" s="261" t="s">
        <v>33</v>
      </c>
      <c r="BV40" s="262">
        <v>288</v>
      </c>
      <c r="BW40" s="260"/>
      <c r="BX40" s="261" t="s">
        <v>480</v>
      </c>
      <c r="BY40" s="262">
        <v>0.05</v>
      </c>
      <c r="BZ40" s="260"/>
      <c r="CA40" s="261" t="s">
        <v>14</v>
      </c>
      <c r="CB40" s="262">
        <v>1</v>
      </c>
      <c r="CC40" s="260"/>
      <c r="CD40" s="261" t="s">
        <v>32</v>
      </c>
      <c r="CE40" s="262">
        <v>1</v>
      </c>
      <c r="CF40" s="376" t="s">
        <v>2</v>
      </c>
      <c r="CG40" s="229"/>
      <c r="CH40" s="230">
        <f>IF(ISNUMBER(FW40),IF(ISNUMBER(MATCH(GA40,$CG$15:$CG$313,0)),0,MAX(CH$14:CH39)+1),"")</f>
        <v>20</v>
      </c>
      <c r="CI40" s="7">
        <f t="shared" si="19"/>
        <v>33</v>
      </c>
      <c r="CJ40" s="7" t="str">
        <f t="shared" si="20"/>
        <v/>
      </c>
      <c r="CK40" s="7" t="str">
        <f t="shared" si="21"/>
        <v/>
      </c>
      <c r="CL40" s="7" t="str">
        <f t="shared" si="22"/>
        <v/>
      </c>
      <c r="CM40" s="7" t="str">
        <f t="shared" si="23"/>
        <v/>
      </c>
      <c r="CN40" s="7" t="str">
        <f t="shared" si="24"/>
        <v/>
      </c>
      <c r="CO40" s="7" t="str">
        <f t="shared" si="25"/>
        <v/>
      </c>
      <c r="CP40" s="7" t="str">
        <f t="shared" si="26"/>
        <v/>
      </c>
      <c r="CQ40" s="7">
        <f t="shared" si="27"/>
        <v>7</v>
      </c>
      <c r="CR40" s="7" t="str">
        <f t="shared" si="28"/>
        <v/>
      </c>
      <c r="CS40" s="7" t="str">
        <f t="shared" si="29"/>
        <v/>
      </c>
      <c r="CT40" s="7" t="str">
        <f t="shared" si="30"/>
        <v/>
      </c>
      <c r="CU40" s="7" t="str">
        <f t="shared" si="31"/>
        <v/>
      </c>
      <c r="CV40" s="7" t="str">
        <f t="shared" si="32"/>
        <v/>
      </c>
      <c r="CW40" s="7">
        <f t="shared" si="33"/>
        <v>1</v>
      </c>
      <c r="CX40" s="7" t="str">
        <f t="shared" si="34"/>
        <v/>
      </c>
      <c r="CY40" s="7" t="str">
        <f t="shared" si="35"/>
        <v/>
      </c>
      <c r="CZ40" s="7" t="str">
        <f t="shared" si="36"/>
        <v/>
      </c>
      <c r="DA40" s="7" t="str">
        <f t="shared" si="37"/>
        <v/>
      </c>
      <c r="DB40" s="7" t="str">
        <f t="shared" si="38"/>
        <v/>
      </c>
      <c r="DC40" s="7" t="str">
        <f t="shared" si="39"/>
        <v/>
      </c>
      <c r="DD40" s="7" t="str">
        <f t="shared" si="40"/>
        <v/>
      </c>
      <c r="DE40" s="7" t="str">
        <f t="shared" si="41"/>
        <v/>
      </c>
      <c r="DF40" s="7" t="str">
        <f t="shared" si="42"/>
        <v/>
      </c>
      <c r="DG40" s="7" t="str">
        <f t="shared" si="43"/>
        <v/>
      </c>
      <c r="DH40" s="7">
        <f t="shared" si="44"/>
        <v>1</v>
      </c>
      <c r="DI40" s="65" t="s">
        <v>2</v>
      </c>
      <c r="DJ40" s="309" t="str">
        <f t="shared" si="45"/>
        <v>Lx</v>
      </c>
      <c r="DK40" s="309" t="str">
        <f t="shared" si="46"/>
        <v>-</v>
      </c>
      <c r="DL40" s="309" t="str">
        <f t="shared" si="47"/>
        <v>-</v>
      </c>
      <c r="DM40" s="309" t="str">
        <f t="shared" si="48"/>
        <v>-</v>
      </c>
      <c r="DN40" s="309" t="str">
        <f t="shared" si="49"/>
        <v>-</v>
      </c>
      <c r="DO40" s="309" t="str">
        <f t="shared" si="50"/>
        <v>-</v>
      </c>
      <c r="DP40" s="309" t="str">
        <f t="shared" si="51"/>
        <v>-</v>
      </c>
      <c r="DQ40" s="309" t="str">
        <f t="shared" si="52"/>
        <v>-</v>
      </c>
      <c r="DR40" s="309" t="str">
        <f t="shared" si="53"/>
        <v>Lx</v>
      </c>
      <c r="DS40" s="309" t="str">
        <f t="shared" si="54"/>
        <v>-</v>
      </c>
      <c r="DT40" s="309" t="str">
        <f t="shared" si="55"/>
        <v>-</v>
      </c>
      <c r="DU40" s="309" t="str">
        <f t="shared" si="56"/>
        <v>-</v>
      </c>
      <c r="DV40" s="309" t="str">
        <f t="shared" si="57"/>
        <v>-</v>
      </c>
      <c r="DW40" s="309" t="str">
        <f t="shared" si="58"/>
        <v>-</v>
      </c>
      <c r="DX40" s="309" t="str">
        <f t="shared" si="59"/>
        <v>Lx</v>
      </c>
      <c r="DY40" s="309" t="str">
        <f t="shared" si="60"/>
        <v>-</v>
      </c>
      <c r="DZ40" s="309" t="str">
        <f t="shared" si="61"/>
        <v>-</v>
      </c>
      <c r="EA40" s="309" t="str">
        <f t="shared" si="62"/>
        <v>-</v>
      </c>
      <c r="EB40" s="309" t="str">
        <f t="shared" si="63"/>
        <v>-</v>
      </c>
      <c r="EC40" s="309" t="str">
        <f t="shared" si="64"/>
        <v>-</v>
      </c>
      <c r="ED40" s="309" t="str">
        <f t="shared" si="65"/>
        <v>-</v>
      </c>
      <c r="EE40" s="309" t="str">
        <f t="shared" si="66"/>
        <v>-</v>
      </c>
      <c r="EF40" s="309" t="str">
        <f t="shared" si="67"/>
        <v>-</v>
      </c>
      <c r="EG40" s="309" t="str">
        <f t="shared" si="68"/>
        <v>-</v>
      </c>
      <c r="EH40" s="309" t="str">
        <f t="shared" si="69"/>
        <v>-</v>
      </c>
      <c r="EI40" s="309" t="str">
        <f t="shared" si="70"/>
        <v>Lx</v>
      </c>
      <c r="EJ40" s="7"/>
      <c r="EK40" s="7"/>
      <c r="EL40" s="7"/>
      <c r="EM40" s="34"/>
      <c r="EN40" s="66" t="str">
        <f t="shared" si="71"/>
        <v>(ncol-1)*delr</v>
      </c>
      <c r="EO40" s="66" t="str">
        <f t="shared" si="72"/>
        <v>-</v>
      </c>
      <c r="EP40" s="66" t="str">
        <f t="shared" si="73"/>
        <v>-</v>
      </c>
      <c r="EQ40" s="66" t="str">
        <f t="shared" si="74"/>
        <v>-</v>
      </c>
      <c r="ER40" s="66" t="str">
        <f t="shared" si="75"/>
        <v>-</v>
      </c>
      <c r="ES40" s="66" t="str">
        <f t="shared" si="76"/>
        <v>-</v>
      </c>
      <c r="ET40" s="66" t="str">
        <f t="shared" si="77"/>
        <v>-</v>
      </c>
      <c r="EU40" s="66" t="str">
        <f t="shared" si="78"/>
        <v>-</v>
      </c>
      <c r="EV40" s="66" t="str">
        <f t="shared" si="79"/>
        <v>(ncol-1)*delr</v>
      </c>
      <c r="EW40" s="66" t="str">
        <f t="shared" si="80"/>
        <v>-</v>
      </c>
      <c r="EX40" s="66" t="str">
        <f t="shared" si="81"/>
        <v>-</v>
      </c>
      <c r="EY40" s="66" t="str">
        <f t="shared" si="82"/>
        <v>-</v>
      </c>
      <c r="EZ40" s="66" t="str">
        <f t="shared" si="83"/>
        <v>-</v>
      </c>
      <c r="FA40" s="66" t="str">
        <f t="shared" si="84"/>
        <v>-</v>
      </c>
      <c r="FB40" s="66">
        <f t="shared" si="85"/>
        <v>20000</v>
      </c>
      <c r="FC40" s="66" t="str">
        <f t="shared" si="86"/>
        <v>-</v>
      </c>
      <c r="FD40" s="66" t="str">
        <f t="shared" si="87"/>
        <v>-</v>
      </c>
      <c r="FE40" s="66" t="str">
        <f t="shared" si="88"/>
        <v>-</v>
      </c>
      <c r="FF40" s="66" t="str">
        <f t="shared" si="89"/>
        <v>-</v>
      </c>
      <c r="FG40" s="66" t="str">
        <f t="shared" si="90"/>
        <v>-</v>
      </c>
      <c r="FH40" s="66" t="str">
        <f t="shared" si="91"/>
        <v>-</v>
      </c>
      <c r="FI40" s="66" t="str">
        <f t="shared" si="92"/>
        <v>-</v>
      </c>
      <c r="FJ40" s="66" t="str">
        <f t="shared" si="93"/>
        <v>-</v>
      </c>
      <c r="FK40" s="66" t="str">
        <f t="shared" si="94"/>
        <v>-</v>
      </c>
      <c r="FL40" s="66" t="str">
        <f t="shared" si="95"/>
        <v>-</v>
      </c>
      <c r="FM40" s="66">
        <f t="shared" si="96"/>
        <v>1000</v>
      </c>
      <c r="FN40" s="7"/>
      <c r="FO40" s="7"/>
      <c r="FP40" s="7"/>
      <c r="FQ40" s="97" t="s">
        <v>2</v>
      </c>
      <c r="FR40" s="71"/>
      <c r="FS40" s="7">
        <f>IF(ISNUMBER(INDEX($CI$15:$DI$314,$B40,GC$5)),MAX(FS$14:FS39)+1,0)</f>
        <v>0</v>
      </c>
      <c r="FT40" s="7">
        <f t="shared" si="97"/>
        <v>26</v>
      </c>
      <c r="FU40" s="7">
        <f t="shared" si="98"/>
        <v>165</v>
      </c>
      <c r="FV40" s="291" t="str">
        <f t="shared" si="99"/>
        <v/>
      </c>
      <c r="FW40" s="291">
        <f t="shared" si="100"/>
        <v>26</v>
      </c>
      <c r="FX40" s="291">
        <f t="shared" si="101"/>
        <v>9.9999999999999995E-8</v>
      </c>
      <c r="FY40" s="85" t="str">
        <f t="shared" si="102"/>
        <v>sto</v>
      </c>
      <c r="FZ40" s="338" t="str">
        <f t="shared" si="103"/>
        <v/>
      </c>
      <c r="GA40" s="316" t="str">
        <f t="shared" si="104"/>
        <v>ss11</v>
      </c>
      <c r="GB40" s="28" t="str">
        <f t="shared" si="105"/>
        <v/>
      </c>
      <c r="GC40" s="279" t="str">
        <f t="shared" si="115"/>
        <v/>
      </c>
      <c r="GD40" s="366" t="str">
        <f t="shared" si="106"/>
        <v/>
      </c>
      <c r="GE40" s="81"/>
      <c r="GF40" s="279" t="str">
        <f t="shared" si="116"/>
        <v/>
      </c>
      <c r="GG40" s="366" t="str">
        <f t="shared" si="107"/>
        <v/>
      </c>
      <c r="GH40" s="81"/>
      <c r="GI40" s="279" t="str">
        <f t="shared" si="117"/>
        <v>sfr_conn</v>
      </c>
      <c r="GJ40" s="366" t="str">
        <f t="shared" si="108"/>
        <v>sfr3</v>
      </c>
      <c r="GK40" s="81"/>
      <c r="GL40" s="279" t="str">
        <f t="shared" si="118"/>
        <v/>
      </c>
      <c r="GM40" s="362" t="str">
        <f t="shared" si="109"/>
        <v/>
      </c>
      <c r="GN40" s="81"/>
      <c r="GO40" s="279" t="str">
        <f t="shared" si="119"/>
        <v/>
      </c>
      <c r="GP40" s="286" t="str">
        <f t="shared" si="110"/>
        <v/>
      </c>
      <c r="GQ40" s="28"/>
      <c r="GR40" s="339" t="str">
        <f>IF(ISNUMBER(IF40),INDEX($GA$15:$GA$313,MATCH(IF40,$IE$15:$IE$190,0),1),"")</f>
        <v/>
      </c>
      <c r="GS40" s="341" t="str">
        <f t="shared" si="111"/>
        <v/>
      </c>
      <c r="GT40" s="340" t="str">
        <f t="shared" si="112"/>
        <v/>
      </c>
      <c r="GU40" s="279" t="str">
        <f t="shared" si="120"/>
        <v/>
      </c>
      <c r="GV40" s="279" t="str">
        <f t="shared" si="132"/>
        <v/>
      </c>
      <c r="GW40" s="279" t="str">
        <f>IF(OR(GJ40="-",GJ40=""),"",INDEX($FY$15:$FY$313,MATCH(GI40,$GA$15:$GA$313,0),1))</f>
        <v>|sfr5</v>
      </c>
      <c r="GX40" s="279" t="str">
        <f t="shared" si="137"/>
        <v/>
      </c>
      <c r="GY40" s="279" t="str">
        <f t="shared" si="133"/>
        <v/>
      </c>
      <c r="GZ40" s="71"/>
      <c r="HA40" s="370"/>
      <c r="HB40" s="370"/>
      <c r="HC40" s="61" t="s">
        <v>919</v>
      </c>
      <c r="HD40" s="370"/>
      <c r="HE40" s="370"/>
      <c r="HF40" s="370"/>
      <c r="HG40" s="370"/>
      <c r="HH40" s="370"/>
      <c r="HI40" s="370"/>
      <c r="HJ40" s="370"/>
      <c r="HK40" s="294"/>
      <c r="HL40" s="294"/>
      <c r="HM40" s="75"/>
      <c r="HN40" s="293">
        <f>IF(HA40&lt;&gt;"",MAX(HN$14:HN39)+1,0)</f>
        <v>0</v>
      </c>
      <c r="HO40" s="293">
        <f>IF(HB40&lt;&gt;"",MAX(HO$14:HO39)+1,0)</f>
        <v>0</v>
      </c>
      <c r="HP40" s="293">
        <f>IF(HC40&lt;&gt;"",MAX(HP$14:HP39)+1,0)</f>
        <v>26</v>
      </c>
      <c r="HQ40" s="293">
        <f>IF(HD40&lt;&gt;"",MAX(HQ$14:HQ39)+1,0)</f>
        <v>0</v>
      </c>
      <c r="HR40" s="293">
        <f>IF(HE40&lt;&gt;"",MAX(HR$14:HR39)+1,0)</f>
        <v>0</v>
      </c>
      <c r="HS40" s="293">
        <f>IF(HF40&lt;&gt;"",MAX(HS$14:HS39)+1,0)</f>
        <v>0</v>
      </c>
      <c r="HT40" s="293">
        <f>IF(HG40&lt;&gt;"",MAX(HT$14:HT39)+1,0)</f>
        <v>0</v>
      </c>
      <c r="HU40" s="293">
        <f>IF(HH40&lt;&gt;"",MAX(HU$14:HU39)+1,0)</f>
        <v>0</v>
      </c>
      <c r="HV40" s="293">
        <f>IF(HI40&lt;&gt;"",MAX(HV$14:HV39)+1,0)</f>
        <v>0</v>
      </c>
      <c r="HW40" s="293">
        <f>IF(HJ40&lt;&gt;"",MAX(HW$14:HW39)+1,0)</f>
        <v>0</v>
      </c>
      <c r="HX40" s="293">
        <f>IF(HK40&lt;&gt;"",MAX(HX$14:HX39)+1,0)</f>
        <v>0</v>
      </c>
      <c r="HY40" s="293">
        <f>IF(HL40&lt;&gt;"",MAX(HY$14:HY39)+1,0)</f>
        <v>0</v>
      </c>
      <c r="HZ40" s="75">
        <f t="shared" si="123"/>
        <v>1</v>
      </c>
      <c r="IA40" s="75">
        <f t="shared" si="124"/>
        <v>0</v>
      </c>
      <c r="IB40" s="75">
        <f t="shared" si="125"/>
        <v>26</v>
      </c>
      <c r="IC40" s="75">
        <f t="shared" si="126"/>
        <v>0</v>
      </c>
      <c r="ID40" s="395">
        <f t="shared" si="127"/>
        <v>109</v>
      </c>
      <c r="IE40" s="394">
        <f>IF(ISNUMBER(MATCH(GA40,$IC$15:$IC$313,0)),0,MAX(IE$14:IE39)+1)</f>
        <v>0</v>
      </c>
      <c r="IF40" s="394" t="str">
        <f t="shared" si="128"/>
        <v/>
      </c>
      <c r="IG40" s="382">
        <f>IF(OR(II40="",II40=0),"",B40)</f>
        <v>26</v>
      </c>
      <c r="IH40" s="79"/>
      <c r="II40" s="283" t="str">
        <f t="shared" si="114"/>
        <v>08_NWT_?</v>
      </c>
      <c r="IJ40" s="399" t="s">
        <v>699</v>
      </c>
      <c r="IK40" s="71"/>
      <c r="IL40" s="229"/>
      <c r="IM40" s="229"/>
      <c r="IN40" s="22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98"/>
      <c r="JB40" s="189">
        <v>0.96525000000000039</v>
      </c>
      <c r="JC40" s="128">
        <v>840.8</v>
      </c>
      <c r="JD40" s="129">
        <v>836.1028004902945</v>
      </c>
      <c r="JE40" s="119">
        <v>2.9999902248382999</v>
      </c>
      <c r="JF40" s="132">
        <v>840.1558</v>
      </c>
      <c r="JG40" s="148">
        <v>35</v>
      </c>
      <c r="JH40" s="179">
        <v>0.96525000000000005</v>
      </c>
      <c r="JI40" s="140">
        <v>834.8</v>
      </c>
      <c r="JJ40" s="185"/>
      <c r="JK40" s="144"/>
      <c r="JL40" s="124"/>
      <c r="JM40" s="124"/>
      <c r="JN40" s="152"/>
      <c r="JO40" s="145">
        <f t="shared" si="131"/>
        <v>0.96525000000000005</v>
      </c>
      <c r="JP40" s="126"/>
      <c r="JQ40" s="145">
        <v>0.96525000000000039</v>
      </c>
      <c r="JR40" s="160">
        <f t="shared" si="134"/>
        <v>0.96525000000000005</v>
      </c>
      <c r="JS40" s="160">
        <f t="shared" si="135"/>
        <v>23.166</v>
      </c>
      <c r="JT40" s="160">
        <f t="shared" si="136"/>
        <v>1389.96</v>
      </c>
      <c r="JU40" s="160">
        <f t="shared" si="10"/>
        <v>1389.96</v>
      </c>
      <c r="JV40" s="98"/>
      <c r="JW40" s="71"/>
      <c r="JX40" s="293" t="str">
        <f>IF(AND(ISNUMBER(JX$14),ISNUMBER(MATCH($IC40,DJ$15:DJ$313,0))),$IC40,"")</f>
        <v/>
      </c>
      <c r="JY40" s="293" t="str">
        <f>IF(AND(ISNUMBER(JY$14),ISNUMBER(MATCH($IC40,DK$15:DK$313,0))),$IC40,"")</f>
        <v/>
      </c>
      <c r="JZ40" s="293" t="str">
        <f>IF(AND(ISNUMBER(JZ$14),ISNUMBER(MATCH($IC40,DL$15:DL$313,0))),$IC40,"")</f>
        <v/>
      </c>
      <c r="KA40" s="293" t="str">
        <f>IF(AND(ISNUMBER(KA$14),ISNUMBER(MATCH($IC40,DM$15:DM$313,0))),$IC40,"")</f>
        <v/>
      </c>
      <c r="KB40" s="293" t="str">
        <f>IF(AND(ISNUMBER(KB$14),ISNUMBER(MATCH($IC40,DN$15:DN$313,0))),$IC40,"")</f>
        <v/>
      </c>
      <c r="KC40" s="293" t="str">
        <f>IF(AND(ISNUMBER(KC$14),ISNUMBER(MATCH($IC40,DO$15:DO$313,0))),$IC40,"")</f>
        <v/>
      </c>
      <c r="KD40" s="293" t="str">
        <f>IF(AND(ISNUMBER(KD$14),ISNUMBER(MATCH($IC40,DP$15:DP$313,0))),$IC40,"")</f>
        <v/>
      </c>
      <c r="KE40" s="293" t="str">
        <f>IF(AND(ISNUMBER(KE$14),ISNUMBER(MATCH($IC40,DQ$15:DQ$313,0))),$IC40,"")</f>
        <v/>
      </c>
      <c r="KF40" s="293" t="str">
        <f>IF(AND(ISNUMBER(KF$14),ISNUMBER(MATCH($IC40,DR$15:DR$313,0))),$IC40,"")</f>
        <v/>
      </c>
      <c r="KG40" s="293" t="str">
        <f>IF(AND(ISNUMBER(KG$14),ISNUMBER(MATCH($IC40,DS$15:DS$313,0))),$IC40,"")</f>
        <v/>
      </c>
      <c r="KH40" s="293" t="str">
        <f>IF(AND(ISNUMBER(KH$14),ISNUMBER(MATCH($IC40,DT$15:DT$313,0))),$IC40,"")</f>
        <v/>
      </c>
      <c r="KI40" s="293" t="str">
        <f>IF(AND(ISNUMBER(KI$14),ISNUMBER(MATCH($IC40,DU$15:DU$313,0))),$IC40,"")</f>
        <v/>
      </c>
      <c r="KJ40" s="293" t="str">
        <f>IF(AND(ISNUMBER(KJ$14),ISNUMBER(MATCH($IC40,DV$15:DV$313,0))),$IC40,"")</f>
        <v/>
      </c>
      <c r="KK40" s="293" t="str">
        <f>IF(AND(ISNUMBER(KK$14),ISNUMBER(MATCH($IC40,DW$15:DW$313,0))),$IC40,"")</f>
        <v/>
      </c>
      <c r="KL40" s="293" t="str">
        <f>IF(AND(ISNUMBER(KL$14),ISNUMBER(MATCH($IC40,DX$15:DX$313,0))),$IC40,"")</f>
        <v/>
      </c>
      <c r="KM40" s="293" t="str">
        <f>IF(AND(ISNUMBER(KM$14),ISNUMBER(MATCH($IC40,DY$15:DY$313,0))),$IC40,"")</f>
        <v/>
      </c>
      <c r="KN40" s="293" t="str">
        <f>IF(AND(ISNUMBER(KN$14),ISNUMBER(MATCH($IC40,DZ$15:DZ$313,0))),$IC40,"")</f>
        <v/>
      </c>
      <c r="KO40" s="293" t="str">
        <f>IF(AND(ISNUMBER(KO$14),ISNUMBER(MATCH($IC40,EA$15:EA$313,0))),$IC40,"")</f>
        <v/>
      </c>
      <c r="KP40" s="293" t="str">
        <f>IF(AND(ISNUMBER(KP$14),ISNUMBER(MATCH($IC40,EB$15:EB$313,0))),$IC40,"")</f>
        <v/>
      </c>
      <c r="KQ40" s="293" t="str">
        <f>IF(AND(ISNUMBER(KQ$14),ISNUMBER(MATCH($IC40,EC$15:EC$313,0))),$IC40,"")</f>
        <v/>
      </c>
      <c r="KR40" s="293" t="str">
        <f>IF(AND(ISNUMBER(KR$14),ISNUMBER(MATCH($IC40,ED$15:ED$313,0))),$IC40,"")</f>
        <v/>
      </c>
      <c r="KS40" s="293" t="str">
        <f>IF(AND(ISNUMBER(KS$14),ISNUMBER(MATCH($IC40,EE$15:EE$313,0))),$IC40,"")</f>
        <v/>
      </c>
      <c r="KT40" s="293" t="str">
        <f>IF(AND(ISNUMBER(KT$14),ISNUMBER(MATCH($IC40,EF$15:EF$313,0))),$IC40,"")</f>
        <v/>
      </c>
      <c r="KU40" s="293" t="str">
        <f>IF(AND(ISNUMBER(KU$14),ISNUMBER(MATCH($IC40,EG$15:EG$313,0))),$IC40,"")</f>
        <v/>
      </c>
      <c r="KV40" s="293" t="str">
        <f>IF(AND(ISNUMBER(KV$14),ISNUMBER(MATCH($IC40,EH$15:EH$313,0))),$IC40,"")</f>
        <v/>
      </c>
      <c r="KW40" s="293" t="str">
        <f>IF(AND(ISNUMBER(KW$14),ISNUMBER(MATCH($IC40,EI$15:EI$313,0))),$IC40,"")</f>
        <v/>
      </c>
      <c r="KX40" s="293" t="str">
        <f>IF(AND(ISNUMBER(KX$14),ISNUMBER(MATCH($IC40,EJ$15:EJ$313,0))),$IC40,"")</f>
        <v/>
      </c>
      <c r="KY40" s="293" t="str">
        <f>IF(AND(ISNUMBER(KY$14),ISNUMBER(MATCH($IC40,EK$15:EK$313,0))),$IC40,"")</f>
        <v/>
      </c>
      <c r="KZ40" s="293"/>
      <c r="LA40" s="293"/>
      <c r="LB40" s="293"/>
      <c r="LC40" s="75">
        <f>COUNTIF(JX40:KY40,"="&amp;IC40)</f>
        <v>0</v>
      </c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</row>
    <row r="41" spans="1:329" s="3" customFormat="1" ht="6" customHeight="1" x14ac:dyDescent="0.15">
      <c r="A41" s="80"/>
      <c r="B41" s="305">
        <f t="shared" si="129"/>
        <v>27</v>
      </c>
      <c r="C41" s="85" t="s">
        <v>11</v>
      </c>
      <c r="D41" s="304" t="s">
        <v>179</v>
      </c>
      <c r="E41" s="71"/>
      <c r="F41" s="260"/>
      <c r="G41" s="261" t="s">
        <v>52</v>
      </c>
      <c r="H41" s="262" t="s">
        <v>2</v>
      </c>
      <c r="I41" s="260"/>
      <c r="J41" s="261" t="s">
        <v>74</v>
      </c>
      <c r="K41" s="262">
        <v>0.3</v>
      </c>
      <c r="L41" s="260"/>
      <c r="M41" s="261" t="s">
        <v>39</v>
      </c>
      <c r="N41" s="262">
        <v>0</v>
      </c>
      <c r="O41" s="260"/>
      <c r="P41" s="261" t="s">
        <v>6</v>
      </c>
      <c r="Q41" s="262" t="s">
        <v>153</v>
      </c>
      <c r="R41" s="260"/>
      <c r="S41" s="261"/>
      <c r="T41" s="262"/>
      <c r="U41" s="260"/>
      <c r="V41" s="261"/>
      <c r="W41" s="262"/>
      <c r="X41" s="260"/>
      <c r="Y41" s="261" t="s">
        <v>2</v>
      </c>
      <c r="Z41" s="261" t="s">
        <v>2</v>
      </c>
      <c r="AA41" s="260"/>
      <c r="AB41" s="261" t="s">
        <v>31</v>
      </c>
      <c r="AC41" s="262" t="s">
        <v>11</v>
      </c>
      <c r="AD41" s="260"/>
      <c r="AE41" s="261" t="s">
        <v>23</v>
      </c>
      <c r="AF41" s="262" t="s">
        <v>17</v>
      </c>
      <c r="AG41" s="260"/>
      <c r="AH41" s="261" t="s">
        <v>1</v>
      </c>
      <c r="AI41" s="262">
        <v>2</v>
      </c>
      <c r="AJ41" s="260"/>
      <c r="AK41" s="261" t="s">
        <v>69</v>
      </c>
      <c r="AL41" s="262" t="s">
        <v>18</v>
      </c>
      <c r="AM41" s="260"/>
      <c r="AN41" s="261" t="s">
        <v>15</v>
      </c>
      <c r="AO41" s="262">
        <v>100</v>
      </c>
      <c r="AP41" s="283"/>
      <c r="AQ41" s="356"/>
      <c r="AR41" s="351"/>
      <c r="AS41" s="283"/>
      <c r="AT41" s="356" t="s">
        <v>39</v>
      </c>
      <c r="AU41" s="351" t="s">
        <v>764</v>
      </c>
      <c r="AV41" s="260"/>
      <c r="AW41" s="261"/>
      <c r="AX41" s="262"/>
      <c r="AY41" s="260"/>
      <c r="AZ41" s="261" t="s">
        <v>403</v>
      </c>
      <c r="BA41" s="262">
        <v>10</v>
      </c>
      <c r="BB41" s="260"/>
      <c r="BC41" s="261"/>
      <c r="BD41" s="262"/>
      <c r="BE41" s="260"/>
      <c r="BF41" s="261" t="s">
        <v>15</v>
      </c>
      <c r="BG41" s="262">
        <v>50</v>
      </c>
      <c r="BH41" s="260"/>
      <c r="BI41" s="261" t="s">
        <v>850</v>
      </c>
      <c r="BJ41" s="262">
        <v>9</v>
      </c>
      <c r="BK41" s="260"/>
      <c r="BL41" s="261" t="s">
        <v>662</v>
      </c>
      <c r="BM41" s="262" t="s">
        <v>428</v>
      </c>
      <c r="BN41" s="260"/>
      <c r="BO41" s="261"/>
      <c r="BP41" s="262"/>
      <c r="BQ41" s="260"/>
      <c r="BR41" s="261"/>
      <c r="BS41" s="262"/>
      <c r="BT41" s="260" t="s">
        <v>46</v>
      </c>
      <c r="BU41" s="261" t="s">
        <v>455</v>
      </c>
      <c r="BV41" s="262">
        <v>300</v>
      </c>
      <c r="BW41" s="260"/>
      <c r="BX41" s="261" t="s">
        <v>481</v>
      </c>
      <c r="BY41" s="262">
        <v>0</v>
      </c>
      <c r="BZ41" s="260"/>
      <c r="CA41" s="261" t="s">
        <v>554</v>
      </c>
      <c r="CB41" s="262">
        <v>0</v>
      </c>
      <c r="CC41" s="260"/>
      <c r="CD41" s="261" t="s">
        <v>360</v>
      </c>
      <c r="CE41" s="262">
        <v>0</v>
      </c>
      <c r="CF41" s="376" t="s">
        <v>2</v>
      </c>
      <c r="CG41" s="229"/>
      <c r="CH41" s="230">
        <f>IF(ISNUMBER(FW41),IF(ISNUMBER(MATCH(GA41,$CG$15:$CG$313,0)),0,MAX(CH$14:CH40)+1),"")</f>
        <v>21</v>
      </c>
      <c r="CI41" s="7">
        <f t="shared" si="19"/>
        <v>25</v>
      </c>
      <c r="CJ41" s="7">
        <f t="shared" si="20"/>
        <v>15</v>
      </c>
      <c r="CK41" s="7">
        <f t="shared" si="21"/>
        <v>13</v>
      </c>
      <c r="CL41" s="7">
        <f t="shared" si="22"/>
        <v>13</v>
      </c>
      <c r="CM41" s="7" t="str">
        <f t="shared" si="23"/>
        <v/>
      </c>
      <c r="CN41" s="7">
        <f t="shared" si="24"/>
        <v>6</v>
      </c>
      <c r="CO41" s="7">
        <f t="shared" si="25"/>
        <v>16</v>
      </c>
      <c r="CP41" s="7">
        <f t="shared" si="26"/>
        <v>11</v>
      </c>
      <c r="CQ41" s="7" t="str">
        <f t="shared" si="27"/>
        <v/>
      </c>
      <c r="CR41" s="7">
        <f t="shared" si="28"/>
        <v>18</v>
      </c>
      <c r="CS41" s="7">
        <f t="shared" si="29"/>
        <v>13</v>
      </c>
      <c r="CT41" s="7">
        <f t="shared" si="30"/>
        <v>11</v>
      </c>
      <c r="CU41" s="7">
        <f t="shared" si="31"/>
        <v>21</v>
      </c>
      <c r="CV41" s="7">
        <f t="shared" si="32"/>
        <v>8</v>
      </c>
      <c r="CW41" s="7" t="str">
        <f t="shared" si="33"/>
        <v/>
      </c>
      <c r="CX41" s="7">
        <f t="shared" si="34"/>
        <v>13</v>
      </c>
      <c r="CY41" s="7">
        <f t="shared" si="35"/>
        <v>13</v>
      </c>
      <c r="CZ41" s="7">
        <f t="shared" si="36"/>
        <v>9</v>
      </c>
      <c r="DA41" s="7">
        <f t="shared" si="37"/>
        <v>9</v>
      </c>
      <c r="DB41" s="7">
        <f t="shared" si="38"/>
        <v>15</v>
      </c>
      <c r="DC41" s="7">
        <f t="shared" si="39"/>
        <v>8</v>
      </c>
      <c r="DD41" s="7">
        <f t="shared" si="40"/>
        <v>10</v>
      </c>
      <c r="DE41" s="7">
        <f t="shared" si="41"/>
        <v>12</v>
      </c>
      <c r="DF41" s="7">
        <f t="shared" si="42"/>
        <v>8</v>
      </c>
      <c r="DG41" s="7" t="str">
        <f t="shared" si="43"/>
        <v/>
      </c>
      <c r="DH41" s="7" t="str">
        <f t="shared" si="44"/>
        <v/>
      </c>
      <c r="DI41" s="65" t="s">
        <v>2</v>
      </c>
      <c r="DJ41" s="309" t="str">
        <f t="shared" si="45"/>
        <v>k11</v>
      </c>
      <c r="DK41" s="309" t="str">
        <f t="shared" si="46"/>
        <v>k11</v>
      </c>
      <c r="DL41" s="309" t="str">
        <f t="shared" si="47"/>
        <v>k11</v>
      </c>
      <c r="DM41" s="309" t="str">
        <f t="shared" si="48"/>
        <v>k11</v>
      </c>
      <c r="DN41" s="309" t="str">
        <f t="shared" si="49"/>
        <v>-</v>
      </c>
      <c r="DO41" s="309" t="str">
        <f t="shared" si="50"/>
        <v>k11</v>
      </c>
      <c r="DP41" s="309" t="str">
        <f t="shared" si="51"/>
        <v>k11</v>
      </c>
      <c r="DQ41" s="309" t="str">
        <f t="shared" si="52"/>
        <v>k11</v>
      </c>
      <c r="DR41" s="309" t="str">
        <f t="shared" si="53"/>
        <v>-</v>
      </c>
      <c r="DS41" s="309" t="str">
        <f t="shared" si="54"/>
        <v>k11</v>
      </c>
      <c r="DT41" s="309" t="str">
        <f t="shared" si="55"/>
        <v>k11</v>
      </c>
      <c r="DU41" s="309" t="str">
        <f t="shared" si="56"/>
        <v>k11</v>
      </c>
      <c r="DV41" s="309" t="str">
        <f t="shared" si="57"/>
        <v>k11</v>
      </c>
      <c r="DW41" s="309" t="str">
        <f t="shared" si="58"/>
        <v>k11</v>
      </c>
      <c r="DX41" s="309" t="str">
        <f t="shared" si="59"/>
        <v>-</v>
      </c>
      <c r="DY41" s="309" t="str">
        <f t="shared" si="60"/>
        <v>k11</v>
      </c>
      <c r="DZ41" s="309" t="str">
        <f t="shared" si="61"/>
        <v>k11</v>
      </c>
      <c r="EA41" s="309" t="str">
        <f t="shared" si="62"/>
        <v>k11</v>
      </c>
      <c r="EB41" s="309" t="str">
        <f t="shared" si="63"/>
        <v>k11</v>
      </c>
      <c r="EC41" s="309" t="str">
        <f t="shared" si="64"/>
        <v>k11</v>
      </c>
      <c r="ED41" s="309" t="str">
        <f t="shared" si="65"/>
        <v>k11</v>
      </c>
      <c r="EE41" s="309" t="str">
        <f t="shared" si="66"/>
        <v>k11</v>
      </c>
      <c r="EF41" s="309" t="str">
        <f t="shared" si="67"/>
        <v>k11</v>
      </c>
      <c r="EG41" s="309" t="str">
        <f t="shared" si="68"/>
        <v>k11</v>
      </c>
      <c r="EH41" s="309" t="str">
        <f t="shared" si="69"/>
        <v>-</v>
      </c>
      <c r="EI41" s="309" t="str">
        <f t="shared" si="70"/>
        <v>-</v>
      </c>
      <c r="EJ41" s="7"/>
      <c r="EK41" s="7"/>
      <c r="EL41" s="7"/>
      <c r="EM41" s="34"/>
      <c r="EN41" s="66">
        <f t="shared" si="71"/>
        <v>1</v>
      </c>
      <c r="EO41" s="66">
        <f t="shared" si="72"/>
        <v>0.01</v>
      </c>
      <c r="EP41" s="66">
        <f t="shared" si="73"/>
        <v>1</v>
      </c>
      <c r="EQ41" s="66">
        <f t="shared" si="74"/>
        <v>1</v>
      </c>
      <c r="ER41" s="66" t="str">
        <f t="shared" si="75"/>
        <v>-</v>
      </c>
      <c r="ES41" s="66">
        <f t="shared" si="76"/>
        <v>1</v>
      </c>
      <c r="ET41" s="66">
        <f t="shared" si="77"/>
        <v>7.1880000000000002E-4</v>
      </c>
      <c r="EU41" s="66">
        <f t="shared" si="78"/>
        <v>432</v>
      </c>
      <c r="EV41" s="66" t="str">
        <f t="shared" si="79"/>
        <v>-</v>
      </c>
      <c r="EW41" s="66" t="str">
        <f t="shared" si="80"/>
        <v>k1*np.ones((nlay,nrow,ncol),dtype</v>
      </c>
      <c r="EX41" s="66">
        <f t="shared" si="81"/>
        <v>1.474E-4</v>
      </c>
      <c r="EY41" s="66" t="str">
        <f t="shared" si="82"/>
        <v xml:space="preserve">60 (ft/d)   18(m/d)   </v>
      </c>
      <c r="EZ41" s="66" t="str">
        <f t="shared" si="83"/>
        <v>10-3 |-8</v>
      </c>
      <c r="FA41" s="66">
        <f t="shared" si="84"/>
        <v>10</v>
      </c>
      <c r="FB41" s="66" t="str">
        <f t="shared" si="85"/>
        <v>-</v>
      </c>
      <c r="FC41" s="66" t="str">
        <f t="shared" si="86"/>
        <v>5|0.1|4</v>
      </c>
      <c r="FD41" s="66" t="str">
        <f t="shared" si="87"/>
        <v>"20.0"</v>
      </c>
      <c r="FE41" s="66">
        <f t="shared" si="88"/>
        <v>1</v>
      </c>
      <c r="FF41" s="66">
        <f t="shared" si="89"/>
        <v>1</v>
      </c>
      <c r="FG41" s="66">
        <f t="shared" si="90"/>
        <v>5</v>
      </c>
      <c r="FH41" s="66">
        <f t="shared" si="91"/>
        <v>1</v>
      </c>
      <c r="FI41" s="66">
        <f t="shared" si="92"/>
        <v>2E-3</v>
      </c>
      <c r="FJ41" s="66">
        <f t="shared" si="93"/>
        <v>3.0479999999999999E-3</v>
      </c>
      <c r="FK41" s="66">
        <f t="shared" si="94"/>
        <v>2E-3</v>
      </c>
      <c r="FL41" s="66" t="str">
        <f t="shared" si="95"/>
        <v>-</v>
      </c>
      <c r="FM41" s="66" t="str">
        <f t="shared" si="96"/>
        <v>-</v>
      </c>
      <c r="FN41" s="7"/>
      <c r="FO41" s="7"/>
      <c r="FP41" s="7"/>
      <c r="FQ41" s="97" t="s">
        <v>2</v>
      </c>
      <c r="FR41" s="71"/>
      <c r="FS41" s="7">
        <f>IF(ISNUMBER(INDEX($CI$15:$DI$314,$B41,GC$5)),MAX(FS$14:FS40)+1,0)</f>
        <v>11</v>
      </c>
      <c r="FT41" s="7">
        <f t="shared" si="97"/>
        <v>27</v>
      </c>
      <c r="FU41" s="7">
        <f t="shared" si="98"/>
        <v>170</v>
      </c>
      <c r="FV41" s="291" t="str">
        <f t="shared" si="99"/>
        <v/>
      </c>
      <c r="FW41" s="291">
        <f t="shared" si="100"/>
        <v>27</v>
      </c>
      <c r="FX41" s="291">
        <f t="shared" si="101"/>
        <v>0.25</v>
      </c>
      <c r="FY41" s="85" t="str">
        <f t="shared" si="102"/>
        <v>sto</v>
      </c>
      <c r="FZ41" s="338" t="str">
        <f t="shared" si="103"/>
        <v/>
      </c>
      <c r="GA41" s="316" t="str">
        <f t="shared" si="104"/>
        <v>sy11</v>
      </c>
      <c r="GB41" s="28" t="str">
        <f t="shared" si="105"/>
        <v/>
      </c>
      <c r="GC41" s="279" t="str">
        <f t="shared" si="115"/>
        <v/>
      </c>
      <c r="GD41" s="366" t="str">
        <f t="shared" si="106"/>
        <v/>
      </c>
      <c r="GE41" s="81"/>
      <c r="GF41" s="279" t="str">
        <f t="shared" si="116"/>
        <v/>
      </c>
      <c r="GG41" s="366" t="str">
        <f t="shared" si="107"/>
        <v/>
      </c>
      <c r="GH41" s="81"/>
      <c r="GI41" s="279" t="str">
        <f t="shared" si="117"/>
        <v>stage</v>
      </c>
      <c r="GJ41" s="366" t="str">
        <f t="shared" si="108"/>
        <v>csv</v>
      </c>
      <c r="GK41" s="81"/>
      <c r="GL41" s="279" t="str">
        <f t="shared" si="118"/>
        <v/>
      </c>
      <c r="GM41" s="362" t="str">
        <f t="shared" si="109"/>
        <v/>
      </c>
      <c r="GN41" s="81"/>
      <c r="GO41" s="279" t="str">
        <f t="shared" si="119"/>
        <v/>
      </c>
      <c r="GP41" s="286" t="str">
        <f t="shared" si="110"/>
        <v/>
      </c>
      <c r="GQ41" s="28"/>
      <c r="GR41" s="339" t="str">
        <f>IF(ISNUMBER(IF41),INDEX($GA$15:$GA$313,MATCH(IF41,$IE$15:$IE$190,0),1),"")</f>
        <v/>
      </c>
      <c r="GS41" s="341" t="str">
        <f t="shared" si="111"/>
        <v/>
      </c>
      <c r="GT41" s="340" t="str">
        <f t="shared" si="112"/>
        <v/>
      </c>
      <c r="GU41" s="279" t="str">
        <f t="shared" si="120"/>
        <v/>
      </c>
      <c r="GV41" s="279" t="str">
        <f t="shared" si="132"/>
        <v/>
      </c>
      <c r="GW41" s="279" t="str">
        <f>IF(OR(GJ41="-",GJ41=""),"",INDEX($FY$15:$FY$313,MATCH(GI41,$GA$15:$GA$313,0),1))</f>
        <v>|sfr6</v>
      </c>
      <c r="GX41" s="279" t="str">
        <f t="shared" si="137"/>
        <v/>
      </c>
      <c r="GY41" s="279" t="str">
        <f t="shared" si="133"/>
        <v/>
      </c>
      <c r="GZ41" s="71"/>
      <c r="HA41" s="370"/>
      <c r="HB41" s="370"/>
      <c r="HC41" s="61" t="s">
        <v>920</v>
      </c>
      <c r="HD41" s="370"/>
      <c r="HE41" s="370"/>
      <c r="HF41" s="370"/>
      <c r="HG41" s="370"/>
      <c r="HH41" s="370"/>
      <c r="HI41" s="370"/>
      <c r="HJ41" s="370"/>
      <c r="HK41" s="294"/>
      <c r="HL41" s="294"/>
      <c r="HM41" s="75"/>
      <c r="HN41" s="293">
        <f>IF(HA41&lt;&gt;"",MAX(HN$14:HN40)+1,0)</f>
        <v>0</v>
      </c>
      <c r="HO41" s="293">
        <f>IF(HB41&lt;&gt;"",MAX(HO$14:HO40)+1,0)</f>
        <v>0</v>
      </c>
      <c r="HP41" s="293">
        <f>IF(HC41&lt;&gt;"",MAX(HP$14:HP40)+1,0)</f>
        <v>27</v>
      </c>
      <c r="HQ41" s="293">
        <f>IF(HD41&lt;&gt;"",MAX(HQ$14:HQ40)+1,0)</f>
        <v>0</v>
      </c>
      <c r="HR41" s="293">
        <f>IF(HE41&lt;&gt;"",MAX(HR$14:HR40)+1,0)</f>
        <v>0</v>
      </c>
      <c r="HS41" s="293">
        <f>IF(HF41&lt;&gt;"",MAX(HS$14:HS40)+1,0)</f>
        <v>0</v>
      </c>
      <c r="HT41" s="293">
        <f>IF(HG41&lt;&gt;"",MAX(HT$14:HT40)+1,0)</f>
        <v>0</v>
      </c>
      <c r="HU41" s="293">
        <f>IF(HH41&lt;&gt;"",MAX(HU$14:HU40)+1,0)</f>
        <v>0</v>
      </c>
      <c r="HV41" s="293">
        <f>IF(HI41&lt;&gt;"",MAX(HV$14:HV40)+1,0)</f>
        <v>0</v>
      </c>
      <c r="HW41" s="293">
        <f>IF(HJ41&lt;&gt;"",MAX(HW$14:HW40)+1,0)</f>
        <v>0</v>
      </c>
      <c r="HX41" s="293">
        <f>IF(HK41&lt;&gt;"",MAX(HX$14:HX40)+1,0)</f>
        <v>0</v>
      </c>
      <c r="HY41" s="293">
        <f>IF(HL41&lt;&gt;"",MAX(HY$14:HY40)+1,0)</f>
        <v>0</v>
      </c>
      <c r="HZ41" s="75">
        <f t="shared" si="123"/>
        <v>1</v>
      </c>
      <c r="IA41" s="75">
        <f t="shared" si="124"/>
        <v>0</v>
      </c>
      <c r="IB41" s="75">
        <f t="shared" si="125"/>
        <v>27</v>
      </c>
      <c r="IC41" s="75">
        <f t="shared" si="126"/>
        <v>0</v>
      </c>
      <c r="ID41" s="395">
        <f t="shared" si="127"/>
        <v>111</v>
      </c>
      <c r="IE41" s="394">
        <f>IF(ISNUMBER(MATCH(GA41,$IC$15:$IC$313,0)),0,MAX(IE$14:IE40)+1)</f>
        <v>0</v>
      </c>
      <c r="IF41" s="394" t="str">
        <f t="shared" si="128"/>
        <v/>
      </c>
      <c r="IG41" s="382" t="str">
        <f>IF(OR(II41="",II41=0),"",B41)</f>
        <v/>
      </c>
      <c r="IH41" s="79"/>
      <c r="II41" s="283" t="str">
        <f t="shared" si="114"/>
        <v/>
      </c>
      <c r="IJ41" s="399"/>
      <c r="IK41" s="71"/>
      <c r="IL41" s="229"/>
      <c r="IM41" s="229"/>
      <c r="IN41" s="22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98"/>
      <c r="JB41" s="189">
        <v>0.99758412000000041</v>
      </c>
      <c r="JC41" s="128">
        <v>840.8</v>
      </c>
      <c r="JD41" s="129">
        <v>836.0695838236278</v>
      </c>
      <c r="JE41" s="119">
        <v>2.9999902248382999</v>
      </c>
      <c r="JF41" s="132">
        <v>840.1558</v>
      </c>
      <c r="JG41" s="148">
        <v>36</v>
      </c>
      <c r="JH41" s="179">
        <v>0.99758000000000002</v>
      </c>
      <c r="JI41" s="140">
        <v>834.8</v>
      </c>
      <c r="JJ41" s="185"/>
      <c r="JK41" s="144"/>
      <c r="JL41" s="124"/>
      <c r="JM41" s="124"/>
      <c r="JN41" s="152"/>
      <c r="JO41" s="145">
        <f t="shared" si="131"/>
        <v>0.99758000000000002</v>
      </c>
      <c r="JP41" s="126"/>
      <c r="JQ41" s="145">
        <v>0.99758412000000041</v>
      </c>
      <c r="JR41" s="160">
        <f t="shared" si="134"/>
        <v>0.99758000000000002</v>
      </c>
      <c r="JS41" s="160">
        <f t="shared" si="135"/>
        <v>23.94192</v>
      </c>
      <c r="JT41" s="160">
        <f t="shared" si="136"/>
        <v>1436.5152</v>
      </c>
      <c r="JU41" s="160">
        <f t="shared" si="10"/>
        <v>1436.5152</v>
      </c>
      <c r="JV41" s="98"/>
      <c r="JW41" s="71"/>
      <c r="JX41" s="293" t="str">
        <f>IF(AND(ISNUMBER(JX$14),ISNUMBER(MATCH($IC41,DJ$15:DJ$313,0))),$IC41,"")</f>
        <v/>
      </c>
      <c r="JY41" s="293" t="str">
        <f>IF(AND(ISNUMBER(JY$14),ISNUMBER(MATCH($IC41,DK$15:DK$313,0))),$IC41,"")</f>
        <v/>
      </c>
      <c r="JZ41" s="293" t="str">
        <f>IF(AND(ISNUMBER(JZ$14),ISNUMBER(MATCH($IC41,DL$15:DL$313,0))),$IC41,"")</f>
        <v/>
      </c>
      <c r="KA41" s="293" t="str">
        <f>IF(AND(ISNUMBER(KA$14),ISNUMBER(MATCH($IC41,DM$15:DM$313,0))),$IC41,"")</f>
        <v/>
      </c>
      <c r="KB41" s="293" t="str">
        <f>IF(AND(ISNUMBER(KB$14),ISNUMBER(MATCH($IC41,DN$15:DN$313,0))),$IC41,"")</f>
        <v/>
      </c>
      <c r="KC41" s="293" t="str">
        <f>IF(AND(ISNUMBER(KC$14),ISNUMBER(MATCH($IC41,DO$15:DO$313,0))),$IC41,"")</f>
        <v/>
      </c>
      <c r="KD41" s="293" t="str">
        <f>IF(AND(ISNUMBER(KD$14),ISNUMBER(MATCH($IC41,DP$15:DP$313,0))),$IC41,"")</f>
        <v/>
      </c>
      <c r="KE41" s="293" t="str">
        <f>IF(AND(ISNUMBER(KE$14),ISNUMBER(MATCH($IC41,DQ$15:DQ$313,0))),$IC41,"")</f>
        <v/>
      </c>
      <c r="KF41" s="293" t="str">
        <f>IF(AND(ISNUMBER(KF$14),ISNUMBER(MATCH($IC41,DR$15:DR$313,0))),$IC41,"")</f>
        <v/>
      </c>
      <c r="KG41" s="293" t="str">
        <f>IF(AND(ISNUMBER(KG$14),ISNUMBER(MATCH($IC41,DS$15:DS$313,0))),$IC41,"")</f>
        <v/>
      </c>
      <c r="KH41" s="293" t="str">
        <f>IF(AND(ISNUMBER(KH$14),ISNUMBER(MATCH($IC41,DT$15:DT$313,0))),$IC41,"")</f>
        <v/>
      </c>
      <c r="KI41" s="293" t="str">
        <f>IF(AND(ISNUMBER(KI$14),ISNUMBER(MATCH($IC41,DU$15:DU$313,0))),$IC41,"")</f>
        <v/>
      </c>
      <c r="KJ41" s="293" t="str">
        <f>IF(AND(ISNUMBER(KJ$14),ISNUMBER(MATCH($IC41,DV$15:DV$313,0))),$IC41,"")</f>
        <v/>
      </c>
      <c r="KK41" s="293" t="str">
        <f>IF(AND(ISNUMBER(KK$14),ISNUMBER(MATCH($IC41,DW$15:DW$313,0))),$IC41,"")</f>
        <v/>
      </c>
      <c r="KL41" s="293" t="str">
        <f>IF(AND(ISNUMBER(KL$14),ISNUMBER(MATCH($IC41,DX$15:DX$313,0))),$IC41,"")</f>
        <v/>
      </c>
      <c r="KM41" s="293" t="str">
        <f>IF(AND(ISNUMBER(KM$14),ISNUMBER(MATCH($IC41,DY$15:DY$313,0))),$IC41,"")</f>
        <v/>
      </c>
      <c r="KN41" s="293" t="str">
        <f>IF(AND(ISNUMBER(KN$14),ISNUMBER(MATCH($IC41,DZ$15:DZ$313,0))),$IC41,"")</f>
        <v/>
      </c>
      <c r="KO41" s="293" t="str">
        <f>IF(AND(ISNUMBER(KO$14),ISNUMBER(MATCH($IC41,EA$15:EA$313,0))),$IC41,"")</f>
        <v/>
      </c>
      <c r="KP41" s="293" t="str">
        <f>IF(AND(ISNUMBER(KP$14),ISNUMBER(MATCH($IC41,EB$15:EB$313,0))),$IC41,"")</f>
        <v/>
      </c>
      <c r="KQ41" s="293" t="str">
        <f>IF(AND(ISNUMBER(KQ$14),ISNUMBER(MATCH($IC41,EC$15:EC$313,0))),$IC41,"")</f>
        <v/>
      </c>
      <c r="KR41" s="293" t="str">
        <f>IF(AND(ISNUMBER(KR$14),ISNUMBER(MATCH($IC41,ED$15:ED$313,0))),$IC41,"")</f>
        <v/>
      </c>
      <c r="KS41" s="293" t="str">
        <f>IF(AND(ISNUMBER(KS$14),ISNUMBER(MATCH($IC41,EE$15:EE$313,0))),$IC41,"")</f>
        <v/>
      </c>
      <c r="KT41" s="293" t="str">
        <f>IF(AND(ISNUMBER(KT$14),ISNUMBER(MATCH($IC41,EF$15:EF$313,0))),$IC41,"")</f>
        <v/>
      </c>
      <c r="KU41" s="293" t="str">
        <f>IF(AND(ISNUMBER(KU$14),ISNUMBER(MATCH($IC41,EG$15:EG$313,0))),$IC41,"")</f>
        <v/>
      </c>
      <c r="KV41" s="293" t="str">
        <f>IF(AND(ISNUMBER(KV$14),ISNUMBER(MATCH($IC41,EH$15:EH$313,0))),$IC41,"")</f>
        <v/>
      </c>
      <c r="KW41" s="293" t="str">
        <f>IF(AND(ISNUMBER(KW$14),ISNUMBER(MATCH($IC41,EI$15:EI$313,0))),$IC41,"")</f>
        <v/>
      </c>
      <c r="KX41" s="293" t="str">
        <f>IF(AND(ISNUMBER(KX$14),ISNUMBER(MATCH($IC41,EJ$15:EJ$313,0))),$IC41,"")</f>
        <v/>
      </c>
      <c r="KY41" s="293" t="str">
        <f>IF(AND(ISNUMBER(KY$14),ISNUMBER(MATCH($IC41,EK$15:EK$313,0))),$IC41,"")</f>
        <v/>
      </c>
      <c r="KZ41" s="293"/>
      <c r="LA41" s="293"/>
      <c r="LB41" s="293"/>
      <c r="LC41" s="75">
        <f>COUNTIF(JX41:KY41,"="&amp;IC41)</f>
        <v>0</v>
      </c>
      <c r="LD41" s="71"/>
      <c r="LE41" s="71"/>
      <c r="LF41" s="71"/>
      <c r="LG41" s="71"/>
      <c r="LH41" s="71"/>
      <c r="LI41" s="71"/>
      <c r="LJ41" s="71"/>
      <c r="LK41" s="71"/>
      <c r="LL41" s="71"/>
      <c r="LM41" s="71"/>
      <c r="LN41" s="71"/>
      <c r="LO41" s="71"/>
      <c r="LP41" s="71"/>
      <c r="LQ41" s="71"/>
    </row>
    <row r="42" spans="1:329" s="3" customFormat="1" ht="6" customHeight="1" x14ac:dyDescent="0.15">
      <c r="A42" s="80"/>
      <c r="B42" s="305">
        <f t="shared" si="129"/>
        <v>28</v>
      </c>
      <c r="C42" s="85" t="s">
        <v>896</v>
      </c>
      <c r="D42" s="304" t="s">
        <v>180</v>
      </c>
      <c r="E42" s="71"/>
      <c r="F42" s="260"/>
      <c r="G42" s="261" t="s">
        <v>0</v>
      </c>
      <c r="H42" s="262" t="s">
        <v>2</v>
      </c>
      <c r="I42" s="260"/>
      <c r="J42" s="261" t="s">
        <v>103</v>
      </c>
      <c r="K42" s="262" t="s">
        <v>104</v>
      </c>
      <c r="L42" s="260"/>
      <c r="M42" s="261" t="s">
        <v>35</v>
      </c>
      <c r="N42" s="262">
        <f>1/3</f>
        <v>0.33333333333333331</v>
      </c>
      <c r="O42" s="260"/>
      <c r="P42" s="261" t="s">
        <v>31</v>
      </c>
      <c r="Q42" s="262" t="s">
        <v>11</v>
      </c>
      <c r="R42" s="260"/>
      <c r="S42" s="261"/>
      <c r="T42" s="262"/>
      <c r="U42" s="260"/>
      <c r="V42" s="261"/>
      <c r="W42" s="262"/>
      <c r="X42" s="260"/>
      <c r="Y42" s="261" t="s">
        <v>2</v>
      </c>
      <c r="Z42" s="261" t="s">
        <v>2</v>
      </c>
      <c r="AA42" s="260"/>
      <c r="AB42" s="261" t="s">
        <v>39</v>
      </c>
      <c r="AC42" s="262">
        <v>0</v>
      </c>
      <c r="AD42" s="260"/>
      <c r="AE42" s="261" t="s">
        <v>69</v>
      </c>
      <c r="AF42" s="262" t="s">
        <v>18</v>
      </c>
      <c r="AG42" s="260"/>
      <c r="AH42" s="261" t="s">
        <v>33</v>
      </c>
      <c r="AI42" s="262" t="s">
        <v>297</v>
      </c>
      <c r="AJ42" s="260"/>
      <c r="AK42" s="261" t="s">
        <v>143</v>
      </c>
      <c r="AL42" s="262">
        <f>AL14</f>
        <v>0</v>
      </c>
      <c r="AM42" s="260"/>
      <c r="AN42" s="261" t="s">
        <v>16</v>
      </c>
      <c r="AO42" s="262">
        <v>300</v>
      </c>
      <c r="AP42" s="283"/>
      <c r="AQ42" s="356"/>
      <c r="AR42" s="351"/>
      <c r="AS42" s="283"/>
      <c r="AT42" s="356" t="s">
        <v>721</v>
      </c>
      <c r="AU42" s="351" t="s">
        <v>293</v>
      </c>
      <c r="AV42" s="260"/>
      <c r="AW42" s="261"/>
      <c r="AX42" s="262"/>
      <c r="AY42" s="260"/>
      <c r="AZ42" s="261" t="s">
        <v>404</v>
      </c>
      <c r="BA42" s="262" t="s">
        <v>798</v>
      </c>
      <c r="BB42" s="260"/>
      <c r="BC42" s="261"/>
      <c r="BD42" s="262"/>
      <c r="BE42" s="260"/>
      <c r="BF42" s="261" t="s">
        <v>16</v>
      </c>
      <c r="BG42" s="262">
        <v>100</v>
      </c>
      <c r="BH42" s="260"/>
      <c r="BI42" s="261" t="s">
        <v>851</v>
      </c>
      <c r="BJ42" s="262" t="s">
        <v>852</v>
      </c>
      <c r="BK42" s="260"/>
      <c r="BL42" s="261" t="s">
        <v>6</v>
      </c>
      <c r="BM42" s="262">
        <v>40</v>
      </c>
      <c r="BN42" s="260"/>
      <c r="BO42" s="261"/>
      <c r="BP42" s="262"/>
      <c r="BQ42" s="260"/>
      <c r="BR42" s="261" t="s">
        <v>678</v>
      </c>
      <c r="BS42" s="262" t="s">
        <v>836</v>
      </c>
      <c r="BT42" s="260"/>
      <c r="BU42" s="261" t="s">
        <v>678</v>
      </c>
      <c r="BV42" s="262" t="s">
        <v>836</v>
      </c>
      <c r="BW42" s="260"/>
      <c r="BX42" s="261" t="s">
        <v>482</v>
      </c>
      <c r="BY42" s="262">
        <v>20</v>
      </c>
      <c r="BZ42" s="260"/>
      <c r="CA42" s="261" t="s">
        <v>555</v>
      </c>
      <c r="CB42" s="276">
        <v>0</v>
      </c>
      <c r="CC42" s="260"/>
      <c r="CD42" s="261" t="s">
        <v>361</v>
      </c>
      <c r="CE42" s="262">
        <v>1</v>
      </c>
      <c r="CF42" s="376" t="s">
        <v>2</v>
      </c>
      <c r="CG42" s="229"/>
      <c r="CH42" s="230">
        <f>IF(ISNUMBER(FW42),IF(ISNUMBER(MATCH(GA42,$CG$15:$CG$313,0)),0,MAX(CH$14:CH41)+1),"")</f>
        <v>22</v>
      </c>
      <c r="CI42" s="7" t="str">
        <f t="shared" si="19"/>
        <v/>
      </c>
      <c r="CJ42" s="7" t="str">
        <f t="shared" si="20"/>
        <v/>
      </c>
      <c r="CK42" s="7" t="str">
        <f t="shared" si="21"/>
        <v/>
      </c>
      <c r="CL42" s="7" t="str">
        <f t="shared" si="22"/>
        <v/>
      </c>
      <c r="CM42" s="7" t="str">
        <f t="shared" si="23"/>
        <v/>
      </c>
      <c r="CN42" s="7" t="str">
        <f t="shared" si="24"/>
        <v/>
      </c>
      <c r="CO42" s="7" t="str">
        <f t="shared" si="25"/>
        <v/>
      </c>
      <c r="CP42" s="7" t="str">
        <f t="shared" si="26"/>
        <v/>
      </c>
      <c r="CQ42" s="7" t="str">
        <f t="shared" si="27"/>
        <v/>
      </c>
      <c r="CR42" s="7" t="str">
        <f t="shared" si="28"/>
        <v/>
      </c>
      <c r="CS42" s="7" t="str">
        <f t="shared" si="29"/>
        <v/>
      </c>
      <c r="CT42" s="7" t="str">
        <f t="shared" si="30"/>
        <v/>
      </c>
      <c r="CU42" s="7" t="str">
        <f t="shared" si="31"/>
        <v/>
      </c>
      <c r="CV42" s="7" t="str">
        <f t="shared" si="32"/>
        <v/>
      </c>
      <c r="CW42" s="7" t="str">
        <f t="shared" si="33"/>
        <v/>
      </c>
      <c r="CX42" s="7" t="str">
        <f t="shared" si="34"/>
        <v/>
      </c>
      <c r="CY42" s="7" t="str">
        <f t="shared" si="35"/>
        <v/>
      </c>
      <c r="CZ42" s="7" t="str">
        <f t="shared" si="36"/>
        <v/>
      </c>
      <c r="DA42" s="7" t="str">
        <f t="shared" si="37"/>
        <v/>
      </c>
      <c r="DB42" s="7" t="str">
        <f t="shared" si="38"/>
        <v/>
      </c>
      <c r="DC42" s="7" t="str">
        <f t="shared" si="39"/>
        <v/>
      </c>
      <c r="DD42" s="7">
        <f t="shared" si="40"/>
        <v>11</v>
      </c>
      <c r="DE42" s="7" t="str">
        <f t="shared" si="41"/>
        <v/>
      </c>
      <c r="DF42" s="7" t="str">
        <f t="shared" si="42"/>
        <v/>
      </c>
      <c r="DG42" s="7" t="str">
        <f t="shared" si="43"/>
        <v/>
      </c>
      <c r="DH42" s="7" t="str">
        <f t="shared" si="44"/>
        <v/>
      </c>
      <c r="DI42" s="65" t="s">
        <v>2</v>
      </c>
      <c r="DJ42" s="309" t="str">
        <f t="shared" si="45"/>
        <v>-</v>
      </c>
      <c r="DK42" s="309" t="str">
        <f t="shared" si="46"/>
        <v>-</v>
      </c>
      <c r="DL42" s="309" t="str">
        <f t="shared" si="47"/>
        <v>-</v>
      </c>
      <c r="DM42" s="309" t="str">
        <f t="shared" si="48"/>
        <v>-</v>
      </c>
      <c r="DN42" s="309" t="str">
        <f t="shared" si="49"/>
        <v>-</v>
      </c>
      <c r="DO42" s="309" t="str">
        <f t="shared" si="50"/>
        <v>-</v>
      </c>
      <c r="DP42" s="309" t="str">
        <f t="shared" si="51"/>
        <v>-</v>
      </c>
      <c r="DQ42" s="309" t="str">
        <f t="shared" si="52"/>
        <v>-</v>
      </c>
      <c r="DR42" s="309" t="str">
        <f t="shared" si="53"/>
        <v>-</v>
      </c>
      <c r="DS42" s="309" t="str">
        <f t="shared" si="54"/>
        <v>-</v>
      </c>
      <c r="DT42" s="309" t="str">
        <f t="shared" si="55"/>
        <v>-</v>
      </c>
      <c r="DU42" s="309" t="str">
        <f t="shared" si="56"/>
        <v>-</v>
      </c>
      <c r="DV42" s="309" t="str">
        <f t="shared" si="57"/>
        <v>-</v>
      </c>
      <c r="DW42" s="309" t="str">
        <f t="shared" si="58"/>
        <v>-</v>
      </c>
      <c r="DX42" s="309" t="str">
        <f t="shared" si="59"/>
        <v>-</v>
      </c>
      <c r="DY42" s="309" t="str">
        <f t="shared" si="60"/>
        <v>-</v>
      </c>
      <c r="DZ42" s="309" t="str">
        <f t="shared" si="61"/>
        <v>-</v>
      </c>
      <c r="EA42" s="309" t="str">
        <f t="shared" si="62"/>
        <v>-</v>
      </c>
      <c r="EB42" s="309" t="str">
        <f t="shared" si="63"/>
        <v>-</v>
      </c>
      <c r="EC42" s="309" t="str">
        <f t="shared" si="64"/>
        <v>-</v>
      </c>
      <c r="ED42" s="309" t="str">
        <f t="shared" si="65"/>
        <v>-</v>
      </c>
      <c r="EE42" s="309" t="str">
        <f t="shared" si="66"/>
        <v>k12</v>
      </c>
      <c r="EF42" s="309" t="str">
        <f t="shared" si="67"/>
        <v>-</v>
      </c>
      <c r="EG42" s="309" t="str">
        <f t="shared" si="68"/>
        <v>-</v>
      </c>
      <c r="EH42" s="309" t="str">
        <f t="shared" si="69"/>
        <v>-</v>
      </c>
      <c r="EI42" s="309" t="str">
        <f t="shared" si="70"/>
        <v>-</v>
      </c>
      <c r="EJ42" s="7"/>
      <c r="EK42" s="7"/>
      <c r="EL42" s="7"/>
      <c r="EM42" s="34"/>
      <c r="EN42" s="66" t="str">
        <f t="shared" si="71"/>
        <v>-</v>
      </c>
      <c r="EO42" s="66" t="str">
        <f t="shared" si="72"/>
        <v>-</v>
      </c>
      <c r="EP42" s="66" t="str">
        <f t="shared" si="73"/>
        <v>-</v>
      </c>
      <c r="EQ42" s="66" t="str">
        <f t="shared" si="74"/>
        <v>-</v>
      </c>
      <c r="ER42" s="66" t="str">
        <f t="shared" si="75"/>
        <v>-</v>
      </c>
      <c r="ES42" s="66" t="str">
        <f t="shared" si="76"/>
        <v>-</v>
      </c>
      <c r="ET42" s="66" t="str">
        <f t="shared" si="77"/>
        <v>-</v>
      </c>
      <c r="EU42" s="66" t="str">
        <f t="shared" si="78"/>
        <v>-</v>
      </c>
      <c r="EV42" s="66" t="str">
        <f t="shared" si="79"/>
        <v>-</v>
      </c>
      <c r="EW42" s="66" t="str">
        <f t="shared" si="80"/>
        <v>-</v>
      </c>
      <c r="EX42" s="66" t="str">
        <f t="shared" si="81"/>
        <v>-</v>
      </c>
      <c r="EY42" s="66" t="str">
        <f t="shared" si="82"/>
        <v>-</v>
      </c>
      <c r="EZ42" s="66" t="str">
        <f t="shared" si="83"/>
        <v>-</v>
      </c>
      <c r="FA42" s="66" t="str">
        <f t="shared" si="84"/>
        <v>-</v>
      </c>
      <c r="FB42" s="66" t="str">
        <f t="shared" si="85"/>
        <v>-</v>
      </c>
      <c r="FC42" s="66" t="str">
        <f t="shared" si="86"/>
        <v>-</v>
      </c>
      <c r="FD42" s="66" t="str">
        <f t="shared" si="87"/>
        <v>-</v>
      </c>
      <c r="FE42" s="66" t="str">
        <f t="shared" si="88"/>
        <v>-</v>
      </c>
      <c r="FF42" s="66" t="str">
        <f t="shared" si="89"/>
        <v>-</v>
      </c>
      <c r="FG42" s="66" t="str">
        <f t="shared" si="90"/>
        <v>-</v>
      </c>
      <c r="FH42" s="66" t="str">
        <f t="shared" si="91"/>
        <v>-</v>
      </c>
      <c r="FI42" s="66">
        <f t="shared" si="92"/>
        <v>4.0000000000000002E-4</v>
      </c>
      <c r="FJ42" s="66" t="str">
        <f t="shared" si="93"/>
        <v>-</v>
      </c>
      <c r="FK42" s="66" t="str">
        <f t="shared" si="94"/>
        <v>-</v>
      </c>
      <c r="FL42" s="66" t="str">
        <f t="shared" si="95"/>
        <v>-</v>
      </c>
      <c r="FM42" s="66" t="str">
        <f t="shared" si="96"/>
        <v>-</v>
      </c>
      <c r="FN42" s="7"/>
      <c r="FO42" s="7"/>
      <c r="FP42" s="7"/>
      <c r="FQ42" s="97" t="s">
        <v>2</v>
      </c>
      <c r="FR42" s="71"/>
      <c r="FS42" s="7">
        <f>IF(ISNUMBER(INDEX($CI$15:$DI$314,$B42,GC$5)),MAX(FS$14:FS41)+1,0)</f>
        <v>0</v>
      </c>
      <c r="FT42" s="7">
        <f t="shared" si="97"/>
        <v>28</v>
      </c>
      <c r="FU42" s="7">
        <f t="shared" si="98"/>
        <v>221</v>
      </c>
      <c r="FV42" s="291">
        <f t="shared" si="99"/>
        <v>0</v>
      </c>
      <c r="FW42" s="291">
        <f t="shared" si="100"/>
        <v>28</v>
      </c>
      <c r="FX42" s="291" t="str">
        <f t="shared" si="101"/>
        <v>---------------</v>
      </c>
      <c r="FY42" s="85" t="str">
        <f t="shared" si="102"/>
        <v>|tdis</v>
      </c>
      <c r="FZ42" s="338" t="str">
        <f t="shared" si="103"/>
        <v>---------------</v>
      </c>
      <c r="GA42" s="316" t="str">
        <f t="shared" si="104"/>
        <v>T_DIS</v>
      </c>
      <c r="GB42" s="28" t="str">
        <f t="shared" si="105"/>
        <v/>
      </c>
      <c r="GC42" s="279" t="str">
        <f t="shared" si="115"/>
        <v/>
      </c>
      <c r="GD42" s="366" t="str">
        <f t="shared" si="106"/>
        <v/>
      </c>
      <c r="GE42" s="81"/>
      <c r="GF42" s="279" t="str">
        <f t="shared" si="116"/>
        <v/>
      </c>
      <c r="GG42" s="366" t="str">
        <f t="shared" si="107"/>
        <v/>
      </c>
      <c r="GH42" s="81"/>
      <c r="GI42" s="279" t="str">
        <f t="shared" si="117"/>
        <v>sfr_spd</v>
      </c>
      <c r="GJ42" s="366" t="str">
        <f t="shared" si="108"/>
        <v>inflow</v>
      </c>
      <c r="GK42" s="81"/>
      <c r="GL42" s="279" t="str">
        <f t="shared" si="118"/>
        <v/>
      </c>
      <c r="GM42" s="362" t="str">
        <f t="shared" si="109"/>
        <v/>
      </c>
      <c r="GN42" s="81"/>
      <c r="GO42" s="279" t="str">
        <f t="shared" si="119"/>
        <v/>
      </c>
      <c r="GP42" s="286" t="str">
        <f t="shared" si="110"/>
        <v/>
      </c>
      <c r="GQ42" s="28"/>
      <c r="GR42" s="339" t="str">
        <f>IF(ISNUMBER(IF42),INDEX($GA$15:$GA$313,MATCH(IF42,$IE$15:$IE$190,0),1),"")</f>
        <v/>
      </c>
      <c r="GS42" s="341" t="str">
        <f t="shared" si="111"/>
        <v/>
      </c>
      <c r="GT42" s="340" t="str">
        <f t="shared" si="112"/>
        <v/>
      </c>
      <c r="GU42" s="279" t="str">
        <f t="shared" si="120"/>
        <v/>
      </c>
      <c r="GV42" s="279" t="str">
        <f t="shared" si="132"/>
        <v/>
      </c>
      <c r="GW42" s="279" t="str">
        <f>IF(OR(GJ43="-",GJ43=""),"",INDEX($FY$15:$FY$313,MATCH(GI43,$GA$15:$GA$313,0),1))</f>
        <v/>
      </c>
      <c r="GX42" s="279" t="str">
        <f t="shared" si="137"/>
        <v/>
      </c>
      <c r="GY42" s="279" t="str">
        <f t="shared" si="133"/>
        <v/>
      </c>
      <c r="GZ42" s="71"/>
      <c r="HA42" s="370"/>
      <c r="HB42" s="370"/>
      <c r="HC42" s="61" t="s">
        <v>921</v>
      </c>
      <c r="HD42" s="370"/>
      <c r="HE42" s="370"/>
      <c r="HF42" s="370"/>
      <c r="HG42" s="370"/>
      <c r="HH42" s="370"/>
      <c r="HI42" s="370"/>
      <c r="HJ42" s="370"/>
      <c r="HK42" s="294"/>
      <c r="HL42" s="294"/>
      <c r="HM42" s="75"/>
      <c r="HN42" s="293">
        <f>IF(HA42&lt;&gt;"",MAX(HN$14:HN41)+1,0)</f>
        <v>0</v>
      </c>
      <c r="HO42" s="293">
        <f>IF(HB42&lt;&gt;"",MAX(HO$14:HO41)+1,0)</f>
        <v>0</v>
      </c>
      <c r="HP42" s="293">
        <f>IF(HC42&lt;&gt;"",MAX(HP$14:HP41)+1,0)</f>
        <v>28</v>
      </c>
      <c r="HQ42" s="293">
        <f>IF(HD42&lt;&gt;"",MAX(HQ$14:HQ41)+1,0)</f>
        <v>0</v>
      </c>
      <c r="HR42" s="293">
        <f>IF(HE42&lt;&gt;"",MAX(HR$14:HR41)+1,0)</f>
        <v>0</v>
      </c>
      <c r="HS42" s="293">
        <f>IF(HF42&lt;&gt;"",MAX(HS$14:HS41)+1,0)</f>
        <v>0</v>
      </c>
      <c r="HT42" s="293">
        <f>IF(HG42&lt;&gt;"",MAX(HT$14:HT41)+1,0)</f>
        <v>0</v>
      </c>
      <c r="HU42" s="293">
        <f>IF(HH42&lt;&gt;"",MAX(HU$14:HU41)+1,0)</f>
        <v>0</v>
      </c>
      <c r="HV42" s="293">
        <f>IF(HI42&lt;&gt;"",MAX(HV$14:HV41)+1,0)</f>
        <v>0</v>
      </c>
      <c r="HW42" s="293">
        <f>IF(HJ42&lt;&gt;"",MAX(HW$14:HW41)+1,0)</f>
        <v>0</v>
      </c>
      <c r="HX42" s="293">
        <f>IF(HK42&lt;&gt;"",MAX(HX$14:HX41)+1,0)</f>
        <v>0</v>
      </c>
      <c r="HY42" s="293">
        <f>IF(HL42&lt;&gt;"",MAX(HY$14:HY41)+1,0)</f>
        <v>0</v>
      </c>
      <c r="HZ42" s="75">
        <f t="shared" si="123"/>
        <v>1</v>
      </c>
      <c r="IA42" s="75">
        <f t="shared" si="124"/>
        <v>0</v>
      </c>
      <c r="IB42" s="75">
        <f t="shared" si="125"/>
        <v>28</v>
      </c>
      <c r="IC42" s="75">
        <f t="shared" si="126"/>
        <v>0</v>
      </c>
      <c r="ID42" s="395">
        <f t="shared" si="127"/>
        <v>33</v>
      </c>
      <c r="IE42" s="394">
        <f>IF(ISNUMBER(MATCH(GA42,$IC$15:$IC$313,0)),0,MAX(IE$14:IE41)+1)</f>
        <v>0</v>
      </c>
      <c r="IF42" s="394" t="str">
        <f t="shared" si="128"/>
        <v/>
      </c>
      <c r="IG42" s="382" t="str">
        <f>IF(OR(II42="",II42=0),"",B42)</f>
        <v/>
      </c>
      <c r="IH42" s="79"/>
      <c r="II42" s="283" t="str">
        <f t="shared" si="114"/>
        <v/>
      </c>
      <c r="IJ42" s="399"/>
      <c r="IK42" s="71"/>
      <c r="IL42" s="229"/>
      <c r="IM42" s="229"/>
      <c r="IN42" s="22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98"/>
      <c r="JB42" s="189">
        <v>1.0087456626392823</v>
      </c>
      <c r="JC42" s="128">
        <v>840.8</v>
      </c>
      <c r="JD42" s="129">
        <v>835.99794790039834</v>
      </c>
      <c r="JE42" s="119">
        <v>2.9999902248382999</v>
      </c>
      <c r="JF42" s="132">
        <v>840.1558</v>
      </c>
      <c r="JG42" s="148">
        <v>37</v>
      </c>
      <c r="JH42" s="179">
        <v>1.00875</v>
      </c>
      <c r="JI42" s="140">
        <v>834.8</v>
      </c>
      <c r="JJ42" s="185"/>
      <c r="JK42" s="144"/>
      <c r="JL42" s="124"/>
      <c r="JM42" s="124"/>
      <c r="JN42" s="152"/>
      <c r="JO42" s="127">
        <f t="shared" si="131"/>
        <v>1.00875</v>
      </c>
      <c r="JP42" s="126">
        <f t="shared" ref="JP42:JP57" si="138">JO42</f>
        <v>1.00875</v>
      </c>
      <c r="JQ42" s="127">
        <v>1.0087456626392823</v>
      </c>
      <c r="JR42" s="160">
        <f t="shared" si="134"/>
        <v>1.00875</v>
      </c>
      <c r="JS42" s="160">
        <f t="shared" si="135"/>
        <v>24.21</v>
      </c>
      <c r="JT42" s="160">
        <f t="shared" si="136"/>
        <v>1452.6000000000001</v>
      </c>
      <c r="JU42" s="160">
        <f t="shared" si="10"/>
        <v>1452.6000000000001</v>
      </c>
      <c r="JV42" s="98"/>
      <c r="JW42" s="71"/>
      <c r="JX42" s="293" t="str">
        <f>IF(AND(ISNUMBER(JX$14),ISNUMBER(MATCH($IC42,DJ$15:DJ$313,0))),$IC42,"")</f>
        <v/>
      </c>
      <c r="JY42" s="293" t="str">
        <f>IF(AND(ISNUMBER(JY$14),ISNUMBER(MATCH($IC42,DK$15:DK$313,0))),$IC42,"")</f>
        <v/>
      </c>
      <c r="JZ42" s="293" t="str">
        <f>IF(AND(ISNUMBER(JZ$14),ISNUMBER(MATCH($IC42,DL$15:DL$313,0))),$IC42,"")</f>
        <v/>
      </c>
      <c r="KA42" s="293" t="str">
        <f>IF(AND(ISNUMBER(KA$14),ISNUMBER(MATCH($IC42,DM$15:DM$313,0))),$IC42,"")</f>
        <v/>
      </c>
      <c r="KB42" s="293" t="str">
        <f>IF(AND(ISNUMBER(KB$14),ISNUMBER(MATCH($IC42,DN$15:DN$313,0))),$IC42,"")</f>
        <v/>
      </c>
      <c r="KC42" s="293" t="str">
        <f>IF(AND(ISNUMBER(KC$14),ISNUMBER(MATCH($IC42,DO$15:DO$313,0))),$IC42,"")</f>
        <v/>
      </c>
      <c r="KD42" s="293" t="str">
        <f>IF(AND(ISNUMBER(KD$14),ISNUMBER(MATCH($IC42,DP$15:DP$313,0))),$IC42,"")</f>
        <v/>
      </c>
      <c r="KE42" s="293" t="str">
        <f>IF(AND(ISNUMBER(KE$14),ISNUMBER(MATCH($IC42,DQ$15:DQ$313,0))),$IC42,"")</f>
        <v/>
      </c>
      <c r="KF42" s="293" t="str">
        <f>IF(AND(ISNUMBER(KF$14),ISNUMBER(MATCH($IC42,DR$15:DR$313,0))),$IC42,"")</f>
        <v/>
      </c>
      <c r="KG42" s="293" t="str">
        <f>IF(AND(ISNUMBER(KG$14),ISNUMBER(MATCH($IC42,DS$15:DS$313,0))),$IC42,"")</f>
        <v/>
      </c>
      <c r="KH42" s="293" t="str">
        <f>IF(AND(ISNUMBER(KH$14),ISNUMBER(MATCH($IC42,DT$15:DT$313,0))),$IC42,"")</f>
        <v/>
      </c>
      <c r="KI42" s="293" t="str">
        <f>IF(AND(ISNUMBER(KI$14),ISNUMBER(MATCH($IC42,DU$15:DU$313,0))),$IC42,"")</f>
        <v/>
      </c>
      <c r="KJ42" s="293" t="str">
        <f>IF(AND(ISNUMBER(KJ$14),ISNUMBER(MATCH($IC42,DV$15:DV$313,0))),$IC42,"")</f>
        <v/>
      </c>
      <c r="KK42" s="293" t="str">
        <f>IF(AND(ISNUMBER(KK$14),ISNUMBER(MATCH($IC42,DW$15:DW$313,0))),$IC42,"")</f>
        <v/>
      </c>
      <c r="KL42" s="293" t="str">
        <f>IF(AND(ISNUMBER(KL$14),ISNUMBER(MATCH($IC42,DX$15:DX$313,0))),$IC42,"")</f>
        <v/>
      </c>
      <c r="KM42" s="293" t="str">
        <f>IF(AND(ISNUMBER(KM$14),ISNUMBER(MATCH($IC42,DY$15:DY$313,0))),$IC42,"")</f>
        <v/>
      </c>
      <c r="KN42" s="293" t="str">
        <f>IF(AND(ISNUMBER(KN$14),ISNUMBER(MATCH($IC42,DZ$15:DZ$313,0))),$IC42,"")</f>
        <v/>
      </c>
      <c r="KO42" s="293" t="str">
        <f>IF(AND(ISNUMBER(KO$14),ISNUMBER(MATCH($IC42,EA$15:EA$313,0))),$IC42,"")</f>
        <v/>
      </c>
      <c r="KP42" s="293" t="str">
        <f>IF(AND(ISNUMBER(KP$14),ISNUMBER(MATCH($IC42,EB$15:EB$313,0))),$IC42,"")</f>
        <v/>
      </c>
      <c r="KQ42" s="293" t="str">
        <f>IF(AND(ISNUMBER(KQ$14),ISNUMBER(MATCH($IC42,EC$15:EC$313,0))),$IC42,"")</f>
        <v/>
      </c>
      <c r="KR42" s="293" t="str">
        <f>IF(AND(ISNUMBER(KR$14),ISNUMBER(MATCH($IC42,ED$15:ED$313,0))),$IC42,"")</f>
        <v/>
      </c>
      <c r="KS42" s="293" t="str">
        <f>IF(AND(ISNUMBER(KS$14),ISNUMBER(MATCH($IC42,EE$15:EE$313,0))),$IC42,"")</f>
        <v/>
      </c>
      <c r="KT42" s="293" t="str">
        <f>IF(AND(ISNUMBER(KT$14),ISNUMBER(MATCH($IC42,EF$15:EF$313,0))),$IC42,"")</f>
        <v/>
      </c>
      <c r="KU42" s="293" t="str">
        <f>IF(AND(ISNUMBER(KU$14),ISNUMBER(MATCH($IC42,EG$15:EG$313,0))),$IC42,"")</f>
        <v/>
      </c>
      <c r="KV42" s="293" t="str">
        <f>IF(AND(ISNUMBER(KV$14),ISNUMBER(MATCH($IC42,EH$15:EH$313,0))),$IC42,"")</f>
        <v/>
      </c>
      <c r="KW42" s="293" t="str">
        <f>IF(AND(ISNUMBER(KW$14),ISNUMBER(MATCH($IC42,EI$15:EI$313,0))),$IC42,"")</f>
        <v/>
      </c>
      <c r="KX42" s="293" t="str">
        <f>IF(AND(ISNUMBER(KX$14),ISNUMBER(MATCH($IC42,EJ$15:EJ$313,0))),$IC42,"")</f>
        <v/>
      </c>
      <c r="KY42" s="293" t="str">
        <f>IF(AND(ISNUMBER(KY$14),ISNUMBER(MATCH($IC42,EK$15:EK$313,0))),$IC42,"")</f>
        <v/>
      </c>
      <c r="KZ42" s="293"/>
      <c r="LA42" s="293"/>
      <c r="LB42" s="293"/>
      <c r="LC42" s="75">
        <f>COUNTIF(JX42:KY42,"="&amp;IC42)</f>
        <v>0</v>
      </c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</row>
    <row r="43" spans="1:329" s="3" customFormat="1" ht="6" customHeight="1" x14ac:dyDescent="0.15">
      <c r="A43" s="80"/>
      <c r="B43" s="305">
        <f t="shared" si="129"/>
        <v>29</v>
      </c>
      <c r="C43" s="85" t="s">
        <v>897</v>
      </c>
      <c r="D43" s="304" t="s">
        <v>905</v>
      </c>
      <c r="E43" s="71"/>
      <c r="F43" s="260"/>
      <c r="G43" s="261" t="s">
        <v>31</v>
      </c>
      <c r="H43" s="262" t="s">
        <v>11</v>
      </c>
      <c r="I43" s="260"/>
      <c r="J43" s="261" t="s">
        <v>102</v>
      </c>
      <c r="K43" s="262" t="s">
        <v>105</v>
      </c>
      <c r="L43" s="260"/>
      <c r="M43" s="261" t="s">
        <v>30</v>
      </c>
      <c r="N43" s="262">
        <v>0.3</v>
      </c>
      <c r="O43" s="260"/>
      <c r="P43" s="261" t="s">
        <v>31</v>
      </c>
      <c r="Q43" s="262">
        <v>1</v>
      </c>
      <c r="R43" s="260"/>
      <c r="S43" s="261"/>
      <c r="T43" s="262"/>
      <c r="U43" s="260"/>
      <c r="V43" s="261"/>
      <c r="W43" s="262"/>
      <c r="X43" s="260"/>
      <c r="Y43" s="261" t="s">
        <v>2</v>
      </c>
      <c r="Z43" s="261" t="s">
        <v>2</v>
      </c>
      <c r="AA43" s="260"/>
      <c r="AB43" s="261" t="s">
        <v>40</v>
      </c>
      <c r="AC43" s="262">
        <f>$AC$8</f>
        <v>1</v>
      </c>
      <c r="AD43" s="260"/>
      <c r="AE43" s="261" t="s">
        <v>92</v>
      </c>
      <c r="AF43" s="262">
        <f>AF12</f>
        <v>0.5</v>
      </c>
      <c r="AG43" s="260"/>
      <c r="AH43" s="261" t="s">
        <v>86</v>
      </c>
      <c r="AI43" s="262" t="s">
        <v>298</v>
      </c>
      <c r="AJ43" s="260"/>
      <c r="AK43" s="261" t="s">
        <v>57</v>
      </c>
      <c r="AL43" s="262" t="s">
        <v>9</v>
      </c>
      <c r="AM43" s="260"/>
      <c r="AN43" s="261" t="s">
        <v>12</v>
      </c>
      <c r="AO43" s="262">
        <v>9.9999999999999995E-7</v>
      </c>
      <c r="AP43" s="283"/>
      <c r="AQ43" s="356"/>
      <c r="AR43" s="351"/>
      <c r="AS43" s="283"/>
      <c r="AT43" s="356" t="s">
        <v>53</v>
      </c>
      <c r="AU43" s="351">
        <v>0</v>
      </c>
      <c r="AV43" s="260"/>
      <c r="AW43" s="261"/>
      <c r="AX43" s="262"/>
      <c r="AY43" s="260"/>
      <c r="AZ43" s="261" t="s">
        <v>405</v>
      </c>
      <c r="BA43" s="262" t="s">
        <v>799</v>
      </c>
      <c r="BB43" s="260"/>
      <c r="BC43" s="261" t="s">
        <v>740</v>
      </c>
      <c r="BD43" s="262" t="s">
        <v>811</v>
      </c>
      <c r="BE43" s="260"/>
      <c r="BF43" s="261" t="s">
        <v>12</v>
      </c>
      <c r="BG43" s="262">
        <v>1.0000000000000001E-9</v>
      </c>
      <c r="BH43" s="260"/>
      <c r="BI43" s="261" t="s">
        <v>853</v>
      </c>
      <c r="BJ43" s="262" t="s">
        <v>852</v>
      </c>
      <c r="BK43" s="260"/>
      <c r="BL43" s="261"/>
      <c r="BM43" s="262"/>
      <c r="BN43" s="260"/>
      <c r="BO43" s="261"/>
      <c r="BP43" s="262"/>
      <c r="BQ43" s="260"/>
      <c r="BR43" s="261" t="s">
        <v>717</v>
      </c>
      <c r="BS43" s="262" t="s">
        <v>836</v>
      </c>
      <c r="BT43" s="260"/>
      <c r="BU43" s="261" t="s">
        <v>717</v>
      </c>
      <c r="BV43" s="262" t="s">
        <v>836</v>
      </c>
      <c r="BW43" s="260"/>
      <c r="BX43" s="261" t="s">
        <v>483</v>
      </c>
      <c r="BY43" s="262">
        <v>2</v>
      </c>
      <c r="BZ43" s="260"/>
      <c r="CA43" s="261" t="s">
        <v>556</v>
      </c>
      <c r="CB43" s="262">
        <v>0</v>
      </c>
      <c r="CC43" s="260"/>
      <c r="CD43" s="261" t="s">
        <v>362</v>
      </c>
      <c r="CE43" s="262">
        <v>0</v>
      </c>
      <c r="CF43" s="376" t="s">
        <v>2</v>
      </c>
      <c r="CG43" s="229"/>
      <c r="CH43" s="230">
        <f>IF(ISNUMBER(FW43),IF(ISNUMBER(MATCH(GA43,$CG$15:$CG$313,0)),0,MAX(CH$14:CH42)+1),"")</f>
        <v>23</v>
      </c>
      <c r="CI43" s="7" t="str">
        <f t="shared" si="19"/>
        <v/>
      </c>
      <c r="CJ43" s="7" t="str">
        <f t="shared" si="20"/>
        <v/>
      </c>
      <c r="CK43" s="7" t="str">
        <f t="shared" si="21"/>
        <v/>
      </c>
      <c r="CL43" s="7" t="str">
        <f t="shared" si="22"/>
        <v/>
      </c>
      <c r="CM43" s="7" t="str">
        <f t="shared" si="23"/>
        <v/>
      </c>
      <c r="CN43" s="7" t="str">
        <f t="shared" si="24"/>
        <v/>
      </c>
      <c r="CO43" s="7" t="str">
        <f t="shared" si="25"/>
        <v/>
      </c>
      <c r="CP43" s="7" t="str">
        <f t="shared" si="26"/>
        <v/>
      </c>
      <c r="CQ43" s="7" t="str">
        <f t="shared" si="27"/>
        <v/>
      </c>
      <c r="CR43" s="7" t="str">
        <f t="shared" si="28"/>
        <v/>
      </c>
      <c r="CS43" s="7" t="str">
        <f t="shared" si="29"/>
        <v/>
      </c>
      <c r="CT43" s="7" t="str">
        <f t="shared" si="30"/>
        <v/>
      </c>
      <c r="CU43" s="7" t="str">
        <f t="shared" si="31"/>
        <v/>
      </c>
      <c r="CV43" s="7" t="str">
        <f t="shared" si="32"/>
        <v/>
      </c>
      <c r="CW43" s="7" t="str">
        <f t="shared" si="33"/>
        <v/>
      </c>
      <c r="CX43" s="7" t="str">
        <f t="shared" si="34"/>
        <v/>
      </c>
      <c r="CY43" s="7" t="str">
        <f t="shared" si="35"/>
        <v/>
      </c>
      <c r="CZ43" s="7" t="str">
        <f t="shared" si="36"/>
        <v/>
      </c>
      <c r="DA43" s="7" t="str">
        <f t="shared" si="37"/>
        <v/>
      </c>
      <c r="DB43" s="7" t="str">
        <f t="shared" si="38"/>
        <v/>
      </c>
      <c r="DC43" s="7" t="str">
        <f t="shared" si="39"/>
        <v/>
      </c>
      <c r="DD43" s="7" t="str">
        <f t="shared" si="40"/>
        <v/>
      </c>
      <c r="DE43" s="7" t="str">
        <f t="shared" si="41"/>
        <v/>
      </c>
      <c r="DF43" s="7" t="str">
        <f t="shared" si="42"/>
        <v/>
      </c>
      <c r="DG43" s="7" t="str">
        <f t="shared" si="43"/>
        <v/>
      </c>
      <c r="DH43" s="7" t="str">
        <f t="shared" si="44"/>
        <v/>
      </c>
      <c r="DI43" s="65" t="s">
        <v>2</v>
      </c>
      <c r="DJ43" s="309" t="str">
        <f t="shared" si="45"/>
        <v>-</v>
      </c>
      <c r="DK43" s="309" t="str">
        <f t="shared" si="46"/>
        <v>-</v>
      </c>
      <c r="DL43" s="309" t="str">
        <f t="shared" si="47"/>
        <v>-</v>
      </c>
      <c r="DM43" s="309" t="str">
        <f t="shared" si="48"/>
        <v>-</v>
      </c>
      <c r="DN43" s="309" t="str">
        <f t="shared" si="49"/>
        <v>-</v>
      </c>
      <c r="DO43" s="309" t="str">
        <f t="shared" si="50"/>
        <v>-</v>
      </c>
      <c r="DP43" s="309" t="str">
        <f t="shared" si="51"/>
        <v>-</v>
      </c>
      <c r="DQ43" s="309" t="str">
        <f t="shared" si="52"/>
        <v>-</v>
      </c>
      <c r="DR43" s="309" t="str">
        <f t="shared" si="53"/>
        <v>-</v>
      </c>
      <c r="DS43" s="309" t="str">
        <f t="shared" si="54"/>
        <v>-</v>
      </c>
      <c r="DT43" s="309" t="str">
        <f t="shared" si="55"/>
        <v>-</v>
      </c>
      <c r="DU43" s="309" t="str">
        <f t="shared" si="56"/>
        <v>-</v>
      </c>
      <c r="DV43" s="309" t="str">
        <f t="shared" si="57"/>
        <v>-</v>
      </c>
      <c r="DW43" s="309" t="str">
        <f t="shared" si="58"/>
        <v>-</v>
      </c>
      <c r="DX43" s="309" t="str">
        <f t="shared" si="59"/>
        <v>-</v>
      </c>
      <c r="DY43" s="309" t="str">
        <f t="shared" si="60"/>
        <v>-</v>
      </c>
      <c r="DZ43" s="309" t="str">
        <f t="shared" si="61"/>
        <v>-</v>
      </c>
      <c r="EA43" s="309" t="str">
        <f t="shared" si="62"/>
        <v>-</v>
      </c>
      <c r="EB43" s="309" t="str">
        <f t="shared" si="63"/>
        <v>-</v>
      </c>
      <c r="EC43" s="309" t="str">
        <f t="shared" si="64"/>
        <v>-</v>
      </c>
      <c r="ED43" s="309" t="str">
        <f t="shared" si="65"/>
        <v>-</v>
      </c>
      <c r="EE43" s="309" t="str">
        <f t="shared" si="66"/>
        <v>-</v>
      </c>
      <c r="EF43" s="309" t="str">
        <f t="shared" si="67"/>
        <v>-</v>
      </c>
      <c r="EG43" s="309" t="str">
        <f t="shared" si="68"/>
        <v>-</v>
      </c>
      <c r="EH43" s="309" t="str">
        <f t="shared" si="69"/>
        <v>-</v>
      </c>
      <c r="EI43" s="309" t="str">
        <f t="shared" si="70"/>
        <v>-</v>
      </c>
      <c r="EJ43" s="7"/>
      <c r="EK43" s="7"/>
      <c r="EL43" s="7"/>
      <c r="EM43" s="34"/>
      <c r="EN43" s="66" t="str">
        <f t="shared" si="71"/>
        <v>-</v>
      </c>
      <c r="EO43" s="66" t="str">
        <f t="shared" si="72"/>
        <v>-</v>
      </c>
      <c r="EP43" s="66" t="str">
        <f t="shared" si="73"/>
        <v>-</v>
      </c>
      <c r="EQ43" s="66" t="str">
        <f t="shared" si="74"/>
        <v>-</v>
      </c>
      <c r="ER43" s="66" t="str">
        <f t="shared" si="75"/>
        <v>-</v>
      </c>
      <c r="ES43" s="66" t="str">
        <f t="shared" si="76"/>
        <v>-</v>
      </c>
      <c r="ET43" s="66" t="str">
        <f t="shared" si="77"/>
        <v>-</v>
      </c>
      <c r="EU43" s="66" t="str">
        <f t="shared" si="78"/>
        <v>-</v>
      </c>
      <c r="EV43" s="66" t="str">
        <f t="shared" si="79"/>
        <v>-</v>
      </c>
      <c r="EW43" s="66" t="str">
        <f t="shared" si="80"/>
        <v>-</v>
      </c>
      <c r="EX43" s="66" t="str">
        <f t="shared" si="81"/>
        <v>-</v>
      </c>
      <c r="EY43" s="66" t="str">
        <f t="shared" si="82"/>
        <v>-</v>
      </c>
      <c r="EZ43" s="66" t="str">
        <f t="shared" si="83"/>
        <v>-</v>
      </c>
      <c r="FA43" s="66" t="str">
        <f t="shared" si="84"/>
        <v>-</v>
      </c>
      <c r="FB43" s="66" t="str">
        <f t="shared" si="85"/>
        <v>-</v>
      </c>
      <c r="FC43" s="66" t="str">
        <f t="shared" si="86"/>
        <v>-</v>
      </c>
      <c r="FD43" s="66" t="str">
        <f t="shared" si="87"/>
        <v>-</v>
      </c>
      <c r="FE43" s="66" t="str">
        <f t="shared" si="88"/>
        <v>-</v>
      </c>
      <c r="FF43" s="66" t="str">
        <f t="shared" si="89"/>
        <v>-</v>
      </c>
      <c r="FG43" s="66" t="str">
        <f t="shared" si="90"/>
        <v>-</v>
      </c>
      <c r="FH43" s="66" t="str">
        <f t="shared" si="91"/>
        <v>-</v>
      </c>
      <c r="FI43" s="66" t="str">
        <f t="shared" si="92"/>
        <v>-</v>
      </c>
      <c r="FJ43" s="66" t="str">
        <f t="shared" si="93"/>
        <v>-</v>
      </c>
      <c r="FK43" s="66" t="str">
        <f t="shared" si="94"/>
        <v>-</v>
      </c>
      <c r="FL43" s="66" t="str">
        <f t="shared" si="95"/>
        <v>-</v>
      </c>
      <c r="FM43" s="66" t="str">
        <f t="shared" si="96"/>
        <v>-</v>
      </c>
      <c r="FN43" s="7"/>
      <c r="FO43" s="7"/>
      <c r="FP43" s="7"/>
      <c r="FQ43" s="97" t="s">
        <v>2</v>
      </c>
      <c r="FR43" s="71"/>
      <c r="FS43" s="7">
        <f>IF(ISNUMBER(INDEX($CI$15:$DI$314,$B43,GC$5)),MAX(FS$14:FS42)+1,0)</f>
        <v>0</v>
      </c>
      <c r="FT43" s="7">
        <f t="shared" si="97"/>
        <v>29</v>
      </c>
      <c r="FU43" s="7">
        <f t="shared" si="98"/>
        <v>225</v>
      </c>
      <c r="FV43" s="291">
        <f t="shared" si="99"/>
        <v>0</v>
      </c>
      <c r="FW43" s="291">
        <f t="shared" si="100"/>
        <v>29</v>
      </c>
      <c r="FX43" s="291" t="str">
        <f t="shared" si="101"/>
        <v>---------------</v>
      </c>
      <c r="FY43" s="85" t="str">
        <f t="shared" si="102"/>
        <v>|dis</v>
      </c>
      <c r="FZ43" s="338" t="str">
        <f t="shared" si="103"/>
        <v>---------------</v>
      </c>
      <c r="GA43" s="316" t="str">
        <f t="shared" si="104"/>
        <v>DIS</v>
      </c>
      <c r="GB43" s="28" t="str">
        <f t="shared" si="105"/>
        <v/>
      </c>
      <c r="GC43" s="279" t="str">
        <f t="shared" si="115"/>
        <v/>
      </c>
      <c r="GD43" s="366" t="str">
        <f t="shared" si="106"/>
        <v/>
      </c>
      <c r="GE43" s="81"/>
      <c r="GF43" s="279" t="str">
        <f t="shared" si="116"/>
        <v/>
      </c>
      <c r="GG43" s="366" t="str">
        <f t="shared" si="107"/>
        <v/>
      </c>
      <c r="GH43" s="81"/>
      <c r="GI43" s="279" t="str">
        <f t="shared" si="117"/>
        <v/>
      </c>
      <c r="GJ43" s="366" t="str">
        <f t="shared" si="108"/>
        <v/>
      </c>
      <c r="GK43" s="81"/>
      <c r="GL43" s="279" t="str">
        <f t="shared" si="118"/>
        <v/>
      </c>
      <c r="GM43" s="362" t="str">
        <f t="shared" si="109"/>
        <v/>
      </c>
      <c r="GN43" s="81"/>
      <c r="GO43" s="279" t="str">
        <f t="shared" si="119"/>
        <v/>
      </c>
      <c r="GP43" s="286" t="str">
        <f t="shared" si="110"/>
        <v/>
      </c>
      <c r="GQ43" s="28"/>
      <c r="GR43" s="339" t="str">
        <f>IF(ISNUMBER(IF43),INDEX($GA$15:$GA$313,MATCH(IF43,$IE$15:$IE$190,0),1),"")</f>
        <v/>
      </c>
      <c r="GS43" s="341" t="str">
        <f t="shared" si="111"/>
        <v/>
      </c>
      <c r="GT43" s="340" t="str">
        <f t="shared" si="112"/>
        <v/>
      </c>
      <c r="GU43" s="279" t="str">
        <f t="shared" si="120"/>
        <v/>
      </c>
      <c r="GV43" s="279" t="str">
        <f t="shared" si="132"/>
        <v/>
      </c>
      <c r="GW43" s="279" t="e">
        <f>IF(OR(#REF!="-",#REF!=""),"",INDEX($FY$15:$FY$313,MATCH(#REF!,$GA$15:$GA$313,0),1))</f>
        <v>#REF!</v>
      </c>
      <c r="GX43" s="279" t="str">
        <f t="shared" si="137"/>
        <v/>
      </c>
      <c r="GY43" s="279" t="str">
        <f t="shared" si="133"/>
        <v/>
      </c>
      <c r="GZ43" s="71"/>
      <c r="HA43" s="370" t="s">
        <v>32</v>
      </c>
      <c r="HB43" s="370" t="s">
        <v>369</v>
      </c>
      <c r="HC43" s="370" t="s">
        <v>92</v>
      </c>
      <c r="HD43" s="370" t="s">
        <v>206</v>
      </c>
      <c r="HE43" s="370" t="s">
        <v>108</v>
      </c>
      <c r="HF43" s="370" t="s">
        <v>595</v>
      </c>
      <c r="HG43" s="370" t="s">
        <v>136</v>
      </c>
      <c r="HH43" s="370"/>
      <c r="HI43" s="370"/>
      <c r="HJ43" s="370"/>
      <c r="HK43" s="294"/>
      <c r="HL43" s="294"/>
      <c r="HM43" s="75"/>
      <c r="HN43" s="293">
        <f>IF(HA43&lt;&gt;"",MAX(HN$14:HN42)+1,0)</f>
        <v>22</v>
      </c>
      <c r="HO43" s="293">
        <f>IF(HB43&lt;&gt;"",MAX(HO$14:HO42)+1,0)</f>
        <v>22</v>
      </c>
      <c r="HP43" s="293">
        <f>IF(HC43&lt;&gt;"",MAX(HP$14:HP42)+1,0)</f>
        <v>29</v>
      </c>
      <c r="HQ43" s="293">
        <f>IF(HD43&lt;&gt;"",MAX(HQ$14:HQ42)+1,0)</f>
        <v>21</v>
      </c>
      <c r="HR43" s="293">
        <f>IF(HE43&lt;&gt;"",MAX(HR$14:HR42)+1,0)</f>
        <v>20</v>
      </c>
      <c r="HS43" s="293">
        <f>IF(HF43&lt;&gt;"",MAX(HS$14:HS42)+1,0)</f>
        <v>1</v>
      </c>
      <c r="HT43" s="293">
        <f>IF(HG43&lt;&gt;"",MAX(HT$14:HT42)+1,0)</f>
        <v>1</v>
      </c>
      <c r="HU43" s="293">
        <f>IF(HH43&lt;&gt;"",MAX(HU$14:HU42)+1,0)</f>
        <v>0</v>
      </c>
      <c r="HV43" s="293">
        <f>IF(HI43&lt;&gt;"",MAX(HV$14:HV42)+1,0)</f>
        <v>0</v>
      </c>
      <c r="HW43" s="293">
        <f>IF(HJ43&lt;&gt;"",MAX(HW$14:HW42)+1,0)</f>
        <v>0</v>
      </c>
      <c r="HX43" s="293">
        <f>IF(HK43&lt;&gt;"",MAX(HX$14:HX42)+1,0)</f>
        <v>0</v>
      </c>
      <c r="HY43" s="293">
        <f>IF(HL43&lt;&gt;"",MAX(HY$14:HY42)+1,0)</f>
        <v>0</v>
      </c>
      <c r="HZ43" s="75">
        <f t="shared" si="123"/>
        <v>1</v>
      </c>
      <c r="IA43" s="75">
        <f t="shared" si="124"/>
        <v>0</v>
      </c>
      <c r="IB43" s="75">
        <f t="shared" si="125"/>
        <v>29</v>
      </c>
      <c r="IC43" s="75" t="str">
        <f t="shared" si="126"/>
        <v>laytyp</v>
      </c>
      <c r="ID43" s="395">
        <f t="shared" si="127"/>
        <v>1</v>
      </c>
      <c r="IE43" s="394">
        <f>IF(ISNUMBER(MATCH(GA43,$IC$15:$IC$313,0)),0,MAX(IE$14:IE42)+1)</f>
        <v>0</v>
      </c>
      <c r="IF43" s="394" t="str">
        <f t="shared" si="128"/>
        <v/>
      </c>
      <c r="IG43" s="382" t="str">
        <f>IF(OR(II43="",II43=0),"",B43)</f>
        <v/>
      </c>
      <c r="IH43" s="79"/>
      <c r="II43" s="283" t="str">
        <f t="shared" si="114"/>
        <v/>
      </c>
      <c r="IJ43" s="399"/>
      <c r="IK43" s="71"/>
      <c r="IL43" s="229"/>
      <c r="IM43" s="229"/>
      <c r="IN43" s="22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98"/>
      <c r="JB43" s="189">
        <v>1.0116283071767824</v>
      </c>
      <c r="JC43" s="128">
        <v>840.8</v>
      </c>
      <c r="JD43" s="129">
        <v>836.15156328501371</v>
      </c>
      <c r="JE43" s="119">
        <v>2.9999902248382999</v>
      </c>
      <c r="JF43" s="132">
        <v>840.1558</v>
      </c>
      <c r="JG43" s="148">
        <v>38</v>
      </c>
      <c r="JH43" s="179">
        <v>1.01163</v>
      </c>
      <c r="JI43" s="140">
        <v>835</v>
      </c>
      <c r="JJ43" s="185"/>
      <c r="JK43" s="144"/>
      <c r="JL43" s="124"/>
      <c r="JM43" s="124"/>
      <c r="JN43" s="152"/>
      <c r="JO43" s="127">
        <f t="shared" si="131"/>
        <v>1.01163</v>
      </c>
      <c r="JP43" s="126">
        <f t="shared" si="138"/>
        <v>1.01163</v>
      </c>
      <c r="JQ43" s="127">
        <v>1.0116283071767824</v>
      </c>
      <c r="JR43" s="160">
        <f t="shared" si="134"/>
        <v>1.01163</v>
      </c>
      <c r="JS43" s="160">
        <f t="shared" si="135"/>
        <v>24.279119999999999</v>
      </c>
      <c r="JT43" s="160">
        <f t="shared" si="136"/>
        <v>1456.7472</v>
      </c>
      <c r="JU43" s="160">
        <f t="shared" si="10"/>
        <v>1456.7472</v>
      </c>
      <c r="JV43" s="98"/>
      <c r="JW43" s="71"/>
      <c r="JX43" s="293" t="str">
        <f>IF(AND(ISNUMBER(JX$14),ISNUMBER(MATCH($IC43,DJ$15:DJ$313,0))),$IC43,"")</f>
        <v>laytyp</v>
      </c>
      <c r="JY43" s="293" t="str">
        <f>IF(AND(ISNUMBER(JY$14),ISNUMBER(MATCH($IC43,DK$15:DK$313,0))),$IC43,"")</f>
        <v/>
      </c>
      <c r="JZ43" s="293" t="str">
        <f>IF(AND(ISNUMBER(JZ$14),ISNUMBER(MATCH($IC43,DL$15:DL$313,0))),$IC43,"")</f>
        <v/>
      </c>
      <c r="KA43" s="293" t="str">
        <f>IF(AND(ISNUMBER(KA$14),ISNUMBER(MATCH($IC43,DM$15:DM$313,0))),$IC43,"")</f>
        <v/>
      </c>
      <c r="KB43" s="293" t="str">
        <f>IF(AND(ISNUMBER(KB$14),ISNUMBER(MATCH($IC43,DN$15:DN$313,0))),$IC43,"")</f>
        <v>laytyp</v>
      </c>
      <c r="KC43" s="293" t="str">
        <f>IF(AND(ISNUMBER(KC$14),ISNUMBER(MATCH($IC43,DO$15:DO$313,0))),$IC43,"")</f>
        <v/>
      </c>
      <c r="KD43" s="293" t="str">
        <f>IF(AND(ISNUMBER(KD$14),ISNUMBER(MATCH($IC43,DP$15:DP$313,0))),$IC43,"")</f>
        <v>laytyp</v>
      </c>
      <c r="KE43" s="293" t="str">
        <f>IF(AND(ISNUMBER(KE$14),ISNUMBER(MATCH($IC43,DQ$15:DQ$313,0))),$IC43,"")</f>
        <v/>
      </c>
      <c r="KF43" s="293" t="str">
        <f>IF(AND(ISNUMBER(KF$14),ISNUMBER(MATCH($IC43,DR$15:DR$313,0))),$IC43,"")</f>
        <v>laytyp</v>
      </c>
      <c r="KG43" s="293" t="str">
        <f>IF(AND(ISNUMBER(KG$14),ISNUMBER(MATCH($IC43,DS$15:DS$313,0))),$IC43,"")</f>
        <v/>
      </c>
      <c r="KH43" s="293" t="str">
        <f>IF(AND(ISNUMBER(KH$14),ISNUMBER(MATCH($IC43,DT$15:DT$313,0))),$IC43,"")</f>
        <v>laytyp</v>
      </c>
      <c r="KI43" s="293" t="str">
        <f>IF(AND(ISNUMBER(KI$14),ISNUMBER(MATCH($IC43,DU$15:DU$313,0))),$IC43,"")</f>
        <v/>
      </c>
      <c r="KJ43" s="293" t="str">
        <f>IF(AND(ISNUMBER(KJ$14),ISNUMBER(MATCH($IC43,DV$15:DV$313,0))),$IC43,"")</f>
        <v/>
      </c>
      <c r="KK43" s="293" t="str">
        <f>IF(AND(ISNUMBER(KK$14),ISNUMBER(MATCH($IC43,DW$15:DW$313,0))),$IC43,"")</f>
        <v/>
      </c>
      <c r="KL43" s="293" t="str">
        <f>IF(AND(ISNUMBER(KL$14),ISNUMBER(MATCH($IC43,DX$15:DX$313,0))),$IC43,"")</f>
        <v/>
      </c>
      <c r="KM43" s="293" t="str">
        <f>IF(AND(ISNUMBER(KM$14),ISNUMBER(MATCH($IC43,DY$15:DY$313,0))),$IC43,"")</f>
        <v/>
      </c>
      <c r="KN43" s="293" t="str">
        <f>IF(AND(ISNUMBER(KN$14),ISNUMBER(MATCH($IC43,DZ$15:DZ$313,0))),$IC43,"")</f>
        <v/>
      </c>
      <c r="KO43" s="293" t="str">
        <f>IF(AND(ISNUMBER(KO$14),ISNUMBER(MATCH($IC43,EA$15:EA$313,0))),$IC43,"")</f>
        <v/>
      </c>
      <c r="KP43" s="293" t="str">
        <f>IF(AND(ISNUMBER(KP$14),ISNUMBER(MATCH($IC43,EB$15:EB$313,0))),$IC43,"")</f>
        <v/>
      </c>
      <c r="KQ43" s="293" t="str">
        <f>IF(AND(ISNUMBER(KQ$14),ISNUMBER(MATCH($IC43,EC$15:EC$313,0))),$IC43,"")</f>
        <v/>
      </c>
      <c r="KR43" s="293" t="str">
        <f>IF(AND(ISNUMBER(KR$14),ISNUMBER(MATCH($IC43,ED$15:ED$313,0))),$IC43,"")</f>
        <v/>
      </c>
      <c r="KS43" s="293" t="str">
        <f>IF(AND(ISNUMBER(KS$14),ISNUMBER(MATCH($IC43,EE$15:EE$313,0))),$IC43,"")</f>
        <v/>
      </c>
      <c r="KT43" s="293" t="str">
        <f>IF(AND(ISNUMBER(KT$14),ISNUMBER(MATCH($IC43,EF$15:EF$313,0))),$IC43,"")</f>
        <v/>
      </c>
      <c r="KU43" s="293" t="str">
        <f>IF(AND(ISNUMBER(KU$14),ISNUMBER(MATCH($IC43,EG$15:EG$313,0))),$IC43,"")</f>
        <v/>
      </c>
      <c r="KV43" s="293" t="str">
        <f>IF(AND(ISNUMBER(KV$14),ISNUMBER(MATCH($IC43,EH$15:EH$313,0))),$IC43,"")</f>
        <v>laytyp</v>
      </c>
      <c r="KW43" s="293" t="str">
        <f>IF(AND(ISNUMBER(KW$14),ISNUMBER(MATCH($IC43,EI$15:EI$313,0))),$IC43,"")</f>
        <v>laytyp</v>
      </c>
      <c r="KX43" s="293" t="str">
        <f>IF(AND(ISNUMBER(KX$14),ISNUMBER(MATCH($IC43,EJ$15:EJ$313,0))),$IC43,"")</f>
        <v/>
      </c>
      <c r="KY43" s="293" t="str">
        <f>IF(AND(ISNUMBER(KY$14),ISNUMBER(MATCH($IC43,EK$15:EK$313,0))),$IC43,"")</f>
        <v/>
      </c>
      <c r="KZ43" s="293"/>
      <c r="LA43" s="293"/>
      <c r="LB43" s="293"/>
      <c r="LC43" s="75">
        <f>COUNTIF(JX43:KY43,"="&amp;IC43)</f>
        <v>7</v>
      </c>
      <c r="LD43" s="71"/>
      <c r="LE43" s="71"/>
      <c r="LF43" s="71"/>
      <c r="LG43" s="71"/>
      <c r="LH43" s="71"/>
      <c r="LI43" s="71"/>
      <c r="LJ43" s="71"/>
      <c r="LK43" s="71"/>
      <c r="LL43" s="71"/>
      <c r="LM43" s="71"/>
      <c r="LN43" s="71"/>
      <c r="LO43" s="71"/>
      <c r="LP43" s="71"/>
      <c r="LQ43" s="71"/>
    </row>
    <row r="44" spans="1:329" s="3" customFormat="1" ht="6" customHeight="1" x14ac:dyDescent="0.15">
      <c r="A44" s="80"/>
      <c r="B44" s="305">
        <f t="shared" si="129"/>
        <v>30</v>
      </c>
      <c r="C44" s="85" t="s">
        <v>898</v>
      </c>
      <c r="D44" s="304" t="s">
        <v>906</v>
      </c>
      <c r="E44" s="71"/>
      <c r="F44" s="260"/>
      <c r="G44" s="261" t="s">
        <v>32</v>
      </c>
      <c r="H44" s="262">
        <v>1</v>
      </c>
      <c r="I44" s="260"/>
      <c r="J44" s="261" t="s">
        <v>106</v>
      </c>
      <c r="K44" s="262">
        <v>100</v>
      </c>
      <c r="L44" s="260"/>
      <c r="M44" s="261" t="s">
        <v>36</v>
      </c>
      <c r="N44" s="262">
        <v>0.1</v>
      </c>
      <c r="O44" s="260"/>
      <c r="P44" s="261" t="s">
        <v>11</v>
      </c>
      <c r="Q44" s="262"/>
      <c r="R44" s="260"/>
      <c r="S44" s="261"/>
      <c r="T44" s="262"/>
      <c r="U44" s="260"/>
      <c r="V44" s="261"/>
      <c r="W44" s="262"/>
      <c r="X44" s="260"/>
      <c r="Y44" s="261" t="s">
        <v>2</v>
      </c>
      <c r="Z44" s="261" t="s">
        <v>2</v>
      </c>
      <c r="AA44" s="260"/>
      <c r="AB44" s="261" t="s">
        <v>53</v>
      </c>
      <c r="AC44" s="262" t="s">
        <v>257</v>
      </c>
      <c r="AD44" s="260"/>
      <c r="AE44" s="261" t="s">
        <v>70</v>
      </c>
      <c r="AF44" s="262" t="s">
        <v>9</v>
      </c>
      <c r="AG44" s="260"/>
      <c r="AH44" s="261" t="s">
        <v>52</v>
      </c>
      <c r="AI44" s="262">
        <v>0</v>
      </c>
      <c r="AJ44" s="260"/>
      <c r="AK44" s="261" t="s">
        <v>59</v>
      </c>
      <c r="AL44" s="262" t="s">
        <v>97</v>
      </c>
      <c r="AM44" s="260"/>
      <c r="AN44" s="261" t="s">
        <v>13</v>
      </c>
      <c r="AO44" s="262">
        <v>9.9999999999999995E-7</v>
      </c>
      <c r="AP44" s="283"/>
      <c r="AQ44" s="356"/>
      <c r="AR44" s="351"/>
      <c r="AS44" s="283"/>
      <c r="AT44" s="356" t="s">
        <v>1</v>
      </c>
      <c r="AU44" s="351">
        <v>2</v>
      </c>
      <c r="AV44" s="260"/>
      <c r="AW44" s="261"/>
      <c r="AX44" s="262"/>
      <c r="AY44" s="260"/>
      <c r="AZ44" s="261" t="s">
        <v>795</v>
      </c>
      <c r="BA44" s="262" t="s">
        <v>787</v>
      </c>
      <c r="BB44" s="260"/>
      <c r="BC44" s="261" t="s">
        <v>786</v>
      </c>
      <c r="BD44" s="262" t="s">
        <v>811</v>
      </c>
      <c r="BE44" s="260"/>
      <c r="BF44" s="261" t="s">
        <v>13</v>
      </c>
      <c r="BG44" s="262">
        <v>9.9999999999999995E-7</v>
      </c>
      <c r="BH44" s="260"/>
      <c r="BI44" s="261" t="s">
        <v>854</v>
      </c>
      <c r="BJ44" s="262" t="s">
        <v>855</v>
      </c>
      <c r="BK44" s="260"/>
      <c r="BL44" s="261"/>
      <c r="BM44" s="262"/>
      <c r="BN44" s="260"/>
      <c r="BO44" s="261"/>
      <c r="BP44" s="262"/>
      <c r="BQ44" s="260"/>
      <c r="BR44" s="261" t="s">
        <v>771</v>
      </c>
      <c r="BS44" s="262" t="s">
        <v>836</v>
      </c>
      <c r="BT44" s="260"/>
      <c r="BU44" s="261" t="s">
        <v>771</v>
      </c>
      <c r="BV44" s="262" t="s">
        <v>836</v>
      </c>
      <c r="BW44" s="260"/>
      <c r="BX44" s="261" t="s">
        <v>484</v>
      </c>
      <c r="BY44" s="262">
        <v>0.2</v>
      </c>
      <c r="BZ44" s="260"/>
      <c r="CA44" s="261" t="s">
        <v>647</v>
      </c>
      <c r="CB44" s="262" t="s">
        <v>2</v>
      </c>
      <c r="CC44" s="260"/>
      <c r="CD44" s="261" t="s">
        <v>363</v>
      </c>
      <c r="CE44" s="262">
        <v>0</v>
      </c>
      <c r="CF44" s="376" t="s">
        <v>2</v>
      </c>
      <c r="CG44" s="229"/>
      <c r="CH44" s="230">
        <f>IF(ISNUMBER(FW44),IF(ISNUMBER(MATCH(GA44,$CG$15:$CG$313,0)),0,MAX(CH$14:CH43)+1),"")</f>
        <v>24</v>
      </c>
      <c r="CI44" s="7" t="str">
        <f t="shared" si="19"/>
        <v/>
      </c>
      <c r="CJ44" s="7" t="str">
        <f t="shared" si="20"/>
        <v/>
      </c>
      <c r="CK44" s="7" t="str">
        <f t="shared" si="21"/>
        <v/>
      </c>
      <c r="CL44" s="7" t="str">
        <f t="shared" si="22"/>
        <v/>
      </c>
      <c r="CM44" s="7" t="str">
        <f t="shared" si="23"/>
        <v/>
      </c>
      <c r="CN44" s="7" t="str">
        <f t="shared" si="24"/>
        <v/>
      </c>
      <c r="CO44" s="7" t="str">
        <f t="shared" si="25"/>
        <v/>
      </c>
      <c r="CP44" s="7" t="str">
        <f t="shared" si="26"/>
        <v/>
      </c>
      <c r="CQ44" s="7" t="str">
        <f t="shared" si="27"/>
        <v/>
      </c>
      <c r="CR44" s="7" t="str">
        <f t="shared" si="28"/>
        <v/>
      </c>
      <c r="CS44" s="7" t="str">
        <f t="shared" si="29"/>
        <v/>
      </c>
      <c r="CT44" s="7" t="str">
        <f t="shared" si="30"/>
        <v/>
      </c>
      <c r="CU44" s="7" t="str">
        <f t="shared" si="31"/>
        <v/>
      </c>
      <c r="CV44" s="7" t="str">
        <f t="shared" si="32"/>
        <v/>
      </c>
      <c r="CW44" s="7" t="str">
        <f t="shared" si="33"/>
        <v/>
      </c>
      <c r="CX44" s="7" t="str">
        <f t="shared" si="34"/>
        <v/>
      </c>
      <c r="CY44" s="7" t="str">
        <f t="shared" si="35"/>
        <v/>
      </c>
      <c r="CZ44" s="7" t="str">
        <f t="shared" si="36"/>
        <v/>
      </c>
      <c r="DA44" s="7" t="str">
        <f t="shared" si="37"/>
        <v/>
      </c>
      <c r="DB44" s="7" t="str">
        <f t="shared" si="38"/>
        <v/>
      </c>
      <c r="DC44" s="7" t="str">
        <f t="shared" si="39"/>
        <v/>
      </c>
      <c r="DD44" s="7" t="str">
        <f t="shared" si="40"/>
        <v/>
      </c>
      <c r="DE44" s="7" t="str">
        <f t="shared" si="41"/>
        <v/>
      </c>
      <c r="DF44" s="7" t="str">
        <f t="shared" si="42"/>
        <v/>
      </c>
      <c r="DG44" s="7" t="str">
        <f t="shared" si="43"/>
        <v/>
      </c>
      <c r="DH44" s="7" t="str">
        <f t="shared" si="44"/>
        <v/>
      </c>
      <c r="DI44" s="65" t="s">
        <v>2</v>
      </c>
      <c r="DJ44" s="309" t="str">
        <f t="shared" si="45"/>
        <v>-</v>
      </c>
      <c r="DK44" s="309" t="str">
        <f t="shared" si="46"/>
        <v>-</v>
      </c>
      <c r="DL44" s="309" t="str">
        <f t="shared" si="47"/>
        <v>-</v>
      </c>
      <c r="DM44" s="309" t="str">
        <f t="shared" si="48"/>
        <v>-</v>
      </c>
      <c r="DN44" s="309" t="str">
        <f t="shared" si="49"/>
        <v>-</v>
      </c>
      <c r="DO44" s="309" t="str">
        <f t="shared" si="50"/>
        <v>-</v>
      </c>
      <c r="DP44" s="309" t="str">
        <f t="shared" si="51"/>
        <v>-</v>
      </c>
      <c r="DQ44" s="309" t="str">
        <f t="shared" si="52"/>
        <v>-</v>
      </c>
      <c r="DR44" s="309" t="str">
        <f t="shared" si="53"/>
        <v>-</v>
      </c>
      <c r="DS44" s="309" t="str">
        <f t="shared" si="54"/>
        <v>-</v>
      </c>
      <c r="DT44" s="309" t="str">
        <f t="shared" si="55"/>
        <v>-</v>
      </c>
      <c r="DU44" s="309" t="str">
        <f t="shared" si="56"/>
        <v>-</v>
      </c>
      <c r="DV44" s="309" t="str">
        <f t="shared" si="57"/>
        <v>-</v>
      </c>
      <c r="DW44" s="309" t="str">
        <f t="shared" si="58"/>
        <v>-</v>
      </c>
      <c r="DX44" s="309" t="str">
        <f t="shared" si="59"/>
        <v>-</v>
      </c>
      <c r="DY44" s="309" t="str">
        <f t="shared" si="60"/>
        <v>-</v>
      </c>
      <c r="DZ44" s="309" t="str">
        <f t="shared" si="61"/>
        <v>-</v>
      </c>
      <c r="EA44" s="309" t="str">
        <f t="shared" si="62"/>
        <v>-</v>
      </c>
      <c r="EB44" s="309" t="str">
        <f t="shared" si="63"/>
        <v>-</v>
      </c>
      <c r="EC44" s="309" t="str">
        <f t="shared" si="64"/>
        <v>-</v>
      </c>
      <c r="ED44" s="309" t="str">
        <f t="shared" si="65"/>
        <v>-</v>
      </c>
      <c r="EE44" s="309" t="str">
        <f t="shared" si="66"/>
        <v>-</v>
      </c>
      <c r="EF44" s="309" t="str">
        <f t="shared" si="67"/>
        <v>-</v>
      </c>
      <c r="EG44" s="309" t="str">
        <f t="shared" si="68"/>
        <v>-</v>
      </c>
      <c r="EH44" s="309" t="str">
        <f t="shared" si="69"/>
        <v>-</v>
      </c>
      <c r="EI44" s="309" t="str">
        <f t="shared" si="70"/>
        <v>-</v>
      </c>
      <c r="EJ44" s="7"/>
      <c r="EK44" s="7"/>
      <c r="EL44" s="7"/>
      <c r="EM44" s="34"/>
      <c r="EN44" s="66" t="str">
        <f t="shared" si="71"/>
        <v>-</v>
      </c>
      <c r="EO44" s="66" t="str">
        <f t="shared" si="72"/>
        <v>-</v>
      </c>
      <c r="EP44" s="66" t="str">
        <f t="shared" si="73"/>
        <v>-</v>
      </c>
      <c r="EQ44" s="66" t="str">
        <f t="shared" si="74"/>
        <v>-</v>
      </c>
      <c r="ER44" s="66" t="str">
        <f t="shared" si="75"/>
        <v>-</v>
      </c>
      <c r="ES44" s="66" t="str">
        <f t="shared" si="76"/>
        <v>-</v>
      </c>
      <c r="ET44" s="66" t="str">
        <f t="shared" si="77"/>
        <v>-</v>
      </c>
      <c r="EU44" s="66" t="str">
        <f t="shared" si="78"/>
        <v>-</v>
      </c>
      <c r="EV44" s="66" t="str">
        <f t="shared" si="79"/>
        <v>-</v>
      </c>
      <c r="EW44" s="66" t="str">
        <f t="shared" si="80"/>
        <v>-</v>
      </c>
      <c r="EX44" s="66" t="str">
        <f t="shared" si="81"/>
        <v>-</v>
      </c>
      <c r="EY44" s="66" t="str">
        <f t="shared" si="82"/>
        <v>-</v>
      </c>
      <c r="EZ44" s="66" t="str">
        <f t="shared" si="83"/>
        <v>-</v>
      </c>
      <c r="FA44" s="66" t="str">
        <f t="shared" si="84"/>
        <v>-</v>
      </c>
      <c r="FB44" s="66" t="str">
        <f t="shared" si="85"/>
        <v>-</v>
      </c>
      <c r="FC44" s="66" t="str">
        <f t="shared" si="86"/>
        <v>-</v>
      </c>
      <c r="FD44" s="66" t="str">
        <f t="shared" si="87"/>
        <v>-</v>
      </c>
      <c r="FE44" s="66" t="str">
        <f t="shared" si="88"/>
        <v>-</v>
      </c>
      <c r="FF44" s="66" t="str">
        <f t="shared" si="89"/>
        <v>-</v>
      </c>
      <c r="FG44" s="66" t="str">
        <f t="shared" si="90"/>
        <v>-</v>
      </c>
      <c r="FH44" s="66" t="str">
        <f t="shared" si="91"/>
        <v>-</v>
      </c>
      <c r="FI44" s="66" t="str">
        <f t="shared" si="92"/>
        <v>-</v>
      </c>
      <c r="FJ44" s="66" t="str">
        <f t="shared" si="93"/>
        <v>-</v>
      </c>
      <c r="FK44" s="66" t="str">
        <f t="shared" si="94"/>
        <v>-</v>
      </c>
      <c r="FL44" s="66" t="str">
        <f t="shared" si="95"/>
        <v>-</v>
      </c>
      <c r="FM44" s="66" t="str">
        <f t="shared" si="96"/>
        <v>-</v>
      </c>
      <c r="FN44" s="7"/>
      <c r="FO44" s="7"/>
      <c r="FP44" s="7"/>
      <c r="FQ44" s="97" t="s">
        <v>2</v>
      </c>
      <c r="FR44" s="71"/>
      <c r="FS44" s="7">
        <f>IF(ISNUMBER(INDEX($CI$15:$DI$314,$B44,GC$5)),MAX(FS$14:FS43)+1,0)</f>
        <v>0</v>
      </c>
      <c r="FT44" s="7">
        <f t="shared" si="97"/>
        <v>30</v>
      </c>
      <c r="FU44" s="7">
        <f t="shared" si="98"/>
        <v>238</v>
      </c>
      <c r="FV44" s="291">
        <f t="shared" si="99"/>
        <v>0</v>
      </c>
      <c r="FW44" s="291">
        <f t="shared" si="100"/>
        <v>30</v>
      </c>
      <c r="FX44" s="291" t="str">
        <f t="shared" si="101"/>
        <v>---------------</v>
      </c>
      <c r="FY44" s="85" t="str">
        <f t="shared" si="102"/>
        <v>STO</v>
      </c>
      <c r="FZ44" s="338" t="str">
        <f t="shared" si="103"/>
        <v>---------------</v>
      </c>
      <c r="GA44" s="316" t="str">
        <f t="shared" si="104"/>
        <v>STO</v>
      </c>
      <c r="GB44" s="28" t="str">
        <f t="shared" si="105"/>
        <v/>
      </c>
      <c r="GC44" s="279" t="str">
        <f t="shared" si="115"/>
        <v/>
      </c>
      <c r="GD44" s="366" t="str">
        <f t="shared" si="106"/>
        <v/>
      </c>
      <c r="GE44" s="81"/>
      <c r="GF44" s="279" t="str">
        <f t="shared" si="116"/>
        <v/>
      </c>
      <c r="GG44" s="366" t="str">
        <f t="shared" si="107"/>
        <v/>
      </c>
      <c r="GH44" s="81"/>
      <c r="GI44" s="279" t="str">
        <f t="shared" si="117"/>
        <v/>
      </c>
      <c r="GJ44" s="366" t="str">
        <f t="shared" si="108"/>
        <v/>
      </c>
      <c r="GK44" s="81"/>
      <c r="GL44" s="279" t="str">
        <f t="shared" si="118"/>
        <v/>
      </c>
      <c r="GM44" s="362" t="str">
        <f t="shared" si="109"/>
        <v/>
      </c>
      <c r="GN44" s="81"/>
      <c r="GO44" s="279" t="str">
        <f t="shared" si="119"/>
        <v/>
      </c>
      <c r="GP44" s="286" t="str">
        <f t="shared" si="110"/>
        <v/>
      </c>
      <c r="GQ44" s="28"/>
      <c r="GR44" s="339" t="str">
        <f>IF(ISNUMBER(IF44),INDEX($GA$15:$GA$313,MATCH(IF44,$IE$15:$IE$190,0),1),"")</f>
        <v/>
      </c>
      <c r="GS44" s="341" t="str">
        <f t="shared" si="111"/>
        <v/>
      </c>
      <c r="GT44" s="340" t="str">
        <f t="shared" si="112"/>
        <v/>
      </c>
      <c r="GU44" s="279" t="str">
        <f t="shared" si="120"/>
        <v/>
      </c>
      <c r="GV44" s="279" t="str">
        <f t="shared" si="132"/>
        <v/>
      </c>
      <c r="GW44" s="279" t="str">
        <f t="shared" ref="GW44:GW54" si="139">IF(OR(GJ44="-",GJ44=""),"",INDEX($FY$15:$FY$313,MATCH(GI44,$GA$15:$GA$313,0),1))</f>
        <v/>
      </c>
      <c r="GX44" s="279" t="str">
        <f t="shared" si="137"/>
        <v/>
      </c>
      <c r="GY44" s="279" t="str">
        <f t="shared" si="133"/>
        <v/>
      </c>
      <c r="GZ44" s="71"/>
      <c r="HA44" s="370" t="s">
        <v>551</v>
      </c>
      <c r="HB44" s="370" t="s">
        <v>557</v>
      </c>
      <c r="HC44" s="370" t="s">
        <v>377</v>
      </c>
      <c r="HD44" s="370" t="s">
        <v>378</v>
      </c>
      <c r="HE44" s="370" t="s">
        <v>566</v>
      </c>
      <c r="HF44" s="370" t="s">
        <v>248</v>
      </c>
      <c r="HG44" s="370" t="s">
        <v>34</v>
      </c>
      <c r="HH44" s="370"/>
      <c r="HI44" s="370"/>
      <c r="HJ44" s="370"/>
      <c r="HK44" s="294"/>
      <c r="HL44" s="294"/>
      <c r="HM44" s="75"/>
      <c r="HN44" s="293">
        <f>IF(HA44&lt;&gt;"",MAX(HN$14:HN43)+1,0)</f>
        <v>23</v>
      </c>
      <c r="HO44" s="293">
        <f>IF(HB44&lt;&gt;"",MAX(HO$14:HO43)+1,0)</f>
        <v>23</v>
      </c>
      <c r="HP44" s="293">
        <f>IF(HC44&lt;&gt;"",MAX(HP$14:HP43)+1,0)</f>
        <v>30</v>
      </c>
      <c r="HQ44" s="293">
        <f>IF(HD44&lt;&gt;"",MAX(HQ$14:HQ43)+1,0)</f>
        <v>22</v>
      </c>
      <c r="HR44" s="293">
        <f>IF(HE44&lt;&gt;"",MAX(HR$14:HR43)+1,0)</f>
        <v>21</v>
      </c>
      <c r="HS44" s="293">
        <f>IF(HF44&lt;&gt;"",MAX(HS$14:HS43)+1,0)</f>
        <v>2</v>
      </c>
      <c r="HT44" s="293">
        <f>IF(HG44&lt;&gt;"",MAX(HT$14:HT43)+1,0)</f>
        <v>2</v>
      </c>
      <c r="HU44" s="293">
        <f>IF(HH44&lt;&gt;"",MAX(HU$14:HU43)+1,0)</f>
        <v>0</v>
      </c>
      <c r="HV44" s="293">
        <f>IF(HI44&lt;&gt;"",MAX(HV$14:HV43)+1,0)</f>
        <v>0</v>
      </c>
      <c r="HW44" s="293">
        <f>IF(HJ44&lt;&gt;"",MAX(HW$14:HW43)+1,0)</f>
        <v>0</v>
      </c>
      <c r="HX44" s="293">
        <f>IF(HK44&lt;&gt;"",MAX(HX$14:HX43)+1,0)</f>
        <v>0</v>
      </c>
      <c r="HY44" s="293">
        <f>IF(HL44&lt;&gt;"",MAX(HY$14:HY43)+1,0)</f>
        <v>0</v>
      </c>
      <c r="HZ44" s="75">
        <f t="shared" si="123"/>
        <v>1</v>
      </c>
      <c r="IA44" s="75">
        <f t="shared" si="124"/>
        <v>0</v>
      </c>
      <c r="IB44" s="75">
        <f t="shared" si="125"/>
        <v>30</v>
      </c>
      <c r="IC44" s="75" t="str">
        <f t="shared" si="126"/>
        <v>ipakcb</v>
      </c>
      <c r="ID44" s="395">
        <f t="shared" si="127"/>
        <v>108</v>
      </c>
      <c r="IE44" s="394">
        <f>IF(ISNUMBER(MATCH(GA44,$IC$15:$IC$313,0)),0,MAX(IE$14:IE43)+1)</f>
        <v>0</v>
      </c>
      <c r="IF44" s="394" t="str">
        <f t="shared" si="128"/>
        <v/>
      </c>
      <c r="IG44" s="382" t="str">
        <f>IF(OR(II44="",II44=0),"",B44)</f>
        <v/>
      </c>
      <c r="IH44" s="79"/>
      <c r="II44" s="283" t="str">
        <f t="shared" si="114"/>
        <v/>
      </c>
      <c r="IJ44" s="399"/>
      <c r="IK44" s="71"/>
      <c r="IL44" s="229"/>
      <c r="IM44" s="229"/>
      <c r="IN44" s="22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98"/>
      <c r="JB44" s="189">
        <v>1.0145152821767824</v>
      </c>
      <c r="JC44" s="128">
        <v>840.8</v>
      </c>
      <c r="JD44" s="129">
        <v>836.2284863619368</v>
      </c>
      <c r="JE44" s="119">
        <v>2.9999902248382999</v>
      </c>
      <c r="JF44" s="132">
        <v>840.1558</v>
      </c>
      <c r="JG44" s="148">
        <v>39</v>
      </c>
      <c r="JH44" s="179">
        <v>1.0145200000000001</v>
      </c>
      <c r="JI44" s="140">
        <v>835.1</v>
      </c>
      <c r="JJ44" s="185"/>
      <c r="JK44" s="144"/>
      <c r="JL44" s="124"/>
      <c r="JM44" s="124"/>
      <c r="JN44" s="152"/>
      <c r="JO44" s="127">
        <f t="shared" si="131"/>
        <v>1.0145200000000001</v>
      </c>
      <c r="JP44" s="126">
        <f t="shared" si="138"/>
        <v>1.0145200000000001</v>
      </c>
      <c r="JQ44" s="127">
        <v>1.0145152821767824</v>
      </c>
      <c r="JR44" s="160">
        <f t="shared" si="134"/>
        <v>1.0145200000000001</v>
      </c>
      <c r="JS44" s="160">
        <f t="shared" si="135"/>
        <v>24.348480000000002</v>
      </c>
      <c r="JT44" s="160">
        <f t="shared" si="136"/>
        <v>1460.9088000000002</v>
      </c>
      <c r="JU44" s="160">
        <f t="shared" ref="JU44:JU75" si="140">IF(ISNUMBER($JR44),IF(JT44&lt;=$JR$4,JT44,JT44*$JU$4),"")</f>
        <v>1460.9088000000002</v>
      </c>
      <c r="JV44" s="98"/>
      <c r="JW44" s="71"/>
      <c r="JX44" s="293" t="str">
        <f>IF(AND(ISNUMBER(JX$14),ISNUMBER(MATCH($IC44,DJ$15:DJ$313,0))),$IC44,"")</f>
        <v/>
      </c>
      <c r="JY44" s="293" t="str">
        <f>IF(AND(ISNUMBER(JY$14),ISNUMBER(MATCH($IC44,DK$15:DK$313,0))),$IC44,"")</f>
        <v/>
      </c>
      <c r="JZ44" s="293" t="str">
        <f>IF(AND(ISNUMBER(JZ$14),ISNUMBER(MATCH($IC44,DL$15:DL$313,0))),$IC44,"")</f>
        <v/>
      </c>
      <c r="KA44" s="293" t="str">
        <f>IF(AND(ISNUMBER(KA$14),ISNUMBER(MATCH($IC44,DM$15:DM$313,0))),$IC44,"")</f>
        <v/>
      </c>
      <c r="KB44" s="293" t="str">
        <f>IF(AND(ISNUMBER(KB$14),ISNUMBER(MATCH($IC44,DN$15:DN$313,0))),$IC44,"")</f>
        <v/>
      </c>
      <c r="KC44" s="293" t="str">
        <f>IF(AND(ISNUMBER(KC$14),ISNUMBER(MATCH($IC44,DO$15:DO$313,0))),$IC44,"")</f>
        <v/>
      </c>
      <c r="KD44" s="293" t="str">
        <f>IF(AND(ISNUMBER(KD$14),ISNUMBER(MATCH($IC44,DP$15:DP$313,0))),$IC44,"")</f>
        <v/>
      </c>
      <c r="KE44" s="293" t="str">
        <f>IF(AND(ISNUMBER(KE$14),ISNUMBER(MATCH($IC44,DQ$15:DQ$313,0))),$IC44,"")</f>
        <v/>
      </c>
      <c r="KF44" s="293" t="str">
        <f>IF(AND(ISNUMBER(KF$14),ISNUMBER(MATCH($IC44,DR$15:DR$313,0))),$IC44,"")</f>
        <v/>
      </c>
      <c r="KG44" s="293" t="str">
        <f>IF(AND(ISNUMBER(KG$14),ISNUMBER(MATCH($IC44,DS$15:DS$313,0))),$IC44,"")</f>
        <v/>
      </c>
      <c r="KH44" s="293" t="str">
        <f>IF(AND(ISNUMBER(KH$14),ISNUMBER(MATCH($IC44,DT$15:DT$313,0))),$IC44,"")</f>
        <v/>
      </c>
      <c r="KI44" s="293" t="str">
        <f>IF(AND(ISNUMBER(KI$14),ISNUMBER(MATCH($IC44,DU$15:DU$313,0))),$IC44,"")</f>
        <v/>
      </c>
      <c r="KJ44" s="293" t="str">
        <f>IF(AND(ISNUMBER(KJ$14),ISNUMBER(MATCH($IC44,DV$15:DV$313,0))),$IC44,"")</f>
        <v/>
      </c>
      <c r="KK44" s="293" t="str">
        <f>IF(AND(ISNUMBER(KK$14),ISNUMBER(MATCH($IC44,DW$15:DW$313,0))),$IC44,"")</f>
        <v/>
      </c>
      <c r="KL44" s="293" t="str">
        <f>IF(AND(ISNUMBER(KL$14),ISNUMBER(MATCH($IC44,DX$15:DX$313,0))),$IC44,"")</f>
        <v/>
      </c>
      <c r="KM44" s="293" t="str">
        <f>IF(AND(ISNUMBER(KM$14),ISNUMBER(MATCH($IC44,DY$15:DY$313,0))),$IC44,"")</f>
        <v/>
      </c>
      <c r="KN44" s="293" t="str">
        <f>IF(AND(ISNUMBER(KN$14),ISNUMBER(MATCH($IC44,DZ$15:DZ$313,0))),$IC44,"")</f>
        <v/>
      </c>
      <c r="KO44" s="293" t="str">
        <f>IF(AND(ISNUMBER(KO$14),ISNUMBER(MATCH($IC44,EA$15:EA$313,0))),$IC44,"")</f>
        <v/>
      </c>
      <c r="KP44" s="293" t="str">
        <f>IF(AND(ISNUMBER(KP$14),ISNUMBER(MATCH($IC44,EB$15:EB$313,0))),$IC44,"")</f>
        <v/>
      </c>
      <c r="KQ44" s="293" t="str">
        <f>IF(AND(ISNUMBER(KQ$14),ISNUMBER(MATCH($IC44,EC$15:EC$313,0))),$IC44,"")</f>
        <v/>
      </c>
      <c r="KR44" s="293" t="str">
        <f>IF(AND(ISNUMBER(KR$14),ISNUMBER(MATCH($IC44,ED$15:ED$313,0))),$IC44,"")</f>
        <v/>
      </c>
      <c r="KS44" s="293" t="str">
        <f>IF(AND(ISNUMBER(KS$14),ISNUMBER(MATCH($IC44,EE$15:EE$313,0))),$IC44,"")</f>
        <v/>
      </c>
      <c r="KT44" s="293" t="str">
        <f>IF(AND(ISNUMBER(KT$14),ISNUMBER(MATCH($IC44,EF$15:EF$313,0))),$IC44,"")</f>
        <v/>
      </c>
      <c r="KU44" s="293" t="str">
        <f>IF(AND(ISNUMBER(KU$14),ISNUMBER(MATCH($IC44,EG$15:EG$313,0))),$IC44,"")</f>
        <v/>
      </c>
      <c r="KV44" s="293" t="str">
        <f>IF(AND(ISNUMBER(KV$14),ISNUMBER(MATCH($IC44,EH$15:EH$313,0))),$IC44,"")</f>
        <v>ipakcb</v>
      </c>
      <c r="KW44" s="293" t="str">
        <f>IF(AND(ISNUMBER(KW$14),ISNUMBER(MATCH($IC44,EI$15:EI$313,0))),$IC44,"")</f>
        <v/>
      </c>
      <c r="KX44" s="293" t="str">
        <f>IF(AND(ISNUMBER(KX$14),ISNUMBER(MATCH($IC44,EJ$15:EJ$313,0))),$IC44,"")</f>
        <v/>
      </c>
      <c r="KY44" s="293" t="str">
        <f>IF(AND(ISNUMBER(KY$14),ISNUMBER(MATCH($IC44,EK$15:EK$313,0))),$IC44,"")</f>
        <v/>
      </c>
      <c r="KZ44" s="293"/>
      <c r="LA44" s="293"/>
      <c r="LB44" s="293"/>
      <c r="LC44" s="75">
        <f>COUNTIF(JX44:KY44,"="&amp;IC44)</f>
        <v>1</v>
      </c>
      <c r="LD44" s="71"/>
      <c r="LE44" s="71"/>
      <c r="LF44" s="71"/>
      <c r="LG44" s="71"/>
      <c r="LH44" s="71"/>
      <c r="LI44" s="71"/>
      <c r="LJ44" s="71"/>
      <c r="LK44" s="71"/>
      <c r="LL44" s="71"/>
      <c r="LM44" s="71"/>
      <c r="LN44" s="71"/>
      <c r="LO44" s="71"/>
      <c r="LP44" s="71"/>
      <c r="LQ44" s="71"/>
    </row>
    <row r="45" spans="1:329" s="3" customFormat="1" ht="6" customHeight="1" x14ac:dyDescent="0.15">
      <c r="A45" s="80"/>
      <c r="B45" s="305">
        <f t="shared" si="129"/>
        <v>31</v>
      </c>
      <c r="C45" s="85" t="s">
        <v>899</v>
      </c>
      <c r="D45" s="304" t="s">
        <v>907</v>
      </c>
      <c r="E45" s="71"/>
      <c r="F45" s="260"/>
      <c r="G45" s="261" t="s">
        <v>33</v>
      </c>
      <c r="H45" s="262">
        <v>100</v>
      </c>
      <c r="I45" s="260"/>
      <c r="J45" s="261" t="s">
        <v>107</v>
      </c>
      <c r="K45" s="262">
        <v>3.0000000000000001E-3</v>
      </c>
      <c r="L45" s="260"/>
      <c r="M45" s="261" t="s">
        <v>37</v>
      </c>
      <c r="N45" s="262" t="s">
        <v>68</v>
      </c>
      <c r="O45" s="260"/>
      <c r="P45" s="261" t="s">
        <v>39</v>
      </c>
      <c r="Q45" s="262">
        <v>0</v>
      </c>
      <c r="R45" s="260"/>
      <c r="S45" s="261"/>
      <c r="T45" s="262"/>
      <c r="U45" s="260"/>
      <c r="V45" s="261"/>
      <c r="W45" s="262"/>
      <c r="X45" s="260"/>
      <c r="Y45" s="261" t="s">
        <v>2</v>
      </c>
      <c r="Z45" s="261" t="s">
        <v>2</v>
      </c>
      <c r="AA45" s="260"/>
      <c r="AB45" s="261" t="s">
        <v>258</v>
      </c>
      <c r="AC45" s="262"/>
      <c r="AD45" s="260"/>
      <c r="AE45" s="261" t="s">
        <v>71</v>
      </c>
      <c r="AF45" s="262" t="s">
        <v>91</v>
      </c>
      <c r="AG45" s="260"/>
      <c r="AH45" s="261" t="s">
        <v>159</v>
      </c>
      <c r="AI45" s="262">
        <v>0</v>
      </c>
      <c r="AJ45" s="260"/>
      <c r="AK45" s="261" t="s">
        <v>191</v>
      </c>
      <c r="AL45" s="262" t="s">
        <v>231</v>
      </c>
      <c r="AM45" s="260"/>
      <c r="AN45" s="261" t="s">
        <v>14</v>
      </c>
      <c r="AO45" s="262">
        <v>1</v>
      </c>
      <c r="AP45" s="283"/>
      <c r="AQ45" s="356"/>
      <c r="AR45" s="351"/>
      <c r="AS45" s="283"/>
      <c r="AT45" s="356" t="s">
        <v>745</v>
      </c>
      <c r="AU45" s="351">
        <v>-5</v>
      </c>
      <c r="AV45" s="260"/>
      <c r="AW45" s="261"/>
      <c r="AX45" s="262"/>
      <c r="AY45" s="260"/>
      <c r="AZ45" s="261"/>
      <c r="BA45" s="262"/>
      <c r="BB45" s="260"/>
      <c r="BC45" s="261"/>
      <c r="BD45" s="262"/>
      <c r="BE45" s="260"/>
      <c r="BF45" s="261" t="s">
        <v>823</v>
      </c>
      <c r="BG45" s="262" t="s">
        <v>825</v>
      </c>
      <c r="BH45" s="260"/>
      <c r="BI45" s="261" t="s">
        <v>856</v>
      </c>
      <c r="BJ45" s="262">
        <v>200</v>
      </c>
      <c r="BK45" s="260"/>
      <c r="BL45" s="261"/>
      <c r="BM45" s="262"/>
      <c r="BN45" s="260"/>
      <c r="BO45" s="261"/>
      <c r="BP45" s="262"/>
      <c r="BQ45" s="260"/>
      <c r="BR45" s="261" t="s">
        <v>679</v>
      </c>
      <c r="BS45" s="262" t="s">
        <v>836</v>
      </c>
      <c r="BT45" s="260"/>
      <c r="BU45" s="261" t="s">
        <v>914</v>
      </c>
      <c r="BV45" s="262" t="s">
        <v>836</v>
      </c>
      <c r="BW45" s="260"/>
      <c r="BX45" s="261" t="s">
        <v>485</v>
      </c>
      <c r="BY45" s="262">
        <v>5.0000000000000001E-4</v>
      </c>
      <c r="BZ45" s="260"/>
      <c r="CA45" s="261" t="s">
        <v>369</v>
      </c>
      <c r="CB45" s="262">
        <v>1</v>
      </c>
      <c r="CC45" s="260"/>
      <c r="CD45" s="261" t="s">
        <v>137</v>
      </c>
      <c r="CE45" s="262">
        <v>20</v>
      </c>
      <c r="CF45" s="376" t="s">
        <v>2</v>
      </c>
      <c r="CG45" s="229"/>
      <c r="CH45" s="230">
        <f>IF(ISNUMBER(FW45),IF(ISNUMBER(MATCH(GA45,$CG$15:$CG$313,0)),0,MAX(CH$14:CH44)+1),"")</f>
        <v>25</v>
      </c>
      <c r="CI45" s="7" t="str">
        <f t="shared" si="19"/>
        <v/>
      </c>
      <c r="CJ45" s="7" t="str">
        <f t="shared" si="20"/>
        <v/>
      </c>
      <c r="CK45" s="7" t="str">
        <f t="shared" si="21"/>
        <v/>
      </c>
      <c r="CL45" s="7" t="str">
        <f t="shared" si="22"/>
        <v/>
      </c>
      <c r="CM45" s="7" t="str">
        <f t="shared" si="23"/>
        <v/>
      </c>
      <c r="CN45" s="7" t="str">
        <f t="shared" si="24"/>
        <v/>
      </c>
      <c r="CO45" s="7" t="str">
        <f t="shared" si="25"/>
        <v/>
      </c>
      <c r="CP45" s="7" t="str">
        <f t="shared" si="26"/>
        <v/>
      </c>
      <c r="CQ45" s="7" t="str">
        <f t="shared" si="27"/>
        <v/>
      </c>
      <c r="CR45" s="7" t="str">
        <f t="shared" si="28"/>
        <v/>
      </c>
      <c r="CS45" s="7" t="str">
        <f t="shared" si="29"/>
        <v/>
      </c>
      <c r="CT45" s="7" t="str">
        <f t="shared" si="30"/>
        <v/>
      </c>
      <c r="CU45" s="7" t="str">
        <f t="shared" si="31"/>
        <v/>
      </c>
      <c r="CV45" s="7" t="str">
        <f t="shared" si="32"/>
        <v/>
      </c>
      <c r="CW45" s="7" t="str">
        <f t="shared" si="33"/>
        <v/>
      </c>
      <c r="CX45" s="7" t="str">
        <f t="shared" si="34"/>
        <v/>
      </c>
      <c r="CY45" s="7" t="str">
        <f t="shared" si="35"/>
        <v/>
      </c>
      <c r="CZ45" s="7" t="str">
        <f t="shared" si="36"/>
        <v/>
      </c>
      <c r="DA45" s="7" t="str">
        <f t="shared" si="37"/>
        <v/>
      </c>
      <c r="DB45" s="7" t="str">
        <f t="shared" si="38"/>
        <v/>
      </c>
      <c r="DC45" s="7" t="str">
        <f t="shared" si="39"/>
        <v/>
      </c>
      <c r="DD45" s="7" t="str">
        <f t="shared" si="40"/>
        <v/>
      </c>
      <c r="DE45" s="7" t="str">
        <f t="shared" si="41"/>
        <v/>
      </c>
      <c r="DF45" s="7" t="str">
        <f t="shared" si="42"/>
        <v/>
      </c>
      <c r="DG45" s="7" t="str">
        <f t="shared" si="43"/>
        <v/>
      </c>
      <c r="DH45" s="7" t="str">
        <f t="shared" si="44"/>
        <v/>
      </c>
      <c r="DI45" s="65" t="s">
        <v>2</v>
      </c>
      <c r="DJ45" s="309" t="str">
        <f t="shared" si="45"/>
        <v>-</v>
      </c>
      <c r="DK45" s="309" t="str">
        <f t="shared" si="46"/>
        <v>-</v>
      </c>
      <c r="DL45" s="309" t="str">
        <f t="shared" si="47"/>
        <v>-</v>
      </c>
      <c r="DM45" s="309" t="str">
        <f t="shared" si="48"/>
        <v>-</v>
      </c>
      <c r="DN45" s="309" t="str">
        <f t="shared" si="49"/>
        <v>-</v>
      </c>
      <c r="DO45" s="309" t="str">
        <f t="shared" si="50"/>
        <v>-</v>
      </c>
      <c r="DP45" s="309" t="str">
        <f t="shared" si="51"/>
        <v>-</v>
      </c>
      <c r="DQ45" s="309" t="str">
        <f t="shared" si="52"/>
        <v>-</v>
      </c>
      <c r="DR45" s="309" t="str">
        <f t="shared" si="53"/>
        <v>-</v>
      </c>
      <c r="DS45" s="309" t="str">
        <f t="shared" si="54"/>
        <v>-</v>
      </c>
      <c r="DT45" s="309" t="str">
        <f t="shared" si="55"/>
        <v>-</v>
      </c>
      <c r="DU45" s="309" t="str">
        <f t="shared" si="56"/>
        <v>-</v>
      </c>
      <c r="DV45" s="309" t="str">
        <f t="shared" si="57"/>
        <v>-</v>
      </c>
      <c r="DW45" s="309" t="str">
        <f t="shared" si="58"/>
        <v>-</v>
      </c>
      <c r="DX45" s="309" t="str">
        <f t="shared" si="59"/>
        <v>-</v>
      </c>
      <c r="DY45" s="309" t="str">
        <f t="shared" si="60"/>
        <v>-</v>
      </c>
      <c r="DZ45" s="309" t="str">
        <f t="shared" si="61"/>
        <v>-</v>
      </c>
      <c r="EA45" s="309" t="str">
        <f t="shared" si="62"/>
        <v>-</v>
      </c>
      <c r="EB45" s="309" t="str">
        <f t="shared" si="63"/>
        <v>-</v>
      </c>
      <c r="EC45" s="309" t="str">
        <f t="shared" si="64"/>
        <v>-</v>
      </c>
      <c r="ED45" s="309" t="str">
        <f t="shared" si="65"/>
        <v>-</v>
      </c>
      <c r="EE45" s="309" t="str">
        <f t="shared" si="66"/>
        <v>-</v>
      </c>
      <c r="EF45" s="309" t="str">
        <f t="shared" si="67"/>
        <v>-</v>
      </c>
      <c r="EG45" s="309" t="str">
        <f t="shared" si="68"/>
        <v>-</v>
      </c>
      <c r="EH45" s="309" t="str">
        <f t="shared" si="69"/>
        <v>-</v>
      </c>
      <c r="EI45" s="309" t="str">
        <f t="shared" si="70"/>
        <v>-</v>
      </c>
      <c r="EJ45" s="7"/>
      <c r="EK45" s="7"/>
      <c r="EL45" s="7"/>
      <c r="EM45" s="34"/>
      <c r="EN45" s="66" t="str">
        <f t="shared" si="71"/>
        <v>-</v>
      </c>
      <c r="EO45" s="66" t="str">
        <f t="shared" si="72"/>
        <v>-</v>
      </c>
      <c r="EP45" s="66" t="str">
        <f t="shared" si="73"/>
        <v>-</v>
      </c>
      <c r="EQ45" s="66" t="str">
        <f t="shared" si="74"/>
        <v>-</v>
      </c>
      <c r="ER45" s="66" t="str">
        <f t="shared" si="75"/>
        <v>-</v>
      </c>
      <c r="ES45" s="66" t="str">
        <f t="shared" si="76"/>
        <v>-</v>
      </c>
      <c r="ET45" s="66" t="str">
        <f t="shared" si="77"/>
        <v>-</v>
      </c>
      <c r="EU45" s="66" t="str">
        <f t="shared" si="78"/>
        <v>-</v>
      </c>
      <c r="EV45" s="66" t="str">
        <f t="shared" si="79"/>
        <v>-</v>
      </c>
      <c r="EW45" s="66" t="str">
        <f t="shared" si="80"/>
        <v>-</v>
      </c>
      <c r="EX45" s="66" t="str">
        <f t="shared" si="81"/>
        <v>-</v>
      </c>
      <c r="EY45" s="66" t="str">
        <f t="shared" si="82"/>
        <v>-</v>
      </c>
      <c r="EZ45" s="66" t="str">
        <f t="shared" si="83"/>
        <v>-</v>
      </c>
      <c r="FA45" s="66" t="str">
        <f t="shared" si="84"/>
        <v>-</v>
      </c>
      <c r="FB45" s="66" t="str">
        <f t="shared" si="85"/>
        <v>-</v>
      </c>
      <c r="FC45" s="66" t="str">
        <f t="shared" si="86"/>
        <v>-</v>
      </c>
      <c r="FD45" s="66" t="str">
        <f t="shared" si="87"/>
        <v>-</v>
      </c>
      <c r="FE45" s="66" t="str">
        <f t="shared" si="88"/>
        <v>-</v>
      </c>
      <c r="FF45" s="66" t="str">
        <f t="shared" si="89"/>
        <v>-</v>
      </c>
      <c r="FG45" s="66" t="str">
        <f t="shared" si="90"/>
        <v>-</v>
      </c>
      <c r="FH45" s="66" t="str">
        <f t="shared" si="91"/>
        <v>-</v>
      </c>
      <c r="FI45" s="66" t="str">
        <f t="shared" si="92"/>
        <v>-</v>
      </c>
      <c r="FJ45" s="66" t="str">
        <f t="shared" si="93"/>
        <v>-</v>
      </c>
      <c r="FK45" s="66" t="str">
        <f t="shared" si="94"/>
        <v>-</v>
      </c>
      <c r="FL45" s="66" t="str">
        <f t="shared" si="95"/>
        <v>-</v>
      </c>
      <c r="FM45" s="66" t="str">
        <f t="shared" si="96"/>
        <v>-</v>
      </c>
      <c r="FN45" s="7"/>
      <c r="FO45" s="7"/>
      <c r="FP45" s="7"/>
      <c r="FQ45" s="97" t="s">
        <v>2</v>
      </c>
      <c r="FR45" s="71"/>
      <c r="FS45" s="7">
        <f>IF(ISNUMBER(INDEX($CI$15:$DI$314,$B45,GC$5)),MAX(FS$14:FS44)+1,0)</f>
        <v>0</v>
      </c>
      <c r="FT45" s="7">
        <f t="shared" si="97"/>
        <v>31</v>
      </c>
      <c r="FU45" s="7">
        <f t="shared" si="98"/>
        <v>279</v>
      </c>
      <c r="FV45" s="291">
        <f t="shared" si="99"/>
        <v>0</v>
      </c>
      <c r="FW45" s="291">
        <f t="shared" si="100"/>
        <v>31</v>
      </c>
      <c r="FX45" s="291" t="str">
        <f t="shared" si="101"/>
        <v>---------------</v>
      </c>
      <c r="FY45" s="85" t="str">
        <f t="shared" si="102"/>
        <v>|ana</v>
      </c>
      <c r="FZ45" s="338" t="str">
        <f t="shared" si="103"/>
        <v>---------------</v>
      </c>
      <c r="GA45" s="316" t="str">
        <f t="shared" si="104"/>
        <v>A_TCAL</v>
      </c>
      <c r="GB45" s="28" t="str">
        <f t="shared" si="105"/>
        <v/>
      </c>
      <c r="GC45" s="279" t="str">
        <f t="shared" si="115"/>
        <v/>
      </c>
      <c r="GD45" s="366" t="str">
        <f t="shared" si="106"/>
        <v/>
      </c>
      <c r="GE45" s="81"/>
      <c r="GF45" s="279" t="str">
        <f t="shared" si="116"/>
        <v/>
      </c>
      <c r="GG45" s="366" t="str">
        <f t="shared" si="107"/>
        <v/>
      </c>
      <c r="GH45" s="81"/>
      <c r="GI45" s="279" t="str">
        <f t="shared" si="117"/>
        <v/>
      </c>
      <c r="GJ45" s="366" t="str">
        <f t="shared" si="108"/>
        <v/>
      </c>
      <c r="GK45" s="81"/>
      <c r="GL45" s="279" t="str">
        <f t="shared" si="118"/>
        <v/>
      </c>
      <c r="GM45" s="362" t="str">
        <f t="shared" si="109"/>
        <v/>
      </c>
      <c r="GN45" s="81"/>
      <c r="GO45" s="279" t="str">
        <f t="shared" si="119"/>
        <v/>
      </c>
      <c r="GP45" s="286" t="str">
        <f t="shared" si="110"/>
        <v/>
      </c>
      <c r="GQ45" s="28"/>
      <c r="GR45" s="339" t="str">
        <f>IF(ISNUMBER(IF45),INDEX($GA$15:$GA$313,MATCH(IF45,$IE$15:$IE$190,0),1),"")</f>
        <v/>
      </c>
      <c r="GS45" s="341" t="str">
        <f t="shared" si="111"/>
        <v/>
      </c>
      <c r="GT45" s="340" t="str">
        <f t="shared" si="112"/>
        <v/>
      </c>
      <c r="GU45" s="279" t="str">
        <f t="shared" si="120"/>
        <v/>
      </c>
      <c r="GV45" s="279" t="str">
        <f t="shared" si="132"/>
        <v/>
      </c>
      <c r="GW45" s="279" t="str">
        <f t="shared" si="139"/>
        <v/>
      </c>
      <c r="GX45" s="279" t="str">
        <f t="shared" si="137"/>
        <v/>
      </c>
      <c r="GY45" s="279" t="str">
        <f t="shared" si="133"/>
        <v/>
      </c>
      <c r="GZ45" s="71"/>
      <c r="HA45" s="370" t="s">
        <v>137</v>
      </c>
      <c r="HB45" s="370" t="s">
        <v>30</v>
      </c>
      <c r="HC45" s="370" t="s">
        <v>193</v>
      </c>
      <c r="HD45" s="370" t="s">
        <v>379</v>
      </c>
      <c r="HE45" s="370" t="s">
        <v>43</v>
      </c>
      <c r="HF45" s="370" t="s">
        <v>657</v>
      </c>
      <c r="HG45" s="370" t="s">
        <v>194</v>
      </c>
      <c r="HH45" s="370"/>
      <c r="HI45" s="370"/>
      <c r="HJ45" s="370"/>
      <c r="HK45" s="294"/>
      <c r="HL45" s="294"/>
      <c r="HM45" s="75"/>
      <c r="HN45" s="293">
        <f>IF(HA45&lt;&gt;"",MAX(HN$14:HN44)+1,0)</f>
        <v>24</v>
      </c>
      <c r="HO45" s="293">
        <f>IF(HB45&lt;&gt;"",MAX(HO$14:HO44)+1,0)</f>
        <v>24</v>
      </c>
      <c r="HP45" s="293">
        <f>IF(HC45&lt;&gt;"",MAX(HP$14:HP44)+1,0)</f>
        <v>31</v>
      </c>
      <c r="HQ45" s="293">
        <f>IF(HD45&lt;&gt;"",MAX(HQ$14:HQ44)+1,0)</f>
        <v>23</v>
      </c>
      <c r="HR45" s="293">
        <f>IF(HE45&lt;&gt;"",MAX(HR$14:HR44)+1,0)</f>
        <v>22</v>
      </c>
      <c r="HS45" s="293">
        <f>IF(HF45&lt;&gt;"",MAX(HS$14:HS44)+1,0)</f>
        <v>3</v>
      </c>
      <c r="HT45" s="293">
        <f>IF(HG45&lt;&gt;"",MAX(HT$14:HT44)+1,0)</f>
        <v>3</v>
      </c>
      <c r="HU45" s="293">
        <f>IF(HH45&lt;&gt;"",MAX(HU$14:HU44)+1,0)</f>
        <v>0</v>
      </c>
      <c r="HV45" s="293">
        <f>IF(HI45&lt;&gt;"",MAX(HV$14:HV44)+1,0)</f>
        <v>0</v>
      </c>
      <c r="HW45" s="293">
        <f>IF(HJ45&lt;&gt;"",MAX(HW$14:HW44)+1,0)</f>
        <v>0</v>
      </c>
      <c r="HX45" s="293">
        <f>IF(HK45&lt;&gt;"",MAX(HX$14:HX44)+1,0)</f>
        <v>0</v>
      </c>
      <c r="HY45" s="293">
        <f>IF(HL45&lt;&gt;"",MAX(HY$14:HY44)+1,0)</f>
        <v>0</v>
      </c>
      <c r="HZ45" s="75">
        <f t="shared" si="123"/>
        <v>1</v>
      </c>
      <c r="IA45" s="75">
        <f t="shared" si="124"/>
        <v>0</v>
      </c>
      <c r="IB45" s="75">
        <f t="shared" si="125"/>
        <v>31</v>
      </c>
      <c r="IC45" s="75" t="str">
        <f t="shared" si="126"/>
        <v>hk</v>
      </c>
      <c r="ID45" s="395">
        <f t="shared" si="127"/>
        <v>120</v>
      </c>
      <c r="IE45" s="394">
        <f>IF(ISNUMBER(MATCH(GA45,$IC$15:$IC$313,0)),0,MAX(IE$14:IE44)+1)</f>
        <v>0</v>
      </c>
      <c r="IF45" s="394" t="str">
        <f t="shared" si="128"/>
        <v/>
      </c>
      <c r="IG45" s="382" t="str">
        <f>IF(OR(II45="",II45=0),"",B45)</f>
        <v/>
      </c>
      <c r="IH45" s="79"/>
      <c r="II45" s="283" t="str">
        <f t="shared" si="114"/>
        <v/>
      </c>
      <c r="IJ45" s="399"/>
      <c r="IK45" s="71"/>
      <c r="IL45" s="229"/>
      <c r="IM45" s="229"/>
      <c r="IN45" s="22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98"/>
      <c r="JB45" s="189">
        <v>1.0202892321767827</v>
      </c>
      <c r="JC45" s="128">
        <v>840.8</v>
      </c>
      <c r="JD45" s="129">
        <v>836.45925559270609</v>
      </c>
      <c r="JE45" s="119">
        <v>2.9999902248382999</v>
      </c>
      <c r="JF45" s="132">
        <v>840.1558</v>
      </c>
      <c r="JG45" s="148">
        <v>40</v>
      </c>
      <c r="JH45" s="179">
        <v>1.0202899999999999</v>
      </c>
      <c r="JI45" s="140">
        <v>835.4</v>
      </c>
      <c r="JJ45" s="185"/>
      <c r="JK45" s="144"/>
      <c r="JL45" s="124"/>
      <c r="JM45" s="124"/>
      <c r="JN45" s="152"/>
      <c r="JO45" s="127">
        <f t="shared" si="131"/>
        <v>1.0202899999999999</v>
      </c>
      <c r="JP45" s="126">
        <f t="shared" si="138"/>
        <v>1.0202899999999999</v>
      </c>
      <c r="JQ45" s="127">
        <v>1.0202892321767827</v>
      </c>
      <c r="JR45" s="160">
        <f t="shared" si="134"/>
        <v>1.0202899999999999</v>
      </c>
      <c r="JS45" s="160">
        <f t="shared" si="135"/>
        <v>24.486959999999996</v>
      </c>
      <c r="JT45" s="160">
        <f t="shared" si="136"/>
        <v>1469.2175999999997</v>
      </c>
      <c r="JU45" s="160">
        <f t="shared" si="140"/>
        <v>1469.2175999999997</v>
      </c>
      <c r="JV45" s="98"/>
      <c r="JW45" s="71"/>
      <c r="JX45" s="293" t="str">
        <f>IF(AND(ISNUMBER(JX$14),ISNUMBER(MATCH($IC45,DJ$15:DJ$313,0))),$IC45,"")</f>
        <v/>
      </c>
      <c r="JY45" s="293" t="str">
        <f>IF(AND(ISNUMBER(JY$14),ISNUMBER(MATCH($IC45,DK$15:DK$313,0))),$IC45,"")</f>
        <v/>
      </c>
      <c r="JZ45" s="293" t="str">
        <f>IF(AND(ISNUMBER(JZ$14),ISNUMBER(MATCH($IC45,DL$15:DL$313,0))),$IC45,"")</f>
        <v/>
      </c>
      <c r="KA45" s="293" t="str">
        <f>IF(AND(ISNUMBER(KA$14),ISNUMBER(MATCH($IC45,DM$15:DM$313,0))),$IC45,"")</f>
        <v/>
      </c>
      <c r="KB45" s="293" t="str">
        <f>IF(AND(ISNUMBER(KB$14),ISNUMBER(MATCH($IC45,DN$15:DN$313,0))),$IC45,"")</f>
        <v>hk</v>
      </c>
      <c r="KC45" s="293" t="str">
        <f>IF(AND(ISNUMBER(KC$14),ISNUMBER(MATCH($IC45,DO$15:DO$313,0))),$IC45,"")</f>
        <v/>
      </c>
      <c r="KD45" s="293" t="str">
        <f>IF(AND(ISNUMBER(KD$14),ISNUMBER(MATCH($IC45,DP$15:DP$313,0))),$IC45,"")</f>
        <v/>
      </c>
      <c r="KE45" s="293" t="str">
        <f>IF(AND(ISNUMBER(KE$14),ISNUMBER(MATCH($IC45,DQ$15:DQ$313,0))),$IC45,"")</f>
        <v/>
      </c>
      <c r="KF45" s="293" t="str">
        <f>IF(AND(ISNUMBER(KF$14),ISNUMBER(MATCH($IC45,DR$15:DR$313,0))),$IC45,"")</f>
        <v>hk</v>
      </c>
      <c r="KG45" s="293" t="str">
        <f>IF(AND(ISNUMBER(KG$14),ISNUMBER(MATCH($IC45,DS$15:DS$313,0))),$IC45,"")</f>
        <v/>
      </c>
      <c r="KH45" s="293" t="str">
        <f>IF(AND(ISNUMBER(KH$14),ISNUMBER(MATCH($IC45,DT$15:DT$313,0))),$IC45,"")</f>
        <v>hk</v>
      </c>
      <c r="KI45" s="293" t="str">
        <f>IF(AND(ISNUMBER(KI$14),ISNUMBER(MATCH($IC45,DU$15:DU$313,0))),$IC45,"")</f>
        <v/>
      </c>
      <c r="KJ45" s="293" t="str">
        <f>IF(AND(ISNUMBER(KJ$14),ISNUMBER(MATCH($IC45,DV$15:DV$313,0))),$IC45,"")</f>
        <v/>
      </c>
      <c r="KK45" s="293" t="str">
        <f>IF(AND(ISNUMBER(KK$14),ISNUMBER(MATCH($IC45,DW$15:DW$313,0))),$IC45,"")</f>
        <v/>
      </c>
      <c r="KL45" s="293" t="str">
        <f>IF(AND(ISNUMBER(KL$14),ISNUMBER(MATCH($IC45,DX$15:DX$313,0))),$IC45,"")</f>
        <v>hk</v>
      </c>
      <c r="KM45" s="293" t="str">
        <f>IF(AND(ISNUMBER(KM$14),ISNUMBER(MATCH($IC45,DY$15:DY$313,0))),$IC45,"")</f>
        <v/>
      </c>
      <c r="KN45" s="293" t="str">
        <f>IF(AND(ISNUMBER(KN$14),ISNUMBER(MATCH($IC45,DZ$15:DZ$313,0))),$IC45,"")</f>
        <v/>
      </c>
      <c r="KO45" s="293" t="str">
        <f>IF(AND(ISNUMBER(KO$14),ISNUMBER(MATCH($IC45,EA$15:EA$313,0))),$IC45,"")</f>
        <v/>
      </c>
      <c r="KP45" s="293" t="str">
        <f>IF(AND(ISNUMBER(KP$14),ISNUMBER(MATCH($IC45,EB$15:EB$313,0))),$IC45,"")</f>
        <v/>
      </c>
      <c r="KQ45" s="293" t="str">
        <f>IF(AND(ISNUMBER(KQ$14),ISNUMBER(MATCH($IC45,EC$15:EC$313,0))),$IC45,"")</f>
        <v/>
      </c>
      <c r="KR45" s="293" t="str">
        <f>IF(AND(ISNUMBER(KR$14),ISNUMBER(MATCH($IC45,ED$15:ED$313,0))),$IC45,"")</f>
        <v/>
      </c>
      <c r="KS45" s="293" t="str">
        <f>IF(AND(ISNUMBER(KS$14),ISNUMBER(MATCH($IC45,EE$15:EE$313,0))),$IC45,"")</f>
        <v/>
      </c>
      <c r="KT45" s="293" t="str">
        <f>IF(AND(ISNUMBER(KT$14),ISNUMBER(MATCH($IC45,EF$15:EF$313,0))),$IC45,"")</f>
        <v/>
      </c>
      <c r="KU45" s="293" t="str">
        <f>IF(AND(ISNUMBER(KU$14),ISNUMBER(MATCH($IC45,EG$15:EG$313,0))),$IC45,"")</f>
        <v/>
      </c>
      <c r="KV45" s="293" t="str">
        <f>IF(AND(ISNUMBER(KV$14),ISNUMBER(MATCH($IC45,EH$15:EH$313,0))),$IC45,"")</f>
        <v>hk</v>
      </c>
      <c r="KW45" s="293" t="str">
        <f>IF(AND(ISNUMBER(KW$14),ISNUMBER(MATCH($IC45,EI$15:EI$313,0))),$IC45,"")</f>
        <v>hk</v>
      </c>
      <c r="KX45" s="293" t="str">
        <f>IF(AND(ISNUMBER(KX$14),ISNUMBER(MATCH($IC45,EJ$15:EJ$313,0))),$IC45,"")</f>
        <v/>
      </c>
      <c r="KY45" s="293" t="str">
        <f>IF(AND(ISNUMBER(KY$14),ISNUMBER(MATCH($IC45,EK$15:EK$313,0))),$IC45,"")</f>
        <v/>
      </c>
      <c r="KZ45" s="293"/>
      <c r="LA45" s="293"/>
      <c r="LB45" s="293"/>
      <c r="LC45" s="75">
        <f>COUNTIF(JX45:KY45,"="&amp;IC45)</f>
        <v>6</v>
      </c>
      <c r="LD45" s="71"/>
      <c r="LE45" s="71"/>
      <c r="LF45" s="71"/>
      <c r="LG45" s="71"/>
      <c r="LH45" s="71"/>
      <c r="LI45" s="71"/>
      <c r="LJ45" s="71"/>
      <c r="LK45" s="71"/>
      <c r="LL45" s="71"/>
      <c r="LM45" s="71"/>
      <c r="LN45" s="71"/>
      <c r="LO45" s="71"/>
      <c r="LP45" s="71"/>
      <c r="LQ45" s="71"/>
    </row>
    <row r="46" spans="1:329" s="3" customFormat="1" ht="6" customHeight="1" x14ac:dyDescent="0.15">
      <c r="A46" s="80"/>
      <c r="B46" s="305">
        <f t="shared" si="129"/>
        <v>32</v>
      </c>
      <c r="C46" s="85" t="s">
        <v>900</v>
      </c>
      <c r="D46" s="304" t="s">
        <v>908</v>
      </c>
      <c r="E46" s="71"/>
      <c r="F46" s="260"/>
      <c r="G46" s="261" t="s">
        <v>34</v>
      </c>
      <c r="H46" s="262" t="s">
        <v>67</v>
      </c>
      <c r="I46" s="260"/>
      <c r="J46" s="261" t="s">
        <v>25</v>
      </c>
      <c r="K46" s="262"/>
      <c r="L46" s="260"/>
      <c r="M46" s="261" t="s">
        <v>53</v>
      </c>
      <c r="N46" s="262" t="s">
        <v>89</v>
      </c>
      <c r="O46" s="260"/>
      <c r="P46" s="261" t="s">
        <v>35</v>
      </c>
      <c r="Q46" s="262">
        <v>1</v>
      </c>
      <c r="R46" s="260"/>
      <c r="S46" s="261"/>
      <c r="T46" s="262"/>
      <c r="U46" s="260"/>
      <c r="V46" s="261"/>
      <c r="W46" s="262"/>
      <c r="X46" s="260"/>
      <c r="Y46" s="261"/>
      <c r="Z46" s="262"/>
      <c r="AA46" s="260"/>
      <c r="AB46" s="261" t="s">
        <v>259</v>
      </c>
      <c r="AC46" s="262" t="s">
        <v>260</v>
      </c>
      <c r="AD46" s="260"/>
      <c r="AE46" s="261" t="s">
        <v>143</v>
      </c>
      <c r="AF46" s="262">
        <v>-1</v>
      </c>
      <c r="AG46" s="260"/>
      <c r="AH46" s="261" t="s">
        <v>6</v>
      </c>
      <c r="AI46" s="262" t="s">
        <v>299</v>
      </c>
      <c r="AJ46" s="260"/>
      <c r="AK46" s="261" t="s">
        <v>145</v>
      </c>
      <c r="AL46" s="262">
        <f>AL11</f>
        <v>1</v>
      </c>
      <c r="AM46" s="260"/>
      <c r="AN46" s="261" t="s">
        <v>217</v>
      </c>
      <c r="AO46" s="262">
        <v>9.9999999999999995E-7</v>
      </c>
      <c r="AP46" s="283"/>
      <c r="AQ46" s="356"/>
      <c r="AR46" s="351"/>
      <c r="AS46" s="283"/>
      <c r="AT46" s="356" t="s">
        <v>476</v>
      </c>
      <c r="AU46" s="351" t="s">
        <v>757</v>
      </c>
      <c r="AV46" s="260"/>
      <c r="AW46" s="261"/>
      <c r="AX46" s="262"/>
      <c r="AY46" s="260"/>
      <c r="AZ46" s="261"/>
      <c r="BA46" s="262"/>
      <c r="BB46" s="260"/>
      <c r="BC46" s="261"/>
      <c r="BD46" s="262"/>
      <c r="BE46" s="260"/>
      <c r="BF46" s="261" t="s">
        <v>873</v>
      </c>
      <c r="BG46" s="261" t="s">
        <v>184</v>
      </c>
      <c r="BH46" s="260"/>
      <c r="BI46" s="261" t="s">
        <v>857</v>
      </c>
      <c r="BJ46" s="262">
        <v>200</v>
      </c>
      <c r="BK46" s="260"/>
      <c r="BL46" s="261"/>
      <c r="BM46" s="262"/>
      <c r="BN46" s="260"/>
      <c r="BO46" s="261"/>
      <c r="BP46" s="262"/>
      <c r="BQ46" s="260"/>
      <c r="BR46" s="261" t="s">
        <v>712</v>
      </c>
      <c r="BS46" s="262" t="s">
        <v>836</v>
      </c>
      <c r="BT46" s="260"/>
      <c r="BU46" s="261"/>
      <c r="BV46" s="262"/>
      <c r="BW46" s="260"/>
      <c r="BX46" s="261" t="s">
        <v>486</v>
      </c>
      <c r="BY46" s="262">
        <v>1.0000000000000001E-5</v>
      </c>
      <c r="BZ46" s="260"/>
      <c r="CA46" s="261" t="s">
        <v>1</v>
      </c>
      <c r="CB46" s="262">
        <v>3</v>
      </c>
      <c r="CC46" s="260"/>
      <c r="CD46" s="261" t="s">
        <v>364</v>
      </c>
      <c r="CE46" s="262">
        <v>1</v>
      </c>
      <c r="CF46" s="376" t="s">
        <v>2</v>
      </c>
      <c r="CG46" s="229"/>
      <c r="CH46" s="230">
        <f>IF(ISNUMBER(FW46),IF(ISNUMBER(MATCH(GA46,$CG$15:$CG$313,0)),0,MAX(CH$14:CH45)+1),"")</f>
        <v>26</v>
      </c>
      <c r="CI46" s="7" t="str">
        <f t="shared" si="19"/>
        <v/>
      </c>
      <c r="CJ46" s="7" t="str">
        <f t="shared" si="20"/>
        <v/>
      </c>
      <c r="CK46" s="7" t="str">
        <f t="shared" si="21"/>
        <v/>
      </c>
      <c r="CL46" s="7" t="str">
        <f t="shared" si="22"/>
        <v/>
      </c>
      <c r="CM46" s="7" t="str">
        <f t="shared" si="23"/>
        <v/>
      </c>
      <c r="CN46" s="7" t="str">
        <f t="shared" si="24"/>
        <v/>
      </c>
      <c r="CO46" s="7" t="str">
        <f t="shared" si="25"/>
        <v/>
      </c>
      <c r="CP46" s="7" t="str">
        <f t="shared" si="26"/>
        <v/>
      </c>
      <c r="CQ46" s="7" t="str">
        <f t="shared" si="27"/>
        <v/>
      </c>
      <c r="CR46" s="7" t="str">
        <f t="shared" si="28"/>
        <v/>
      </c>
      <c r="CS46" s="7" t="str">
        <f t="shared" si="29"/>
        <v/>
      </c>
      <c r="CT46" s="7" t="str">
        <f t="shared" si="30"/>
        <v/>
      </c>
      <c r="CU46" s="7" t="str">
        <f t="shared" si="31"/>
        <v/>
      </c>
      <c r="CV46" s="7" t="str">
        <f t="shared" si="32"/>
        <v/>
      </c>
      <c r="CW46" s="7" t="str">
        <f t="shared" si="33"/>
        <v/>
      </c>
      <c r="CX46" s="7" t="str">
        <f t="shared" si="34"/>
        <v/>
      </c>
      <c r="CY46" s="7" t="str">
        <f t="shared" si="35"/>
        <v/>
      </c>
      <c r="CZ46" s="7" t="str">
        <f t="shared" si="36"/>
        <v/>
      </c>
      <c r="DA46" s="7" t="str">
        <f t="shared" si="37"/>
        <v/>
      </c>
      <c r="DB46" s="7" t="str">
        <f t="shared" si="38"/>
        <v/>
      </c>
      <c r="DC46" s="7" t="str">
        <f t="shared" si="39"/>
        <v/>
      </c>
      <c r="DD46" s="7" t="str">
        <f t="shared" si="40"/>
        <v/>
      </c>
      <c r="DE46" s="7" t="str">
        <f t="shared" si="41"/>
        <v/>
      </c>
      <c r="DF46" s="7" t="str">
        <f t="shared" si="42"/>
        <v/>
      </c>
      <c r="DG46" s="7" t="str">
        <f t="shared" si="43"/>
        <v/>
      </c>
      <c r="DH46" s="7" t="str">
        <f t="shared" si="44"/>
        <v/>
      </c>
      <c r="DI46" s="65" t="s">
        <v>2</v>
      </c>
      <c r="DJ46" s="309" t="str">
        <f t="shared" si="45"/>
        <v>-</v>
      </c>
      <c r="DK46" s="309" t="str">
        <f t="shared" si="46"/>
        <v>-</v>
      </c>
      <c r="DL46" s="309" t="str">
        <f t="shared" si="47"/>
        <v>-</v>
      </c>
      <c r="DM46" s="309" t="str">
        <f t="shared" si="48"/>
        <v>-</v>
      </c>
      <c r="DN46" s="309" t="str">
        <f t="shared" si="49"/>
        <v>-</v>
      </c>
      <c r="DO46" s="309" t="str">
        <f t="shared" si="50"/>
        <v>-</v>
      </c>
      <c r="DP46" s="309" t="str">
        <f t="shared" si="51"/>
        <v>-</v>
      </c>
      <c r="DQ46" s="309" t="str">
        <f t="shared" si="52"/>
        <v>-</v>
      </c>
      <c r="DR46" s="309" t="str">
        <f t="shared" si="53"/>
        <v>-</v>
      </c>
      <c r="DS46" s="309" t="str">
        <f t="shared" si="54"/>
        <v>-</v>
      </c>
      <c r="DT46" s="309" t="str">
        <f t="shared" si="55"/>
        <v>-</v>
      </c>
      <c r="DU46" s="309" t="str">
        <f t="shared" si="56"/>
        <v>-</v>
      </c>
      <c r="DV46" s="309" t="str">
        <f t="shared" si="57"/>
        <v>-</v>
      </c>
      <c r="DW46" s="309" t="str">
        <f t="shared" si="58"/>
        <v>-</v>
      </c>
      <c r="DX46" s="309" t="str">
        <f t="shared" si="59"/>
        <v>-</v>
      </c>
      <c r="DY46" s="309" t="str">
        <f t="shared" si="60"/>
        <v>-</v>
      </c>
      <c r="DZ46" s="309" t="str">
        <f t="shared" si="61"/>
        <v>-</v>
      </c>
      <c r="EA46" s="309" t="str">
        <f t="shared" si="62"/>
        <v>-</v>
      </c>
      <c r="EB46" s="309" t="str">
        <f t="shared" si="63"/>
        <v>-</v>
      </c>
      <c r="EC46" s="309" t="str">
        <f t="shared" si="64"/>
        <v>-</v>
      </c>
      <c r="ED46" s="309" t="str">
        <f t="shared" si="65"/>
        <v>-</v>
      </c>
      <c r="EE46" s="309" t="str">
        <f t="shared" si="66"/>
        <v>-</v>
      </c>
      <c r="EF46" s="309" t="str">
        <f t="shared" si="67"/>
        <v>-</v>
      </c>
      <c r="EG46" s="309" t="str">
        <f t="shared" si="68"/>
        <v>-</v>
      </c>
      <c r="EH46" s="309" t="str">
        <f t="shared" si="69"/>
        <v>-</v>
      </c>
      <c r="EI46" s="309" t="str">
        <f t="shared" si="70"/>
        <v>-</v>
      </c>
      <c r="EJ46" s="7"/>
      <c r="EK46" s="7"/>
      <c r="EL46" s="7"/>
      <c r="EM46" s="34"/>
      <c r="EN46" s="66" t="str">
        <f t="shared" si="71"/>
        <v>-</v>
      </c>
      <c r="EO46" s="66" t="str">
        <f t="shared" si="72"/>
        <v>-</v>
      </c>
      <c r="EP46" s="66" t="str">
        <f t="shared" si="73"/>
        <v>-</v>
      </c>
      <c r="EQ46" s="66" t="str">
        <f t="shared" si="74"/>
        <v>-</v>
      </c>
      <c r="ER46" s="66" t="str">
        <f t="shared" si="75"/>
        <v>-</v>
      </c>
      <c r="ES46" s="66" t="str">
        <f t="shared" si="76"/>
        <v>-</v>
      </c>
      <c r="ET46" s="66" t="str">
        <f t="shared" si="77"/>
        <v>-</v>
      </c>
      <c r="EU46" s="66" t="str">
        <f t="shared" si="78"/>
        <v>-</v>
      </c>
      <c r="EV46" s="66" t="str">
        <f t="shared" si="79"/>
        <v>-</v>
      </c>
      <c r="EW46" s="66" t="str">
        <f t="shared" si="80"/>
        <v>-</v>
      </c>
      <c r="EX46" s="66" t="str">
        <f t="shared" si="81"/>
        <v>-</v>
      </c>
      <c r="EY46" s="66" t="str">
        <f t="shared" si="82"/>
        <v>-</v>
      </c>
      <c r="EZ46" s="66" t="str">
        <f t="shared" si="83"/>
        <v>-</v>
      </c>
      <c r="FA46" s="66" t="str">
        <f t="shared" si="84"/>
        <v>-</v>
      </c>
      <c r="FB46" s="66" t="str">
        <f t="shared" si="85"/>
        <v>-</v>
      </c>
      <c r="FC46" s="66" t="str">
        <f t="shared" si="86"/>
        <v>-</v>
      </c>
      <c r="FD46" s="66" t="str">
        <f t="shared" si="87"/>
        <v>-</v>
      </c>
      <c r="FE46" s="66" t="str">
        <f t="shared" si="88"/>
        <v>-</v>
      </c>
      <c r="FF46" s="66" t="str">
        <f t="shared" si="89"/>
        <v>-</v>
      </c>
      <c r="FG46" s="66" t="str">
        <f t="shared" si="90"/>
        <v>-</v>
      </c>
      <c r="FH46" s="66" t="str">
        <f t="shared" si="91"/>
        <v>-</v>
      </c>
      <c r="FI46" s="66" t="str">
        <f t="shared" si="92"/>
        <v>-</v>
      </c>
      <c r="FJ46" s="66" t="str">
        <f t="shared" si="93"/>
        <v>-</v>
      </c>
      <c r="FK46" s="66" t="str">
        <f t="shared" si="94"/>
        <v>-</v>
      </c>
      <c r="FL46" s="66" t="str">
        <f t="shared" si="95"/>
        <v>-</v>
      </c>
      <c r="FM46" s="66" t="str">
        <f t="shared" si="96"/>
        <v>-</v>
      </c>
      <c r="FN46" s="7"/>
      <c r="FO46" s="7"/>
      <c r="FP46" s="7"/>
      <c r="FQ46" s="97" t="s">
        <v>2</v>
      </c>
      <c r="FR46" s="71"/>
      <c r="FS46" s="7">
        <f>IF(ISNUMBER(INDEX($CI$15:$DI$314,$B46,GC$5)),MAX(FS$14:FS45)+1,0)</f>
        <v>0</v>
      </c>
      <c r="FT46" s="7">
        <f t="shared" si="97"/>
        <v>32</v>
      </c>
      <c r="FU46" s="7">
        <f t="shared" si="98"/>
        <v>280</v>
      </c>
      <c r="FV46" s="291">
        <f t="shared" si="99"/>
        <v>0</v>
      </c>
      <c r="FW46" s="291">
        <f t="shared" si="100"/>
        <v>32</v>
      </c>
      <c r="FX46" s="291" t="str">
        <f t="shared" si="101"/>
        <v>---------------</v>
      </c>
      <c r="FY46" s="85" t="str">
        <f t="shared" si="102"/>
        <v>|sfr1</v>
      </c>
      <c r="FZ46" s="338" t="str">
        <f t="shared" si="103"/>
        <v>---------------</v>
      </c>
      <c r="GA46" s="316" t="str">
        <f t="shared" si="104"/>
        <v>SFR</v>
      </c>
      <c r="GB46" s="28" t="str">
        <f t="shared" si="105"/>
        <v/>
      </c>
      <c r="GC46" s="279" t="str">
        <f t="shared" si="115"/>
        <v/>
      </c>
      <c r="GD46" s="366" t="str">
        <f t="shared" si="106"/>
        <v/>
      </c>
      <c r="GE46" s="81"/>
      <c r="GF46" s="279" t="str">
        <f t="shared" si="116"/>
        <v/>
      </c>
      <c r="GG46" s="366" t="str">
        <f t="shared" si="107"/>
        <v/>
      </c>
      <c r="GH46" s="81"/>
      <c r="GI46" s="279" t="str">
        <f t="shared" si="117"/>
        <v/>
      </c>
      <c r="GJ46" s="366" t="str">
        <f t="shared" si="108"/>
        <v/>
      </c>
      <c r="GK46" s="81"/>
      <c r="GL46" s="279" t="str">
        <f t="shared" si="118"/>
        <v/>
      </c>
      <c r="GM46" s="362" t="str">
        <f t="shared" si="109"/>
        <v/>
      </c>
      <c r="GN46" s="81"/>
      <c r="GO46" s="279" t="str">
        <f t="shared" si="119"/>
        <v/>
      </c>
      <c r="GP46" s="286" t="str">
        <f t="shared" si="110"/>
        <v/>
      </c>
      <c r="GQ46" s="28"/>
      <c r="GR46" s="339" t="str">
        <f>IF(ISNUMBER(IF46),INDEX($GA$15:$GA$313,MATCH(IF46,$IE$15:$IE$190,0),1),"")</f>
        <v/>
      </c>
      <c r="GS46" s="341" t="str">
        <f t="shared" si="111"/>
        <v/>
      </c>
      <c r="GT46" s="340" t="str">
        <f t="shared" si="112"/>
        <v/>
      </c>
      <c r="GU46" s="279" t="str">
        <f t="shared" si="120"/>
        <v/>
      </c>
      <c r="GV46" s="279" t="str">
        <f t="shared" si="132"/>
        <v/>
      </c>
      <c r="GW46" s="279" t="str">
        <f t="shared" si="139"/>
        <v/>
      </c>
      <c r="GX46" s="279" t="str">
        <f t="shared" si="137"/>
        <v/>
      </c>
      <c r="GY46" s="279" t="str">
        <f t="shared" si="133"/>
        <v/>
      </c>
      <c r="GZ46" s="71"/>
      <c r="HA46" s="370" t="s">
        <v>199</v>
      </c>
      <c r="HB46" s="370" t="s">
        <v>52</v>
      </c>
      <c r="HC46" s="370" t="s">
        <v>93</v>
      </c>
      <c r="HD46" s="370" t="s">
        <v>380</v>
      </c>
      <c r="HE46" s="370" t="s">
        <v>10</v>
      </c>
      <c r="HF46" s="370" t="s">
        <v>206</v>
      </c>
      <c r="HG46" s="370" t="s">
        <v>157</v>
      </c>
      <c r="HH46" s="370"/>
      <c r="HI46" s="370"/>
      <c r="HJ46" s="370"/>
      <c r="HK46" s="294"/>
      <c r="HL46" s="294"/>
      <c r="HM46" s="75"/>
      <c r="HN46" s="293">
        <f>IF(HA46&lt;&gt;"",MAX(HN$14:HN45)+1,0)</f>
        <v>25</v>
      </c>
      <c r="HO46" s="293">
        <f>IF(HB46&lt;&gt;"",MAX(HO$14:HO45)+1,0)</f>
        <v>25</v>
      </c>
      <c r="HP46" s="293">
        <f>IF(HC46&lt;&gt;"",MAX(HP$14:HP45)+1,0)</f>
        <v>32</v>
      </c>
      <c r="HQ46" s="293">
        <f>IF(HD46&lt;&gt;"",MAX(HQ$14:HQ45)+1,0)</f>
        <v>24</v>
      </c>
      <c r="HR46" s="293">
        <f>IF(HE46&lt;&gt;"",MAX(HR$14:HR45)+1,0)</f>
        <v>23</v>
      </c>
      <c r="HS46" s="293">
        <f>IF(HF46&lt;&gt;"",MAX(HS$14:HS45)+1,0)</f>
        <v>4</v>
      </c>
      <c r="HT46" s="293">
        <f>IF(HG46&lt;&gt;"",MAX(HT$14:HT45)+1,0)</f>
        <v>4</v>
      </c>
      <c r="HU46" s="293">
        <f>IF(HH46&lt;&gt;"",MAX(HU$14:HU45)+1,0)</f>
        <v>0</v>
      </c>
      <c r="HV46" s="293">
        <f>IF(HI46&lt;&gt;"",MAX(HV$14:HV45)+1,0)</f>
        <v>0</v>
      </c>
      <c r="HW46" s="293">
        <f>IF(HJ46&lt;&gt;"",MAX(HW$14:HW45)+1,0)</f>
        <v>0</v>
      </c>
      <c r="HX46" s="293">
        <f>IF(HK46&lt;&gt;"",MAX(HX$14:HX45)+1,0)</f>
        <v>0</v>
      </c>
      <c r="HY46" s="293">
        <f>IF(HL46&lt;&gt;"",MAX(HY$14:HY45)+1,0)</f>
        <v>0</v>
      </c>
      <c r="HZ46" s="75">
        <f t="shared" si="123"/>
        <v>1</v>
      </c>
      <c r="IA46" s="75">
        <f t="shared" si="124"/>
        <v>0</v>
      </c>
      <c r="IB46" s="75">
        <f t="shared" si="125"/>
        <v>32</v>
      </c>
      <c r="IC46" s="75" t="str">
        <f t="shared" si="126"/>
        <v>vka</v>
      </c>
      <c r="ID46" s="395">
        <f t="shared" si="127"/>
        <v>83</v>
      </c>
      <c r="IE46" s="394">
        <f>IF(ISNUMBER(MATCH(GA46,$IC$15:$IC$313,0)),0,MAX(IE$14:IE45)+1)</f>
        <v>0</v>
      </c>
      <c r="IF46" s="394" t="str">
        <f t="shared" si="128"/>
        <v/>
      </c>
      <c r="IG46" s="382" t="str">
        <f>IF(OR(II46="",II46=0),"",B46)</f>
        <v/>
      </c>
      <c r="IH46" s="79"/>
      <c r="II46" s="283" t="str">
        <f t="shared" si="114"/>
        <v/>
      </c>
      <c r="IJ46" s="399"/>
      <c r="IK46" s="71"/>
      <c r="IL46" s="229"/>
      <c r="IM46" s="229"/>
      <c r="IN46" s="22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98"/>
      <c r="JB46" s="189">
        <v>1.0246240821767825</v>
      </c>
      <c r="JC46" s="128">
        <v>840.8</v>
      </c>
      <c r="JD46" s="129">
        <v>836.61310174655216</v>
      </c>
      <c r="JE46" s="119">
        <v>2.9999902248382999</v>
      </c>
      <c r="JF46" s="132">
        <v>840.1558</v>
      </c>
      <c r="JG46" s="148">
        <v>41</v>
      </c>
      <c r="JH46" s="179">
        <v>1.0246200000000001</v>
      </c>
      <c r="JI46" s="140">
        <v>835.6</v>
      </c>
      <c r="JJ46" s="185"/>
      <c r="JK46" s="144"/>
      <c r="JL46" s="124"/>
      <c r="JM46" s="124"/>
      <c r="JN46" s="152"/>
      <c r="JO46" s="127">
        <f t="shared" si="131"/>
        <v>1.0246200000000001</v>
      </c>
      <c r="JP46" s="126">
        <f t="shared" si="138"/>
        <v>1.0246200000000001</v>
      </c>
      <c r="JQ46" s="127">
        <v>1.0246240821767825</v>
      </c>
      <c r="JR46" s="160">
        <f t="shared" si="134"/>
        <v>1.0246200000000001</v>
      </c>
      <c r="JS46" s="160">
        <f t="shared" si="135"/>
        <v>24.590880000000002</v>
      </c>
      <c r="JT46" s="160">
        <f t="shared" si="136"/>
        <v>1475.4528</v>
      </c>
      <c r="JU46" s="160">
        <f t="shared" si="140"/>
        <v>1475.4528</v>
      </c>
      <c r="JV46" s="98"/>
      <c r="JW46" s="71"/>
      <c r="JX46" s="293" t="str">
        <f>IF(AND(ISNUMBER(JX$14),ISNUMBER(MATCH($IC46,DJ$15:DJ$313,0))),$IC46,"")</f>
        <v>vka</v>
      </c>
      <c r="JY46" s="293" t="str">
        <f>IF(AND(ISNUMBER(JY$14),ISNUMBER(MATCH($IC46,DK$15:DK$313,0))),$IC46,"")</f>
        <v/>
      </c>
      <c r="JZ46" s="293" t="str">
        <f>IF(AND(ISNUMBER(JZ$14),ISNUMBER(MATCH($IC46,DL$15:DL$313,0))),$IC46,"")</f>
        <v/>
      </c>
      <c r="KA46" s="293" t="str">
        <f>IF(AND(ISNUMBER(KA$14),ISNUMBER(MATCH($IC46,DM$15:DM$313,0))),$IC46,"")</f>
        <v/>
      </c>
      <c r="KB46" s="293" t="str">
        <f>IF(AND(ISNUMBER(KB$14),ISNUMBER(MATCH($IC46,DN$15:DN$313,0))),$IC46,"")</f>
        <v/>
      </c>
      <c r="KC46" s="293" t="str">
        <f>IF(AND(ISNUMBER(KC$14),ISNUMBER(MATCH($IC46,DO$15:DO$313,0))),$IC46,"")</f>
        <v/>
      </c>
      <c r="KD46" s="293" t="str">
        <f>IF(AND(ISNUMBER(KD$14),ISNUMBER(MATCH($IC46,DP$15:DP$313,0))),$IC46,"")</f>
        <v/>
      </c>
      <c r="KE46" s="293" t="str">
        <f>IF(AND(ISNUMBER(KE$14),ISNUMBER(MATCH($IC46,DQ$15:DQ$313,0))),$IC46,"")</f>
        <v/>
      </c>
      <c r="KF46" s="293" t="str">
        <f>IF(AND(ISNUMBER(KF$14),ISNUMBER(MATCH($IC46,DR$15:DR$313,0))),$IC46,"")</f>
        <v/>
      </c>
      <c r="KG46" s="293" t="str">
        <f>IF(AND(ISNUMBER(KG$14),ISNUMBER(MATCH($IC46,DS$15:DS$313,0))),$IC46,"")</f>
        <v/>
      </c>
      <c r="KH46" s="293" t="str">
        <f>IF(AND(ISNUMBER(KH$14),ISNUMBER(MATCH($IC46,DT$15:DT$313,0))),$IC46,"")</f>
        <v/>
      </c>
      <c r="KI46" s="293" t="str">
        <f>IF(AND(ISNUMBER(KI$14),ISNUMBER(MATCH($IC46,DU$15:DU$313,0))),$IC46,"")</f>
        <v/>
      </c>
      <c r="KJ46" s="293" t="str">
        <f>IF(AND(ISNUMBER(KJ$14),ISNUMBER(MATCH($IC46,DV$15:DV$313,0))),$IC46,"")</f>
        <v/>
      </c>
      <c r="KK46" s="293" t="str">
        <f>IF(AND(ISNUMBER(KK$14),ISNUMBER(MATCH($IC46,DW$15:DW$313,0))),$IC46,"")</f>
        <v/>
      </c>
      <c r="KL46" s="293" t="str">
        <f>IF(AND(ISNUMBER(KL$14),ISNUMBER(MATCH($IC46,DX$15:DX$313,0))),$IC46,"")</f>
        <v/>
      </c>
      <c r="KM46" s="293" t="str">
        <f>IF(AND(ISNUMBER(KM$14),ISNUMBER(MATCH($IC46,DY$15:DY$313,0))),$IC46,"")</f>
        <v/>
      </c>
      <c r="KN46" s="293" t="str">
        <f>IF(AND(ISNUMBER(KN$14),ISNUMBER(MATCH($IC46,DZ$15:DZ$313,0))),$IC46,"")</f>
        <v/>
      </c>
      <c r="KO46" s="293" t="str">
        <f>IF(AND(ISNUMBER(KO$14),ISNUMBER(MATCH($IC46,EA$15:EA$313,0))),$IC46,"")</f>
        <v/>
      </c>
      <c r="KP46" s="293" t="str">
        <f>IF(AND(ISNUMBER(KP$14),ISNUMBER(MATCH($IC46,EB$15:EB$313,0))),$IC46,"")</f>
        <v/>
      </c>
      <c r="KQ46" s="293" t="str">
        <f>IF(AND(ISNUMBER(KQ$14),ISNUMBER(MATCH($IC46,EC$15:EC$313,0))),$IC46,"")</f>
        <v/>
      </c>
      <c r="KR46" s="293" t="str">
        <f>IF(AND(ISNUMBER(KR$14),ISNUMBER(MATCH($IC46,ED$15:ED$313,0))),$IC46,"")</f>
        <v/>
      </c>
      <c r="KS46" s="293" t="str">
        <f>IF(AND(ISNUMBER(KS$14),ISNUMBER(MATCH($IC46,EE$15:EE$313,0))),$IC46,"")</f>
        <v/>
      </c>
      <c r="KT46" s="293" t="str">
        <f>IF(AND(ISNUMBER(KT$14),ISNUMBER(MATCH($IC46,EF$15:EF$313,0))),$IC46,"")</f>
        <v/>
      </c>
      <c r="KU46" s="293" t="str">
        <f>IF(AND(ISNUMBER(KU$14),ISNUMBER(MATCH($IC46,EG$15:EG$313,0))),$IC46,"")</f>
        <v/>
      </c>
      <c r="KV46" s="293" t="str">
        <f>IF(AND(ISNUMBER(KV$14),ISNUMBER(MATCH($IC46,EH$15:EH$313,0))),$IC46,"")</f>
        <v>vka</v>
      </c>
      <c r="KW46" s="293" t="str">
        <f>IF(AND(ISNUMBER(KW$14),ISNUMBER(MATCH($IC46,EI$15:EI$313,0))),$IC46,"")</f>
        <v>vka</v>
      </c>
      <c r="KX46" s="293" t="str">
        <f>IF(AND(ISNUMBER(KX$14),ISNUMBER(MATCH($IC46,EJ$15:EJ$313,0))),$IC46,"")</f>
        <v/>
      </c>
      <c r="KY46" s="293" t="str">
        <f>IF(AND(ISNUMBER(KY$14),ISNUMBER(MATCH($IC46,EK$15:EK$313,0))),$IC46,"")</f>
        <v/>
      </c>
      <c r="KZ46" s="293"/>
      <c r="LA46" s="293"/>
      <c r="LB46" s="293"/>
      <c r="LC46" s="75">
        <f>COUNTIF(JX46:KY46,"="&amp;IC46)</f>
        <v>3</v>
      </c>
      <c r="LD46" s="71"/>
      <c r="LE46" s="71"/>
      <c r="LF46" s="71"/>
      <c r="LG46" s="71"/>
      <c r="LH46" s="71"/>
      <c r="LI46" s="71"/>
      <c r="LJ46" s="71"/>
      <c r="LK46" s="71"/>
      <c r="LL46" s="71"/>
      <c r="LM46" s="71"/>
      <c r="LN46" s="71"/>
      <c r="LO46" s="71"/>
      <c r="LP46" s="71"/>
      <c r="LQ46" s="71"/>
    </row>
    <row r="47" spans="1:329" s="3" customFormat="1" ht="6" customHeight="1" x14ac:dyDescent="0.15">
      <c r="A47" s="80"/>
      <c r="B47" s="305">
        <f t="shared" si="129"/>
        <v>33</v>
      </c>
      <c r="C47" s="84" t="s">
        <v>901</v>
      </c>
      <c r="D47" s="303" t="s">
        <v>909</v>
      </c>
      <c r="E47" s="71"/>
      <c r="F47" s="260"/>
      <c r="G47" s="261" t="s">
        <v>8</v>
      </c>
      <c r="H47" s="262" t="s">
        <v>61</v>
      </c>
      <c r="I47" s="260"/>
      <c r="J47" s="261"/>
      <c r="K47" s="262"/>
      <c r="L47" s="260"/>
      <c r="M47" s="261" t="s">
        <v>90</v>
      </c>
      <c r="N47" s="262" t="s">
        <v>37</v>
      </c>
      <c r="O47" s="260"/>
      <c r="P47" s="261" t="s">
        <v>36</v>
      </c>
      <c r="Q47" s="262" t="s">
        <v>110</v>
      </c>
      <c r="R47" s="260"/>
      <c r="S47" s="261"/>
      <c r="T47" s="262"/>
      <c r="U47" s="260"/>
      <c r="V47" s="261"/>
      <c r="W47" s="262"/>
      <c r="X47" s="260"/>
      <c r="Y47" s="261"/>
      <c r="Z47" s="262"/>
      <c r="AA47" s="260"/>
      <c r="AB47" s="261" t="s">
        <v>261</v>
      </c>
      <c r="AC47" s="262" t="s">
        <v>262</v>
      </c>
      <c r="AD47" s="260"/>
      <c r="AE47" s="261" t="s">
        <v>1</v>
      </c>
      <c r="AF47" s="262">
        <v>1</v>
      </c>
      <c r="AG47" s="260"/>
      <c r="AH47" s="261" t="s">
        <v>31</v>
      </c>
      <c r="AI47" s="262" t="s">
        <v>11</v>
      </c>
      <c r="AJ47" s="260"/>
      <c r="AK47" s="261" t="s">
        <v>657</v>
      </c>
      <c r="AL47" s="262" t="s">
        <v>223</v>
      </c>
      <c r="AM47" s="260"/>
      <c r="AN47" s="261" t="s">
        <v>218</v>
      </c>
      <c r="AO47" s="262">
        <v>9.9999999999999995E-7</v>
      </c>
      <c r="AP47" s="283"/>
      <c r="AQ47" s="356"/>
      <c r="AR47" s="351"/>
      <c r="AS47" s="283"/>
      <c r="AT47" s="356"/>
      <c r="AU47" s="351"/>
      <c r="AV47" s="260"/>
      <c r="AW47" s="261"/>
      <c r="AX47" s="262"/>
      <c r="AY47" s="260"/>
      <c r="AZ47" s="261"/>
      <c r="BA47" s="262"/>
      <c r="BB47" s="260"/>
      <c r="BC47" s="261"/>
      <c r="BD47" s="262"/>
      <c r="BE47" s="260"/>
      <c r="BF47" s="261" t="s">
        <v>872</v>
      </c>
      <c r="BG47" s="261" t="s">
        <v>7</v>
      </c>
      <c r="BH47" s="260"/>
      <c r="BI47" s="261" t="s">
        <v>15</v>
      </c>
      <c r="BJ47" s="262">
        <v>50</v>
      </c>
      <c r="BK47" s="260"/>
      <c r="BL47" s="261"/>
      <c r="BM47" s="262"/>
      <c r="BN47" s="260"/>
      <c r="BO47" s="261"/>
      <c r="BP47" s="262"/>
      <c r="BQ47" s="260"/>
      <c r="BR47" s="261" t="s">
        <v>681</v>
      </c>
      <c r="BS47" s="262" t="s">
        <v>836</v>
      </c>
      <c r="BT47" s="260"/>
      <c r="BU47" s="261" t="s">
        <v>916</v>
      </c>
      <c r="BV47" s="262" t="s">
        <v>931</v>
      </c>
      <c r="BW47" s="260"/>
      <c r="BX47" s="261" t="s">
        <v>487</v>
      </c>
      <c r="BY47" s="262" t="s">
        <v>488</v>
      </c>
      <c r="BZ47" s="260"/>
      <c r="CA47" s="261" t="s">
        <v>557</v>
      </c>
      <c r="CB47" s="262">
        <v>1</v>
      </c>
      <c r="CC47" s="260"/>
      <c r="CD47" s="261" t="s">
        <v>199</v>
      </c>
      <c r="CE47" s="262">
        <v>0.5</v>
      </c>
      <c r="CF47" s="376" t="s">
        <v>2</v>
      </c>
      <c r="CG47" s="229"/>
      <c r="CH47" s="230">
        <f>IF(ISNUMBER(FW47),IF(ISNUMBER(MATCH(GA47,$CG$15:$CG$313,0)),0,MAX(CH$14:CH46)+1),"")</f>
        <v>27</v>
      </c>
      <c r="CI47" s="7" t="str">
        <f t="shared" si="19"/>
        <v/>
      </c>
      <c r="CJ47" s="7" t="str">
        <f t="shared" si="20"/>
        <v/>
      </c>
      <c r="CK47" s="7" t="str">
        <f t="shared" si="21"/>
        <v/>
      </c>
      <c r="CL47" s="7" t="str">
        <f t="shared" si="22"/>
        <v/>
      </c>
      <c r="CM47" s="7" t="str">
        <f t="shared" si="23"/>
        <v/>
      </c>
      <c r="CN47" s="7" t="str">
        <f t="shared" si="24"/>
        <v/>
      </c>
      <c r="CO47" s="7" t="str">
        <f t="shared" si="25"/>
        <v/>
      </c>
      <c r="CP47" s="7" t="str">
        <f t="shared" si="26"/>
        <v/>
      </c>
      <c r="CQ47" s="7" t="str">
        <f t="shared" si="27"/>
        <v/>
      </c>
      <c r="CR47" s="7" t="str">
        <f t="shared" si="28"/>
        <v/>
      </c>
      <c r="CS47" s="7" t="str">
        <f t="shared" si="29"/>
        <v/>
      </c>
      <c r="CT47" s="7" t="str">
        <f t="shared" si="30"/>
        <v/>
      </c>
      <c r="CU47" s="7" t="str">
        <f t="shared" si="31"/>
        <v/>
      </c>
      <c r="CV47" s="7" t="str">
        <f t="shared" si="32"/>
        <v/>
      </c>
      <c r="CW47" s="7" t="str">
        <f t="shared" si="33"/>
        <v/>
      </c>
      <c r="CX47" s="7" t="str">
        <f t="shared" si="34"/>
        <v/>
      </c>
      <c r="CY47" s="7" t="str">
        <f t="shared" si="35"/>
        <v/>
      </c>
      <c r="CZ47" s="7" t="str">
        <f t="shared" si="36"/>
        <v/>
      </c>
      <c r="DA47" s="7" t="str">
        <f t="shared" si="37"/>
        <v/>
      </c>
      <c r="DB47" s="7" t="str">
        <f t="shared" si="38"/>
        <v/>
      </c>
      <c r="DC47" s="7" t="str">
        <f t="shared" si="39"/>
        <v/>
      </c>
      <c r="DD47" s="7" t="str">
        <f t="shared" si="40"/>
        <v/>
      </c>
      <c r="DE47" s="7" t="str">
        <f t="shared" si="41"/>
        <v/>
      </c>
      <c r="DF47" s="7" t="str">
        <f t="shared" si="42"/>
        <v/>
      </c>
      <c r="DG47" s="7" t="str">
        <f t="shared" si="43"/>
        <v/>
      </c>
      <c r="DH47" s="7" t="str">
        <f t="shared" si="44"/>
        <v/>
      </c>
      <c r="DI47" s="65" t="s">
        <v>2</v>
      </c>
      <c r="DJ47" s="309" t="str">
        <f t="shared" si="45"/>
        <v>-</v>
      </c>
      <c r="DK47" s="309" t="str">
        <f t="shared" si="46"/>
        <v>-</v>
      </c>
      <c r="DL47" s="309" t="str">
        <f t="shared" si="47"/>
        <v>-</v>
      </c>
      <c r="DM47" s="309" t="str">
        <f t="shared" si="48"/>
        <v>-</v>
      </c>
      <c r="DN47" s="309" t="str">
        <f t="shared" si="49"/>
        <v>-</v>
      </c>
      <c r="DO47" s="309" t="str">
        <f t="shared" si="50"/>
        <v>-</v>
      </c>
      <c r="DP47" s="309" t="str">
        <f t="shared" si="51"/>
        <v>-</v>
      </c>
      <c r="DQ47" s="309" t="str">
        <f t="shared" si="52"/>
        <v>-</v>
      </c>
      <c r="DR47" s="309" t="str">
        <f t="shared" si="53"/>
        <v>-</v>
      </c>
      <c r="DS47" s="309" t="str">
        <f t="shared" si="54"/>
        <v>-</v>
      </c>
      <c r="DT47" s="309" t="str">
        <f t="shared" si="55"/>
        <v>-</v>
      </c>
      <c r="DU47" s="309" t="str">
        <f t="shared" si="56"/>
        <v>-</v>
      </c>
      <c r="DV47" s="309" t="str">
        <f t="shared" si="57"/>
        <v>-</v>
      </c>
      <c r="DW47" s="309" t="str">
        <f t="shared" si="58"/>
        <v>-</v>
      </c>
      <c r="DX47" s="309" t="str">
        <f t="shared" si="59"/>
        <v>-</v>
      </c>
      <c r="DY47" s="309" t="str">
        <f t="shared" si="60"/>
        <v>-</v>
      </c>
      <c r="DZ47" s="309" t="str">
        <f t="shared" si="61"/>
        <v>-</v>
      </c>
      <c r="EA47" s="309" t="str">
        <f t="shared" si="62"/>
        <v>-</v>
      </c>
      <c r="EB47" s="309" t="str">
        <f t="shared" si="63"/>
        <v>-</v>
      </c>
      <c r="EC47" s="309" t="str">
        <f t="shared" si="64"/>
        <v>-</v>
      </c>
      <c r="ED47" s="309" t="str">
        <f t="shared" si="65"/>
        <v>-</v>
      </c>
      <c r="EE47" s="309" t="str">
        <f t="shared" si="66"/>
        <v>-</v>
      </c>
      <c r="EF47" s="309" t="str">
        <f t="shared" si="67"/>
        <v>-</v>
      </c>
      <c r="EG47" s="309" t="str">
        <f t="shared" si="68"/>
        <v>-</v>
      </c>
      <c r="EH47" s="309" t="str">
        <f t="shared" si="69"/>
        <v>-</v>
      </c>
      <c r="EI47" s="309" t="str">
        <f t="shared" si="70"/>
        <v>-</v>
      </c>
      <c r="EJ47" s="7"/>
      <c r="EK47" s="7"/>
      <c r="EL47" s="7"/>
      <c r="EM47" s="34"/>
      <c r="EN47" s="66" t="str">
        <f t="shared" si="71"/>
        <v>-</v>
      </c>
      <c r="EO47" s="66" t="str">
        <f t="shared" si="72"/>
        <v>-</v>
      </c>
      <c r="EP47" s="66" t="str">
        <f t="shared" si="73"/>
        <v>-</v>
      </c>
      <c r="EQ47" s="66" t="str">
        <f t="shared" si="74"/>
        <v>-</v>
      </c>
      <c r="ER47" s="66" t="str">
        <f t="shared" si="75"/>
        <v>-</v>
      </c>
      <c r="ES47" s="66" t="str">
        <f t="shared" si="76"/>
        <v>-</v>
      </c>
      <c r="ET47" s="66" t="str">
        <f t="shared" si="77"/>
        <v>-</v>
      </c>
      <c r="EU47" s="66" t="str">
        <f t="shared" si="78"/>
        <v>-</v>
      </c>
      <c r="EV47" s="66" t="str">
        <f t="shared" si="79"/>
        <v>-</v>
      </c>
      <c r="EW47" s="66" t="str">
        <f t="shared" si="80"/>
        <v>-</v>
      </c>
      <c r="EX47" s="66" t="str">
        <f t="shared" si="81"/>
        <v>-</v>
      </c>
      <c r="EY47" s="66" t="str">
        <f t="shared" si="82"/>
        <v>-</v>
      </c>
      <c r="EZ47" s="66" t="str">
        <f t="shared" si="83"/>
        <v>-</v>
      </c>
      <c r="FA47" s="66" t="str">
        <f t="shared" si="84"/>
        <v>-</v>
      </c>
      <c r="FB47" s="66" t="str">
        <f t="shared" si="85"/>
        <v>-</v>
      </c>
      <c r="FC47" s="66" t="str">
        <f t="shared" si="86"/>
        <v>-</v>
      </c>
      <c r="FD47" s="66" t="str">
        <f t="shared" si="87"/>
        <v>-</v>
      </c>
      <c r="FE47" s="66" t="str">
        <f t="shared" si="88"/>
        <v>-</v>
      </c>
      <c r="FF47" s="66" t="str">
        <f t="shared" si="89"/>
        <v>-</v>
      </c>
      <c r="FG47" s="66" t="str">
        <f t="shared" si="90"/>
        <v>-</v>
      </c>
      <c r="FH47" s="66" t="str">
        <f t="shared" si="91"/>
        <v>-</v>
      </c>
      <c r="FI47" s="66" t="str">
        <f t="shared" si="92"/>
        <v>-</v>
      </c>
      <c r="FJ47" s="66" t="str">
        <f t="shared" si="93"/>
        <v>-</v>
      </c>
      <c r="FK47" s="66" t="str">
        <f t="shared" si="94"/>
        <v>-</v>
      </c>
      <c r="FL47" s="66" t="str">
        <f t="shared" si="95"/>
        <v>-</v>
      </c>
      <c r="FM47" s="66" t="str">
        <f t="shared" si="96"/>
        <v>-</v>
      </c>
      <c r="FN47" s="7"/>
      <c r="FO47" s="7"/>
      <c r="FP47" s="7"/>
      <c r="FQ47" s="97" t="s">
        <v>2</v>
      </c>
      <c r="FR47" s="71"/>
      <c r="FS47" s="7">
        <f>IF(ISNUMBER(INDEX($CI$15:$DI$314,$B47,GC$5)),MAX(FS$14:FS46)+1,0)</f>
        <v>0</v>
      </c>
      <c r="FT47" s="7">
        <f t="shared" si="97"/>
        <v>33</v>
      </c>
      <c r="FU47" s="7">
        <f t="shared" si="98"/>
        <v>281</v>
      </c>
      <c r="FV47" s="291">
        <f t="shared" si="99"/>
        <v>0</v>
      </c>
      <c r="FW47" s="291">
        <f t="shared" si="100"/>
        <v>33</v>
      </c>
      <c r="FX47" s="291" t="str">
        <f t="shared" ref="FX47:FX78" si="141">IF(ISNUMBER($FT47),INDEX($EN$15:$FQ$314,$FU47,GC$5),"")</f>
        <v>sfr1</v>
      </c>
      <c r="FY47" s="85" t="str">
        <f t="shared" si="102"/>
        <v>|sfr2</v>
      </c>
      <c r="FZ47" s="338" t="str">
        <f t="shared" si="103"/>
        <v>sfr1</v>
      </c>
      <c r="GA47" s="316" t="str">
        <f t="shared" si="104"/>
        <v>jcol_sfr</v>
      </c>
      <c r="GB47" s="28" t="str">
        <f t="shared" si="105"/>
        <v/>
      </c>
      <c r="GC47" s="279" t="str">
        <f t="shared" si="115"/>
        <v/>
      </c>
      <c r="GD47" s="366" t="str">
        <f t="shared" ref="GD47:GD78" si="142">IF(GC47="","",IF(ISNUMBER(MATCH(GC47,$C$15:$C$316,0)),INDEX($EN$15:$FQ$316,MATCH(GC47,$C$15:$C$316,0),$GC$5),"-"))</f>
        <v/>
      </c>
      <c r="GE47" s="81"/>
      <c r="GF47" s="279" t="str">
        <f t="shared" si="116"/>
        <v/>
      </c>
      <c r="GG47" s="366" t="str">
        <f t="shared" ref="GG47:GG78" si="143">IF(GF47="","",IF(ISNUMBER(MATCH(GF47,$C$15:$C$316,0)),INDEX($EN$15:$FQ$316,MATCH(GF47,$C$15:$C$316,0),$GC$5),"-"))</f>
        <v/>
      </c>
      <c r="GH47" s="81"/>
      <c r="GI47" s="279" t="str">
        <f t="shared" si="117"/>
        <v/>
      </c>
      <c r="GJ47" s="366" t="str">
        <f t="shared" ref="GJ47:GJ78" si="144">IF(GI47="","",IF(ISNUMBER(MATCH(GI47,$C$15:$C$316,0)),INDEX($EN$15:$FQ$316,MATCH(GI47,$C$15:$C$316,0),$GC$5),"-"))</f>
        <v/>
      </c>
      <c r="GK47" s="81"/>
      <c r="GL47" s="279" t="str">
        <f t="shared" si="118"/>
        <v/>
      </c>
      <c r="GM47" s="362" t="str">
        <f t="shared" ref="GM47:GM78" si="145">IF(GL47="","",IF(ISNUMBER(MATCH(GL47,$C$15:$C$316,0)),INDEX($EN$15:$FQ$316,MATCH(GL47,$C$15:$C$316,0),$GC$5),"-"))</f>
        <v/>
      </c>
      <c r="GN47" s="81"/>
      <c r="GO47" s="279" t="str">
        <f t="shared" si="119"/>
        <v/>
      </c>
      <c r="GP47" s="286" t="str">
        <f t="shared" si="110"/>
        <v/>
      </c>
      <c r="GQ47" s="28"/>
      <c r="GR47" s="339" t="str">
        <f>IF(ISNUMBER(IF47),INDEX($GA$15:$GA$313,MATCH(IF47,$IE$15:$IE$190,0),1),"")</f>
        <v/>
      </c>
      <c r="GS47" s="341" t="str">
        <f t="shared" si="111"/>
        <v/>
      </c>
      <c r="GT47" s="340" t="str">
        <f t="shared" si="112"/>
        <v/>
      </c>
      <c r="GU47" s="279" t="str">
        <f t="shared" si="120"/>
        <v/>
      </c>
      <c r="GV47" s="279" t="str">
        <f t="shared" si="132"/>
        <v/>
      </c>
      <c r="GW47" s="279" t="str">
        <f t="shared" si="139"/>
        <v/>
      </c>
      <c r="GX47" s="279" t="str">
        <f t="shared" si="137"/>
        <v/>
      </c>
      <c r="GY47" s="279" t="str">
        <f t="shared" si="133"/>
        <v/>
      </c>
      <c r="GZ47" s="71"/>
      <c r="HA47" s="370" t="s">
        <v>358</v>
      </c>
      <c r="HB47" s="370" t="s">
        <v>371</v>
      </c>
      <c r="HC47" s="370" t="s">
        <v>94</v>
      </c>
      <c r="HD47" s="370" t="s">
        <v>76</v>
      </c>
      <c r="HE47" s="370" t="s">
        <v>175</v>
      </c>
      <c r="HF47" s="370" t="s">
        <v>378</v>
      </c>
      <c r="HG47" s="370" t="s">
        <v>375</v>
      </c>
      <c r="HH47" s="370"/>
      <c r="HI47" s="370"/>
      <c r="HJ47" s="370"/>
      <c r="HK47" s="294"/>
      <c r="HL47" s="294"/>
      <c r="HM47" s="75"/>
      <c r="HN47" s="293">
        <f>IF(HA47&lt;&gt;"",MAX(HN$14:HN46)+1,0)</f>
        <v>26</v>
      </c>
      <c r="HO47" s="293">
        <f>IF(HB47&lt;&gt;"",MAX(HO$14:HO46)+1,0)</f>
        <v>26</v>
      </c>
      <c r="HP47" s="293">
        <f>IF(HC47&lt;&gt;"",MAX(HP$14:HP46)+1,0)</f>
        <v>33</v>
      </c>
      <c r="HQ47" s="293">
        <f>IF(HD47&lt;&gt;"",MAX(HQ$14:HQ46)+1,0)</f>
        <v>25</v>
      </c>
      <c r="HR47" s="293">
        <f>IF(HE47&lt;&gt;"",MAX(HR$14:HR46)+1,0)</f>
        <v>24</v>
      </c>
      <c r="HS47" s="293">
        <f>IF(HF47&lt;&gt;"",MAX(HS$14:HS46)+1,0)</f>
        <v>5</v>
      </c>
      <c r="HT47" s="293">
        <f>IF(HG47&lt;&gt;"",MAX(HT$14:HT46)+1,0)</f>
        <v>5</v>
      </c>
      <c r="HU47" s="293">
        <f>IF(HH47&lt;&gt;"",MAX(HU$14:HU46)+1,0)</f>
        <v>0</v>
      </c>
      <c r="HV47" s="293">
        <f>IF(HI47&lt;&gt;"",MAX(HV$14:HV46)+1,0)</f>
        <v>0</v>
      </c>
      <c r="HW47" s="293">
        <f>IF(HJ47&lt;&gt;"",MAX(HW$14:HW46)+1,0)</f>
        <v>0</v>
      </c>
      <c r="HX47" s="293">
        <f>IF(HK47&lt;&gt;"",MAX(HX$14:HX46)+1,0)</f>
        <v>0</v>
      </c>
      <c r="HY47" s="293">
        <f>IF(HL47&lt;&gt;"",MAX(HY$14:HY46)+1,0)</f>
        <v>0</v>
      </c>
      <c r="HZ47" s="75">
        <f t="shared" si="123"/>
        <v>2</v>
      </c>
      <c r="IA47" s="75">
        <f t="shared" si="124"/>
        <v>1</v>
      </c>
      <c r="IB47" s="75">
        <f t="shared" si="125"/>
        <v>1</v>
      </c>
      <c r="IC47" s="75" t="str">
        <f t="shared" si="126"/>
        <v>T_DIS</v>
      </c>
      <c r="ID47" s="395">
        <f t="shared" si="127"/>
        <v>85</v>
      </c>
      <c r="IE47" s="394">
        <f>IF(ISNUMBER(MATCH(GA47,$IC$15:$IC$313,0)),0,MAX(IE$14:IE46)+1)</f>
        <v>0</v>
      </c>
      <c r="IF47" s="394" t="str">
        <f t="shared" si="128"/>
        <v/>
      </c>
      <c r="IG47" s="382" t="str">
        <f>IF(OR(II47="",II47=0),"",B47)</f>
        <v/>
      </c>
      <c r="IH47" s="79"/>
      <c r="II47" s="283" t="str">
        <f t="shared" si="114"/>
        <v/>
      </c>
      <c r="IJ47" s="399"/>
      <c r="IK47" s="71"/>
      <c r="IL47" s="229"/>
      <c r="IM47" s="229"/>
      <c r="IN47" s="22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98"/>
      <c r="JB47" s="189">
        <v>1.0765808571767823</v>
      </c>
      <c r="JC47" s="128">
        <v>840.8</v>
      </c>
      <c r="JD47" s="129">
        <v>837.53617866962918</v>
      </c>
      <c r="JE47" s="119">
        <v>2.9999902248382999</v>
      </c>
      <c r="JF47" s="132">
        <v>840.1558</v>
      </c>
      <c r="JG47" s="148">
        <v>42</v>
      </c>
      <c r="JH47" s="179">
        <v>1.0765800000000001</v>
      </c>
      <c r="JI47" s="140">
        <v>836.7</v>
      </c>
      <c r="JJ47" s="185"/>
      <c r="JK47" s="144"/>
      <c r="JL47" s="124"/>
      <c r="JM47" s="124"/>
      <c r="JN47" s="152"/>
      <c r="JO47" s="127">
        <f t="shared" si="131"/>
        <v>1.0765800000000001</v>
      </c>
      <c r="JP47" s="126">
        <f t="shared" si="138"/>
        <v>1.0765800000000001</v>
      </c>
      <c r="JQ47" s="127">
        <v>1.0765808571767823</v>
      </c>
      <c r="JR47" s="160">
        <f t="shared" si="134"/>
        <v>1.0765800000000001</v>
      </c>
      <c r="JS47" s="160">
        <f t="shared" si="135"/>
        <v>25.837920000000004</v>
      </c>
      <c r="JT47" s="160">
        <f t="shared" si="136"/>
        <v>1550.2752000000003</v>
      </c>
      <c r="JU47" s="160">
        <f t="shared" si="140"/>
        <v>1550.2752000000003</v>
      </c>
      <c r="JV47" s="98"/>
      <c r="JW47" s="71"/>
      <c r="JX47" s="293" t="str">
        <f>IF(AND(ISNUMBER(JX$14),ISNUMBER(MATCH($IC47,DJ$15:DJ$313,0))),$IC47,"")</f>
        <v/>
      </c>
      <c r="JY47" s="293" t="str">
        <f>IF(AND(ISNUMBER(JY$14),ISNUMBER(MATCH($IC47,DK$15:DK$313,0))),$IC47,"")</f>
        <v/>
      </c>
      <c r="JZ47" s="293" t="str">
        <f>IF(AND(ISNUMBER(JZ$14),ISNUMBER(MATCH($IC47,DL$15:DL$313,0))),$IC47,"")</f>
        <v/>
      </c>
      <c r="KA47" s="293" t="str">
        <f>IF(AND(ISNUMBER(KA$14),ISNUMBER(MATCH($IC47,DM$15:DM$313,0))),$IC47,"")</f>
        <v/>
      </c>
      <c r="KB47" s="293" t="str">
        <f>IF(AND(ISNUMBER(KB$14),ISNUMBER(MATCH($IC47,DN$15:DN$313,0))),$IC47,"")</f>
        <v/>
      </c>
      <c r="KC47" s="293" t="str">
        <f>IF(AND(ISNUMBER(KC$14),ISNUMBER(MATCH($IC47,DO$15:DO$313,0))),$IC47,"")</f>
        <v/>
      </c>
      <c r="KD47" s="293" t="str">
        <f>IF(AND(ISNUMBER(KD$14),ISNUMBER(MATCH($IC47,DP$15:DP$313,0))),$IC47,"")</f>
        <v/>
      </c>
      <c r="KE47" s="293" t="str">
        <f>IF(AND(ISNUMBER(KE$14),ISNUMBER(MATCH($IC47,DQ$15:DQ$313,0))),$IC47,"")</f>
        <v/>
      </c>
      <c r="KF47" s="293" t="str">
        <f>IF(AND(ISNUMBER(KF$14),ISNUMBER(MATCH($IC47,DR$15:DR$313,0))),$IC47,"")</f>
        <v/>
      </c>
      <c r="KG47" s="293" t="str">
        <f>IF(AND(ISNUMBER(KG$14),ISNUMBER(MATCH($IC47,DS$15:DS$313,0))),$IC47,"")</f>
        <v/>
      </c>
      <c r="KH47" s="293" t="str">
        <f>IF(AND(ISNUMBER(KH$14),ISNUMBER(MATCH($IC47,DT$15:DT$313,0))),$IC47,"")</f>
        <v/>
      </c>
      <c r="KI47" s="293" t="str">
        <f>IF(AND(ISNUMBER(KI$14),ISNUMBER(MATCH($IC47,DU$15:DU$313,0))),$IC47,"")</f>
        <v/>
      </c>
      <c r="KJ47" s="293" t="str">
        <f>IF(AND(ISNUMBER(KJ$14),ISNUMBER(MATCH($IC47,DV$15:DV$313,0))),$IC47,"")</f>
        <v>T_DIS</v>
      </c>
      <c r="KK47" s="293" t="str">
        <f>IF(AND(ISNUMBER(KK$14),ISNUMBER(MATCH($IC47,DW$15:DW$313,0))),$IC47,"")</f>
        <v>T_DIS</v>
      </c>
      <c r="KL47" s="293" t="str">
        <f>IF(AND(ISNUMBER(KL$14),ISNUMBER(MATCH($IC47,DX$15:DX$313,0))),$IC47,"")</f>
        <v>T_DIS</v>
      </c>
      <c r="KM47" s="293" t="str">
        <f>IF(AND(ISNUMBER(KM$14),ISNUMBER(MATCH($IC47,DY$15:DY$313,0))),$IC47,"")</f>
        <v>T_DIS</v>
      </c>
      <c r="KN47" s="293" t="str">
        <f>IF(AND(ISNUMBER(KN$14),ISNUMBER(MATCH($IC47,DZ$15:DZ$313,0))),$IC47,"")</f>
        <v>T_DIS</v>
      </c>
      <c r="KO47" s="293" t="str">
        <f>IF(AND(ISNUMBER(KO$14),ISNUMBER(MATCH($IC47,EA$15:EA$313,0))),$IC47,"")</f>
        <v>T_DIS</v>
      </c>
      <c r="KP47" s="293" t="str">
        <f>IF(AND(ISNUMBER(KP$14),ISNUMBER(MATCH($IC47,EB$15:EB$313,0))),$IC47,"")</f>
        <v>T_DIS</v>
      </c>
      <c r="KQ47" s="293" t="str">
        <f>IF(AND(ISNUMBER(KQ$14),ISNUMBER(MATCH($IC47,EC$15:EC$313,0))),$IC47,"")</f>
        <v>T_DIS</v>
      </c>
      <c r="KR47" s="293" t="str">
        <f>IF(AND(ISNUMBER(KR$14),ISNUMBER(MATCH($IC47,ED$15:ED$313,0))),$IC47,"")</f>
        <v>T_DIS</v>
      </c>
      <c r="KS47" s="293" t="str">
        <f>IF(AND(ISNUMBER(KS$14),ISNUMBER(MATCH($IC47,EE$15:EE$313,0))),$IC47,"")</f>
        <v>T_DIS</v>
      </c>
      <c r="KT47" s="293" t="str">
        <f>IF(AND(ISNUMBER(KT$14),ISNUMBER(MATCH($IC47,EF$15:EF$313,0))),$IC47,"")</f>
        <v>T_DIS</v>
      </c>
      <c r="KU47" s="293" t="str">
        <f>IF(AND(ISNUMBER(KU$14),ISNUMBER(MATCH($IC47,EG$15:EG$313,0))),$IC47,"")</f>
        <v/>
      </c>
      <c r="KV47" s="293" t="str">
        <f>IF(AND(ISNUMBER(KV$14),ISNUMBER(MATCH($IC47,EH$15:EH$313,0))),$IC47,"")</f>
        <v/>
      </c>
      <c r="KW47" s="293" t="str">
        <f>IF(AND(ISNUMBER(KW$14),ISNUMBER(MATCH($IC47,EI$15:EI$313,0))),$IC47,"")</f>
        <v/>
      </c>
      <c r="KX47" s="293" t="str">
        <f>IF(AND(ISNUMBER(KX$14),ISNUMBER(MATCH($IC47,EJ$15:EJ$313,0))),$IC47,"")</f>
        <v/>
      </c>
      <c r="KY47" s="293" t="str">
        <f>IF(AND(ISNUMBER(KY$14),ISNUMBER(MATCH($IC47,EK$15:EK$313,0))),$IC47,"")</f>
        <v/>
      </c>
      <c r="KZ47" s="293"/>
      <c r="LA47" s="293"/>
      <c r="LB47" s="293"/>
      <c r="LC47" s="75">
        <f>COUNTIF(JX47:KY47,"="&amp;IC47)</f>
        <v>11</v>
      </c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</row>
    <row r="48" spans="1:329" s="3" customFormat="1" ht="6" customHeight="1" x14ac:dyDescent="0.15">
      <c r="A48" s="80"/>
      <c r="B48" s="305">
        <f t="shared" si="129"/>
        <v>34</v>
      </c>
      <c r="C48" s="84" t="s">
        <v>902</v>
      </c>
      <c r="D48" s="303" t="s">
        <v>910</v>
      </c>
      <c r="E48" s="71"/>
      <c r="F48" s="260"/>
      <c r="G48" s="261" t="s">
        <v>35</v>
      </c>
      <c r="H48" s="262">
        <v>0.24</v>
      </c>
      <c r="I48" s="260"/>
      <c r="J48" s="261"/>
      <c r="K48" s="262"/>
      <c r="L48" s="260"/>
      <c r="M48" s="261" t="s">
        <v>15</v>
      </c>
      <c r="N48" s="262">
        <v>100</v>
      </c>
      <c r="O48" s="260"/>
      <c r="P48" s="261" t="s">
        <v>37</v>
      </c>
      <c r="Q48" s="262" t="s">
        <v>37</v>
      </c>
      <c r="R48" s="260"/>
      <c r="S48" s="261"/>
      <c r="T48" s="262"/>
      <c r="U48" s="260"/>
      <c r="V48" s="261"/>
      <c r="W48" s="262"/>
      <c r="X48" s="260"/>
      <c r="Y48" s="261"/>
      <c r="Z48" s="262"/>
      <c r="AA48" s="260"/>
      <c r="AB48" s="261" t="s">
        <v>263</v>
      </c>
      <c r="AC48" s="262" t="s">
        <v>264</v>
      </c>
      <c r="AD48" s="260"/>
      <c r="AE48" s="261"/>
      <c r="AF48" s="262"/>
      <c r="AG48" s="260"/>
      <c r="AH48" s="261" t="s">
        <v>39</v>
      </c>
      <c r="AI48" s="262" t="s">
        <v>177</v>
      </c>
      <c r="AJ48" s="260"/>
      <c r="AK48" s="261" t="s">
        <v>116</v>
      </c>
      <c r="AL48" s="276">
        <v>1.0000000000000001E-5</v>
      </c>
      <c r="AM48" s="260"/>
      <c r="AN48" s="261" t="s">
        <v>92</v>
      </c>
      <c r="AO48" s="262">
        <v>1</v>
      </c>
      <c r="AP48" s="283"/>
      <c r="AQ48" s="356" t="s">
        <v>717</v>
      </c>
      <c r="AR48" s="351" t="s">
        <v>718</v>
      </c>
      <c r="AS48" s="283"/>
      <c r="AT48" s="356" t="s">
        <v>717</v>
      </c>
      <c r="AU48" s="351" t="s">
        <v>718</v>
      </c>
      <c r="AV48" s="260"/>
      <c r="AW48" s="356" t="s">
        <v>717</v>
      </c>
      <c r="AX48" s="351" t="s">
        <v>718</v>
      </c>
      <c r="AY48" s="260"/>
      <c r="AZ48" s="356" t="s">
        <v>717</v>
      </c>
      <c r="BA48" s="351" t="s">
        <v>718</v>
      </c>
      <c r="BB48" s="260"/>
      <c r="BC48" s="356" t="s">
        <v>717</v>
      </c>
      <c r="BD48" s="351" t="s">
        <v>836</v>
      </c>
      <c r="BE48" s="260"/>
      <c r="BF48" s="261" t="s">
        <v>830</v>
      </c>
      <c r="BG48" s="262">
        <v>200</v>
      </c>
      <c r="BH48" s="260"/>
      <c r="BI48" s="261" t="s">
        <v>16</v>
      </c>
      <c r="BJ48" s="262">
        <v>100</v>
      </c>
      <c r="BK48" s="260"/>
      <c r="BL48" s="261" t="s">
        <v>678</v>
      </c>
      <c r="BM48" s="262" t="s">
        <v>836</v>
      </c>
      <c r="BN48" s="260"/>
      <c r="BO48" s="261" t="s">
        <v>678</v>
      </c>
      <c r="BP48" s="262" t="s">
        <v>836</v>
      </c>
      <c r="BQ48" s="260"/>
      <c r="BR48" s="261" t="s">
        <v>748</v>
      </c>
      <c r="BS48" s="262" t="s">
        <v>836</v>
      </c>
      <c r="BT48" s="260"/>
      <c r="BU48" s="261" t="s">
        <v>917</v>
      </c>
      <c r="BV48" s="262" t="s">
        <v>932</v>
      </c>
      <c r="BW48" s="260"/>
      <c r="BX48" s="261" t="s">
        <v>489</v>
      </c>
      <c r="BY48" s="262">
        <v>100</v>
      </c>
      <c r="BZ48" s="260"/>
      <c r="CA48" s="261" t="s">
        <v>30</v>
      </c>
      <c r="CB48" s="262" t="s">
        <v>558</v>
      </c>
      <c r="CC48" s="260"/>
      <c r="CD48" s="261" t="s">
        <v>116</v>
      </c>
      <c r="CE48" s="276">
        <v>9.9999999999999995E-7</v>
      </c>
      <c r="CF48" s="376" t="s">
        <v>2</v>
      </c>
      <c r="CG48" s="229"/>
      <c r="CH48" s="230">
        <f>IF(ISNUMBER(FW48),IF(ISNUMBER(MATCH(GA48,$CG$15:$CG$313,0)),0,MAX(CH$14:CH47)+1),"")</f>
        <v>28</v>
      </c>
      <c r="CI48" s="7" t="str">
        <f t="shared" si="19"/>
        <v/>
      </c>
      <c r="CJ48" s="7" t="str">
        <f t="shared" si="20"/>
        <v/>
      </c>
      <c r="CK48" s="7" t="str">
        <f t="shared" si="21"/>
        <v/>
      </c>
      <c r="CL48" s="7" t="str">
        <f t="shared" si="22"/>
        <v/>
      </c>
      <c r="CM48" s="7" t="str">
        <f t="shared" si="23"/>
        <v/>
      </c>
      <c r="CN48" s="7" t="str">
        <f t="shared" si="24"/>
        <v/>
      </c>
      <c r="CO48" s="7" t="str">
        <f t="shared" si="25"/>
        <v/>
      </c>
      <c r="CP48" s="7" t="str">
        <f t="shared" si="26"/>
        <v/>
      </c>
      <c r="CQ48" s="7" t="str">
        <f t="shared" si="27"/>
        <v/>
      </c>
      <c r="CR48" s="7" t="str">
        <f t="shared" si="28"/>
        <v/>
      </c>
      <c r="CS48" s="7" t="str">
        <f t="shared" si="29"/>
        <v/>
      </c>
      <c r="CT48" s="7" t="str">
        <f t="shared" si="30"/>
        <v/>
      </c>
      <c r="CU48" s="7" t="str">
        <f t="shared" si="31"/>
        <v/>
      </c>
      <c r="CV48" s="7" t="str">
        <f t="shared" si="32"/>
        <v/>
      </c>
      <c r="CW48" s="7" t="str">
        <f t="shared" si="33"/>
        <v/>
      </c>
      <c r="CX48" s="7" t="str">
        <f t="shared" si="34"/>
        <v/>
      </c>
      <c r="CY48" s="7" t="str">
        <f t="shared" si="35"/>
        <v/>
      </c>
      <c r="CZ48" s="7" t="str">
        <f t="shared" si="36"/>
        <v/>
      </c>
      <c r="DA48" s="7" t="str">
        <f t="shared" si="37"/>
        <v/>
      </c>
      <c r="DB48" s="7" t="str">
        <f t="shared" si="38"/>
        <v/>
      </c>
      <c r="DC48" s="7" t="str">
        <f t="shared" si="39"/>
        <v/>
      </c>
      <c r="DD48" s="7" t="str">
        <f t="shared" si="40"/>
        <v/>
      </c>
      <c r="DE48" s="7" t="str">
        <f t="shared" si="41"/>
        <v/>
      </c>
      <c r="DF48" s="7" t="str">
        <f t="shared" si="42"/>
        <v/>
      </c>
      <c r="DG48" s="7" t="str">
        <f t="shared" si="43"/>
        <v/>
      </c>
      <c r="DH48" s="7" t="str">
        <f t="shared" si="44"/>
        <v/>
      </c>
      <c r="DI48" s="65" t="s">
        <v>2</v>
      </c>
      <c r="DJ48" s="309" t="str">
        <f t="shared" si="45"/>
        <v>-</v>
      </c>
      <c r="DK48" s="309" t="str">
        <f t="shared" si="46"/>
        <v>-</v>
      </c>
      <c r="DL48" s="309" t="str">
        <f t="shared" si="47"/>
        <v>-</v>
      </c>
      <c r="DM48" s="309" t="str">
        <f t="shared" si="48"/>
        <v>-</v>
      </c>
      <c r="DN48" s="309" t="str">
        <f t="shared" si="49"/>
        <v>-</v>
      </c>
      <c r="DO48" s="309" t="str">
        <f t="shared" si="50"/>
        <v>-</v>
      </c>
      <c r="DP48" s="309" t="str">
        <f t="shared" si="51"/>
        <v>-</v>
      </c>
      <c r="DQ48" s="309" t="str">
        <f t="shared" si="52"/>
        <v>-</v>
      </c>
      <c r="DR48" s="309" t="str">
        <f t="shared" si="53"/>
        <v>-</v>
      </c>
      <c r="DS48" s="309" t="str">
        <f t="shared" si="54"/>
        <v>-</v>
      </c>
      <c r="DT48" s="309" t="str">
        <f t="shared" si="55"/>
        <v>-</v>
      </c>
      <c r="DU48" s="309" t="str">
        <f t="shared" si="56"/>
        <v>-</v>
      </c>
      <c r="DV48" s="309" t="str">
        <f t="shared" si="57"/>
        <v>-</v>
      </c>
      <c r="DW48" s="309" t="str">
        <f t="shared" si="58"/>
        <v>-</v>
      </c>
      <c r="DX48" s="309" t="str">
        <f t="shared" si="59"/>
        <v>-</v>
      </c>
      <c r="DY48" s="309" t="str">
        <f t="shared" si="60"/>
        <v>-</v>
      </c>
      <c r="DZ48" s="309" t="str">
        <f t="shared" si="61"/>
        <v>-</v>
      </c>
      <c r="EA48" s="309" t="str">
        <f t="shared" si="62"/>
        <v>-</v>
      </c>
      <c r="EB48" s="309" t="str">
        <f t="shared" si="63"/>
        <v>-</v>
      </c>
      <c r="EC48" s="309" t="str">
        <f t="shared" si="64"/>
        <v>-</v>
      </c>
      <c r="ED48" s="309" t="str">
        <f t="shared" si="65"/>
        <v>-</v>
      </c>
      <c r="EE48" s="309" t="str">
        <f t="shared" si="66"/>
        <v>-</v>
      </c>
      <c r="EF48" s="309" t="str">
        <f t="shared" si="67"/>
        <v>-</v>
      </c>
      <c r="EG48" s="309" t="str">
        <f t="shared" si="68"/>
        <v>-</v>
      </c>
      <c r="EH48" s="309" t="str">
        <f t="shared" si="69"/>
        <v>-</v>
      </c>
      <c r="EI48" s="309" t="str">
        <f t="shared" si="70"/>
        <v>-</v>
      </c>
      <c r="EJ48" s="7"/>
      <c r="EK48" s="7"/>
      <c r="EL48" s="7"/>
      <c r="EM48" s="34"/>
      <c r="EN48" s="66" t="str">
        <f t="shared" si="71"/>
        <v>-</v>
      </c>
      <c r="EO48" s="66" t="str">
        <f t="shared" si="72"/>
        <v>-</v>
      </c>
      <c r="EP48" s="66" t="str">
        <f t="shared" si="73"/>
        <v>-</v>
      </c>
      <c r="EQ48" s="66" t="str">
        <f t="shared" si="74"/>
        <v>-</v>
      </c>
      <c r="ER48" s="66" t="str">
        <f t="shared" si="75"/>
        <v>-</v>
      </c>
      <c r="ES48" s="66" t="str">
        <f t="shared" si="76"/>
        <v>-</v>
      </c>
      <c r="ET48" s="66" t="str">
        <f t="shared" si="77"/>
        <v>-</v>
      </c>
      <c r="EU48" s="66" t="str">
        <f t="shared" si="78"/>
        <v>-</v>
      </c>
      <c r="EV48" s="66" t="str">
        <f t="shared" si="79"/>
        <v>-</v>
      </c>
      <c r="EW48" s="66" t="str">
        <f t="shared" si="80"/>
        <v>-</v>
      </c>
      <c r="EX48" s="66" t="str">
        <f t="shared" si="81"/>
        <v>-</v>
      </c>
      <c r="EY48" s="66" t="str">
        <f t="shared" si="82"/>
        <v>-</v>
      </c>
      <c r="EZ48" s="66" t="str">
        <f t="shared" si="83"/>
        <v>-</v>
      </c>
      <c r="FA48" s="66" t="str">
        <f t="shared" si="84"/>
        <v>-</v>
      </c>
      <c r="FB48" s="66" t="str">
        <f t="shared" si="85"/>
        <v>-</v>
      </c>
      <c r="FC48" s="66" t="str">
        <f t="shared" si="86"/>
        <v>-</v>
      </c>
      <c r="FD48" s="66" t="str">
        <f t="shared" si="87"/>
        <v>-</v>
      </c>
      <c r="FE48" s="66" t="str">
        <f t="shared" si="88"/>
        <v>-</v>
      </c>
      <c r="FF48" s="66" t="str">
        <f t="shared" si="89"/>
        <v>-</v>
      </c>
      <c r="FG48" s="66" t="str">
        <f t="shared" si="90"/>
        <v>-</v>
      </c>
      <c r="FH48" s="66" t="str">
        <f t="shared" si="91"/>
        <v>-</v>
      </c>
      <c r="FI48" s="66" t="str">
        <f t="shared" si="92"/>
        <v>-</v>
      </c>
      <c r="FJ48" s="66" t="str">
        <f t="shared" si="93"/>
        <v>-</v>
      </c>
      <c r="FK48" s="66" t="str">
        <f t="shared" si="94"/>
        <v>-</v>
      </c>
      <c r="FL48" s="66" t="str">
        <f t="shared" si="95"/>
        <v>-</v>
      </c>
      <c r="FM48" s="66" t="str">
        <f t="shared" si="96"/>
        <v>-</v>
      </c>
      <c r="FN48" s="7"/>
      <c r="FO48" s="7"/>
      <c r="FP48" s="7"/>
      <c r="FQ48" s="97" t="s">
        <v>2</v>
      </c>
      <c r="FR48" s="71"/>
      <c r="FS48" s="7">
        <f>IF(ISNUMBER(INDEX($CI$15:$DI$314,$B48,GC$5)),MAX(FS$14:FS47)+1,0)</f>
        <v>0</v>
      </c>
      <c r="FT48" s="7">
        <f t="shared" si="97"/>
        <v>34</v>
      </c>
      <c r="FU48" s="7">
        <f t="shared" si="98"/>
        <v>282</v>
      </c>
      <c r="FV48" s="291">
        <f t="shared" si="99"/>
        <v>0</v>
      </c>
      <c r="FW48" s="291">
        <f t="shared" si="100"/>
        <v>34</v>
      </c>
      <c r="FX48" s="291" t="str">
        <f t="shared" si="141"/>
        <v>sfr2</v>
      </c>
      <c r="FY48" s="85" t="str">
        <f t="shared" si="102"/>
        <v>|sfr3</v>
      </c>
      <c r="FZ48" s="338" t="str">
        <f t="shared" si="103"/>
        <v>sfr2</v>
      </c>
      <c r="GA48" s="316" t="str">
        <f t="shared" si="104"/>
        <v>leakance</v>
      </c>
      <c r="GB48" s="28" t="str">
        <f t="shared" si="105"/>
        <v/>
      </c>
      <c r="GC48" s="279" t="str">
        <f t="shared" si="115"/>
        <v/>
      </c>
      <c r="GD48" s="366" t="str">
        <f t="shared" si="142"/>
        <v/>
      </c>
      <c r="GE48" s="81"/>
      <c r="GF48" s="279" t="str">
        <f t="shared" si="116"/>
        <v/>
      </c>
      <c r="GG48" s="366" t="str">
        <f t="shared" si="143"/>
        <v/>
      </c>
      <c r="GH48" s="81"/>
      <c r="GI48" s="279" t="str">
        <f t="shared" si="117"/>
        <v/>
      </c>
      <c r="GJ48" s="366" t="str">
        <f t="shared" si="144"/>
        <v/>
      </c>
      <c r="GK48" s="81"/>
      <c r="GL48" s="279" t="str">
        <f t="shared" si="118"/>
        <v/>
      </c>
      <c r="GM48" s="362" t="str">
        <f t="shared" si="145"/>
        <v/>
      </c>
      <c r="GN48" s="81"/>
      <c r="GO48" s="279" t="str">
        <f t="shared" si="119"/>
        <v/>
      </c>
      <c r="GP48" s="286" t="str">
        <f t="shared" si="110"/>
        <v/>
      </c>
      <c r="GQ48" s="28"/>
      <c r="GR48" s="339" t="str">
        <f>IF(ISNUMBER(IF48),INDEX($GA$15:$GA$313,MATCH(IF48,$IE$15:$IE$190,0),1),"")</f>
        <v/>
      </c>
      <c r="GS48" s="341" t="str">
        <f t="shared" si="111"/>
        <v/>
      </c>
      <c r="GT48" s="340" t="str">
        <f t="shared" si="112"/>
        <v/>
      </c>
      <c r="GU48" s="279" t="str">
        <f t="shared" ref="GU48:GU66" si="146">IF(OR(GD48="-",GD48=""),"",INDEX($FY$15:$FY$313,MATCH(GC48,$GA$15:$GA$313,0),1))</f>
        <v/>
      </c>
      <c r="GV48" s="279" t="str">
        <f t="shared" si="132"/>
        <v/>
      </c>
      <c r="GW48" s="279" t="str">
        <f t="shared" si="139"/>
        <v/>
      </c>
      <c r="GX48" s="279" t="str">
        <f t="shared" si="137"/>
        <v/>
      </c>
      <c r="GY48" s="279" t="str">
        <f t="shared" si="133"/>
        <v/>
      </c>
      <c r="GZ48" s="71"/>
      <c r="HA48" s="370" t="s">
        <v>361</v>
      </c>
      <c r="HB48" s="370" t="s">
        <v>372</v>
      </c>
      <c r="HC48" s="370" t="s">
        <v>19</v>
      </c>
      <c r="HD48" s="370" t="s">
        <v>382</v>
      </c>
      <c r="HE48" s="370"/>
      <c r="HF48" s="370" t="s">
        <v>552</v>
      </c>
      <c r="HG48" s="370" t="s">
        <v>202</v>
      </c>
      <c r="HH48" s="370"/>
      <c r="HI48" s="370"/>
      <c r="HJ48" s="370"/>
      <c r="HK48" s="294"/>
      <c r="HL48" s="294"/>
      <c r="HM48" s="75"/>
      <c r="HN48" s="293">
        <f>IF(HA48&lt;&gt;"",MAX(HN$14:HN47)+1,0)</f>
        <v>27</v>
      </c>
      <c r="HO48" s="293">
        <f>IF(HB48&lt;&gt;"",MAX(HO$14:HO47)+1,0)</f>
        <v>27</v>
      </c>
      <c r="HP48" s="293">
        <f>IF(HC48&lt;&gt;"",MAX(HP$14:HP47)+1,0)</f>
        <v>34</v>
      </c>
      <c r="HQ48" s="293">
        <f>IF(HD48&lt;&gt;"",MAX(HQ$14:HQ47)+1,0)</f>
        <v>26</v>
      </c>
      <c r="HR48" s="293">
        <f>IF(HE48&lt;&gt;"",MAX(HR$14:HR47)+1,0)</f>
        <v>0</v>
      </c>
      <c r="HS48" s="293">
        <f>IF(HF48&lt;&gt;"",MAX(HS$14:HS47)+1,0)</f>
        <v>6</v>
      </c>
      <c r="HT48" s="293">
        <f>IF(HG48&lt;&gt;"",MAX(HT$14:HT47)+1,0)</f>
        <v>6</v>
      </c>
      <c r="HU48" s="293">
        <f>IF(HH48&lt;&gt;"",MAX(HU$14:HU47)+1,0)</f>
        <v>0</v>
      </c>
      <c r="HV48" s="293">
        <f>IF(HI48&lt;&gt;"",MAX(HV$14:HV47)+1,0)</f>
        <v>0</v>
      </c>
      <c r="HW48" s="293">
        <f>IF(HJ48&lt;&gt;"",MAX(HW$14:HW47)+1,0)</f>
        <v>0</v>
      </c>
      <c r="HX48" s="293">
        <f>IF(HK48&lt;&gt;"",MAX(HX$14:HX47)+1,0)</f>
        <v>0</v>
      </c>
      <c r="HY48" s="293">
        <f>IF(HL48&lt;&gt;"",MAX(HY$14:HY47)+1,0)</f>
        <v>0</v>
      </c>
      <c r="HZ48" s="75">
        <f t="shared" si="123"/>
        <v>2</v>
      </c>
      <c r="IA48" s="75">
        <f t="shared" si="124"/>
        <v>0</v>
      </c>
      <c r="IB48" s="75">
        <f t="shared" si="125"/>
        <v>2</v>
      </c>
      <c r="IC48" s="75" t="str">
        <f t="shared" si="126"/>
        <v>mt_Lunit</v>
      </c>
      <c r="ID48" s="395">
        <f t="shared" si="127"/>
        <v>88</v>
      </c>
      <c r="IE48" s="394">
        <f>IF(ISNUMBER(MATCH(GA48,$IC$15:$IC$313,0)),0,MAX(IE$14:IE47)+1)</f>
        <v>0</v>
      </c>
      <c r="IF48" s="394" t="str">
        <f t="shared" si="128"/>
        <v/>
      </c>
      <c r="IG48" s="382" t="str">
        <f>IF(OR(II48="",II48=0),"",B48)</f>
        <v/>
      </c>
      <c r="IH48" s="79"/>
      <c r="II48" s="283" t="str">
        <f t="shared" si="114"/>
        <v/>
      </c>
      <c r="IJ48" s="399"/>
      <c r="IK48" s="71"/>
      <c r="IL48" s="229"/>
      <c r="IM48" s="229"/>
      <c r="IN48" s="22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98"/>
      <c r="JB48" s="189">
        <v>1.1112157821767825</v>
      </c>
      <c r="JC48" s="128">
        <v>840.8</v>
      </c>
      <c r="JD48" s="129">
        <v>837.84387097732144</v>
      </c>
      <c r="JE48" s="119">
        <v>2.9999902248382999</v>
      </c>
      <c r="JF48" s="132">
        <v>840.1558</v>
      </c>
      <c r="JG48" s="148">
        <v>43</v>
      </c>
      <c r="JH48" s="179">
        <v>1.1112200000000001</v>
      </c>
      <c r="JI48" s="140">
        <v>837.1</v>
      </c>
      <c r="JJ48" s="185"/>
      <c r="JK48" s="144"/>
      <c r="JL48" s="124"/>
      <c r="JM48" s="124"/>
      <c r="JN48" s="152"/>
      <c r="JO48" s="127">
        <f t="shared" si="131"/>
        <v>1.1112200000000001</v>
      </c>
      <c r="JP48" s="126">
        <f t="shared" si="138"/>
        <v>1.1112200000000001</v>
      </c>
      <c r="JQ48" s="127">
        <v>1.1112157821767825</v>
      </c>
      <c r="JR48" s="160">
        <f t="shared" si="134"/>
        <v>1.1112200000000001</v>
      </c>
      <c r="JS48" s="160">
        <f t="shared" si="135"/>
        <v>26.669280000000001</v>
      </c>
      <c r="JT48" s="160">
        <f t="shared" si="136"/>
        <v>1600.1568</v>
      </c>
      <c r="JU48" s="160">
        <f t="shared" si="140"/>
        <v>1600.1568</v>
      </c>
      <c r="JV48" s="98"/>
      <c r="JW48" s="71"/>
      <c r="JX48" s="293" t="str">
        <f>IF(AND(ISNUMBER(JX$14),ISNUMBER(MATCH($IC48,DJ$15:DJ$313,0))),$IC48,"")</f>
        <v>mt_Lunit</v>
      </c>
      <c r="JY48" s="293" t="str">
        <f>IF(AND(ISNUMBER(JY$14),ISNUMBER(MATCH($IC48,DK$15:DK$313,0))),$IC48,"")</f>
        <v>mt_Lunit</v>
      </c>
      <c r="JZ48" s="293" t="str">
        <f>IF(AND(ISNUMBER(JZ$14),ISNUMBER(MATCH($IC48,DL$15:DL$313,0))),$IC48,"")</f>
        <v>mt_Lunit</v>
      </c>
      <c r="KA48" s="293" t="str">
        <f>IF(AND(ISNUMBER(KA$14),ISNUMBER(MATCH($IC48,DM$15:DM$313,0))),$IC48,"")</f>
        <v>mt_Lunit</v>
      </c>
      <c r="KB48" s="293" t="str">
        <f>IF(AND(ISNUMBER(KB$14),ISNUMBER(MATCH($IC48,DN$15:DN$313,0))),$IC48,"")</f>
        <v/>
      </c>
      <c r="KC48" s="293" t="str">
        <f>IF(AND(ISNUMBER(KC$14),ISNUMBER(MATCH($IC48,DO$15:DO$313,0))),$IC48,"")</f>
        <v>mt_Lunit</v>
      </c>
      <c r="KD48" s="293" t="str">
        <f>IF(AND(ISNUMBER(KD$14),ISNUMBER(MATCH($IC48,DP$15:DP$313,0))),$IC48,"")</f>
        <v>mt_Lunit</v>
      </c>
      <c r="KE48" s="293" t="str">
        <f>IF(AND(ISNUMBER(KE$14),ISNUMBER(MATCH($IC48,DQ$15:DQ$313,0))),$IC48,"")</f>
        <v>mt_Lunit</v>
      </c>
      <c r="KF48" s="293" t="str">
        <f>IF(AND(ISNUMBER(KF$14),ISNUMBER(MATCH($IC48,DR$15:DR$313,0))),$IC48,"")</f>
        <v/>
      </c>
      <c r="KG48" s="293" t="str">
        <f>IF(AND(ISNUMBER(KG$14),ISNUMBER(MATCH($IC48,DS$15:DS$313,0))),$IC48,"")</f>
        <v>mt_Lunit</v>
      </c>
      <c r="KH48" s="293" t="str">
        <f>IF(AND(ISNUMBER(KH$14),ISNUMBER(MATCH($IC48,DT$15:DT$313,0))),$IC48,"")</f>
        <v>mt_Lunit</v>
      </c>
      <c r="KI48" s="293" t="str">
        <f>IF(AND(ISNUMBER(KI$14),ISNUMBER(MATCH($IC48,DU$15:DU$313,0))),$IC48,"")</f>
        <v>mt_Lunit</v>
      </c>
      <c r="KJ48" s="293" t="str">
        <f>IF(AND(ISNUMBER(KJ$14),ISNUMBER(MATCH($IC48,DV$15:DV$313,0))),$IC48,"")</f>
        <v>mt_Lunit</v>
      </c>
      <c r="KK48" s="293" t="str">
        <f>IF(AND(ISNUMBER(KK$14),ISNUMBER(MATCH($IC48,DW$15:DW$313,0))),$IC48,"")</f>
        <v>mt_Lunit</v>
      </c>
      <c r="KL48" s="293" t="str">
        <f>IF(AND(ISNUMBER(KL$14),ISNUMBER(MATCH($IC48,DX$15:DX$313,0))),$IC48,"")</f>
        <v>mt_Lunit</v>
      </c>
      <c r="KM48" s="293" t="str">
        <f>IF(AND(ISNUMBER(KM$14),ISNUMBER(MATCH($IC48,DY$15:DY$313,0))),$IC48,"")</f>
        <v>mt_Lunit</v>
      </c>
      <c r="KN48" s="293" t="str">
        <f>IF(AND(ISNUMBER(KN$14),ISNUMBER(MATCH($IC48,DZ$15:DZ$313,0))),$IC48,"")</f>
        <v>mt_Lunit</v>
      </c>
      <c r="KO48" s="293" t="str">
        <f>IF(AND(ISNUMBER(KO$14),ISNUMBER(MATCH($IC48,EA$15:EA$313,0))),$IC48,"")</f>
        <v>mt_Lunit</v>
      </c>
      <c r="KP48" s="293" t="str">
        <f>IF(AND(ISNUMBER(KP$14),ISNUMBER(MATCH($IC48,EB$15:EB$313,0))),$IC48,"")</f>
        <v>mt_Lunit</v>
      </c>
      <c r="KQ48" s="293" t="str">
        <f>IF(AND(ISNUMBER(KQ$14),ISNUMBER(MATCH($IC48,EC$15:EC$313,0))),$IC48,"")</f>
        <v>mt_Lunit</v>
      </c>
      <c r="KR48" s="293" t="str">
        <f>IF(AND(ISNUMBER(KR$14),ISNUMBER(MATCH($IC48,ED$15:ED$313,0))),$IC48,"")</f>
        <v>mt_Lunit</v>
      </c>
      <c r="KS48" s="293" t="str">
        <f>IF(AND(ISNUMBER(KS$14),ISNUMBER(MATCH($IC48,EE$15:EE$313,0))),$IC48,"")</f>
        <v>mt_Lunit</v>
      </c>
      <c r="KT48" s="293" t="str">
        <f>IF(AND(ISNUMBER(KT$14),ISNUMBER(MATCH($IC48,EF$15:EF$313,0))),$IC48,"")</f>
        <v>mt_Lunit</v>
      </c>
      <c r="KU48" s="293" t="str">
        <f>IF(AND(ISNUMBER(KU$14),ISNUMBER(MATCH($IC48,EG$15:EG$313,0))),$IC48,"")</f>
        <v>mt_Lunit</v>
      </c>
      <c r="KV48" s="293" t="str">
        <f>IF(AND(ISNUMBER(KV$14),ISNUMBER(MATCH($IC48,EH$15:EH$313,0))),$IC48,"")</f>
        <v>mt_Lunit</v>
      </c>
      <c r="KW48" s="293" t="str">
        <f>IF(AND(ISNUMBER(KW$14),ISNUMBER(MATCH($IC48,EI$15:EI$313,0))),$IC48,"")</f>
        <v/>
      </c>
      <c r="KX48" s="293" t="str">
        <f>IF(AND(ISNUMBER(KX$14),ISNUMBER(MATCH($IC48,EJ$15:EJ$313,0))),$IC48,"")</f>
        <v/>
      </c>
      <c r="KY48" s="293" t="str">
        <f>IF(AND(ISNUMBER(KY$14),ISNUMBER(MATCH($IC48,EK$15:EK$313,0))),$IC48,"")</f>
        <v/>
      </c>
      <c r="KZ48" s="293"/>
      <c r="LA48" s="293"/>
      <c r="LB48" s="293"/>
      <c r="LC48" s="75">
        <f>COUNTIF(JX48:KY48,"="&amp;IC48)</f>
        <v>23</v>
      </c>
      <c r="LD48" s="71"/>
      <c r="LE48" s="71"/>
      <c r="LF48" s="71"/>
      <c r="LG48" s="71"/>
      <c r="LH48" s="71"/>
      <c r="LI48" s="71"/>
      <c r="LJ48" s="71"/>
      <c r="LK48" s="71"/>
      <c r="LL48" s="71"/>
      <c r="LM48" s="71"/>
      <c r="LN48" s="71"/>
      <c r="LO48" s="71"/>
      <c r="LP48" s="71"/>
      <c r="LQ48" s="71"/>
    </row>
    <row r="49" spans="1:329" s="3" customFormat="1" ht="6" customHeight="1" x14ac:dyDescent="0.15">
      <c r="A49" s="80"/>
      <c r="B49" s="305">
        <f t="shared" si="129"/>
        <v>35</v>
      </c>
      <c r="C49" s="84" t="s">
        <v>903</v>
      </c>
      <c r="D49" s="303" t="s">
        <v>911</v>
      </c>
      <c r="E49" s="71"/>
      <c r="F49" s="260"/>
      <c r="G49" s="261" t="s">
        <v>36</v>
      </c>
      <c r="H49" s="262" t="s">
        <v>62</v>
      </c>
      <c r="I49" s="260"/>
      <c r="J49" s="261"/>
      <c r="K49" s="262"/>
      <c r="L49" s="260"/>
      <c r="M49" s="261" t="s">
        <v>16</v>
      </c>
      <c r="N49" s="262">
        <v>300</v>
      </c>
      <c r="O49" s="260"/>
      <c r="P49" s="261" t="s">
        <v>79</v>
      </c>
      <c r="Q49" s="262">
        <v>-1</v>
      </c>
      <c r="R49" s="260"/>
      <c r="S49" s="261"/>
      <c r="T49" s="262"/>
      <c r="U49" s="260"/>
      <c r="V49" s="261"/>
      <c r="W49" s="262"/>
      <c r="X49" s="260"/>
      <c r="Y49" s="261"/>
      <c r="Z49" s="262"/>
      <c r="AA49" s="260"/>
      <c r="AB49" s="261" t="s">
        <v>202</v>
      </c>
      <c r="AC49" s="262">
        <v>1</v>
      </c>
      <c r="AD49" s="260"/>
      <c r="AE49" s="261" t="s">
        <v>33</v>
      </c>
      <c r="AF49" s="262">
        <v>10</v>
      </c>
      <c r="AG49" s="260"/>
      <c r="AH49" s="261" t="s">
        <v>40</v>
      </c>
      <c r="AI49" s="262">
        <f>$AI$8</f>
        <v>0</v>
      </c>
      <c r="AJ49" s="260"/>
      <c r="AK49" s="261" t="s">
        <v>136</v>
      </c>
      <c r="AL49" s="262" t="s">
        <v>232</v>
      </c>
      <c r="AM49" s="260"/>
      <c r="AN49" s="261" t="s">
        <v>93</v>
      </c>
      <c r="AO49" s="262">
        <v>2</v>
      </c>
      <c r="AP49" s="283"/>
      <c r="AQ49" s="356" t="s">
        <v>679</v>
      </c>
      <c r="AR49" s="351" t="s">
        <v>718</v>
      </c>
      <c r="AS49" s="283"/>
      <c r="AT49" s="356" t="s">
        <v>679</v>
      </c>
      <c r="AU49" s="351" t="s">
        <v>718</v>
      </c>
      <c r="AV49" s="260"/>
      <c r="AW49" s="356" t="s">
        <v>679</v>
      </c>
      <c r="AX49" s="351" t="s">
        <v>718</v>
      </c>
      <c r="AY49" s="260"/>
      <c r="AZ49" s="356" t="s">
        <v>679</v>
      </c>
      <c r="BA49" s="351" t="s">
        <v>718</v>
      </c>
      <c r="BB49" s="260"/>
      <c r="BC49" s="356" t="s">
        <v>679</v>
      </c>
      <c r="BD49" s="351" t="s">
        <v>836</v>
      </c>
      <c r="BE49" s="260"/>
      <c r="BF49" s="261" t="s">
        <v>831</v>
      </c>
      <c r="BG49" s="351">
        <v>200</v>
      </c>
      <c r="BH49" s="260"/>
      <c r="BI49" s="261" t="s">
        <v>12</v>
      </c>
      <c r="BJ49" s="262">
        <v>1.0000000000000001E-9</v>
      </c>
      <c r="BK49" s="260"/>
      <c r="BL49" s="261" t="s">
        <v>681</v>
      </c>
      <c r="BM49" s="262" t="s">
        <v>836</v>
      </c>
      <c r="BN49" s="260"/>
      <c r="BO49" s="261" t="s">
        <v>720</v>
      </c>
      <c r="BP49" s="262" t="s">
        <v>836</v>
      </c>
      <c r="BQ49" s="260"/>
      <c r="BR49" s="261" t="s">
        <v>787</v>
      </c>
      <c r="BS49" s="262" t="s">
        <v>836</v>
      </c>
      <c r="BT49" s="260"/>
      <c r="BU49" s="261" t="s">
        <v>918</v>
      </c>
      <c r="BV49" s="262" t="s">
        <v>930</v>
      </c>
      <c r="BW49" s="260"/>
      <c r="BX49" s="261" t="s">
        <v>490</v>
      </c>
      <c r="BY49" s="262">
        <v>0</v>
      </c>
      <c r="BZ49" s="260"/>
      <c r="CA49" s="261" t="s">
        <v>52</v>
      </c>
      <c r="CB49" s="262">
        <v>0</v>
      </c>
      <c r="CC49" s="260"/>
      <c r="CD49" s="261" t="s">
        <v>115</v>
      </c>
      <c r="CE49" s="262">
        <v>0.2</v>
      </c>
      <c r="CF49" s="376" t="s">
        <v>2</v>
      </c>
      <c r="CG49" s="229"/>
      <c r="CH49" s="230">
        <f>IF(ISNUMBER(FW49),IF(ISNUMBER(MATCH(GA49,$CG$15:$CG$313,0)),0,MAX(CH$14:CH48)+1),"")</f>
        <v>29</v>
      </c>
      <c r="CI49" s="7" t="str">
        <f t="shared" si="19"/>
        <v/>
      </c>
      <c r="CJ49" s="7" t="str">
        <f t="shared" si="20"/>
        <v/>
      </c>
      <c r="CK49" s="7" t="str">
        <f t="shared" si="21"/>
        <v/>
      </c>
      <c r="CL49" s="7" t="str">
        <f t="shared" si="22"/>
        <v/>
      </c>
      <c r="CM49" s="7" t="str">
        <f t="shared" si="23"/>
        <v/>
      </c>
      <c r="CN49" s="7" t="str">
        <f t="shared" si="24"/>
        <v/>
      </c>
      <c r="CO49" s="7" t="str">
        <f t="shared" si="25"/>
        <v/>
      </c>
      <c r="CP49" s="7" t="str">
        <f t="shared" si="26"/>
        <v/>
      </c>
      <c r="CQ49" s="7" t="str">
        <f t="shared" si="27"/>
        <v/>
      </c>
      <c r="CR49" s="7" t="str">
        <f t="shared" si="28"/>
        <v/>
      </c>
      <c r="CS49" s="7" t="str">
        <f t="shared" si="29"/>
        <v/>
      </c>
      <c r="CT49" s="7" t="str">
        <f t="shared" si="30"/>
        <v/>
      </c>
      <c r="CU49" s="7" t="str">
        <f t="shared" si="31"/>
        <v/>
      </c>
      <c r="CV49" s="7" t="str">
        <f t="shared" si="32"/>
        <v/>
      </c>
      <c r="CW49" s="7" t="str">
        <f t="shared" si="33"/>
        <v/>
      </c>
      <c r="CX49" s="7" t="str">
        <f t="shared" si="34"/>
        <v/>
      </c>
      <c r="CY49" s="7" t="str">
        <f t="shared" si="35"/>
        <v/>
      </c>
      <c r="CZ49" s="7" t="str">
        <f t="shared" si="36"/>
        <v/>
      </c>
      <c r="DA49" s="7" t="str">
        <f t="shared" si="37"/>
        <v/>
      </c>
      <c r="DB49" s="7" t="str">
        <f t="shared" si="38"/>
        <v/>
      </c>
      <c r="DC49" s="7" t="str">
        <f t="shared" si="39"/>
        <v/>
      </c>
      <c r="DD49" s="7" t="str">
        <f t="shared" si="40"/>
        <v/>
      </c>
      <c r="DE49" s="7" t="str">
        <f t="shared" si="41"/>
        <v/>
      </c>
      <c r="DF49" s="7" t="str">
        <f t="shared" si="42"/>
        <v/>
      </c>
      <c r="DG49" s="7" t="str">
        <f t="shared" si="43"/>
        <v/>
      </c>
      <c r="DH49" s="7" t="str">
        <f t="shared" si="44"/>
        <v/>
      </c>
      <c r="DI49" s="65" t="s">
        <v>2</v>
      </c>
      <c r="DJ49" s="309" t="str">
        <f t="shared" si="45"/>
        <v>-</v>
      </c>
      <c r="DK49" s="309" t="str">
        <f t="shared" si="46"/>
        <v>-</v>
      </c>
      <c r="DL49" s="309" t="str">
        <f t="shared" si="47"/>
        <v>-</v>
      </c>
      <c r="DM49" s="309" t="str">
        <f t="shared" si="48"/>
        <v>-</v>
      </c>
      <c r="DN49" s="309" t="str">
        <f t="shared" si="49"/>
        <v>-</v>
      </c>
      <c r="DO49" s="309" t="str">
        <f t="shared" si="50"/>
        <v>-</v>
      </c>
      <c r="DP49" s="309" t="str">
        <f t="shared" si="51"/>
        <v>-</v>
      </c>
      <c r="DQ49" s="309" t="str">
        <f t="shared" si="52"/>
        <v>-</v>
      </c>
      <c r="DR49" s="309" t="str">
        <f t="shared" si="53"/>
        <v>-</v>
      </c>
      <c r="DS49" s="309" t="str">
        <f t="shared" si="54"/>
        <v>-</v>
      </c>
      <c r="DT49" s="309" t="str">
        <f t="shared" si="55"/>
        <v>-</v>
      </c>
      <c r="DU49" s="309" t="str">
        <f t="shared" si="56"/>
        <v>-</v>
      </c>
      <c r="DV49" s="309" t="str">
        <f t="shared" si="57"/>
        <v>-</v>
      </c>
      <c r="DW49" s="309" t="str">
        <f t="shared" si="58"/>
        <v>-</v>
      </c>
      <c r="DX49" s="309" t="str">
        <f t="shared" si="59"/>
        <v>-</v>
      </c>
      <c r="DY49" s="309" t="str">
        <f t="shared" si="60"/>
        <v>-</v>
      </c>
      <c r="DZ49" s="309" t="str">
        <f t="shared" si="61"/>
        <v>-</v>
      </c>
      <c r="EA49" s="309" t="str">
        <f t="shared" si="62"/>
        <v>-</v>
      </c>
      <c r="EB49" s="309" t="str">
        <f t="shared" si="63"/>
        <v>-</v>
      </c>
      <c r="EC49" s="309" t="str">
        <f t="shared" si="64"/>
        <v>-</v>
      </c>
      <c r="ED49" s="309" t="str">
        <f t="shared" si="65"/>
        <v>-</v>
      </c>
      <c r="EE49" s="309" t="str">
        <f t="shared" si="66"/>
        <v>-</v>
      </c>
      <c r="EF49" s="309" t="str">
        <f t="shared" si="67"/>
        <v>-</v>
      </c>
      <c r="EG49" s="309" t="str">
        <f t="shared" si="68"/>
        <v>-</v>
      </c>
      <c r="EH49" s="309" t="str">
        <f t="shared" si="69"/>
        <v>-</v>
      </c>
      <c r="EI49" s="309" t="str">
        <f t="shared" si="70"/>
        <v>-</v>
      </c>
      <c r="EJ49" s="7"/>
      <c r="EK49" s="7"/>
      <c r="EL49" s="7"/>
      <c r="EM49" s="34"/>
      <c r="EN49" s="66" t="str">
        <f t="shared" si="71"/>
        <v>-</v>
      </c>
      <c r="EO49" s="66" t="str">
        <f t="shared" si="72"/>
        <v>-</v>
      </c>
      <c r="EP49" s="66" t="str">
        <f t="shared" si="73"/>
        <v>-</v>
      </c>
      <c r="EQ49" s="66" t="str">
        <f t="shared" si="74"/>
        <v>-</v>
      </c>
      <c r="ER49" s="66" t="str">
        <f t="shared" si="75"/>
        <v>-</v>
      </c>
      <c r="ES49" s="66" t="str">
        <f t="shared" si="76"/>
        <v>-</v>
      </c>
      <c r="ET49" s="66" t="str">
        <f t="shared" si="77"/>
        <v>-</v>
      </c>
      <c r="EU49" s="66" t="str">
        <f t="shared" si="78"/>
        <v>-</v>
      </c>
      <c r="EV49" s="66" t="str">
        <f t="shared" si="79"/>
        <v>-</v>
      </c>
      <c r="EW49" s="66" t="str">
        <f t="shared" si="80"/>
        <v>-</v>
      </c>
      <c r="EX49" s="66" t="str">
        <f t="shared" si="81"/>
        <v>-</v>
      </c>
      <c r="EY49" s="66" t="str">
        <f t="shared" si="82"/>
        <v>-</v>
      </c>
      <c r="EZ49" s="66" t="str">
        <f t="shared" si="83"/>
        <v>-</v>
      </c>
      <c r="FA49" s="66" t="str">
        <f t="shared" si="84"/>
        <v>-</v>
      </c>
      <c r="FB49" s="66" t="str">
        <f t="shared" si="85"/>
        <v>-</v>
      </c>
      <c r="FC49" s="66" t="str">
        <f t="shared" si="86"/>
        <v>-</v>
      </c>
      <c r="FD49" s="66" t="str">
        <f t="shared" si="87"/>
        <v>-</v>
      </c>
      <c r="FE49" s="66" t="str">
        <f t="shared" si="88"/>
        <v>-</v>
      </c>
      <c r="FF49" s="66" t="str">
        <f t="shared" si="89"/>
        <v>-</v>
      </c>
      <c r="FG49" s="66" t="str">
        <f t="shared" si="90"/>
        <v>-</v>
      </c>
      <c r="FH49" s="66" t="str">
        <f t="shared" si="91"/>
        <v>-</v>
      </c>
      <c r="FI49" s="66" t="str">
        <f t="shared" si="92"/>
        <v>-</v>
      </c>
      <c r="FJ49" s="66" t="str">
        <f t="shared" si="93"/>
        <v>-</v>
      </c>
      <c r="FK49" s="66" t="str">
        <f t="shared" si="94"/>
        <v>-</v>
      </c>
      <c r="FL49" s="66" t="str">
        <f t="shared" si="95"/>
        <v>-</v>
      </c>
      <c r="FM49" s="66" t="str">
        <f t="shared" si="96"/>
        <v>-</v>
      </c>
      <c r="FN49" s="7"/>
      <c r="FO49" s="7"/>
      <c r="FP49" s="7"/>
      <c r="FQ49" s="97" t="s">
        <v>2</v>
      </c>
      <c r="FR49" s="71"/>
      <c r="FS49" s="7">
        <f>IF(ISNUMBER(INDEX($CI$15:$DI$314,$B49,GC$5)),MAX(FS$14:FS48)+1,0)</f>
        <v>0</v>
      </c>
      <c r="FT49" s="7">
        <f t="shared" si="97"/>
        <v>35</v>
      </c>
      <c r="FU49" s="7">
        <f t="shared" si="98"/>
        <v>283</v>
      </c>
      <c r="FV49" s="291">
        <f t="shared" si="99"/>
        <v>0</v>
      </c>
      <c r="FW49" s="291">
        <f t="shared" si="100"/>
        <v>35</v>
      </c>
      <c r="FX49" s="291" t="str">
        <f t="shared" si="141"/>
        <v>com</v>
      </c>
      <c r="FY49" s="85" t="str">
        <f t="shared" si="102"/>
        <v>|sfr4</v>
      </c>
      <c r="FZ49" s="338" t="str">
        <f t="shared" si="103"/>
        <v>com</v>
      </c>
      <c r="GA49" s="316" t="str">
        <f t="shared" si="104"/>
        <v>nconn</v>
      </c>
      <c r="GB49" s="28" t="str">
        <f t="shared" si="105"/>
        <v/>
      </c>
      <c r="GC49" s="279" t="str">
        <f t="shared" si="115"/>
        <v/>
      </c>
      <c r="GD49" s="366" t="str">
        <f t="shared" si="142"/>
        <v/>
      </c>
      <c r="GE49" s="81"/>
      <c r="GF49" s="279" t="str">
        <f t="shared" si="116"/>
        <v/>
      </c>
      <c r="GG49" s="366" t="str">
        <f t="shared" si="143"/>
        <v/>
      </c>
      <c r="GH49" s="81"/>
      <c r="GI49" s="279" t="str">
        <f t="shared" si="117"/>
        <v/>
      </c>
      <c r="GJ49" s="366" t="str">
        <f t="shared" si="144"/>
        <v/>
      </c>
      <c r="GK49" s="81"/>
      <c r="GL49" s="279" t="str">
        <f t="shared" si="118"/>
        <v/>
      </c>
      <c r="GM49" s="362" t="str">
        <f t="shared" si="145"/>
        <v/>
      </c>
      <c r="GN49" s="81"/>
      <c r="GO49" s="279" t="str">
        <f t="shared" si="119"/>
        <v/>
      </c>
      <c r="GP49" s="286" t="str">
        <f t="shared" si="110"/>
        <v/>
      </c>
      <c r="GQ49" s="28"/>
      <c r="GR49" s="339" t="str">
        <f>IF(ISNUMBER(IF49),INDEX($GA$15:$GA$313,MATCH(IF49,$IE$15:$IE$190,0),1),"")</f>
        <v/>
      </c>
      <c r="GS49" s="341" t="str">
        <f t="shared" si="111"/>
        <v/>
      </c>
      <c r="GT49" s="340" t="str">
        <f t="shared" si="112"/>
        <v/>
      </c>
      <c r="GU49" s="279" t="str">
        <f t="shared" si="146"/>
        <v/>
      </c>
      <c r="GV49" s="279" t="str">
        <f t="shared" si="132"/>
        <v/>
      </c>
      <c r="GW49" s="279" t="str">
        <f t="shared" si="139"/>
        <v/>
      </c>
      <c r="GX49" s="279" t="str">
        <f t="shared" si="137"/>
        <v/>
      </c>
      <c r="GY49" s="279" t="str">
        <f t="shared" si="133"/>
        <v/>
      </c>
      <c r="GZ49" s="71"/>
      <c r="HA49" s="370" t="s">
        <v>660</v>
      </c>
      <c r="HB49" s="370" t="s">
        <v>559</v>
      </c>
      <c r="HC49" s="370" t="s">
        <v>17</v>
      </c>
      <c r="HD49" s="391" t="s">
        <v>40</v>
      </c>
      <c r="HE49" s="391" t="s">
        <v>457</v>
      </c>
      <c r="HF49" s="370" t="s">
        <v>553</v>
      </c>
      <c r="HG49" s="370"/>
      <c r="HH49" s="370"/>
      <c r="HI49" s="370"/>
      <c r="HJ49" s="370"/>
      <c r="HK49" s="294"/>
      <c r="HL49" s="294"/>
      <c r="HM49" s="75"/>
      <c r="HN49" s="293">
        <f>IF(HA49&lt;&gt;"",MAX(HN$14:HN48)+1,0)</f>
        <v>28</v>
      </c>
      <c r="HO49" s="293">
        <f>IF(HB49&lt;&gt;"",MAX(HO$14:HO48)+1,0)</f>
        <v>28</v>
      </c>
      <c r="HP49" s="293">
        <f>IF(HC49&lt;&gt;"",MAX(HP$14:HP48)+1,0)</f>
        <v>35</v>
      </c>
      <c r="HQ49" s="293">
        <f>IF(HD49&lt;&gt;"",MAX(HQ$14:HQ48)+1,0)</f>
        <v>27</v>
      </c>
      <c r="HR49" s="293">
        <f>IF(HE49&lt;&gt;"",MAX(HR$14:HR48)+1,0)</f>
        <v>25</v>
      </c>
      <c r="HS49" s="293">
        <f>IF(HF49&lt;&gt;"",MAX(HS$14:HS48)+1,0)</f>
        <v>7</v>
      </c>
      <c r="HT49" s="293">
        <f>IF(HG49&lt;&gt;"",MAX(HT$14:HT48)+1,0)</f>
        <v>0</v>
      </c>
      <c r="HU49" s="293">
        <f>IF(HH49&lt;&gt;"",MAX(HU$14:HU48)+1,0)</f>
        <v>0</v>
      </c>
      <c r="HV49" s="293">
        <f>IF(HI49&lt;&gt;"",MAX(HV$14:HV48)+1,0)</f>
        <v>0</v>
      </c>
      <c r="HW49" s="293">
        <f>IF(HJ49&lt;&gt;"",MAX(HW$14:HW48)+1,0)</f>
        <v>0</v>
      </c>
      <c r="HX49" s="293">
        <f>IF(HK49&lt;&gt;"",MAX(HX$14:HX48)+1,0)</f>
        <v>0</v>
      </c>
      <c r="HY49" s="293">
        <f>IF(HL49&lt;&gt;"",MAX(HY$14:HY48)+1,0)</f>
        <v>0</v>
      </c>
      <c r="HZ49" s="75">
        <f t="shared" si="123"/>
        <v>2</v>
      </c>
      <c r="IA49" s="75">
        <f t="shared" si="124"/>
        <v>0</v>
      </c>
      <c r="IB49" s="75">
        <f t="shared" si="125"/>
        <v>3</v>
      </c>
      <c r="IC49" s="75" t="str">
        <f t="shared" si="126"/>
        <v>nper</v>
      </c>
      <c r="ID49" s="395">
        <f t="shared" si="127"/>
        <v>90</v>
      </c>
      <c r="IE49" s="394">
        <f>IF(ISNUMBER(MATCH(GA49,$IC$15:$IC$313,0)),0,MAX(IE$14:IE48)+1)</f>
        <v>0</v>
      </c>
      <c r="IF49" s="394" t="str">
        <f t="shared" si="128"/>
        <v/>
      </c>
      <c r="IG49" s="382" t="str">
        <f>IF(OR(II49="",II49=0),"",B49)</f>
        <v/>
      </c>
      <c r="IH49" s="79"/>
      <c r="II49" s="283" t="str">
        <f t="shared" si="114"/>
        <v/>
      </c>
      <c r="IJ49" s="399"/>
      <c r="IK49" s="71"/>
      <c r="IL49" s="229"/>
      <c r="IM49" s="229"/>
      <c r="IN49" s="22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98"/>
      <c r="JB49" s="189">
        <v>1.3190428821767823</v>
      </c>
      <c r="JC49" s="128">
        <v>840.8</v>
      </c>
      <c r="JD49" s="129">
        <v>838.76694790039835</v>
      </c>
      <c r="JE49" s="119">
        <v>2.9999902248382999</v>
      </c>
      <c r="JF49" s="132">
        <v>840.1558</v>
      </c>
      <c r="JG49" s="148">
        <v>44</v>
      </c>
      <c r="JH49" s="179">
        <v>1.31904</v>
      </c>
      <c r="JI49" s="140">
        <v>838.2</v>
      </c>
      <c r="JJ49" s="185"/>
      <c r="JK49" s="144"/>
      <c r="JL49" s="124"/>
      <c r="JM49" s="124"/>
      <c r="JN49" s="152"/>
      <c r="JO49" s="127">
        <f t="shared" si="131"/>
        <v>1.31904</v>
      </c>
      <c r="JP49" s="126">
        <f t="shared" si="138"/>
        <v>1.31904</v>
      </c>
      <c r="JQ49" s="127">
        <v>1.3190428821767823</v>
      </c>
      <c r="JR49" s="160">
        <f t="shared" si="134"/>
        <v>1.31904</v>
      </c>
      <c r="JS49" s="160">
        <f t="shared" si="135"/>
        <v>31.656959999999998</v>
      </c>
      <c r="JT49" s="160">
        <f t="shared" si="136"/>
        <v>1899.4175999999998</v>
      </c>
      <c r="JU49" s="160">
        <f t="shared" si="140"/>
        <v>1899.4175999999998</v>
      </c>
      <c r="JV49" s="98"/>
      <c r="JW49" s="71"/>
      <c r="JX49" s="293" t="str">
        <f>IF(AND(ISNUMBER(JX$14),ISNUMBER(MATCH($IC49,DJ$15:DJ$313,0))),$IC49,"")</f>
        <v>nper</v>
      </c>
      <c r="JY49" s="293" t="str">
        <f>IF(AND(ISNUMBER(JY$14),ISNUMBER(MATCH($IC49,DK$15:DK$313,0))),$IC49,"")</f>
        <v>nper</v>
      </c>
      <c r="JZ49" s="293" t="str">
        <f>IF(AND(ISNUMBER(JZ$14),ISNUMBER(MATCH($IC49,DL$15:DL$313,0))),$IC49,"")</f>
        <v>nper</v>
      </c>
      <c r="KA49" s="293" t="str">
        <f>IF(AND(ISNUMBER(KA$14),ISNUMBER(MATCH($IC49,DM$15:DM$313,0))),$IC49,"")</f>
        <v>nper</v>
      </c>
      <c r="KB49" s="293" t="str">
        <f>IF(AND(ISNUMBER(KB$14),ISNUMBER(MATCH($IC49,DN$15:DN$313,0))),$IC49,"")</f>
        <v/>
      </c>
      <c r="KC49" s="293" t="str">
        <f>IF(AND(ISNUMBER(KC$14),ISNUMBER(MATCH($IC49,DO$15:DO$313,0))),$IC49,"")</f>
        <v>nper</v>
      </c>
      <c r="KD49" s="293" t="str">
        <f>IF(AND(ISNUMBER(KD$14),ISNUMBER(MATCH($IC49,DP$15:DP$313,0))),$IC49,"")</f>
        <v>nper</v>
      </c>
      <c r="KE49" s="293" t="str">
        <f>IF(AND(ISNUMBER(KE$14),ISNUMBER(MATCH($IC49,DQ$15:DQ$313,0))),$IC49,"")</f>
        <v>nper</v>
      </c>
      <c r="KF49" s="293" t="str">
        <f>IF(AND(ISNUMBER(KF$14),ISNUMBER(MATCH($IC49,DR$15:DR$313,0))),$IC49,"")</f>
        <v>nper</v>
      </c>
      <c r="KG49" s="293" t="str">
        <f>IF(AND(ISNUMBER(KG$14),ISNUMBER(MATCH($IC49,DS$15:DS$313,0))),$IC49,"")</f>
        <v>nper</v>
      </c>
      <c r="KH49" s="293" t="str">
        <f>IF(AND(ISNUMBER(KH$14),ISNUMBER(MATCH($IC49,DT$15:DT$313,0))),$IC49,"")</f>
        <v/>
      </c>
      <c r="KI49" s="293" t="str">
        <f>IF(AND(ISNUMBER(KI$14),ISNUMBER(MATCH($IC49,DU$15:DU$313,0))),$IC49,"")</f>
        <v>nper</v>
      </c>
      <c r="KJ49" s="293" t="str">
        <f>IF(AND(ISNUMBER(KJ$14),ISNUMBER(MATCH($IC49,DV$15:DV$313,0))),$IC49,"")</f>
        <v>nper</v>
      </c>
      <c r="KK49" s="293" t="str">
        <f>IF(AND(ISNUMBER(KK$14),ISNUMBER(MATCH($IC49,DW$15:DW$313,0))),$IC49,"")</f>
        <v>nper</v>
      </c>
      <c r="KL49" s="293" t="str">
        <f>IF(AND(ISNUMBER(KL$14),ISNUMBER(MATCH($IC49,DX$15:DX$313,0))),$IC49,"")</f>
        <v>nper</v>
      </c>
      <c r="KM49" s="293" t="str">
        <f>IF(AND(ISNUMBER(KM$14),ISNUMBER(MATCH($IC49,DY$15:DY$313,0))),$IC49,"")</f>
        <v>nper</v>
      </c>
      <c r="KN49" s="293" t="str">
        <f>IF(AND(ISNUMBER(KN$14),ISNUMBER(MATCH($IC49,DZ$15:DZ$313,0))),$IC49,"")</f>
        <v>nper</v>
      </c>
      <c r="KO49" s="293" t="str">
        <f>IF(AND(ISNUMBER(KO$14),ISNUMBER(MATCH($IC49,EA$15:EA$313,0))),$IC49,"")</f>
        <v>nper</v>
      </c>
      <c r="KP49" s="293" t="str">
        <f>IF(AND(ISNUMBER(KP$14),ISNUMBER(MATCH($IC49,EB$15:EB$313,0))),$IC49,"")</f>
        <v>nper</v>
      </c>
      <c r="KQ49" s="293" t="str">
        <f>IF(AND(ISNUMBER(KQ$14),ISNUMBER(MATCH($IC49,EC$15:EC$313,0))),$IC49,"")</f>
        <v>nper</v>
      </c>
      <c r="KR49" s="293" t="str">
        <f>IF(AND(ISNUMBER(KR$14),ISNUMBER(MATCH($IC49,ED$15:ED$313,0))),$IC49,"")</f>
        <v>nper</v>
      </c>
      <c r="KS49" s="293" t="str">
        <f>IF(AND(ISNUMBER(KS$14),ISNUMBER(MATCH($IC49,EE$15:EE$313,0))),$IC49,"")</f>
        <v>nper</v>
      </c>
      <c r="KT49" s="293" t="str">
        <f>IF(AND(ISNUMBER(KT$14),ISNUMBER(MATCH($IC49,EF$15:EF$313,0))),$IC49,"")</f>
        <v>nper</v>
      </c>
      <c r="KU49" s="293" t="str">
        <f>IF(AND(ISNUMBER(KU$14),ISNUMBER(MATCH($IC49,EG$15:EG$313,0))),$IC49,"")</f>
        <v>nper</v>
      </c>
      <c r="KV49" s="293" t="str">
        <f>IF(AND(ISNUMBER(KV$14),ISNUMBER(MATCH($IC49,EH$15:EH$313,0))),$IC49,"")</f>
        <v>nper</v>
      </c>
      <c r="KW49" s="293" t="str">
        <f>IF(AND(ISNUMBER(KW$14),ISNUMBER(MATCH($IC49,EI$15:EI$313,0))),$IC49,"")</f>
        <v>nper</v>
      </c>
      <c r="KX49" s="293" t="str">
        <f>IF(AND(ISNUMBER(KX$14),ISNUMBER(MATCH($IC49,EJ$15:EJ$313,0))),$IC49,"")</f>
        <v/>
      </c>
      <c r="KY49" s="293" t="str">
        <f>IF(AND(ISNUMBER(KY$14),ISNUMBER(MATCH($IC49,EK$15:EK$313,0))),$IC49,"")</f>
        <v/>
      </c>
      <c r="KZ49" s="293"/>
      <c r="LA49" s="293"/>
      <c r="LB49" s="293"/>
      <c r="LC49" s="75">
        <f>COUNTIF(JX49:KY49,"="&amp;IC49)</f>
        <v>24</v>
      </c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</row>
    <row r="50" spans="1:329" s="3" customFormat="1" ht="6" customHeight="1" x14ac:dyDescent="0.15">
      <c r="A50" s="80"/>
      <c r="B50" s="305">
        <f t="shared" si="129"/>
        <v>36</v>
      </c>
      <c r="C50" s="84" t="s">
        <v>904</v>
      </c>
      <c r="D50" s="303" t="s">
        <v>912</v>
      </c>
      <c r="E50" s="71"/>
      <c r="F50" s="260"/>
      <c r="G50" s="261" t="s">
        <v>37</v>
      </c>
      <c r="H50" s="262" t="s">
        <v>68</v>
      </c>
      <c r="I50" s="260"/>
      <c r="J50" s="261"/>
      <c r="K50" s="262"/>
      <c r="L50" s="260"/>
      <c r="M50" s="261" t="s">
        <v>12</v>
      </c>
      <c r="N50" s="262">
        <v>9.9999999999999995E-7</v>
      </c>
      <c r="O50" s="260"/>
      <c r="P50" s="261" t="s">
        <v>111</v>
      </c>
      <c r="Q50" s="262">
        <v>-1</v>
      </c>
      <c r="R50" s="260"/>
      <c r="S50" s="261"/>
      <c r="T50" s="262"/>
      <c r="U50" s="260"/>
      <c r="V50" s="261"/>
      <c r="W50" s="262"/>
      <c r="X50" s="260"/>
      <c r="Y50" s="261"/>
      <c r="Z50" s="262"/>
      <c r="AA50" s="260"/>
      <c r="AB50" s="261" t="s">
        <v>57</v>
      </c>
      <c r="AC50" s="262" t="s">
        <v>346</v>
      </c>
      <c r="AD50" s="260"/>
      <c r="AE50" s="261" t="s">
        <v>86</v>
      </c>
      <c r="AF50" s="262">
        <v>1</v>
      </c>
      <c r="AG50" s="260"/>
      <c r="AH50" s="261" t="s">
        <v>57</v>
      </c>
      <c r="AI50" s="262" t="s">
        <v>9</v>
      </c>
      <c r="AJ50" s="260"/>
      <c r="AK50" s="261"/>
      <c r="AL50" s="262"/>
      <c r="AM50" s="260"/>
      <c r="AN50" s="261" t="s">
        <v>94</v>
      </c>
      <c r="AO50" s="262">
        <v>0.5</v>
      </c>
      <c r="AP50" s="283"/>
      <c r="AQ50" s="356" t="s">
        <v>678</v>
      </c>
      <c r="AR50" s="351" t="s">
        <v>718</v>
      </c>
      <c r="AS50" s="283"/>
      <c r="AT50" s="356" t="s">
        <v>678</v>
      </c>
      <c r="AU50" s="351" t="s">
        <v>718</v>
      </c>
      <c r="AV50" s="260"/>
      <c r="AW50" s="356" t="s">
        <v>678</v>
      </c>
      <c r="AX50" s="351" t="s">
        <v>718</v>
      </c>
      <c r="AY50" s="260"/>
      <c r="AZ50" s="356" t="s">
        <v>678</v>
      </c>
      <c r="BA50" s="351" t="s">
        <v>718</v>
      </c>
      <c r="BB50" s="260"/>
      <c r="BC50" s="356" t="s">
        <v>678</v>
      </c>
      <c r="BD50" s="351" t="s">
        <v>836</v>
      </c>
      <c r="BE50" s="260"/>
      <c r="BF50" s="261" t="s">
        <v>717</v>
      </c>
      <c r="BG50" s="351" t="s">
        <v>836</v>
      </c>
      <c r="BH50" s="260"/>
      <c r="BI50" s="261" t="s">
        <v>13</v>
      </c>
      <c r="BJ50" s="262">
        <v>9.9999999999999995E-7</v>
      </c>
      <c r="BK50" s="260"/>
      <c r="BL50" s="261" t="s">
        <v>748</v>
      </c>
      <c r="BM50" s="262" t="s">
        <v>836</v>
      </c>
      <c r="BN50" s="260"/>
      <c r="BO50" s="261"/>
      <c r="BP50" s="262"/>
      <c r="BQ50" s="260"/>
      <c r="BR50" s="261"/>
      <c r="BS50" s="262"/>
      <c r="BT50" s="260"/>
      <c r="BU50" s="261" t="s">
        <v>919</v>
      </c>
      <c r="BV50" s="262" t="s">
        <v>933</v>
      </c>
      <c r="BW50" s="260"/>
      <c r="BX50" s="261" t="s">
        <v>491</v>
      </c>
      <c r="BY50" s="262">
        <v>2</v>
      </c>
      <c r="BZ50" s="260"/>
      <c r="CA50" s="261" t="s">
        <v>371</v>
      </c>
      <c r="CB50" s="262">
        <v>-1E+30</v>
      </c>
      <c r="CC50" s="260"/>
      <c r="CD50" s="261" t="s">
        <v>369</v>
      </c>
      <c r="CE50" s="262">
        <v>1</v>
      </c>
      <c r="CF50" s="376" t="s">
        <v>2</v>
      </c>
      <c r="CG50" s="229"/>
      <c r="CH50" s="230">
        <f>IF(ISNUMBER(FW50),IF(ISNUMBER(MATCH(GA50,$CG$15:$CG$313,0)),0,MAX(CH$14:CH49)+1),"")</f>
        <v>30</v>
      </c>
      <c r="CI50" s="7" t="str">
        <f t="shared" si="19"/>
        <v/>
      </c>
      <c r="CJ50" s="7" t="str">
        <f t="shared" si="20"/>
        <v/>
      </c>
      <c r="CK50" s="7" t="str">
        <f t="shared" si="21"/>
        <v/>
      </c>
      <c r="CL50" s="7" t="str">
        <f t="shared" si="22"/>
        <v/>
      </c>
      <c r="CM50" s="7" t="str">
        <f t="shared" si="23"/>
        <v/>
      </c>
      <c r="CN50" s="7" t="str">
        <f t="shared" si="24"/>
        <v/>
      </c>
      <c r="CO50" s="7" t="str">
        <f t="shared" si="25"/>
        <v/>
      </c>
      <c r="CP50" s="7" t="str">
        <f t="shared" si="26"/>
        <v/>
      </c>
      <c r="CQ50" s="7" t="str">
        <f t="shared" si="27"/>
        <v/>
      </c>
      <c r="CR50" s="7" t="str">
        <f t="shared" si="28"/>
        <v/>
      </c>
      <c r="CS50" s="7" t="str">
        <f t="shared" si="29"/>
        <v/>
      </c>
      <c r="CT50" s="7" t="str">
        <f t="shared" si="30"/>
        <v/>
      </c>
      <c r="CU50" s="7" t="str">
        <f t="shared" si="31"/>
        <v/>
      </c>
      <c r="CV50" s="7" t="str">
        <f t="shared" si="32"/>
        <v/>
      </c>
      <c r="CW50" s="7" t="str">
        <f t="shared" si="33"/>
        <v/>
      </c>
      <c r="CX50" s="7" t="str">
        <f t="shared" si="34"/>
        <v/>
      </c>
      <c r="CY50" s="7" t="str">
        <f t="shared" si="35"/>
        <v/>
      </c>
      <c r="CZ50" s="7" t="str">
        <f t="shared" si="36"/>
        <v/>
      </c>
      <c r="DA50" s="7" t="str">
        <f t="shared" si="37"/>
        <v/>
      </c>
      <c r="DB50" s="7" t="str">
        <f t="shared" si="38"/>
        <v/>
      </c>
      <c r="DC50" s="7" t="str">
        <f t="shared" si="39"/>
        <v/>
      </c>
      <c r="DD50" s="7" t="str">
        <f t="shared" si="40"/>
        <v/>
      </c>
      <c r="DE50" s="7" t="str">
        <f t="shared" si="41"/>
        <v/>
      </c>
      <c r="DF50" s="7" t="str">
        <f t="shared" si="42"/>
        <v/>
      </c>
      <c r="DG50" s="7" t="str">
        <f t="shared" si="43"/>
        <v/>
      </c>
      <c r="DH50" s="7" t="str">
        <f t="shared" si="44"/>
        <v/>
      </c>
      <c r="DI50" s="65" t="s">
        <v>2</v>
      </c>
      <c r="DJ50" s="309" t="str">
        <f t="shared" si="45"/>
        <v>-</v>
      </c>
      <c r="DK50" s="309" t="str">
        <f t="shared" si="46"/>
        <v>-</v>
      </c>
      <c r="DL50" s="309" t="str">
        <f t="shared" si="47"/>
        <v>-</v>
      </c>
      <c r="DM50" s="309" t="str">
        <f t="shared" si="48"/>
        <v>-</v>
      </c>
      <c r="DN50" s="309" t="str">
        <f t="shared" si="49"/>
        <v>-</v>
      </c>
      <c r="DO50" s="309" t="str">
        <f t="shared" si="50"/>
        <v>-</v>
      </c>
      <c r="DP50" s="309" t="str">
        <f t="shared" si="51"/>
        <v>-</v>
      </c>
      <c r="DQ50" s="309" t="str">
        <f t="shared" si="52"/>
        <v>-</v>
      </c>
      <c r="DR50" s="309" t="str">
        <f t="shared" si="53"/>
        <v>-</v>
      </c>
      <c r="DS50" s="309" t="str">
        <f t="shared" si="54"/>
        <v>-</v>
      </c>
      <c r="DT50" s="309" t="str">
        <f t="shared" si="55"/>
        <v>-</v>
      </c>
      <c r="DU50" s="309" t="str">
        <f t="shared" si="56"/>
        <v>-</v>
      </c>
      <c r="DV50" s="309" t="str">
        <f t="shared" si="57"/>
        <v>-</v>
      </c>
      <c r="DW50" s="309" t="str">
        <f t="shared" si="58"/>
        <v>-</v>
      </c>
      <c r="DX50" s="309" t="str">
        <f t="shared" si="59"/>
        <v>-</v>
      </c>
      <c r="DY50" s="309" t="str">
        <f t="shared" si="60"/>
        <v>-</v>
      </c>
      <c r="DZ50" s="309" t="str">
        <f t="shared" si="61"/>
        <v>-</v>
      </c>
      <c r="EA50" s="309" t="str">
        <f t="shared" si="62"/>
        <v>-</v>
      </c>
      <c r="EB50" s="309" t="str">
        <f t="shared" si="63"/>
        <v>-</v>
      </c>
      <c r="EC50" s="309" t="str">
        <f t="shared" si="64"/>
        <v>-</v>
      </c>
      <c r="ED50" s="309" t="str">
        <f t="shared" si="65"/>
        <v>-</v>
      </c>
      <c r="EE50" s="309" t="str">
        <f t="shared" si="66"/>
        <v>-</v>
      </c>
      <c r="EF50" s="309" t="str">
        <f t="shared" si="67"/>
        <v>-</v>
      </c>
      <c r="EG50" s="309" t="str">
        <f t="shared" si="68"/>
        <v>-</v>
      </c>
      <c r="EH50" s="309" t="str">
        <f t="shared" si="69"/>
        <v>-</v>
      </c>
      <c r="EI50" s="309" t="str">
        <f t="shared" si="70"/>
        <v>-</v>
      </c>
      <c r="EJ50" s="7"/>
      <c r="EK50" s="7"/>
      <c r="EL50" s="7"/>
      <c r="EM50" s="34"/>
      <c r="EN50" s="66" t="str">
        <f t="shared" si="71"/>
        <v>-</v>
      </c>
      <c r="EO50" s="66" t="str">
        <f t="shared" si="72"/>
        <v>-</v>
      </c>
      <c r="EP50" s="66" t="str">
        <f t="shared" si="73"/>
        <v>-</v>
      </c>
      <c r="EQ50" s="66" t="str">
        <f t="shared" si="74"/>
        <v>-</v>
      </c>
      <c r="ER50" s="66" t="str">
        <f t="shared" si="75"/>
        <v>-</v>
      </c>
      <c r="ES50" s="66" t="str">
        <f t="shared" si="76"/>
        <v>-</v>
      </c>
      <c r="ET50" s="66" t="str">
        <f t="shared" si="77"/>
        <v>-</v>
      </c>
      <c r="EU50" s="66" t="str">
        <f t="shared" si="78"/>
        <v>-</v>
      </c>
      <c r="EV50" s="66" t="str">
        <f t="shared" si="79"/>
        <v>-</v>
      </c>
      <c r="EW50" s="66" t="str">
        <f t="shared" si="80"/>
        <v>-</v>
      </c>
      <c r="EX50" s="66" t="str">
        <f t="shared" si="81"/>
        <v>-</v>
      </c>
      <c r="EY50" s="66" t="str">
        <f t="shared" si="82"/>
        <v>-</v>
      </c>
      <c r="EZ50" s="66" t="str">
        <f t="shared" si="83"/>
        <v>-</v>
      </c>
      <c r="FA50" s="66" t="str">
        <f t="shared" si="84"/>
        <v>-</v>
      </c>
      <c r="FB50" s="66" t="str">
        <f t="shared" si="85"/>
        <v>-</v>
      </c>
      <c r="FC50" s="66" t="str">
        <f t="shared" si="86"/>
        <v>-</v>
      </c>
      <c r="FD50" s="66" t="str">
        <f t="shared" si="87"/>
        <v>-</v>
      </c>
      <c r="FE50" s="66" t="str">
        <f t="shared" si="88"/>
        <v>-</v>
      </c>
      <c r="FF50" s="66" t="str">
        <f t="shared" si="89"/>
        <v>-</v>
      </c>
      <c r="FG50" s="66" t="str">
        <f t="shared" si="90"/>
        <v>-</v>
      </c>
      <c r="FH50" s="66" t="str">
        <f t="shared" si="91"/>
        <v>-</v>
      </c>
      <c r="FI50" s="66" t="str">
        <f t="shared" si="92"/>
        <v>-</v>
      </c>
      <c r="FJ50" s="66" t="str">
        <f t="shared" si="93"/>
        <v>-</v>
      </c>
      <c r="FK50" s="66" t="str">
        <f t="shared" si="94"/>
        <v>-</v>
      </c>
      <c r="FL50" s="66" t="str">
        <f t="shared" si="95"/>
        <v>-</v>
      </c>
      <c r="FM50" s="66" t="str">
        <f t="shared" si="96"/>
        <v>-</v>
      </c>
      <c r="FN50" s="7"/>
      <c r="FO50" s="7"/>
      <c r="FP50" s="7"/>
      <c r="FQ50" s="97" t="s">
        <v>2</v>
      </c>
      <c r="FR50" s="71"/>
      <c r="FS50" s="7">
        <f>IF(ISNUMBER(INDEX($CI$15:$DI$314,$B50,GC$5)),MAX(FS$14:FS49)+1,0)</f>
        <v>0</v>
      </c>
      <c r="FT50" s="7">
        <f t="shared" si="97"/>
        <v>36</v>
      </c>
      <c r="FU50" s="7">
        <f t="shared" si="98"/>
        <v>284</v>
      </c>
      <c r="FV50" s="291">
        <f t="shared" si="99"/>
        <v>0</v>
      </c>
      <c r="FW50" s="291">
        <f t="shared" si="100"/>
        <v>36</v>
      </c>
      <c r="FX50" s="291" t="str">
        <f t="shared" si="141"/>
        <v>sfr3</v>
      </c>
      <c r="FY50" s="85" t="str">
        <f t="shared" si="102"/>
        <v>|sfr5</v>
      </c>
      <c r="FZ50" s="338" t="str">
        <f t="shared" si="103"/>
        <v>sfr3</v>
      </c>
      <c r="GA50" s="316" t="str">
        <f t="shared" si="104"/>
        <v>sfr_conn</v>
      </c>
      <c r="GB50" s="28" t="str">
        <f t="shared" si="105"/>
        <v/>
      </c>
      <c r="GC50" s="279" t="str">
        <f t="shared" si="115"/>
        <v/>
      </c>
      <c r="GD50" s="366" t="str">
        <f t="shared" si="142"/>
        <v/>
      </c>
      <c r="GE50" s="81"/>
      <c r="GF50" s="279" t="str">
        <f t="shared" si="116"/>
        <v/>
      </c>
      <c r="GG50" s="366" t="str">
        <f t="shared" si="143"/>
        <v/>
      </c>
      <c r="GH50" s="81"/>
      <c r="GI50" s="279" t="str">
        <f t="shared" si="117"/>
        <v/>
      </c>
      <c r="GJ50" s="366" t="str">
        <f t="shared" si="144"/>
        <v/>
      </c>
      <c r="GK50" s="81"/>
      <c r="GL50" s="279" t="str">
        <f t="shared" si="118"/>
        <v/>
      </c>
      <c r="GM50" s="362" t="str">
        <f t="shared" si="145"/>
        <v/>
      </c>
      <c r="GN50" s="81"/>
      <c r="GO50" s="279" t="str">
        <f t="shared" si="119"/>
        <v/>
      </c>
      <c r="GP50" s="286" t="str">
        <f t="shared" si="110"/>
        <v/>
      </c>
      <c r="GQ50" s="28"/>
      <c r="GR50" s="339" t="str">
        <f>IF(ISNUMBER(IF50),INDEX($GA$15:$GA$313,MATCH(IF50,$IE$15:$IE$190,0),1),"")</f>
        <v/>
      </c>
      <c r="GS50" s="341" t="str">
        <f t="shared" si="111"/>
        <v/>
      </c>
      <c r="GT50" s="340" t="str">
        <f t="shared" si="112"/>
        <v/>
      </c>
      <c r="GU50" s="279" t="str">
        <f t="shared" si="146"/>
        <v/>
      </c>
      <c r="GV50" s="279" t="str">
        <f t="shared" si="132"/>
        <v/>
      </c>
      <c r="GW50" s="279" t="str">
        <f t="shared" si="139"/>
        <v/>
      </c>
      <c r="GX50" s="279" t="str">
        <f t="shared" si="137"/>
        <v/>
      </c>
      <c r="GY50" s="279" t="str">
        <f t="shared" si="133"/>
        <v/>
      </c>
      <c r="GZ50" s="71"/>
      <c r="HA50" s="370" t="s">
        <v>206</v>
      </c>
      <c r="HB50" s="370" t="s">
        <v>560</v>
      </c>
      <c r="HC50" s="370" t="s">
        <v>20</v>
      </c>
      <c r="HD50" s="391" t="s">
        <v>145</v>
      </c>
      <c r="HE50" s="391" t="s">
        <v>20</v>
      </c>
      <c r="HF50" s="370" t="s">
        <v>14</v>
      </c>
      <c r="HG50" s="370"/>
      <c r="HH50" s="370"/>
      <c r="HI50" s="370"/>
      <c r="HJ50" s="370"/>
      <c r="HK50" s="294"/>
      <c r="HL50" s="294"/>
      <c r="HM50" s="75"/>
      <c r="HN50" s="293">
        <f>IF(HA50&lt;&gt;"",MAX(HN$14:HN49)+1,0)</f>
        <v>29</v>
      </c>
      <c r="HO50" s="293">
        <f>IF(HB50&lt;&gt;"",MAX(HO$14:HO49)+1,0)</f>
        <v>29</v>
      </c>
      <c r="HP50" s="293">
        <f>IF(HC50&lt;&gt;"",MAX(HP$14:HP49)+1,0)</f>
        <v>36</v>
      </c>
      <c r="HQ50" s="293">
        <f>IF(HD50&lt;&gt;"",MAX(HQ$14:HQ49)+1,0)</f>
        <v>28</v>
      </c>
      <c r="HR50" s="293">
        <f>IF(HE50&lt;&gt;"",MAX(HR$14:HR49)+1,0)</f>
        <v>26</v>
      </c>
      <c r="HS50" s="293">
        <f>IF(HF50&lt;&gt;"",MAX(HS$14:HS49)+1,0)</f>
        <v>8</v>
      </c>
      <c r="HT50" s="293">
        <f>IF(HG50&lt;&gt;"",MAX(HT$14:HT49)+1,0)</f>
        <v>0</v>
      </c>
      <c r="HU50" s="293">
        <f>IF(HH50&lt;&gt;"",MAX(HU$14:HU49)+1,0)</f>
        <v>0</v>
      </c>
      <c r="HV50" s="293">
        <f>IF(HI50&lt;&gt;"",MAX(HV$14:HV49)+1,0)</f>
        <v>0</v>
      </c>
      <c r="HW50" s="293">
        <f>IF(HJ50&lt;&gt;"",MAX(HW$14:HW49)+1,0)</f>
        <v>0</v>
      </c>
      <c r="HX50" s="293">
        <f>IF(HK50&lt;&gt;"",MAX(HX$14:HX49)+1,0)</f>
        <v>0</v>
      </c>
      <c r="HY50" s="293">
        <f>IF(HL50&lt;&gt;"",MAX(HY$14:HY49)+1,0)</f>
        <v>0</v>
      </c>
      <c r="HZ50" s="75">
        <f t="shared" si="123"/>
        <v>2</v>
      </c>
      <c r="IA50" s="75">
        <f t="shared" si="124"/>
        <v>0</v>
      </c>
      <c r="IB50" s="75">
        <f t="shared" si="125"/>
        <v>4</v>
      </c>
      <c r="IC50" s="75" t="str">
        <f t="shared" si="126"/>
        <v>perlen</v>
      </c>
      <c r="ID50" s="395">
        <f t="shared" si="127"/>
        <v>91</v>
      </c>
      <c r="IE50" s="394">
        <f>IF(ISNUMBER(MATCH(GA50,$IC$15:$IC$313,0)),0,MAX(IE$14:IE49)+1)</f>
        <v>0</v>
      </c>
      <c r="IF50" s="394" t="str">
        <f t="shared" si="128"/>
        <v/>
      </c>
      <c r="IG50" s="383"/>
      <c r="IH50" s="80"/>
      <c r="II50" s="19"/>
      <c r="IJ50" s="282"/>
      <c r="IK50" s="71"/>
      <c r="IL50" s="229"/>
      <c r="IM50" s="229"/>
      <c r="IN50" s="22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98"/>
      <c r="JB50" s="189">
        <v>1.5268787571767826</v>
      </c>
      <c r="JC50" s="128">
        <v>840.8</v>
      </c>
      <c r="JD50" s="129">
        <v>839.3054094388599</v>
      </c>
      <c r="JE50" s="119">
        <v>2.9999902248382999</v>
      </c>
      <c r="JF50" s="132">
        <v>840.1558</v>
      </c>
      <c r="JG50" s="148">
        <v>45</v>
      </c>
      <c r="JH50" s="179">
        <v>1.52688</v>
      </c>
      <c r="JI50" s="140">
        <v>838.8</v>
      </c>
      <c r="JJ50" s="185"/>
      <c r="JK50" s="144"/>
      <c r="JL50" s="124"/>
      <c r="JM50" s="124"/>
      <c r="JN50" s="152"/>
      <c r="JO50" s="127">
        <f t="shared" si="131"/>
        <v>1.52688</v>
      </c>
      <c r="JP50" s="126">
        <f t="shared" si="138"/>
        <v>1.52688</v>
      </c>
      <c r="JQ50" s="127">
        <v>1.5268787571767826</v>
      </c>
      <c r="JR50" s="160">
        <f t="shared" si="134"/>
        <v>1.52688</v>
      </c>
      <c r="JS50" s="160">
        <f t="shared" si="135"/>
        <v>36.645119999999999</v>
      </c>
      <c r="JT50" s="160">
        <f t="shared" si="136"/>
        <v>2198.7071999999998</v>
      </c>
      <c r="JU50" s="160">
        <f t="shared" si="140"/>
        <v>2198.7071999999998</v>
      </c>
      <c r="JV50" s="98"/>
      <c r="JW50" s="71"/>
      <c r="JX50" s="293" t="str">
        <f>IF(AND(ISNUMBER(JX$14),ISNUMBER(MATCH($IC50,DJ$15:DJ$313,0))),$IC50,"")</f>
        <v>perlen</v>
      </c>
      <c r="JY50" s="293" t="str">
        <f>IF(AND(ISNUMBER(JY$14),ISNUMBER(MATCH($IC50,DK$15:DK$313,0))),$IC50,"")</f>
        <v>perlen</v>
      </c>
      <c r="JZ50" s="293" t="str">
        <f>IF(AND(ISNUMBER(JZ$14),ISNUMBER(MATCH($IC50,DL$15:DL$313,0))),$IC50,"")</f>
        <v>perlen</v>
      </c>
      <c r="KA50" s="293" t="str">
        <f>IF(AND(ISNUMBER(KA$14),ISNUMBER(MATCH($IC50,DM$15:DM$313,0))),$IC50,"")</f>
        <v>perlen</v>
      </c>
      <c r="KB50" s="293" t="str">
        <f>IF(AND(ISNUMBER(KB$14),ISNUMBER(MATCH($IC50,DN$15:DN$313,0))),$IC50,"")</f>
        <v/>
      </c>
      <c r="KC50" s="293" t="str">
        <f>IF(AND(ISNUMBER(KC$14),ISNUMBER(MATCH($IC50,DO$15:DO$313,0))),$IC50,"")</f>
        <v/>
      </c>
      <c r="KD50" s="293" t="str">
        <f>IF(AND(ISNUMBER(KD$14),ISNUMBER(MATCH($IC50,DP$15:DP$313,0))),$IC50,"")</f>
        <v/>
      </c>
      <c r="KE50" s="293" t="str">
        <f>IF(AND(ISNUMBER(KE$14),ISNUMBER(MATCH($IC50,DQ$15:DQ$313,0))),$IC50,"")</f>
        <v>perlen</v>
      </c>
      <c r="KF50" s="293" t="str">
        <f>IF(AND(ISNUMBER(KF$14),ISNUMBER(MATCH($IC50,DR$15:DR$313,0))),$IC50,"")</f>
        <v>perlen</v>
      </c>
      <c r="KG50" s="293" t="str">
        <f>IF(AND(ISNUMBER(KG$14),ISNUMBER(MATCH($IC50,DS$15:DS$313,0))),$IC50,"")</f>
        <v>perlen</v>
      </c>
      <c r="KH50" s="293" t="str">
        <f>IF(AND(ISNUMBER(KH$14),ISNUMBER(MATCH($IC50,DT$15:DT$313,0))),$IC50,"")</f>
        <v/>
      </c>
      <c r="KI50" s="293" t="str">
        <f>IF(AND(ISNUMBER(KI$14),ISNUMBER(MATCH($IC50,DU$15:DU$313,0))),$IC50,"")</f>
        <v>perlen</v>
      </c>
      <c r="KJ50" s="293" t="str">
        <f>IF(AND(ISNUMBER(KJ$14),ISNUMBER(MATCH($IC50,DV$15:DV$313,0))),$IC50,"")</f>
        <v>perlen</v>
      </c>
      <c r="KK50" s="293" t="str">
        <f>IF(AND(ISNUMBER(KK$14),ISNUMBER(MATCH($IC50,DW$15:DW$313,0))),$IC50,"")</f>
        <v/>
      </c>
      <c r="KL50" s="293" t="str">
        <f>IF(AND(ISNUMBER(KL$14),ISNUMBER(MATCH($IC50,DX$15:DX$313,0))),$IC50,"")</f>
        <v/>
      </c>
      <c r="KM50" s="293" t="str">
        <f>IF(AND(ISNUMBER(KM$14),ISNUMBER(MATCH($IC50,DY$15:DY$313,0))),$IC50,"")</f>
        <v/>
      </c>
      <c r="KN50" s="293" t="str">
        <f>IF(AND(ISNUMBER(KN$14),ISNUMBER(MATCH($IC50,DZ$15:DZ$313,0))),$IC50,"")</f>
        <v>perlen</v>
      </c>
      <c r="KO50" s="293" t="str">
        <f>IF(AND(ISNUMBER(KO$14),ISNUMBER(MATCH($IC50,EA$15:EA$313,0))),$IC50,"")</f>
        <v>perlen</v>
      </c>
      <c r="KP50" s="293" t="str">
        <f>IF(AND(ISNUMBER(KP$14),ISNUMBER(MATCH($IC50,EB$15:EB$313,0))),$IC50,"")</f>
        <v>perlen</v>
      </c>
      <c r="KQ50" s="293" t="str">
        <f>IF(AND(ISNUMBER(KQ$14),ISNUMBER(MATCH($IC50,EC$15:EC$313,0))),$IC50,"")</f>
        <v/>
      </c>
      <c r="KR50" s="293" t="str">
        <f>IF(AND(ISNUMBER(KR$14),ISNUMBER(MATCH($IC50,ED$15:ED$313,0))),$IC50,"")</f>
        <v/>
      </c>
      <c r="KS50" s="293" t="str">
        <f>IF(AND(ISNUMBER(KS$14),ISNUMBER(MATCH($IC50,EE$15:EE$313,0))),$IC50,"")</f>
        <v/>
      </c>
      <c r="KT50" s="293" t="str">
        <f>IF(AND(ISNUMBER(KT$14),ISNUMBER(MATCH($IC50,EF$15:EF$313,0))),$IC50,"")</f>
        <v/>
      </c>
      <c r="KU50" s="293" t="str">
        <f>IF(AND(ISNUMBER(KU$14),ISNUMBER(MATCH($IC50,EG$15:EG$313,0))),$IC50,"")</f>
        <v/>
      </c>
      <c r="KV50" s="293" t="str">
        <f>IF(AND(ISNUMBER(KV$14),ISNUMBER(MATCH($IC50,EH$15:EH$313,0))),$IC50,"")</f>
        <v>perlen</v>
      </c>
      <c r="KW50" s="293" t="str">
        <f>IF(AND(ISNUMBER(KW$14),ISNUMBER(MATCH($IC50,EI$15:EI$313,0))),$IC50,"")</f>
        <v>perlen</v>
      </c>
      <c r="KX50" s="293" t="str">
        <f>IF(AND(ISNUMBER(KX$14),ISNUMBER(MATCH($IC50,EJ$15:EJ$313,0))),$IC50,"")</f>
        <v/>
      </c>
      <c r="KY50" s="293" t="str">
        <f>IF(AND(ISNUMBER(KY$14),ISNUMBER(MATCH($IC50,EK$15:EK$313,0))),$IC50,"")</f>
        <v/>
      </c>
      <c r="KZ50" s="293"/>
      <c r="LA50" s="293"/>
      <c r="LB50" s="293"/>
      <c r="LC50" s="75">
        <f>COUNTIF(JX50:KY50,"="&amp;IC50)</f>
        <v>14</v>
      </c>
      <c r="LD50" s="71"/>
      <c r="LE50" s="71"/>
      <c r="LF50" s="71"/>
      <c r="LG50" s="71"/>
      <c r="LH50" s="71"/>
      <c r="LI50" s="71"/>
      <c r="LJ50" s="71"/>
      <c r="LK50" s="71"/>
      <c r="LL50" s="71"/>
      <c r="LM50" s="71"/>
      <c r="LN50" s="71"/>
      <c r="LO50" s="71"/>
      <c r="LP50" s="71"/>
      <c r="LQ50" s="71"/>
    </row>
    <row r="51" spans="1:329" s="3" customFormat="1" ht="6" customHeight="1" x14ac:dyDescent="0.15">
      <c r="A51" s="80"/>
      <c r="B51" s="305">
        <f t="shared" si="129"/>
        <v>37</v>
      </c>
      <c r="C51" s="84" t="s">
        <v>75</v>
      </c>
      <c r="D51" s="303" t="s">
        <v>75</v>
      </c>
      <c r="E51" s="71"/>
      <c r="F51" s="260"/>
      <c r="G51" s="261" t="s">
        <v>53</v>
      </c>
      <c r="H51" s="262" t="s">
        <v>2</v>
      </c>
      <c r="I51" s="260"/>
      <c r="J51" s="261"/>
      <c r="K51" s="262"/>
      <c r="L51" s="260"/>
      <c r="M51" s="261" t="s">
        <v>13</v>
      </c>
      <c r="N51" s="262">
        <v>9.9999999999999995E-7</v>
      </c>
      <c r="O51" s="260"/>
      <c r="P51" s="261" t="s">
        <v>112</v>
      </c>
      <c r="Q51" s="262">
        <v>1</v>
      </c>
      <c r="R51" s="260"/>
      <c r="S51" s="261"/>
      <c r="T51" s="262"/>
      <c r="U51" s="260"/>
      <c r="V51" s="261"/>
      <c r="W51" s="262"/>
      <c r="X51" s="260"/>
      <c r="Y51" s="261"/>
      <c r="Z51" s="262"/>
      <c r="AA51" s="260"/>
      <c r="AB51" s="261" t="s">
        <v>59</v>
      </c>
      <c r="AC51" s="262" t="s">
        <v>91</v>
      </c>
      <c r="AD51" s="260"/>
      <c r="AE51" s="261"/>
      <c r="AF51" s="262"/>
      <c r="AG51" s="260"/>
      <c r="AH51" s="261" t="s">
        <v>59</v>
      </c>
      <c r="AI51" s="262" t="s">
        <v>91</v>
      </c>
      <c r="AJ51" s="260"/>
      <c r="AK51" s="261"/>
      <c r="AL51" s="262"/>
      <c r="AM51" s="260"/>
      <c r="AN51" s="261" t="s">
        <v>19</v>
      </c>
      <c r="AO51" s="262">
        <v>1.0000000000000001E-5</v>
      </c>
      <c r="AP51" s="283"/>
      <c r="AQ51" s="356" t="s">
        <v>712</v>
      </c>
      <c r="AR51" s="351" t="s">
        <v>718</v>
      </c>
      <c r="AS51" s="283"/>
      <c r="AT51" s="356" t="s">
        <v>712</v>
      </c>
      <c r="AU51" s="351" t="s">
        <v>718</v>
      </c>
      <c r="AV51" s="260"/>
      <c r="AW51" s="356" t="s">
        <v>712</v>
      </c>
      <c r="AX51" s="351" t="s">
        <v>718</v>
      </c>
      <c r="AY51" s="260"/>
      <c r="AZ51" s="356" t="s">
        <v>712</v>
      </c>
      <c r="BA51" s="351" t="s">
        <v>718</v>
      </c>
      <c r="BB51" s="260"/>
      <c r="BC51" s="356" t="s">
        <v>712</v>
      </c>
      <c r="BD51" s="351" t="s">
        <v>836</v>
      </c>
      <c r="BE51" s="260"/>
      <c r="BF51" s="261" t="s">
        <v>679</v>
      </c>
      <c r="BG51" s="351" t="s">
        <v>836</v>
      </c>
      <c r="BH51" s="260"/>
      <c r="BI51" s="261" t="s">
        <v>726</v>
      </c>
      <c r="BJ51" s="351" t="s">
        <v>293</v>
      </c>
      <c r="BK51" s="260"/>
      <c r="BL51" s="261" t="s">
        <v>717</v>
      </c>
      <c r="BM51" s="262" t="s">
        <v>836</v>
      </c>
      <c r="BN51" s="260"/>
      <c r="BO51" s="261" t="s">
        <v>717</v>
      </c>
      <c r="BP51" s="262" t="s">
        <v>836</v>
      </c>
      <c r="BQ51" s="260"/>
      <c r="BR51" s="261"/>
      <c r="BS51" s="262"/>
      <c r="BT51" s="260"/>
      <c r="BU51" s="261" t="s">
        <v>920</v>
      </c>
      <c r="BV51" s="262" t="s">
        <v>934</v>
      </c>
      <c r="BW51" s="260"/>
      <c r="BX51" s="261" t="s">
        <v>492</v>
      </c>
      <c r="BY51" s="262">
        <v>8</v>
      </c>
      <c r="BZ51" s="260"/>
      <c r="CA51" s="261" t="s">
        <v>372</v>
      </c>
      <c r="CB51" s="262">
        <v>0.01</v>
      </c>
      <c r="CC51" s="260"/>
      <c r="CD51" s="261" t="s">
        <v>370</v>
      </c>
      <c r="CE51" s="262" t="s">
        <v>376</v>
      </c>
      <c r="CF51" s="376" t="s">
        <v>2</v>
      </c>
      <c r="CG51" s="229"/>
      <c r="CH51" s="230">
        <f>IF(ISNUMBER(FW51),IF(ISNUMBER(MATCH(GA51,$CG$15:$CG$313,0)),0,MAX(CH$14:CH50)+1),"")</f>
        <v>31</v>
      </c>
      <c r="CI51" s="7">
        <f t="shared" si="19"/>
        <v>105</v>
      </c>
      <c r="CJ51" s="7">
        <f t="shared" si="20"/>
        <v>44</v>
      </c>
      <c r="CK51" s="7" t="str">
        <f t="shared" si="21"/>
        <v/>
      </c>
      <c r="CL51" s="7" t="str">
        <f t="shared" si="22"/>
        <v/>
      </c>
      <c r="CM51" s="7" t="str">
        <f t="shared" si="23"/>
        <v/>
      </c>
      <c r="CN51" s="7" t="str">
        <f t="shared" si="24"/>
        <v/>
      </c>
      <c r="CO51" s="7" t="str">
        <f t="shared" si="25"/>
        <v/>
      </c>
      <c r="CP51" s="7">
        <f t="shared" si="26"/>
        <v>38</v>
      </c>
      <c r="CQ51" s="7" t="str">
        <f t="shared" si="27"/>
        <v/>
      </c>
      <c r="CR51" s="7" t="str">
        <f t="shared" si="28"/>
        <v/>
      </c>
      <c r="CS51" s="7" t="str">
        <f t="shared" si="29"/>
        <v/>
      </c>
      <c r="CT51" s="7" t="str">
        <f t="shared" si="30"/>
        <v/>
      </c>
      <c r="CU51" s="7" t="str">
        <f t="shared" si="31"/>
        <v/>
      </c>
      <c r="CV51" s="7" t="str">
        <f t="shared" si="32"/>
        <v/>
      </c>
      <c r="CW51" s="7" t="str">
        <f t="shared" si="33"/>
        <v/>
      </c>
      <c r="CX51" s="7" t="str">
        <f t="shared" si="34"/>
        <v/>
      </c>
      <c r="CY51" s="7" t="str">
        <f t="shared" si="35"/>
        <v/>
      </c>
      <c r="CZ51" s="7" t="str">
        <f t="shared" si="36"/>
        <v/>
      </c>
      <c r="DA51" s="7" t="str">
        <f t="shared" si="37"/>
        <v/>
      </c>
      <c r="DB51" s="7" t="str">
        <f t="shared" si="38"/>
        <v/>
      </c>
      <c r="DC51" s="7" t="str">
        <f t="shared" si="39"/>
        <v/>
      </c>
      <c r="DD51" s="7" t="str">
        <f t="shared" si="40"/>
        <v/>
      </c>
      <c r="DE51" s="7" t="str">
        <f t="shared" si="41"/>
        <v/>
      </c>
      <c r="DF51" s="7" t="str">
        <f t="shared" si="42"/>
        <v/>
      </c>
      <c r="DG51" s="7" t="str">
        <f t="shared" si="43"/>
        <v/>
      </c>
      <c r="DH51" s="7" t="str">
        <f t="shared" si="44"/>
        <v/>
      </c>
      <c r="DI51" s="65" t="s">
        <v>2</v>
      </c>
      <c r="DJ51" s="309" t="str">
        <f t="shared" si="45"/>
        <v>peclet</v>
      </c>
      <c r="DK51" s="309" t="str">
        <f t="shared" si="46"/>
        <v>peclet</v>
      </c>
      <c r="DL51" s="309" t="str">
        <f t="shared" si="47"/>
        <v>-</v>
      </c>
      <c r="DM51" s="309" t="str">
        <f t="shared" si="48"/>
        <v>-</v>
      </c>
      <c r="DN51" s="309" t="str">
        <f t="shared" si="49"/>
        <v>-</v>
      </c>
      <c r="DO51" s="309" t="str">
        <f t="shared" si="50"/>
        <v>-</v>
      </c>
      <c r="DP51" s="309" t="str">
        <f t="shared" si="51"/>
        <v>-</v>
      </c>
      <c r="DQ51" s="309" t="str">
        <f t="shared" si="52"/>
        <v>Peclet</v>
      </c>
      <c r="DR51" s="309" t="str">
        <f t="shared" si="53"/>
        <v>-</v>
      </c>
      <c r="DS51" s="309" t="str">
        <f t="shared" si="54"/>
        <v>-</v>
      </c>
      <c r="DT51" s="309" t="str">
        <f t="shared" si="55"/>
        <v>-</v>
      </c>
      <c r="DU51" s="309" t="str">
        <f t="shared" si="56"/>
        <v>-</v>
      </c>
      <c r="DV51" s="309" t="str">
        <f t="shared" si="57"/>
        <v>-</v>
      </c>
      <c r="DW51" s="309" t="str">
        <f t="shared" si="58"/>
        <v>-</v>
      </c>
      <c r="DX51" s="309" t="str">
        <f t="shared" si="59"/>
        <v>-</v>
      </c>
      <c r="DY51" s="309" t="str">
        <f t="shared" si="60"/>
        <v>-</v>
      </c>
      <c r="DZ51" s="309" t="str">
        <f t="shared" si="61"/>
        <v>-</v>
      </c>
      <c r="EA51" s="309" t="str">
        <f t="shared" si="62"/>
        <v>-</v>
      </c>
      <c r="EB51" s="309" t="str">
        <f t="shared" si="63"/>
        <v>-</v>
      </c>
      <c r="EC51" s="309" t="str">
        <f t="shared" si="64"/>
        <v>-</v>
      </c>
      <c r="ED51" s="309" t="str">
        <f t="shared" si="65"/>
        <v>-</v>
      </c>
      <c r="EE51" s="309" t="str">
        <f t="shared" si="66"/>
        <v>-</v>
      </c>
      <c r="EF51" s="309" t="str">
        <f t="shared" si="67"/>
        <v>-</v>
      </c>
      <c r="EG51" s="309" t="str">
        <f t="shared" si="68"/>
        <v>-</v>
      </c>
      <c r="EH51" s="309" t="str">
        <f t="shared" si="69"/>
        <v>-</v>
      </c>
      <c r="EI51" s="309" t="str">
        <f t="shared" si="70"/>
        <v>-</v>
      </c>
      <c r="EJ51" s="7"/>
      <c r="EK51" s="7"/>
      <c r="EL51" s="7"/>
      <c r="EM51" s="34"/>
      <c r="EN51" s="66" t="str">
        <f t="shared" si="71"/>
        <v>-</v>
      </c>
      <c r="EO51" s="66">
        <f t="shared" si="72"/>
        <v>0.16</v>
      </c>
      <c r="EP51" s="66" t="str">
        <f t="shared" si="73"/>
        <v>-</v>
      </c>
      <c r="EQ51" s="66" t="str">
        <f t="shared" si="74"/>
        <v>-</v>
      </c>
      <c r="ER51" s="66" t="str">
        <f t="shared" si="75"/>
        <v>-</v>
      </c>
      <c r="ES51" s="66" t="str">
        <f t="shared" si="76"/>
        <v>-</v>
      </c>
      <c r="ET51" s="66" t="str">
        <f t="shared" si="77"/>
        <v>-</v>
      </c>
      <c r="EU51" s="66">
        <f t="shared" si="78"/>
        <v>13</v>
      </c>
      <c r="EV51" s="66" t="str">
        <f t="shared" si="79"/>
        <v>-</v>
      </c>
      <c r="EW51" s="66" t="str">
        <f t="shared" si="80"/>
        <v>-</v>
      </c>
      <c r="EX51" s="66" t="str">
        <f t="shared" si="81"/>
        <v>-</v>
      </c>
      <c r="EY51" s="66" t="str">
        <f t="shared" si="82"/>
        <v>-</v>
      </c>
      <c r="EZ51" s="66" t="str">
        <f t="shared" si="83"/>
        <v>-</v>
      </c>
      <c r="FA51" s="66" t="str">
        <f t="shared" si="84"/>
        <v>-</v>
      </c>
      <c r="FB51" s="66" t="str">
        <f t="shared" si="85"/>
        <v>-</v>
      </c>
      <c r="FC51" s="66" t="str">
        <f t="shared" si="86"/>
        <v>-</v>
      </c>
      <c r="FD51" s="66" t="str">
        <f t="shared" si="87"/>
        <v>-</v>
      </c>
      <c r="FE51" s="66" t="str">
        <f t="shared" si="88"/>
        <v>-</v>
      </c>
      <c r="FF51" s="66" t="str">
        <f t="shared" si="89"/>
        <v>-</v>
      </c>
      <c r="FG51" s="66" t="str">
        <f t="shared" si="90"/>
        <v>-</v>
      </c>
      <c r="FH51" s="66" t="str">
        <f t="shared" si="91"/>
        <v>-</v>
      </c>
      <c r="FI51" s="66" t="str">
        <f t="shared" si="92"/>
        <v>-</v>
      </c>
      <c r="FJ51" s="66" t="str">
        <f t="shared" si="93"/>
        <v>-</v>
      </c>
      <c r="FK51" s="66" t="str">
        <f t="shared" si="94"/>
        <v>-</v>
      </c>
      <c r="FL51" s="66" t="str">
        <f t="shared" si="95"/>
        <v>-</v>
      </c>
      <c r="FM51" s="66" t="str">
        <f t="shared" si="96"/>
        <v>-</v>
      </c>
      <c r="FN51" s="7"/>
      <c r="FO51" s="7"/>
      <c r="FP51" s="7"/>
      <c r="FQ51" s="97" t="s">
        <v>2</v>
      </c>
      <c r="FR51" s="71"/>
      <c r="FS51" s="7">
        <f>IF(ISNUMBER(INDEX($CI$15:$DI$314,$B51,GC$5)),MAX(FS$14:FS50)+1,0)</f>
        <v>0</v>
      </c>
      <c r="FT51" s="7">
        <f t="shared" si="97"/>
        <v>37</v>
      </c>
      <c r="FU51" s="7">
        <f t="shared" si="98"/>
        <v>285</v>
      </c>
      <c r="FV51" s="291">
        <f t="shared" si="99"/>
        <v>0</v>
      </c>
      <c r="FW51" s="291">
        <f t="shared" si="100"/>
        <v>37</v>
      </c>
      <c r="FX51" s="291" t="str">
        <f t="shared" si="141"/>
        <v>csv</v>
      </c>
      <c r="FY51" s="85" t="str">
        <f t="shared" si="102"/>
        <v>|sfr6</v>
      </c>
      <c r="FZ51" s="338" t="str">
        <f t="shared" si="103"/>
        <v>csv</v>
      </c>
      <c r="GA51" s="316" t="str">
        <f t="shared" si="104"/>
        <v>stage</v>
      </c>
      <c r="GB51" s="28" t="str">
        <f t="shared" si="105"/>
        <v/>
      </c>
      <c r="GC51" s="279" t="str">
        <f t="shared" si="115"/>
        <v/>
      </c>
      <c r="GD51" s="366" t="str">
        <f t="shared" si="142"/>
        <v/>
      </c>
      <c r="GE51" s="81"/>
      <c r="GF51" s="279" t="str">
        <f t="shared" si="116"/>
        <v/>
      </c>
      <c r="GG51" s="366" t="str">
        <f t="shared" si="143"/>
        <v/>
      </c>
      <c r="GH51" s="81"/>
      <c r="GI51" s="279" t="str">
        <f t="shared" si="117"/>
        <v/>
      </c>
      <c r="GJ51" s="366" t="str">
        <f t="shared" si="144"/>
        <v/>
      </c>
      <c r="GK51" s="81"/>
      <c r="GL51" s="279" t="str">
        <f t="shared" si="118"/>
        <v/>
      </c>
      <c r="GM51" s="362" t="str">
        <f t="shared" si="145"/>
        <v/>
      </c>
      <c r="GN51" s="81"/>
      <c r="GO51" s="279" t="str">
        <f t="shared" si="119"/>
        <v/>
      </c>
      <c r="GP51" s="286" t="str">
        <f t="shared" si="110"/>
        <v/>
      </c>
      <c r="GQ51" s="28"/>
      <c r="GR51" s="339" t="str">
        <f>IF(ISNUMBER(IF51),INDEX($GA$15:$GA$313,MATCH(IF51,$IE$15:$IE$190,0),1),"")</f>
        <v/>
      </c>
      <c r="GS51" s="341" t="str">
        <f t="shared" si="111"/>
        <v/>
      </c>
      <c r="GT51" s="340" t="str">
        <f t="shared" si="112"/>
        <v/>
      </c>
      <c r="GU51" s="279" t="str">
        <f t="shared" si="146"/>
        <v/>
      </c>
      <c r="GV51" s="279" t="str">
        <f t="shared" si="132"/>
        <v/>
      </c>
      <c r="GW51" s="279" t="str">
        <f t="shared" si="139"/>
        <v/>
      </c>
      <c r="GX51" s="279" t="str">
        <f t="shared" si="137"/>
        <v/>
      </c>
      <c r="GY51" s="279" t="str">
        <f t="shared" si="133"/>
        <v/>
      </c>
      <c r="GZ51" s="71"/>
      <c r="HA51" s="370" t="s">
        <v>378</v>
      </c>
      <c r="HB51" s="370" t="s">
        <v>561</v>
      </c>
      <c r="HC51" s="370" t="s">
        <v>18</v>
      </c>
      <c r="HD51" s="391" t="s">
        <v>117</v>
      </c>
      <c r="HE51" s="391" t="s">
        <v>18</v>
      </c>
      <c r="HF51" s="370" t="s">
        <v>554</v>
      </c>
      <c r="HG51" s="370"/>
      <c r="HH51" s="370"/>
      <c r="HI51" s="370"/>
      <c r="HJ51" s="370"/>
      <c r="HK51" s="294"/>
      <c r="HL51" s="294"/>
      <c r="HM51" s="75"/>
      <c r="HN51" s="293">
        <f>IF(HA51&lt;&gt;"",MAX(HN$14:HN50)+1,0)</f>
        <v>30</v>
      </c>
      <c r="HO51" s="293">
        <f>IF(HB51&lt;&gt;"",MAX(HO$14:HO50)+1,0)</f>
        <v>30</v>
      </c>
      <c r="HP51" s="293">
        <f>IF(HC51&lt;&gt;"",MAX(HP$14:HP50)+1,0)</f>
        <v>37</v>
      </c>
      <c r="HQ51" s="293">
        <f>IF(HD51&lt;&gt;"",MAX(HQ$14:HQ50)+1,0)</f>
        <v>29</v>
      </c>
      <c r="HR51" s="293">
        <f>IF(HE51&lt;&gt;"",MAX(HR$14:HR50)+1,0)</f>
        <v>27</v>
      </c>
      <c r="HS51" s="293">
        <f>IF(HF51&lt;&gt;"",MAX(HS$14:HS50)+1,0)</f>
        <v>9</v>
      </c>
      <c r="HT51" s="293">
        <f>IF(HG51&lt;&gt;"",MAX(HT$14:HT50)+1,0)</f>
        <v>0</v>
      </c>
      <c r="HU51" s="293">
        <f>IF(HH51&lt;&gt;"",MAX(HU$14:HU50)+1,0)</f>
        <v>0</v>
      </c>
      <c r="HV51" s="293">
        <f>IF(HI51&lt;&gt;"",MAX(HV$14:HV50)+1,0)</f>
        <v>0</v>
      </c>
      <c r="HW51" s="293">
        <f>IF(HJ51&lt;&gt;"",MAX(HW$14:HW50)+1,0)</f>
        <v>0</v>
      </c>
      <c r="HX51" s="293">
        <f>IF(HK51&lt;&gt;"",MAX(HX$14:HX50)+1,0)</f>
        <v>0</v>
      </c>
      <c r="HY51" s="293">
        <f>IF(HL51&lt;&gt;"",MAX(HY$14:HY50)+1,0)</f>
        <v>0</v>
      </c>
      <c r="HZ51" s="75">
        <f t="shared" si="123"/>
        <v>2</v>
      </c>
      <c r="IA51" s="75">
        <f t="shared" si="124"/>
        <v>0</v>
      </c>
      <c r="IB51" s="75">
        <f t="shared" si="125"/>
        <v>5</v>
      </c>
      <c r="IC51" s="75" t="str">
        <f t="shared" si="126"/>
        <v>nstp</v>
      </c>
      <c r="ID51" s="395">
        <f t="shared" si="127"/>
        <v>92</v>
      </c>
      <c r="IE51" s="394">
        <f>IF(ISNUMBER(MATCH(GA51,$IC$15:$IC$313,0)),0,MAX(IE$14:IE50)+1)</f>
        <v>0</v>
      </c>
      <c r="IF51" s="394" t="str">
        <f t="shared" si="128"/>
        <v/>
      </c>
      <c r="IG51" s="383"/>
      <c r="IH51" s="80"/>
      <c r="II51" s="19"/>
      <c r="IJ51" s="282"/>
      <c r="IK51" s="71"/>
      <c r="IL51" s="229"/>
      <c r="IM51" s="229"/>
      <c r="IN51" s="22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98"/>
      <c r="JB51" s="189">
        <v>1.7347058571767828</v>
      </c>
      <c r="JC51" s="128">
        <v>840.8</v>
      </c>
      <c r="JD51" s="129">
        <v>839.61310174655216</v>
      </c>
      <c r="JE51" s="119">
        <v>2.9999902248382999</v>
      </c>
      <c r="JF51" s="132">
        <v>840.1558</v>
      </c>
      <c r="JG51" s="148">
        <v>46</v>
      </c>
      <c r="JH51" s="179">
        <v>1.73471</v>
      </c>
      <c r="JI51" s="140">
        <v>839.2</v>
      </c>
      <c r="JJ51" s="185"/>
      <c r="JK51" s="144"/>
      <c r="JL51" s="124"/>
      <c r="JM51" s="124"/>
      <c r="JN51" s="152"/>
      <c r="JO51" s="127">
        <f t="shared" si="131"/>
        <v>1.73471</v>
      </c>
      <c r="JP51" s="126">
        <f t="shared" si="138"/>
        <v>1.73471</v>
      </c>
      <c r="JQ51" s="127">
        <v>1.7347058571767828</v>
      </c>
      <c r="JR51" s="160">
        <f t="shared" si="134"/>
        <v>1.73471</v>
      </c>
      <c r="JS51" s="160">
        <f t="shared" si="135"/>
        <v>41.633040000000001</v>
      </c>
      <c r="JT51" s="160">
        <f t="shared" si="136"/>
        <v>2497.9823999999999</v>
      </c>
      <c r="JU51" s="160">
        <f t="shared" si="140"/>
        <v>41.633039999999994</v>
      </c>
      <c r="JV51" s="98"/>
      <c r="JW51" s="71"/>
      <c r="JX51" s="293" t="str">
        <f>IF(AND(ISNUMBER(JX$14),ISNUMBER(MATCH($IC51,DJ$15:DJ$313,0))),$IC51,"")</f>
        <v>nstp</v>
      </c>
      <c r="JY51" s="293" t="str">
        <f>IF(AND(ISNUMBER(JY$14),ISNUMBER(MATCH($IC51,DK$15:DK$313,0))),$IC51,"")</f>
        <v/>
      </c>
      <c r="JZ51" s="293" t="str">
        <f>IF(AND(ISNUMBER(JZ$14),ISNUMBER(MATCH($IC51,DL$15:DL$313,0))),$IC51,"")</f>
        <v>nstp</v>
      </c>
      <c r="KA51" s="293" t="str">
        <f>IF(AND(ISNUMBER(KA$14),ISNUMBER(MATCH($IC51,DM$15:DM$313,0))),$IC51,"")</f>
        <v>nstp</v>
      </c>
      <c r="KB51" s="293" t="str">
        <f>IF(AND(ISNUMBER(KB$14),ISNUMBER(MATCH($IC51,DN$15:DN$313,0))),$IC51,"")</f>
        <v/>
      </c>
      <c r="KC51" s="293" t="str">
        <f>IF(AND(ISNUMBER(KC$14),ISNUMBER(MATCH($IC51,DO$15:DO$313,0))),$IC51,"")</f>
        <v>nstp</v>
      </c>
      <c r="KD51" s="293" t="str">
        <f>IF(AND(ISNUMBER(KD$14),ISNUMBER(MATCH($IC51,DP$15:DP$313,0))),$IC51,"")</f>
        <v>nstp</v>
      </c>
      <c r="KE51" s="293" t="str">
        <f>IF(AND(ISNUMBER(KE$14),ISNUMBER(MATCH($IC51,DQ$15:DQ$313,0))),$IC51,"")</f>
        <v>nstp</v>
      </c>
      <c r="KF51" s="293" t="str">
        <f>IF(AND(ISNUMBER(KF$14),ISNUMBER(MATCH($IC51,DR$15:DR$313,0))),$IC51,"")</f>
        <v>nstp</v>
      </c>
      <c r="KG51" s="293" t="str">
        <f>IF(AND(ISNUMBER(KG$14),ISNUMBER(MATCH($IC51,DS$15:DS$313,0))),$IC51,"")</f>
        <v>nstp</v>
      </c>
      <c r="KH51" s="293" t="str">
        <f>IF(AND(ISNUMBER(KH$14),ISNUMBER(MATCH($IC51,DT$15:DT$313,0))),$IC51,"")</f>
        <v/>
      </c>
      <c r="KI51" s="293" t="str">
        <f>IF(AND(ISNUMBER(KI$14),ISNUMBER(MATCH($IC51,DU$15:DU$313,0))),$IC51,"")</f>
        <v>nstp</v>
      </c>
      <c r="KJ51" s="293" t="str">
        <f>IF(AND(ISNUMBER(KJ$14),ISNUMBER(MATCH($IC51,DV$15:DV$313,0))),$IC51,"")</f>
        <v>nstp</v>
      </c>
      <c r="KK51" s="293" t="str">
        <f>IF(AND(ISNUMBER(KK$14),ISNUMBER(MATCH($IC51,DW$15:DW$313,0))),$IC51,"")</f>
        <v/>
      </c>
      <c r="KL51" s="293" t="str">
        <f>IF(AND(ISNUMBER(KL$14),ISNUMBER(MATCH($IC51,DX$15:DX$313,0))),$IC51,"")</f>
        <v/>
      </c>
      <c r="KM51" s="293" t="str">
        <f>IF(AND(ISNUMBER(KM$14),ISNUMBER(MATCH($IC51,DY$15:DY$313,0))),$IC51,"")</f>
        <v/>
      </c>
      <c r="KN51" s="293" t="str">
        <f>IF(AND(ISNUMBER(KN$14),ISNUMBER(MATCH($IC51,DZ$15:DZ$313,0))),$IC51,"")</f>
        <v>nstp</v>
      </c>
      <c r="KO51" s="293" t="str">
        <f>IF(AND(ISNUMBER(KO$14),ISNUMBER(MATCH($IC51,EA$15:EA$313,0))),$IC51,"")</f>
        <v/>
      </c>
      <c r="KP51" s="293" t="str">
        <f>IF(AND(ISNUMBER(KP$14),ISNUMBER(MATCH($IC51,EB$15:EB$313,0))),$IC51,"")</f>
        <v>nstp</v>
      </c>
      <c r="KQ51" s="293" t="str">
        <f>IF(AND(ISNUMBER(KQ$14),ISNUMBER(MATCH($IC51,EC$15:EC$313,0))),$IC51,"")</f>
        <v/>
      </c>
      <c r="KR51" s="293" t="str">
        <f>IF(AND(ISNUMBER(KR$14),ISNUMBER(MATCH($IC51,ED$15:ED$313,0))),$IC51,"")</f>
        <v/>
      </c>
      <c r="KS51" s="293" t="str">
        <f>IF(AND(ISNUMBER(KS$14),ISNUMBER(MATCH($IC51,EE$15:EE$313,0))),$IC51,"")</f>
        <v/>
      </c>
      <c r="KT51" s="293" t="str">
        <f>IF(AND(ISNUMBER(KT$14),ISNUMBER(MATCH($IC51,EF$15:EF$313,0))),$IC51,"")</f>
        <v>nstp</v>
      </c>
      <c r="KU51" s="293" t="str">
        <f>IF(AND(ISNUMBER(KU$14),ISNUMBER(MATCH($IC51,EG$15:EG$313,0))),$IC51,"")</f>
        <v/>
      </c>
      <c r="KV51" s="293" t="str">
        <f>IF(AND(ISNUMBER(KV$14),ISNUMBER(MATCH($IC51,EH$15:EH$313,0))),$IC51,"")</f>
        <v/>
      </c>
      <c r="KW51" s="293" t="str">
        <f>IF(AND(ISNUMBER(KW$14),ISNUMBER(MATCH($IC51,EI$15:EI$313,0))),$IC51,"")</f>
        <v>nstp</v>
      </c>
      <c r="KX51" s="293" t="str">
        <f>IF(AND(ISNUMBER(KX$14),ISNUMBER(MATCH($IC51,EJ$15:EJ$313,0))),$IC51,"")</f>
        <v/>
      </c>
      <c r="KY51" s="293" t="str">
        <f>IF(AND(ISNUMBER(KY$14),ISNUMBER(MATCH($IC51,EK$15:EK$313,0))),$IC51,"")</f>
        <v/>
      </c>
      <c r="KZ51" s="293"/>
      <c r="LA51" s="293"/>
      <c r="LB51" s="293"/>
      <c r="LC51" s="75">
        <f>COUNTIF(JX51:KY51,"="&amp;IC51)</f>
        <v>14</v>
      </c>
      <c r="LD51" s="71"/>
      <c r="LE51" s="71"/>
      <c r="LF51" s="71"/>
      <c r="LG51" s="71"/>
      <c r="LH51" s="71"/>
      <c r="LI51" s="71"/>
      <c r="LJ51" s="71"/>
      <c r="LK51" s="71"/>
      <c r="LL51" s="71"/>
      <c r="LM51" s="71"/>
      <c r="LN51" s="71"/>
      <c r="LO51" s="71"/>
      <c r="LP51" s="71"/>
      <c r="LQ51" s="71"/>
    </row>
    <row r="52" spans="1:329" s="3" customFormat="1" ht="6" customHeight="1" x14ac:dyDescent="0.15">
      <c r="A52" s="80"/>
      <c r="B52" s="305">
        <f t="shared" si="129"/>
        <v>38</v>
      </c>
      <c r="C52" s="84" t="s">
        <v>52</v>
      </c>
      <c r="D52" s="303" t="s">
        <v>674</v>
      </c>
      <c r="E52" s="71"/>
      <c r="F52" s="260"/>
      <c r="G52" s="261" t="s">
        <v>38</v>
      </c>
      <c r="H52" s="262">
        <v>1000</v>
      </c>
      <c r="I52" s="260"/>
      <c r="J52" s="261"/>
      <c r="K52" s="262"/>
      <c r="L52" s="260"/>
      <c r="M52" s="261" t="s">
        <v>14</v>
      </c>
      <c r="N52" s="262">
        <v>1</v>
      </c>
      <c r="O52" s="260"/>
      <c r="P52" s="261" t="s">
        <v>3</v>
      </c>
      <c r="Q52" s="262">
        <v>1</v>
      </c>
      <c r="R52" s="260"/>
      <c r="S52" s="261"/>
      <c r="T52" s="262"/>
      <c r="U52" s="260"/>
      <c r="V52" s="261"/>
      <c r="W52" s="262"/>
      <c r="X52" s="260"/>
      <c r="Y52" s="261"/>
      <c r="Z52" s="262"/>
      <c r="AA52" s="260"/>
      <c r="AB52" s="261" t="s">
        <v>268</v>
      </c>
      <c r="AC52" s="262">
        <v>13</v>
      </c>
      <c r="AD52" s="260"/>
      <c r="AE52" s="261"/>
      <c r="AF52" s="262"/>
      <c r="AG52" s="260"/>
      <c r="AH52" s="261" t="s">
        <v>15</v>
      </c>
      <c r="AI52" s="262">
        <v>100</v>
      </c>
      <c r="AJ52" s="260"/>
      <c r="AK52" s="261"/>
      <c r="AL52" s="262"/>
      <c r="AM52" s="260"/>
      <c r="AN52" s="261" t="s">
        <v>17</v>
      </c>
      <c r="AO52" s="262">
        <v>0</v>
      </c>
      <c r="AP52" s="283"/>
      <c r="AQ52" s="356" t="s">
        <v>681</v>
      </c>
      <c r="AR52" s="351" t="s">
        <v>718</v>
      </c>
      <c r="AS52" s="283"/>
      <c r="AT52" s="356" t="s">
        <v>681</v>
      </c>
      <c r="AU52" s="351" t="s">
        <v>718</v>
      </c>
      <c r="AV52" s="260"/>
      <c r="AW52" s="356" t="s">
        <v>681</v>
      </c>
      <c r="AX52" s="351" t="s">
        <v>718</v>
      </c>
      <c r="AY52" s="260"/>
      <c r="AZ52" s="356" t="s">
        <v>681</v>
      </c>
      <c r="BA52" s="351" t="s">
        <v>718</v>
      </c>
      <c r="BB52" s="260"/>
      <c r="BC52" s="356" t="s">
        <v>681</v>
      </c>
      <c r="BD52" s="351" t="s">
        <v>836</v>
      </c>
      <c r="BE52" s="260"/>
      <c r="BF52" s="261" t="s">
        <v>834</v>
      </c>
      <c r="BG52" s="351" t="s">
        <v>109</v>
      </c>
      <c r="BH52" s="260"/>
      <c r="BI52" s="261"/>
      <c r="BJ52" s="262"/>
      <c r="BK52" s="260"/>
      <c r="BL52" s="261" t="s">
        <v>646</v>
      </c>
      <c r="BM52" s="262" t="s">
        <v>836</v>
      </c>
      <c r="BN52" s="260"/>
      <c r="BO52" s="261" t="s">
        <v>646</v>
      </c>
      <c r="BP52" s="262" t="s">
        <v>836</v>
      </c>
      <c r="BQ52" s="260"/>
      <c r="BR52" s="261"/>
      <c r="BS52" s="262"/>
      <c r="BT52" s="260"/>
      <c r="BU52" s="261" t="s">
        <v>921</v>
      </c>
      <c r="BV52" s="262" t="s">
        <v>935</v>
      </c>
      <c r="BW52" s="260"/>
      <c r="BX52" s="261" t="s">
        <v>651</v>
      </c>
      <c r="BY52" s="262">
        <v>1E-3</v>
      </c>
      <c r="BZ52" s="260"/>
      <c r="CA52" s="261" t="s">
        <v>559</v>
      </c>
      <c r="CB52" s="262">
        <v>12</v>
      </c>
      <c r="CC52" s="260"/>
      <c r="CD52" s="261" t="s">
        <v>52</v>
      </c>
      <c r="CE52" s="262">
        <v>0</v>
      </c>
      <c r="CF52" s="376" t="s">
        <v>2</v>
      </c>
      <c r="CG52" s="229"/>
      <c r="CH52" s="230">
        <f>IF(ISNUMBER(FW52),IF(ISNUMBER(MATCH(GA52,$CG$15:$CG$313,0)),0,MAX(CH$14:CH51)+1),"")</f>
        <v>32</v>
      </c>
      <c r="CI52" s="7">
        <f t="shared" si="19"/>
        <v>27</v>
      </c>
      <c r="CJ52" s="7" t="str">
        <f t="shared" si="20"/>
        <v/>
      </c>
      <c r="CK52" s="7">
        <f t="shared" si="21"/>
        <v>21</v>
      </c>
      <c r="CL52" s="7">
        <f t="shared" si="22"/>
        <v>23</v>
      </c>
      <c r="CM52" s="7" t="str">
        <f t="shared" si="23"/>
        <v/>
      </c>
      <c r="CN52" s="7" t="str">
        <f t="shared" si="24"/>
        <v/>
      </c>
      <c r="CO52" s="7" t="str">
        <f t="shared" si="25"/>
        <v/>
      </c>
      <c r="CP52" s="7">
        <f t="shared" si="26"/>
        <v>21</v>
      </c>
      <c r="CQ52" s="7" t="str">
        <f t="shared" si="27"/>
        <v/>
      </c>
      <c r="CR52" s="7">
        <f t="shared" si="28"/>
        <v>30</v>
      </c>
      <c r="CS52" s="7" t="str">
        <f t="shared" si="29"/>
        <v/>
      </c>
      <c r="CT52" s="7" t="str">
        <f t="shared" si="30"/>
        <v/>
      </c>
      <c r="CU52" s="7" t="str">
        <f t="shared" si="31"/>
        <v/>
      </c>
      <c r="CV52" s="7" t="str">
        <f t="shared" si="32"/>
        <v/>
      </c>
      <c r="CW52" s="7" t="str">
        <f t="shared" si="33"/>
        <v/>
      </c>
      <c r="CX52" s="7" t="str">
        <f t="shared" si="34"/>
        <v/>
      </c>
      <c r="CY52" s="7" t="str">
        <f t="shared" si="35"/>
        <v/>
      </c>
      <c r="CZ52" s="7" t="str">
        <f t="shared" si="36"/>
        <v/>
      </c>
      <c r="DA52" s="7" t="str">
        <f t="shared" si="37"/>
        <v/>
      </c>
      <c r="DB52" s="7" t="str">
        <f t="shared" si="38"/>
        <v/>
      </c>
      <c r="DC52" s="7" t="str">
        <f t="shared" si="39"/>
        <v/>
      </c>
      <c r="DD52" s="7" t="str">
        <f t="shared" si="40"/>
        <v/>
      </c>
      <c r="DE52" s="7" t="str">
        <f t="shared" si="41"/>
        <v/>
      </c>
      <c r="DF52" s="7" t="str">
        <f t="shared" si="42"/>
        <v/>
      </c>
      <c r="DG52" s="7">
        <f t="shared" si="43"/>
        <v>35</v>
      </c>
      <c r="DH52" s="7">
        <f t="shared" si="44"/>
        <v>38</v>
      </c>
      <c r="DI52" s="65" t="s">
        <v>2</v>
      </c>
      <c r="DJ52" s="309" t="str">
        <f t="shared" si="45"/>
        <v>sconc</v>
      </c>
      <c r="DK52" s="309" t="str">
        <f t="shared" si="46"/>
        <v>-</v>
      </c>
      <c r="DL52" s="309" t="str">
        <f t="shared" si="47"/>
        <v>sconc</v>
      </c>
      <c r="DM52" s="309" t="str">
        <f t="shared" si="48"/>
        <v>sconc</v>
      </c>
      <c r="DN52" s="309" t="str">
        <f t="shared" si="49"/>
        <v>-</v>
      </c>
      <c r="DO52" s="309" t="str">
        <f t="shared" si="50"/>
        <v>-</v>
      </c>
      <c r="DP52" s="309" t="str">
        <f t="shared" si="51"/>
        <v>-</v>
      </c>
      <c r="DQ52" s="309" t="str">
        <f t="shared" si="52"/>
        <v>sconc</v>
      </c>
      <c r="DR52" s="309" t="str">
        <f t="shared" si="53"/>
        <v>-</v>
      </c>
      <c r="DS52" s="309" t="str">
        <f t="shared" si="54"/>
        <v>sconc</v>
      </c>
      <c r="DT52" s="309" t="str">
        <f t="shared" si="55"/>
        <v>-</v>
      </c>
      <c r="DU52" s="309" t="str">
        <f t="shared" si="56"/>
        <v>-</v>
      </c>
      <c r="DV52" s="309" t="str">
        <f t="shared" si="57"/>
        <v>-</v>
      </c>
      <c r="DW52" s="309" t="str">
        <f t="shared" si="58"/>
        <v>-</v>
      </c>
      <c r="DX52" s="309" t="str">
        <f t="shared" si="59"/>
        <v>-</v>
      </c>
      <c r="DY52" s="309" t="str">
        <f t="shared" si="60"/>
        <v>-</v>
      </c>
      <c r="DZ52" s="309" t="str">
        <f t="shared" si="61"/>
        <v>-</v>
      </c>
      <c r="EA52" s="309" t="str">
        <f t="shared" si="62"/>
        <v>-</v>
      </c>
      <c r="EB52" s="309" t="str">
        <f t="shared" si="63"/>
        <v>-</v>
      </c>
      <c r="EC52" s="309" t="str">
        <f t="shared" si="64"/>
        <v>-</v>
      </c>
      <c r="ED52" s="309" t="str">
        <f t="shared" si="65"/>
        <v>-</v>
      </c>
      <c r="EE52" s="309" t="str">
        <f t="shared" si="66"/>
        <v>-</v>
      </c>
      <c r="EF52" s="309" t="str">
        <f t="shared" si="67"/>
        <v>-</v>
      </c>
      <c r="EG52" s="309" t="str">
        <f t="shared" si="68"/>
        <v>-</v>
      </c>
      <c r="EH52" s="309" t="str">
        <f t="shared" si="69"/>
        <v>sconc</v>
      </c>
      <c r="EI52" s="309" t="str">
        <f t="shared" si="70"/>
        <v>sconc</v>
      </c>
      <c r="EJ52" s="7"/>
      <c r="EK52" s="7"/>
      <c r="EL52" s="7"/>
      <c r="EM52" s="34"/>
      <c r="EN52" s="66" t="str">
        <f t="shared" si="71"/>
        <v>-</v>
      </c>
      <c r="EO52" s="66" t="str">
        <f t="shared" si="72"/>
        <v>-</v>
      </c>
      <c r="EP52" s="66">
        <f t="shared" si="73"/>
        <v>0</v>
      </c>
      <c r="EQ52" s="66">
        <f t="shared" si="74"/>
        <v>0</v>
      </c>
      <c r="ER52" s="66" t="str">
        <f t="shared" si="75"/>
        <v>-</v>
      </c>
      <c r="ES52" s="66" t="str">
        <f t="shared" si="76"/>
        <v>-</v>
      </c>
      <c r="ET52" s="66" t="str">
        <f t="shared" si="77"/>
        <v>-</v>
      </c>
      <c r="EU52" s="66">
        <f t="shared" si="78"/>
        <v>0</v>
      </c>
      <c r="EV52" s="66" t="str">
        <f t="shared" si="79"/>
        <v>-</v>
      </c>
      <c r="EW52" s="66">
        <f t="shared" si="80"/>
        <v>0</v>
      </c>
      <c r="EX52" s="66" t="str">
        <f t="shared" si="81"/>
        <v>-</v>
      </c>
      <c r="EY52" s="66" t="str">
        <f t="shared" si="82"/>
        <v>-</v>
      </c>
      <c r="EZ52" s="66" t="str">
        <f t="shared" si="83"/>
        <v>-</v>
      </c>
      <c r="FA52" s="66" t="str">
        <f t="shared" si="84"/>
        <v>-</v>
      </c>
      <c r="FB52" s="66" t="str">
        <f t="shared" si="85"/>
        <v>-</v>
      </c>
      <c r="FC52" s="66" t="str">
        <f t="shared" si="86"/>
        <v>-</v>
      </c>
      <c r="FD52" s="66" t="str">
        <f t="shared" si="87"/>
        <v>-</v>
      </c>
      <c r="FE52" s="66" t="str">
        <f t="shared" si="88"/>
        <v>-</v>
      </c>
      <c r="FF52" s="66" t="str">
        <f t="shared" si="89"/>
        <v>-</v>
      </c>
      <c r="FG52" s="66" t="str">
        <f t="shared" si="90"/>
        <v>-</v>
      </c>
      <c r="FH52" s="66" t="str">
        <f t="shared" si="91"/>
        <v>-</v>
      </c>
      <c r="FI52" s="66" t="str">
        <f t="shared" si="92"/>
        <v>-</v>
      </c>
      <c r="FJ52" s="66" t="str">
        <f t="shared" si="93"/>
        <v>-</v>
      </c>
      <c r="FK52" s="66" t="str">
        <f t="shared" si="94"/>
        <v>-</v>
      </c>
      <c r="FL52" s="66">
        <f t="shared" si="95"/>
        <v>0</v>
      </c>
      <c r="FM52" s="66">
        <f t="shared" si="96"/>
        <v>0</v>
      </c>
      <c r="FN52" s="7"/>
      <c r="FO52" s="7"/>
      <c r="FP52" s="7"/>
      <c r="FQ52" s="97" t="s">
        <v>2</v>
      </c>
      <c r="FR52" s="71"/>
      <c r="FS52" s="7">
        <f>IF(ISNUMBER(INDEX($CI$15:$DI$314,$B52,GC$5)),MAX(FS$14:FS51)+1,0)</f>
        <v>0</v>
      </c>
      <c r="FT52" s="7">
        <f t="shared" si="97"/>
        <v>38</v>
      </c>
      <c r="FU52" s="7">
        <f t="shared" si="98"/>
        <v>286</v>
      </c>
      <c r="FV52" s="291">
        <f t="shared" si="99"/>
        <v>0</v>
      </c>
      <c r="FW52" s="291">
        <f t="shared" si="100"/>
        <v>38</v>
      </c>
      <c r="FX52" s="291" t="str">
        <f t="shared" si="141"/>
        <v>inflow</v>
      </c>
      <c r="FY52" s="85" t="str">
        <f t="shared" si="102"/>
        <v>|sfr7</v>
      </c>
      <c r="FZ52" s="338" t="str">
        <f t="shared" si="103"/>
        <v>inflow</v>
      </c>
      <c r="GA52" s="316" t="str">
        <f t="shared" si="104"/>
        <v>sfr_spd</v>
      </c>
      <c r="GB52" s="28" t="str">
        <f t="shared" si="105"/>
        <v/>
      </c>
      <c r="GC52" s="279" t="str">
        <f t="shared" si="115"/>
        <v/>
      </c>
      <c r="GD52" s="366" t="str">
        <f t="shared" si="142"/>
        <v/>
      </c>
      <c r="GE52" s="81"/>
      <c r="GF52" s="279" t="str">
        <f t="shared" si="116"/>
        <v/>
      </c>
      <c r="GG52" s="366" t="str">
        <f t="shared" si="143"/>
        <v/>
      </c>
      <c r="GH52" s="81"/>
      <c r="GI52" s="279" t="str">
        <f t="shared" si="117"/>
        <v/>
      </c>
      <c r="GJ52" s="366" t="str">
        <f t="shared" si="144"/>
        <v/>
      </c>
      <c r="GK52" s="81"/>
      <c r="GL52" s="279" t="str">
        <f t="shared" si="118"/>
        <v/>
      </c>
      <c r="GM52" s="362" t="str">
        <f t="shared" si="145"/>
        <v/>
      </c>
      <c r="GN52" s="81"/>
      <c r="GO52" s="279" t="str">
        <f t="shared" si="119"/>
        <v/>
      </c>
      <c r="GP52" s="286" t="str">
        <f t="shared" si="110"/>
        <v/>
      </c>
      <c r="GQ52" s="28"/>
      <c r="GR52" s="339" t="str">
        <f>IF(ISNUMBER(IF52),INDEX($GA$15:$GA$313,MATCH(IF52,$IE$15:$IE$190,0),1),"")</f>
        <v/>
      </c>
      <c r="GS52" s="341" t="str">
        <f t="shared" si="111"/>
        <v/>
      </c>
      <c r="GT52" s="340" t="str">
        <f t="shared" si="112"/>
        <v/>
      </c>
      <c r="GU52" s="279" t="str">
        <f t="shared" si="146"/>
        <v/>
      </c>
      <c r="GV52" s="279" t="str">
        <f t="shared" si="132"/>
        <v/>
      </c>
      <c r="GW52" s="279" t="str">
        <f t="shared" si="139"/>
        <v/>
      </c>
      <c r="GX52" s="279" t="str">
        <f t="shared" si="137"/>
        <v/>
      </c>
      <c r="GY52" s="279" t="str">
        <f t="shared" si="133"/>
        <v/>
      </c>
      <c r="GZ52" s="71"/>
      <c r="HA52" s="370" t="s">
        <v>552</v>
      </c>
      <c r="HB52" s="370" t="s">
        <v>562</v>
      </c>
      <c r="HC52" s="370" t="s">
        <v>21</v>
      </c>
      <c r="HD52" s="391" t="s">
        <v>144</v>
      </c>
      <c r="HE52" s="391" t="s">
        <v>21</v>
      </c>
      <c r="HF52" s="370" t="s">
        <v>555</v>
      </c>
      <c r="HG52" s="370"/>
      <c r="HH52" s="370"/>
      <c r="HI52" s="370"/>
      <c r="HJ52" s="371"/>
      <c r="HK52" s="294"/>
      <c r="HL52" s="294"/>
      <c r="HM52" s="75"/>
      <c r="HN52" s="293">
        <f>IF(HA52&lt;&gt;"",MAX(HN$14:HN51)+1,0)</f>
        <v>31</v>
      </c>
      <c r="HO52" s="293">
        <f>IF(HB52&lt;&gt;"",MAX(HO$14:HO51)+1,0)</f>
        <v>31</v>
      </c>
      <c r="HP52" s="293">
        <f>IF(HC52&lt;&gt;"",MAX(HP$14:HP51)+1,0)</f>
        <v>38</v>
      </c>
      <c r="HQ52" s="293">
        <f>IF(HD52&lt;&gt;"",MAX(HQ$14:HQ51)+1,0)</f>
        <v>30</v>
      </c>
      <c r="HR52" s="293">
        <f>IF(HE52&lt;&gt;"",MAX(HR$14:HR51)+1,0)</f>
        <v>28</v>
      </c>
      <c r="HS52" s="293">
        <f>IF(HF52&lt;&gt;"",MAX(HS$14:HS51)+1,0)</f>
        <v>10</v>
      </c>
      <c r="HT52" s="293">
        <f>IF(HG52&lt;&gt;"",MAX(HT$14:HT51)+1,0)</f>
        <v>0</v>
      </c>
      <c r="HU52" s="293">
        <f>IF(HH52&lt;&gt;"",MAX(HU$14:HU51)+1,0)</f>
        <v>0</v>
      </c>
      <c r="HV52" s="293">
        <f>IF(HI52&lt;&gt;"",MAX(HV$14:HV51)+1,0)</f>
        <v>0</v>
      </c>
      <c r="HW52" s="293">
        <f>IF(HJ52&lt;&gt;"",MAX(HW$14:HW51)+1,0)</f>
        <v>0</v>
      </c>
      <c r="HX52" s="293">
        <f>IF(HK52&lt;&gt;"",MAX(HX$14:HX51)+1,0)</f>
        <v>0</v>
      </c>
      <c r="HY52" s="293">
        <f>IF(HL52&lt;&gt;"",MAX(HY$14:HY51)+1,0)</f>
        <v>0</v>
      </c>
      <c r="HZ52" s="75">
        <f t="shared" si="123"/>
        <v>2</v>
      </c>
      <c r="IA52" s="75">
        <f t="shared" si="124"/>
        <v>0</v>
      </c>
      <c r="IB52" s="75">
        <f t="shared" si="125"/>
        <v>6</v>
      </c>
      <c r="IC52" s="75" t="str">
        <f t="shared" si="126"/>
        <v>tsmult</v>
      </c>
      <c r="ID52" s="395">
        <f t="shared" si="127"/>
        <v>93</v>
      </c>
      <c r="IE52" s="394">
        <f>IF(ISNUMBER(MATCH(GA52,$IC$15:$IC$313,0)),0,MAX(IE$14:IE51)+1)</f>
        <v>0</v>
      </c>
      <c r="IF52" s="394" t="str">
        <f t="shared" si="128"/>
        <v/>
      </c>
      <c r="IG52" s="383"/>
      <c r="IH52" s="80"/>
      <c r="II52" s="19"/>
      <c r="IJ52" s="282"/>
      <c r="IK52" s="71"/>
      <c r="IL52" s="229"/>
      <c r="IM52" s="229"/>
      <c r="IN52" s="22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98"/>
      <c r="JB52" s="189">
        <v>1.9425329571767826</v>
      </c>
      <c r="JC52" s="128">
        <v>840.8</v>
      </c>
      <c r="JD52" s="129">
        <v>839.92079405424454</v>
      </c>
      <c r="JE52" s="119">
        <v>2.9999902248382999</v>
      </c>
      <c r="JF52" s="132">
        <v>840.1558</v>
      </c>
      <c r="JG52" s="148">
        <v>47</v>
      </c>
      <c r="JH52" s="179">
        <v>1.9425300000000001</v>
      </c>
      <c r="JI52" s="140">
        <v>839.6</v>
      </c>
      <c r="JJ52" s="185"/>
      <c r="JK52" s="144"/>
      <c r="JL52" s="124"/>
      <c r="JM52" s="124"/>
      <c r="JN52" s="152"/>
      <c r="JO52" s="127">
        <f t="shared" si="131"/>
        <v>1.9425300000000001</v>
      </c>
      <c r="JP52" s="126">
        <f t="shared" si="138"/>
        <v>1.9425300000000001</v>
      </c>
      <c r="JQ52" s="127">
        <v>1.9425329571767826</v>
      </c>
      <c r="JR52" s="160">
        <f t="shared" si="134"/>
        <v>1.9425300000000001</v>
      </c>
      <c r="JS52" s="160">
        <f t="shared" si="135"/>
        <v>46.620720000000006</v>
      </c>
      <c r="JT52" s="160">
        <f t="shared" si="136"/>
        <v>2797.2432000000003</v>
      </c>
      <c r="JU52" s="160">
        <f t="shared" si="140"/>
        <v>46.620720000000006</v>
      </c>
      <c r="JV52" s="98"/>
      <c r="JW52" s="71"/>
      <c r="JX52" s="293" t="str">
        <f>IF(AND(ISNUMBER(JX$14),ISNUMBER(MATCH($IC52,DJ$15:DJ$313,0))),$IC52,"")</f>
        <v>tsmult</v>
      </c>
      <c r="JY52" s="293" t="str">
        <f>IF(AND(ISNUMBER(JY$14),ISNUMBER(MATCH($IC52,DK$15:DK$313,0))),$IC52,"")</f>
        <v/>
      </c>
      <c r="JZ52" s="293" t="str">
        <f>IF(AND(ISNUMBER(JZ$14),ISNUMBER(MATCH($IC52,DL$15:DL$313,0))),$IC52,"")</f>
        <v>tsmult</v>
      </c>
      <c r="KA52" s="293" t="str">
        <f>IF(AND(ISNUMBER(KA$14),ISNUMBER(MATCH($IC52,DM$15:DM$313,0))),$IC52,"")</f>
        <v>tsmult</v>
      </c>
      <c r="KB52" s="293" t="str">
        <f>IF(AND(ISNUMBER(KB$14),ISNUMBER(MATCH($IC52,DN$15:DN$313,0))),$IC52,"")</f>
        <v/>
      </c>
      <c r="KC52" s="293" t="str">
        <f>IF(AND(ISNUMBER(KC$14),ISNUMBER(MATCH($IC52,DO$15:DO$313,0))),$IC52,"")</f>
        <v/>
      </c>
      <c r="KD52" s="293" t="str">
        <f>IF(AND(ISNUMBER(KD$14),ISNUMBER(MATCH($IC52,DP$15:DP$313,0))),$IC52,"")</f>
        <v/>
      </c>
      <c r="KE52" s="293" t="str">
        <f>IF(AND(ISNUMBER(KE$14),ISNUMBER(MATCH($IC52,DQ$15:DQ$313,0))),$IC52,"")</f>
        <v>tsmult</v>
      </c>
      <c r="KF52" s="293" t="str">
        <f>IF(AND(ISNUMBER(KF$14),ISNUMBER(MATCH($IC52,DR$15:DR$313,0))),$IC52,"")</f>
        <v>tsmult</v>
      </c>
      <c r="KG52" s="293" t="str">
        <f>IF(AND(ISNUMBER(KG$14),ISNUMBER(MATCH($IC52,DS$15:DS$313,0))),$IC52,"")</f>
        <v>tsmult</v>
      </c>
      <c r="KH52" s="293" t="str">
        <f>IF(AND(ISNUMBER(KH$14),ISNUMBER(MATCH($IC52,DT$15:DT$313,0))),$IC52,"")</f>
        <v/>
      </c>
      <c r="KI52" s="293" t="str">
        <f>IF(AND(ISNUMBER(KI$14),ISNUMBER(MATCH($IC52,DU$15:DU$313,0))),$IC52,"")</f>
        <v/>
      </c>
      <c r="KJ52" s="293" t="str">
        <f>IF(AND(ISNUMBER(KJ$14),ISNUMBER(MATCH($IC52,DV$15:DV$313,0))),$IC52,"")</f>
        <v>tsmult</v>
      </c>
      <c r="KK52" s="293" t="str">
        <f>IF(AND(ISNUMBER(KK$14),ISNUMBER(MATCH($IC52,DW$15:DW$313,0))),$IC52,"")</f>
        <v/>
      </c>
      <c r="KL52" s="293" t="str">
        <f>IF(AND(ISNUMBER(KL$14),ISNUMBER(MATCH($IC52,DX$15:DX$313,0))),$IC52,"")</f>
        <v/>
      </c>
      <c r="KM52" s="293" t="str">
        <f>IF(AND(ISNUMBER(KM$14),ISNUMBER(MATCH($IC52,DY$15:DY$313,0))),$IC52,"")</f>
        <v/>
      </c>
      <c r="KN52" s="293" t="str">
        <f>IF(AND(ISNUMBER(KN$14),ISNUMBER(MATCH($IC52,DZ$15:DZ$313,0))),$IC52,"")</f>
        <v>tsmult</v>
      </c>
      <c r="KO52" s="293" t="str">
        <f>IF(AND(ISNUMBER(KO$14),ISNUMBER(MATCH($IC52,EA$15:EA$313,0))),$IC52,"")</f>
        <v>tsmult</v>
      </c>
      <c r="KP52" s="293" t="str">
        <f>IF(AND(ISNUMBER(KP$14),ISNUMBER(MATCH($IC52,EB$15:EB$313,0))),$IC52,"")</f>
        <v>tsmult</v>
      </c>
      <c r="KQ52" s="293" t="str">
        <f>IF(AND(ISNUMBER(KQ$14),ISNUMBER(MATCH($IC52,EC$15:EC$313,0))),$IC52,"")</f>
        <v/>
      </c>
      <c r="KR52" s="293" t="str">
        <f>IF(AND(ISNUMBER(KR$14),ISNUMBER(MATCH($IC52,ED$15:ED$313,0))),$IC52,"")</f>
        <v/>
      </c>
      <c r="KS52" s="293" t="str">
        <f>IF(AND(ISNUMBER(KS$14),ISNUMBER(MATCH($IC52,EE$15:EE$313,0))),$IC52,"")</f>
        <v/>
      </c>
      <c r="KT52" s="293" t="str">
        <f>IF(AND(ISNUMBER(KT$14),ISNUMBER(MATCH($IC52,EF$15:EF$313,0))),$IC52,"")</f>
        <v/>
      </c>
      <c r="KU52" s="293" t="str">
        <f>IF(AND(ISNUMBER(KU$14),ISNUMBER(MATCH($IC52,EG$15:EG$313,0))),$IC52,"")</f>
        <v/>
      </c>
      <c r="KV52" s="293" t="str">
        <f>IF(AND(ISNUMBER(KV$14),ISNUMBER(MATCH($IC52,EH$15:EH$313,0))),$IC52,"")</f>
        <v/>
      </c>
      <c r="KW52" s="293" t="str">
        <f>IF(AND(ISNUMBER(KW$14),ISNUMBER(MATCH($IC52,EI$15:EI$313,0))),$IC52,"")</f>
        <v>tsmult</v>
      </c>
      <c r="KX52" s="293" t="str">
        <f>IF(AND(ISNUMBER(KX$14),ISNUMBER(MATCH($IC52,EJ$15:EJ$313,0))),$IC52,"")</f>
        <v/>
      </c>
      <c r="KY52" s="293" t="str">
        <f>IF(AND(ISNUMBER(KY$14),ISNUMBER(MATCH($IC52,EK$15:EK$313,0))),$IC52,"")</f>
        <v/>
      </c>
      <c r="KZ52" s="293"/>
      <c r="LA52" s="293"/>
      <c r="LB52" s="293"/>
      <c r="LC52" s="75">
        <f>COUNTIF(JX52:KY52,"="&amp;IC52)</f>
        <v>11</v>
      </c>
      <c r="LD52" s="71"/>
      <c r="LE52" s="71"/>
      <c r="LF52" s="71"/>
      <c r="LG52" s="71"/>
      <c r="LH52" s="71"/>
      <c r="LI52" s="71"/>
      <c r="LJ52" s="71"/>
      <c r="LK52" s="71"/>
      <c r="LL52" s="71"/>
      <c r="LM52" s="71"/>
      <c r="LN52" s="71"/>
      <c r="LO52" s="71"/>
      <c r="LP52" s="71"/>
      <c r="LQ52" s="71"/>
    </row>
    <row r="53" spans="1:329" s="3" customFormat="1" ht="6" customHeight="1" x14ac:dyDescent="0.15">
      <c r="A53" s="80"/>
      <c r="B53" s="305">
        <f t="shared" si="129"/>
        <v>39</v>
      </c>
      <c r="C53" s="84" t="s">
        <v>32</v>
      </c>
      <c r="D53" s="303" t="s">
        <v>589</v>
      </c>
      <c r="E53" s="71"/>
      <c r="F53" s="260"/>
      <c r="G53" s="261" t="s">
        <v>39</v>
      </c>
      <c r="H53" s="262">
        <v>1</v>
      </c>
      <c r="I53" s="260"/>
      <c r="J53" s="261"/>
      <c r="K53" s="262"/>
      <c r="L53" s="260"/>
      <c r="M53" s="261" t="s">
        <v>92</v>
      </c>
      <c r="N53" s="262">
        <v>0.5</v>
      </c>
      <c r="O53" s="260"/>
      <c r="P53" s="261" t="s">
        <v>113</v>
      </c>
      <c r="Q53" s="262" t="s">
        <v>113</v>
      </c>
      <c r="R53" s="260"/>
      <c r="S53" s="261"/>
      <c r="T53" s="262"/>
      <c r="U53" s="260"/>
      <c r="V53" s="261"/>
      <c r="W53" s="262"/>
      <c r="X53" s="260"/>
      <c r="Y53" s="261"/>
      <c r="Z53" s="262"/>
      <c r="AA53" s="260"/>
      <c r="AB53" s="261" t="s">
        <v>15</v>
      </c>
      <c r="AC53" s="262">
        <v>100</v>
      </c>
      <c r="AD53" s="260"/>
      <c r="AE53" s="261"/>
      <c r="AF53" s="262"/>
      <c r="AG53" s="260"/>
      <c r="AH53" s="261" t="s">
        <v>16</v>
      </c>
      <c r="AI53" s="262">
        <v>300</v>
      </c>
      <c r="AJ53" s="260"/>
      <c r="AK53" s="261"/>
      <c r="AL53" s="262"/>
      <c r="AM53" s="260"/>
      <c r="AN53" s="261" t="s">
        <v>20</v>
      </c>
      <c r="AO53" s="262">
        <v>0</v>
      </c>
      <c r="AP53" s="283"/>
      <c r="AQ53" s="356" t="s">
        <v>646</v>
      </c>
      <c r="AR53" s="351" t="s">
        <v>718</v>
      </c>
      <c r="AS53" s="283"/>
      <c r="AT53" s="356" t="s">
        <v>646</v>
      </c>
      <c r="AU53" s="351" t="s">
        <v>718</v>
      </c>
      <c r="AV53" s="260"/>
      <c r="AW53" s="356" t="s">
        <v>646</v>
      </c>
      <c r="AX53" s="351" t="s">
        <v>718</v>
      </c>
      <c r="AY53" s="260"/>
      <c r="AZ53" s="356"/>
      <c r="BA53" s="351"/>
      <c r="BB53" s="260"/>
      <c r="BC53" s="356"/>
      <c r="BD53" s="351"/>
      <c r="BE53" s="260"/>
      <c r="BF53" s="261" t="s">
        <v>712</v>
      </c>
      <c r="BG53" s="351" t="s">
        <v>836</v>
      </c>
      <c r="BH53" s="260"/>
      <c r="BI53" s="261"/>
      <c r="BJ53" s="351"/>
      <c r="BK53" s="260"/>
      <c r="BL53" s="261" t="s">
        <v>679</v>
      </c>
      <c r="BM53" s="262" t="s">
        <v>836</v>
      </c>
      <c r="BN53" s="260"/>
      <c r="BO53" s="261" t="s">
        <v>679</v>
      </c>
      <c r="BP53" s="262" t="s">
        <v>836</v>
      </c>
      <c r="BQ53" s="260"/>
      <c r="BR53" s="261"/>
      <c r="BS53" s="262"/>
      <c r="BT53" s="260"/>
      <c r="BU53" s="261"/>
      <c r="BV53" s="262"/>
      <c r="BW53" s="260"/>
      <c r="BX53" s="261" t="s">
        <v>57</v>
      </c>
      <c r="BY53" s="262" t="s">
        <v>173</v>
      </c>
      <c r="BZ53" s="260"/>
      <c r="CA53" s="261" t="s">
        <v>560</v>
      </c>
      <c r="CB53" s="262">
        <v>5</v>
      </c>
      <c r="CC53" s="260"/>
      <c r="CD53" s="261" t="s">
        <v>30</v>
      </c>
      <c r="CE53" s="262" t="s">
        <v>115</v>
      </c>
      <c r="CF53" s="376" t="s">
        <v>2</v>
      </c>
      <c r="CG53" s="229"/>
      <c r="CH53" s="230" t="str">
        <f>IF(ISNUMBER(FW53),IF(ISNUMBER(MATCH(GA53,$CG$15:$CG$313,0)),0,MAX(CH$14:CH52)+1),"")</f>
        <v/>
      </c>
      <c r="CI53" s="7">
        <f t="shared" si="19"/>
        <v>30</v>
      </c>
      <c r="CJ53" s="7" t="str">
        <f t="shared" si="20"/>
        <v/>
      </c>
      <c r="CK53" s="7" t="str">
        <f t="shared" si="21"/>
        <v/>
      </c>
      <c r="CL53" s="7" t="str">
        <f t="shared" si="22"/>
        <v/>
      </c>
      <c r="CM53" s="7">
        <f t="shared" si="23"/>
        <v>15</v>
      </c>
      <c r="CN53" s="7" t="str">
        <f t="shared" si="24"/>
        <v/>
      </c>
      <c r="CO53" s="7">
        <f t="shared" si="25"/>
        <v>15</v>
      </c>
      <c r="CP53" s="7" t="str">
        <f t="shared" si="26"/>
        <v/>
      </c>
      <c r="CQ53" s="7">
        <f t="shared" si="27"/>
        <v>19</v>
      </c>
      <c r="CR53" s="7" t="str">
        <f t="shared" si="28"/>
        <v/>
      </c>
      <c r="CS53" s="7">
        <f t="shared" si="29"/>
        <v>12</v>
      </c>
      <c r="CT53" s="7" t="str">
        <f t="shared" si="30"/>
        <v/>
      </c>
      <c r="CU53" s="7" t="str">
        <f t="shared" si="31"/>
        <v/>
      </c>
      <c r="CV53" s="7" t="str">
        <f t="shared" si="32"/>
        <v/>
      </c>
      <c r="CW53" s="7" t="str">
        <f t="shared" si="33"/>
        <v/>
      </c>
      <c r="CX53" s="7" t="str">
        <f t="shared" si="34"/>
        <v/>
      </c>
      <c r="CY53" s="7" t="str">
        <f t="shared" si="35"/>
        <v/>
      </c>
      <c r="CZ53" s="7" t="str">
        <f t="shared" si="36"/>
        <v/>
      </c>
      <c r="DA53" s="7" t="str">
        <f t="shared" si="37"/>
        <v/>
      </c>
      <c r="DB53" s="7" t="str">
        <f t="shared" si="38"/>
        <v/>
      </c>
      <c r="DC53" s="7" t="str">
        <f t="shared" si="39"/>
        <v/>
      </c>
      <c r="DD53" s="7" t="str">
        <f t="shared" si="40"/>
        <v/>
      </c>
      <c r="DE53" s="7" t="str">
        <f t="shared" si="41"/>
        <v/>
      </c>
      <c r="DF53" s="7" t="str">
        <f t="shared" si="42"/>
        <v/>
      </c>
      <c r="DG53" s="7">
        <f t="shared" si="43"/>
        <v>9</v>
      </c>
      <c r="DH53" s="7">
        <f t="shared" si="44"/>
        <v>26</v>
      </c>
      <c r="DI53" s="65" t="s">
        <v>2</v>
      </c>
      <c r="DJ53" s="309" t="str">
        <f t="shared" si="45"/>
        <v>laytyp</v>
      </c>
      <c r="DK53" s="309" t="str">
        <f t="shared" si="46"/>
        <v>-</v>
      </c>
      <c r="DL53" s="309" t="str">
        <f t="shared" si="47"/>
        <v>-</v>
      </c>
      <c r="DM53" s="309" t="str">
        <f t="shared" si="48"/>
        <v>-</v>
      </c>
      <c r="DN53" s="309" t="str">
        <f t="shared" si="49"/>
        <v>laytyp</v>
      </c>
      <c r="DO53" s="309" t="str">
        <f t="shared" si="50"/>
        <v>-</v>
      </c>
      <c r="DP53" s="309" t="str">
        <f t="shared" si="51"/>
        <v>laytyp</v>
      </c>
      <c r="DQ53" s="309" t="str">
        <f t="shared" si="52"/>
        <v>-</v>
      </c>
      <c r="DR53" s="309" t="str">
        <f t="shared" si="53"/>
        <v>laytyp</v>
      </c>
      <c r="DS53" s="309" t="str">
        <f t="shared" si="54"/>
        <v>-</v>
      </c>
      <c r="DT53" s="309" t="str">
        <f t="shared" si="55"/>
        <v>laytyp</v>
      </c>
      <c r="DU53" s="309" t="str">
        <f t="shared" si="56"/>
        <v>-</v>
      </c>
      <c r="DV53" s="309" t="str">
        <f t="shared" si="57"/>
        <v>-</v>
      </c>
      <c r="DW53" s="309" t="str">
        <f t="shared" si="58"/>
        <v>-</v>
      </c>
      <c r="DX53" s="309" t="str">
        <f t="shared" si="59"/>
        <v>-</v>
      </c>
      <c r="DY53" s="309" t="str">
        <f t="shared" si="60"/>
        <v>-</v>
      </c>
      <c r="DZ53" s="309" t="str">
        <f t="shared" si="61"/>
        <v>-</v>
      </c>
      <c r="EA53" s="309" t="str">
        <f t="shared" si="62"/>
        <v>-</v>
      </c>
      <c r="EB53" s="309" t="str">
        <f t="shared" si="63"/>
        <v>-</v>
      </c>
      <c r="EC53" s="309" t="str">
        <f t="shared" si="64"/>
        <v>-</v>
      </c>
      <c r="ED53" s="309" t="str">
        <f t="shared" si="65"/>
        <v>-</v>
      </c>
      <c r="EE53" s="309" t="str">
        <f t="shared" si="66"/>
        <v>-</v>
      </c>
      <c r="EF53" s="309" t="str">
        <f t="shared" si="67"/>
        <v>-</v>
      </c>
      <c r="EG53" s="309" t="str">
        <f t="shared" si="68"/>
        <v>-</v>
      </c>
      <c r="EH53" s="309" t="str">
        <f t="shared" si="69"/>
        <v>laytyp</v>
      </c>
      <c r="EI53" s="309" t="str">
        <f t="shared" si="70"/>
        <v>laytyp</v>
      </c>
      <c r="EJ53" s="7"/>
      <c r="EK53" s="7"/>
      <c r="EL53" s="7"/>
      <c r="EM53" s="34"/>
      <c r="EN53" s="66">
        <f t="shared" si="71"/>
        <v>1</v>
      </c>
      <c r="EO53" s="66" t="str">
        <f t="shared" si="72"/>
        <v>-</v>
      </c>
      <c r="EP53" s="66" t="str">
        <f t="shared" si="73"/>
        <v>-</v>
      </c>
      <c r="EQ53" s="66" t="str">
        <f t="shared" si="74"/>
        <v>-</v>
      </c>
      <c r="ER53" s="66">
        <f t="shared" si="75"/>
        <v>0</v>
      </c>
      <c r="ES53" s="66" t="str">
        <f t="shared" si="76"/>
        <v>-</v>
      </c>
      <c r="ET53" s="66">
        <f t="shared" si="77"/>
        <v>0</v>
      </c>
      <c r="EU53" s="66" t="str">
        <f t="shared" si="78"/>
        <v>-</v>
      </c>
      <c r="EV53" s="66">
        <f t="shared" si="79"/>
        <v>0</v>
      </c>
      <c r="EW53" s="66" t="str">
        <f t="shared" si="80"/>
        <v>-</v>
      </c>
      <c r="EX53" s="66">
        <f t="shared" si="81"/>
        <v>0</v>
      </c>
      <c r="EY53" s="66" t="str">
        <f t="shared" si="82"/>
        <v>-</v>
      </c>
      <c r="EZ53" s="66" t="str">
        <f t="shared" si="83"/>
        <v>-</v>
      </c>
      <c r="FA53" s="66" t="str">
        <f t="shared" si="84"/>
        <v>-</v>
      </c>
      <c r="FB53" s="66" t="str">
        <f t="shared" si="85"/>
        <v>-</v>
      </c>
      <c r="FC53" s="66" t="str">
        <f t="shared" si="86"/>
        <v>-</v>
      </c>
      <c r="FD53" s="66" t="str">
        <f t="shared" si="87"/>
        <v>-</v>
      </c>
      <c r="FE53" s="66" t="str">
        <f t="shared" si="88"/>
        <v>-</v>
      </c>
      <c r="FF53" s="66" t="str">
        <f t="shared" si="89"/>
        <v>-</v>
      </c>
      <c r="FG53" s="66" t="str">
        <f t="shared" si="90"/>
        <v>-</v>
      </c>
      <c r="FH53" s="66" t="str">
        <f t="shared" si="91"/>
        <v>-</v>
      </c>
      <c r="FI53" s="66" t="str">
        <f t="shared" si="92"/>
        <v>-</v>
      </c>
      <c r="FJ53" s="66" t="str">
        <f t="shared" si="93"/>
        <v>-</v>
      </c>
      <c r="FK53" s="66" t="str">
        <f t="shared" si="94"/>
        <v>-</v>
      </c>
      <c r="FL53" s="66">
        <f t="shared" si="95"/>
        <v>1</v>
      </c>
      <c r="FM53" s="66">
        <f t="shared" si="96"/>
        <v>1</v>
      </c>
      <c r="FN53" s="7"/>
      <c r="FO53" s="7"/>
      <c r="FP53" s="7"/>
      <c r="FQ53" s="97" t="s">
        <v>2</v>
      </c>
      <c r="FR53" s="71"/>
      <c r="FS53" s="7">
        <f>IF(ISNUMBER(INDEX($CI$15:$DI$314,$B53,GC$5)),MAX(FS$14:FS52)+1,0)</f>
        <v>0</v>
      </c>
      <c r="FT53" s="7" t="str">
        <f t="shared" si="97"/>
        <v/>
      </c>
      <c r="FU53" s="7" t="str">
        <f t="shared" si="98"/>
        <v/>
      </c>
      <c r="FV53" s="291">
        <f t="shared" si="99"/>
        <v>39</v>
      </c>
      <c r="FW53" s="291" t="str">
        <f t="shared" si="100"/>
        <v/>
      </c>
      <c r="FX53" s="291" t="str">
        <f t="shared" si="141"/>
        <v/>
      </c>
      <c r="FY53" s="85" t="str">
        <f t="shared" si="102"/>
        <v/>
      </c>
      <c r="FZ53" s="338" t="str">
        <f t="shared" si="103"/>
        <v/>
      </c>
      <c r="GA53" s="316" t="str">
        <f t="shared" si="104"/>
        <v/>
      </c>
      <c r="GB53" s="28" t="str">
        <f t="shared" si="105"/>
        <v/>
      </c>
      <c r="GC53" s="279" t="str">
        <f t="shared" si="115"/>
        <v/>
      </c>
      <c r="GD53" s="366" t="str">
        <f t="shared" si="142"/>
        <v/>
      </c>
      <c r="GE53" s="81"/>
      <c r="GF53" s="279" t="str">
        <f t="shared" si="116"/>
        <v/>
      </c>
      <c r="GG53" s="366" t="str">
        <f t="shared" si="143"/>
        <v/>
      </c>
      <c r="GH53" s="81"/>
      <c r="GI53" s="279" t="str">
        <f t="shared" si="117"/>
        <v/>
      </c>
      <c r="GJ53" s="366" t="str">
        <f t="shared" si="144"/>
        <v/>
      </c>
      <c r="GK53" s="81"/>
      <c r="GL53" s="279" t="str">
        <f t="shared" si="118"/>
        <v/>
      </c>
      <c r="GM53" s="362" t="str">
        <f t="shared" si="145"/>
        <v/>
      </c>
      <c r="GN53" s="81"/>
      <c r="GO53" s="279" t="str">
        <f t="shared" si="119"/>
        <v/>
      </c>
      <c r="GP53" s="286" t="str">
        <f t="shared" si="110"/>
        <v/>
      </c>
      <c r="GQ53" s="28"/>
      <c r="GR53" s="339" t="str">
        <f>IF(ISNUMBER(IF53),INDEX($GA$15:$GA$313,MATCH(IF53,$IE$15:$IE$190,0),1),"")</f>
        <v/>
      </c>
      <c r="GS53" s="341" t="str">
        <f t="shared" si="111"/>
        <v/>
      </c>
      <c r="GT53" s="340" t="str">
        <f t="shared" si="112"/>
        <v/>
      </c>
      <c r="GU53" s="279" t="str">
        <f t="shared" si="146"/>
        <v/>
      </c>
      <c r="GV53" s="279" t="str">
        <f t="shared" si="132"/>
        <v/>
      </c>
      <c r="GW53" s="279" t="str">
        <f t="shared" si="139"/>
        <v/>
      </c>
      <c r="GX53" s="279" t="str">
        <f t="shared" si="137"/>
        <v/>
      </c>
      <c r="GY53" s="279" t="str">
        <f t="shared" si="133"/>
        <v/>
      </c>
      <c r="GZ53" s="71"/>
      <c r="HA53" s="370" t="s">
        <v>553</v>
      </c>
      <c r="HB53" s="370" t="s">
        <v>564</v>
      </c>
      <c r="HC53" s="370" t="s">
        <v>22</v>
      </c>
      <c r="HD53" s="391" t="s">
        <v>113</v>
      </c>
      <c r="HE53" s="391" t="s">
        <v>22</v>
      </c>
      <c r="HF53" s="370" t="s">
        <v>556</v>
      </c>
      <c r="HG53" s="370"/>
      <c r="HH53" s="370"/>
      <c r="HI53" s="370"/>
      <c r="HJ53" s="371"/>
      <c r="HK53" s="294"/>
      <c r="HL53" s="294"/>
      <c r="HM53" s="75"/>
      <c r="HN53" s="293">
        <f>IF(HA53&lt;&gt;"",MAX(HN$14:HN52)+1,0)</f>
        <v>32</v>
      </c>
      <c r="HO53" s="293">
        <f>IF(HB53&lt;&gt;"",MAX(HO$14:HO52)+1,0)</f>
        <v>32</v>
      </c>
      <c r="HP53" s="293">
        <f>IF(HC53&lt;&gt;"",MAX(HP$14:HP52)+1,0)</f>
        <v>39</v>
      </c>
      <c r="HQ53" s="293">
        <f>IF(HD53&lt;&gt;"",MAX(HQ$14:HQ52)+1,0)</f>
        <v>31</v>
      </c>
      <c r="HR53" s="293">
        <f>IF(HE53&lt;&gt;"",MAX(HR$14:HR52)+1,0)</f>
        <v>29</v>
      </c>
      <c r="HS53" s="293">
        <f>IF(HF53&lt;&gt;"",MAX(HS$14:HS52)+1,0)</f>
        <v>11</v>
      </c>
      <c r="HT53" s="293">
        <f>IF(HG53&lt;&gt;"",MAX(HT$14:HT52)+1,0)</f>
        <v>0</v>
      </c>
      <c r="HU53" s="293">
        <f>IF(HH53&lt;&gt;"",MAX(HU$14:HU52)+1,0)</f>
        <v>0</v>
      </c>
      <c r="HV53" s="293">
        <f>IF(HI53&lt;&gt;"",MAX(HV$14:HV52)+1,0)</f>
        <v>0</v>
      </c>
      <c r="HW53" s="293">
        <f>IF(HJ53&lt;&gt;"",MAX(HW$14:HW52)+1,0)</f>
        <v>0</v>
      </c>
      <c r="HX53" s="293">
        <f>IF(HK53&lt;&gt;"",MAX(HX$14:HX52)+1,0)</f>
        <v>0</v>
      </c>
      <c r="HY53" s="293">
        <f>IF(HL53&lt;&gt;"",MAX(HY$14:HY52)+1,0)</f>
        <v>0</v>
      </c>
      <c r="HZ53" s="75">
        <f t="shared" si="123"/>
        <v>2</v>
      </c>
      <c r="IA53" s="75">
        <f t="shared" si="124"/>
        <v>0</v>
      </c>
      <c r="IB53" s="75">
        <f t="shared" si="125"/>
        <v>7</v>
      </c>
      <c r="IC53" s="75" t="str">
        <f t="shared" si="126"/>
        <v>tdis</v>
      </c>
      <c r="ID53" s="395" t="str">
        <f t="shared" si="127"/>
        <v/>
      </c>
      <c r="IE53" s="394">
        <f>IF(ISNUMBER(MATCH(GA53,$IC$15:$IC$313,0)),0,MAX(IE$14:IE52)+1)</f>
        <v>0</v>
      </c>
      <c r="IF53" s="394" t="str">
        <f t="shared" si="128"/>
        <v/>
      </c>
      <c r="IG53" s="383"/>
      <c r="IH53" s="80"/>
      <c r="II53" s="19"/>
      <c r="IJ53" s="282"/>
      <c r="IK53" s="71"/>
      <c r="IL53" s="229"/>
      <c r="IM53" s="229"/>
      <c r="IN53" s="22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98"/>
      <c r="JB53" s="189">
        <v>2.1503600571767829</v>
      </c>
      <c r="JC53" s="128">
        <v>840.8</v>
      </c>
      <c r="JD53" s="129">
        <v>840.15156328501371</v>
      </c>
      <c r="JE53" s="119">
        <v>2.9999902248382999</v>
      </c>
      <c r="JF53" s="132">
        <v>840.1558</v>
      </c>
      <c r="JG53" s="148">
        <v>48</v>
      </c>
      <c r="JH53" s="179">
        <v>2.15036</v>
      </c>
      <c r="JI53" s="140">
        <v>839.9</v>
      </c>
      <c r="JJ53" s="185"/>
      <c r="JK53" s="144"/>
      <c r="JL53" s="124"/>
      <c r="JM53" s="124"/>
      <c r="JN53" s="152"/>
      <c r="JO53" s="127">
        <f t="shared" si="131"/>
        <v>2.15036</v>
      </c>
      <c r="JP53" s="126">
        <f t="shared" si="138"/>
        <v>2.15036</v>
      </c>
      <c r="JQ53" s="127">
        <v>2.1503600571767829</v>
      </c>
      <c r="JR53" s="160">
        <f t="shared" si="134"/>
        <v>2.15036</v>
      </c>
      <c r="JS53" s="160">
        <f t="shared" si="135"/>
        <v>51.608640000000001</v>
      </c>
      <c r="JT53" s="160">
        <f t="shared" si="136"/>
        <v>3096.5183999999999</v>
      </c>
      <c r="JU53" s="160">
        <f t="shared" si="140"/>
        <v>51.608640000000001</v>
      </c>
      <c r="JV53" s="98"/>
      <c r="JW53" s="71"/>
      <c r="JX53" s="293" t="str">
        <f>IF(AND(ISNUMBER(JX$14),ISNUMBER(MATCH($IC53,DJ$15:DJ$313,0))),$IC53,"")</f>
        <v/>
      </c>
      <c r="JY53" s="293" t="str">
        <f>IF(AND(ISNUMBER(JY$14),ISNUMBER(MATCH($IC53,DK$15:DK$313,0))),$IC53,"")</f>
        <v/>
      </c>
      <c r="JZ53" s="293" t="str">
        <f>IF(AND(ISNUMBER(JZ$14),ISNUMBER(MATCH($IC53,DL$15:DL$313,0))),$IC53,"")</f>
        <v/>
      </c>
      <c r="KA53" s="293" t="str">
        <f>IF(AND(ISNUMBER(KA$14),ISNUMBER(MATCH($IC53,DM$15:DM$313,0))),$IC53,"")</f>
        <v/>
      </c>
      <c r="KB53" s="293" t="str">
        <f>IF(AND(ISNUMBER(KB$14),ISNUMBER(MATCH($IC53,DN$15:DN$313,0))),$IC53,"")</f>
        <v/>
      </c>
      <c r="KC53" s="293" t="str">
        <f>IF(AND(ISNUMBER(KC$14),ISNUMBER(MATCH($IC53,DO$15:DO$313,0))),$IC53,"")</f>
        <v/>
      </c>
      <c r="KD53" s="293" t="str">
        <f>IF(AND(ISNUMBER(KD$14),ISNUMBER(MATCH($IC53,DP$15:DP$313,0))),$IC53,"")</f>
        <v/>
      </c>
      <c r="KE53" s="293" t="str">
        <f>IF(AND(ISNUMBER(KE$14),ISNUMBER(MATCH($IC53,DQ$15:DQ$313,0))),$IC53,"")</f>
        <v/>
      </c>
      <c r="KF53" s="293" t="str">
        <f>IF(AND(ISNUMBER(KF$14),ISNUMBER(MATCH($IC53,DR$15:DR$313,0))),$IC53,"")</f>
        <v/>
      </c>
      <c r="KG53" s="293" t="str">
        <f>IF(AND(ISNUMBER(KG$14),ISNUMBER(MATCH($IC53,DS$15:DS$313,0))),$IC53,"")</f>
        <v/>
      </c>
      <c r="KH53" s="293" t="str">
        <f>IF(AND(ISNUMBER(KH$14),ISNUMBER(MATCH($IC53,DT$15:DT$313,0))),$IC53,"")</f>
        <v/>
      </c>
      <c r="KI53" s="293" t="str">
        <f>IF(AND(ISNUMBER(KI$14),ISNUMBER(MATCH($IC53,DU$15:DU$313,0))),$IC53,"")</f>
        <v/>
      </c>
      <c r="KJ53" s="293" t="str">
        <f>IF(AND(ISNUMBER(KJ$14),ISNUMBER(MATCH($IC53,DV$15:DV$313,0))),$IC53,"")</f>
        <v>tdis</v>
      </c>
      <c r="KK53" s="293" t="str">
        <f>IF(AND(ISNUMBER(KK$14),ISNUMBER(MATCH($IC53,DW$15:DW$313,0))),$IC53,"")</f>
        <v/>
      </c>
      <c r="KL53" s="293" t="str">
        <f>IF(AND(ISNUMBER(KL$14),ISNUMBER(MATCH($IC53,DX$15:DX$313,0))),$IC53,"")</f>
        <v/>
      </c>
      <c r="KM53" s="293" t="str">
        <f>IF(AND(ISNUMBER(KM$14),ISNUMBER(MATCH($IC53,DY$15:DY$313,0))),$IC53,"")</f>
        <v/>
      </c>
      <c r="KN53" s="293" t="str">
        <f>IF(AND(ISNUMBER(KN$14),ISNUMBER(MATCH($IC53,DZ$15:DZ$313,0))),$IC53,"")</f>
        <v>tdis</v>
      </c>
      <c r="KO53" s="293" t="str">
        <f>IF(AND(ISNUMBER(KO$14),ISNUMBER(MATCH($IC53,EA$15:EA$313,0))),$IC53,"")</f>
        <v>tdis</v>
      </c>
      <c r="KP53" s="293" t="str">
        <f>IF(AND(ISNUMBER(KP$14),ISNUMBER(MATCH($IC53,EB$15:EB$313,0))),$IC53,"")</f>
        <v>tdis</v>
      </c>
      <c r="KQ53" s="293" t="str">
        <f>IF(AND(ISNUMBER(KQ$14),ISNUMBER(MATCH($IC53,EC$15:EC$313,0))),$IC53,"")</f>
        <v/>
      </c>
      <c r="KR53" s="293" t="str">
        <f>IF(AND(ISNUMBER(KR$14),ISNUMBER(MATCH($IC53,ED$15:ED$313,0))),$IC53,"")</f>
        <v/>
      </c>
      <c r="KS53" s="293" t="str">
        <f>IF(AND(ISNUMBER(KS$14),ISNUMBER(MATCH($IC53,EE$15:EE$313,0))),$IC53,"")</f>
        <v/>
      </c>
      <c r="KT53" s="293" t="str">
        <f>IF(AND(ISNUMBER(KT$14),ISNUMBER(MATCH($IC53,EF$15:EF$313,0))),$IC53,"")</f>
        <v/>
      </c>
      <c r="KU53" s="293" t="str">
        <f>IF(AND(ISNUMBER(KU$14),ISNUMBER(MATCH($IC53,EG$15:EG$313,0))),$IC53,"")</f>
        <v/>
      </c>
      <c r="KV53" s="293" t="str">
        <f>IF(AND(ISNUMBER(KV$14),ISNUMBER(MATCH($IC53,EH$15:EH$313,0))),$IC53,"")</f>
        <v/>
      </c>
      <c r="KW53" s="293" t="str">
        <f>IF(AND(ISNUMBER(KW$14),ISNUMBER(MATCH($IC53,EI$15:EI$313,0))),$IC53,"")</f>
        <v/>
      </c>
      <c r="KX53" s="293" t="str">
        <f>IF(AND(ISNUMBER(KX$14),ISNUMBER(MATCH($IC53,EJ$15:EJ$313,0))),$IC53,"")</f>
        <v/>
      </c>
      <c r="KY53" s="293" t="str">
        <f>IF(AND(ISNUMBER(KY$14),ISNUMBER(MATCH($IC53,EK$15:EK$313,0))),$IC53,"")</f>
        <v/>
      </c>
      <c r="KZ53" s="293"/>
      <c r="LA53" s="293"/>
      <c r="LB53" s="293"/>
      <c r="LC53" s="75">
        <f>COUNTIF(JX53:KY53,"="&amp;IC53)</f>
        <v>4</v>
      </c>
      <c r="LD53" s="71"/>
      <c r="LE53" s="71"/>
      <c r="LF53" s="71"/>
      <c r="LG53" s="71"/>
      <c r="LH53" s="71"/>
      <c r="LI53" s="71"/>
      <c r="LJ53" s="71"/>
      <c r="LK53" s="71"/>
      <c r="LL53" s="71"/>
      <c r="LM53" s="71"/>
      <c r="LN53" s="71"/>
      <c r="LO53" s="71"/>
      <c r="LP53" s="71"/>
      <c r="LQ53" s="71"/>
    </row>
    <row r="54" spans="1:329" s="3" customFormat="1" ht="6" customHeight="1" x14ac:dyDescent="0.15">
      <c r="A54" s="80"/>
      <c r="B54" s="305">
        <f t="shared" si="129"/>
        <v>40</v>
      </c>
      <c r="C54" s="85" t="s">
        <v>34</v>
      </c>
      <c r="D54" s="304" t="s">
        <v>637</v>
      </c>
      <c r="E54" s="71"/>
      <c r="F54" s="260"/>
      <c r="G54" s="261" t="s">
        <v>40</v>
      </c>
      <c r="H54" s="262">
        <v>0</v>
      </c>
      <c r="I54" s="260"/>
      <c r="J54" s="261"/>
      <c r="K54" s="262"/>
      <c r="L54" s="260"/>
      <c r="M54" s="261" t="s">
        <v>93</v>
      </c>
      <c r="N54" s="262">
        <v>3</v>
      </c>
      <c r="O54" s="260"/>
      <c r="P54" s="261" t="s">
        <v>15</v>
      </c>
      <c r="Q54" s="262">
        <v>100</v>
      </c>
      <c r="R54" s="260"/>
      <c r="S54" s="261"/>
      <c r="T54" s="262"/>
      <c r="U54" s="260"/>
      <c r="V54" s="261"/>
      <c r="W54" s="262"/>
      <c r="X54" s="260"/>
      <c r="Y54" s="261"/>
      <c r="Z54" s="262"/>
      <c r="AA54" s="260"/>
      <c r="AB54" s="261" t="s">
        <v>16</v>
      </c>
      <c r="AC54" s="262">
        <v>300</v>
      </c>
      <c r="AD54" s="260"/>
      <c r="AE54" s="261"/>
      <c r="AF54" s="262"/>
      <c r="AG54" s="260"/>
      <c r="AH54" s="261" t="s">
        <v>12</v>
      </c>
      <c r="AI54" s="262">
        <v>9.9999999999999995E-7</v>
      </c>
      <c r="AJ54" s="260"/>
      <c r="AK54" s="261"/>
      <c r="AL54" s="262"/>
      <c r="AM54" s="260"/>
      <c r="AN54" s="261" t="s">
        <v>18</v>
      </c>
      <c r="AO54" s="262">
        <v>16</v>
      </c>
      <c r="AP54" s="283"/>
      <c r="AQ54" s="356" t="s">
        <v>739</v>
      </c>
      <c r="AR54" s="351" t="s">
        <v>718</v>
      </c>
      <c r="AS54" s="283"/>
      <c r="AT54" s="356"/>
      <c r="AU54" s="351"/>
      <c r="AV54" s="260"/>
      <c r="AW54" s="356" t="s">
        <v>739</v>
      </c>
      <c r="AX54" s="351" t="s">
        <v>718</v>
      </c>
      <c r="AY54" s="260"/>
      <c r="AZ54" s="356"/>
      <c r="BA54" s="351"/>
      <c r="BB54" s="260"/>
      <c r="BC54" s="356"/>
      <c r="BD54" s="351"/>
      <c r="BE54" s="260"/>
      <c r="BF54" s="261" t="s">
        <v>681</v>
      </c>
      <c r="BG54" s="351" t="s">
        <v>836</v>
      </c>
      <c r="BH54" s="260"/>
      <c r="BI54" s="261"/>
      <c r="BJ54" s="351"/>
      <c r="BK54" s="260"/>
      <c r="BL54" s="261" t="s">
        <v>771</v>
      </c>
      <c r="BM54" s="262" t="s">
        <v>836</v>
      </c>
      <c r="BN54" s="260"/>
      <c r="BO54" s="261"/>
      <c r="BP54" s="262"/>
      <c r="BQ54" s="260"/>
      <c r="BR54" s="261"/>
      <c r="BS54" s="262"/>
      <c r="BT54" s="260"/>
      <c r="BU54" s="261"/>
      <c r="BV54" s="262"/>
      <c r="BW54" s="260"/>
      <c r="BX54" s="261" t="s">
        <v>59</v>
      </c>
      <c r="BY54" s="262" t="s">
        <v>97</v>
      </c>
      <c r="BZ54" s="260"/>
      <c r="CA54" s="261" t="s">
        <v>561</v>
      </c>
      <c r="CB54" s="262">
        <v>12</v>
      </c>
      <c r="CC54" s="260"/>
      <c r="CD54" s="261" t="s">
        <v>371</v>
      </c>
      <c r="CE54" s="262">
        <v>-1</v>
      </c>
      <c r="CF54" s="376" t="s">
        <v>2</v>
      </c>
      <c r="CG54" s="229"/>
      <c r="CH54" s="230" t="str">
        <f>IF(ISNUMBER(FW54),IF(ISNUMBER(MATCH(GA54,$CG$15:$CG$313,0)),0,MAX(CH$14:CH53)+1),"")</f>
        <v/>
      </c>
      <c r="CI54" s="7">
        <f t="shared" si="19"/>
        <v>32</v>
      </c>
      <c r="CJ54" s="7" t="str">
        <f t="shared" si="20"/>
        <v/>
      </c>
      <c r="CK54" s="7">
        <f t="shared" si="21"/>
        <v>22</v>
      </c>
      <c r="CL54" s="7">
        <f t="shared" si="22"/>
        <v>24</v>
      </c>
      <c r="CM54" s="7" t="str">
        <f t="shared" si="23"/>
        <v/>
      </c>
      <c r="CN54" s="7" t="str">
        <f t="shared" si="24"/>
        <v/>
      </c>
      <c r="CO54" s="7" t="str">
        <f t="shared" si="25"/>
        <v/>
      </c>
      <c r="CP54" s="7">
        <f t="shared" si="26"/>
        <v>23</v>
      </c>
      <c r="CQ54" s="7" t="str">
        <f t="shared" si="27"/>
        <v/>
      </c>
      <c r="CR54" s="7" t="str">
        <f t="shared" si="28"/>
        <v/>
      </c>
      <c r="CS54" s="7" t="str">
        <f t="shared" si="29"/>
        <v/>
      </c>
      <c r="CT54" s="7" t="str">
        <f t="shared" si="30"/>
        <v/>
      </c>
      <c r="CU54" s="7" t="str">
        <f t="shared" si="31"/>
        <v/>
      </c>
      <c r="CV54" s="7" t="str">
        <f t="shared" si="32"/>
        <v/>
      </c>
      <c r="CW54" s="7" t="str">
        <f t="shared" si="33"/>
        <v/>
      </c>
      <c r="CX54" s="7" t="str">
        <f t="shared" si="34"/>
        <v/>
      </c>
      <c r="CY54" s="7" t="str">
        <f t="shared" si="35"/>
        <v/>
      </c>
      <c r="CZ54" s="7" t="str">
        <f t="shared" si="36"/>
        <v/>
      </c>
      <c r="DA54" s="7" t="str">
        <f t="shared" si="37"/>
        <v/>
      </c>
      <c r="DB54" s="7" t="str">
        <f t="shared" si="38"/>
        <v/>
      </c>
      <c r="DC54" s="7" t="str">
        <f t="shared" si="39"/>
        <v/>
      </c>
      <c r="DD54" s="7" t="str">
        <f t="shared" si="40"/>
        <v/>
      </c>
      <c r="DE54" s="7" t="str">
        <f t="shared" si="41"/>
        <v/>
      </c>
      <c r="DF54" s="7" t="str">
        <f t="shared" si="42"/>
        <v/>
      </c>
      <c r="DG54" s="7">
        <f t="shared" si="43"/>
        <v>46</v>
      </c>
      <c r="DH54" s="7">
        <f t="shared" si="44"/>
        <v>45</v>
      </c>
      <c r="DI54" s="65" t="s">
        <v>2</v>
      </c>
      <c r="DJ54" s="309" t="str">
        <f t="shared" si="45"/>
        <v>dt0</v>
      </c>
      <c r="DK54" s="309" t="str">
        <f t="shared" si="46"/>
        <v>-</v>
      </c>
      <c r="DL54" s="309" t="str">
        <f t="shared" si="47"/>
        <v>dt0</v>
      </c>
      <c r="DM54" s="309" t="str">
        <f t="shared" si="48"/>
        <v>dt0</v>
      </c>
      <c r="DN54" s="309" t="str">
        <f t="shared" si="49"/>
        <v>-</v>
      </c>
      <c r="DO54" s="309" t="str">
        <f t="shared" si="50"/>
        <v>-</v>
      </c>
      <c r="DP54" s="309" t="str">
        <f t="shared" si="51"/>
        <v>-</v>
      </c>
      <c r="DQ54" s="309" t="str">
        <f t="shared" si="52"/>
        <v>dt0</v>
      </c>
      <c r="DR54" s="309" t="str">
        <f t="shared" si="53"/>
        <v>-</v>
      </c>
      <c r="DS54" s="309" t="str">
        <f t="shared" si="54"/>
        <v>-</v>
      </c>
      <c r="DT54" s="309" t="str">
        <f t="shared" si="55"/>
        <v>-</v>
      </c>
      <c r="DU54" s="309" t="str">
        <f t="shared" si="56"/>
        <v>-</v>
      </c>
      <c r="DV54" s="309" t="str">
        <f t="shared" si="57"/>
        <v>-</v>
      </c>
      <c r="DW54" s="309" t="str">
        <f t="shared" si="58"/>
        <v>-</v>
      </c>
      <c r="DX54" s="309" t="str">
        <f t="shared" si="59"/>
        <v>-</v>
      </c>
      <c r="DY54" s="309" t="str">
        <f t="shared" si="60"/>
        <v>-</v>
      </c>
      <c r="DZ54" s="309" t="str">
        <f t="shared" si="61"/>
        <v>-</v>
      </c>
      <c r="EA54" s="309" t="str">
        <f t="shared" si="62"/>
        <v>-</v>
      </c>
      <c r="EB54" s="309" t="str">
        <f t="shared" si="63"/>
        <v>-</v>
      </c>
      <c r="EC54" s="309" t="str">
        <f t="shared" si="64"/>
        <v>-</v>
      </c>
      <c r="ED54" s="309" t="str">
        <f t="shared" si="65"/>
        <v>-</v>
      </c>
      <c r="EE54" s="309" t="str">
        <f t="shared" si="66"/>
        <v>-</v>
      </c>
      <c r="EF54" s="309" t="str">
        <f t="shared" si="67"/>
        <v>-</v>
      </c>
      <c r="EG54" s="309" t="str">
        <f t="shared" si="68"/>
        <v>-</v>
      </c>
      <c r="EH54" s="309" t="str">
        <f t="shared" si="69"/>
        <v>dt0</v>
      </c>
      <c r="EI54" s="309" t="str">
        <f t="shared" si="70"/>
        <v>dt0</v>
      </c>
      <c r="EJ54" s="7"/>
      <c r="EK54" s="7"/>
      <c r="EL54" s="7"/>
      <c r="EM54" s="34"/>
      <c r="EN54" s="66" t="str">
        <f t="shared" si="71"/>
        <v>perlen/nstp</v>
      </c>
      <c r="EO54" s="66" t="str">
        <f t="shared" si="72"/>
        <v>-</v>
      </c>
      <c r="EP54" s="66">
        <f t="shared" si="73"/>
        <v>0.3</v>
      </c>
      <c r="EQ54" s="66">
        <f t="shared" si="74"/>
        <v>0.3</v>
      </c>
      <c r="ER54" s="66" t="str">
        <f t="shared" si="75"/>
        <v>-</v>
      </c>
      <c r="ES54" s="66" t="str">
        <f t="shared" si="76"/>
        <v>-</v>
      </c>
      <c r="ET54" s="66" t="str">
        <f t="shared" si="77"/>
        <v>-</v>
      </c>
      <c r="EU54" s="66" t="str">
        <f t="shared" si="78"/>
        <v>56.25 nope</v>
      </c>
      <c r="EV54" s="66" t="str">
        <f t="shared" si="79"/>
        <v>-</v>
      </c>
      <c r="EW54" s="66" t="str">
        <f t="shared" si="80"/>
        <v>-</v>
      </c>
      <c r="EX54" s="66" t="str">
        <f t="shared" si="81"/>
        <v>-</v>
      </c>
      <c r="EY54" s="66" t="str">
        <f t="shared" si="82"/>
        <v>-</v>
      </c>
      <c r="EZ54" s="66" t="str">
        <f t="shared" si="83"/>
        <v>-</v>
      </c>
      <c r="FA54" s="66" t="str">
        <f t="shared" si="84"/>
        <v>-</v>
      </c>
      <c r="FB54" s="66" t="str">
        <f t="shared" si="85"/>
        <v>-</v>
      </c>
      <c r="FC54" s="66" t="str">
        <f t="shared" si="86"/>
        <v>-</v>
      </c>
      <c r="FD54" s="66" t="str">
        <f t="shared" si="87"/>
        <v>-</v>
      </c>
      <c r="FE54" s="66" t="str">
        <f t="shared" si="88"/>
        <v>-</v>
      </c>
      <c r="FF54" s="66" t="str">
        <f t="shared" si="89"/>
        <v>-</v>
      </c>
      <c r="FG54" s="66" t="str">
        <f t="shared" si="90"/>
        <v>-</v>
      </c>
      <c r="FH54" s="66" t="str">
        <f t="shared" si="91"/>
        <v>-</v>
      </c>
      <c r="FI54" s="66" t="str">
        <f t="shared" si="92"/>
        <v>-</v>
      </c>
      <c r="FJ54" s="66" t="str">
        <f t="shared" si="93"/>
        <v>-</v>
      </c>
      <c r="FK54" s="66" t="str">
        <f t="shared" si="94"/>
        <v>-</v>
      </c>
      <c r="FL54" s="66">
        <f t="shared" si="95"/>
        <v>0</v>
      </c>
      <c r="FM54" s="66">
        <f t="shared" si="96"/>
        <v>1</v>
      </c>
      <c r="FN54" s="7"/>
      <c r="FO54" s="7"/>
      <c r="FP54" s="7"/>
      <c r="FQ54" s="97" t="s">
        <v>2</v>
      </c>
      <c r="FR54" s="71"/>
      <c r="FS54" s="7">
        <f>IF(ISNUMBER(INDEX($CI$15:$DI$314,$B54,GC$5)),MAX(FS$14:FS53)+1,0)</f>
        <v>0</v>
      </c>
      <c r="FT54" s="7" t="str">
        <f t="shared" si="97"/>
        <v/>
      </c>
      <c r="FU54" s="7" t="str">
        <f t="shared" si="98"/>
        <v/>
      </c>
      <c r="FV54" s="291">
        <f t="shared" si="99"/>
        <v>40</v>
      </c>
      <c r="FW54" s="291" t="str">
        <f t="shared" si="100"/>
        <v/>
      </c>
      <c r="FX54" s="291" t="str">
        <f t="shared" si="141"/>
        <v/>
      </c>
      <c r="FY54" s="85" t="str">
        <f t="shared" si="102"/>
        <v/>
      </c>
      <c r="FZ54" s="338" t="str">
        <f t="shared" si="103"/>
        <v/>
      </c>
      <c r="GA54" s="316" t="str">
        <f t="shared" si="104"/>
        <v/>
      </c>
      <c r="GB54" s="28" t="str">
        <f t="shared" si="105"/>
        <v/>
      </c>
      <c r="GC54" s="279" t="str">
        <f t="shared" si="115"/>
        <v/>
      </c>
      <c r="GD54" s="366" t="str">
        <f t="shared" si="142"/>
        <v/>
      </c>
      <c r="GE54" s="81"/>
      <c r="GF54" s="279" t="str">
        <f t="shared" si="116"/>
        <v/>
      </c>
      <c r="GG54" s="366" t="str">
        <f t="shared" si="143"/>
        <v/>
      </c>
      <c r="GH54" s="81"/>
      <c r="GI54" s="279" t="str">
        <f t="shared" si="117"/>
        <v/>
      </c>
      <c r="GJ54" s="366" t="str">
        <f t="shared" si="144"/>
        <v/>
      </c>
      <c r="GK54" s="81"/>
      <c r="GL54" s="279" t="str">
        <f t="shared" si="118"/>
        <v/>
      </c>
      <c r="GM54" s="362" t="str">
        <f t="shared" si="145"/>
        <v/>
      </c>
      <c r="GN54" s="81"/>
      <c r="GO54" s="279" t="str">
        <f t="shared" si="119"/>
        <v/>
      </c>
      <c r="GP54" s="286" t="str">
        <f t="shared" si="110"/>
        <v/>
      </c>
      <c r="GQ54" s="28"/>
      <c r="GR54" s="339" t="str">
        <f>IF(ISNUMBER(IF54),INDEX($GA$15:$GA$313,MATCH(IF54,$IE$15:$IE$190,0),1),"")</f>
        <v/>
      </c>
      <c r="GS54" s="341" t="str">
        <f t="shared" si="111"/>
        <v/>
      </c>
      <c r="GT54" s="340" t="str">
        <f t="shared" si="112"/>
        <v/>
      </c>
      <c r="GU54" s="279" t="str">
        <f t="shared" si="146"/>
        <v/>
      </c>
      <c r="GV54" s="279" t="str">
        <f t="shared" si="132"/>
        <v/>
      </c>
      <c r="GW54" s="279" t="str">
        <f t="shared" si="139"/>
        <v/>
      </c>
      <c r="GX54" s="279" t="e">
        <f>IF(OR(#REF!="-",#REF!=""),"",INDEX($FY$15:$FY$313,MATCH(#REF!,$GA$15:$GA$313,0),1))</f>
        <v>#REF!</v>
      </c>
      <c r="GY54" s="279" t="e">
        <f>IF(OR(#REF!="-",#REF!=""),"",INDEX($FY$15:$FY$313,MATCH(#REF!,$GA$15:$GA$313,0),1))</f>
        <v>#REF!</v>
      </c>
      <c r="GZ54" s="71"/>
      <c r="HA54" s="287"/>
      <c r="HB54" s="370"/>
      <c r="HC54" s="370" t="s">
        <v>69</v>
      </c>
      <c r="HD54" s="287" t="s">
        <v>142</v>
      </c>
      <c r="HE54" s="287"/>
      <c r="HF54" s="370" t="s">
        <v>680</v>
      </c>
      <c r="HG54" s="370"/>
      <c r="HH54" s="370"/>
      <c r="HI54" s="370"/>
      <c r="HJ54" s="371"/>
      <c r="HK54" s="294"/>
      <c r="HL54" s="294"/>
      <c r="HM54" s="75"/>
      <c r="HN54" s="293">
        <f>IF(HA54&lt;&gt;"",MAX(HN$14:HN53)+1,0)</f>
        <v>0</v>
      </c>
      <c r="HO54" s="293">
        <f>IF(HB54&lt;&gt;"",MAX(HO$14:HO53)+1,0)</f>
        <v>0</v>
      </c>
      <c r="HP54" s="293">
        <f>IF(HC54&lt;&gt;"",MAX(HP$14:HP53)+1,0)</f>
        <v>40</v>
      </c>
      <c r="HQ54" s="293">
        <f>IF(HD54&lt;&gt;"",MAX(HQ$14:HQ53)+1,0)</f>
        <v>32</v>
      </c>
      <c r="HR54" s="293">
        <f>IF(HE54&lt;&gt;"",MAX(HR$14:HR53)+1,0)</f>
        <v>0</v>
      </c>
      <c r="HS54" s="293">
        <f>IF(HF54&lt;&gt;"",MAX(HS$14:HS53)+1,0)</f>
        <v>12</v>
      </c>
      <c r="HT54" s="293">
        <f>IF(HG54&lt;&gt;"",MAX(HT$14:HT53)+1,0)</f>
        <v>0</v>
      </c>
      <c r="HU54" s="293">
        <f>IF(HH54&lt;&gt;"",MAX(HU$14:HU53)+1,0)</f>
        <v>0</v>
      </c>
      <c r="HV54" s="293">
        <f>IF(HI54&lt;&gt;"",MAX(HV$14:HV53)+1,0)</f>
        <v>0</v>
      </c>
      <c r="HW54" s="293">
        <f>IF(HJ54&lt;&gt;"",MAX(HW$14:HW53)+1,0)</f>
        <v>0</v>
      </c>
      <c r="HX54" s="293">
        <f>IF(HK54&lt;&gt;"",MAX(HX$14:HX53)+1,0)</f>
        <v>0</v>
      </c>
      <c r="HY54" s="293">
        <f>IF(HL54&lt;&gt;"",MAX(HY$14:HY53)+1,0)</f>
        <v>0</v>
      </c>
      <c r="HZ54" s="75">
        <f t="shared" si="123"/>
        <v>2</v>
      </c>
      <c r="IA54" s="75">
        <f t="shared" si="124"/>
        <v>0</v>
      </c>
      <c r="IB54" s="75">
        <f t="shared" si="125"/>
        <v>8</v>
      </c>
      <c r="IC54" s="75">
        <f t="shared" si="126"/>
        <v>0</v>
      </c>
      <c r="ID54" s="395" t="str">
        <f t="shared" si="127"/>
        <v/>
      </c>
      <c r="IE54" s="394">
        <f>IF(ISNUMBER(MATCH(GA54,$IC$15:$IC$313,0)),0,MAX(IE$14:IE53)+1)</f>
        <v>0</v>
      </c>
      <c r="IF54" s="394" t="str">
        <f t="shared" si="128"/>
        <v/>
      </c>
      <c r="IG54" s="383"/>
      <c r="IH54" s="80"/>
      <c r="II54" s="19"/>
      <c r="IJ54" s="282"/>
      <c r="IK54" s="71"/>
      <c r="IL54" s="229"/>
      <c r="IM54" s="229"/>
      <c r="IN54" s="22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98"/>
      <c r="JB54" s="189">
        <v>2.3581871571767827</v>
      </c>
      <c r="JC54" s="128">
        <v>840.8</v>
      </c>
      <c r="JD54" s="129">
        <v>840.3054094388599</v>
      </c>
      <c r="JE54" s="119">
        <v>2.9999902248382999</v>
      </c>
      <c r="JF54" s="132">
        <v>840.1558</v>
      </c>
      <c r="JG54" s="148">
        <v>49</v>
      </c>
      <c r="JH54" s="179">
        <v>2.35819</v>
      </c>
      <c r="JI54" s="140">
        <v>840</v>
      </c>
      <c r="JJ54" s="185"/>
      <c r="JK54" s="144"/>
      <c r="JL54" s="124"/>
      <c r="JM54" s="124"/>
      <c r="JN54" s="152"/>
      <c r="JO54" s="127">
        <f t="shared" si="131"/>
        <v>2.35819</v>
      </c>
      <c r="JP54" s="126">
        <f t="shared" si="138"/>
        <v>2.35819</v>
      </c>
      <c r="JQ54" s="127">
        <v>2.3581871571767827</v>
      </c>
      <c r="JR54" s="160">
        <f t="shared" si="134"/>
        <v>2.35819</v>
      </c>
      <c r="JS54" s="160">
        <f t="shared" si="135"/>
        <v>56.596559999999997</v>
      </c>
      <c r="JT54" s="160">
        <f t="shared" si="136"/>
        <v>3395.7936</v>
      </c>
      <c r="JU54" s="160">
        <f t="shared" si="140"/>
        <v>56.596559999999997</v>
      </c>
      <c r="JV54" s="98"/>
      <c r="JW54" s="71"/>
      <c r="JX54" s="293" t="str">
        <f>IF(AND(ISNUMBER(JX$14),ISNUMBER(MATCH($IC54,DJ$15:DJ$313,0))),$IC54,"")</f>
        <v/>
      </c>
      <c r="JY54" s="293" t="str">
        <f>IF(AND(ISNUMBER(JY$14),ISNUMBER(MATCH($IC54,DK$15:DK$313,0))),$IC54,"")</f>
        <v/>
      </c>
      <c r="JZ54" s="293" t="str">
        <f>IF(AND(ISNUMBER(JZ$14),ISNUMBER(MATCH($IC54,DL$15:DL$313,0))),$IC54,"")</f>
        <v/>
      </c>
      <c r="KA54" s="293" t="str">
        <f>IF(AND(ISNUMBER(KA$14),ISNUMBER(MATCH($IC54,DM$15:DM$313,0))),$IC54,"")</f>
        <v/>
      </c>
      <c r="KB54" s="293" t="str">
        <f>IF(AND(ISNUMBER(KB$14),ISNUMBER(MATCH($IC54,DN$15:DN$313,0))),$IC54,"")</f>
        <v/>
      </c>
      <c r="KC54" s="293" t="str">
        <f>IF(AND(ISNUMBER(KC$14),ISNUMBER(MATCH($IC54,DO$15:DO$313,0))),$IC54,"")</f>
        <v/>
      </c>
      <c r="KD54" s="293" t="str">
        <f>IF(AND(ISNUMBER(KD$14),ISNUMBER(MATCH($IC54,DP$15:DP$313,0))),$IC54,"")</f>
        <v/>
      </c>
      <c r="KE54" s="293" t="str">
        <f>IF(AND(ISNUMBER(KE$14),ISNUMBER(MATCH($IC54,DQ$15:DQ$313,0))),$IC54,"")</f>
        <v/>
      </c>
      <c r="KF54" s="293" t="str">
        <f>IF(AND(ISNUMBER(KF$14),ISNUMBER(MATCH($IC54,DR$15:DR$313,0))),$IC54,"")</f>
        <v/>
      </c>
      <c r="KG54" s="293" t="str">
        <f>IF(AND(ISNUMBER(KG$14),ISNUMBER(MATCH($IC54,DS$15:DS$313,0))),$IC54,"")</f>
        <v/>
      </c>
      <c r="KH54" s="293" t="str">
        <f>IF(AND(ISNUMBER(KH$14),ISNUMBER(MATCH($IC54,DT$15:DT$313,0))),$IC54,"")</f>
        <v/>
      </c>
      <c r="KI54" s="293" t="str">
        <f>IF(AND(ISNUMBER(KI$14),ISNUMBER(MATCH($IC54,DU$15:DU$313,0))),$IC54,"")</f>
        <v/>
      </c>
      <c r="KJ54" s="293" t="str">
        <f>IF(AND(ISNUMBER(KJ$14),ISNUMBER(MATCH($IC54,DV$15:DV$313,0))),$IC54,"")</f>
        <v/>
      </c>
      <c r="KK54" s="293" t="str">
        <f>IF(AND(ISNUMBER(KK$14),ISNUMBER(MATCH($IC54,DW$15:DW$313,0))),$IC54,"")</f>
        <v/>
      </c>
      <c r="KL54" s="293" t="str">
        <f>IF(AND(ISNUMBER(KL$14),ISNUMBER(MATCH($IC54,DX$15:DX$313,0))),$IC54,"")</f>
        <v/>
      </c>
      <c r="KM54" s="293" t="str">
        <f>IF(AND(ISNUMBER(KM$14),ISNUMBER(MATCH($IC54,DY$15:DY$313,0))),$IC54,"")</f>
        <v/>
      </c>
      <c r="KN54" s="293" t="str">
        <f>IF(AND(ISNUMBER(KN$14),ISNUMBER(MATCH($IC54,DZ$15:DZ$313,0))),$IC54,"")</f>
        <v/>
      </c>
      <c r="KO54" s="293" t="str">
        <f>IF(AND(ISNUMBER(KO$14),ISNUMBER(MATCH($IC54,EA$15:EA$313,0))),$IC54,"")</f>
        <v/>
      </c>
      <c r="KP54" s="293" t="str">
        <f>IF(AND(ISNUMBER(KP$14),ISNUMBER(MATCH($IC54,EB$15:EB$313,0))),$IC54,"")</f>
        <v/>
      </c>
      <c r="KQ54" s="293" t="str">
        <f>IF(AND(ISNUMBER(KQ$14),ISNUMBER(MATCH($IC54,EC$15:EC$313,0))),$IC54,"")</f>
        <v/>
      </c>
      <c r="KR54" s="293" t="str">
        <f>IF(AND(ISNUMBER(KR$14),ISNUMBER(MATCH($IC54,ED$15:ED$313,0))),$IC54,"")</f>
        <v/>
      </c>
      <c r="KS54" s="293" t="str">
        <f>IF(AND(ISNUMBER(KS$14),ISNUMBER(MATCH($IC54,EE$15:EE$313,0))),$IC54,"")</f>
        <v/>
      </c>
      <c r="KT54" s="293" t="str">
        <f>IF(AND(ISNUMBER(KT$14),ISNUMBER(MATCH($IC54,EF$15:EF$313,0))),$IC54,"")</f>
        <v/>
      </c>
      <c r="KU54" s="293" t="str">
        <f>IF(AND(ISNUMBER(KU$14),ISNUMBER(MATCH($IC54,EG$15:EG$313,0))),$IC54,"")</f>
        <v/>
      </c>
      <c r="KV54" s="293" t="str">
        <f>IF(AND(ISNUMBER(KV$14),ISNUMBER(MATCH($IC54,EH$15:EH$313,0))),$IC54,"")</f>
        <v/>
      </c>
      <c r="KW54" s="293" t="str">
        <f>IF(AND(ISNUMBER(KW$14),ISNUMBER(MATCH($IC54,EI$15:EI$313,0))),$IC54,"")</f>
        <v/>
      </c>
      <c r="KX54" s="293" t="str">
        <f>IF(AND(ISNUMBER(KX$14),ISNUMBER(MATCH($IC54,EJ$15:EJ$313,0))),$IC54,"")</f>
        <v/>
      </c>
      <c r="KY54" s="293" t="str">
        <f>IF(AND(ISNUMBER(KY$14),ISNUMBER(MATCH($IC54,EK$15:EK$313,0))),$IC54,"")</f>
        <v/>
      </c>
      <c r="KZ54" s="293"/>
      <c r="LA54" s="293"/>
      <c r="LB54" s="293"/>
      <c r="LC54" s="75">
        <f>COUNTIF(JX54:KY54,"="&amp;IC54)</f>
        <v>0</v>
      </c>
      <c r="LD54" s="71"/>
      <c r="LE54" s="71"/>
      <c r="LF54" s="71"/>
      <c r="LG54" s="71"/>
      <c r="LH54" s="71"/>
      <c r="LI54" s="71"/>
      <c r="LJ54" s="71"/>
      <c r="LK54" s="71"/>
      <c r="LL54" s="71"/>
      <c r="LM54" s="71"/>
      <c r="LN54" s="71"/>
      <c r="LO54" s="71"/>
      <c r="LP54" s="71"/>
      <c r="LQ54" s="71"/>
    </row>
    <row r="55" spans="1:329" s="3" customFormat="1" ht="6" customHeight="1" x14ac:dyDescent="0.15">
      <c r="A55" s="80"/>
      <c r="B55" s="305">
        <f t="shared" si="129"/>
        <v>41</v>
      </c>
      <c r="C55" s="85" t="s">
        <v>35</v>
      </c>
      <c r="D55" s="304" t="s">
        <v>701</v>
      </c>
      <c r="E55" s="71"/>
      <c r="F55" s="260"/>
      <c r="G55" s="261" t="s">
        <v>41</v>
      </c>
      <c r="H55" s="262">
        <v>0.25</v>
      </c>
      <c r="I55" s="260"/>
      <c r="J55" s="261"/>
      <c r="K55" s="262"/>
      <c r="L55" s="260"/>
      <c r="M55" s="261" t="s">
        <v>94</v>
      </c>
      <c r="N55" s="262">
        <v>0.5</v>
      </c>
      <c r="O55" s="260"/>
      <c r="P55" s="261" t="s">
        <v>16</v>
      </c>
      <c r="Q55" s="262">
        <v>300</v>
      </c>
      <c r="R55" s="260"/>
      <c r="S55" s="261"/>
      <c r="T55" s="262"/>
      <c r="U55" s="260"/>
      <c r="V55" s="261"/>
      <c r="W55" s="262"/>
      <c r="X55" s="260"/>
      <c r="Y55" s="261"/>
      <c r="Z55" s="262"/>
      <c r="AA55" s="260"/>
      <c r="AB55" s="261" t="s">
        <v>12</v>
      </c>
      <c r="AC55" s="276">
        <v>9.9999999999999995E-7</v>
      </c>
      <c r="AD55" s="260"/>
      <c r="AE55" s="261"/>
      <c r="AF55" s="262"/>
      <c r="AG55" s="260"/>
      <c r="AH55" s="261" t="s">
        <v>13</v>
      </c>
      <c r="AI55" s="262">
        <v>9.9999999999999995E-7</v>
      </c>
      <c r="AJ55" s="260"/>
      <c r="AK55" s="261"/>
      <c r="AL55" s="262"/>
      <c r="AM55" s="260"/>
      <c r="AN55" s="261" t="s">
        <v>21</v>
      </c>
      <c r="AO55" s="262">
        <v>2</v>
      </c>
      <c r="AP55" s="283"/>
      <c r="AQ55" s="356"/>
      <c r="AR55" s="351"/>
      <c r="AS55" s="283"/>
      <c r="AT55" s="356" t="s">
        <v>746</v>
      </c>
      <c r="AU55" s="351" t="s">
        <v>718</v>
      </c>
      <c r="AV55" s="260"/>
      <c r="AW55" s="356" t="s">
        <v>746</v>
      </c>
      <c r="AX55" s="351" t="s">
        <v>718</v>
      </c>
      <c r="AY55" s="260"/>
      <c r="AZ55" s="356" t="s">
        <v>746</v>
      </c>
      <c r="BA55" s="351" t="s">
        <v>718</v>
      </c>
      <c r="BB55" s="260"/>
      <c r="BC55" s="356"/>
      <c r="BD55" s="351"/>
      <c r="BE55" s="260"/>
      <c r="BF55" s="261" t="s">
        <v>730</v>
      </c>
      <c r="BG55" s="351" t="s">
        <v>836</v>
      </c>
      <c r="BH55" s="260"/>
      <c r="BI55" s="261"/>
      <c r="BJ55" s="351"/>
      <c r="BK55" s="260"/>
      <c r="BL55" s="261" t="s">
        <v>712</v>
      </c>
      <c r="BM55" s="262" t="s">
        <v>836</v>
      </c>
      <c r="BN55" s="260"/>
      <c r="BO55" s="261" t="s">
        <v>712</v>
      </c>
      <c r="BP55" s="262" t="s">
        <v>836</v>
      </c>
      <c r="BQ55" s="260"/>
      <c r="BR55" s="261"/>
      <c r="BS55" s="262"/>
      <c r="BT55" s="260"/>
      <c r="BU55" s="261"/>
      <c r="BV55" s="262"/>
      <c r="BW55" s="260" t="s">
        <v>3</v>
      </c>
      <c r="BX55" s="261" t="s">
        <v>499</v>
      </c>
      <c r="BY55" s="262">
        <v>300</v>
      </c>
      <c r="BZ55" s="260"/>
      <c r="CA55" s="261" t="s">
        <v>562</v>
      </c>
      <c r="CB55" s="262" t="s">
        <v>563</v>
      </c>
      <c r="CC55" s="260"/>
      <c r="CD55" s="261" t="s">
        <v>372</v>
      </c>
      <c r="CE55" s="262">
        <v>9.9999999999999995E-7</v>
      </c>
      <c r="CF55" s="376" t="s">
        <v>2</v>
      </c>
      <c r="CG55" s="229"/>
      <c r="CH55" s="230" t="str">
        <f>IF(ISNUMBER(FW55),IF(ISNUMBER(MATCH(GA55,$CG$15:$CG$313,0)),0,MAX(CH$14:CH54)+1),"")</f>
        <v/>
      </c>
      <c r="CI55" s="7">
        <f t="shared" si="19"/>
        <v>34</v>
      </c>
      <c r="CJ55" s="7">
        <f t="shared" si="20"/>
        <v>14</v>
      </c>
      <c r="CK55" s="7">
        <f t="shared" si="21"/>
        <v>28</v>
      </c>
      <c r="CL55" s="7">
        <f t="shared" si="22"/>
        <v>32</v>
      </c>
      <c r="CM55" s="7" t="str">
        <f t="shared" si="23"/>
        <v/>
      </c>
      <c r="CN55" s="7" t="str">
        <f t="shared" si="24"/>
        <v/>
      </c>
      <c r="CO55" s="7">
        <f t="shared" si="25"/>
        <v>22</v>
      </c>
      <c r="CP55" s="7" t="str">
        <f t="shared" si="26"/>
        <v/>
      </c>
      <c r="CQ55" s="7">
        <f t="shared" si="27"/>
        <v>8</v>
      </c>
      <c r="CR55" s="7" t="str">
        <f t="shared" si="28"/>
        <v/>
      </c>
      <c r="CS55" s="7" t="str">
        <f t="shared" si="29"/>
        <v/>
      </c>
      <c r="CT55" s="7" t="str">
        <f t="shared" si="30"/>
        <v/>
      </c>
      <c r="CU55" s="7" t="str">
        <f t="shared" si="31"/>
        <v/>
      </c>
      <c r="CV55" s="7" t="str">
        <f t="shared" si="32"/>
        <v/>
      </c>
      <c r="CW55" s="7" t="str">
        <f t="shared" si="33"/>
        <v/>
      </c>
      <c r="CX55" s="7" t="str">
        <f t="shared" si="34"/>
        <v/>
      </c>
      <c r="CY55" s="7" t="str">
        <f t="shared" si="35"/>
        <v/>
      </c>
      <c r="CZ55" s="7" t="str">
        <f t="shared" si="36"/>
        <v/>
      </c>
      <c r="DA55" s="7" t="str">
        <f t="shared" si="37"/>
        <v/>
      </c>
      <c r="DB55" s="7" t="str">
        <f t="shared" si="38"/>
        <v/>
      </c>
      <c r="DC55" s="7" t="str">
        <f t="shared" si="39"/>
        <v/>
      </c>
      <c r="DD55" s="7" t="str">
        <f t="shared" si="40"/>
        <v/>
      </c>
      <c r="DE55" s="7" t="str">
        <f t="shared" si="41"/>
        <v/>
      </c>
      <c r="DF55" s="7" t="str">
        <f t="shared" si="42"/>
        <v/>
      </c>
      <c r="DG55" s="7" t="str">
        <f t="shared" si="43"/>
        <v/>
      </c>
      <c r="DH55" s="7" t="str">
        <f t="shared" si="44"/>
        <v/>
      </c>
      <c r="DI55" s="65" t="s">
        <v>2</v>
      </c>
      <c r="DJ55" s="309" t="str">
        <f t="shared" si="45"/>
        <v>v</v>
      </c>
      <c r="DK55" s="309" t="str">
        <f t="shared" si="46"/>
        <v>v</v>
      </c>
      <c r="DL55" s="309" t="str">
        <f t="shared" si="47"/>
        <v>v</v>
      </c>
      <c r="DM55" s="309" t="str">
        <f t="shared" si="48"/>
        <v>v</v>
      </c>
      <c r="DN55" s="309" t="str">
        <f t="shared" si="49"/>
        <v>-</v>
      </c>
      <c r="DO55" s="309" t="str">
        <f t="shared" si="50"/>
        <v>-</v>
      </c>
      <c r="DP55" s="309" t="str">
        <f t="shared" si="51"/>
        <v>v</v>
      </c>
      <c r="DQ55" s="309" t="str">
        <f t="shared" si="52"/>
        <v>-</v>
      </c>
      <c r="DR55" s="309" t="str">
        <f t="shared" si="53"/>
        <v>v</v>
      </c>
      <c r="DS55" s="309" t="str">
        <f t="shared" si="54"/>
        <v>-</v>
      </c>
      <c r="DT55" s="309" t="str">
        <f t="shared" si="55"/>
        <v>-</v>
      </c>
      <c r="DU55" s="309" t="str">
        <f t="shared" si="56"/>
        <v>-</v>
      </c>
      <c r="DV55" s="309" t="str">
        <f t="shared" si="57"/>
        <v>-</v>
      </c>
      <c r="DW55" s="309" t="str">
        <f t="shared" si="58"/>
        <v>-</v>
      </c>
      <c r="DX55" s="309" t="str">
        <f t="shared" si="59"/>
        <v>-</v>
      </c>
      <c r="DY55" s="309" t="str">
        <f t="shared" si="60"/>
        <v>-</v>
      </c>
      <c r="DZ55" s="309" t="str">
        <f t="shared" si="61"/>
        <v>-</v>
      </c>
      <c r="EA55" s="309" t="str">
        <f t="shared" si="62"/>
        <v>-</v>
      </c>
      <c r="EB55" s="309" t="str">
        <f t="shared" si="63"/>
        <v>-</v>
      </c>
      <c r="EC55" s="309" t="str">
        <f t="shared" si="64"/>
        <v>-</v>
      </c>
      <c r="ED55" s="309" t="str">
        <f t="shared" si="65"/>
        <v>-</v>
      </c>
      <c r="EE55" s="309" t="str">
        <f t="shared" si="66"/>
        <v>-</v>
      </c>
      <c r="EF55" s="309" t="str">
        <f t="shared" si="67"/>
        <v>-</v>
      </c>
      <c r="EG55" s="309" t="str">
        <f t="shared" si="68"/>
        <v>-</v>
      </c>
      <c r="EH55" s="309" t="str">
        <f t="shared" si="69"/>
        <v>-</v>
      </c>
      <c r="EI55" s="309" t="str">
        <f t="shared" si="70"/>
        <v>-</v>
      </c>
      <c r="EJ55" s="7"/>
      <c r="EK55" s="7"/>
      <c r="EL55" s="7"/>
      <c r="EM55" s="34"/>
      <c r="EN55" s="66">
        <f t="shared" si="71"/>
        <v>0.24</v>
      </c>
      <c r="EO55" s="66">
        <f t="shared" si="72"/>
        <v>0.1</v>
      </c>
      <c r="EP55" s="66">
        <f t="shared" si="73"/>
        <v>0.33333333333333331</v>
      </c>
      <c r="EQ55" s="66">
        <f t="shared" si="74"/>
        <v>1</v>
      </c>
      <c r="ER55" s="66" t="str">
        <f t="shared" si="75"/>
        <v>-</v>
      </c>
      <c r="ES55" s="66" t="str">
        <f t="shared" si="76"/>
        <v>-</v>
      </c>
      <c r="ET55" s="66">
        <f t="shared" si="77"/>
        <v>0.01</v>
      </c>
      <c r="EU55" s="66" t="str">
        <f t="shared" si="78"/>
        <v>-</v>
      </c>
      <c r="EV55" s="66">
        <f t="shared" si="79"/>
        <v>0.33333333333333331</v>
      </c>
      <c r="EW55" s="66" t="str">
        <f t="shared" si="80"/>
        <v>-</v>
      </c>
      <c r="EX55" s="66" t="str">
        <f t="shared" si="81"/>
        <v>-</v>
      </c>
      <c r="EY55" s="66" t="str">
        <f t="shared" si="82"/>
        <v>-</v>
      </c>
      <c r="EZ55" s="66" t="str">
        <f t="shared" si="83"/>
        <v>-</v>
      </c>
      <c r="FA55" s="66" t="str">
        <f t="shared" si="84"/>
        <v>-</v>
      </c>
      <c r="FB55" s="66" t="str">
        <f t="shared" si="85"/>
        <v>-</v>
      </c>
      <c r="FC55" s="66" t="str">
        <f t="shared" si="86"/>
        <v>-</v>
      </c>
      <c r="FD55" s="66" t="str">
        <f t="shared" si="87"/>
        <v>-</v>
      </c>
      <c r="FE55" s="66" t="str">
        <f t="shared" si="88"/>
        <v>-</v>
      </c>
      <c r="FF55" s="66" t="str">
        <f t="shared" si="89"/>
        <v>-</v>
      </c>
      <c r="FG55" s="66" t="str">
        <f t="shared" si="90"/>
        <v>-</v>
      </c>
      <c r="FH55" s="66" t="str">
        <f t="shared" si="91"/>
        <v>-</v>
      </c>
      <c r="FI55" s="66" t="str">
        <f t="shared" si="92"/>
        <v>-</v>
      </c>
      <c r="FJ55" s="66" t="str">
        <f t="shared" si="93"/>
        <v>-</v>
      </c>
      <c r="FK55" s="66" t="str">
        <f t="shared" si="94"/>
        <v>-</v>
      </c>
      <c r="FL55" s="66" t="str">
        <f t="shared" si="95"/>
        <v>-</v>
      </c>
      <c r="FM55" s="66" t="str">
        <f t="shared" si="96"/>
        <v>-</v>
      </c>
      <c r="FN55" s="7"/>
      <c r="FO55" s="7"/>
      <c r="FP55" s="7"/>
      <c r="FQ55" s="97" t="s">
        <v>2</v>
      </c>
      <c r="FR55" s="71"/>
      <c r="FS55" s="7">
        <f>IF(ISNUMBER(INDEX($CI$15:$DI$314,$B55,GC$5)),MAX(FS$14:FS54)+1,0)</f>
        <v>0</v>
      </c>
      <c r="FT55" s="7" t="str">
        <f t="shared" si="97"/>
        <v/>
      </c>
      <c r="FU55" s="7" t="str">
        <f t="shared" si="98"/>
        <v/>
      </c>
      <c r="FV55" s="291">
        <f t="shared" si="99"/>
        <v>41</v>
      </c>
      <c r="FW55" s="291" t="str">
        <f t="shared" si="100"/>
        <v/>
      </c>
      <c r="FX55" s="291" t="str">
        <f t="shared" si="141"/>
        <v/>
      </c>
      <c r="FY55" s="85" t="str">
        <f t="shared" si="102"/>
        <v/>
      </c>
      <c r="FZ55" s="338" t="str">
        <f t="shared" si="103"/>
        <v/>
      </c>
      <c r="GA55" s="316" t="str">
        <f t="shared" si="104"/>
        <v/>
      </c>
      <c r="GB55" s="28" t="str">
        <f t="shared" si="105"/>
        <v/>
      </c>
      <c r="GC55" s="279" t="str">
        <f t="shared" si="115"/>
        <v/>
      </c>
      <c r="GD55" s="366" t="str">
        <f t="shared" si="142"/>
        <v/>
      </c>
      <c r="GE55" s="81"/>
      <c r="GF55" s="279" t="str">
        <f t="shared" si="116"/>
        <v/>
      </c>
      <c r="GG55" s="366" t="str">
        <f t="shared" si="143"/>
        <v/>
      </c>
      <c r="GH55" s="81"/>
      <c r="GI55" s="279" t="str">
        <f t="shared" si="117"/>
        <v/>
      </c>
      <c r="GJ55" s="366" t="str">
        <f t="shared" si="144"/>
        <v/>
      </c>
      <c r="GK55" s="81"/>
      <c r="GL55" s="279" t="str">
        <f t="shared" si="118"/>
        <v/>
      </c>
      <c r="GM55" s="362" t="str">
        <f t="shared" si="145"/>
        <v/>
      </c>
      <c r="GN55" s="81"/>
      <c r="GO55" s="279" t="str">
        <f t="shared" si="119"/>
        <v/>
      </c>
      <c r="GP55" s="286" t="str">
        <f t="shared" si="110"/>
        <v/>
      </c>
      <c r="GQ55" s="28"/>
      <c r="GR55" s="339" t="str">
        <f>IF(ISNUMBER(IF55),INDEX($GA$15:$GA$313,MATCH(IF55,$IE$15:$IE$190,0),1),"")</f>
        <v/>
      </c>
      <c r="GS55" s="341" t="str">
        <f t="shared" si="111"/>
        <v/>
      </c>
      <c r="GT55" s="340" t="str">
        <f t="shared" si="112"/>
        <v/>
      </c>
      <c r="GU55" s="279" t="str">
        <f t="shared" si="146"/>
        <v/>
      </c>
      <c r="GV55" s="279" t="str">
        <f t="shared" si="132"/>
        <v/>
      </c>
      <c r="GW55" s="279" t="str">
        <f>IF(OR(GD55="-",GD55=""),"",INDEX($FY$15:$FY$313,MATCH(GC55,$GA$15:$GA$313,0),1))</f>
        <v/>
      </c>
      <c r="GX55" s="279" t="str">
        <f>IF(OR(GG55="-",GG55=""),"",INDEX($FY$15:$FY$313,MATCH(GF55,$GA$15:$GA$313,0),1))</f>
        <v/>
      </c>
      <c r="GY55" s="279" t="str">
        <f>IF(OR(GJ55="-",GJ55=""),"",INDEX($FY$15:$FY$313,MATCH(GI55,$GA$15:$GA$313,0),1))</f>
        <v/>
      </c>
      <c r="GZ55" s="71"/>
      <c r="HA55" s="287"/>
      <c r="HB55" s="391"/>
      <c r="HC55" s="370" t="s">
        <v>114</v>
      </c>
      <c r="HD55" s="287"/>
      <c r="HE55" s="370"/>
      <c r="HF55" s="370"/>
      <c r="HG55" s="370"/>
      <c r="HH55" s="370"/>
      <c r="HI55" s="370"/>
      <c r="HJ55" s="371"/>
      <c r="HK55" s="294"/>
      <c r="HL55" s="294"/>
      <c r="HM55" s="75"/>
      <c r="HN55" s="293">
        <f>IF(HA55&lt;&gt;"",MAX(HN$14:HN54)+1,0)</f>
        <v>0</v>
      </c>
      <c r="HO55" s="293">
        <f>IF(HB55&lt;&gt;"",MAX(HO$14:HO54)+1,0)</f>
        <v>0</v>
      </c>
      <c r="HP55" s="293">
        <f>IF(HC55&lt;&gt;"",MAX(HP$14:HP54)+1,0)</f>
        <v>41</v>
      </c>
      <c r="HQ55" s="293">
        <f>IF(HD55&lt;&gt;"",MAX(HQ$14:HQ54)+1,0)</f>
        <v>0</v>
      </c>
      <c r="HR55" s="293">
        <f>IF(HE55&lt;&gt;"",MAX(HR$14:HR54)+1,0)</f>
        <v>0</v>
      </c>
      <c r="HS55" s="293">
        <f>IF(HF55&lt;&gt;"",MAX(HS$14:HS54)+1,0)</f>
        <v>0</v>
      </c>
      <c r="HT55" s="293">
        <f>IF(HG55&lt;&gt;"",MAX(HT$14:HT54)+1,0)</f>
        <v>0</v>
      </c>
      <c r="HU55" s="293">
        <f>IF(HH55&lt;&gt;"",MAX(HU$14:HU54)+1,0)</f>
        <v>0</v>
      </c>
      <c r="HV55" s="293">
        <f>IF(HI55&lt;&gt;"",MAX(HV$14:HV54)+1,0)</f>
        <v>0</v>
      </c>
      <c r="HW55" s="293">
        <f>IF(HJ55&lt;&gt;"",MAX(HW$14:HW54)+1,0)</f>
        <v>0</v>
      </c>
      <c r="HX55" s="293">
        <f>IF(HK55&lt;&gt;"",MAX(HX$14:HX54)+1,0)</f>
        <v>0</v>
      </c>
      <c r="HY55" s="293">
        <f>IF(HL55&lt;&gt;"",MAX(HY$14:HY54)+1,0)</f>
        <v>0</v>
      </c>
      <c r="HZ55" s="75">
        <f t="shared" si="123"/>
        <v>2</v>
      </c>
      <c r="IA55" s="75">
        <f t="shared" si="124"/>
        <v>0</v>
      </c>
      <c r="IB55" s="75">
        <f t="shared" si="125"/>
        <v>9</v>
      </c>
      <c r="IC55" s="75" t="str">
        <f t="shared" si="126"/>
        <v>NPF</v>
      </c>
      <c r="ID55" s="395" t="str">
        <f t="shared" si="127"/>
        <v/>
      </c>
      <c r="IE55" s="394">
        <f>IF(ISNUMBER(MATCH(GA55,$IC$15:$IC$313,0)),0,MAX(IE$14:IE54)+1)</f>
        <v>0</v>
      </c>
      <c r="IF55" s="394" t="str">
        <f t="shared" si="128"/>
        <v/>
      </c>
      <c r="IG55" s="383"/>
      <c r="IH55" s="80"/>
      <c r="II55" s="19"/>
      <c r="IJ55" s="282"/>
      <c r="IK55" s="71"/>
      <c r="IL55" s="229"/>
      <c r="IM55" s="229"/>
      <c r="IN55" s="22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98"/>
      <c r="JB55" s="189">
        <v>2.566023032176783</v>
      </c>
      <c r="JC55" s="128">
        <v>840.8</v>
      </c>
      <c r="JD55" s="129">
        <v>840.45925559270609</v>
      </c>
      <c r="JE55" s="119">
        <v>2.9999902248382999</v>
      </c>
      <c r="JF55" s="132">
        <v>840.1558</v>
      </c>
      <c r="JG55" s="148">
        <v>50</v>
      </c>
      <c r="JH55" s="179">
        <v>2.56602</v>
      </c>
      <c r="JI55" s="140">
        <v>840.2</v>
      </c>
      <c r="JJ55" s="185"/>
      <c r="JK55" s="144"/>
      <c r="JL55" s="125"/>
      <c r="JM55" s="125"/>
      <c r="JN55" s="153"/>
      <c r="JO55" s="127">
        <f t="shared" si="131"/>
        <v>2.56602</v>
      </c>
      <c r="JP55" s="126">
        <f t="shared" si="138"/>
        <v>2.56602</v>
      </c>
      <c r="JQ55" s="127">
        <v>2.566023032176783</v>
      </c>
      <c r="JR55" s="160">
        <f t="shared" si="134"/>
        <v>2.56602</v>
      </c>
      <c r="JS55" s="160">
        <f t="shared" si="135"/>
        <v>61.584479999999999</v>
      </c>
      <c r="JT55" s="160">
        <f t="shared" si="136"/>
        <v>3695.0688</v>
      </c>
      <c r="JU55" s="160">
        <f t="shared" si="140"/>
        <v>61.584479999999999</v>
      </c>
      <c r="JV55" s="98"/>
      <c r="JW55" s="71"/>
      <c r="JX55" s="293" t="str">
        <f>IF(AND(ISNUMBER(JX$14),ISNUMBER(MATCH($IC55,DJ$15:DJ$313,0))),$IC55,"")</f>
        <v/>
      </c>
      <c r="JY55" s="293" t="str">
        <f>IF(AND(ISNUMBER(JY$14),ISNUMBER(MATCH($IC55,DK$15:DK$313,0))),$IC55,"")</f>
        <v/>
      </c>
      <c r="JZ55" s="293" t="str">
        <f>IF(AND(ISNUMBER(JZ$14),ISNUMBER(MATCH($IC55,DL$15:DL$313,0))),$IC55,"")</f>
        <v/>
      </c>
      <c r="KA55" s="293" t="str">
        <f>IF(AND(ISNUMBER(KA$14),ISNUMBER(MATCH($IC55,DM$15:DM$313,0))),$IC55,"")</f>
        <v/>
      </c>
      <c r="KB55" s="293" t="str">
        <f>IF(AND(ISNUMBER(KB$14),ISNUMBER(MATCH($IC55,DN$15:DN$313,0))),$IC55,"")</f>
        <v/>
      </c>
      <c r="KC55" s="293" t="str">
        <f>IF(AND(ISNUMBER(KC$14),ISNUMBER(MATCH($IC55,DO$15:DO$313,0))),$IC55,"")</f>
        <v/>
      </c>
      <c r="KD55" s="293" t="str">
        <f>IF(AND(ISNUMBER(KD$14),ISNUMBER(MATCH($IC55,DP$15:DP$313,0))),$IC55,"")</f>
        <v/>
      </c>
      <c r="KE55" s="293" t="str">
        <f>IF(AND(ISNUMBER(KE$14),ISNUMBER(MATCH($IC55,DQ$15:DQ$313,0))),$IC55,"")</f>
        <v/>
      </c>
      <c r="KF55" s="293" t="str">
        <f>IF(AND(ISNUMBER(KF$14),ISNUMBER(MATCH($IC55,DR$15:DR$313,0))),$IC55,"")</f>
        <v/>
      </c>
      <c r="KG55" s="293" t="str">
        <f>IF(AND(ISNUMBER(KG$14),ISNUMBER(MATCH($IC55,DS$15:DS$313,0))),$IC55,"")</f>
        <v/>
      </c>
      <c r="KH55" s="293" t="str">
        <f>IF(AND(ISNUMBER(KH$14),ISNUMBER(MATCH($IC55,DT$15:DT$313,0))),$IC55,"")</f>
        <v/>
      </c>
      <c r="KI55" s="293" t="str">
        <f>IF(AND(ISNUMBER(KI$14),ISNUMBER(MATCH($IC55,DU$15:DU$313,0))),$IC55,"")</f>
        <v/>
      </c>
      <c r="KJ55" s="293" t="str">
        <f>IF(AND(ISNUMBER(KJ$14),ISNUMBER(MATCH($IC55,DV$15:DV$313,0))),$IC55,"")</f>
        <v>NPF</v>
      </c>
      <c r="KK55" s="293" t="str">
        <f>IF(AND(ISNUMBER(KK$14),ISNUMBER(MATCH($IC55,DW$15:DW$313,0))),$IC55,"")</f>
        <v>NPF</v>
      </c>
      <c r="KL55" s="293" t="str">
        <f>IF(AND(ISNUMBER(KL$14),ISNUMBER(MATCH($IC55,DX$15:DX$313,0))),$IC55,"")</f>
        <v>NPF</v>
      </c>
      <c r="KM55" s="293" t="str">
        <f>IF(AND(ISNUMBER(KM$14),ISNUMBER(MATCH($IC55,DY$15:DY$313,0))),$IC55,"")</f>
        <v>NPF</v>
      </c>
      <c r="KN55" s="293" t="str">
        <f>IF(AND(ISNUMBER(KN$14),ISNUMBER(MATCH($IC55,DZ$15:DZ$313,0))),$IC55,"")</f>
        <v>NPF</v>
      </c>
      <c r="KO55" s="293" t="str">
        <f>IF(AND(ISNUMBER(KO$14),ISNUMBER(MATCH($IC55,EA$15:EA$313,0))),$IC55,"")</f>
        <v>NPF</v>
      </c>
      <c r="KP55" s="293" t="str">
        <f>IF(AND(ISNUMBER(KP$14),ISNUMBER(MATCH($IC55,EB$15:EB$313,0))),$IC55,"")</f>
        <v>NPF</v>
      </c>
      <c r="KQ55" s="293" t="str">
        <f>IF(AND(ISNUMBER(KQ$14),ISNUMBER(MATCH($IC55,EC$15:EC$313,0))),$IC55,"")</f>
        <v>NPF</v>
      </c>
      <c r="KR55" s="293" t="str">
        <f>IF(AND(ISNUMBER(KR$14),ISNUMBER(MATCH($IC55,ED$15:ED$313,0))),$IC55,"")</f>
        <v>NPF</v>
      </c>
      <c r="KS55" s="293" t="str">
        <f>IF(AND(ISNUMBER(KS$14),ISNUMBER(MATCH($IC55,EE$15:EE$313,0))),$IC55,"")</f>
        <v>NPF</v>
      </c>
      <c r="KT55" s="293" t="str">
        <f>IF(AND(ISNUMBER(KT$14),ISNUMBER(MATCH($IC55,EF$15:EF$313,0))),$IC55,"")</f>
        <v/>
      </c>
      <c r="KU55" s="293" t="str">
        <f>IF(AND(ISNUMBER(KU$14),ISNUMBER(MATCH($IC55,EG$15:EG$313,0))),$IC55,"")</f>
        <v/>
      </c>
      <c r="KV55" s="293" t="str">
        <f>IF(AND(ISNUMBER(KV$14),ISNUMBER(MATCH($IC55,EH$15:EH$313,0))),$IC55,"")</f>
        <v/>
      </c>
      <c r="KW55" s="293" t="str">
        <f>IF(AND(ISNUMBER(KW$14),ISNUMBER(MATCH($IC55,EI$15:EI$313,0))),$IC55,"")</f>
        <v/>
      </c>
      <c r="KX55" s="293" t="str">
        <f>IF(AND(ISNUMBER(KX$14),ISNUMBER(MATCH($IC55,EJ$15:EJ$313,0))),$IC55,"")</f>
        <v/>
      </c>
      <c r="KY55" s="293" t="str">
        <f>IF(AND(ISNUMBER(KY$14),ISNUMBER(MATCH($IC55,EK$15:EK$313,0))),$IC55,"")</f>
        <v/>
      </c>
      <c r="KZ55" s="293"/>
      <c r="LA55" s="293"/>
      <c r="LB55" s="293"/>
      <c r="LC55" s="75">
        <f>COUNTIF(JX55:KY55,"="&amp;IC55)</f>
        <v>10</v>
      </c>
      <c r="LD55" s="71"/>
      <c r="LE55" s="71"/>
      <c r="LF55" s="71"/>
      <c r="LG55" s="71"/>
      <c r="LH55" s="71"/>
      <c r="LI55" s="71"/>
      <c r="LJ55" s="71"/>
      <c r="LK55" s="71"/>
      <c r="LL55" s="71"/>
      <c r="LM55" s="71"/>
      <c r="LN55" s="71"/>
      <c r="LO55" s="71"/>
      <c r="LP55" s="71"/>
      <c r="LQ55" s="71"/>
    </row>
    <row r="56" spans="1:329" s="3" customFormat="1" ht="6" customHeight="1" x14ac:dyDescent="0.15">
      <c r="A56" s="80"/>
      <c r="B56" s="305">
        <f t="shared" si="129"/>
        <v>42</v>
      </c>
      <c r="C56" s="85" t="s">
        <v>36</v>
      </c>
      <c r="D56" s="304" t="s">
        <v>186</v>
      </c>
      <c r="E56" s="71"/>
      <c r="F56" s="260"/>
      <c r="G56" s="261" t="s">
        <v>42</v>
      </c>
      <c r="H56" s="262">
        <v>0</v>
      </c>
      <c r="I56" s="260"/>
      <c r="J56" s="261"/>
      <c r="K56" s="262"/>
      <c r="L56" s="260"/>
      <c r="M56" s="261" t="s">
        <v>19</v>
      </c>
      <c r="N56" s="262">
        <v>1.0000000000000001E-5</v>
      </c>
      <c r="O56" s="260"/>
      <c r="P56" s="261" t="s">
        <v>12</v>
      </c>
      <c r="Q56" s="262">
        <v>9.9999999999999995E-7</v>
      </c>
      <c r="R56" s="260"/>
      <c r="S56" s="261"/>
      <c r="T56" s="262"/>
      <c r="U56" s="260"/>
      <c r="V56" s="261"/>
      <c r="W56" s="262"/>
      <c r="X56" s="260"/>
      <c r="Y56" s="261"/>
      <c r="Z56" s="262"/>
      <c r="AA56" s="260"/>
      <c r="AB56" s="261" t="s">
        <v>13</v>
      </c>
      <c r="AC56" s="276">
        <v>9.9999999999999995E-7</v>
      </c>
      <c r="AD56" s="260"/>
      <c r="AE56" s="261"/>
      <c r="AF56" s="262"/>
      <c r="AG56" s="260"/>
      <c r="AH56" s="261" t="s">
        <v>14</v>
      </c>
      <c r="AI56" s="262">
        <v>1</v>
      </c>
      <c r="AJ56" s="260"/>
      <c r="AK56" s="261"/>
      <c r="AL56" s="262"/>
      <c r="AM56" s="260"/>
      <c r="AN56" s="261" t="s">
        <v>22</v>
      </c>
      <c r="AO56" s="262">
        <v>32</v>
      </c>
      <c r="AP56" s="283"/>
      <c r="AQ56" s="356" t="s">
        <v>748</v>
      </c>
      <c r="AR56" s="351" t="s">
        <v>718</v>
      </c>
      <c r="AS56" s="283"/>
      <c r="AT56" s="356" t="s">
        <v>748</v>
      </c>
      <c r="AU56" s="351" t="s">
        <v>718</v>
      </c>
      <c r="AV56" s="260"/>
      <c r="AW56" s="356" t="s">
        <v>748</v>
      </c>
      <c r="AX56" s="351" t="s">
        <v>718</v>
      </c>
      <c r="AY56" s="260"/>
      <c r="AZ56" s="356" t="s">
        <v>748</v>
      </c>
      <c r="BA56" s="351" t="s">
        <v>718</v>
      </c>
      <c r="BB56" s="260"/>
      <c r="BC56" s="356" t="s">
        <v>748</v>
      </c>
      <c r="BD56" s="351"/>
      <c r="BE56" s="260"/>
      <c r="BF56" s="261" t="s">
        <v>646</v>
      </c>
      <c r="BG56" s="351" t="s">
        <v>836</v>
      </c>
      <c r="BH56" s="260"/>
      <c r="BI56" s="261" t="s">
        <v>646</v>
      </c>
      <c r="BJ56" s="261" t="s">
        <v>836</v>
      </c>
      <c r="BK56" s="260"/>
      <c r="BL56" s="261"/>
      <c r="BM56" s="262"/>
      <c r="BN56" s="260"/>
      <c r="BO56" s="261"/>
      <c r="BP56" s="262"/>
      <c r="BQ56" s="260"/>
      <c r="BR56" s="261"/>
      <c r="BS56" s="262"/>
      <c r="BT56" s="260"/>
      <c r="BU56" s="261"/>
      <c r="BV56" s="262"/>
      <c r="BW56" s="260"/>
      <c r="BX56" s="261"/>
      <c r="BY56" s="262"/>
      <c r="BZ56" s="260"/>
      <c r="CA56" s="261" t="s">
        <v>0</v>
      </c>
      <c r="CB56" s="262" t="str">
        <f>CB12</f>
        <v>0.03 | 80</v>
      </c>
      <c r="CC56" s="260"/>
      <c r="CD56" s="261" t="s">
        <v>248</v>
      </c>
      <c r="CE56" s="262">
        <v>-1</v>
      </c>
      <c r="CF56" s="376" t="s">
        <v>2</v>
      </c>
      <c r="CG56" s="229"/>
      <c r="CH56" s="230" t="str">
        <f>IF(ISNUMBER(FW56),IF(ISNUMBER(MATCH(GA56,$CG$15:$CG$313,0)),0,MAX(CH$14:CH55)+1),"")</f>
        <v/>
      </c>
      <c r="CI56" s="7">
        <f t="shared" si="19"/>
        <v>35</v>
      </c>
      <c r="CJ56" s="7" t="str">
        <f t="shared" si="20"/>
        <v/>
      </c>
      <c r="CK56" s="7">
        <f t="shared" si="21"/>
        <v>30</v>
      </c>
      <c r="CL56" s="7">
        <f t="shared" si="22"/>
        <v>33</v>
      </c>
      <c r="CM56" s="7" t="str">
        <f t="shared" si="23"/>
        <v/>
      </c>
      <c r="CN56" s="7" t="str">
        <f t="shared" si="24"/>
        <v/>
      </c>
      <c r="CO56" s="7" t="str">
        <f t="shared" si="25"/>
        <v/>
      </c>
      <c r="CP56" s="7" t="str">
        <f t="shared" si="26"/>
        <v/>
      </c>
      <c r="CQ56" s="7">
        <f t="shared" si="27"/>
        <v>10</v>
      </c>
      <c r="CR56" s="7" t="str">
        <f t="shared" si="28"/>
        <v/>
      </c>
      <c r="CS56" s="7" t="str">
        <f t="shared" si="29"/>
        <v/>
      </c>
      <c r="CT56" s="7" t="str">
        <f t="shared" si="30"/>
        <v/>
      </c>
      <c r="CU56" s="7" t="str">
        <f t="shared" si="31"/>
        <v/>
      </c>
      <c r="CV56" s="7" t="str">
        <f t="shared" si="32"/>
        <v/>
      </c>
      <c r="CW56" s="7" t="str">
        <f t="shared" si="33"/>
        <v/>
      </c>
      <c r="CX56" s="7" t="str">
        <f t="shared" si="34"/>
        <v/>
      </c>
      <c r="CY56" s="7" t="str">
        <f t="shared" si="35"/>
        <v/>
      </c>
      <c r="CZ56" s="7" t="str">
        <f t="shared" si="36"/>
        <v/>
      </c>
      <c r="DA56" s="7" t="str">
        <f t="shared" si="37"/>
        <v/>
      </c>
      <c r="DB56" s="7" t="str">
        <f t="shared" si="38"/>
        <v/>
      </c>
      <c r="DC56" s="7" t="str">
        <f t="shared" si="39"/>
        <v/>
      </c>
      <c r="DD56" s="7" t="str">
        <f t="shared" si="40"/>
        <v/>
      </c>
      <c r="DE56" s="7" t="str">
        <f t="shared" si="41"/>
        <v/>
      </c>
      <c r="DF56" s="7" t="str">
        <f t="shared" si="42"/>
        <v/>
      </c>
      <c r="DG56" s="7" t="str">
        <f t="shared" si="43"/>
        <v/>
      </c>
      <c r="DH56" s="7" t="str">
        <f t="shared" si="44"/>
        <v/>
      </c>
      <c r="DI56" s="65" t="s">
        <v>2</v>
      </c>
      <c r="DJ56" s="309" t="str">
        <f t="shared" si="45"/>
        <v>q</v>
      </c>
      <c r="DK56" s="309" t="str">
        <f t="shared" si="46"/>
        <v>-</v>
      </c>
      <c r="DL56" s="309" t="str">
        <f t="shared" si="47"/>
        <v>q</v>
      </c>
      <c r="DM56" s="309" t="str">
        <f t="shared" si="48"/>
        <v>q</v>
      </c>
      <c r="DN56" s="309" t="str">
        <f t="shared" si="49"/>
        <v>-</v>
      </c>
      <c r="DO56" s="309" t="str">
        <f t="shared" si="50"/>
        <v>-</v>
      </c>
      <c r="DP56" s="309" t="str">
        <f t="shared" si="51"/>
        <v>-</v>
      </c>
      <c r="DQ56" s="309" t="str">
        <f t="shared" si="52"/>
        <v>-</v>
      </c>
      <c r="DR56" s="309" t="str">
        <f t="shared" si="53"/>
        <v>q</v>
      </c>
      <c r="DS56" s="309" t="str">
        <f t="shared" si="54"/>
        <v>-</v>
      </c>
      <c r="DT56" s="309" t="str">
        <f t="shared" si="55"/>
        <v>-</v>
      </c>
      <c r="DU56" s="309" t="str">
        <f t="shared" si="56"/>
        <v>-</v>
      </c>
      <c r="DV56" s="309" t="str">
        <f t="shared" si="57"/>
        <v>-</v>
      </c>
      <c r="DW56" s="309" t="str">
        <f t="shared" si="58"/>
        <v>-</v>
      </c>
      <c r="DX56" s="309" t="str">
        <f t="shared" si="59"/>
        <v>-</v>
      </c>
      <c r="DY56" s="309" t="str">
        <f t="shared" si="60"/>
        <v>-</v>
      </c>
      <c r="DZ56" s="309" t="str">
        <f t="shared" si="61"/>
        <v>-</v>
      </c>
      <c r="EA56" s="309" t="str">
        <f t="shared" si="62"/>
        <v>-</v>
      </c>
      <c r="EB56" s="309" t="str">
        <f t="shared" si="63"/>
        <v>-</v>
      </c>
      <c r="EC56" s="309" t="str">
        <f t="shared" si="64"/>
        <v>-</v>
      </c>
      <c r="ED56" s="309" t="str">
        <f t="shared" si="65"/>
        <v>-</v>
      </c>
      <c r="EE56" s="309" t="str">
        <f t="shared" si="66"/>
        <v>-</v>
      </c>
      <c r="EF56" s="309" t="str">
        <f t="shared" si="67"/>
        <v>-</v>
      </c>
      <c r="EG56" s="309" t="str">
        <f t="shared" si="68"/>
        <v>-</v>
      </c>
      <c r="EH56" s="309" t="str">
        <f t="shared" si="69"/>
        <v>-</v>
      </c>
      <c r="EI56" s="309" t="str">
        <f t="shared" si="70"/>
        <v>-</v>
      </c>
      <c r="EJ56" s="7"/>
      <c r="EK56" s="7"/>
      <c r="EL56" s="7"/>
      <c r="EM56" s="34"/>
      <c r="EN56" s="66" t="str">
        <f t="shared" si="71"/>
        <v>v*prsity</v>
      </c>
      <c r="EO56" s="66" t="str">
        <f t="shared" si="72"/>
        <v>-</v>
      </c>
      <c r="EP56" s="66">
        <f t="shared" si="73"/>
        <v>0.1</v>
      </c>
      <c r="EQ56" s="66" t="str">
        <f t="shared" si="74"/>
        <v>q*Ls</v>
      </c>
      <c r="ER56" s="66" t="str">
        <f t="shared" si="75"/>
        <v>-</v>
      </c>
      <c r="ES56" s="66" t="str">
        <f t="shared" si="76"/>
        <v>-</v>
      </c>
      <c r="ET56" s="66" t="str">
        <f t="shared" si="77"/>
        <v>-</v>
      </c>
      <c r="EU56" s="66" t="str">
        <f t="shared" si="78"/>
        <v>-</v>
      </c>
      <c r="EV56" s="66" t="str">
        <f t="shared" si="79"/>
        <v>v*prsity</v>
      </c>
      <c r="EW56" s="66" t="str">
        <f t="shared" si="80"/>
        <v>-</v>
      </c>
      <c r="EX56" s="66" t="str">
        <f t="shared" si="81"/>
        <v>-</v>
      </c>
      <c r="EY56" s="66" t="str">
        <f t="shared" si="82"/>
        <v>-</v>
      </c>
      <c r="EZ56" s="66" t="str">
        <f t="shared" si="83"/>
        <v>-</v>
      </c>
      <c r="FA56" s="66" t="str">
        <f t="shared" si="84"/>
        <v>-</v>
      </c>
      <c r="FB56" s="66" t="str">
        <f t="shared" si="85"/>
        <v>-</v>
      </c>
      <c r="FC56" s="66" t="str">
        <f t="shared" si="86"/>
        <v>-</v>
      </c>
      <c r="FD56" s="66" t="str">
        <f t="shared" si="87"/>
        <v>-</v>
      </c>
      <c r="FE56" s="66" t="str">
        <f t="shared" si="88"/>
        <v>-</v>
      </c>
      <c r="FF56" s="66" t="str">
        <f t="shared" si="89"/>
        <v>-</v>
      </c>
      <c r="FG56" s="66" t="str">
        <f t="shared" si="90"/>
        <v>-</v>
      </c>
      <c r="FH56" s="66" t="str">
        <f t="shared" si="91"/>
        <v>-</v>
      </c>
      <c r="FI56" s="66" t="str">
        <f t="shared" si="92"/>
        <v>-</v>
      </c>
      <c r="FJ56" s="66" t="str">
        <f t="shared" si="93"/>
        <v>-</v>
      </c>
      <c r="FK56" s="66" t="str">
        <f t="shared" si="94"/>
        <v>-</v>
      </c>
      <c r="FL56" s="66" t="str">
        <f t="shared" si="95"/>
        <v>-</v>
      </c>
      <c r="FM56" s="66" t="str">
        <f t="shared" si="96"/>
        <v>-</v>
      </c>
      <c r="FN56" s="7"/>
      <c r="FO56" s="7"/>
      <c r="FP56" s="7"/>
      <c r="FQ56" s="97" t="s">
        <v>2</v>
      </c>
      <c r="FR56" s="71"/>
      <c r="FS56" s="7">
        <f>IF(ISNUMBER(INDEX($CI$15:$DI$314,$B56,GC$5)),MAX(FS$14:FS55)+1,0)</f>
        <v>0</v>
      </c>
      <c r="FT56" s="7" t="str">
        <f t="shared" si="97"/>
        <v/>
      </c>
      <c r="FU56" s="7" t="str">
        <f t="shared" si="98"/>
        <v/>
      </c>
      <c r="FV56" s="291">
        <f t="shared" si="99"/>
        <v>42</v>
      </c>
      <c r="FW56" s="291" t="str">
        <f t="shared" si="100"/>
        <v/>
      </c>
      <c r="FX56" s="291" t="str">
        <f t="shared" si="141"/>
        <v/>
      </c>
      <c r="FY56" s="85" t="str">
        <f t="shared" si="102"/>
        <v/>
      </c>
      <c r="FZ56" s="338" t="str">
        <f t="shared" si="103"/>
        <v/>
      </c>
      <c r="GA56" s="316" t="str">
        <f t="shared" si="104"/>
        <v/>
      </c>
      <c r="GB56" s="28" t="str">
        <f t="shared" si="105"/>
        <v/>
      </c>
      <c r="GC56" s="279" t="str">
        <f t="shared" si="115"/>
        <v/>
      </c>
      <c r="GD56" s="366" t="str">
        <f t="shared" si="142"/>
        <v/>
      </c>
      <c r="GE56" s="81"/>
      <c r="GF56" s="279" t="str">
        <f t="shared" si="116"/>
        <v/>
      </c>
      <c r="GG56" s="366" t="str">
        <f t="shared" si="143"/>
        <v/>
      </c>
      <c r="GH56" s="81"/>
      <c r="GI56" s="279" t="str">
        <f t="shared" si="117"/>
        <v/>
      </c>
      <c r="GJ56" s="366" t="str">
        <f t="shared" si="144"/>
        <v/>
      </c>
      <c r="GK56" s="81"/>
      <c r="GL56" s="279" t="str">
        <f t="shared" si="118"/>
        <v/>
      </c>
      <c r="GM56" s="362" t="str">
        <f t="shared" si="145"/>
        <v/>
      </c>
      <c r="GN56" s="81"/>
      <c r="GO56" s="279" t="str">
        <f t="shared" si="119"/>
        <v/>
      </c>
      <c r="GP56" s="286" t="str">
        <f t="shared" si="110"/>
        <v/>
      </c>
      <c r="GQ56" s="28"/>
      <c r="GR56" s="339" t="str">
        <f>IF(ISNUMBER(IF56),INDEX($GA$15:$GA$313,MATCH(IF56,$IE$15:$IE$190,0),1),"")</f>
        <v/>
      </c>
      <c r="GS56" s="341" t="str">
        <f t="shared" si="111"/>
        <v/>
      </c>
      <c r="GT56" s="340" t="str">
        <f t="shared" si="112"/>
        <v/>
      </c>
      <c r="GU56" s="279" t="str">
        <f t="shared" si="146"/>
        <v/>
      </c>
      <c r="GV56" s="279" t="str">
        <f t="shared" si="132"/>
        <v/>
      </c>
      <c r="GW56" s="279" t="str">
        <f t="shared" ref="GW56:GW63" si="147">IF(OR(GJ56="-",GJ56=""),"",INDEX($FY$15:$FY$313,MATCH(GI56,$GA$15:$GA$313,0),1))</f>
        <v/>
      </c>
      <c r="GX56" s="279" t="str">
        <f>IF(OR(GG56="-",GG56=""),"",INDEX($FY$15:$FY$313,MATCH(GF56,$GA$15:$GA$313,0),1))</f>
        <v/>
      </c>
      <c r="GY56" s="279" t="str">
        <f>IF(OR(GJ56="-",GJ56=""),"",INDEX($FY$15:$FY$313,MATCH(GI56,$GA$15:$GA$313,0),1))</f>
        <v/>
      </c>
      <c r="GZ56" s="71"/>
      <c r="HA56" s="281"/>
      <c r="HB56" s="371"/>
      <c r="HC56" s="371"/>
      <c r="HD56" s="370"/>
      <c r="HE56" s="370"/>
      <c r="HF56" s="370"/>
      <c r="HG56" s="370"/>
      <c r="HH56" s="370"/>
      <c r="HI56" s="370"/>
      <c r="HJ56" s="371"/>
      <c r="HK56" s="294"/>
      <c r="HL56" s="294"/>
      <c r="HM56" s="75"/>
      <c r="HN56" s="293">
        <f>IF(HA56&lt;&gt;"",MAX(HN$14:HN55)+1,0)</f>
        <v>0</v>
      </c>
      <c r="HO56" s="293">
        <f>IF(HB56&lt;&gt;"",MAX(HO$14:HO55)+1,0)</f>
        <v>0</v>
      </c>
      <c r="HP56" s="293">
        <f>IF(HC56&lt;&gt;"",MAX(HP$14:HP55)+1,0)</f>
        <v>0</v>
      </c>
      <c r="HQ56" s="293">
        <f>IF(HD56&lt;&gt;"",MAX(HQ$14:HQ55)+1,0)</f>
        <v>0</v>
      </c>
      <c r="HR56" s="293">
        <f>IF(HE56&lt;&gt;"",MAX(HR$14:HR55)+1,0)</f>
        <v>0</v>
      </c>
      <c r="HS56" s="293">
        <f>IF(HF56&lt;&gt;"",MAX(HS$14:HS55)+1,0)</f>
        <v>0</v>
      </c>
      <c r="HT56" s="293">
        <f>IF(HG56&lt;&gt;"",MAX(HT$14:HT55)+1,0)</f>
        <v>0</v>
      </c>
      <c r="HU56" s="293">
        <f>IF(HH56&lt;&gt;"",MAX(HU$14:HU55)+1,0)</f>
        <v>0</v>
      </c>
      <c r="HV56" s="293">
        <f>IF(HI56&lt;&gt;"",MAX(HV$14:HV55)+1,0)</f>
        <v>0</v>
      </c>
      <c r="HW56" s="293">
        <f>IF(HJ56&lt;&gt;"",MAX(HW$14:HW55)+1,0)</f>
        <v>0</v>
      </c>
      <c r="HX56" s="293">
        <f>IF(HK56&lt;&gt;"",MAX(HX$14:HX55)+1,0)</f>
        <v>0</v>
      </c>
      <c r="HY56" s="293">
        <f>IF(HL56&lt;&gt;"",MAX(HY$14:HY55)+1,0)</f>
        <v>0</v>
      </c>
      <c r="HZ56" s="75">
        <f t="shared" si="123"/>
        <v>2</v>
      </c>
      <c r="IA56" s="75">
        <f t="shared" si="124"/>
        <v>0</v>
      </c>
      <c r="IB56" s="75">
        <f t="shared" si="125"/>
        <v>10</v>
      </c>
      <c r="IC56" s="75" t="str">
        <f t="shared" si="126"/>
        <v>k11</v>
      </c>
      <c r="ID56" s="395" t="str">
        <f t="shared" si="127"/>
        <v/>
      </c>
      <c r="IE56" s="394">
        <f>IF(ISNUMBER(MATCH(GA56,$IC$15:$IC$313,0)),0,MAX(IE$14:IE55)+1)</f>
        <v>0</v>
      </c>
      <c r="IF56" s="394" t="str">
        <f t="shared" si="128"/>
        <v/>
      </c>
      <c r="IG56" s="383"/>
      <c r="IH56" s="80"/>
      <c r="II56" s="19"/>
      <c r="IJ56" s="282"/>
      <c r="IK56" s="71"/>
      <c r="IL56" s="229"/>
      <c r="IM56" s="229"/>
      <c r="IN56" s="22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98"/>
      <c r="JB56" s="189">
        <v>2.7738501321767828</v>
      </c>
      <c r="JC56" s="128">
        <v>840.8</v>
      </c>
      <c r="JD56" s="129">
        <v>840.61310174655216</v>
      </c>
      <c r="JE56" s="119">
        <v>2.9999902248382999</v>
      </c>
      <c r="JF56" s="132">
        <v>840.1558</v>
      </c>
      <c r="JG56" s="148">
        <v>51</v>
      </c>
      <c r="JH56" s="179">
        <v>2.7738499999999999</v>
      </c>
      <c r="JI56" s="140">
        <v>840.4</v>
      </c>
      <c r="JJ56" s="185"/>
      <c r="JK56" s="144"/>
      <c r="JL56" s="125"/>
      <c r="JM56" s="125"/>
      <c r="JN56" s="153"/>
      <c r="JO56" s="127">
        <f t="shared" si="131"/>
        <v>2.7738499999999999</v>
      </c>
      <c r="JP56" s="126">
        <f t="shared" si="138"/>
        <v>2.7738499999999999</v>
      </c>
      <c r="JQ56" s="127">
        <v>2.7738501321767828</v>
      </c>
      <c r="JR56" s="160">
        <f t="shared" si="134"/>
        <v>2.7738499999999999</v>
      </c>
      <c r="JS56" s="160">
        <f t="shared" si="135"/>
        <v>66.572400000000002</v>
      </c>
      <c r="JT56" s="160">
        <f t="shared" si="136"/>
        <v>3994.3440000000001</v>
      </c>
      <c r="JU56" s="160">
        <f t="shared" si="140"/>
        <v>66.572400000000002</v>
      </c>
      <c r="JV56" s="98"/>
      <c r="JW56" s="71"/>
      <c r="JX56" s="293" t="str">
        <f>IF(AND(ISNUMBER(JX$14),ISNUMBER(MATCH($IC56,DJ$15:DJ$313,0))),$IC56,"")</f>
        <v>k11</v>
      </c>
      <c r="JY56" s="293" t="str">
        <f>IF(AND(ISNUMBER(JY$14),ISNUMBER(MATCH($IC56,DK$15:DK$313,0))),$IC56,"")</f>
        <v>k11</v>
      </c>
      <c r="JZ56" s="293" t="str">
        <f>IF(AND(ISNUMBER(JZ$14),ISNUMBER(MATCH($IC56,DL$15:DL$313,0))),$IC56,"")</f>
        <v>k11</v>
      </c>
      <c r="KA56" s="293" t="str">
        <f>IF(AND(ISNUMBER(KA$14),ISNUMBER(MATCH($IC56,DM$15:DM$313,0))),$IC56,"")</f>
        <v>k11</v>
      </c>
      <c r="KB56" s="293" t="str">
        <f>IF(AND(ISNUMBER(KB$14),ISNUMBER(MATCH($IC56,DN$15:DN$313,0))),$IC56,"")</f>
        <v/>
      </c>
      <c r="KC56" s="293" t="str">
        <f>IF(AND(ISNUMBER(KC$14),ISNUMBER(MATCH($IC56,DO$15:DO$313,0))),$IC56,"")</f>
        <v>k11</v>
      </c>
      <c r="KD56" s="293" t="str">
        <f>IF(AND(ISNUMBER(KD$14),ISNUMBER(MATCH($IC56,DP$15:DP$313,0))),$IC56,"")</f>
        <v>k11</v>
      </c>
      <c r="KE56" s="293" t="str">
        <f>IF(AND(ISNUMBER(KE$14),ISNUMBER(MATCH($IC56,DQ$15:DQ$313,0))),$IC56,"")</f>
        <v>k11</v>
      </c>
      <c r="KF56" s="293" t="str">
        <f>IF(AND(ISNUMBER(KF$14),ISNUMBER(MATCH($IC56,DR$15:DR$313,0))),$IC56,"")</f>
        <v/>
      </c>
      <c r="KG56" s="293" t="str">
        <f>IF(AND(ISNUMBER(KG$14),ISNUMBER(MATCH($IC56,DS$15:DS$313,0))),$IC56,"")</f>
        <v>k11</v>
      </c>
      <c r="KH56" s="293" t="str">
        <f>IF(AND(ISNUMBER(KH$14),ISNUMBER(MATCH($IC56,DT$15:DT$313,0))),$IC56,"")</f>
        <v>k11</v>
      </c>
      <c r="KI56" s="293" t="str">
        <f>IF(AND(ISNUMBER(KI$14),ISNUMBER(MATCH($IC56,DU$15:DU$313,0))),$IC56,"")</f>
        <v>k11</v>
      </c>
      <c r="KJ56" s="293" t="str">
        <f>IF(AND(ISNUMBER(KJ$14),ISNUMBER(MATCH($IC56,DV$15:DV$313,0))),$IC56,"")</f>
        <v>k11</v>
      </c>
      <c r="KK56" s="293" t="str">
        <f>IF(AND(ISNUMBER(KK$14),ISNUMBER(MATCH($IC56,DW$15:DW$313,0))),$IC56,"")</f>
        <v>k11</v>
      </c>
      <c r="KL56" s="293" t="str">
        <f>IF(AND(ISNUMBER(KL$14),ISNUMBER(MATCH($IC56,DX$15:DX$313,0))),$IC56,"")</f>
        <v/>
      </c>
      <c r="KM56" s="293" t="str">
        <f>IF(AND(ISNUMBER(KM$14),ISNUMBER(MATCH($IC56,DY$15:DY$313,0))),$IC56,"")</f>
        <v>k11</v>
      </c>
      <c r="KN56" s="293" t="str">
        <f>IF(AND(ISNUMBER(KN$14),ISNUMBER(MATCH($IC56,DZ$15:DZ$313,0))),$IC56,"")</f>
        <v>k11</v>
      </c>
      <c r="KO56" s="293" t="str">
        <f>IF(AND(ISNUMBER(KO$14),ISNUMBER(MATCH($IC56,EA$15:EA$313,0))),$IC56,"")</f>
        <v>k11</v>
      </c>
      <c r="KP56" s="293" t="str">
        <f>IF(AND(ISNUMBER(KP$14),ISNUMBER(MATCH($IC56,EB$15:EB$313,0))),$IC56,"")</f>
        <v>k11</v>
      </c>
      <c r="KQ56" s="293" t="str">
        <f>IF(AND(ISNUMBER(KQ$14),ISNUMBER(MATCH($IC56,EC$15:EC$313,0))),$IC56,"")</f>
        <v>k11</v>
      </c>
      <c r="KR56" s="293" t="str">
        <f>IF(AND(ISNUMBER(KR$14),ISNUMBER(MATCH($IC56,ED$15:ED$313,0))),$IC56,"")</f>
        <v>k11</v>
      </c>
      <c r="KS56" s="293" t="str">
        <f>IF(AND(ISNUMBER(KS$14),ISNUMBER(MATCH($IC56,EE$15:EE$313,0))),$IC56,"")</f>
        <v>k11</v>
      </c>
      <c r="KT56" s="293" t="str">
        <f>IF(AND(ISNUMBER(KT$14),ISNUMBER(MATCH($IC56,EF$15:EF$313,0))),$IC56,"")</f>
        <v>k11</v>
      </c>
      <c r="KU56" s="293" t="str">
        <f>IF(AND(ISNUMBER(KU$14),ISNUMBER(MATCH($IC56,EG$15:EG$313,0))),$IC56,"")</f>
        <v>k11</v>
      </c>
      <c r="KV56" s="293" t="str">
        <f>IF(AND(ISNUMBER(KV$14),ISNUMBER(MATCH($IC56,EH$15:EH$313,0))),$IC56,"")</f>
        <v/>
      </c>
      <c r="KW56" s="293" t="str">
        <f>IF(AND(ISNUMBER(KW$14),ISNUMBER(MATCH($IC56,EI$15:EI$313,0))),$IC56,"")</f>
        <v/>
      </c>
      <c r="KX56" s="293" t="str">
        <f>IF(AND(ISNUMBER(KX$14),ISNUMBER(MATCH($IC56,EJ$15:EJ$313,0))),$IC56,"")</f>
        <v/>
      </c>
      <c r="KY56" s="293" t="str">
        <f>IF(AND(ISNUMBER(KY$14),ISNUMBER(MATCH($IC56,EK$15:EK$313,0))),$IC56,"")</f>
        <v/>
      </c>
      <c r="KZ56" s="293"/>
      <c r="LA56" s="293"/>
      <c r="LB56" s="293"/>
      <c r="LC56" s="75">
        <f>COUNTIF(JX56:KY56,"="&amp;IC56)</f>
        <v>21</v>
      </c>
      <c r="LD56" s="71"/>
      <c r="LE56" s="71"/>
      <c r="LF56" s="71"/>
      <c r="LG56" s="71"/>
      <c r="LH56" s="71"/>
      <c r="LI56" s="71"/>
      <c r="LJ56" s="71"/>
      <c r="LK56" s="71"/>
      <c r="LL56" s="71"/>
      <c r="LM56" s="71"/>
      <c r="LN56" s="71"/>
      <c r="LO56" s="71"/>
      <c r="LP56" s="71"/>
      <c r="LQ56" s="71"/>
    </row>
    <row r="57" spans="1:329" s="3" customFormat="1" ht="6" customHeight="1" x14ac:dyDescent="0.15">
      <c r="A57" s="80"/>
      <c r="B57" s="305">
        <f t="shared" si="129"/>
        <v>43</v>
      </c>
      <c r="C57" s="85" t="s">
        <v>38</v>
      </c>
      <c r="D57" s="304" t="s">
        <v>675</v>
      </c>
      <c r="E57" s="71"/>
      <c r="F57" s="260"/>
      <c r="G57" s="261" t="s">
        <v>43</v>
      </c>
      <c r="H57" s="262">
        <v>0</v>
      </c>
      <c r="I57" s="260"/>
      <c r="J57" s="261"/>
      <c r="K57" s="262"/>
      <c r="L57" s="260"/>
      <c r="M57" s="261" t="s">
        <v>17</v>
      </c>
      <c r="N57" s="262">
        <v>1</v>
      </c>
      <c r="O57" s="260"/>
      <c r="P57" s="261" t="s">
        <v>13</v>
      </c>
      <c r="Q57" s="262">
        <v>9.9999999999999995E-7</v>
      </c>
      <c r="R57" s="260"/>
      <c r="S57" s="261"/>
      <c r="T57" s="262"/>
      <c r="U57" s="260"/>
      <c r="V57" s="261"/>
      <c r="W57" s="262"/>
      <c r="X57" s="260"/>
      <c r="Y57" s="261"/>
      <c r="Z57" s="262"/>
      <c r="AA57" s="260"/>
      <c r="AB57" s="261" t="s">
        <v>14</v>
      </c>
      <c r="AC57" s="262">
        <v>1</v>
      </c>
      <c r="AD57" s="260"/>
      <c r="AE57" s="261"/>
      <c r="AF57" s="262"/>
      <c r="AG57" s="260"/>
      <c r="AH57" s="261" t="s">
        <v>92</v>
      </c>
      <c r="AI57" s="262">
        <v>1</v>
      </c>
      <c r="AJ57" s="260"/>
      <c r="AK57" s="261"/>
      <c r="AL57" s="262"/>
      <c r="AM57" s="260"/>
      <c r="AN57" s="261" t="s">
        <v>114</v>
      </c>
      <c r="AO57" s="262">
        <v>1E-3</v>
      </c>
      <c r="AP57" s="283"/>
      <c r="AQ57" s="356" t="s">
        <v>742</v>
      </c>
      <c r="AR57" s="351" t="s">
        <v>718</v>
      </c>
      <c r="AS57" s="283"/>
      <c r="AT57" s="356" t="s">
        <v>742</v>
      </c>
      <c r="AU57" s="351" t="s">
        <v>718</v>
      </c>
      <c r="AV57" s="260"/>
      <c r="AW57" s="356" t="s">
        <v>742</v>
      </c>
      <c r="AX57" s="351" t="s">
        <v>718</v>
      </c>
      <c r="AY57" s="260"/>
      <c r="AZ57" s="356" t="s">
        <v>742</v>
      </c>
      <c r="BA57" s="351" t="s">
        <v>718</v>
      </c>
      <c r="BB57" s="260"/>
      <c r="BC57" s="356" t="s">
        <v>742</v>
      </c>
      <c r="BD57" s="351"/>
      <c r="BE57" s="260"/>
      <c r="BF57" s="261"/>
      <c r="BG57" s="262"/>
      <c r="BH57" s="260"/>
      <c r="BI57" s="261" t="s">
        <v>717</v>
      </c>
      <c r="BJ57" s="261" t="s">
        <v>836</v>
      </c>
      <c r="BK57" s="260"/>
      <c r="BL57" s="261"/>
      <c r="BM57" s="262"/>
      <c r="BN57" s="260"/>
      <c r="BO57" s="261"/>
      <c r="BP57" s="262"/>
      <c r="BQ57" s="260"/>
      <c r="BR57" s="261"/>
      <c r="BS57" s="262"/>
      <c r="BT57" s="260"/>
      <c r="BU57" s="261"/>
      <c r="BV57" s="262"/>
      <c r="BW57" s="260"/>
      <c r="BX57" s="261"/>
      <c r="BY57" s="262"/>
      <c r="BZ57" s="260"/>
      <c r="CA57" s="261" t="s">
        <v>564</v>
      </c>
      <c r="CB57" s="262" t="s">
        <v>565</v>
      </c>
      <c r="CC57" s="260"/>
      <c r="CD57" s="261" t="s">
        <v>373</v>
      </c>
      <c r="CE57" s="262">
        <v>10</v>
      </c>
      <c r="CF57" s="376" t="s">
        <v>2</v>
      </c>
      <c r="CG57" s="229"/>
      <c r="CH57" s="230" t="str">
        <f>IF(ISNUMBER(FW57),IF(ISNUMBER(MATCH(GA57,$CG$15:$CG$313,0)),0,MAX(CH$14:CH56)+1),"")</f>
        <v/>
      </c>
      <c r="CI57" s="7">
        <f t="shared" si="19"/>
        <v>38</v>
      </c>
      <c r="CJ57" s="7" t="str">
        <f t="shared" si="20"/>
        <v/>
      </c>
      <c r="CK57" s="7" t="str">
        <f t="shared" si="21"/>
        <v/>
      </c>
      <c r="CL57" s="7" t="str">
        <f t="shared" si="22"/>
        <v/>
      </c>
      <c r="CM57" s="7" t="str">
        <f t="shared" si="23"/>
        <v/>
      </c>
      <c r="CN57" s="7" t="str">
        <f t="shared" si="24"/>
        <v/>
      </c>
      <c r="CO57" s="7" t="str">
        <f t="shared" si="25"/>
        <v/>
      </c>
      <c r="CP57" s="7" t="str">
        <f t="shared" si="26"/>
        <v/>
      </c>
      <c r="CQ57" s="7" t="str">
        <f t="shared" si="27"/>
        <v/>
      </c>
      <c r="CR57" s="7" t="str">
        <f t="shared" si="28"/>
        <v/>
      </c>
      <c r="CS57" s="7" t="str">
        <f t="shared" si="29"/>
        <v/>
      </c>
      <c r="CT57" s="7" t="str">
        <f t="shared" si="30"/>
        <v/>
      </c>
      <c r="CU57" s="7" t="str">
        <f t="shared" si="31"/>
        <v/>
      </c>
      <c r="CV57" s="7" t="str">
        <f t="shared" si="32"/>
        <v/>
      </c>
      <c r="CW57" s="7" t="str">
        <f t="shared" si="33"/>
        <v/>
      </c>
      <c r="CX57" s="7" t="str">
        <f t="shared" si="34"/>
        <v/>
      </c>
      <c r="CY57" s="7" t="str">
        <f t="shared" si="35"/>
        <v/>
      </c>
      <c r="CZ57" s="7" t="str">
        <f t="shared" si="36"/>
        <v/>
      </c>
      <c r="DA57" s="7" t="str">
        <f t="shared" si="37"/>
        <v/>
      </c>
      <c r="DB57" s="7" t="str">
        <f t="shared" si="38"/>
        <v/>
      </c>
      <c r="DC57" s="7" t="str">
        <f t="shared" si="39"/>
        <v/>
      </c>
      <c r="DD57" s="7" t="str">
        <f t="shared" si="40"/>
        <v/>
      </c>
      <c r="DE57" s="7" t="str">
        <f t="shared" si="41"/>
        <v/>
      </c>
      <c r="DF57" s="7" t="str">
        <f t="shared" si="42"/>
        <v/>
      </c>
      <c r="DG57" s="7" t="str">
        <f t="shared" si="43"/>
        <v/>
      </c>
      <c r="DH57" s="7" t="str">
        <f t="shared" si="44"/>
        <v/>
      </c>
      <c r="DI57" s="65" t="s">
        <v>2</v>
      </c>
      <c r="DJ57" s="309" t="str">
        <f t="shared" si="45"/>
        <v>l</v>
      </c>
      <c r="DK57" s="309" t="str">
        <f t="shared" si="46"/>
        <v>-</v>
      </c>
      <c r="DL57" s="309" t="str">
        <f t="shared" si="47"/>
        <v>-</v>
      </c>
      <c r="DM57" s="309" t="str">
        <f t="shared" si="48"/>
        <v>-</v>
      </c>
      <c r="DN57" s="309" t="str">
        <f t="shared" si="49"/>
        <v>-</v>
      </c>
      <c r="DO57" s="309" t="str">
        <f t="shared" si="50"/>
        <v>-</v>
      </c>
      <c r="DP57" s="309" t="str">
        <f t="shared" si="51"/>
        <v>-</v>
      </c>
      <c r="DQ57" s="309" t="str">
        <f t="shared" si="52"/>
        <v>-</v>
      </c>
      <c r="DR57" s="309" t="str">
        <f t="shared" si="53"/>
        <v>-</v>
      </c>
      <c r="DS57" s="309" t="str">
        <f t="shared" si="54"/>
        <v>-</v>
      </c>
      <c r="DT57" s="309" t="str">
        <f t="shared" si="55"/>
        <v>-</v>
      </c>
      <c r="DU57" s="309" t="str">
        <f t="shared" si="56"/>
        <v>-</v>
      </c>
      <c r="DV57" s="309" t="str">
        <f t="shared" si="57"/>
        <v>-</v>
      </c>
      <c r="DW57" s="309" t="str">
        <f t="shared" si="58"/>
        <v>-</v>
      </c>
      <c r="DX57" s="309" t="str">
        <f t="shared" si="59"/>
        <v>-</v>
      </c>
      <c r="DY57" s="309" t="str">
        <f t="shared" si="60"/>
        <v>-</v>
      </c>
      <c r="DZ57" s="309" t="str">
        <f t="shared" si="61"/>
        <v>-</v>
      </c>
      <c r="EA57" s="309" t="str">
        <f t="shared" si="62"/>
        <v>-</v>
      </c>
      <c r="EB57" s="309" t="str">
        <f t="shared" si="63"/>
        <v>-</v>
      </c>
      <c r="EC57" s="309" t="str">
        <f t="shared" si="64"/>
        <v>-</v>
      </c>
      <c r="ED57" s="309" t="str">
        <f t="shared" si="65"/>
        <v>-</v>
      </c>
      <c r="EE57" s="309" t="str">
        <f t="shared" si="66"/>
        <v>-</v>
      </c>
      <c r="EF57" s="309" t="str">
        <f t="shared" si="67"/>
        <v>-</v>
      </c>
      <c r="EG57" s="309" t="str">
        <f t="shared" si="68"/>
        <v>-</v>
      </c>
      <c r="EH57" s="309" t="str">
        <f t="shared" si="69"/>
        <v>-</v>
      </c>
      <c r="EI57" s="309" t="str">
        <f t="shared" si="70"/>
        <v>-</v>
      </c>
      <c r="EJ57" s="7"/>
      <c r="EK57" s="7"/>
      <c r="EL57" s="7"/>
      <c r="EM57" s="34"/>
      <c r="EN57" s="66">
        <f t="shared" si="71"/>
        <v>1000</v>
      </c>
      <c r="EO57" s="66" t="str">
        <f t="shared" si="72"/>
        <v>-</v>
      </c>
      <c r="EP57" s="66" t="str">
        <f t="shared" si="73"/>
        <v>-</v>
      </c>
      <c r="EQ57" s="66" t="str">
        <f t="shared" si="74"/>
        <v>-</v>
      </c>
      <c r="ER57" s="66" t="str">
        <f t="shared" si="75"/>
        <v>-</v>
      </c>
      <c r="ES57" s="66" t="str">
        <f t="shared" si="76"/>
        <v>-</v>
      </c>
      <c r="ET57" s="66" t="str">
        <f t="shared" si="77"/>
        <v>-</v>
      </c>
      <c r="EU57" s="66" t="str">
        <f t="shared" si="78"/>
        <v>-</v>
      </c>
      <c r="EV57" s="66" t="str">
        <f t="shared" si="79"/>
        <v>-</v>
      </c>
      <c r="EW57" s="66" t="str">
        <f t="shared" si="80"/>
        <v>-</v>
      </c>
      <c r="EX57" s="66" t="str">
        <f t="shared" si="81"/>
        <v>-</v>
      </c>
      <c r="EY57" s="66" t="str">
        <f t="shared" si="82"/>
        <v>-</v>
      </c>
      <c r="EZ57" s="66" t="str">
        <f t="shared" si="83"/>
        <v>-</v>
      </c>
      <c r="FA57" s="66" t="str">
        <f t="shared" si="84"/>
        <v>-</v>
      </c>
      <c r="FB57" s="66" t="str">
        <f t="shared" si="85"/>
        <v>-</v>
      </c>
      <c r="FC57" s="66" t="str">
        <f t="shared" si="86"/>
        <v>-</v>
      </c>
      <c r="FD57" s="66" t="str">
        <f t="shared" si="87"/>
        <v>-</v>
      </c>
      <c r="FE57" s="66" t="str">
        <f t="shared" si="88"/>
        <v>-</v>
      </c>
      <c r="FF57" s="66" t="str">
        <f t="shared" si="89"/>
        <v>-</v>
      </c>
      <c r="FG57" s="66" t="str">
        <f t="shared" si="90"/>
        <v>-</v>
      </c>
      <c r="FH57" s="66" t="str">
        <f t="shared" si="91"/>
        <v>-</v>
      </c>
      <c r="FI57" s="66" t="str">
        <f t="shared" si="92"/>
        <v>-</v>
      </c>
      <c r="FJ57" s="66" t="str">
        <f t="shared" si="93"/>
        <v>-</v>
      </c>
      <c r="FK57" s="66" t="str">
        <f t="shared" si="94"/>
        <v>-</v>
      </c>
      <c r="FL57" s="66" t="str">
        <f t="shared" si="95"/>
        <v>-</v>
      </c>
      <c r="FM57" s="66" t="str">
        <f t="shared" si="96"/>
        <v>-</v>
      </c>
      <c r="FN57" s="7"/>
      <c r="FO57" s="7"/>
      <c r="FP57" s="7"/>
      <c r="FQ57" s="97" t="s">
        <v>2</v>
      </c>
      <c r="FR57" s="71"/>
      <c r="FS57" s="7">
        <f>IF(ISNUMBER(INDEX($CI$15:$DI$314,$B57,GC$5)),MAX(FS$14:FS56)+1,0)</f>
        <v>0</v>
      </c>
      <c r="FT57" s="7" t="str">
        <f t="shared" si="97"/>
        <v/>
      </c>
      <c r="FU57" s="7" t="str">
        <f t="shared" si="98"/>
        <v/>
      </c>
      <c r="FV57" s="291">
        <f t="shared" si="99"/>
        <v>43</v>
      </c>
      <c r="FW57" s="291" t="str">
        <f t="shared" si="100"/>
        <v/>
      </c>
      <c r="FX57" s="291" t="str">
        <f t="shared" si="141"/>
        <v/>
      </c>
      <c r="FY57" s="85" t="str">
        <f t="shared" si="102"/>
        <v/>
      </c>
      <c r="FZ57" s="338" t="str">
        <f t="shared" si="103"/>
        <v/>
      </c>
      <c r="GA57" s="316" t="str">
        <f t="shared" si="104"/>
        <v/>
      </c>
      <c r="GB57" s="28" t="str">
        <f t="shared" si="105"/>
        <v/>
      </c>
      <c r="GC57" s="279" t="str">
        <f t="shared" si="115"/>
        <v/>
      </c>
      <c r="GD57" s="366" t="str">
        <f t="shared" si="142"/>
        <v/>
      </c>
      <c r="GE57" s="81"/>
      <c r="GF57" s="279" t="str">
        <f t="shared" si="116"/>
        <v/>
      </c>
      <c r="GG57" s="366" t="str">
        <f t="shared" si="143"/>
        <v/>
      </c>
      <c r="GH57" s="81"/>
      <c r="GI57" s="279" t="str">
        <f t="shared" si="117"/>
        <v/>
      </c>
      <c r="GJ57" s="366" t="str">
        <f t="shared" si="144"/>
        <v/>
      </c>
      <c r="GK57" s="81"/>
      <c r="GL57" s="279" t="str">
        <f t="shared" si="118"/>
        <v/>
      </c>
      <c r="GM57" s="362" t="str">
        <f t="shared" si="145"/>
        <v/>
      </c>
      <c r="GN57" s="81"/>
      <c r="GO57" s="279" t="str">
        <f t="shared" si="119"/>
        <v/>
      </c>
      <c r="GP57" s="286" t="str">
        <f t="shared" si="110"/>
        <v/>
      </c>
      <c r="GQ57" s="28"/>
      <c r="GR57" s="339" t="str">
        <f>IF(ISNUMBER(IF57),INDEX($GA$15:$GA$313,MATCH(IF57,$IE$15:$IE$190,0),1),"")</f>
        <v/>
      </c>
      <c r="GS57" s="341" t="str">
        <f t="shared" si="111"/>
        <v/>
      </c>
      <c r="GT57" s="340" t="str">
        <f t="shared" si="112"/>
        <v/>
      </c>
      <c r="GU57" s="279" t="str">
        <f t="shared" si="146"/>
        <v/>
      </c>
      <c r="GV57" s="279" t="str">
        <f t="shared" si="132"/>
        <v/>
      </c>
      <c r="GW57" s="279" t="str">
        <f t="shared" si="147"/>
        <v/>
      </c>
      <c r="GX57" s="279" t="str">
        <f t="shared" ref="GX57:GX63" si="148">IF(OR(GM57="-",GM57=""),"",INDEX($FY$15:$FY$313,MATCH(GL57,$GA$15:$GA$313,0),1))</f>
        <v/>
      </c>
      <c r="GY57" s="279" t="str">
        <f t="shared" ref="GY57:GY63" si="149">IF(OR(GP57="-",GP57=""),"",INDEX($FY$15:$FY$313,MATCH(GO57,$GA$15:$GA$313,0),1))</f>
        <v/>
      </c>
      <c r="GZ57" s="71"/>
      <c r="HA57" s="281"/>
      <c r="HB57" s="371"/>
      <c r="HC57" s="371"/>
      <c r="HD57" s="371"/>
      <c r="HE57" s="371"/>
      <c r="HF57" s="370"/>
      <c r="HG57" s="370"/>
      <c r="HH57" s="371"/>
      <c r="HI57" s="371"/>
      <c r="HJ57" s="371"/>
      <c r="HK57" s="294"/>
      <c r="HL57" s="294"/>
      <c r="HM57" s="75"/>
      <c r="HN57" s="293">
        <f>IF(HA57&lt;&gt;"",MAX(HN$14:HN56)+1,0)</f>
        <v>0</v>
      </c>
      <c r="HO57" s="293">
        <f>IF(HB57&lt;&gt;"",MAX(HO$14:HO56)+1,0)</f>
        <v>0</v>
      </c>
      <c r="HP57" s="293">
        <f>IF(HC57&lt;&gt;"",MAX(HP$14:HP56)+1,0)</f>
        <v>0</v>
      </c>
      <c r="HQ57" s="293">
        <f>IF(HD57&lt;&gt;"",MAX(HQ$14:HQ56)+1,0)</f>
        <v>0</v>
      </c>
      <c r="HR57" s="293">
        <f>IF(HE57&lt;&gt;"",MAX(HR$14:HR56)+1,0)</f>
        <v>0</v>
      </c>
      <c r="HS57" s="293">
        <f>IF(HF57&lt;&gt;"",MAX(HS$14:HS56)+1,0)</f>
        <v>0</v>
      </c>
      <c r="HT57" s="293">
        <f>IF(HG57&lt;&gt;"",MAX(HT$14:HT56)+1,0)</f>
        <v>0</v>
      </c>
      <c r="HU57" s="293">
        <f>IF(HH57&lt;&gt;"",MAX(HU$14:HU56)+1,0)</f>
        <v>0</v>
      </c>
      <c r="HV57" s="293">
        <f>IF(HI57&lt;&gt;"",MAX(HV$14:HV56)+1,0)</f>
        <v>0</v>
      </c>
      <c r="HW57" s="293">
        <f>IF(HJ57&lt;&gt;"",MAX(HW$14:HW56)+1,0)</f>
        <v>0</v>
      </c>
      <c r="HX57" s="293">
        <f>IF(HK57&lt;&gt;"",MAX(HX$14:HX56)+1,0)</f>
        <v>0</v>
      </c>
      <c r="HY57" s="293">
        <f>IF(HL57&lt;&gt;"",MAX(HY$14:HY56)+1,0)</f>
        <v>0</v>
      </c>
      <c r="HZ57" s="75">
        <f t="shared" si="123"/>
        <v>2</v>
      </c>
      <c r="IA57" s="75">
        <f t="shared" si="124"/>
        <v>0</v>
      </c>
      <c r="IB57" s="75">
        <f t="shared" si="125"/>
        <v>11</v>
      </c>
      <c r="IC57" s="75" t="str">
        <f t="shared" si="126"/>
        <v>k11b</v>
      </c>
      <c r="ID57" s="395" t="str">
        <f t="shared" si="127"/>
        <v/>
      </c>
      <c r="IE57" s="394">
        <f>IF(ISNUMBER(MATCH(GA57,$IC$15:$IC$313,0)),0,MAX(IE$14:IE56)+1)</f>
        <v>0</v>
      </c>
      <c r="IF57" s="394" t="str">
        <f t="shared" si="128"/>
        <v/>
      </c>
      <c r="IG57" s="383"/>
      <c r="IH57" s="80"/>
      <c r="II57" s="19"/>
      <c r="IJ57" s="282"/>
      <c r="IK57" s="71"/>
      <c r="IL57" s="229"/>
      <c r="IM57" s="229"/>
      <c r="IN57" s="22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98"/>
      <c r="JB57" s="189">
        <v>2.9813654915267831</v>
      </c>
      <c r="JC57" s="128">
        <v>840.8</v>
      </c>
      <c r="JD57" s="129">
        <v>840.76671713116764</v>
      </c>
      <c r="JE57" s="119">
        <v>2.9999902248382999</v>
      </c>
      <c r="JF57" s="132">
        <v>840.1558</v>
      </c>
      <c r="JG57" s="148">
        <v>52</v>
      </c>
      <c r="JH57" s="179">
        <v>2.9813700000000001</v>
      </c>
      <c r="JI57" s="140">
        <v>840.6</v>
      </c>
      <c r="JJ57" s="185"/>
      <c r="JK57" s="144"/>
      <c r="JL57" s="125"/>
      <c r="JM57" s="125"/>
      <c r="JN57" s="153"/>
      <c r="JO57" s="127">
        <f t="shared" si="131"/>
        <v>2.9813700000000001</v>
      </c>
      <c r="JP57" s="126">
        <f t="shared" si="138"/>
        <v>2.9813700000000001</v>
      </c>
      <c r="JQ57" s="127">
        <v>2.9813654915267831</v>
      </c>
      <c r="JR57" s="160">
        <f t="shared" si="134"/>
        <v>2.9813700000000001</v>
      </c>
      <c r="JS57" s="160">
        <f t="shared" si="135"/>
        <v>71.552880000000002</v>
      </c>
      <c r="JT57" s="160">
        <f t="shared" si="136"/>
        <v>4293.1728000000003</v>
      </c>
      <c r="JU57" s="160">
        <f t="shared" si="140"/>
        <v>71.552880000000002</v>
      </c>
      <c r="JV57" s="98"/>
      <c r="JW57" s="71"/>
      <c r="JX57" s="293" t="str">
        <f>IF(AND(ISNUMBER(JX$14),ISNUMBER(MATCH($IC57,DJ$15:DJ$313,0))),$IC57,"")</f>
        <v/>
      </c>
      <c r="JY57" s="293" t="str">
        <f>IF(AND(ISNUMBER(JY$14),ISNUMBER(MATCH($IC57,DK$15:DK$313,0))),$IC57,"")</f>
        <v/>
      </c>
      <c r="JZ57" s="293" t="str">
        <f>IF(AND(ISNUMBER(JZ$14),ISNUMBER(MATCH($IC57,DL$15:DL$313,0))),$IC57,"")</f>
        <v/>
      </c>
      <c r="KA57" s="293" t="str">
        <f>IF(AND(ISNUMBER(KA$14),ISNUMBER(MATCH($IC57,DM$15:DM$313,0))),$IC57,"")</f>
        <v/>
      </c>
      <c r="KB57" s="293" t="str">
        <f>IF(AND(ISNUMBER(KB$14),ISNUMBER(MATCH($IC57,DN$15:DN$313,0))),$IC57,"")</f>
        <v/>
      </c>
      <c r="KC57" s="293" t="str">
        <f>IF(AND(ISNUMBER(KC$14),ISNUMBER(MATCH($IC57,DO$15:DO$313,0))),$IC57,"")</f>
        <v/>
      </c>
      <c r="KD57" s="293" t="str">
        <f>IF(AND(ISNUMBER(KD$14),ISNUMBER(MATCH($IC57,DP$15:DP$313,0))),$IC57,"")</f>
        <v/>
      </c>
      <c r="KE57" s="293" t="str">
        <f>IF(AND(ISNUMBER(KE$14),ISNUMBER(MATCH($IC57,DQ$15:DQ$313,0))),$IC57,"")</f>
        <v/>
      </c>
      <c r="KF57" s="293" t="str">
        <f>IF(AND(ISNUMBER(KF$14),ISNUMBER(MATCH($IC57,DR$15:DR$313,0))),$IC57,"")</f>
        <v/>
      </c>
      <c r="KG57" s="293" t="str">
        <f>IF(AND(ISNUMBER(KG$14),ISNUMBER(MATCH($IC57,DS$15:DS$313,0))),$IC57,"")</f>
        <v/>
      </c>
      <c r="KH57" s="293" t="str">
        <f>IF(AND(ISNUMBER(KH$14),ISNUMBER(MATCH($IC57,DT$15:DT$313,0))),$IC57,"")</f>
        <v/>
      </c>
      <c r="KI57" s="293" t="str">
        <f>IF(AND(ISNUMBER(KI$14),ISNUMBER(MATCH($IC57,DU$15:DU$313,0))),$IC57,"")</f>
        <v/>
      </c>
      <c r="KJ57" s="293" t="str">
        <f>IF(AND(ISNUMBER(KJ$14),ISNUMBER(MATCH($IC57,DV$15:DV$313,0))),$IC57,"")</f>
        <v/>
      </c>
      <c r="KK57" s="293" t="str">
        <f>IF(AND(ISNUMBER(KK$14),ISNUMBER(MATCH($IC57,DW$15:DW$313,0))),$IC57,"")</f>
        <v/>
      </c>
      <c r="KL57" s="293" t="str">
        <f>IF(AND(ISNUMBER(KL$14),ISNUMBER(MATCH($IC57,DX$15:DX$313,0))),$IC57,"")</f>
        <v/>
      </c>
      <c r="KM57" s="293" t="str">
        <f>IF(AND(ISNUMBER(KM$14),ISNUMBER(MATCH($IC57,DY$15:DY$313,0))),$IC57,"")</f>
        <v/>
      </c>
      <c r="KN57" s="293" t="str">
        <f>IF(AND(ISNUMBER(KN$14),ISNUMBER(MATCH($IC57,DZ$15:DZ$313,0))),$IC57,"")</f>
        <v/>
      </c>
      <c r="KO57" s="293" t="str">
        <f>IF(AND(ISNUMBER(KO$14),ISNUMBER(MATCH($IC57,EA$15:EA$313,0))),$IC57,"")</f>
        <v/>
      </c>
      <c r="KP57" s="293" t="str">
        <f>IF(AND(ISNUMBER(KP$14),ISNUMBER(MATCH($IC57,EB$15:EB$313,0))),$IC57,"")</f>
        <v/>
      </c>
      <c r="KQ57" s="293" t="str">
        <f>IF(AND(ISNUMBER(KQ$14),ISNUMBER(MATCH($IC57,EC$15:EC$313,0))),$IC57,"")</f>
        <v/>
      </c>
      <c r="KR57" s="293" t="str">
        <f>IF(AND(ISNUMBER(KR$14),ISNUMBER(MATCH($IC57,ED$15:ED$313,0))),$IC57,"")</f>
        <v/>
      </c>
      <c r="KS57" s="293" t="str">
        <f>IF(AND(ISNUMBER(KS$14),ISNUMBER(MATCH($IC57,EE$15:EE$313,0))),$IC57,"")</f>
        <v/>
      </c>
      <c r="KT57" s="293" t="str">
        <f>IF(AND(ISNUMBER(KT$14),ISNUMBER(MATCH($IC57,EF$15:EF$313,0))),$IC57,"")</f>
        <v/>
      </c>
      <c r="KU57" s="293" t="str">
        <f>IF(AND(ISNUMBER(KU$14),ISNUMBER(MATCH($IC57,EG$15:EG$313,0))),$IC57,"")</f>
        <v/>
      </c>
      <c r="KV57" s="293" t="str">
        <f>IF(AND(ISNUMBER(KV$14),ISNUMBER(MATCH($IC57,EH$15:EH$313,0))),$IC57,"")</f>
        <v/>
      </c>
      <c r="KW57" s="293" t="str">
        <f>IF(AND(ISNUMBER(KW$14),ISNUMBER(MATCH($IC57,EI$15:EI$313,0))),$IC57,"")</f>
        <v/>
      </c>
      <c r="KX57" s="293" t="str">
        <f>IF(AND(ISNUMBER(KX$14),ISNUMBER(MATCH($IC57,EJ$15:EJ$313,0))),$IC57,"")</f>
        <v/>
      </c>
      <c r="KY57" s="293" t="str">
        <f>IF(AND(ISNUMBER(KY$14),ISNUMBER(MATCH($IC57,EK$15:EK$313,0))),$IC57,"")</f>
        <v/>
      </c>
      <c r="KZ57" s="293"/>
      <c r="LA57" s="293"/>
      <c r="LB57" s="293"/>
      <c r="LC57" s="75">
        <f>COUNTIF(JX57:KY57,"="&amp;IC57)</f>
        <v>0</v>
      </c>
      <c r="LD57" s="71"/>
      <c r="LE57" s="71"/>
      <c r="LF57" s="71"/>
      <c r="LG57" s="71"/>
      <c r="LH57" s="71"/>
      <c r="LI57" s="71"/>
      <c r="LJ57" s="71"/>
      <c r="LK57" s="71"/>
      <c r="LL57" s="71"/>
      <c r="LM57" s="71"/>
      <c r="LN57" s="71"/>
      <c r="LO57" s="71"/>
      <c r="LP57" s="71"/>
      <c r="LQ57" s="71"/>
    </row>
    <row r="58" spans="1:329" s="3" customFormat="1" ht="6" customHeight="1" x14ac:dyDescent="0.25">
      <c r="A58" s="80"/>
      <c r="B58" s="305">
        <f t="shared" si="129"/>
        <v>44</v>
      </c>
      <c r="C58" s="84" t="s">
        <v>108</v>
      </c>
      <c r="D58" s="303" t="s">
        <v>590</v>
      </c>
      <c r="E58" s="71"/>
      <c r="F58" s="260"/>
      <c r="G58" s="261" t="s">
        <v>15</v>
      </c>
      <c r="H58" s="262">
        <v>200</v>
      </c>
      <c r="I58" s="260"/>
      <c r="J58" s="261" t="s">
        <v>75</v>
      </c>
      <c r="K58" s="262">
        <v>0.16</v>
      </c>
      <c r="L58" s="260"/>
      <c r="M58" s="261" t="s">
        <v>20</v>
      </c>
      <c r="N58" s="262">
        <v>0</v>
      </c>
      <c r="O58" s="260"/>
      <c r="P58" s="261" t="s">
        <v>14</v>
      </c>
      <c r="Q58" s="262">
        <v>1</v>
      </c>
      <c r="R58" s="260"/>
      <c r="S58" s="261"/>
      <c r="T58" s="262"/>
      <c r="U58" s="260"/>
      <c r="V58" s="261"/>
      <c r="W58" s="262"/>
      <c r="X58" s="260"/>
      <c r="Y58" s="261"/>
      <c r="Z58" s="262"/>
      <c r="AA58" s="260"/>
      <c r="AB58" s="261" t="s">
        <v>92</v>
      </c>
      <c r="AC58" s="262">
        <v>1</v>
      </c>
      <c r="AD58" s="260"/>
      <c r="AE58" s="261"/>
      <c r="AF58" s="262"/>
      <c r="AG58" s="260"/>
      <c r="AH58" s="261" t="s">
        <v>93</v>
      </c>
      <c r="AI58" s="262">
        <v>3</v>
      </c>
      <c r="AJ58" s="260"/>
      <c r="AK58" s="261"/>
      <c r="AL58" s="262"/>
      <c r="AM58" s="260"/>
      <c r="AN58" s="261" t="s">
        <v>23</v>
      </c>
      <c r="AO58" s="262" t="s">
        <v>17</v>
      </c>
      <c r="AP58" s="283"/>
      <c r="AQ58" s="356" t="s">
        <v>720</v>
      </c>
      <c r="AR58" s="351" t="s">
        <v>718</v>
      </c>
      <c r="AS58" s="283"/>
      <c r="AT58" s="356" t="s">
        <v>720</v>
      </c>
      <c r="AU58" s="351" t="s">
        <v>718</v>
      </c>
      <c r="AV58" s="260"/>
      <c r="AW58" s="356" t="s">
        <v>720</v>
      </c>
      <c r="AX58" s="351" t="s">
        <v>718</v>
      </c>
      <c r="AY58" s="260"/>
      <c r="AZ58" s="356" t="s">
        <v>720</v>
      </c>
      <c r="BA58" s="351" t="s">
        <v>718</v>
      </c>
      <c r="BB58" s="260"/>
      <c r="BC58" s="356"/>
      <c r="BD58" s="351"/>
      <c r="BE58" s="260"/>
      <c r="BF58" s="261" t="s">
        <v>748</v>
      </c>
      <c r="BG58" s="351" t="s">
        <v>836</v>
      </c>
      <c r="BH58" s="260"/>
      <c r="BI58" s="261" t="s">
        <v>679</v>
      </c>
      <c r="BJ58" s="261" t="s">
        <v>836</v>
      </c>
      <c r="BK58" s="260"/>
      <c r="BL58" s="261"/>
      <c r="BM58" s="262"/>
      <c r="BN58" s="260"/>
      <c r="BO58" s="261"/>
      <c r="BP58" s="262"/>
      <c r="BQ58" s="260"/>
      <c r="BR58" s="261"/>
      <c r="BS58" s="262"/>
      <c r="BT58" s="260"/>
      <c r="BU58" s="261"/>
      <c r="BV58" s="262"/>
      <c r="BW58" s="260"/>
      <c r="BX58" s="261"/>
      <c r="BY58" s="262"/>
      <c r="BZ58" s="260"/>
      <c r="CA58" s="261" t="s">
        <v>248</v>
      </c>
      <c r="CB58" s="262" t="s">
        <v>248</v>
      </c>
      <c r="CC58" s="260"/>
      <c r="CD58" s="261" t="s">
        <v>374</v>
      </c>
      <c r="CE58" s="262">
        <v>10</v>
      </c>
      <c r="CF58" s="376" t="s">
        <v>2</v>
      </c>
      <c r="CG58" s="229"/>
      <c r="CH58" s="230" t="str">
        <f>IF(ISNUMBER(FW58),IF(ISNUMBER(MATCH(GA58,$CG$15:$CG$313,0)),0,MAX(CH$14:CH57)+1),"")</f>
        <v/>
      </c>
      <c r="CI58" s="7" t="str">
        <f t="shared" si="19"/>
        <v/>
      </c>
      <c r="CJ58" s="7" t="str">
        <f t="shared" si="20"/>
        <v/>
      </c>
      <c r="CK58" s="7">
        <f t="shared" si="21"/>
        <v>60</v>
      </c>
      <c r="CL58" s="7">
        <f t="shared" si="22"/>
        <v>16</v>
      </c>
      <c r="CM58" s="7">
        <f t="shared" si="23"/>
        <v>8</v>
      </c>
      <c r="CN58" s="7">
        <f t="shared" si="24"/>
        <v>17</v>
      </c>
      <c r="CO58" s="7">
        <f t="shared" si="25"/>
        <v>19</v>
      </c>
      <c r="CP58" s="7">
        <f t="shared" si="26"/>
        <v>14</v>
      </c>
      <c r="CQ58" s="7">
        <f t="shared" si="27"/>
        <v>11</v>
      </c>
      <c r="CR58" s="7">
        <f t="shared" si="28"/>
        <v>12</v>
      </c>
      <c r="CS58" s="7">
        <f t="shared" si="29"/>
        <v>8</v>
      </c>
      <c r="CT58" s="7">
        <f t="shared" si="30"/>
        <v>17</v>
      </c>
      <c r="CU58" s="7" t="str">
        <f t="shared" si="31"/>
        <v/>
      </c>
      <c r="CV58" s="7" t="str">
        <f t="shared" si="32"/>
        <v/>
      </c>
      <c r="CW58" s="7" t="str">
        <f t="shared" si="33"/>
        <v/>
      </c>
      <c r="CX58" s="7" t="str">
        <f t="shared" si="34"/>
        <v/>
      </c>
      <c r="CY58" s="7" t="str">
        <f t="shared" si="35"/>
        <v/>
      </c>
      <c r="CZ58" s="7" t="str">
        <f t="shared" si="36"/>
        <v/>
      </c>
      <c r="DA58" s="7" t="str">
        <f t="shared" si="37"/>
        <v/>
      </c>
      <c r="DB58" s="7" t="str">
        <f t="shared" si="38"/>
        <v/>
      </c>
      <c r="DC58" s="7" t="str">
        <f t="shared" si="39"/>
        <v/>
      </c>
      <c r="DD58" s="7" t="str">
        <f t="shared" si="40"/>
        <v/>
      </c>
      <c r="DE58" s="7" t="str">
        <f t="shared" si="41"/>
        <v/>
      </c>
      <c r="DF58" s="7" t="str">
        <f t="shared" si="42"/>
        <v/>
      </c>
      <c r="DG58" s="7">
        <f t="shared" si="43"/>
        <v>82</v>
      </c>
      <c r="DH58" s="7" t="str">
        <f t="shared" si="44"/>
        <v/>
      </c>
      <c r="DI58" s="65" t="s">
        <v>2</v>
      </c>
      <c r="DJ58" s="309" t="str">
        <f t="shared" si="45"/>
        <v>-</v>
      </c>
      <c r="DK58" s="309" t="str">
        <f t="shared" si="46"/>
        <v>-</v>
      </c>
      <c r="DL58" s="309" t="str">
        <f t="shared" si="47"/>
        <v>al</v>
      </c>
      <c r="DM58" s="309" t="str">
        <f t="shared" si="48"/>
        <v>al</v>
      </c>
      <c r="DN58" s="309" t="str">
        <f t="shared" si="49"/>
        <v>al</v>
      </c>
      <c r="DO58" s="309" t="str">
        <f t="shared" si="50"/>
        <v>al</v>
      </c>
      <c r="DP58" s="309" t="str">
        <f t="shared" si="51"/>
        <v>al</v>
      </c>
      <c r="DQ58" s="309" t="str">
        <f t="shared" si="52"/>
        <v>al</v>
      </c>
      <c r="DR58" s="309" t="str">
        <f t="shared" si="53"/>
        <v>al</v>
      </c>
      <c r="DS58" s="309" t="str">
        <f t="shared" si="54"/>
        <v>al</v>
      </c>
      <c r="DT58" s="309" t="str">
        <f t="shared" si="55"/>
        <v>al</v>
      </c>
      <c r="DU58" s="309" t="str">
        <f t="shared" si="56"/>
        <v>al</v>
      </c>
      <c r="DV58" s="309" t="str">
        <f t="shared" si="57"/>
        <v>-</v>
      </c>
      <c r="DW58" s="309" t="str">
        <f t="shared" si="58"/>
        <v>-</v>
      </c>
      <c r="DX58" s="309" t="str">
        <f t="shared" si="59"/>
        <v>-</v>
      </c>
      <c r="DY58" s="309" t="str">
        <f t="shared" si="60"/>
        <v>-</v>
      </c>
      <c r="DZ58" s="309" t="str">
        <f t="shared" si="61"/>
        <v>-</v>
      </c>
      <c r="EA58" s="309" t="str">
        <f t="shared" si="62"/>
        <v>-</v>
      </c>
      <c r="EB58" s="309" t="str">
        <f t="shared" si="63"/>
        <v>-</v>
      </c>
      <c r="EC58" s="309" t="str">
        <f t="shared" si="64"/>
        <v>-</v>
      </c>
      <c r="ED58" s="309" t="str">
        <f t="shared" si="65"/>
        <v>-</v>
      </c>
      <c r="EE58" s="309" t="str">
        <f t="shared" si="66"/>
        <v>-</v>
      </c>
      <c r="EF58" s="309" t="str">
        <f t="shared" si="67"/>
        <v>-</v>
      </c>
      <c r="EG58" s="309" t="str">
        <f t="shared" si="68"/>
        <v>-</v>
      </c>
      <c r="EH58" s="309" t="str">
        <f t="shared" si="69"/>
        <v>al</v>
      </c>
      <c r="EI58" s="309" t="str">
        <f t="shared" si="70"/>
        <v>-</v>
      </c>
      <c r="EJ58" s="7"/>
      <c r="EK58" s="7"/>
      <c r="EL58" s="7"/>
      <c r="EM58" s="34"/>
      <c r="EN58" s="66" t="str">
        <f t="shared" si="71"/>
        <v>-</v>
      </c>
      <c r="EO58" s="66" t="str">
        <f t="shared" si="72"/>
        <v>-</v>
      </c>
      <c r="EP58" s="66">
        <f t="shared" si="73"/>
        <v>10</v>
      </c>
      <c r="EQ58" s="66">
        <f t="shared" si="74"/>
        <v>2</v>
      </c>
      <c r="ER58" s="66">
        <f t="shared" si="75"/>
        <v>10</v>
      </c>
      <c r="ES58" s="66">
        <f t="shared" si="76"/>
        <v>0.1</v>
      </c>
      <c r="ET58" s="66">
        <f t="shared" si="77"/>
        <v>0.2</v>
      </c>
      <c r="EU58" s="66">
        <f t="shared" si="78"/>
        <v>100</v>
      </c>
      <c r="EV58" s="66">
        <f t="shared" si="79"/>
        <v>10</v>
      </c>
      <c r="EW58" s="66">
        <f t="shared" si="80"/>
        <v>0.5</v>
      </c>
      <c r="EX58" s="66">
        <f t="shared" si="81"/>
        <v>20</v>
      </c>
      <c r="EY58" s="66">
        <f t="shared" si="82"/>
        <v>10</v>
      </c>
      <c r="EZ58" s="66" t="str">
        <f t="shared" si="83"/>
        <v>-</v>
      </c>
      <c r="FA58" s="66" t="str">
        <f t="shared" si="84"/>
        <v>-</v>
      </c>
      <c r="FB58" s="66" t="str">
        <f t="shared" si="85"/>
        <v>-</v>
      </c>
      <c r="FC58" s="66" t="str">
        <f t="shared" si="86"/>
        <v>-</v>
      </c>
      <c r="FD58" s="66" t="str">
        <f t="shared" si="87"/>
        <v>-</v>
      </c>
      <c r="FE58" s="66" t="str">
        <f t="shared" si="88"/>
        <v>-</v>
      </c>
      <c r="FF58" s="66" t="str">
        <f t="shared" si="89"/>
        <v>-</v>
      </c>
      <c r="FG58" s="66" t="str">
        <f t="shared" si="90"/>
        <v>-</v>
      </c>
      <c r="FH58" s="66" t="str">
        <f t="shared" si="91"/>
        <v>-</v>
      </c>
      <c r="FI58" s="66" t="str">
        <f t="shared" si="92"/>
        <v>-</v>
      </c>
      <c r="FJ58" s="66" t="str">
        <f t="shared" si="93"/>
        <v>-</v>
      </c>
      <c r="FK58" s="66" t="str">
        <f t="shared" si="94"/>
        <v>-</v>
      </c>
      <c r="FL58" s="66">
        <f t="shared" si="95"/>
        <v>0</v>
      </c>
      <c r="FM58" s="66" t="str">
        <f t="shared" si="96"/>
        <v>-</v>
      </c>
      <c r="FN58" s="7"/>
      <c r="FO58" s="7"/>
      <c r="FP58" s="7"/>
      <c r="FQ58" s="97" t="s">
        <v>2</v>
      </c>
      <c r="FR58" s="71"/>
      <c r="FS58" s="7">
        <f>IF(ISNUMBER(INDEX($CI$15:$DI$314,$B58,GC$5)),MAX(FS$14:FS57)+1,0)</f>
        <v>0</v>
      </c>
      <c r="FT58" s="7" t="str">
        <f t="shared" si="97"/>
        <v/>
      </c>
      <c r="FU58" s="7" t="str">
        <f t="shared" si="98"/>
        <v/>
      </c>
      <c r="FV58" s="291">
        <f t="shared" si="99"/>
        <v>44</v>
      </c>
      <c r="FW58" s="291" t="str">
        <f t="shared" si="100"/>
        <v/>
      </c>
      <c r="FX58" s="291" t="str">
        <f t="shared" si="141"/>
        <v/>
      </c>
      <c r="FY58" s="85" t="str">
        <f t="shared" si="102"/>
        <v/>
      </c>
      <c r="FZ58" s="338" t="str">
        <f t="shared" si="103"/>
        <v/>
      </c>
      <c r="GA58" s="316" t="str">
        <f t="shared" si="104"/>
        <v/>
      </c>
      <c r="GB58" s="28" t="str">
        <f t="shared" si="105"/>
        <v/>
      </c>
      <c r="GC58" s="279" t="str">
        <f t="shared" si="115"/>
        <v/>
      </c>
      <c r="GD58" s="366" t="str">
        <f t="shared" si="142"/>
        <v/>
      </c>
      <c r="GE58" s="81"/>
      <c r="GF58" s="279" t="str">
        <f t="shared" si="116"/>
        <v/>
      </c>
      <c r="GG58" s="366" t="str">
        <f t="shared" si="143"/>
        <v/>
      </c>
      <c r="GH58" s="81"/>
      <c r="GI58" s="279" t="str">
        <f t="shared" si="117"/>
        <v/>
      </c>
      <c r="GJ58" s="366" t="str">
        <f t="shared" si="144"/>
        <v/>
      </c>
      <c r="GK58" s="81"/>
      <c r="GL58" s="279" t="str">
        <f t="shared" si="118"/>
        <v/>
      </c>
      <c r="GM58" s="362" t="str">
        <f t="shared" si="145"/>
        <v/>
      </c>
      <c r="GN58" s="81"/>
      <c r="GO58" s="279" t="str">
        <f t="shared" si="119"/>
        <v/>
      </c>
      <c r="GP58" s="286" t="str">
        <f t="shared" si="110"/>
        <v/>
      </c>
      <c r="GQ58" s="279"/>
      <c r="GR58" s="339" t="str">
        <f>IF(ISNUMBER(IF58),INDEX($GA$15:$GA$313,MATCH(IF58,$IE$15:$IE$190,0),1),"")</f>
        <v/>
      </c>
      <c r="GS58" s="341" t="str">
        <f t="shared" si="111"/>
        <v/>
      </c>
      <c r="GT58" s="340" t="str">
        <f t="shared" si="112"/>
        <v/>
      </c>
      <c r="GU58" s="279" t="str">
        <f t="shared" si="146"/>
        <v/>
      </c>
      <c r="GV58" s="279" t="str">
        <f t="shared" si="132"/>
        <v/>
      </c>
      <c r="GW58" s="279" t="str">
        <f t="shared" si="147"/>
        <v/>
      </c>
      <c r="GX58" s="279" t="str">
        <f t="shared" si="148"/>
        <v/>
      </c>
      <c r="GY58" s="279" t="str">
        <f t="shared" si="149"/>
        <v/>
      </c>
      <c r="GZ58" s="71"/>
      <c r="HA58" s="281"/>
      <c r="HB58" s="371"/>
      <c r="HC58" s="371"/>
      <c r="HD58" s="371"/>
      <c r="HE58" s="371"/>
      <c r="HF58" s="371"/>
      <c r="HG58" s="371"/>
      <c r="HH58" s="371"/>
      <c r="HI58" s="371"/>
      <c r="HJ58" s="371"/>
      <c r="HK58" s="294"/>
      <c r="HL58" s="294"/>
      <c r="HM58" s="75"/>
      <c r="HN58" s="293">
        <f>IF(HA58&lt;&gt;"",MAX(HN$14:HN57)+1,0)</f>
        <v>0</v>
      </c>
      <c r="HO58" s="293">
        <f>IF(HB58&lt;&gt;"",MAX(HO$14:HO57)+1,0)</f>
        <v>0</v>
      </c>
      <c r="HP58" s="293">
        <f>IF(HC58&lt;&gt;"",MAX(HP$14:HP57)+1,0)</f>
        <v>0</v>
      </c>
      <c r="HQ58" s="293">
        <f>IF(HD58&lt;&gt;"",MAX(HQ$14:HQ57)+1,0)</f>
        <v>0</v>
      </c>
      <c r="HR58" s="293">
        <f>IF(HE58&lt;&gt;"",MAX(HR$14:HR57)+1,0)</f>
        <v>0</v>
      </c>
      <c r="HS58" s="293">
        <f>IF(HF58&lt;&gt;"",MAX(HS$14:HS57)+1,0)</f>
        <v>0</v>
      </c>
      <c r="HT58" s="293">
        <f>IF(HG58&lt;&gt;"",MAX(HT$14:HT57)+1,0)</f>
        <v>0</v>
      </c>
      <c r="HU58" s="293">
        <f>IF(HH58&lt;&gt;"",MAX(HU$14:HU57)+1,0)</f>
        <v>0</v>
      </c>
      <c r="HV58" s="293">
        <f>IF(HI58&lt;&gt;"",MAX(HV$14:HV57)+1,0)</f>
        <v>0</v>
      </c>
      <c r="HW58" s="293">
        <f>IF(HJ58&lt;&gt;"",MAX(HW$14:HW57)+1,0)</f>
        <v>0</v>
      </c>
      <c r="HX58" s="293">
        <f>IF(HK58&lt;&gt;"",MAX(HX$14:HX57)+1,0)</f>
        <v>0</v>
      </c>
      <c r="HY58" s="293">
        <f>IF(HL58&lt;&gt;"",MAX(HY$14:HY57)+1,0)</f>
        <v>0</v>
      </c>
      <c r="HZ58" s="75">
        <f t="shared" si="123"/>
        <v>2</v>
      </c>
      <c r="IA58" s="75">
        <f t="shared" si="124"/>
        <v>0</v>
      </c>
      <c r="IB58" s="75">
        <f t="shared" si="125"/>
        <v>12</v>
      </c>
      <c r="IC58" s="75" t="str">
        <f t="shared" si="126"/>
        <v>k33</v>
      </c>
      <c r="ID58" s="395" t="str">
        <f t="shared" si="127"/>
        <v/>
      </c>
      <c r="IE58" s="394">
        <f>IF(ISNUMBER(MATCH(GA58,$IC$15:$IC$313,0)),0,MAX(IE$14:IE57)+1)</f>
        <v>0</v>
      </c>
      <c r="IF58" s="394" t="str">
        <f t="shared" si="128"/>
        <v/>
      </c>
      <c r="IG58" s="383"/>
      <c r="IH58" s="80"/>
      <c r="II58" s="19"/>
      <c r="IJ58" s="282"/>
      <c r="IK58" s="71"/>
      <c r="IL58" s="229"/>
      <c r="IM58" s="229"/>
      <c r="IN58" s="22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98"/>
      <c r="JB58" s="180"/>
      <c r="JC58" s="107"/>
      <c r="JD58" s="107"/>
      <c r="JE58" s="107"/>
      <c r="JF58" s="107"/>
      <c r="JG58" s="188"/>
      <c r="JH58" s="180"/>
      <c r="JI58" s="134"/>
      <c r="JJ58" s="180"/>
      <c r="JK58" s="134"/>
      <c r="JL58" s="107"/>
      <c r="JM58" s="107"/>
      <c r="JN58" s="134"/>
      <c r="JO58" s="107"/>
      <c r="JP58" s="107"/>
      <c r="JQ58" s="107"/>
      <c r="JR58" s="160" t="str">
        <f t="shared" si="134"/>
        <v/>
      </c>
      <c r="JS58" s="160" t="str">
        <f t="shared" si="135"/>
        <v/>
      </c>
      <c r="JT58" s="160" t="str">
        <f t="shared" si="136"/>
        <v/>
      </c>
      <c r="JU58" s="160" t="str">
        <f t="shared" si="140"/>
        <v/>
      </c>
      <c r="JV58" s="98"/>
      <c r="JW58" s="71"/>
      <c r="JX58" s="293" t="str">
        <f>IF(AND(ISNUMBER(JX$14),ISNUMBER(MATCH($IC58,DJ$15:DJ$313,0))),$IC58,"")</f>
        <v/>
      </c>
      <c r="JY58" s="293" t="str">
        <f>IF(AND(ISNUMBER(JY$14),ISNUMBER(MATCH($IC58,DK$15:DK$313,0))),$IC58,"")</f>
        <v/>
      </c>
      <c r="JZ58" s="293" t="str">
        <f>IF(AND(ISNUMBER(JZ$14),ISNUMBER(MATCH($IC58,DL$15:DL$313,0))),$IC58,"")</f>
        <v/>
      </c>
      <c r="KA58" s="293" t="str">
        <f>IF(AND(ISNUMBER(KA$14),ISNUMBER(MATCH($IC58,DM$15:DM$313,0))),$IC58,"")</f>
        <v/>
      </c>
      <c r="KB58" s="293" t="str">
        <f>IF(AND(ISNUMBER(KB$14),ISNUMBER(MATCH($IC58,DN$15:DN$313,0))),$IC58,"")</f>
        <v/>
      </c>
      <c r="KC58" s="293" t="str">
        <f>IF(AND(ISNUMBER(KC$14),ISNUMBER(MATCH($IC58,DO$15:DO$313,0))),$IC58,"")</f>
        <v/>
      </c>
      <c r="KD58" s="293" t="str">
        <f>IF(AND(ISNUMBER(KD$14),ISNUMBER(MATCH($IC58,DP$15:DP$313,0))),$IC58,"")</f>
        <v/>
      </c>
      <c r="KE58" s="293" t="str">
        <f>IF(AND(ISNUMBER(KE$14),ISNUMBER(MATCH($IC58,DQ$15:DQ$313,0))),$IC58,"")</f>
        <v/>
      </c>
      <c r="KF58" s="293" t="str">
        <f>IF(AND(ISNUMBER(KF$14),ISNUMBER(MATCH($IC58,DR$15:DR$313,0))),$IC58,"")</f>
        <v/>
      </c>
      <c r="KG58" s="293" t="str">
        <f>IF(AND(ISNUMBER(KG$14),ISNUMBER(MATCH($IC58,DS$15:DS$313,0))),$IC58,"")</f>
        <v/>
      </c>
      <c r="KH58" s="293" t="str">
        <f>IF(AND(ISNUMBER(KH$14),ISNUMBER(MATCH($IC58,DT$15:DT$313,0))),$IC58,"")</f>
        <v/>
      </c>
      <c r="KI58" s="293" t="str">
        <f>IF(AND(ISNUMBER(KI$14),ISNUMBER(MATCH($IC58,DU$15:DU$313,0))),$IC58,"")</f>
        <v/>
      </c>
      <c r="KJ58" s="293" t="str">
        <f>IF(AND(ISNUMBER(KJ$14),ISNUMBER(MATCH($IC58,DV$15:DV$313,0))),$IC58,"")</f>
        <v/>
      </c>
      <c r="KK58" s="293" t="str">
        <f>IF(AND(ISNUMBER(KK$14),ISNUMBER(MATCH($IC58,DW$15:DW$313,0))),$IC58,"")</f>
        <v/>
      </c>
      <c r="KL58" s="293" t="str">
        <f>IF(AND(ISNUMBER(KL$14),ISNUMBER(MATCH($IC58,DX$15:DX$313,0))),$IC58,"")</f>
        <v/>
      </c>
      <c r="KM58" s="293" t="str">
        <f>IF(AND(ISNUMBER(KM$14),ISNUMBER(MATCH($IC58,DY$15:DY$313,0))),$IC58,"")</f>
        <v/>
      </c>
      <c r="KN58" s="293" t="str">
        <f>IF(AND(ISNUMBER(KN$14),ISNUMBER(MATCH($IC58,DZ$15:DZ$313,0))),$IC58,"")</f>
        <v/>
      </c>
      <c r="KO58" s="293" t="str">
        <f>IF(AND(ISNUMBER(KO$14),ISNUMBER(MATCH($IC58,EA$15:EA$313,0))),$IC58,"")</f>
        <v/>
      </c>
      <c r="KP58" s="293" t="str">
        <f>IF(AND(ISNUMBER(KP$14),ISNUMBER(MATCH($IC58,EB$15:EB$313,0))),$IC58,"")</f>
        <v/>
      </c>
      <c r="KQ58" s="293" t="str">
        <f>IF(AND(ISNUMBER(KQ$14),ISNUMBER(MATCH($IC58,EC$15:EC$313,0))),$IC58,"")</f>
        <v/>
      </c>
      <c r="KR58" s="293" t="str">
        <f>IF(AND(ISNUMBER(KR$14),ISNUMBER(MATCH($IC58,ED$15:ED$313,0))),$IC58,"")</f>
        <v/>
      </c>
      <c r="KS58" s="293" t="str">
        <f>IF(AND(ISNUMBER(KS$14),ISNUMBER(MATCH($IC58,EE$15:EE$313,0))),$IC58,"")</f>
        <v/>
      </c>
      <c r="KT58" s="293" t="str">
        <f>IF(AND(ISNUMBER(KT$14),ISNUMBER(MATCH($IC58,EF$15:EF$313,0))),$IC58,"")</f>
        <v/>
      </c>
      <c r="KU58" s="293" t="str">
        <f>IF(AND(ISNUMBER(KU$14),ISNUMBER(MATCH($IC58,EG$15:EG$313,0))),$IC58,"")</f>
        <v/>
      </c>
      <c r="KV58" s="293" t="str">
        <f>IF(AND(ISNUMBER(KV$14),ISNUMBER(MATCH($IC58,EH$15:EH$313,0))),$IC58,"")</f>
        <v/>
      </c>
      <c r="KW58" s="293" t="str">
        <f>IF(AND(ISNUMBER(KW$14),ISNUMBER(MATCH($IC58,EI$15:EI$313,0))),$IC58,"")</f>
        <v/>
      </c>
      <c r="KX58" s="293" t="str">
        <f>IF(AND(ISNUMBER(KX$14),ISNUMBER(MATCH($IC58,EJ$15:EJ$313,0))),$IC58,"")</f>
        <v/>
      </c>
      <c r="KY58" s="293" t="str">
        <f>IF(AND(ISNUMBER(KY$14),ISNUMBER(MATCH($IC58,EK$15:EK$313,0))),$IC58,"")</f>
        <v/>
      </c>
      <c r="KZ58" s="293"/>
      <c r="LA58" s="293"/>
      <c r="LB58" s="293"/>
      <c r="LC58" s="75">
        <f>COUNTIF(JX58:KY58,"="&amp;IC58)</f>
        <v>0</v>
      </c>
      <c r="LD58" s="71"/>
      <c r="LE58" s="71"/>
      <c r="LF58" s="71"/>
      <c r="LG58" s="71"/>
      <c r="LH58" s="71"/>
      <c r="LI58" s="71"/>
      <c r="LJ58" s="71"/>
      <c r="LK58" s="71"/>
      <c r="LL58" s="71"/>
      <c r="LM58" s="71"/>
      <c r="LN58" s="71"/>
      <c r="LO58" s="71"/>
      <c r="LP58" s="71"/>
      <c r="LQ58" s="71"/>
    </row>
    <row r="59" spans="1:329" ht="6" customHeight="1" x14ac:dyDescent="0.25">
      <c r="A59" s="80"/>
      <c r="B59" s="305">
        <f t="shared" si="129"/>
        <v>45</v>
      </c>
      <c r="C59" s="85" t="s">
        <v>10</v>
      </c>
      <c r="D59" s="304" t="s">
        <v>592</v>
      </c>
      <c r="E59" s="71"/>
      <c r="F59" s="260"/>
      <c r="G59" s="261" t="s">
        <v>16</v>
      </c>
      <c r="H59" s="262">
        <v>300</v>
      </c>
      <c r="I59" s="260"/>
      <c r="J59" s="261" t="s">
        <v>76</v>
      </c>
      <c r="K59" s="262">
        <v>1E-8</v>
      </c>
      <c r="L59" s="260"/>
      <c r="M59" s="261" t="s">
        <v>18</v>
      </c>
      <c r="N59" s="262">
        <v>16</v>
      </c>
      <c r="O59" s="260"/>
      <c r="P59" s="261" t="s">
        <v>92</v>
      </c>
      <c r="Q59" s="262">
        <v>0.5</v>
      </c>
      <c r="R59" s="260"/>
      <c r="S59" s="261"/>
      <c r="T59" s="262"/>
      <c r="U59" s="260"/>
      <c r="V59" s="261"/>
      <c r="W59" s="262"/>
      <c r="X59" s="260"/>
      <c r="Y59" s="261"/>
      <c r="Z59" s="262"/>
      <c r="AA59" s="260"/>
      <c r="AB59" s="261" t="s">
        <v>93</v>
      </c>
      <c r="AC59" s="262">
        <v>3</v>
      </c>
      <c r="AD59" s="260"/>
      <c r="AE59" s="261"/>
      <c r="AF59" s="262"/>
      <c r="AG59" s="260"/>
      <c r="AH59" s="261" t="s">
        <v>94</v>
      </c>
      <c r="AI59" s="262">
        <v>0.5</v>
      </c>
      <c r="AJ59" s="260"/>
      <c r="AK59" s="261"/>
      <c r="AL59" s="262"/>
      <c r="AM59" s="260"/>
      <c r="AN59" s="261" t="s">
        <v>69</v>
      </c>
      <c r="AO59" s="262" t="s">
        <v>18</v>
      </c>
      <c r="AP59" s="283"/>
      <c r="AQ59" s="356" t="s">
        <v>724</v>
      </c>
      <c r="AR59" s="351" t="s">
        <v>718</v>
      </c>
      <c r="AS59" s="283"/>
      <c r="AT59" s="356" t="s">
        <v>724</v>
      </c>
      <c r="AU59" s="351" t="s">
        <v>718</v>
      </c>
      <c r="AV59" s="260"/>
      <c r="AW59" s="356" t="s">
        <v>724</v>
      </c>
      <c r="AX59" s="351" t="s">
        <v>718</v>
      </c>
      <c r="AY59" s="260"/>
      <c r="AZ59" s="356" t="s">
        <v>724</v>
      </c>
      <c r="BA59" s="351" t="s">
        <v>718</v>
      </c>
      <c r="BB59" s="260"/>
      <c r="BC59" s="356"/>
      <c r="BD59" s="351"/>
      <c r="BE59" s="260"/>
      <c r="BF59" s="261" t="s">
        <v>829</v>
      </c>
      <c r="BG59" s="262" t="s">
        <v>749</v>
      </c>
      <c r="BH59" s="260"/>
      <c r="BI59" s="261" t="s">
        <v>678</v>
      </c>
      <c r="BJ59" s="261" t="s">
        <v>836</v>
      </c>
      <c r="BK59" s="260"/>
      <c r="BL59" s="261"/>
      <c r="BM59" s="262"/>
      <c r="BN59" s="260"/>
      <c r="BO59" s="261"/>
      <c r="BP59" s="262"/>
      <c r="BQ59" s="260"/>
      <c r="BR59" s="261"/>
      <c r="BS59" s="262"/>
      <c r="BT59" s="260"/>
      <c r="BU59" s="261"/>
      <c r="BV59" s="262"/>
      <c r="BW59" s="260"/>
      <c r="BX59" s="261"/>
      <c r="BY59" s="262"/>
      <c r="BZ59" s="260"/>
      <c r="CA59" s="261" t="s">
        <v>136</v>
      </c>
      <c r="CB59" s="262" t="s">
        <v>136</v>
      </c>
      <c r="CC59" s="260"/>
      <c r="CD59" s="261" t="s">
        <v>34</v>
      </c>
      <c r="CE59" s="262">
        <v>1</v>
      </c>
      <c r="CF59" s="376" t="s">
        <v>2</v>
      </c>
      <c r="CG59" s="229"/>
      <c r="CH59" s="230" t="str">
        <f>IF(ISNUMBER(FW59),IF(ISNUMBER(MATCH(GA59,$CG$15:$CG$313,0)),0,MAX(CH$14:CH58)+1),"")</f>
        <v/>
      </c>
      <c r="CI59" s="7">
        <f t="shared" si="19"/>
        <v>68</v>
      </c>
      <c r="CJ59" s="7" t="str">
        <f t="shared" si="20"/>
        <v/>
      </c>
      <c r="CK59" s="7">
        <f t="shared" si="21"/>
        <v>17</v>
      </c>
      <c r="CL59" s="7">
        <f t="shared" si="22"/>
        <v>17</v>
      </c>
      <c r="CM59" s="7">
        <f t="shared" si="23"/>
        <v>9</v>
      </c>
      <c r="CN59" s="7" t="str">
        <f t="shared" si="24"/>
        <v/>
      </c>
      <c r="CO59" s="7">
        <f t="shared" si="25"/>
        <v>24</v>
      </c>
      <c r="CP59" s="7">
        <f t="shared" si="26"/>
        <v>15</v>
      </c>
      <c r="CQ59" s="7">
        <f t="shared" si="27"/>
        <v>12</v>
      </c>
      <c r="CR59" s="7">
        <f t="shared" si="28"/>
        <v>21</v>
      </c>
      <c r="CS59" s="7">
        <f t="shared" si="29"/>
        <v>9</v>
      </c>
      <c r="CT59" s="7">
        <f t="shared" si="30"/>
        <v>18</v>
      </c>
      <c r="CU59" s="7" t="str">
        <f t="shared" si="31"/>
        <v/>
      </c>
      <c r="CV59" s="7" t="str">
        <f t="shared" si="32"/>
        <v/>
      </c>
      <c r="CW59" s="7" t="str">
        <f t="shared" si="33"/>
        <v/>
      </c>
      <c r="CX59" s="7" t="str">
        <f t="shared" si="34"/>
        <v/>
      </c>
      <c r="CY59" s="7" t="str">
        <f t="shared" si="35"/>
        <v/>
      </c>
      <c r="CZ59" s="7" t="str">
        <f t="shared" si="36"/>
        <v/>
      </c>
      <c r="DA59" s="7" t="str">
        <f t="shared" si="37"/>
        <v/>
      </c>
      <c r="DB59" s="7" t="str">
        <f t="shared" si="38"/>
        <v/>
      </c>
      <c r="DC59" s="7" t="str">
        <f t="shared" si="39"/>
        <v/>
      </c>
      <c r="DD59" s="7" t="str">
        <f t="shared" si="40"/>
        <v/>
      </c>
      <c r="DE59" s="7" t="str">
        <f t="shared" si="41"/>
        <v/>
      </c>
      <c r="DF59" s="7" t="str">
        <f t="shared" si="42"/>
        <v/>
      </c>
      <c r="DG59" s="7">
        <f t="shared" si="43"/>
        <v>85</v>
      </c>
      <c r="DH59" s="7" t="str">
        <f t="shared" si="44"/>
        <v/>
      </c>
      <c r="DI59" s="65" t="s">
        <v>2</v>
      </c>
      <c r="DJ59" s="309" t="str">
        <f t="shared" si="45"/>
        <v>trpt</v>
      </c>
      <c r="DK59" s="309" t="str">
        <f t="shared" si="46"/>
        <v>-</v>
      </c>
      <c r="DL59" s="309" t="str">
        <f t="shared" si="47"/>
        <v>trpt</v>
      </c>
      <c r="DM59" s="309" t="str">
        <f t="shared" si="48"/>
        <v>trpt</v>
      </c>
      <c r="DN59" s="309" t="str">
        <f t="shared" si="49"/>
        <v>trpt</v>
      </c>
      <c r="DO59" s="309" t="str">
        <f t="shared" si="50"/>
        <v>-</v>
      </c>
      <c r="DP59" s="309" t="str">
        <f t="shared" si="51"/>
        <v>trpt</v>
      </c>
      <c r="DQ59" s="309" t="str">
        <f t="shared" si="52"/>
        <v>trpt</v>
      </c>
      <c r="DR59" s="309" t="str">
        <f t="shared" si="53"/>
        <v>trpt</v>
      </c>
      <c r="DS59" s="309" t="str">
        <f t="shared" si="54"/>
        <v>trpt</v>
      </c>
      <c r="DT59" s="309" t="str">
        <f t="shared" si="55"/>
        <v>trpt</v>
      </c>
      <c r="DU59" s="309" t="str">
        <f t="shared" si="56"/>
        <v>trpt</v>
      </c>
      <c r="DV59" s="309" t="str">
        <f t="shared" si="57"/>
        <v>-</v>
      </c>
      <c r="DW59" s="309" t="str">
        <f t="shared" si="58"/>
        <v>-</v>
      </c>
      <c r="DX59" s="309" t="str">
        <f t="shared" si="59"/>
        <v>-</v>
      </c>
      <c r="DY59" s="309" t="str">
        <f t="shared" si="60"/>
        <v>-</v>
      </c>
      <c r="DZ59" s="309" t="str">
        <f t="shared" si="61"/>
        <v>-</v>
      </c>
      <c r="EA59" s="309" t="str">
        <f t="shared" si="62"/>
        <v>-</v>
      </c>
      <c r="EB59" s="309" t="str">
        <f t="shared" si="63"/>
        <v>-</v>
      </c>
      <c r="EC59" s="309" t="str">
        <f t="shared" si="64"/>
        <v>-</v>
      </c>
      <c r="ED59" s="309" t="str">
        <f t="shared" si="65"/>
        <v>-</v>
      </c>
      <c r="EE59" s="309" t="str">
        <f t="shared" si="66"/>
        <v>-</v>
      </c>
      <c r="EF59" s="309" t="str">
        <f t="shared" si="67"/>
        <v>-</v>
      </c>
      <c r="EG59" s="309" t="str">
        <f t="shared" si="68"/>
        <v>-</v>
      </c>
      <c r="EH59" s="309" t="str">
        <f t="shared" si="69"/>
        <v>trpt</v>
      </c>
      <c r="EI59" s="309" t="str">
        <f t="shared" si="70"/>
        <v>-</v>
      </c>
      <c r="EJ59" s="7"/>
      <c r="EK59" s="7"/>
      <c r="EL59" s="7"/>
      <c r="EM59" s="34"/>
      <c r="EN59" s="66" t="str">
        <f t="shared" si="71"/>
        <v>-</v>
      </c>
      <c r="EO59" s="66" t="str">
        <f t="shared" si="72"/>
        <v>-</v>
      </c>
      <c r="EP59" s="66">
        <f t="shared" si="73"/>
        <v>0.3</v>
      </c>
      <c r="EQ59" s="66">
        <f t="shared" si="74"/>
        <v>0.1</v>
      </c>
      <c r="ER59" s="66">
        <f t="shared" si="75"/>
        <v>1</v>
      </c>
      <c r="ES59" s="66" t="str">
        <f t="shared" si="76"/>
        <v>-</v>
      </c>
      <c r="ET59" s="66">
        <f t="shared" si="77"/>
        <v>0.1</v>
      </c>
      <c r="EU59" s="66">
        <f t="shared" si="78"/>
        <v>1</v>
      </c>
      <c r="EV59" s="66">
        <f t="shared" si="79"/>
        <v>0.3</v>
      </c>
      <c r="EW59" s="66">
        <f t="shared" si="80"/>
        <v>0.01</v>
      </c>
      <c r="EX59" s="66">
        <f t="shared" si="81"/>
        <v>0.2</v>
      </c>
      <c r="EY59" s="66">
        <f t="shared" si="82"/>
        <v>0.2</v>
      </c>
      <c r="EZ59" s="66" t="str">
        <f t="shared" si="83"/>
        <v>-</v>
      </c>
      <c r="FA59" s="66" t="str">
        <f t="shared" si="84"/>
        <v>-</v>
      </c>
      <c r="FB59" s="66" t="str">
        <f t="shared" si="85"/>
        <v>-</v>
      </c>
      <c r="FC59" s="66" t="str">
        <f t="shared" si="86"/>
        <v>-</v>
      </c>
      <c r="FD59" s="66" t="str">
        <f t="shared" si="87"/>
        <v>-</v>
      </c>
      <c r="FE59" s="66" t="str">
        <f t="shared" si="88"/>
        <v>-</v>
      </c>
      <c r="FF59" s="66" t="str">
        <f t="shared" si="89"/>
        <v>-</v>
      </c>
      <c r="FG59" s="66" t="str">
        <f t="shared" si="90"/>
        <v>-</v>
      </c>
      <c r="FH59" s="66" t="str">
        <f t="shared" si="91"/>
        <v>-</v>
      </c>
      <c r="FI59" s="66" t="str">
        <f t="shared" si="92"/>
        <v>-</v>
      </c>
      <c r="FJ59" s="66" t="str">
        <f t="shared" si="93"/>
        <v>-</v>
      </c>
      <c r="FK59" s="66" t="str">
        <f t="shared" si="94"/>
        <v>-</v>
      </c>
      <c r="FL59" s="66">
        <f t="shared" si="95"/>
        <v>0.1</v>
      </c>
      <c r="FM59" s="66" t="str">
        <f t="shared" si="96"/>
        <v>-</v>
      </c>
      <c r="FN59" s="7"/>
      <c r="FO59" s="7"/>
      <c r="FP59" s="7"/>
      <c r="FQ59" s="97" t="s">
        <v>2</v>
      </c>
      <c r="FR59" s="71"/>
      <c r="FS59" s="7">
        <f>IF(ISNUMBER(INDEX($CI$15:$DI$314,$B59,GC$5)),MAX(FS$14:FS58)+1,0)</f>
        <v>0</v>
      </c>
      <c r="FT59" s="7" t="str">
        <f t="shared" si="97"/>
        <v/>
      </c>
      <c r="FU59" s="7" t="str">
        <f t="shared" si="98"/>
        <v/>
      </c>
      <c r="FV59" s="291">
        <f t="shared" si="99"/>
        <v>45</v>
      </c>
      <c r="FW59" s="291" t="str">
        <f t="shared" si="100"/>
        <v/>
      </c>
      <c r="FX59" s="291" t="str">
        <f t="shared" si="141"/>
        <v/>
      </c>
      <c r="FY59" s="85" t="str">
        <f t="shared" si="102"/>
        <v/>
      </c>
      <c r="FZ59" s="338" t="str">
        <f t="shared" si="103"/>
        <v/>
      </c>
      <c r="GA59" s="316" t="str">
        <f t="shared" si="104"/>
        <v/>
      </c>
      <c r="GB59" s="28" t="str">
        <f t="shared" si="105"/>
        <v/>
      </c>
      <c r="GC59" s="279" t="str">
        <f t="shared" si="115"/>
        <v/>
      </c>
      <c r="GD59" s="366" t="str">
        <f t="shared" si="142"/>
        <v/>
      </c>
      <c r="GE59" s="81"/>
      <c r="GF59" s="279" t="str">
        <f t="shared" si="116"/>
        <v/>
      </c>
      <c r="GG59" s="366" t="str">
        <f t="shared" si="143"/>
        <v/>
      </c>
      <c r="GH59" s="81"/>
      <c r="GI59" s="279" t="str">
        <f t="shared" si="117"/>
        <v/>
      </c>
      <c r="GJ59" s="366" t="str">
        <f t="shared" si="144"/>
        <v/>
      </c>
      <c r="GK59" s="81"/>
      <c r="GL59" s="279" t="str">
        <f t="shared" si="118"/>
        <v/>
      </c>
      <c r="GM59" s="362" t="str">
        <f t="shared" si="145"/>
        <v/>
      </c>
      <c r="GN59" s="81"/>
      <c r="GO59" s="279" t="str">
        <f t="shared" si="119"/>
        <v/>
      </c>
      <c r="GP59" s="286" t="str">
        <f t="shared" si="110"/>
        <v/>
      </c>
      <c r="GQ59" s="279"/>
      <c r="GR59" s="339" t="str">
        <f>IF(ISNUMBER(IF59),INDEX($GA$15:$GA$313,MATCH(IF59,$IE$15:$IE$190,0),1),"")</f>
        <v/>
      </c>
      <c r="GS59" s="341" t="str">
        <f t="shared" si="111"/>
        <v/>
      </c>
      <c r="GT59" s="340" t="str">
        <f t="shared" si="112"/>
        <v/>
      </c>
      <c r="GU59" s="279" t="str">
        <f t="shared" si="146"/>
        <v/>
      </c>
      <c r="GV59" s="279" t="str">
        <f t="shared" si="132"/>
        <v/>
      </c>
      <c r="GW59" s="279" t="str">
        <f t="shared" si="147"/>
        <v/>
      </c>
      <c r="GX59" s="279" t="str">
        <f t="shared" si="148"/>
        <v/>
      </c>
      <c r="GY59" s="279" t="str">
        <f t="shared" si="149"/>
        <v/>
      </c>
      <c r="GZ59" s="71"/>
      <c r="HA59" s="281"/>
      <c r="HB59" s="371"/>
      <c r="HC59" s="371"/>
      <c r="HD59" s="371"/>
      <c r="HE59" s="371"/>
      <c r="HF59" s="371"/>
      <c r="HG59" s="371"/>
      <c r="HH59" s="371"/>
      <c r="HI59" s="371"/>
      <c r="HJ59" s="371"/>
      <c r="HK59" s="294"/>
      <c r="HL59" s="294"/>
      <c r="HM59" s="75"/>
      <c r="HN59" s="293">
        <f>IF(HA59&lt;&gt;"",MAX(HN$14:HN58)+1,0)</f>
        <v>0</v>
      </c>
      <c r="HO59" s="293">
        <f>IF(HB59&lt;&gt;"",MAX(HO$14:HO58)+1,0)</f>
        <v>0</v>
      </c>
      <c r="HP59" s="293">
        <f>IF(HC59&lt;&gt;"",MAX(HP$14:HP58)+1,0)</f>
        <v>0</v>
      </c>
      <c r="HQ59" s="293">
        <f>IF(HD59&lt;&gt;"",MAX(HQ$14:HQ58)+1,0)</f>
        <v>0</v>
      </c>
      <c r="HR59" s="293">
        <f>IF(HE59&lt;&gt;"",MAX(HR$14:HR58)+1,0)</f>
        <v>0</v>
      </c>
      <c r="HS59" s="293">
        <f>IF(HF59&lt;&gt;"",MAX(HS$14:HS58)+1,0)</f>
        <v>0</v>
      </c>
      <c r="HT59" s="293">
        <f>IF(HG59&lt;&gt;"",MAX(HT$14:HT58)+1,0)</f>
        <v>0</v>
      </c>
      <c r="HU59" s="293">
        <f>IF(HH59&lt;&gt;"",MAX(HU$14:HU58)+1,0)</f>
        <v>0</v>
      </c>
      <c r="HV59" s="293">
        <f>IF(HI59&lt;&gt;"",MAX(HV$14:HV58)+1,0)</f>
        <v>0</v>
      </c>
      <c r="HW59" s="293">
        <f>IF(HJ59&lt;&gt;"",MAX(HW$14:HW58)+1,0)</f>
        <v>0</v>
      </c>
      <c r="HX59" s="293">
        <f>IF(HK59&lt;&gt;"",MAX(HX$14:HX58)+1,0)</f>
        <v>0</v>
      </c>
      <c r="HY59" s="293">
        <f>IF(HL59&lt;&gt;"",MAX(HY$14:HY58)+1,0)</f>
        <v>0</v>
      </c>
      <c r="HZ59" s="75">
        <f t="shared" si="123"/>
        <v>2</v>
      </c>
      <c r="IA59" s="75">
        <f t="shared" si="124"/>
        <v>0</v>
      </c>
      <c r="IB59" s="75">
        <f t="shared" si="125"/>
        <v>13</v>
      </c>
      <c r="IC59" s="75" t="str">
        <f t="shared" si="126"/>
        <v>perched</v>
      </c>
      <c r="ID59" s="395" t="str">
        <f t="shared" si="127"/>
        <v/>
      </c>
      <c r="IE59" s="394">
        <f>IF(ISNUMBER(MATCH(GA59,$IC$15:$IC$313,0)),0,MAX(IE$14:IE58)+1)</f>
        <v>0</v>
      </c>
      <c r="IF59" s="394" t="str">
        <f t="shared" si="128"/>
        <v/>
      </c>
      <c r="IG59" s="383"/>
      <c r="IH59" s="80"/>
      <c r="II59" s="19"/>
      <c r="IJ59" s="282"/>
      <c r="IK59" s="71"/>
      <c r="IL59" s="229"/>
      <c r="IM59" s="229"/>
      <c r="IN59" s="22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98"/>
      <c r="JB59" s="180"/>
      <c r="JC59" s="107"/>
      <c r="JD59" s="107"/>
      <c r="JE59" s="107"/>
      <c r="JF59" s="107"/>
      <c r="JG59" s="188"/>
      <c r="JH59" s="180"/>
      <c r="JI59" s="134"/>
      <c r="JJ59" s="180"/>
      <c r="JK59" s="134"/>
      <c r="JL59" s="107"/>
      <c r="JM59" s="107"/>
      <c r="JN59" s="134"/>
      <c r="JO59" s="107"/>
      <c r="JP59" s="107"/>
      <c r="JQ59" s="107"/>
      <c r="JR59" s="160" t="str">
        <f t="shared" si="134"/>
        <v/>
      </c>
      <c r="JS59" s="160" t="str">
        <f t="shared" si="135"/>
        <v/>
      </c>
      <c r="JT59" s="160" t="str">
        <f t="shared" si="136"/>
        <v/>
      </c>
      <c r="JU59" s="160" t="str">
        <f t="shared" si="140"/>
        <v/>
      </c>
      <c r="JV59" s="98"/>
      <c r="JW59" s="71"/>
      <c r="JX59" s="293" t="str">
        <f>IF(AND(ISNUMBER(JX$14),ISNUMBER(MATCH($IC59,DJ$15:DJ$313,0))),$IC59,"")</f>
        <v/>
      </c>
      <c r="JY59" s="293" t="str">
        <f>IF(AND(ISNUMBER(JY$14),ISNUMBER(MATCH($IC59,DK$15:DK$313,0))),$IC59,"")</f>
        <v/>
      </c>
      <c r="JZ59" s="293" t="str">
        <f>IF(AND(ISNUMBER(JZ$14),ISNUMBER(MATCH($IC59,DL$15:DL$313,0))),$IC59,"")</f>
        <v/>
      </c>
      <c r="KA59" s="293" t="str">
        <f>IF(AND(ISNUMBER(KA$14),ISNUMBER(MATCH($IC59,DM$15:DM$313,0))),$IC59,"")</f>
        <v/>
      </c>
      <c r="KB59" s="293" t="str">
        <f>IF(AND(ISNUMBER(KB$14),ISNUMBER(MATCH($IC59,DN$15:DN$313,0))),$IC59,"")</f>
        <v/>
      </c>
      <c r="KC59" s="293" t="str">
        <f>IF(AND(ISNUMBER(KC$14),ISNUMBER(MATCH($IC59,DO$15:DO$313,0))),$IC59,"")</f>
        <v/>
      </c>
      <c r="KD59" s="293" t="str">
        <f>IF(AND(ISNUMBER(KD$14),ISNUMBER(MATCH($IC59,DP$15:DP$313,0))),$IC59,"")</f>
        <v/>
      </c>
      <c r="KE59" s="293" t="str">
        <f>IF(AND(ISNUMBER(KE$14),ISNUMBER(MATCH($IC59,DQ$15:DQ$313,0))),$IC59,"")</f>
        <v/>
      </c>
      <c r="KF59" s="293" t="str">
        <f>IF(AND(ISNUMBER(KF$14),ISNUMBER(MATCH($IC59,DR$15:DR$313,0))),$IC59,"")</f>
        <v/>
      </c>
      <c r="KG59" s="293" t="str">
        <f>IF(AND(ISNUMBER(KG$14),ISNUMBER(MATCH($IC59,DS$15:DS$313,0))),$IC59,"")</f>
        <v/>
      </c>
      <c r="KH59" s="293" t="str">
        <f>IF(AND(ISNUMBER(KH$14),ISNUMBER(MATCH($IC59,DT$15:DT$313,0))),$IC59,"")</f>
        <v/>
      </c>
      <c r="KI59" s="293" t="str">
        <f>IF(AND(ISNUMBER(KI$14),ISNUMBER(MATCH($IC59,DU$15:DU$313,0))),$IC59,"")</f>
        <v/>
      </c>
      <c r="KJ59" s="293" t="str">
        <f>IF(AND(ISNUMBER(KJ$14),ISNUMBER(MATCH($IC59,DV$15:DV$313,0))),$IC59,"")</f>
        <v>perched</v>
      </c>
      <c r="KK59" s="293" t="str">
        <f>IF(AND(ISNUMBER(KK$14),ISNUMBER(MATCH($IC59,DW$15:DW$313,0))),$IC59,"")</f>
        <v>perched</v>
      </c>
      <c r="KL59" s="293" t="str">
        <f>IF(AND(ISNUMBER(KL$14),ISNUMBER(MATCH($IC59,DX$15:DX$313,0))),$IC59,"")</f>
        <v/>
      </c>
      <c r="KM59" s="293" t="str">
        <f>IF(AND(ISNUMBER(KM$14),ISNUMBER(MATCH($IC59,DY$15:DY$313,0))),$IC59,"")</f>
        <v>perched</v>
      </c>
      <c r="KN59" s="293" t="str">
        <f>IF(AND(ISNUMBER(KN$14),ISNUMBER(MATCH($IC59,DZ$15:DZ$313,0))),$IC59,"")</f>
        <v/>
      </c>
      <c r="KO59" s="293" t="str">
        <f>IF(AND(ISNUMBER(KO$14),ISNUMBER(MATCH($IC59,EA$15:EA$313,0))),$IC59,"")</f>
        <v/>
      </c>
      <c r="KP59" s="293" t="str">
        <f>IF(AND(ISNUMBER(KP$14),ISNUMBER(MATCH($IC59,EB$15:EB$313,0))),$IC59,"")</f>
        <v/>
      </c>
      <c r="KQ59" s="293" t="str">
        <f>IF(AND(ISNUMBER(KQ$14),ISNUMBER(MATCH($IC59,EC$15:EC$313,0))),$IC59,"")</f>
        <v/>
      </c>
      <c r="KR59" s="293" t="str">
        <f>IF(AND(ISNUMBER(KR$14),ISNUMBER(MATCH($IC59,ED$15:ED$313,0))),$IC59,"")</f>
        <v/>
      </c>
      <c r="KS59" s="293" t="str">
        <f>IF(AND(ISNUMBER(KS$14),ISNUMBER(MATCH($IC59,EE$15:EE$313,0))),$IC59,"")</f>
        <v/>
      </c>
      <c r="KT59" s="293" t="str">
        <f>IF(AND(ISNUMBER(KT$14),ISNUMBER(MATCH($IC59,EF$15:EF$313,0))),$IC59,"")</f>
        <v/>
      </c>
      <c r="KU59" s="293" t="str">
        <f>IF(AND(ISNUMBER(KU$14),ISNUMBER(MATCH($IC59,EG$15:EG$313,0))),$IC59,"")</f>
        <v/>
      </c>
      <c r="KV59" s="293" t="str">
        <f>IF(AND(ISNUMBER(KV$14),ISNUMBER(MATCH($IC59,EH$15:EH$313,0))),$IC59,"")</f>
        <v/>
      </c>
      <c r="KW59" s="293" t="str">
        <f>IF(AND(ISNUMBER(KW$14),ISNUMBER(MATCH($IC59,EI$15:EI$313,0))),$IC59,"")</f>
        <v/>
      </c>
      <c r="KX59" s="293" t="str">
        <f>IF(AND(ISNUMBER(KX$14),ISNUMBER(MATCH($IC59,EJ$15:EJ$313,0))),$IC59,"")</f>
        <v/>
      </c>
      <c r="KY59" s="293" t="str">
        <f>IF(AND(ISNUMBER(KY$14),ISNUMBER(MATCH($IC59,EK$15:EK$313,0))),$IC59,"")</f>
        <v/>
      </c>
      <c r="KZ59" s="293"/>
      <c r="LA59" s="293"/>
      <c r="LB59" s="293"/>
      <c r="LC59" s="75">
        <f>COUNTIF(JX59:KY59,"="&amp;IC59)</f>
        <v>3</v>
      </c>
      <c r="LD59" s="71"/>
      <c r="LE59" s="71"/>
      <c r="LF59" s="71"/>
      <c r="LG59" s="71"/>
      <c r="LH59" s="71"/>
      <c r="LI59" s="71"/>
      <c r="LJ59" s="71"/>
      <c r="LK59" s="71"/>
      <c r="LL59" s="71"/>
      <c r="LM59" s="71"/>
      <c r="LN59" s="71"/>
      <c r="LO59" s="71"/>
      <c r="LP59" s="71"/>
      <c r="LQ59" s="71"/>
    </row>
    <row r="60" spans="1:329" ht="6" customHeight="1" x14ac:dyDescent="0.25">
      <c r="A60" s="80"/>
      <c r="B60" s="305">
        <f t="shared" si="129"/>
        <v>46</v>
      </c>
      <c r="C60" s="85" t="s">
        <v>37</v>
      </c>
      <c r="D60" s="304" t="s">
        <v>469</v>
      </c>
      <c r="E60" s="71"/>
      <c r="F60" s="260"/>
      <c r="G60" s="261" t="s">
        <v>12</v>
      </c>
      <c r="H60" s="262">
        <v>9.9999999999999995E-7</v>
      </c>
      <c r="I60" s="260"/>
      <c r="J60" s="261" t="s">
        <v>77</v>
      </c>
      <c r="K60" s="262">
        <v>2</v>
      </c>
      <c r="L60" s="260"/>
      <c r="M60" s="261" t="s">
        <v>21</v>
      </c>
      <c r="N60" s="262">
        <v>4</v>
      </c>
      <c r="O60" s="260"/>
      <c r="P60" s="261" t="s">
        <v>93</v>
      </c>
      <c r="Q60" s="262">
        <v>3</v>
      </c>
      <c r="R60" s="260"/>
      <c r="S60" s="261"/>
      <c r="T60" s="262"/>
      <c r="U60" s="260"/>
      <c r="V60" s="261"/>
      <c r="W60" s="262"/>
      <c r="X60" s="260"/>
      <c r="Y60" s="261"/>
      <c r="Z60" s="262"/>
      <c r="AA60" s="260"/>
      <c r="AB60" s="261" t="s">
        <v>94</v>
      </c>
      <c r="AC60" s="262">
        <v>0.5</v>
      </c>
      <c r="AD60" s="260"/>
      <c r="AE60" s="261"/>
      <c r="AF60" s="262"/>
      <c r="AG60" s="260"/>
      <c r="AH60" s="261" t="s">
        <v>19</v>
      </c>
      <c r="AI60" s="262">
        <v>1.0000000000000001E-5</v>
      </c>
      <c r="AJ60" s="260"/>
      <c r="AK60" s="261"/>
      <c r="AL60" s="262"/>
      <c r="AM60" s="260"/>
      <c r="AN60" s="261" t="s">
        <v>193</v>
      </c>
      <c r="AO60" s="262">
        <v>1</v>
      </c>
      <c r="AP60" s="283"/>
      <c r="AQ60" s="356"/>
      <c r="AR60" s="351"/>
      <c r="AS60" s="283"/>
      <c r="AT60" s="356"/>
      <c r="AU60" s="351"/>
      <c r="AV60" s="260"/>
      <c r="AW60" s="261"/>
      <c r="AX60" s="262"/>
      <c r="AY60" s="260"/>
      <c r="AZ60" s="261" t="s">
        <v>771</v>
      </c>
      <c r="BA60" s="351" t="s">
        <v>718</v>
      </c>
      <c r="BB60" s="260"/>
      <c r="BC60" s="261" t="s">
        <v>771</v>
      </c>
      <c r="BD60" s="351" t="s">
        <v>836</v>
      </c>
      <c r="BE60" s="260"/>
      <c r="BF60" s="261"/>
      <c r="BG60" s="262"/>
      <c r="BH60" s="260"/>
      <c r="BI60" s="261" t="s">
        <v>712</v>
      </c>
      <c r="BJ60" s="261" t="s">
        <v>836</v>
      </c>
      <c r="BK60" s="260"/>
      <c r="BL60" s="261"/>
      <c r="BM60" s="262"/>
      <c r="BN60" s="260"/>
      <c r="BO60" s="261"/>
      <c r="BP60" s="262"/>
      <c r="BQ60" s="260"/>
      <c r="BR60" s="261"/>
      <c r="BS60" s="262"/>
      <c r="BT60" s="260"/>
      <c r="BU60" s="261"/>
      <c r="BV60" s="262"/>
      <c r="BW60" s="260"/>
      <c r="BX60" s="261"/>
      <c r="BY60" s="262"/>
      <c r="BZ60" s="260"/>
      <c r="CA60" s="261" t="s">
        <v>34</v>
      </c>
      <c r="CB60" s="262">
        <v>0</v>
      </c>
      <c r="CC60" s="260"/>
      <c r="CD60" s="261" t="s">
        <v>33</v>
      </c>
      <c r="CE60" s="262">
        <v>1</v>
      </c>
      <c r="CF60" s="376" t="s">
        <v>2</v>
      </c>
      <c r="CG60" s="229"/>
      <c r="CH60" s="230" t="str">
        <f>IF(ISNUMBER(FW60),IF(ISNUMBER(MATCH(GA60,$CG$15:$CG$313,0)),0,MAX(CH$14:CH59)+1),"")</f>
        <v/>
      </c>
      <c r="CI60" s="7">
        <f t="shared" si="19"/>
        <v>36</v>
      </c>
      <c r="CJ60" s="7" t="str">
        <f t="shared" si="20"/>
        <v/>
      </c>
      <c r="CK60" s="7">
        <f t="shared" si="21"/>
        <v>31</v>
      </c>
      <c r="CL60" s="7">
        <f t="shared" si="22"/>
        <v>34</v>
      </c>
      <c r="CM60" s="7" t="str">
        <f t="shared" si="23"/>
        <v/>
      </c>
      <c r="CN60" s="7" t="str">
        <f t="shared" si="24"/>
        <v/>
      </c>
      <c r="CO60" s="7" t="str">
        <f t="shared" si="25"/>
        <v/>
      </c>
      <c r="CP60" s="7" t="str">
        <f t="shared" si="26"/>
        <v/>
      </c>
      <c r="CQ60" s="7" t="str">
        <f t="shared" si="27"/>
        <v/>
      </c>
      <c r="CR60" s="7" t="str">
        <f t="shared" si="28"/>
        <v/>
      </c>
      <c r="CS60" s="7" t="str">
        <f t="shared" si="29"/>
        <v/>
      </c>
      <c r="CT60" s="7">
        <f t="shared" si="30"/>
        <v>50</v>
      </c>
      <c r="CU60" s="7" t="str">
        <f t="shared" si="31"/>
        <v/>
      </c>
      <c r="CV60" s="7" t="str">
        <f t="shared" si="32"/>
        <v/>
      </c>
      <c r="CW60" s="7" t="str">
        <f t="shared" si="33"/>
        <v/>
      </c>
      <c r="CX60" s="7" t="str">
        <f t="shared" si="34"/>
        <v/>
      </c>
      <c r="CY60" s="7" t="str">
        <f t="shared" si="35"/>
        <v/>
      </c>
      <c r="CZ60" s="7" t="str">
        <f t="shared" si="36"/>
        <v/>
      </c>
      <c r="DA60" s="7" t="str">
        <f t="shared" si="37"/>
        <v/>
      </c>
      <c r="DB60" s="7">
        <f t="shared" si="38"/>
        <v>19</v>
      </c>
      <c r="DC60" s="7">
        <f t="shared" si="39"/>
        <v>9</v>
      </c>
      <c r="DD60" s="7" t="str">
        <f t="shared" si="40"/>
        <v/>
      </c>
      <c r="DE60" s="7" t="str">
        <f t="shared" si="41"/>
        <v/>
      </c>
      <c r="DF60" s="7" t="str">
        <f t="shared" si="42"/>
        <v/>
      </c>
      <c r="DG60" s="7" t="str">
        <f t="shared" si="43"/>
        <v/>
      </c>
      <c r="DH60" s="7" t="str">
        <f t="shared" si="44"/>
        <v/>
      </c>
      <c r="DI60" s="65" t="s">
        <v>2</v>
      </c>
      <c r="DJ60" s="309" t="str">
        <f t="shared" si="45"/>
        <v>h1</v>
      </c>
      <c r="DK60" s="309" t="str">
        <f t="shared" si="46"/>
        <v>-</v>
      </c>
      <c r="DL60" s="309" t="str">
        <f t="shared" si="47"/>
        <v>h1</v>
      </c>
      <c r="DM60" s="309" t="str">
        <f t="shared" si="48"/>
        <v>h1</v>
      </c>
      <c r="DN60" s="309" t="str">
        <f t="shared" si="49"/>
        <v>-</v>
      </c>
      <c r="DO60" s="309" t="str">
        <f t="shared" si="50"/>
        <v>-</v>
      </c>
      <c r="DP60" s="309" t="str">
        <f t="shared" si="51"/>
        <v>-</v>
      </c>
      <c r="DQ60" s="309" t="str">
        <f t="shared" si="52"/>
        <v>-</v>
      </c>
      <c r="DR60" s="309" t="str">
        <f t="shared" si="53"/>
        <v>-</v>
      </c>
      <c r="DS60" s="309" t="str">
        <f t="shared" si="54"/>
        <v>-</v>
      </c>
      <c r="DT60" s="309" t="str">
        <f t="shared" si="55"/>
        <v>-</v>
      </c>
      <c r="DU60" s="309" t="str">
        <f t="shared" si="56"/>
        <v>h1</v>
      </c>
      <c r="DV60" s="309" t="str">
        <f t="shared" si="57"/>
        <v>-</v>
      </c>
      <c r="DW60" s="309" t="str">
        <f t="shared" si="58"/>
        <v>-</v>
      </c>
      <c r="DX60" s="309" t="str">
        <f t="shared" si="59"/>
        <v>-</v>
      </c>
      <c r="DY60" s="309" t="str">
        <f t="shared" si="60"/>
        <v>-</v>
      </c>
      <c r="DZ60" s="309" t="str">
        <f t="shared" si="61"/>
        <v>-</v>
      </c>
      <c r="EA60" s="309" t="str">
        <f t="shared" si="62"/>
        <v>-</v>
      </c>
      <c r="EB60" s="309" t="str">
        <f t="shared" si="63"/>
        <v>-</v>
      </c>
      <c r="EC60" s="309" t="str">
        <f t="shared" si="64"/>
        <v>H1</v>
      </c>
      <c r="ED60" s="309" t="str">
        <f t="shared" si="65"/>
        <v>H1</v>
      </c>
      <c r="EE60" s="309" t="str">
        <f t="shared" si="66"/>
        <v>-</v>
      </c>
      <c r="EF60" s="309" t="str">
        <f t="shared" si="67"/>
        <v>-</v>
      </c>
      <c r="EG60" s="309" t="str">
        <f t="shared" si="68"/>
        <v>-</v>
      </c>
      <c r="EH60" s="309" t="str">
        <f t="shared" si="69"/>
        <v>-</v>
      </c>
      <c r="EI60" s="309" t="str">
        <f t="shared" si="70"/>
        <v>-</v>
      </c>
      <c r="EJ60" s="7"/>
      <c r="EK60" s="7"/>
      <c r="EL60" s="7"/>
      <c r="EM60" s="34"/>
      <c r="EN60" s="66" t="str">
        <f t="shared" si="71"/>
        <v>q*Lx</v>
      </c>
      <c r="EO60" s="66" t="str">
        <f t="shared" si="72"/>
        <v>-</v>
      </c>
      <c r="EP60" s="66" t="str">
        <f t="shared" si="73"/>
        <v>q*Lx</v>
      </c>
      <c r="EQ60" s="66" t="str">
        <f t="shared" si="74"/>
        <v>h1</v>
      </c>
      <c r="ER60" s="66" t="str">
        <f t="shared" si="75"/>
        <v>-</v>
      </c>
      <c r="ES60" s="66" t="str">
        <f t="shared" si="76"/>
        <v>-</v>
      </c>
      <c r="ET60" s="66" t="str">
        <f t="shared" si="77"/>
        <v>-</v>
      </c>
      <c r="EU60" s="66" t="str">
        <f t="shared" si="78"/>
        <v>-</v>
      </c>
      <c r="EV60" s="66" t="str">
        <f t="shared" si="79"/>
        <v>-</v>
      </c>
      <c r="EW60" s="66" t="str">
        <f t="shared" si="80"/>
        <v>-</v>
      </c>
      <c r="EX60" s="66" t="str">
        <f t="shared" si="81"/>
        <v>-</v>
      </c>
      <c r="EY60" s="66">
        <f t="shared" si="82"/>
        <v>2.9</v>
      </c>
      <c r="EZ60" s="66" t="str">
        <f t="shared" si="83"/>
        <v>-</v>
      </c>
      <c r="FA60" s="66" t="str">
        <f t="shared" si="84"/>
        <v>-</v>
      </c>
      <c r="FB60" s="66" t="str">
        <f t="shared" si="85"/>
        <v>-</v>
      </c>
      <c r="FC60" s="66" t="str">
        <f t="shared" si="86"/>
        <v>-</v>
      </c>
      <c r="FD60" s="66" t="str">
        <f t="shared" si="87"/>
        <v>-</v>
      </c>
      <c r="FE60" s="66" t="str">
        <f t="shared" si="88"/>
        <v>-</v>
      </c>
      <c r="FF60" s="66" t="str">
        <f t="shared" si="89"/>
        <v>-</v>
      </c>
      <c r="FG60" s="66">
        <f t="shared" si="90"/>
        <v>25</v>
      </c>
      <c r="FH60" s="66">
        <f t="shared" si="91"/>
        <v>24</v>
      </c>
      <c r="FI60" s="66" t="str">
        <f t="shared" si="92"/>
        <v>-</v>
      </c>
      <c r="FJ60" s="66" t="str">
        <f t="shared" si="93"/>
        <v>-</v>
      </c>
      <c r="FK60" s="66" t="str">
        <f t="shared" si="94"/>
        <v>-</v>
      </c>
      <c r="FL60" s="66" t="str">
        <f t="shared" si="95"/>
        <v>-</v>
      </c>
      <c r="FM60" s="66" t="str">
        <f t="shared" si="96"/>
        <v>-</v>
      </c>
      <c r="FN60" s="7"/>
      <c r="FO60" s="7"/>
      <c r="FP60" s="7"/>
      <c r="FQ60" s="97" t="s">
        <v>2</v>
      </c>
      <c r="FR60" s="71"/>
      <c r="FS60" s="7">
        <f>IF(ISNUMBER(INDEX($CI$15:$DI$314,$B60,GC$5)),MAX(FS$14:FS59)+1,0)</f>
        <v>0</v>
      </c>
      <c r="FT60" s="7" t="str">
        <f t="shared" si="97"/>
        <v/>
      </c>
      <c r="FU60" s="7" t="str">
        <f t="shared" si="98"/>
        <v/>
      </c>
      <c r="FV60" s="291">
        <f t="shared" si="99"/>
        <v>46</v>
      </c>
      <c r="FW60" s="291" t="str">
        <f t="shared" si="100"/>
        <v/>
      </c>
      <c r="FX60" s="291" t="str">
        <f t="shared" si="141"/>
        <v/>
      </c>
      <c r="FY60" s="85" t="str">
        <f t="shared" si="102"/>
        <v/>
      </c>
      <c r="FZ60" s="338" t="str">
        <f t="shared" si="103"/>
        <v/>
      </c>
      <c r="GA60" s="316" t="str">
        <f t="shared" si="104"/>
        <v/>
      </c>
      <c r="GB60" s="28" t="str">
        <f t="shared" si="105"/>
        <v/>
      </c>
      <c r="GC60" s="279" t="str">
        <f t="shared" si="115"/>
        <v/>
      </c>
      <c r="GD60" s="366" t="str">
        <f t="shared" si="142"/>
        <v/>
      </c>
      <c r="GE60" s="81"/>
      <c r="GF60" s="279" t="str">
        <f t="shared" si="116"/>
        <v/>
      </c>
      <c r="GG60" s="366" t="str">
        <f t="shared" si="143"/>
        <v/>
      </c>
      <c r="GH60" s="81"/>
      <c r="GI60" s="279" t="str">
        <f t="shared" si="117"/>
        <v/>
      </c>
      <c r="GJ60" s="366" t="str">
        <f t="shared" si="144"/>
        <v/>
      </c>
      <c r="GK60" s="81"/>
      <c r="GL60" s="279" t="str">
        <f t="shared" si="118"/>
        <v/>
      </c>
      <c r="GM60" s="362" t="str">
        <f t="shared" si="145"/>
        <v/>
      </c>
      <c r="GN60" s="81"/>
      <c r="GO60" s="279" t="str">
        <f t="shared" si="119"/>
        <v/>
      </c>
      <c r="GP60" s="286" t="str">
        <f t="shared" si="110"/>
        <v/>
      </c>
      <c r="GQ60" s="279"/>
      <c r="GR60" s="339" t="str">
        <f>IF(ISNUMBER(IF60),INDEX($GA$15:$GA$313,MATCH(IF60,$IE$15:$IE$190,0),1),"")</f>
        <v/>
      </c>
      <c r="GS60" s="341" t="str">
        <f t="shared" si="111"/>
        <v/>
      </c>
      <c r="GT60" s="340" t="str">
        <f t="shared" si="112"/>
        <v/>
      </c>
      <c r="GU60" s="279" t="str">
        <f t="shared" si="146"/>
        <v/>
      </c>
      <c r="GV60" s="279" t="str">
        <f t="shared" si="132"/>
        <v/>
      </c>
      <c r="GW60" s="279" t="str">
        <f t="shared" si="147"/>
        <v/>
      </c>
      <c r="GX60" s="279" t="str">
        <f t="shared" si="148"/>
        <v/>
      </c>
      <c r="GY60" s="279" t="str">
        <f t="shared" si="149"/>
        <v/>
      </c>
      <c r="GZ60" s="71"/>
      <c r="HA60" s="281"/>
      <c r="HB60" s="371"/>
      <c r="HC60" s="371"/>
      <c r="HD60" s="371"/>
      <c r="HE60" s="371"/>
      <c r="HF60" s="371"/>
      <c r="HG60" s="371"/>
      <c r="HH60" s="371"/>
      <c r="HI60" s="371"/>
      <c r="HJ60" s="371"/>
      <c r="HK60" s="294"/>
      <c r="HL60" s="294"/>
      <c r="HM60" s="75"/>
      <c r="HN60" s="293">
        <f>IF(HA60&lt;&gt;"",MAX(HN$14:HN59)+1,0)</f>
        <v>0</v>
      </c>
      <c r="HO60" s="293">
        <f>IF(HB60&lt;&gt;"",MAX(HO$14:HO59)+1,0)</f>
        <v>0</v>
      </c>
      <c r="HP60" s="293">
        <f>IF(HC60&lt;&gt;"",MAX(HP$14:HP59)+1,0)</f>
        <v>0</v>
      </c>
      <c r="HQ60" s="293">
        <f>IF(HD60&lt;&gt;"",MAX(HQ$14:HQ59)+1,0)</f>
        <v>0</v>
      </c>
      <c r="HR60" s="293">
        <f>IF(HE60&lt;&gt;"",MAX(HR$14:HR59)+1,0)</f>
        <v>0</v>
      </c>
      <c r="HS60" s="293">
        <f>IF(HF60&lt;&gt;"",MAX(HS$14:HS59)+1,0)</f>
        <v>0</v>
      </c>
      <c r="HT60" s="293">
        <f>IF(HG60&lt;&gt;"",MAX(HT$14:HT59)+1,0)</f>
        <v>0</v>
      </c>
      <c r="HU60" s="293">
        <f>IF(HH60&lt;&gt;"",MAX(HU$14:HU59)+1,0)</f>
        <v>0</v>
      </c>
      <c r="HV60" s="293">
        <f>IF(HI60&lt;&gt;"",MAX(HV$14:HV59)+1,0)</f>
        <v>0</v>
      </c>
      <c r="HW60" s="293">
        <f>IF(HJ60&lt;&gt;"",MAX(HW$14:HW59)+1,0)</f>
        <v>0</v>
      </c>
      <c r="HX60" s="293">
        <f>IF(HK60&lt;&gt;"",MAX(HX$14:HX59)+1,0)</f>
        <v>0</v>
      </c>
      <c r="HY60" s="293">
        <f>IF(HL60&lt;&gt;"",MAX(HY$14:HY59)+1,0)</f>
        <v>0</v>
      </c>
      <c r="HZ60" s="75">
        <f t="shared" si="123"/>
        <v>2</v>
      </c>
      <c r="IA60" s="75">
        <f t="shared" si="124"/>
        <v>0</v>
      </c>
      <c r="IB60" s="75">
        <f t="shared" si="125"/>
        <v>14</v>
      </c>
      <c r="IC60" s="75" t="str">
        <f t="shared" si="126"/>
        <v>icelltype</v>
      </c>
      <c r="ID60" s="395" t="str">
        <f t="shared" si="127"/>
        <v/>
      </c>
      <c r="IE60" s="394">
        <f>IF(ISNUMBER(MATCH(GA60,$IC$15:$IC$313,0)),0,MAX(IE$14:IE59)+1)</f>
        <v>0</v>
      </c>
      <c r="IF60" s="394" t="str">
        <f t="shared" si="128"/>
        <v/>
      </c>
      <c r="IG60" s="383"/>
      <c r="IH60" s="80"/>
      <c r="II60" s="19"/>
      <c r="IJ60" s="282"/>
      <c r="IK60" s="71"/>
      <c r="IL60" s="229"/>
      <c r="IM60" s="229"/>
      <c r="IN60" s="22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98"/>
      <c r="JB60" s="180"/>
      <c r="JC60" s="107"/>
      <c r="JD60" s="107"/>
      <c r="JE60" s="107"/>
      <c r="JF60" s="107"/>
      <c r="JG60" s="188"/>
      <c r="JH60" s="180"/>
      <c r="JI60" s="134"/>
      <c r="JJ60" s="180"/>
      <c r="JK60" s="134"/>
      <c r="JL60" s="107"/>
      <c r="JM60" s="107"/>
      <c r="JN60" s="134"/>
      <c r="JO60" s="107"/>
      <c r="JP60" s="107"/>
      <c r="JQ60" s="107"/>
      <c r="JR60" s="160" t="str">
        <f t="shared" si="134"/>
        <v/>
      </c>
      <c r="JS60" s="160" t="str">
        <f t="shared" si="135"/>
        <v/>
      </c>
      <c r="JT60" s="160" t="str">
        <f t="shared" si="136"/>
        <v/>
      </c>
      <c r="JU60" s="160" t="str">
        <f t="shared" si="140"/>
        <v/>
      </c>
      <c r="JV60" s="98"/>
      <c r="JW60" s="71"/>
      <c r="JX60" s="293" t="str">
        <f>IF(AND(ISNUMBER(JX$14),ISNUMBER(MATCH($IC60,DJ$15:DJ$313,0))),$IC60,"")</f>
        <v>icelltype</v>
      </c>
      <c r="JY60" s="293" t="str">
        <f>IF(AND(ISNUMBER(JY$14),ISNUMBER(MATCH($IC60,DK$15:DK$313,0))),$IC60,"")</f>
        <v>icelltype</v>
      </c>
      <c r="JZ60" s="293" t="str">
        <f>IF(AND(ISNUMBER(JZ$14),ISNUMBER(MATCH($IC60,DL$15:DL$313,0))),$IC60,"")</f>
        <v>icelltype</v>
      </c>
      <c r="KA60" s="293" t="str">
        <f>IF(AND(ISNUMBER(KA$14),ISNUMBER(MATCH($IC60,DM$15:DM$313,0))),$IC60,"")</f>
        <v>icelltype</v>
      </c>
      <c r="KB60" s="293" t="str">
        <f>IF(AND(ISNUMBER(KB$14),ISNUMBER(MATCH($IC60,DN$15:DN$313,0))),$IC60,"")</f>
        <v/>
      </c>
      <c r="KC60" s="293" t="str">
        <f>IF(AND(ISNUMBER(KC$14),ISNUMBER(MATCH($IC60,DO$15:DO$313,0))),$IC60,"")</f>
        <v/>
      </c>
      <c r="KD60" s="293" t="str">
        <f>IF(AND(ISNUMBER(KD$14),ISNUMBER(MATCH($IC60,DP$15:DP$313,0))),$IC60,"")</f>
        <v/>
      </c>
      <c r="KE60" s="293" t="str">
        <f>IF(AND(ISNUMBER(KE$14),ISNUMBER(MATCH($IC60,DQ$15:DQ$313,0))),$IC60,"")</f>
        <v>icelltype</v>
      </c>
      <c r="KF60" s="293" t="str">
        <f>IF(AND(ISNUMBER(KF$14),ISNUMBER(MATCH($IC60,DR$15:DR$313,0))),$IC60,"")</f>
        <v/>
      </c>
      <c r="KG60" s="293" t="str">
        <f>IF(AND(ISNUMBER(KG$14),ISNUMBER(MATCH($IC60,DS$15:DS$313,0))),$IC60,"")</f>
        <v>icelltype</v>
      </c>
      <c r="KH60" s="293" t="str">
        <f>IF(AND(ISNUMBER(KH$14),ISNUMBER(MATCH($IC60,DT$15:DT$313,0))),$IC60,"")</f>
        <v/>
      </c>
      <c r="KI60" s="293" t="str">
        <f>IF(AND(ISNUMBER(KI$14),ISNUMBER(MATCH($IC60,DU$15:DU$313,0))),$IC60,"")</f>
        <v/>
      </c>
      <c r="KJ60" s="293" t="str">
        <f>IF(AND(ISNUMBER(KJ$14),ISNUMBER(MATCH($IC60,DV$15:DV$313,0))),$IC60,"")</f>
        <v/>
      </c>
      <c r="KK60" s="293" t="str">
        <f>IF(AND(ISNUMBER(KK$14),ISNUMBER(MATCH($IC60,DW$15:DW$313,0))),$IC60,"")</f>
        <v>icelltype</v>
      </c>
      <c r="KL60" s="293" t="str">
        <f>IF(AND(ISNUMBER(KL$14),ISNUMBER(MATCH($IC60,DX$15:DX$313,0))),$IC60,"")</f>
        <v/>
      </c>
      <c r="KM60" s="293" t="str">
        <f>IF(AND(ISNUMBER(KM$14),ISNUMBER(MATCH($IC60,DY$15:DY$313,0))),$IC60,"")</f>
        <v>icelltype</v>
      </c>
      <c r="KN60" s="293" t="str">
        <f>IF(AND(ISNUMBER(KN$14),ISNUMBER(MATCH($IC60,DZ$15:DZ$313,0))),$IC60,"")</f>
        <v>icelltype</v>
      </c>
      <c r="KO60" s="293" t="str">
        <f>IF(AND(ISNUMBER(KO$14),ISNUMBER(MATCH($IC60,EA$15:EA$313,0))),$IC60,"")</f>
        <v>icelltype</v>
      </c>
      <c r="KP60" s="293" t="str">
        <f>IF(AND(ISNUMBER(KP$14),ISNUMBER(MATCH($IC60,EB$15:EB$313,0))),$IC60,"")</f>
        <v>icelltype</v>
      </c>
      <c r="KQ60" s="293" t="str">
        <f>IF(AND(ISNUMBER(KQ$14),ISNUMBER(MATCH($IC60,EC$15:EC$313,0))),$IC60,"")</f>
        <v/>
      </c>
      <c r="KR60" s="293" t="str">
        <f>IF(AND(ISNUMBER(KR$14),ISNUMBER(MATCH($IC60,ED$15:ED$313,0))),$IC60,"")</f>
        <v/>
      </c>
      <c r="KS60" s="293" t="str">
        <f>IF(AND(ISNUMBER(KS$14),ISNUMBER(MATCH($IC60,EE$15:EE$313,0))),$IC60,"")</f>
        <v/>
      </c>
      <c r="KT60" s="293" t="str">
        <f>IF(AND(ISNUMBER(KT$14),ISNUMBER(MATCH($IC60,EF$15:EF$313,0))),$IC60,"")</f>
        <v/>
      </c>
      <c r="KU60" s="293" t="str">
        <f>IF(AND(ISNUMBER(KU$14),ISNUMBER(MATCH($IC60,EG$15:EG$313,0))),$IC60,"")</f>
        <v/>
      </c>
      <c r="KV60" s="293" t="str">
        <f>IF(AND(ISNUMBER(KV$14),ISNUMBER(MATCH($IC60,EH$15:EH$313,0))),$IC60,"")</f>
        <v/>
      </c>
      <c r="KW60" s="293" t="str">
        <f>IF(AND(ISNUMBER(KW$14),ISNUMBER(MATCH($IC60,EI$15:EI$313,0))),$IC60,"")</f>
        <v/>
      </c>
      <c r="KX60" s="293" t="str">
        <f>IF(AND(ISNUMBER(KX$14),ISNUMBER(MATCH($IC60,EJ$15:EJ$313,0))),$IC60,"")</f>
        <v/>
      </c>
      <c r="KY60" s="293" t="str">
        <f>IF(AND(ISNUMBER(KY$14),ISNUMBER(MATCH($IC60,EK$15:EK$313,0))),$IC60,"")</f>
        <v/>
      </c>
      <c r="KZ60" s="293"/>
      <c r="LA60" s="293"/>
      <c r="LB60" s="293"/>
      <c r="LC60" s="75">
        <f>COUNTIF(JX60:KY60,"="&amp;IC60)</f>
        <v>11</v>
      </c>
      <c r="LD60" s="71"/>
      <c r="LE60" s="71"/>
      <c r="LF60" s="71"/>
      <c r="LG60" s="71"/>
      <c r="LH60" s="71"/>
      <c r="LI60" s="71"/>
      <c r="LJ60" s="71"/>
      <c r="LK60" s="71"/>
      <c r="LL60" s="71"/>
      <c r="LM60" s="71"/>
      <c r="LN60" s="71"/>
      <c r="LO60" s="71"/>
      <c r="LP60" s="71"/>
      <c r="LQ60" s="71"/>
    </row>
    <row r="61" spans="1:329" ht="6" customHeight="1" x14ac:dyDescent="0.25">
      <c r="A61" s="80"/>
      <c r="B61" s="305">
        <f t="shared" si="129"/>
        <v>47</v>
      </c>
      <c r="C61" s="85" t="s">
        <v>53</v>
      </c>
      <c r="D61" s="304" t="s">
        <v>504</v>
      </c>
      <c r="E61" s="71"/>
      <c r="F61" s="260"/>
      <c r="G61" s="261" t="s">
        <v>13</v>
      </c>
      <c r="H61" s="262">
        <v>9.9999999999999995E-7</v>
      </c>
      <c r="I61" s="260"/>
      <c r="J61" s="261"/>
      <c r="K61" s="262"/>
      <c r="L61" s="260"/>
      <c r="M61" s="261" t="s">
        <v>22</v>
      </c>
      <c r="N61" s="262">
        <v>32</v>
      </c>
      <c r="O61" s="260"/>
      <c r="P61" s="261" t="s">
        <v>94</v>
      </c>
      <c r="Q61" s="262">
        <v>0.5</v>
      </c>
      <c r="R61" s="260"/>
      <c r="S61" s="261"/>
      <c r="T61" s="262"/>
      <c r="U61" s="260"/>
      <c r="V61" s="261"/>
      <c r="W61" s="262"/>
      <c r="X61" s="260"/>
      <c r="Y61" s="261"/>
      <c r="Z61" s="262"/>
      <c r="AA61" s="260"/>
      <c r="AB61" s="261" t="s">
        <v>19</v>
      </c>
      <c r="AC61" s="276">
        <v>1.0000000000000001E-5</v>
      </c>
      <c r="AD61" s="260"/>
      <c r="AE61" s="261"/>
      <c r="AF61" s="262"/>
      <c r="AG61" s="260"/>
      <c r="AH61" s="261" t="s">
        <v>17</v>
      </c>
      <c r="AI61" s="262">
        <v>0</v>
      </c>
      <c r="AJ61" s="260"/>
      <c r="AK61" s="261"/>
      <c r="AL61" s="262"/>
      <c r="AM61" s="260"/>
      <c r="AN61" s="261" t="s">
        <v>57</v>
      </c>
      <c r="AO61" s="262" t="s">
        <v>173</v>
      </c>
      <c r="AP61" s="283"/>
      <c r="AQ61" s="356"/>
      <c r="AR61" s="351"/>
      <c r="AS61" s="283"/>
      <c r="AT61" s="356"/>
      <c r="AU61" s="351"/>
      <c r="AV61" s="260"/>
      <c r="AW61" s="261"/>
      <c r="AX61" s="262"/>
      <c r="AY61" s="260"/>
      <c r="AZ61" s="261" t="s">
        <v>773</v>
      </c>
      <c r="BA61" s="351" t="s">
        <v>718</v>
      </c>
      <c r="BB61" s="260"/>
      <c r="BC61" s="261"/>
      <c r="BD61" s="351"/>
      <c r="BE61" s="260"/>
      <c r="BF61" s="261"/>
      <c r="BG61" s="262"/>
      <c r="BH61" s="260"/>
      <c r="BI61" s="261" t="s">
        <v>681</v>
      </c>
      <c r="BJ61" s="261" t="s">
        <v>836</v>
      </c>
      <c r="BK61" s="260"/>
      <c r="BL61" s="261"/>
      <c r="BM61" s="262"/>
      <c r="BN61" s="260"/>
      <c r="BO61" s="261"/>
      <c r="BP61" s="262"/>
      <c r="BQ61" s="260"/>
      <c r="BR61" s="261"/>
      <c r="BS61" s="262"/>
      <c r="BT61" s="260"/>
      <c r="BU61" s="261"/>
      <c r="BV61" s="262"/>
      <c r="BW61" s="260"/>
      <c r="BX61" s="261"/>
      <c r="BY61" s="262"/>
      <c r="BZ61" s="260"/>
      <c r="CA61" s="261" t="s">
        <v>194</v>
      </c>
      <c r="CB61" s="262">
        <v>50000</v>
      </c>
      <c r="CC61" s="260"/>
      <c r="CD61" s="261" t="s">
        <v>194</v>
      </c>
      <c r="CE61" s="262">
        <v>500</v>
      </c>
      <c r="CF61" s="376" t="s">
        <v>2</v>
      </c>
      <c r="CG61" s="229"/>
      <c r="CH61" s="230" t="str">
        <f>IF(ISNUMBER(FW61),IF(ISNUMBER(MATCH(GA61,$CG$15:$CG$313,0)),0,MAX(CH$14:CH60)+1),"")</f>
        <v/>
      </c>
      <c r="CI61" s="7">
        <f t="shared" si="19"/>
        <v>37</v>
      </c>
      <c r="CJ61" s="7">
        <f t="shared" si="20"/>
        <v>22</v>
      </c>
      <c r="CK61" s="7">
        <f t="shared" si="21"/>
        <v>32</v>
      </c>
      <c r="CL61" s="7" t="str">
        <f t="shared" si="22"/>
        <v/>
      </c>
      <c r="CM61" s="7" t="str">
        <f t="shared" si="23"/>
        <v/>
      </c>
      <c r="CN61" s="7" t="str">
        <f t="shared" si="24"/>
        <v/>
      </c>
      <c r="CO61" s="7" t="str">
        <f t="shared" si="25"/>
        <v/>
      </c>
      <c r="CP61" s="7">
        <f t="shared" si="26"/>
        <v>30</v>
      </c>
      <c r="CQ61" s="7" t="str">
        <f t="shared" si="27"/>
        <v/>
      </c>
      <c r="CR61" s="7" t="str">
        <f t="shared" si="28"/>
        <v/>
      </c>
      <c r="CS61" s="7" t="str">
        <f t="shared" si="29"/>
        <v/>
      </c>
      <c r="CT61" s="7" t="str">
        <f t="shared" si="30"/>
        <v/>
      </c>
      <c r="CU61" s="7">
        <f t="shared" si="31"/>
        <v>26</v>
      </c>
      <c r="CV61" s="7">
        <f t="shared" si="32"/>
        <v>29</v>
      </c>
      <c r="CW61" s="7" t="str">
        <f t="shared" si="33"/>
        <v/>
      </c>
      <c r="CX61" s="7">
        <f t="shared" si="34"/>
        <v>11</v>
      </c>
      <c r="CY61" s="7">
        <f t="shared" si="35"/>
        <v>11</v>
      </c>
      <c r="CZ61" s="7">
        <f t="shared" si="36"/>
        <v>7</v>
      </c>
      <c r="DA61" s="7">
        <f t="shared" si="37"/>
        <v>7</v>
      </c>
      <c r="DB61" s="7" t="str">
        <f t="shared" si="38"/>
        <v/>
      </c>
      <c r="DC61" s="7" t="str">
        <f t="shared" si="39"/>
        <v/>
      </c>
      <c r="DD61" s="7">
        <f t="shared" si="40"/>
        <v>9</v>
      </c>
      <c r="DE61" s="7">
        <f t="shared" si="41"/>
        <v>11</v>
      </c>
      <c r="DF61" s="7">
        <f t="shared" si="42"/>
        <v>7</v>
      </c>
      <c r="DG61" s="7" t="str">
        <f t="shared" si="43"/>
        <v/>
      </c>
      <c r="DH61" s="7" t="str">
        <f t="shared" si="44"/>
        <v/>
      </c>
      <c r="DI61" s="65" t="s">
        <v>2</v>
      </c>
      <c r="DJ61" s="309" t="str">
        <f t="shared" si="45"/>
        <v>strt</v>
      </c>
      <c r="DK61" s="309" t="str">
        <f t="shared" si="46"/>
        <v>strt</v>
      </c>
      <c r="DL61" s="309" t="str">
        <f t="shared" si="47"/>
        <v>strt</v>
      </c>
      <c r="DM61" s="309" t="str">
        <f t="shared" si="48"/>
        <v>-</v>
      </c>
      <c r="DN61" s="309" t="str">
        <f t="shared" si="49"/>
        <v>-</v>
      </c>
      <c r="DO61" s="309" t="str">
        <f t="shared" si="50"/>
        <v>-</v>
      </c>
      <c r="DP61" s="309" t="str">
        <f t="shared" si="51"/>
        <v>-</v>
      </c>
      <c r="DQ61" s="309" t="str">
        <f t="shared" si="52"/>
        <v>strt</v>
      </c>
      <c r="DR61" s="309" t="str">
        <f t="shared" si="53"/>
        <v>-</v>
      </c>
      <c r="DS61" s="309" t="str">
        <f t="shared" si="54"/>
        <v>-</v>
      </c>
      <c r="DT61" s="309" t="str">
        <f t="shared" si="55"/>
        <v>-</v>
      </c>
      <c r="DU61" s="309" t="str">
        <f t="shared" si="56"/>
        <v>-</v>
      </c>
      <c r="DV61" s="309" t="str">
        <f t="shared" si="57"/>
        <v>strt</v>
      </c>
      <c r="DW61" s="309" t="str">
        <f t="shared" si="58"/>
        <v>strt</v>
      </c>
      <c r="DX61" s="309" t="str">
        <f t="shared" si="59"/>
        <v>-</v>
      </c>
      <c r="DY61" s="309" t="str">
        <f t="shared" si="60"/>
        <v>strt</v>
      </c>
      <c r="DZ61" s="309" t="str">
        <f t="shared" si="61"/>
        <v>strt</v>
      </c>
      <c r="EA61" s="309" t="str">
        <f t="shared" si="62"/>
        <v>strt</v>
      </c>
      <c r="EB61" s="309" t="str">
        <f t="shared" si="63"/>
        <v>strt</v>
      </c>
      <c r="EC61" s="309" t="str">
        <f t="shared" si="64"/>
        <v>-</v>
      </c>
      <c r="ED61" s="309" t="str">
        <f t="shared" si="65"/>
        <v>-</v>
      </c>
      <c r="EE61" s="309" t="str">
        <f t="shared" si="66"/>
        <v>strt</v>
      </c>
      <c r="EF61" s="309" t="str">
        <f t="shared" si="67"/>
        <v>strt</v>
      </c>
      <c r="EG61" s="309" t="str">
        <f t="shared" si="68"/>
        <v>strt</v>
      </c>
      <c r="EH61" s="309" t="str">
        <f t="shared" si="69"/>
        <v>-</v>
      </c>
      <c r="EI61" s="309" t="str">
        <f t="shared" si="70"/>
        <v>-</v>
      </c>
      <c r="EJ61" s="7"/>
      <c r="EK61" s="7"/>
      <c r="EL61" s="7"/>
      <c r="EM61" s="34"/>
      <c r="EN61" s="66" t="str">
        <f t="shared" si="71"/>
        <v>-</v>
      </c>
      <c r="EO61" s="66">
        <f t="shared" si="72"/>
        <v>320</v>
      </c>
      <c r="EP61" s="66" t="str">
        <f t="shared" si="73"/>
        <v>np.zeros((nlay,nro</v>
      </c>
      <c r="EQ61" s="66" t="str">
        <f t="shared" si="74"/>
        <v>-</v>
      </c>
      <c r="ER61" s="66" t="str">
        <f t="shared" si="75"/>
        <v>-</v>
      </c>
      <c r="ES61" s="66" t="str">
        <f t="shared" si="76"/>
        <v>-</v>
      </c>
      <c r="ET61" s="66" t="str">
        <f t="shared" si="77"/>
        <v>-</v>
      </c>
      <c r="EU61" s="66" t="str">
        <f t="shared" si="78"/>
        <v>np.zeros((nlay,nrow,ncol),dtype=float)</v>
      </c>
      <c r="EV61" s="66" t="str">
        <f t="shared" si="79"/>
        <v>-</v>
      </c>
      <c r="EW61" s="66" t="str">
        <f t="shared" si="80"/>
        <v>-</v>
      </c>
      <c r="EX61" s="66" t="str">
        <f t="shared" si="81"/>
        <v>-</v>
      </c>
      <c r="EY61" s="66" t="str">
        <f t="shared" si="82"/>
        <v>-</v>
      </c>
      <c r="EZ61" s="66">
        <f t="shared" si="83"/>
        <v>0</v>
      </c>
      <c r="FA61" s="66">
        <f t="shared" si="84"/>
        <v>0</v>
      </c>
      <c r="FB61" s="66" t="str">
        <f t="shared" si="85"/>
        <v>-</v>
      </c>
      <c r="FC61" s="66">
        <f t="shared" si="86"/>
        <v>50</v>
      </c>
      <c r="FD61" s="66">
        <f t="shared" si="87"/>
        <v>0</v>
      </c>
      <c r="FE61" s="66">
        <f t="shared" si="88"/>
        <v>0</v>
      </c>
      <c r="FF61" s="66">
        <f t="shared" si="89"/>
        <v>0</v>
      </c>
      <c r="FG61" s="66" t="str">
        <f t="shared" si="90"/>
        <v>-</v>
      </c>
      <c r="FH61" s="66" t="str">
        <f t="shared" si="91"/>
        <v>-</v>
      </c>
      <c r="FI61" s="66">
        <f t="shared" si="92"/>
        <v>1050</v>
      </c>
      <c r="FJ61" s="66" t="str">
        <f t="shared" si="93"/>
        <v>"varies"</v>
      </c>
      <c r="FK61" s="66" t="str">
        <f t="shared" si="94"/>
        <v>"varies"</v>
      </c>
      <c r="FL61" s="66" t="str">
        <f t="shared" si="95"/>
        <v>-</v>
      </c>
      <c r="FM61" s="66" t="str">
        <f t="shared" si="96"/>
        <v>-</v>
      </c>
      <c r="FN61" s="7"/>
      <c r="FO61" s="7"/>
      <c r="FP61" s="7"/>
      <c r="FQ61" s="97" t="s">
        <v>2</v>
      </c>
      <c r="FR61" s="71"/>
      <c r="FS61" s="7">
        <f>IF(ISNUMBER(INDEX($CI$15:$DI$314,$B61,GC$5)),MAX(FS$14:FS60)+1,0)</f>
        <v>12</v>
      </c>
      <c r="FT61" s="7" t="str">
        <f t="shared" si="97"/>
        <v/>
      </c>
      <c r="FU61" s="7" t="str">
        <f t="shared" si="98"/>
        <v/>
      </c>
      <c r="FV61" s="291">
        <f t="shared" si="99"/>
        <v>47</v>
      </c>
      <c r="FW61" s="291" t="str">
        <f t="shared" si="100"/>
        <v/>
      </c>
      <c r="FX61" s="291" t="str">
        <f t="shared" si="141"/>
        <v/>
      </c>
      <c r="FY61" s="85" t="str">
        <f t="shared" si="102"/>
        <v/>
      </c>
      <c r="FZ61" s="338" t="str">
        <f t="shared" si="103"/>
        <v/>
      </c>
      <c r="GA61" s="316" t="str">
        <f t="shared" si="104"/>
        <v/>
      </c>
      <c r="GB61" s="28" t="str">
        <f t="shared" si="105"/>
        <v/>
      </c>
      <c r="GC61" s="279" t="str">
        <f t="shared" si="115"/>
        <v/>
      </c>
      <c r="GD61" s="366" t="str">
        <f t="shared" si="142"/>
        <v/>
      </c>
      <c r="GE61" s="81"/>
      <c r="GF61" s="279" t="str">
        <f t="shared" si="116"/>
        <v/>
      </c>
      <c r="GG61" s="366" t="str">
        <f t="shared" si="143"/>
        <v/>
      </c>
      <c r="GH61" s="81"/>
      <c r="GI61" s="279" t="str">
        <f t="shared" si="117"/>
        <v/>
      </c>
      <c r="GJ61" s="366" t="str">
        <f t="shared" si="144"/>
        <v/>
      </c>
      <c r="GK61" s="81"/>
      <c r="GL61" s="279" t="str">
        <f t="shared" si="118"/>
        <v/>
      </c>
      <c r="GM61" s="362" t="str">
        <f t="shared" si="145"/>
        <v/>
      </c>
      <c r="GN61" s="81"/>
      <c r="GO61" s="279" t="str">
        <f t="shared" si="119"/>
        <v/>
      </c>
      <c r="GP61" s="286" t="str">
        <f t="shared" si="110"/>
        <v/>
      </c>
      <c r="GQ61" s="279"/>
      <c r="GR61" s="339" t="str">
        <f>IF(ISNUMBER(IF61),INDEX($GA$15:$GA$313,MATCH(IF61,$IE$15:$IE$190,0),1),"")</f>
        <v/>
      </c>
      <c r="GS61" s="341" t="str">
        <f t="shared" si="111"/>
        <v/>
      </c>
      <c r="GT61" s="340" t="str">
        <f t="shared" si="112"/>
        <v/>
      </c>
      <c r="GU61" s="279" t="str">
        <f t="shared" si="146"/>
        <v/>
      </c>
      <c r="GV61" s="279" t="str">
        <f t="shared" si="132"/>
        <v/>
      </c>
      <c r="GW61" s="279" t="str">
        <f t="shared" si="147"/>
        <v/>
      </c>
      <c r="GX61" s="279" t="str">
        <f t="shared" si="148"/>
        <v/>
      </c>
      <c r="GY61" s="279" t="str">
        <f t="shared" si="149"/>
        <v/>
      </c>
      <c r="GZ61" s="71"/>
      <c r="HA61" s="281"/>
      <c r="HB61" s="371"/>
      <c r="HC61" s="371"/>
      <c r="HD61" s="371"/>
      <c r="HE61" s="371"/>
      <c r="HF61" s="371"/>
      <c r="HG61" s="371"/>
      <c r="HH61" s="371"/>
      <c r="HI61" s="371"/>
      <c r="HJ61" s="371"/>
      <c r="HK61" s="294"/>
      <c r="HL61" s="294"/>
      <c r="HM61" s="75"/>
      <c r="HN61" s="293">
        <f>IF(HA61&lt;&gt;"",MAX(HN$14:HN60)+1,0)</f>
        <v>0</v>
      </c>
      <c r="HO61" s="293">
        <f>IF(HB61&lt;&gt;"",MAX(HO$14:HO60)+1,0)</f>
        <v>0</v>
      </c>
      <c r="HP61" s="293">
        <f>IF(HC61&lt;&gt;"",MAX(HP$14:HP60)+1,0)</f>
        <v>0</v>
      </c>
      <c r="HQ61" s="293">
        <f>IF(HD61&lt;&gt;"",MAX(HQ$14:HQ60)+1,0)</f>
        <v>0</v>
      </c>
      <c r="HR61" s="293">
        <f>IF(HE61&lt;&gt;"",MAX(HR$14:HR60)+1,0)</f>
        <v>0</v>
      </c>
      <c r="HS61" s="293">
        <f>IF(HF61&lt;&gt;"",MAX(HS$14:HS60)+1,0)</f>
        <v>0</v>
      </c>
      <c r="HT61" s="293">
        <f>IF(HG61&lt;&gt;"",MAX(HT$14:HT60)+1,0)</f>
        <v>0</v>
      </c>
      <c r="HU61" s="293">
        <f>IF(HH61&lt;&gt;"",MAX(HU$14:HU60)+1,0)</f>
        <v>0</v>
      </c>
      <c r="HV61" s="293">
        <f>IF(HI61&lt;&gt;"",MAX(HV$14:HV60)+1,0)</f>
        <v>0</v>
      </c>
      <c r="HW61" s="293">
        <f>IF(HJ61&lt;&gt;"",MAX(HW$14:HW60)+1,0)</f>
        <v>0</v>
      </c>
      <c r="HX61" s="293">
        <f>IF(HK61&lt;&gt;"",MAX(HX$14:HX60)+1,0)</f>
        <v>0</v>
      </c>
      <c r="HY61" s="293">
        <f>IF(HL61&lt;&gt;"",MAX(HY$14:HY60)+1,0)</f>
        <v>0</v>
      </c>
      <c r="HZ61" s="75">
        <f t="shared" si="123"/>
        <v>2</v>
      </c>
      <c r="IA61" s="75">
        <f t="shared" si="124"/>
        <v>0</v>
      </c>
      <c r="IB61" s="75">
        <f t="shared" si="125"/>
        <v>15</v>
      </c>
      <c r="IC61" s="75" t="str">
        <f t="shared" si="126"/>
        <v>xt3doptions</v>
      </c>
      <c r="ID61" s="395" t="str">
        <f t="shared" si="127"/>
        <v/>
      </c>
      <c r="IE61" s="394">
        <f>IF(ISNUMBER(MATCH(GA61,$IC$15:$IC$313,0)),0,MAX(IE$14:IE60)+1)</f>
        <v>0</v>
      </c>
      <c r="IF61" s="394" t="str">
        <f t="shared" si="128"/>
        <v/>
      </c>
      <c r="IG61" s="383"/>
      <c r="IH61" s="80"/>
      <c r="II61" s="19"/>
      <c r="IJ61" s="282"/>
      <c r="IK61" s="71"/>
      <c r="IL61" s="229"/>
      <c r="IM61" s="229"/>
      <c r="IN61" s="22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98"/>
      <c r="JB61" s="180"/>
      <c r="JC61" s="107"/>
      <c r="JD61" s="107"/>
      <c r="JE61" s="107"/>
      <c r="JF61" s="107"/>
      <c r="JG61" s="188"/>
      <c r="JH61" s="180"/>
      <c r="JI61" s="134"/>
      <c r="JJ61" s="180"/>
      <c r="JK61" s="134"/>
      <c r="JL61" s="107"/>
      <c r="JM61" s="107"/>
      <c r="JN61" s="134"/>
      <c r="JO61" s="107"/>
      <c r="JP61" s="107"/>
      <c r="JQ61" s="107"/>
      <c r="JR61" s="160" t="str">
        <f t="shared" ref="JR61:JR95" si="150">IF(ISNUMBER(JO61),JO61,"")</f>
        <v/>
      </c>
      <c r="JS61" s="160" t="str">
        <f t="shared" ref="JS61:JS95" si="151">IF(ISNUMBER(JR61),JR61*$JS$4,"")</f>
        <v/>
      </c>
      <c r="JT61" s="160" t="str">
        <f t="shared" ref="JT61:JT95" si="152">IF(ISNUMBER(JR61),JS61*$JT$4,"")</f>
        <v/>
      </c>
      <c r="JU61" s="160" t="str">
        <f t="shared" si="140"/>
        <v/>
      </c>
      <c r="JV61" s="98"/>
      <c r="JW61" s="71"/>
      <c r="JX61" s="293" t="str">
        <f>IF(AND(ISNUMBER(JX$14),ISNUMBER(MATCH($IC61,DJ$15:DJ$313,0))),$IC61,"")</f>
        <v/>
      </c>
      <c r="JY61" s="293" t="str">
        <f>IF(AND(ISNUMBER(JY$14),ISNUMBER(MATCH($IC61,DK$15:DK$313,0))),$IC61,"")</f>
        <v/>
      </c>
      <c r="JZ61" s="293" t="str">
        <f>IF(AND(ISNUMBER(JZ$14),ISNUMBER(MATCH($IC61,DL$15:DL$313,0))),$IC61,"")</f>
        <v/>
      </c>
      <c r="KA61" s="293" t="str">
        <f>IF(AND(ISNUMBER(KA$14),ISNUMBER(MATCH($IC61,DM$15:DM$313,0))),$IC61,"")</f>
        <v/>
      </c>
      <c r="KB61" s="293" t="str">
        <f>IF(AND(ISNUMBER(KB$14),ISNUMBER(MATCH($IC61,DN$15:DN$313,0))),$IC61,"")</f>
        <v/>
      </c>
      <c r="KC61" s="293" t="str">
        <f>IF(AND(ISNUMBER(KC$14),ISNUMBER(MATCH($IC61,DO$15:DO$313,0))),$IC61,"")</f>
        <v/>
      </c>
      <c r="KD61" s="293" t="str">
        <f>IF(AND(ISNUMBER(KD$14),ISNUMBER(MATCH($IC61,DP$15:DP$313,0))),$IC61,"")</f>
        <v/>
      </c>
      <c r="KE61" s="293" t="str">
        <f>IF(AND(ISNUMBER(KE$14),ISNUMBER(MATCH($IC61,DQ$15:DQ$313,0))),$IC61,"")</f>
        <v/>
      </c>
      <c r="KF61" s="293" t="str">
        <f>IF(AND(ISNUMBER(KF$14),ISNUMBER(MATCH($IC61,DR$15:DR$313,0))),$IC61,"")</f>
        <v/>
      </c>
      <c r="KG61" s="293" t="str">
        <f>IF(AND(ISNUMBER(KG$14),ISNUMBER(MATCH($IC61,DS$15:DS$313,0))),$IC61,"")</f>
        <v/>
      </c>
      <c r="KH61" s="293" t="str">
        <f>IF(AND(ISNUMBER(KH$14),ISNUMBER(MATCH($IC61,DT$15:DT$313,0))),$IC61,"")</f>
        <v/>
      </c>
      <c r="KI61" s="293" t="str">
        <f>IF(AND(ISNUMBER(KI$14),ISNUMBER(MATCH($IC61,DU$15:DU$313,0))),$IC61,"")</f>
        <v/>
      </c>
      <c r="KJ61" s="293" t="str">
        <f>IF(AND(ISNUMBER(KJ$14),ISNUMBER(MATCH($IC61,DV$15:DV$313,0))),$IC61,"")</f>
        <v/>
      </c>
      <c r="KK61" s="293" t="str">
        <f>IF(AND(ISNUMBER(KK$14),ISNUMBER(MATCH($IC61,DW$15:DW$313,0))),$IC61,"")</f>
        <v/>
      </c>
      <c r="KL61" s="293" t="str">
        <f>IF(AND(ISNUMBER(KL$14),ISNUMBER(MATCH($IC61,DX$15:DX$313,0))),$IC61,"")</f>
        <v/>
      </c>
      <c r="KM61" s="293" t="str">
        <f>IF(AND(ISNUMBER(KM$14),ISNUMBER(MATCH($IC61,DY$15:DY$313,0))),$IC61,"")</f>
        <v/>
      </c>
      <c r="KN61" s="293" t="str">
        <f>IF(AND(ISNUMBER(KN$14),ISNUMBER(MATCH($IC61,DZ$15:DZ$313,0))),$IC61,"")</f>
        <v/>
      </c>
      <c r="KO61" s="293" t="str">
        <f>IF(AND(ISNUMBER(KO$14),ISNUMBER(MATCH($IC61,EA$15:EA$313,0))),$IC61,"")</f>
        <v>xt3doptions</v>
      </c>
      <c r="KP61" s="293" t="str">
        <f>IF(AND(ISNUMBER(KP$14),ISNUMBER(MATCH($IC61,EB$15:EB$313,0))),$IC61,"")</f>
        <v/>
      </c>
      <c r="KQ61" s="293" t="str">
        <f>IF(AND(ISNUMBER(KQ$14),ISNUMBER(MATCH($IC61,EC$15:EC$313,0))),$IC61,"")</f>
        <v/>
      </c>
      <c r="KR61" s="293" t="str">
        <f>IF(AND(ISNUMBER(KR$14),ISNUMBER(MATCH($IC61,ED$15:ED$313,0))),$IC61,"")</f>
        <v/>
      </c>
      <c r="KS61" s="293" t="str">
        <f>IF(AND(ISNUMBER(KS$14),ISNUMBER(MATCH($IC61,EE$15:EE$313,0))),$IC61,"")</f>
        <v/>
      </c>
      <c r="KT61" s="293" t="str">
        <f>IF(AND(ISNUMBER(KT$14),ISNUMBER(MATCH($IC61,EF$15:EF$313,0))),$IC61,"")</f>
        <v/>
      </c>
      <c r="KU61" s="293" t="str">
        <f>IF(AND(ISNUMBER(KU$14),ISNUMBER(MATCH($IC61,EG$15:EG$313,0))),$IC61,"")</f>
        <v/>
      </c>
      <c r="KV61" s="293" t="str">
        <f>IF(AND(ISNUMBER(KV$14),ISNUMBER(MATCH($IC61,EH$15:EH$313,0))),$IC61,"")</f>
        <v/>
      </c>
      <c r="KW61" s="293" t="str">
        <f>IF(AND(ISNUMBER(KW$14),ISNUMBER(MATCH($IC61,EI$15:EI$313,0))),$IC61,"")</f>
        <v/>
      </c>
      <c r="KX61" s="293" t="str">
        <f>IF(AND(ISNUMBER(KX$14),ISNUMBER(MATCH($IC61,EJ$15:EJ$313,0))),$IC61,"")</f>
        <v/>
      </c>
      <c r="KY61" s="293" t="str">
        <f>IF(AND(ISNUMBER(KY$14),ISNUMBER(MATCH($IC61,EK$15:EK$313,0))),$IC61,"")</f>
        <v/>
      </c>
      <c r="KZ61" s="293"/>
      <c r="LA61" s="293"/>
      <c r="LB61" s="293"/>
      <c r="LC61" s="75">
        <f>COUNTIF(JX61:KY61,"="&amp;IC61)</f>
        <v>1</v>
      </c>
      <c r="LD61" s="71"/>
      <c r="LE61" s="71"/>
      <c r="LF61" s="71"/>
      <c r="LG61" s="71"/>
      <c r="LH61" s="71"/>
      <c r="LI61" s="71"/>
      <c r="LJ61" s="71"/>
      <c r="LK61" s="71"/>
      <c r="LL61" s="71"/>
      <c r="LM61" s="71"/>
      <c r="LN61" s="71"/>
      <c r="LO61" s="71"/>
      <c r="LP61" s="71"/>
      <c r="LQ61" s="71"/>
    </row>
    <row r="62" spans="1:329" ht="6" customHeight="1" x14ac:dyDescent="0.25">
      <c r="A62" s="80"/>
      <c r="B62" s="305">
        <f t="shared" si="129"/>
        <v>48</v>
      </c>
      <c r="C62" s="84" t="s">
        <v>39</v>
      </c>
      <c r="D62" s="303" t="s">
        <v>673</v>
      </c>
      <c r="E62" s="71"/>
      <c r="F62" s="260"/>
      <c r="G62" s="261" t="s">
        <v>14</v>
      </c>
      <c r="H62" s="262">
        <v>1</v>
      </c>
      <c r="I62" s="260"/>
      <c r="J62" s="261"/>
      <c r="K62" s="262"/>
      <c r="L62" s="260"/>
      <c r="M62" s="261" t="s">
        <v>95</v>
      </c>
      <c r="N62" s="262" t="s">
        <v>96</v>
      </c>
      <c r="O62" s="260"/>
      <c r="P62" s="261" t="s">
        <v>19</v>
      </c>
      <c r="Q62" s="262">
        <v>1.0000000000000001E-5</v>
      </c>
      <c r="R62" s="260"/>
      <c r="S62" s="261"/>
      <c r="T62" s="262"/>
      <c r="U62" s="260"/>
      <c r="V62" s="261"/>
      <c r="W62" s="262"/>
      <c r="X62" s="260"/>
      <c r="Y62" s="261"/>
      <c r="Z62" s="262"/>
      <c r="AA62" s="260"/>
      <c r="AB62" s="261" t="s">
        <v>17</v>
      </c>
      <c r="AC62" s="262">
        <v>1</v>
      </c>
      <c r="AD62" s="260"/>
      <c r="AE62" s="261"/>
      <c r="AF62" s="262"/>
      <c r="AG62" s="260"/>
      <c r="AH62" s="261" t="s">
        <v>20</v>
      </c>
      <c r="AI62" s="262">
        <v>0</v>
      </c>
      <c r="AJ62" s="260"/>
      <c r="AK62" s="261"/>
      <c r="AL62" s="262"/>
      <c r="AM62" s="260"/>
      <c r="AN62" s="261" t="s">
        <v>59</v>
      </c>
      <c r="AO62" s="262" t="s">
        <v>91</v>
      </c>
      <c r="AP62" s="283"/>
      <c r="AQ62" s="356"/>
      <c r="AR62" s="351"/>
      <c r="AS62" s="283"/>
      <c r="AT62" s="356"/>
      <c r="AU62" s="351"/>
      <c r="AV62" s="260"/>
      <c r="AW62" s="261"/>
      <c r="AX62" s="262"/>
      <c r="AY62" s="260"/>
      <c r="AZ62" s="261" t="s">
        <v>787</v>
      </c>
      <c r="BA62" s="351" t="s">
        <v>718</v>
      </c>
      <c r="BB62" s="260"/>
      <c r="BC62" s="261"/>
      <c r="BD62" s="351"/>
      <c r="BE62" s="260"/>
      <c r="BF62" s="261"/>
      <c r="BG62" s="262"/>
      <c r="BH62" s="260"/>
      <c r="BI62" s="261"/>
      <c r="BJ62" s="261"/>
      <c r="BK62" s="260"/>
      <c r="BL62" s="261"/>
      <c r="BM62" s="262"/>
      <c r="BN62" s="260"/>
      <c r="BO62" s="261"/>
      <c r="BP62" s="262"/>
      <c r="BQ62" s="260"/>
      <c r="BR62" s="261"/>
      <c r="BS62" s="262"/>
      <c r="BT62" s="260"/>
      <c r="BU62" s="261"/>
      <c r="BV62" s="262"/>
      <c r="BW62" s="260"/>
      <c r="BX62" s="261"/>
      <c r="BY62" s="262"/>
      <c r="BZ62" s="260"/>
      <c r="CA62" s="261" t="s">
        <v>157</v>
      </c>
      <c r="CB62" s="262">
        <v>1</v>
      </c>
      <c r="CC62" s="260"/>
      <c r="CD62" s="261" t="s">
        <v>157</v>
      </c>
      <c r="CE62" s="262">
        <v>1</v>
      </c>
      <c r="CF62" s="376" t="s">
        <v>2</v>
      </c>
      <c r="CG62" s="229"/>
      <c r="CH62" s="230" t="str">
        <f>IF(ISNUMBER(FW62),IF(ISNUMBER(MATCH(GA62,$CG$15:$CG$313,0)),0,MAX(CH$14:CH61)+1),"")</f>
        <v/>
      </c>
      <c r="CI62" s="7">
        <f t="shared" si="19"/>
        <v>39</v>
      </c>
      <c r="CJ62" s="7">
        <f t="shared" si="20"/>
        <v>23</v>
      </c>
      <c r="CK62" s="7">
        <f t="shared" si="21"/>
        <v>27</v>
      </c>
      <c r="CL62" s="7">
        <f t="shared" si="22"/>
        <v>31</v>
      </c>
      <c r="CM62" s="7" t="str">
        <f t="shared" si="23"/>
        <v/>
      </c>
      <c r="CN62" s="7" t="str">
        <f t="shared" si="24"/>
        <v/>
      </c>
      <c r="CO62" s="7" t="str">
        <f t="shared" si="25"/>
        <v/>
      </c>
      <c r="CP62" s="7">
        <f t="shared" si="26"/>
        <v>28</v>
      </c>
      <c r="CQ62" s="7" t="str">
        <f t="shared" si="27"/>
        <v/>
      </c>
      <c r="CR62" s="7">
        <f t="shared" si="28"/>
        <v>34</v>
      </c>
      <c r="CS62" s="7" t="str">
        <f t="shared" si="29"/>
        <v/>
      </c>
      <c r="CT62" s="7" t="str">
        <f t="shared" si="30"/>
        <v/>
      </c>
      <c r="CU62" s="7" t="str">
        <f t="shared" si="31"/>
        <v/>
      </c>
      <c r="CV62" s="7">
        <f t="shared" si="32"/>
        <v>27</v>
      </c>
      <c r="CW62" s="7" t="str">
        <f t="shared" si="33"/>
        <v/>
      </c>
      <c r="CX62" s="7">
        <f t="shared" si="34"/>
        <v>12</v>
      </c>
      <c r="CY62" s="7">
        <f t="shared" si="35"/>
        <v>12</v>
      </c>
      <c r="CZ62" s="7">
        <f t="shared" si="36"/>
        <v>8</v>
      </c>
      <c r="DA62" s="7">
        <f t="shared" si="37"/>
        <v>8</v>
      </c>
      <c r="DB62" s="7" t="str">
        <f t="shared" si="38"/>
        <v/>
      </c>
      <c r="DC62" s="7" t="str">
        <f t="shared" si="39"/>
        <v/>
      </c>
      <c r="DD62" s="7" t="str">
        <f t="shared" si="40"/>
        <v/>
      </c>
      <c r="DE62" s="7" t="str">
        <f t="shared" si="41"/>
        <v/>
      </c>
      <c r="DF62" s="7" t="str">
        <f t="shared" si="42"/>
        <v/>
      </c>
      <c r="DG62" s="7" t="str">
        <f t="shared" si="43"/>
        <v/>
      </c>
      <c r="DH62" s="7" t="str">
        <f t="shared" si="44"/>
        <v/>
      </c>
      <c r="DI62" s="65" t="s">
        <v>2</v>
      </c>
      <c r="DJ62" s="309" t="str">
        <f t="shared" si="45"/>
        <v>icelltype</v>
      </c>
      <c r="DK62" s="309" t="str">
        <f t="shared" si="46"/>
        <v>icelltype</v>
      </c>
      <c r="DL62" s="309" t="str">
        <f t="shared" si="47"/>
        <v>icelltype</v>
      </c>
      <c r="DM62" s="309" t="str">
        <f t="shared" si="48"/>
        <v>icelltype</v>
      </c>
      <c r="DN62" s="309" t="str">
        <f t="shared" si="49"/>
        <v>-</v>
      </c>
      <c r="DO62" s="309" t="str">
        <f t="shared" si="50"/>
        <v>-</v>
      </c>
      <c r="DP62" s="309" t="str">
        <f t="shared" si="51"/>
        <v>-</v>
      </c>
      <c r="DQ62" s="309" t="str">
        <f t="shared" si="52"/>
        <v>icelltype</v>
      </c>
      <c r="DR62" s="309" t="str">
        <f t="shared" si="53"/>
        <v>-</v>
      </c>
      <c r="DS62" s="309" t="str">
        <f t="shared" si="54"/>
        <v>icelltype</v>
      </c>
      <c r="DT62" s="309" t="str">
        <f t="shared" si="55"/>
        <v>-</v>
      </c>
      <c r="DU62" s="309" t="str">
        <f t="shared" si="56"/>
        <v>-</v>
      </c>
      <c r="DV62" s="309" t="str">
        <f t="shared" si="57"/>
        <v>-</v>
      </c>
      <c r="DW62" s="309" t="str">
        <f t="shared" si="58"/>
        <v>icelltype</v>
      </c>
      <c r="DX62" s="309" t="str">
        <f t="shared" si="59"/>
        <v>-</v>
      </c>
      <c r="DY62" s="309" t="str">
        <f t="shared" si="60"/>
        <v>icelltype</v>
      </c>
      <c r="DZ62" s="309" t="str">
        <f t="shared" si="61"/>
        <v>icelltype</v>
      </c>
      <c r="EA62" s="309" t="str">
        <f t="shared" si="62"/>
        <v>icelltype</v>
      </c>
      <c r="EB62" s="309" t="str">
        <f t="shared" si="63"/>
        <v>icelltype</v>
      </c>
      <c r="EC62" s="309" t="str">
        <f t="shared" si="64"/>
        <v>-</v>
      </c>
      <c r="ED62" s="309" t="str">
        <f t="shared" si="65"/>
        <v>-</v>
      </c>
      <c r="EE62" s="309" t="str">
        <f t="shared" si="66"/>
        <v>-</v>
      </c>
      <c r="EF62" s="309" t="str">
        <f t="shared" si="67"/>
        <v>-</v>
      </c>
      <c r="EG62" s="309" t="str">
        <f t="shared" si="68"/>
        <v>-</v>
      </c>
      <c r="EH62" s="309" t="str">
        <f t="shared" si="69"/>
        <v>-</v>
      </c>
      <c r="EI62" s="309" t="str">
        <f t="shared" si="70"/>
        <v>-</v>
      </c>
      <c r="EJ62" s="7"/>
      <c r="EK62" s="7"/>
      <c r="EL62" s="7"/>
      <c r="EM62" s="34"/>
      <c r="EN62" s="66">
        <f t="shared" si="71"/>
        <v>1</v>
      </c>
      <c r="EO62" s="66">
        <f t="shared" si="72"/>
        <v>1</v>
      </c>
      <c r="EP62" s="66">
        <f t="shared" si="73"/>
        <v>0</v>
      </c>
      <c r="EQ62" s="66">
        <f t="shared" si="74"/>
        <v>0</v>
      </c>
      <c r="ER62" s="66" t="str">
        <f t="shared" si="75"/>
        <v>-</v>
      </c>
      <c r="ES62" s="66" t="str">
        <f t="shared" si="76"/>
        <v>-</v>
      </c>
      <c r="ET62" s="66" t="str">
        <f t="shared" si="77"/>
        <v>-</v>
      </c>
      <c r="EU62" s="66">
        <f t="shared" si="78"/>
        <v>0</v>
      </c>
      <c r="EV62" s="66" t="str">
        <f t="shared" si="79"/>
        <v>-</v>
      </c>
      <c r="EW62" s="66" t="str">
        <f t="shared" si="80"/>
        <v>6*[1]+21*[0]</v>
      </c>
      <c r="EX62" s="66" t="str">
        <f t="shared" si="81"/>
        <v>-</v>
      </c>
      <c r="EY62" s="66" t="str">
        <f t="shared" si="82"/>
        <v>-</v>
      </c>
      <c r="EZ62" s="66" t="str">
        <f t="shared" si="83"/>
        <v>-</v>
      </c>
      <c r="FA62" s="66" t="str">
        <f t="shared" si="84"/>
        <v>1|0</v>
      </c>
      <c r="FB62" s="66" t="str">
        <f t="shared" si="85"/>
        <v>-</v>
      </c>
      <c r="FC62" s="66" t="str">
        <f t="shared" si="86"/>
        <v>1|0|0</v>
      </c>
      <c r="FD62" s="66" t="str">
        <f t="shared" si="87"/>
        <v>"0"</v>
      </c>
      <c r="FE62" s="66">
        <f t="shared" si="88"/>
        <v>0</v>
      </c>
      <c r="FF62" s="66">
        <f t="shared" si="89"/>
        <v>0</v>
      </c>
      <c r="FG62" s="66" t="str">
        <f t="shared" si="90"/>
        <v>-</v>
      </c>
      <c r="FH62" s="66" t="str">
        <f t="shared" si="91"/>
        <v>-</v>
      </c>
      <c r="FI62" s="66" t="str">
        <f t="shared" si="92"/>
        <v>-</v>
      </c>
      <c r="FJ62" s="66" t="str">
        <f t="shared" si="93"/>
        <v>-</v>
      </c>
      <c r="FK62" s="66" t="str">
        <f t="shared" si="94"/>
        <v>-</v>
      </c>
      <c r="FL62" s="66" t="str">
        <f t="shared" si="95"/>
        <v>-</v>
      </c>
      <c r="FM62" s="66" t="str">
        <f t="shared" si="96"/>
        <v>-</v>
      </c>
      <c r="FN62" s="7"/>
      <c r="FO62" s="7"/>
      <c r="FP62" s="7"/>
      <c r="FQ62" s="97" t="s">
        <v>2</v>
      </c>
      <c r="FR62" s="71"/>
      <c r="FS62" s="7">
        <f>IF(ISNUMBER(INDEX($CI$15:$DI$314,$B62,GC$5)),MAX(FS$14:FS61)+1,0)</f>
        <v>0</v>
      </c>
      <c r="FT62" s="7" t="str">
        <f t="shared" si="97"/>
        <v/>
      </c>
      <c r="FU62" s="7" t="str">
        <f t="shared" si="98"/>
        <v/>
      </c>
      <c r="FV62" s="291">
        <f t="shared" si="99"/>
        <v>48</v>
      </c>
      <c r="FW62" s="291" t="str">
        <f t="shared" si="100"/>
        <v/>
      </c>
      <c r="FX62" s="291" t="str">
        <f t="shared" si="141"/>
        <v/>
      </c>
      <c r="FY62" s="85" t="str">
        <f t="shared" si="102"/>
        <v/>
      </c>
      <c r="FZ62" s="338" t="str">
        <f t="shared" si="103"/>
        <v/>
      </c>
      <c r="GA62" s="316" t="str">
        <f t="shared" si="104"/>
        <v/>
      </c>
      <c r="GB62" s="28" t="str">
        <f t="shared" si="105"/>
        <v/>
      </c>
      <c r="GC62" s="279" t="str">
        <f t="shared" si="115"/>
        <v/>
      </c>
      <c r="GD62" s="366" t="str">
        <f t="shared" si="142"/>
        <v/>
      </c>
      <c r="GE62" s="81"/>
      <c r="GF62" s="279" t="str">
        <f t="shared" si="116"/>
        <v/>
      </c>
      <c r="GG62" s="366" t="str">
        <f t="shared" si="143"/>
        <v/>
      </c>
      <c r="GH62" s="81"/>
      <c r="GI62" s="279" t="str">
        <f t="shared" si="117"/>
        <v/>
      </c>
      <c r="GJ62" s="366" t="str">
        <f t="shared" si="144"/>
        <v/>
      </c>
      <c r="GK62" s="81"/>
      <c r="GL62" s="279" t="str">
        <f t="shared" si="118"/>
        <v/>
      </c>
      <c r="GM62" s="362" t="str">
        <f t="shared" si="145"/>
        <v/>
      </c>
      <c r="GN62" s="81"/>
      <c r="GO62" s="279" t="str">
        <f t="shared" si="119"/>
        <v/>
      </c>
      <c r="GP62" s="286" t="str">
        <f t="shared" si="110"/>
        <v/>
      </c>
      <c r="GQ62" s="279"/>
      <c r="GR62" s="339" t="str">
        <f>IF(ISNUMBER(IF62),INDEX($GA$15:$GA$313,MATCH(IF62,$IE$15:$IE$190,0),1),"")</f>
        <v/>
      </c>
      <c r="GS62" s="341" t="str">
        <f t="shared" si="111"/>
        <v/>
      </c>
      <c r="GT62" s="340" t="str">
        <f t="shared" si="112"/>
        <v/>
      </c>
      <c r="GU62" s="279" t="str">
        <f t="shared" si="146"/>
        <v/>
      </c>
      <c r="GV62" s="279" t="str">
        <f t="shared" si="132"/>
        <v/>
      </c>
      <c r="GW62" s="279" t="str">
        <f t="shared" si="147"/>
        <v/>
      </c>
      <c r="GX62" s="279" t="str">
        <f t="shared" si="148"/>
        <v/>
      </c>
      <c r="GY62" s="279" t="str">
        <f t="shared" si="149"/>
        <v/>
      </c>
      <c r="GZ62" s="71"/>
      <c r="HA62" s="281"/>
      <c r="HB62" s="371"/>
      <c r="HC62" s="371"/>
      <c r="HD62" s="371"/>
      <c r="HE62" s="371"/>
      <c r="HF62" s="371"/>
      <c r="HG62" s="371"/>
      <c r="HH62" s="371"/>
      <c r="HI62" s="371"/>
      <c r="HJ62" s="281"/>
      <c r="HK62" s="294"/>
      <c r="HL62" s="294"/>
      <c r="HM62" s="75"/>
      <c r="HN62" s="293">
        <f>IF(HA62&lt;&gt;"",MAX(HN$14:HN61)+1,0)</f>
        <v>0</v>
      </c>
      <c r="HO62" s="293">
        <f>IF(HB62&lt;&gt;"",MAX(HO$14:HO61)+1,0)</f>
        <v>0</v>
      </c>
      <c r="HP62" s="293">
        <f>IF(HC62&lt;&gt;"",MAX(HP$14:HP61)+1,0)</f>
        <v>0</v>
      </c>
      <c r="HQ62" s="293">
        <f>IF(HD62&lt;&gt;"",MAX(HQ$14:HQ61)+1,0)</f>
        <v>0</v>
      </c>
      <c r="HR62" s="293">
        <f>IF(HE62&lt;&gt;"",MAX(HR$14:HR61)+1,0)</f>
        <v>0</v>
      </c>
      <c r="HS62" s="293">
        <f>IF(HF62&lt;&gt;"",MAX(HS$14:HS61)+1,0)</f>
        <v>0</v>
      </c>
      <c r="HT62" s="293">
        <f>IF(HG62&lt;&gt;"",MAX(HT$14:HT61)+1,0)</f>
        <v>0</v>
      </c>
      <c r="HU62" s="293">
        <f>IF(HH62&lt;&gt;"",MAX(HU$14:HU61)+1,0)</f>
        <v>0</v>
      </c>
      <c r="HV62" s="293">
        <f>IF(HI62&lt;&gt;"",MAX(HV$14:HV61)+1,0)</f>
        <v>0</v>
      </c>
      <c r="HW62" s="293">
        <f>IF(HJ62&lt;&gt;"",MAX(HW$14:HW61)+1,0)</f>
        <v>0</v>
      </c>
      <c r="HX62" s="293">
        <f>IF(HK62&lt;&gt;"",MAX(HX$14:HX61)+1,0)</f>
        <v>0</v>
      </c>
      <c r="HY62" s="293">
        <f>IF(HL62&lt;&gt;"",MAX(HY$14:HY61)+1,0)</f>
        <v>0</v>
      </c>
      <c r="HZ62" s="75">
        <f t="shared" si="123"/>
        <v>2</v>
      </c>
      <c r="IA62" s="75">
        <f t="shared" si="124"/>
        <v>0</v>
      </c>
      <c r="IB62" s="75">
        <f t="shared" si="125"/>
        <v>16</v>
      </c>
      <c r="IC62" s="75" t="str">
        <f t="shared" si="126"/>
        <v>newton</v>
      </c>
      <c r="ID62" s="395" t="str">
        <f t="shared" si="127"/>
        <v/>
      </c>
      <c r="IE62" s="394">
        <f>IF(ISNUMBER(MATCH(GA62,$IC$15:$IC$313,0)),0,MAX(IE$14:IE61)+1)</f>
        <v>0</v>
      </c>
      <c r="IF62" s="394" t="str">
        <f t="shared" si="128"/>
        <v/>
      </c>
      <c r="IG62" s="383"/>
      <c r="IH62" s="80"/>
      <c r="II62" s="19"/>
      <c r="IJ62" s="282"/>
      <c r="IK62" s="71"/>
      <c r="IL62" s="229"/>
      <c r="IM62" s="229"/>
      <c r="IN62" s="22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98"/>
      <c r="JB62" s="180"/>
      <c r="JC62" s="107"/>
      <c r="JD62" s="107"/>
      <c r="JE62" s="107"/>
      <c r="JF62" s="107"/>
      <c r="JG62" s="188"/>
      <c r="JH62" s="180"/>
      <c r="JI62" s="134"/>
      <c r="JJ62" s="180"/>
      <c r="JK62" s="134"/>
      <c r="JL62" s="107"/>
      <c r="JM62" s="107"/>
      <c r="JN62" s="134"/>
      <c r="JO62" s="107"/>
      <c r="JP62" s="107"/>
      <c r="JQ62" s="107"/>
      <c r="JR62" s="160" t="str">
        <f t="shared" si="150"/>
        <v/>
      </c>
      <c r="JS62" s="160" t="str">
        <f t="shared" si="151"/>
        <v/>
      </c>
      <c r="JT62" s="160" t="str">
        <f t="shared" si="152"/>
        <v/>
      </c>
      <c r="JU62" s="160" t="str">
        <f t="shared" si="140"/>
        <v/>
      </c>
      <c r="JV62" s="98"/>
      <c r="JW62" s="71"/>
      <c r="JX62" s="293" t="str">
        <f>IF(AND(ISNUMBER(JX$14),ISNUMBER(MATCH($IC62,DJ$15:DJ$313,0))),$IC62,"")</f>
        <v/>
      </c>
      <c r="JY62" s="293" t="str">
        <f>IF(AND(ISNUMBER(JY$14),ISNUMBER(MATCH($IC62,DK$15:DK$313,0))),$IC62,"")</f>
        <v/>
      </c>
      <c r="JZ62" s="293" t="str">
        <f>IF(AND(ISNUMBER(JZ$14),ISNUMBER(MATCH($IC62,DL$15:DL$313,0))),$IC62,"")</f>
        <v/>
      </c>
      <c r="KA62" s="293" t="str">
        <f>IF(AND(ISNUMBER(KA$14),ISNUMBER(MATCH($IC62,DM$15:DM$313,0))),$IC62,"")</f>
        <v/>
      </c>
      <c r="KB62" s="293" t="str">
        <f>IF(AND(ISNUMBER(KB$14),ISNUMBER(MATCH($IC62,DN$15:DN$313,0))),$IC62,"")</f>
        <v/>
      </c>
      <c r="KC62" s="293" t="str">
        <f>IF(AND(ISNUMBER(KC$14),ISNUMBER(MATCH($IC62,DO$15:DO$313,0))),$IC62,"")</f>
        <v/>
      </c>
      <c r="KD62" s="293" t="str">
        <f>IF(AND(ISNUMBER(KD$14),ISNUMBER(MATCH($IC62,DP$15:DP$313,0))),$IC62,"")</f>
        <v/>
      </c>
      <c r="KE62" s="293" t="str">
        <f>IF(AND(ISNUMBER(KE$14),ISNUMBER(MATCH($IC62,DQ$15:DQ$313,0))),$IC62,"")</f>
        <v/>
      </c>
      <c r="KF62" s="293" t="str">
        <f>IF(AND(ISNUMBER(KF$14),ISNUMBER(MATCH($IC62,DR$15:DR$313,0))),$IC62,"")</f>
        <v/>
      </c>
      <c r="KG62" s="293" t="str">
        <f>IF(AND(ISNUMBER(KG$14),ISNUMBER(MATCH($IC62,DS$15:DS$313,0))),$IC62,"")</f>
        <v/>
      </c>
      <c r="KH62" s="293" t="str">
        <f>IF(AND(ISNUMBER(KH$14),ISNUMBER(MATCH($IC62,DT$15:DT$313,0))),$IC62,"")</f>
        <v/>
      </c>
      <c r="KI62" s="293" t="str">
        <f>IF(AND(ISNUMBER(KI$14),ISNUMBER(MATCH($IC62,DU$15:DU$313,0))),$IC62,"")</f>
        <v/>
      </c>
      <c r="KJ62" s="293" t="str">
        <f>IF(AND(ISNUMBER(KJ$14),ISNUMBER(MATCH($IC62,DV$15:DV$313,0))),$IC62,"")</f>
        <v/>
      </c>
      <c r="KK62" s="293" t="str">
        <f>IF(AND(ISNUMBER(KK$14),ISNUMBER(MATCH($IC62,DW$15:DW$313,0))),$IC62,"")</f>
        <v/>
      </c>
      <c r="KL62" s="293" t="str">
        <f>IF(AND(ISNUMBER(KL$14),ISNUMBER(MATCH($IC62,DX$15:DX$313,0))),$IC62,"")</f>
        <v/>
      </c>
      <c r="KM62" s="293" t="str">
        <f>IF(AND(ISNUMBER(KM$14),ISNUMBER(MATCH($IC62,DY$15:DY$313,0))),$IC62,"")</f>
        <v/>
      </c>
      <c r="KN62" s="293" t="str">
        <f>IF(AND(ISNUMBER(KN$14),ISNUMBER(MATCH($IC62,DZ$15:DZ$313,0))),$IC62,"")</f>
        <v/>
      </c>
      <c r="KO62" s="293" t="str">
        <f>IF(AND(ISNUMBER(KO$14),ISNUMBER(MATCH($IC62,EA$15:EA$313,0))),$IC62,"")</f>
        <v/>
      </c>
      <c r="KP62" s="293" t="str">
        <f>IF(AND(ISNUMBER(KP$14),ISNUMBER(MATCH($IC62,EB$15:EB$313,0))),$IC62,"")</f>
        <v/>
      </c>
      <c r="KQ62" s="293" t="str">
        <f>IF(AND(ISNUMBER(KQ$14),ISNUMBER(MATCH($IC62,EC$15:EC$313,0))),$IC62,"")</f>
        <v>newton</v>
      </c>
      <c r="KR62" s="293" t="str">
        <f>IF(AND(ISNUMBER(KR$14),ISNUMBER(MATCH($IC62,ED$15:ED$313,0))),$IC62,"")</f>
        <v/>
      </c>
      <c r="KS62" s="293" t="str">
        <f>IF(AND(ISNUMBER(KS$14),ISNUMBER(MATCH($IC62,EE$15:EE$313,0))),$IC62,"")</f>
        <v/>
      </c>
      <c r="KT62" s="293" t="str">
        <f>IF(AND(ISNUMBER(KT$14),ISNUMBER(MATCH($IC62,EF$15:EF$313,0))),$IC62,"")</f>
        <v/>
      </c>
      <c r="KU62" s="293" t="str">
        <f>IF(AND(ISNUMBER(KU$14),ISNUMBER(MATCH($IC62,EG$15:EG$313,0))),$IC62,"")</f>
        <v/>
      </c>
      <c r="KV62" s="293" t="str">
        <f>IF(AND(ISNUMBER(KV$14),ISNUMBER(MATCH($IC62,EH$15:EH$313,0))),$IC62,"")</f>
        <v/>
      </c>
      <c r="KW62" s="293" t="str">
        <f>IF(AND(ISNUMBER(KW$14),ISNUMBER(MATCH($IC62,EI$15:EI$313,0))),$IC62,"")</f>
        <v/>
      </c>
      <c r="KX62" s="293" t="str">
        <f>IF(AND(ISNUMBER(KX$14),ISNUMBER(MATCH($IC62,EJ$15:EJ$313,0))),$IC62,"")</f>
        <v/>
      </c>
      <c r="KY62" s="293" t="str">
        <f>IF(AND(ISNUMBER(KY$14),ISNUMBER(MATCH($IC62,EK$15:EK$313,0))),$IC62,"")</f>
        <v/>
      </c>
      <c r="KZ62" s="293"/>
      <c r="LA62" s="293"/>
      <c r="LB62" s="293"/>
      <c r="LC62" s="75">
        <f>COUNTIF(JX62:KY62,"="&amp;IC62)</f>
        <v>1</v>
      </c>
      <c r="LD62" s="71"/>
      <c r="LE62" s="71"/>
      <c r="LF62" s="71"/>
      <c r="LG62" s="71"/>
      <c r="LH62" s="71"/>
      <c r="LI62" s="71"/>
      <c r="LJ62" s="71"/>
      <c r="LK62" s="71"/>
      <c r="LL62" s="71"/>
      <c r="LM62" s="71"/>
      <c r="LN62" s="71"/>
      <c r="LO62" s="71"/>
      <c r="LP62" s="71"/>
      <c r="LQ62" s="71"/>
    </row>
    <row r="63" spans="1:329" ht="6" customHeight="1" x14ac:dyDescent="0.25">
      <c r="A63" s="80"/>
      <c r="B63" s="305">
        <f t="shared" si="129"/>
        <v>49</v>
      </c>
      <c r="C63" s="84" t="s">
        <v>209</v>
      </c>
      <c r="D63" s="303" t="s">
        <v>240</v>
      </c>
      <c r="E63" s="71"/>
      <c r="F63" s="260"/>
      <c r="G63" s="261" t="s">
        <v>86</v>
      </c>
      <c r="H63" s="262" t="s">
        <v>2</v>
      </c>
      <c r="I63" s="260"/>
      <c r="J63" s="261"/>
      <c r="K63" s="262"/>
      <c r="L63" s="260"/>
      <c r="M63" s="261" t="s">
        <v>23</v>
      </c>
      <c r="N63" s="262" t="s">
        <v>17</v>
      </c>
      <c r="O63" s="260"/>
      <c r="P63" s="261" t="s">
        <v>17</v>
      </c>
      <c r="Q63" s="262">
        <v>1</v>
      </c>
      <c r="R63" s="260"/>
      <c r="S63" s="261"/>
      <c r="T63" s="262"/>
      <c r="U63" s="260"/>
      <c r="V63" s="261"/>
      <c r="W63" s="262"/>
      <c r="X63" s="260"/>
      <c r="Y63" s="261"/>
      <c r="Z63" s="262"/>
      <c r="AA63" s="260"/>
      <c r="AB63" s="261" t="s">
        <v>20</v>
      </c>
      <c r="AC63" s="262">
        <f>$AC$4</f>
        <v>0</v>
      </c>
      <c r="AD63" s="260"/>
      <c r="AE63" s="261"/>
      <c r="AF63" s="262"/>
      <c r="AG63" s="260"/>
      <c r="AH63" s="261" t="s">
        <v>18</v>
      </c>
      <c r="AI63" s="262">
        <v>10</v>
      </c>
      <c r="AJ63" s="260"/>
      <c r="AK63" s="261"/>
      <c r="AL63" s="262"/>
      <c r="AM63" s="260"/>
      <c r="AN63" s="261" t="s">
        <v>51</v>
      </c>
      <c r="AO63" s="262">
        <v>200</v>
      </c>
      <c r="AP63" s="283"/>
      <c r="AQ63" s="356"/>
      <c r="AR63" s="351"/>
      <c r="AS63" s="283"/>
      <c r="AT63" s="356"/>
      <c r="AU63" s="351"/>
      <c r="AV63" s="260"/>
      <c r="AW63" s="261"/>
      <c r="AX63" s="262"/>
      <c r="AY63" s="260"/>
      <c r="AZ63" s="261" t="s">
        <v>786</v>
      </c>
      <c r="BA63" s="262" t="s">
        <v>79</v>
      </c>
      <c r="BB63" s="260"/>
      <c r="BC63" s="261"/>
      <c r="BD63" s="262"/>
      <c r="BE63" s="260"/>
      <c r="BF63" s="261"/>
      <c r="BG63" s="262"/>
      <c r="BH63" s="260"/>
      <c r="BI63" s="261"/>
      <c r="BJ63" s="261"/>
      <c r="BK63" s="260"/>
      <c r="BL63" s="261"/>
      <c r="BM63" s="262"/>
      <c r="BN63" s="260"/>
      <c r="BO63" s="261"/>
      <c r="BP63" s="262"/>
      <c r="BQ63" s="260"/>
      <c r="BR63" s="261"/>
      <c r="BS63" s="262"/>
      <c r="BT63" s="260"/>
      <c r="BU63" s="261"/>
      <c r="BV63" s="262"/>
      <c r="BW63" s="260"/>
      <c r="BX63" s="261"/>
      <c r="BY63" s="262"/>
      <c r="BZ63" s="260"/>
      <c r="CA63" s="261" t="s">
        <v>375</v>
      </c>
      <c r="CB63" s="262">
        <v>0</v>
      </c>
      <c r="CC63" s="260"/>
      <c r="CD63" s="261" t="s">
        <v>375</v>
      </c>
      <c r="CE63" s="262">
        <v>100</v>
      </c>
      <c r="CF63" s="376" t="s">
        <v>2</v>
      </c>
      <c r="CG63" s="229"/>
      <c r="CH63" s="230" t="str">
        <f>IF(ISNUMBER(FW63),IF(ISNUMBER(MATCH(GA63,$CG$15:$CG$313,0)),0,MAX(CH$14:CH62)+1),"")</f>
        <v/>
      </c>
      <c r="CI63" s="7">
        <f t="shared" si="19"/>
        <v>99</v>
      </c>
      <c r="CJ63" s="7" t="str">
        <f t="shared" si="20"/>
        <v/>
      </c>
      <c r="CK63" s="7" t="str">
        <f t="shared" si="21"/>
        <v/>
      </c>
      <c r="CL63" s="7" t="str">
        <f t="shared" si="22"/>
        <v/>
      </c>
      <c r="CM63" s="7" t="str">
        <f t="shared" si="23"/>
        <v/>
      </c>
      <c r="CN63" s="7" t="str">
        <f t="shared" si="24"/>
        <v/>
      </c>
      <c r="CO63" s="7" t="str">
        <f t="shared" si="25"/>
        <v/>
      </c>
      <c r="CP63" s="7" t="str">
        <f t="shared" si="26"/>
        <v/>
      </c>
      <c r="CQ63" s="7" t="str">
        <f t="shared" si="27"/>
        <v/>
      </c>
      <c r="CR63" s="7" t="str">
        <f t="shared" si="28"/>
        <v/>
      </c>
      <c r="CS63" s="7" t="str">
        <f t="shared" si="29"/>
        <v/>
      </c>
      <c r="CT63" s="7">
        <f t="shared" si="30"/>
        <v>21</v>
      </c>
      <c r="CU63" s="7" t="str">
        <f t="shared" si="31"/>
        <v/>
      </c>
      <c r="CV63" s="7" t="str">
        <f t="shared" si="32"/>
        <v/>
      </c>
      <c r="CW63" s="7" t="str">
        <f t="shared" si="33"/>
        <v/>
      </c>
      <c r="CX63" s="7" t="str">
        <f t="shared" si="34"/>
        <v/>
      </c>
      <c r="CY63" s="7" t="str">
        <f t="shared" si="35"/>
        <v/>
      </c>
      <c r="CZ63" s="7" t="str">
        <f t="shared" si="36"/>
        <v/>
      </c>
      <c r="DA63" s="7" t="str">
        <f t="shared" si="37"/>
        <v/>
      </c>
      <c r="DB63" s="7" t="str">
        <f t="shared" si="38"/>
        <v/>
      </c>
      <c r="DC63" s="7" t="str">
        <f t="shared" si="39"/>
        <v/>
      </c>
      <c r="DD63" s="7" t="str">
        <f t="shared" si="40"/>
        <v/>
      </c>
      <c r="DE63" s="7" t="str">
        <f t="shared" si="41"/>
        <v/>
      </c>
      <c r="DF63" s="7" t="str">
        <f t="shared" si="42"/>
        <v/>
      </c>
      <c r="DG63" s="7" t="str">
        <f t="shared" si="43"/>
        <v/>
      </c>
      <c r="DH63" s="7" t="str">
        <f t="shared" si="44"/>
        <v/>
      </c>
      <c r="DI63" s="65" t="s">
        <v>2</v>
      </c>
      <c r="DJ63" s="309" t="str">
        <f t="shared" si="45"/>
        <v>sp1</v>
      </c>
      <c r="DK63" s="309" t="str">
        <f t="shared" si="46"/>
        <v>-</v>
      </c>
      <c r="DL63" s="309" t="str">
        <f t="shared" si="47"/>
        <v>-</v>
      </c>
      <c r="DM63" s="309" t="str">
        <f t="shared" si="48"/>
        <v>-</v>
      </c>
      <c r="DN63" s="309" t="str">
        <f t="shared" si="49"/>
        <v>-</v>
      </c>
      <c r="DO63" s="309" t="str">
        <f t="shared" si="50"/>
        <v>-</v>
      </c>
      <c r="DP63" s="309" t="str">
        <f t="shared" si="51"/>
        <v>-</v>
      </c>
      <c r="DQ63" s="309" t="str">
        <f t="shared" si="52"/>
        <v>-</v>
      </c>
      <c r="DR63" s="309" t="str">
        <f t="shared" si="53"/>
        <v>-</v>
      </c>
      <c r="DS63" s="309" t="str">
        <f t="shared" si="54"/>
        <v>-</v>
      </c>
      <c r="DT63" s="309" t="str">
        <f t="shared" si="55"/>
        <v>-</v>
      </c>
      <c r="DU63" s="309" t="str">
        <f t="shared" si="56"/>
        <v>sp1</v>
      </c>
      <c r="DV63" s="309" t="str">
        <f t="shared" si="57"/>
        <v>-</v>
      </c>
      <c r="DW63" s="309" t="str">
        <f t="shared" si="58"/>
        <v>-</v>
      </c>
      <c r="DX63" s="309" t="str">
        <f t="shared" si="59"/>
        <v>-</v>
      </c>
      <c r="DY63" s="309" t="str">
        <f t="shared" si="60"/>
        <v>-</v>
      </c>
      <c r="DZ63" s="309" t="str">
        <f t="shared" si="61"/>
        <v>-</v>
      </c>
      <c r="EA63" s="309" t="str">
        <f t="shared" si="62"/>
        <v>-</v>
      </c>
      <c r="EB63" s="309" t="str">
        <f t="shared" si="63"/>
        <v>-</v>
      </c>
      <c r="EC63" s="309" t="str">
        <f t="shared" si="64"/>
        <v>-</v>
      </c>
      <c r="ED63" s="309" t="str">
        <f t="shared" si="65"/>
        <v>-</v>
      </c>
      <c r="EE63" s="309" t="str">
        <f t="shared" si="66"/>
        <v>-</v>
      </c>
      <c r="EF63" s="309" t="str">
        <f t="shared" si="67"/>
        <v>-</v>
      </c>
      <c r="EG63" s="309" t="str">
        <f t="shared" si="68"/>
        <v>-</v>
      </c>
      <c r="EH63" s="309" t="str">
        <f t="shared" si="69"/>
        <v>-</v>
      </c>
      <c r="EI63" s="309" t="str">
        <f t="shared" si="70"/>
        <v>-</v>
      </c>
      <c r="EJ63" s="7"/>
      <c r="EK63" s="7"/>
      <c r="EL63" s="7"/>
      <c r="EM63" s="34"/>
      <c r="EN63" s="66" t="str">
        <f t="shared" si="71"/>
        <v>-</v>
      </c>
      <c r="EO63" s="66" t="str">
        <f t="shared" si="72"/>
        <v>-</v>
      </c>
      <c r="EP63" s="66" t="str">
        <f t="shared" si="73"/>
        <v>-</v>
      </c>
      <c r="EQ63" s="66" t="str">
        <f t="shared" si="74"/>
        <v>-</v>
      </c>
      <c r="ER63" s="66" t="str">
        <f t="shared" si="75"/>
        <v>-</v>
      </c>
      <c r="ES63" s="66" t="str">
        <f t="shared" si="76"/>
        <v>-</v>
      </c>
      <c r="ET63" s="66" t="str">
        <f t="shared" si="77"/>
        <v>-</v>
      </c>
      <c r="EU63" s="66" t="str">
        <f t="shared" si="78"/>
        <v>-</v>
      </c>
      <c r="EV63" s="66" t="str">
        <f t="shared" si="79"/>
        <v>-</v>
      </c>
      <c r="EW63" s="66" t="str">
        <f t="shared" si="80"/>
        <v>-</v>
      </c>
      <c r="EX63" s="66" t="str">
        <f t="shared" si="81"/>
        <v>-</v>
      </c>
      <c r="EY63" s="66">
        <f t="shared" si="82"/>
        <v>0.17599999999999999</v>
      </c>
      <c r="EZ63" s="66" t="str">
        <f t="shared" si="83"/>
        <v>-</v>
      </c>
      <c r="FA63" s="66" t="str">
        <f t="shared" si="84"/>
        <v>-</v>
      </c>
      <c r="FB63" s="66" t="str">
        <f t="shared" si="85"/>
        <v>-</v>
      </c>
      <c r="FC63" s="66" t="str">
        <f t="shared" si="86"/>
        <v>-</v>
      </c>
      <c r="FD63" s="66" t="str">
        <f t="shared" si="87"/>
        <v>-</v>
      </c>
      <c r="FE63" s="66" t="str">
        <f t="shared" si="88"/>
        <v>-</v>
      </c>
      <c r="FF63" s="66" t="str">
        <f t="shared" si="89"/>
        <v>-</v>
      </c>
      <c r="FG63" s="66" t="str">
        <f t="shared" si="90"/>
        <v>-</v>
      </c>
      <c r="FH63" s="66" t="str">
        <f t="shared" si="91"/>
        <v>-</v>
      </c>
      <c r="FI63" s="66" t="str">
        <f t="shared" si="92"/>
        <v>-</v>
      </c>
      <c r="FJ63" s="66" t="str">
        <f t="shared" si="93"/>
        <v>-</v>
      </c>
      <c r="FK63" s="66" t="str">
        <f t="shared" si="94"/>
        <v>-</v>
      </c>
      <c r="FL63" s="66" t="str">
        <f t="shared" si="95"/>
        <v>-</v>
      </c>
      <c r="FM63" s="66" t="str">
        <f t="shared" si="96"/>
        <v>-</v>
      </c>
      <c r="FN63" s="7"/>
      <c r="FO63" s="7"/>
      <c r="FP63" s="7"/>
      <c r="FQ63" s="97" t="s">
        <v>2</v>
      </c>
      <c r="FR63" s="71"/>
      <c r="FS63" s="7">
        <f>IF(ISNUMBER(INDEX($CI$15:$DI$314,$B63,GC$5)),MAX(FS$14:FS62)+1,0)</f>
        <v>0</v>
      </c>
      <c r="FT63" s="7" t="str">
        <f t="shared" si="97"/>
        <v/>
      </c>
      <c r="FU63" s="7" t="str">
        <f t="shared" si="98"/>
        <v/>
      </c>
      <c r="FV63" s="291">
        <f t="shared" si="99"/>
        <v>49</v>
      </c>
      <c r="FW63" s="291" t="str">
        <f t="shared" si="100"/>
        <v/>
      </c>
      <c r="FX63" s="291" t="str">
        <f t="shared" si="141"/>
        <v/>
      </c>
      <c r="FY63" s="85" t="str">
        <f t="shared" si="102"/>
        <v/>
      </c>
      <c r="FZ63" s="338" t="str">
        <f t="shared" si="103"/>
        <v/>
      </c>
      <c r="GA63" s="316" t="str">
        <f t="shared" si="104"/>
        <v/>
      </c>
      <c r="GB63" s="28" t="str">
        <f t="shared" si="105"/>
        <v/>
      </c>
      <c r="GC63" s="279" t="str">
        <f t="shared" si="115"/>
        <v/>
      </c>
      <c r="GD63" s="366" t="str">
        <f t="shared" si="142"/>
        <v/>
      </c>
      <c r="GE63" s="81"/>
      <c r="GF63" s="279" t="str">
        <f t="shared" si="116"/>
        <v/>
      </c>
      <c r="GG63" s="366" t="str">
        <f t="shared" si="143"/>
        <v/>
      </c>
      <c r="GH63" s="81"/>
      <c r="GI63" s="279" t="str">
        <f t="shared" si="117"/>
        <v/>
      </c>
      <c r="GJ63" s="366" t="str">
        <f t="shared" si="144"/>
        <v/>
      </c>
      <c r="GK63" s="81"/>
      <c r="GL63" s="279" t="str">
        <f t="shared" si="118"/>
        <v/>
      </c>
      <c r="GM63" s="362" t="str">
        <f t="shared" si="145"/>
        <v/>
      </c>
      <c r="GN63" s="81"/>
      <c r="GO63" s="279" t="str">
        <f t="shared" si="119"/>
        <v/>
      </c>
      <c r="GP63" s="286" t="str">
        <f t="shared" si="110"/>
        <v/>
      </c>
      <c r="GQ63" s="279"/>
      <c r="GR63" s="339" t="str">
        <f>IF(ISNUMBER(IF63),INDEX($GA$15:$GA$313,MATCH(IF63,$IE$15:$IE$190,0),1),"")</f>
        <v/>
      </c>
      <c r="GS63" s="341" t="str">
        <f t="shared" si="111"/>
        <v/>
      </c>
      <c r="GT63" s="340" t="str">
        <f t="shared" si="112"/>
        <v/>
      </c>
      <c r="GU63" s="279" t="str">
        <f t="shared" si="146"/>
        <v/>
      </c>
      <c r="GV63" s="279" t="str">
        <f t="shared" si="132"/>
        <v/>
      </c>
      <c r="GW63" s="279" t="str">
        <f t="shared" si="147"/>
        <v/>
      </c>
      <c r="GX63" s="279" t="str">
        <f t="shared" si="148"/>
        <v/>
      </c>
      <c r="GY63" s="279" t="str">
        <f t="shared" si="149"/>
        <v/>
      </c>
      <c r="GZ63" s="71"/>
      <c r="HA63" s="281"/>
      <c r="HB63" s="371"/>
      <c r="HC63" s="371"/>
      <c r="HD63" s="371"/>
      <c r="HE63" s="371"/>
      <c r="HF63" s="371"/>
      <c r="HG63" s="371"/>
      <c r="HH63" s="371"/>
      <c r="HI63" s="371"/>
      <c r="HJ63" s="281"/>
      <c r="HK63" s="294"/>
      <c r="HL63" s="294"/>
      <c r="HM63" s="75"/>
      <c r="HN63" s="293">
        <f>IF(HA63&lt;&gt;"",MAX(HN$14:HN62)+1,0)</f>
        <v>0</v>
      </c>
      <c r="HO63" s="293">
        <f>IF(HB63&lt;&gt;"",MAX(HO$14:HO62)+1,0)</f>
        <v>0</v>
      </c>
      <c r="HP63" s="293">
        <f>IF(HC63&lt;&gt;"",MAX(HP$14:HP62)+1,0)</f>
        <v>0</v>
      </c>
      <c r="HQ63" s="293">
        <f>IF(HD63&lt;&gt;"",MAX(HQ$14:HQ62)+1,0)</f>
        <v>0</v>
      </c>
      <c r="HR63" s="293">
        <f>IF(HE63&lt;&gt;"",MAX(HR$14:HR62)+1,0)</f>
        <v>0</v>
      </c>
      <c r="HS63" s="293">
        <f>IF(HF63&lt;&gt;"",MAX(HS$14:HS62)+1,0)</f>
        <v>0</v>
      </c>
      <c r="HT63" s="293">
        <f>IF(HG63&lt;&gt;"",MAX(HT$14:HT62)+1,0)</f>
        <v>0</v>
      </c>
      <c r="HU63" s="293">
        <f>IF(HH63&lt;&gt;"",MAX(HU$14:HU62)+1,0)</f>
        <v>0</v>
      </c>
      <c r="HV63" s="293">
        <f>IF(HI63&lt;&gt;"",MAX(HV$14:HV62)+1,0)</f>
        <v>0</v>
      </c>
      <c r="HW63" s="293">
        <f>IF(HJ63&lt;&gt;"",MAX(HW$14:HW62)+1,0)</f>
        <v>0</v>
      </c>
      <c r="HX63" s="293">
        <f>IF(HK63&lt;&gt;"",MAX(HX$14:HX62)+1,0)</f>
        <v>0</v>
      </c>
      <c r="HY63" s="293">
        <f>IF(HL63&lt;&gt;"",MAX(HY$14:HY62)+1,0)</f>
        <v>0</v>
      </c>
      <c r="HZ63" s="75">
        <f t="shared" si="123"/>
        <v>2</v>
      </c>
      <c r="IA63" s="75">
        <f t="shared" si="124"/>
        <v>0</v>
      </c>
      <c r="IB63" s="75">
        <f t="shared" si="125"/>
        <v>17</v>
      </c>
      <c r="IC63" s="75" t="str">
        <f t="shared" si="126"/>
        <v>rewet</v>
      </c>
      <c r="ID63" s="395" t="str">
        <f t="shared" si="127"/>
        <v/>
      </c>
      <c r="IE63" s="394">
        <f>IF(ISNUMBER(MATCH(GA63,$IC$15:$IC$313,0)),0,MAX(IE$14:IE62)+1)</f>
        <v>0</v>
      </c>
      <c r="IF63" s="394" t="str">
        <f t="shared" si="128"/>
        <v/>
      </c>
      <c r="IG63" s="383"/>
      <c r="IH63" s="80"/>
      <c r="II63" s="19"/>
      <c r="IJ63" s="282"/>
      <c r="IK63" s="71"/>
      <c r="IL63" s="229"/>
      <c r="IM63" s="229"/>
      <c r="IN63" s="22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98"/>
      <c r="JB63" s="180"/>
      <c r="JC63" s="107"/>
      <c r="JD63" s="107"/>
      <c r="JE63" s="107"/>
      <c r="JF63" s="107"/>
      <c r="JG63" s="188"/>
      <c r="JH63" s="180"/>
      <c r="JI63" s="134"/>
      <c r="JJ63" s="180"/>
      <c r="JK63" s="134"/>
      <c r="JL63" s="107"/>
      <c r="JM63" s="107"/>
      <c r="JN63" s="134"/>
      <c r="JO63" s="107"/>
      <c r="JP63" s="107"/>
      <c r="JQ63" s="107"/>
      <c r="JR63" s="160" t="str">
        <f t="shared" si="150"/>
        <v/>
      </c>
      <c r="JS63" s="160" t="str">
        <f t="shared" si="151"/>
        <v/>
      </c>
      <c r="JT63" s="160" t="str">
        <f t="shared" si="152"/>
        <v/>
      </c>
      <c r="JU63" s="160" t="str">
        <f t="shared" si="140"/>
        <v/>
      </c>
      <c r="JV63" s="98"/>
      <c r="JW63" s="71"/>
      <c r="JX63" s="293" t="str">
        <f>IF(AND(ISNUMBER(JX$14),ISNUMBER(MATCH($IC63,DJ$15:DJ$313,0))),$IC63,"")</f>
        <v/>
      </c>
      <c r="JY63" s="293" t="str">
        <f>IF(AND(ISNUMBER(JY$14),ISNUMBER(MATCH($IC63,DK$15:DK$313,0))),$IC63,"")</f>
        <v/>
      </c>
      <c r="JZ63" s="293" t="str">
        <f>IF(AND(ISNUMBER(JZ$14),ISNUMBER(MATCH($IC63,DL$15:DL$313,0))),$IC63,"")</f>
        <v/>
      </c>
      <c r="KA63" s="293" t="str">
        <f>IF(AND(ISNUMBER(KA$14),ISNUMBER(MATCH($IC63,DM$15:DM$313,0))),$IC63,"")</f>
        <v/>
      </c>
      <c r="KB63" s="293" t="str">
        <f>IF(AND(ISNUMBER(KB$14),ISNUMBER(MATCH($IC63,DN$15:DN$313,0))),$IC63,"")</f>
        <v/>
      </c>
      <c r="KC63" s="293" t="str">
        <f>IF(AND(ISNUMBER(KC$14),ISNUMBER(MATCH($IC63,DO$15:DO$313,0))),$IC63,"")</f>
        <v/>
      </c>
      <c r="KD63" s="293" t="str">
        <f>IF(AND(ISNUMBER(KD$14),ISNUMBER(MATCH($IC63,DP$15:DP$313,0))),$IC63,"")</f>
        <v/>
      </c>
      <c r="KE63" s="293" t="str">
        <f>IF(AND(ISNUMBER(KE$14),ISNUMBER(MATCH($IC63,DQ$15:DQ$313,0))),$IC63,"")</f>
        <v/>
      </c>
      <c r="KF63" s="293" t="str">
        <f>IF(AND(ISNUMBER(KF$14),ISNUMBER(MATCH($IC63,DR$15:DR$313,0))),$IC63,"")</f>
        <v/>
      </c>
      <c r="KG63" s="293" t="str">
        <f>IF(AND(ISNUMBER(KG$14),ISNUMBER(MATCH($IC63,DS$15:DS$313,0))),$IC63,"")</f>
        <v/>
      </c>
      <c r="KH63" s="293" t="str">
        <f>IF(AND(ISNUMBER(KH$14),ISNUMBER(MATCH($IC63,DT$15:DT$313,0))),$IC63,"")</f>
        <v/>
      </c>
      <c r="KI63" s="293" t="str">
        <f>IF(AND(ISNUMBER(KI$14),ISNUMBER(MATCH($IC63,DU$15:DU$313,0))),$IC63,"")</f>
        <v/>
      </c>
      <c r="KJ63" s="293" t="str">
        <f>IF(AND(ISNUMBER(KJ$14),ISNUMBER(MATCH($IC63,DV$15:DV$313,0))),$IC63,"")</f>
        <v/>
      </c>
      <c r="KK63" s="293" t="str">
        <f>IF(AND(ISNUMBER(KK$14),ISNUMBER(MATCH($IC63,DW$15:DW$313,0))),$IC63,"")</f>
        <v>rewet</v>
      </c>
      <c r="KL63" s="293" t="str">
        <f>IF(AND(ISNUMBER(KL$14),ISNUMBER(MATCH($IC63,DX$15:DX$313,0))),$IC63,"")</f>
        <v/>
      </c>
      <c r="KM63" s="293" t="str">
        <f>IF(AND(ISNUMBER(KM$14),ISNUMBER(MATCH($IC63,DY$15:DY$313,0))),$IC63,"")</f>
        <v/>
      </c>
      <c r="KN63" s="293" t="str">
        <f>IF(AND(ISNUMBER(KN$14),ISNUMBER(MATCH($IC63,DZ$15:DZ$313,0))),$IC63,"")</f>
        <v/>
      </c>
      <c r="KO63" s="293" t="str">
        <f>IF(AND(ISNUMBER(KO$14),ISNUMBER(MATCH($IC63,EA$15:EA$313,0))),$IC63,"")</f>
        <v/>
      </c>
      <c r="KP63" s="293" t="str">
        <f>IF(AND(ISNUMBER(KP$14),ISNUMBER(MATCH($IC63,EB$15:EB$313,0))),$IC63,"")</f>
        <v/>
      </c>
      <c r="KQ63" s="293" t="str">
        <f>IF(AND(ISNUMBER(KQ$14),ISNUMBER(MATCH($IC63,EC$15:EC$313,0))),$IC63,"")</f>
        <v>rewet</v>
      </c>
      <c r="KR63" s="293" t="str">
        <f>IF(AND(ISNUMBER(KR$14),ISNUMBER(MATCH($IC63,ED$15:ED$313,0))),$IC63,"")</f>
        <v/>
      </c>
      <c r="KS63" s="293" t="str">
        <f>IF(AND(ISNUMBER(KS$14),ISNUMBER(MATCH($IC63,EE$15:EE$313,0))),$IC63,"")</f>
        <v/>
      </c>
      <c r="KT63" s="293" t="str">
        <f>IF(AND(ISNUMBER(KT$14),ISNUMBER(MATCH($IC63,EF$15:EF$313,0))),$IC63,"")</f>
        <v/>
      </c>
      <c r="KU63" s="293" t="str">
        <f>IF(AND(ISNUMBER(KU$14),ISNUMBER(MATCH($IC63,EG$15:EG$313,0))),$IC63,"")</f>
        <v/>
      </c>
      <c r="KV63" s="293" t="str">
        <f>IF(AND(ISNUMBER(KV$14),ISNUMBER(MATCH($IC63,EH$15:EH$313,0))),$IC63,"")</f>
        <v/>
      </c>
      <c r="KW63" s="293" t="str">
        <f>IF(AND(ISNUMBER(KW$14),ISNUMBER(MATCH($IC63,EI$15:EI$313,0))),$IC63,"")</f>
        <v/>
      </c>
      <c r="KX63" s="293" t="str">
        <f>IF(AND(ISNUMBER(KX$14),ISNUMBER(MATCH($IC63,EJ$15:EJ$313,0))),$IC63,"")</f>
        <v/>
      </c>
      <c r="KY63" s="293" t="str">
        <f>IF(AND(ISNUMBER(KY$14),ISNUMBER(MATCH($IC63,EK$15:EK$313,0))),$IC63,"")</f>
        <v/>
      </c>
      <c r="KZ63" s="293"/>
      <c r="LA63" s="293"/>
      <c r="LB63" s="293"/>
      <c r="LC63" s="75">
        <f>COUNTIF(JX63:KY63,"="&amp;IC63)</f>
        <v>2</v>
      </c>
      <c r="LD63" s="71"/>
      <c r="LE63" s="71"/>
      <c r="LF63" s="71"/>
      <c r="LG63" s="71"/>
      <c r="LH63" s="71"/>
      <c r="LI63" s="71"/>
      <c r="LJ63" s="71"/>
      <c r="LK63" s="71"/>
      <c r="LL63" s="71"/>
      <c r="LM63" s="71"/>
      <c r="LN63" s="71"/>
      <c r="LO63" s="71"/>
      <c r="LP63" s="71"/>
      <c r="LQ63" s="71"/>
    </row>
    <row r="64" spans="1:329" ht="6" customHeight="1" x14ac:dyDescent="0.25">
      <c r="A64" s="80"/>
      <c r="B64" s="305">
        <f t="shared" si="129"/>
        <v>50</v>
      </c>
      <c r="C64" s="84" t="s">
        <v>42</v>
      </c>
      <c r="D64" s="303" t="s">
        <v>240</v>
      </c>
      <c r="E64" s="71"/>
      <c r="F64" s="260"/>
      <c r="G64" s="261" t="s">
        <v>19</v>
      </c>
      <c r="H64" s="262">
        <v>1.0000000000000001E-5</v>
      </c>
      <c r="I64" s="260"/>
      <c r="J64" s="261"/>
      <c r="K64" s="262"/>
      <c r="L64" s="260"/>
      <c r="M64" s="261" t="s">
        <v>69</v>
      </c>
      <c r="N64" s="262" t="s">
        <v>18</v>
      </c>
      <c r="O64" s="260"/>
      <c r="P64" s="261" t="s">
        <v>20</v>
      </c>
      <c r="Q64" s="262">
        <v>0</v>
      </c>
      <c r="R64" s="260"/>
      <c r="S64" s="261"/>
      <c r="T64" s="262"/>
      <c r="U64" s="260"/>
      <c r="V64" s="261"/>
      <c r="W64" s="262"/>
      <c r="X64" s="260"/>
      <c r="Y64" s="261"/>
      <c r="Z64" s="262"/>
      <c r="AA64" s="260"/>
      <c r="AB64" s="261" t="s">
        <v>18</v>
      </c>
      <c r="AC64" s="262">
        <f>$AC$5</f>
        <v>16</v>
      </c>
      <c r="AD64" s="260"/>
      <c r="AE64" s="261"/>
      <c r="AF64" s="262"/>
      <c r="AG64" s="260"/>
      <c r="AH64" s="261" t="s">
        <v>21</v>
      </c>
      <c r="AI64" s="262">
        <v>2</v>
      </c>
      <c r="AJ64" s="260"/>
      <c r="AK64" s="261"/>
      <c r="AL64" s="262"/>
      <c r="AM64" s="260"/>
      <c r="AN64" s="261" t="s">
        <v>37</v>
      </c>
      <c r="AO64" s="262">
        <v>2.9</v>
      </c>
      <c r="AP64" s="283"/>
      <c r="AQ64" s="356"/>
      <c r="AR64" s="351"/>
      <c r="AS64" s="283"/>
      <c r="AT64" s="356"/>
      <c r="AU64" s="351"/>
      <c r="AV64" s="260"/>
      <c r="AW64" s="261"/>
      <c r="AX64" s="262"/>
      <c r="AY64" s="260"/>
      <c r="AZ64" s="261" t="s">
        <v>740</v>
      </c>
      <c r="BA64" s="262" t="s">
        <v>802</v>
      </c>
      <c r="BB64" s="260"/>
      <c r="BC64" s="261"/>
      <c r="BD64" s="262"/>
      <c r="BE64" s="260"/>
      <c r="BF64" s="261"/>
      <c r="BG64" s="262"/>
      <c r="BH64" s="260"/>
      <c r="BI64" s="261"/>
      <c r="BJ64" s="261"/>
      <c r="BK64" s="260"/>
      <c r="BL64" s="261"/>
      <c r="BM64" s="262"/>
      <c r="BN64" s="260"/>
      <c r="BO64" s="261"/>
      <c r="BP64" s="262"/>
      <c r="BQ64" s="260"/>
      <c r="BR64" s="261"/>
      <c r="BS64" s="262"/>
      <c r="BT64" s="260"/>
      <c r="BU64" s="261"/>
      <c r="BV64" s="262"/>
      <c r="BW64" s="260"/>
      <c r="BX64" s="261"/>
      <c r="BY64" s="262"/>
      <c r="BZ64" s="260"/>
      <c r="CA64" s="261" t="s">
        <v>202</v>
      </c>
      <c r="CB64" s="276" t="s">
        <v>202</v>
      </c>
      <c r="CC64" s="260"/>
      <c r="CD64" s="261" t="s">
        <v>377</v>
      </c>
      <c r="CE64" s="262">
        <v>5000</v>
      </c>
      <c r="CF64" s="376" t="s">
        <v>2</v>
      </c>
      <c r="CG64" s="229"/>
      <c r="CH64" s="230" t="str">
        <f>IF(ISNUMBER(FW64),IF(ISNUMBER(MATCH(GA64,$CG$15:$CG$313,0)),0,MAX(CH$14:CH63)+1),"")</f>
        <v/>
      </c>
      <c r="CI64" s="7">
        <f t="shared" si="19"/>
        <v>42</v>
      </c>
      <c r="CJ64" s="7" t="str">
        <f t="shared" si="20"/>
        <v/>
      </c>
      <c r="CK64" s="7" t="str">
        <f t="shared" si="21"/>
        <v/>
      </c>
      <c r="CL64" s="7" t="str">
        <f t="shared" si="22"/>
        <v/>
      </c>
      <c r="CM64" s="7" t="str">
        <f t="shared" si="23"/>
        <v/>
      </c>
      <c r="CN64" s="7" t="str">
        <f t="shared" si="24"/>
        <v/>
      </c>
      <c r="CO64" s="7" t="str">
        <f t="shared" si="25"/>
        <v/>
      </c>
      <c r="CP64" s="7" t="str">
        <f t="shared" si="26"/>
        <v/>
      </c>
      <c r="CQ64" s="7" t="str">
        <f t="shared" si="27"/>
        <v/>
      </c>
      <c r="CR64" s="7" t="str">
        <f t="shared" si="28"/>
        <v/>
      </c>
      <c r="CS64" s="7" t="str">
        <f t="shared" si="29"/>
        <v/>
      </c>
      <c r="CT64" s="7">
        <f t="shared" si="30"/>
        <v>26</v>
      </c>
      <c r="CU64" s="7" t="str">
        <f t="shared" si="31"/>
        <v/>
      </c>
      <c r="CV64" s="7" t="str">
        <f t="shared" si="32"/>
        <v/>
      </c>
      <c r="CW64" s="7" t="str">
        <f t="shared" si="33"/>
        <v/>
      </c>
      <c r="CX64" s="7" t="str">
        <f t="shared" si="34"/>
        <v/>
      </c>
      <c r="CY64" s="7" t="str">
        <f t="shared" si="35"/>
        <v/>
      </c>
      <c r="CZ64" s="7" t="str">
        <f t="shared" si="36"/>
        <v/>
      </c>
      <c r="DA64" s="7" t="str">
        <f t="shared" si="37"/>
        <v/>
      </c>
      <c r="DB64" s="7" t="str">
        <f t="shared" si="38"/>
        <v/>
      </c>
      <c r="DC64" s="7" t="str">
        <f t="shared" si="39"/>
        <v/>
      </c>
      <c r="DD64" s="7" t="str">
        <f t="shared" si="40"/>
        <v/>
      </c>
      <c r="DE64" s="7" t="str">
        <f t="shared" si="41"/>
        <v/>
      </c>
      <c r="DF64" s="7" t="str">
        <f t="shared" si="42"/>
        <v/>
      </c>
      <c r="DG64" s="7" t="str">
        <f t="shared" si="43"/>
        <v/>
      </c>
      <c r="DH64" s="7" t="str">
        <f t="shared" si="44"/>
        <v/>
      </c>
      <c r="DI64" s="65" t="s">
        <v>2</v>
      </c>
      <c r="DJ64" s="309" t="str">
        <f t="shared" si="45"/>
        <v>sp2</v>
      </c>
      <c r="DK64" s="309" t="str">
        <f t="shared" si="46"/>
        <v>-</v>
      </c>
      <c r="DL64" s="309" t="str">
        <f t="shared" si="47"/>
        <v>-</v>
      </c>
      <c r="DM64" s="309" t="str">
        <f t="shared" si="48"/>
        <v>-</v>
      </c>
      <c r="DN64" s="309" t="str">
        <f t="shared" si="49"/>
        <v>-</v>
      </c>
      <c r="DO64" s="309" t="str">
        <f t="shared" si="50"/>
        <v>-</v>
      </c>
      <c r="DP64" s="309" t="str">
        <f t="shared" si="51"/>
        <v>-</v>
      </c>
      <c r="DQ64" s="309" t="str">
        <f t="shared" si="52"/>
        <v>-</v>
      </c>
      <c r="DR64" s="309" t="str">
        <f t="shared" si="53"/>
        <v>-</v>
      </c>
      <c r="DS64" s="309" t="str">
        <f t="shared" si="54"/>
        <v>-</v>
      </c>
      <c r="DT64" s="309" t="str">
        <f t="shared" si="55"/>
        <v>-</v>
      </c>
      <c r="DU64" s="309" t="str">
        <f t="shared" si="56"/>
        <v>sp2</v>
      </c>
      <c r="DV64" s="309" t="str">
        <f t="shared" si="57"/>
        <v>-</v>
      </c>
      <c r="DW64" s="309" t="str">
        <f t="shared" si="58"/>
        <v>-</v>
      </c>
      <c r="DX64" s="309" t="str">
        <f t="shared" si="59"/>
        <v>-</v>
      </c>
      <c r="DY64" s="309" t="str">
        <f t="shared" si="60"/>
        <v>-</v>
      </c>
      <c r="DZ64" s="309" t="str">
        <f t="shared" si="61"/>
        <v>-</v>
      </c>
      <c r="EA64" s="309" t="str">
        <f t="shared" si="62"/>
        <v>-</v>
      </c>
      <c r="EB64" s="309" t="str">
        <f t="shared" si="63"/>
        <v>-</v>
      </c>
      <c r="EC64" s="309" t="str">
        <f t="shared" si="64"/>
        <v>-</v>
      </c>
      <c r="ED64" s="309" t="str">
        <f t="shared" si="65"/>
        <v>-</v>
      </c>
      <c r="EE64" s="309" t="str">
        <f t="shared" si="66"/>
        <v>-</v>
      </c>
      <c r="EF64" s="309" t="str">
        <f t="shared" si="67"/>
        <v>-</v>
      </c>
      <c r="EG64" s="309" t="str">
        <f t="shared" si="68"/>
        <v>-</v>
      </c>
      <c r="EH64" s="309" t="str">
        <f t="shared" si="69"/>
        <v>-</v>
      </c>
      <c r="EI64" s="309" t="str">
        <f t="shared" si="70"/>
        <v>-</v>
      </c>
      <c r="EJ64" s="7"/>
      <c r="EK64" s="7"/>
      <c r="EL64" s="7"/>
      <c r="EM64" s="34"/>
      <c r="EN64" s="66">
        <f t="shared" si="71"/>
        <v>0</v>
      </c>
      <c r="EO64" s="66" t="str">
        <f t="shared" si="72"/>
        <v>-</v>
      </c>
      <c r="EP64" s="66" t="str">
        <f t="shared" si="73"/>
        <v>-</v>
      </c>
      <c r="EQ64" s="66" t="str">
        <f t="shared" si="74"/>
        <v>-</v>
      </c>
      <c r="ER64" s="66" t="str">
        <f t="shared" si="75"/>
        <v>-</v>
      </c>
      <c r="ES64" s="66" t="str">
        <f t="shared" si="76"/>
        <v>-</v>
      </c>
      <c r="ET64" s="66" t="str">
        <f t="shared" si="77"/>
        <v>-</v>
      </c>
      <c r="EU64" s="66" t="str">
        <f t="shared" si="78"/>
        <v>-</v>
      </c>
      <c r="EV64" s="66" t="str">
        <f t="shared" si="79"/>
        <v>-</v>
      </c>
      <c r="EW64" s="66" t="str">
        <f t="shared" si="80"/>
        <v>-</v>
      </c>
      <c r="EX64" s="66" t="str">
        <f t="shared" si="81"/>
        <v>-</v>
      </c>
      <c r="EY64" s="66">
        <f t="shared" si="82"/>
        <v>0</v>
      </c>
      <c r="EZ64" s="66" t="str">
        <f t="shared" si="83"/>
        <v>-</v>
      </c>
      <c r="FA64" s="66" t="str">
        <f t="shared" si="84"/>
        <v>-</v>
      </c>
      <c r="FB64" s="66" t="str">
        <f t="shared" si="85"/>
        <v>-</v>
      </c>
      <c r="FC64" s="66" t="str">
        <f t="shared" si="86"/>
        <v>-</v>
      </c>
      <c r="FD64" s="66" t="str">
        <f t="shared" si="87"/>
        <v>-</v>
      </c>
      <c r="FE64" s="66" t="str">
        <f t="shared" si="88"/>
        <v>-</v>
      </c>
      <c r="FF64" s="66" t="str">
        <f t="shared" si="89"/>
        <v>-</v>
      </c>
      <c r="FG64" s="66" t="str">
        <f t="shared" si="90"/>
        <v>-</v>
      </c>
      <c r="FH64" s="66" t="str">
        <f t="shared" si="91"/>
        <v>-</v>
      </c>
      <c r="FI64" s="66" t="str">
        <f t="shared" si="92"/>
        <v>-</v>
      </c>
      <c r="FJ64" s="66" t="str">
        <f t="shared" si="93"/>
        <v>-</v>
      </c>
      <c r="FK64" s="66" t="str">
        <f t="shared" si="94"/>
        <v>-</v>
      </c>
      <c r="FL64" s="66" t="str">
        <f t="shared" si="95"/>
        <v>-</v>
      </c>
      <c r="FM64" s="66" t="str">
        <f t="shared" si="96"/>
        <v>-</v>
      </c>
      <c r="FN64" s="7"/>
      <c r="FO64" s="7"/>
      <c r="FP64" s="7"/>
      <c r="FQ64" s="97" t="s">
        <v>2</v>
      </c>
      <c r="FR64" s="71"/>
      <c r="FS64" s="7">
        <f>IF(ISNUMBER(INDEX($CI$15:$DI$314,$B64,GC$5)),MAX(FS$14:FS63)+1,0)</f>
        <v>0</v>
      </c>
      <c r="FT64" s="7" t="str">
        <f t="shared" si="97"/>
        <v/>
      </c>
      <c r="FU64" s="7" t="str">
        <f t="shared" si="98"/>
        <v/>
      </c>
      <c r="FV64" s="291">
        <f t="shared" si="99"/>
        <v>50</v>
      </c>
      <c r="FW64" s="291" t="str">
        <f t="shared" si="100"/>
        <v/>
      </c>
      <c r="FX64" s="291" t="str">
        <f t="shared" si="141"/>
        <v/>
      </c>
      <c r="FY64" s="85" t="str">
        <f t="shared" si="102"/>
        <v/>
      </c>
      <c r="FZ64" s="338" t="str">
        <f t="shared" si="103"/>
        <v/>
      </c>
      <c r="GA64" s="316" t="str">
        <f t="shared" si="104"/>
        <v/>
      </c>
      <c r="GB64" s="28" t="str">
        <f t="shared" si="105"/>
        <v/>
      </c>
      <c r="GC64" s="279" t="str">
        <f t="shared" si="115"/>
        <v/>
      </c>
      <c r="GD64" s="366" t="str">
        <f t="shared" si="142"/>
        <v/>
      </c>
      <c r="GE64" s="81"/>
      <c r="GF64" s="279" t="str">
        <f t="shared" si="116"/>
        <v/>
      </c>
      <c r="GG64" s="366" t="str">
        <f t="shared" si="143"/>
        <v/>
      </c>
      <c r="GH64" s="81"/>
      <c r="GI64" s="279" t="str">
        <f t="shared" si="117"/>
        <v/>
      </c>
      <c r="GJ64" s="366" t="str">
        <f t="shared" si="144"/>
        <v/>
      </c>
      <c r="GK64" s="81"/>
      <c r="GL64" s="279" t="str">
        <f t="shared" si="118"/>
        <v/>
      </c>
      <c r="GM64" s="362" t="str">
        <f t="shared" si="145"/>
        <v/>
      </c>
      <c r="GN64" s="81"/>
      <c r="GO64" s="279" t="str">
        <f t="shared" si="119"/>
        <v/>
      </c>
      <c r="GP64" s="286" t="str">
        <f t="shared" si="110"/>
        <v/>
      </c>
      <c r="GQ64" s="279"/>
      <c r="GR64" s="339" t="str">
        <f>IF(ISNUMBER(IF64),INDEX($GA$15:$GA$313,MATCH(IF64,$IE$15:$IE$190,0),1),"")</f>
        <v/>
      </c>
      <c r="GS64" s="341" t="str">
        <f t="shared" si="111"/>
        <v/>
      </c>
      <c r="GT64" s="340" t="str">
        <f t="shared" si="112"/>
        <v/>
      </c>
      <c r="GU64" s="279" t="str">
        <f t="shared" si="146"/>
        <v/>
      </c>
      <c r="GV64" s="279" t="str">
        <f t="shared" si="132"/>
        <v/>
      </c>
      <c r="GW64" s="279"/>
      <c r="GX64" s="279"/>
      <c r="GY64" s="279"/>
      <c r="GZ64" s="71"/>
      <c r="HA64" s="281"/>
      <c r="HB64" s="371"/>
      <c r="HC64" s="371"/>
      <c r="HD64" s="371"/>
      <c r="HE64" s="371"/>
      <c r="HF64" s="371"/>
      <c r="HG64" s="371"/>
      <c r="HH64" s="371"/>
      <c r="HI64" s="371"/>
      <c r="HJ64" s="281"/>
      <c r="HK64" s="294"/>
      <c r="HL64" s="294"/>
      <c r="HM64" s="75"/>
      <c r="HN64" s="293">
        <f>IF(HA64&lt;&gt;"",MAX(HN$14:HN63)+1,0)</f>
        <v>0</v>
      </c>
      <c r="HO64" s="293">
        <f>IF(HB64&lt;&gt;"",MAX(HO$14:HO63)+1,0)</f>
        <v>0</v>
      </c>
      <c r="HP64" s="293">
        <f>IF(HC64&lt;&gt;"",MAX(HP$14:HP63)+1,0)</f>
        <v>0</v>
      </c>
      <c r="HQ64" s="293">
        <f>IF(HD64&lt;&gt;"",MAX(HQ$14:HQ63)+1,0)</f>
        <v>0</v>
      </c>
      <c r="HR64" s="293">
        <f>IF(HE64&lt;&gt;"",MAX(HR$14:HR63)+1,0)</f>
        <v>0</v>
      </c>
      <c r="HS64" s="293">
        <f>IF(HF64&lt;&gt;"",MAX(HS$14:HS63)+1,0)</f>
        <v>0</v>
      </c>
      <c r="HT64" s="293">
        <f>IF(HG64&lt;&gt;"",MAX(HT$14:HT63)+1,0)</f>
        <v>0</v>
      </c>
      <c r="HU64" s="293">
        <f>IF(HH64&lt;&gt;"",MAX(HU$14:HU63)+1,0)</f>
        <v>0</v>
      </c>
      <c r="HV64" s="293">
        <f>IF(HI64&lt;&gt;"",MAX(HV$14:HV63)+1,0)</f>
        <v>0</v>
      </c>
      <c r="HW64" s="293">
        <f>IF(HJ64&lt;&gt;"",MAX(HW$14:HW63)+1,0)</f>
        <v>0</v>
      </c>
      <c r="HX64" s="293">
        <f>IF(HK64&lt;&gt;"",MAX(HX$14:HX63)+1,0)</f>
        <v>0</v>
      </c>
      <c r="HY64" s="293">
        <f>IF(HL64&lt;&gt;"",MAX(HY$14:HY63)+1,0)</f>
        <v>0</v>
      </c>
      <c r="HZ64" s="75">
        <f t="shared" si="123"/>
        <v>2</v>
      </c>
      <c r="IA64" s="75">
        <f t="shared" si="124"/>
        <v>0</v>
      </c>
      <c r="IB64" s="75">
        <f t="shared" si="125"/>
        <v>18</v>
      </c>
      <c r="IC64" s="75" t="str">
        <f t="shared" si="126"/>
        <v>wetdry</v>
      </c>
      <c r="ID64" s="395" t="str">
        <f t="shared" si="127"/>
        <v/>
      </c>
      <c r="IE64" s="394">
        <f>IF(ISNUMBER(MATCH(GA64,$IC$15:$IC$313,0)),0,MAX(IE$14:IE63)+1)</f>
        <v>0</v>
      </c>
      <c r="IF64" s="394" t="str">
        <f t="shared" si="128"/>
        <v/>
      </c>
      <c r="IG64" s="383"/>
      <c r="IH64" s="80"/>
      <c r="II64" s="19"/>
      <c r="IJ64" s="282"/>
      <c r="IK64" s="71"/>
      <c r="IL64" s="229"/>
      <c r="IM64" s="229"/>
      <c r="IN64" s="22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98"/>
      <c r="JB64" s="180"/>
      <c r="JC64" s="107"/>
      <c r="JD64" s="107"/>
      <c r="JE64" s="107"/>
      <c r="JF64" s="107"/>
      <c r="JG64" s="188"/>
      <c r="JH64" s="180"/>
      <c r="JI64" s="134"/>
      <c r="JJ64" s="180"/>
      <c r="JK64" s="134"/>
      <c r="JL64" s="107"/>
      <c r="JM64" s="107"/>
      <c r="JN64" s="134"/>
      <c r="JO64" s="107"/>
      <c r="JP64" s="107"/>
      <c r="JQ64" s="107"/>
      <c r="JR64" s="160" t="str">
        <f t="shared" si="150"/>
        <v/>
      </c>
      <c r="JS64" s="160" t="str">
        <f t="shared" si="151"/>
        <v/>
      </c>
      <c r="JT64" s="160" t="str">
        <f t="shared" si="152"/>
        <v/>
      </c>
      <c r="JU64" s="160" t="str">
        <f t="shared" si="140"/>
        <v/>
      </c>
      <c r="JV64" s="98"/>
      <c r="JW64" s="71"/>
      <c r="JX64" s="293" t="str">
        <f>IF(AND(ISNUMBER(JX$14),ISNUMBER(MATCH($IC64,DJ$15:DJ$313,0))),$IC64,"")</f>
        <v/>
      </c>
      <c r="JY64" s="293" t="str">
        <f>IF(AND(ISNUMBER(JY$14),ISNUMBER(MATCH($IC64,DK$15:DK$313,0))),$IC64,"")</f>
        <v/>
      </c>
      <c r="JZ64" s="293" t="str">
        <f>IF(AND(ISNUMBER(JZ$14),ISNUMBER(MATCH($IC64,DL$15:DL$313,0))),$IC64,"")</f>
        <v/>
      </c>
      <c r="KA64" s="293" t="str">
        <f>IF(AND(ISNUMBER(KA$14),ISNUMBER(MATCH($IC64,DM$15:DM$313,0))),$IC64,"")</f>
        <v/>
      </c>
      <c r="KB64" s="293" t="str">
        <f>IF(AND(ISNUMBER(KB$14),ISNUMBER(MATCH($IC64,DN$15:DN$313,0))),$IC64,"")</f>
        <v/>
      </c>
      <c r="KC64" s="293" t="str">
        <f>IF(AND(ISNUMBER(KC$14),ISNUMBER(MATCH($IC64,DO$15:DO$313,0))),$IC64,"")</f>
        <v/>
      </c>
      <c r="KD64" s="293" t="str">
        <f>IF(AND(ISNUMBER(KD$14),ISNUMBER(MATCH($IC64,DP$15:DP$313,0))),$IC64,"")</f>
        <v/>
      </c>
      <c r="KE64" s="293" t="str">
        <f>IF(AND(ISNUMBER(KE$14),ISNUMBER(MATCH($IC64,DQ$15:DQ$313,0))),$IC64,"")</f>
        <v/>
      </c>
      <c r="KF64" s="293" t="str">
        <f>IF(AND(ISNUMBER(KF$14),ISNUMBER(MATCH($IC64,DR$15:DR$313,0))),$IC64,"")</f>
        <v/>
      </c>
      <c r="KG64" s="293" t="str">
        <f>IF(AND(ISNUMBER(KG$14),ISNUMBER(MATCH($IC64,DS$15:DS$313,0))),$IC64,"")</f>
        <v/>
      </c>
      <c r="KH64" s="293" t="str">
        <f>IF(AND(ISNUMBER(KH$14),ISNUMBER(MATCH($IC64,DT$15:DT$313,0))),$IC64,"")</f>
        <v/>
      </c>
      <c r="KI64" s="293" t="str">
        <f>IF(AND(ISNUMBER(KI$14),ISNUMBER(MATCH($IC64,DU$15:DU$313,0))),$IC64,"")</f>
        <v/>
      </c>
      <c r="KJ64" s="293" t="str">
        <f>IF(AND(ISNUMBER(KJ$14),ISNUMBER(MATCH($IC64,DV$15:DV$313,0))),$IC64,"")</f>
        <v/>
      </c>
      <c r="KK64" s="293" t="str">
        <f>IF(AND(ISNUMBER(KK$14),ISNUMBER(MATCH($IC64,DW$15:DW$313,0))),$IC64,"")</f>
        <v>wetdry</v>
      </c>
      <c r="KL64" s="293" t="str">
        <f>IF(AND(ISNUMBER(KL$14),ISNUMBER(MATCH($IC64,DX$15:DX$313,0))),$IC64,"")</f>
        <v/>
      </c>
      <c r="KM64" s="293" t="str">
        <f>IF(AND(ISNUMBER(KM$14),ISNUMBER(MATCH($IC64,DY$15:DY$313,0))),$IC64,"")</f>
        <v/>
      </c>
      <c r="KN64" s="293" t="str">
        <f>IF(AND(ISNUMBER(KN$14),ISNUMBER(MATCH($IC64,DZ$15:DZ$313,0))),$IC64,"")</f>
        <v/>
      </c>
      <c r="KO64" s="293" t="str">
        <f>IF(AND(ISNUMBER(KO$14),ISNUMBER(MATCH($IC64,EA$15:EA$313,0))),$IC64,"")</f>
        <v/>
      </c>
      <c r="KP64" s="293" t="str">
        <f>IF(AND(ISNUMBER(KP$14),ISNUMBER(MATCH($IC64,EB$15:EB$313,0))),$IC64,"")</f>
        <v/>
      </c>
      <c r="KQ64" s="293" t="str">
        <f>IF(AND(ISNUMBER(KQ$14),ISNUMBER(MATCH($IC64,EC$15:EC$313,0))),$IC64,"")</f>
        <v>wetdry</v>
      </c>
      <c r="KR64" s="293" t="str">
        <f>IF(AND(ISNUMBER(KR$14),ISNUMBER(MATCH($IC64,ED$15:ED$313,0))),$IC64,"")</f>
        <v/>
      </c>
      <c r="KS64" s="293" t="str">
        <f>IF(AND(ISNUMBER(KS$14),ISNUMBER(MATCH($IC64,EE$15:EE$313,0))),$IC64,"")</f>
        <v/>
      </c>
      <c r="KT64" s="293" t="str">
        <f>IF(AND(ISNUMBER(KT$14),ISNUMBER(MATCH($IC64,EF$15:EF$313,0))),$IC64,"")</f>
        <v/>
      </c>
      <c r="KU64" s="293" t="str">
        <f>IF(AND(ISNUMBER(KU$14),ISNUMBER(MATCH($IC64,EG$15:EG$313,0))),$IC64,"")</f>
        <v/>
      </c>
      <c r="KV64" s="293" t="str">
        <f>IF(AND(ISNUMBER(KV$14),ISNUMBER(MATCH($IC64,EH$15:EH$313,0))),$IC64,"")</f>
        <v/>
      </c>
      <c r="KW64" s="293" t="str">
        <f>IF(AND(ISNUMBER(KW$14),ISNUMBER(MATCH($IC64,EI$15:EI$313,0))),$IC64,"")</f>
        <v/>
      </c>
      <c r="KX64" s="293" t="str">
        <f>IF(AND(ISNUMBER(KX$14),ISNUMBER(MATCH($IC64,EJ$15:EJ$313,0))),$IC64,"")</f>
        <v/>
      </c>
      <c r="KY64" s="293" t="str">
        <f>IF(AND(ISNUMBER(KY$14),ISNUMBER(MATCH($IC64,EK$15:EK$313,0))),$IC64,"")</f>
        <v/>
      </c>
      <c r="KZ64" s="293"/>
      <c r="LA64" s="293"/>
      <c r="LB64" s="293"/>
      <c r="LC64" s="75">
        <f>COUNTIF(JX64:KY64,"="&amp;IC64)</f>
        <v>2</v>
      </c>
      <c r="LD64" s="71"/>
      <c r="LE64" s="71"/>
      <c r="LF64" s="71"/>
      <c r="LG64" s="71"/>
      <c r="LH64" s="71"/>
      <c r="LI64" s="71"/>
      <c r="LJ64" s="71"/>
      <c r="LK64" s="71"/>
      <c r="LL64" s="71"/>
      <c r="LM64" s="71"/>
      <c r="LN64" s="71"/>
      <c r="LO64" s="71"/>
      <c r="LP64" s="71"/>
      <c r="LQ64" s="71"/>
    </row>
    <row r="65" spans="1:329" ht="6" customHeight="1" x14ac:dyDescent="0.25">
      <c r="A65" s="80"/>
      <c r="B65" s="305">
        <f t="shared" si="129"/>
        <v>51</v>
      </c>
      <c r="C65" s="84" t="s">
        <v>43</v>
      </c>
      <c r="D65" s="303" t="s">
        <v>593</v>
      </c>
      <c r="E65" s="71"/>
      <c r="F65" s="260"/>
      <c r="G65" s="261" t="s">
        <v>17</v>
      </c>
      <c r="H65" s="262">
        <v>1</v>
      </c>
      <c r="I65" s="260"/>
      <c r="J65" s="261"/>
      <c r="K65" s="262"/>
      <c r="L65" s="260"/>
      <c r="M65" s="261" t="s">
        <v>15</v>
      </c>
      <c r="N65" s="262">
        <v>100</v>
      </c>
      <c r="O65" s="260"/>
      <c r="P65" s="261" t="s">
        <v>18</v>
      </c>
      <c r="Q65" s="262">
        <v>16</v>
      </c>
      <c r="R65" s="260"/>
      <c r="S65" s="261"/>
      <c r="T65" s="262"/>
      <c r="U65" s="260"/>
      <c r="V65" s="261"/>
      <c r="W65" s="262"/>
      <c r="X65" s="260"/>
      <c r="Y65" s="261"/>
      <c r="Z65" s="262"/>
      <c r="AA65" s="260"/>
      <c r="AB65" s="261" t="s">
        <v>21</v>
      </c>
      <c r="AC65" s="262">
        <f>$AC$6</f>
        <v>2</v>
      </c>
      <c r="AD65" s="260"/>
      <c r="AE65" s="261"/>
      <c r="AF65" s="262"/>
      <c r="AG65" s="260"/>
      <c r="AH65" s="261" t="s">
        <v>22</v>
      </c>
      <c r="AI65" s="262">
        <v>20</v>
      </c>
      <c r="AJ65" s="260"/>
      <c r="AK65" s="261"/>
      <c r="AL65" s="262"/>
      <c r="AM65" s="260"/>
      <c r="AN65" s="261" t="s">
        <v>1</v>
      </c>
      <c r="AO65" s="262">
        <v>1</v>
      </c>
      <c r="AP65" s="283"/>
      <c r="AQ65" s="356"/>
      <c r="AR65" s="351"/>
      <c r="AS65" s="283"/>
      <c r="AT65" s="356"/>
      <c r="AU65" s="351"/>
      <c r="AV65" s="260"/>
      <c r="AW65" s="261"/>
      <c r="AX65" s="262"/>
      <c r="AY65" s="260"/>
      <c r="AZ65" s="261" t="s">
        <v>783</v>
      </c>
      <c r="BA65" s="262" t="s">
        <v>111</v>
      </c>
      <c r="BB65" s="260"/>
      <c r="BC65" s="261"/>
      <c r="BD65" s="262"/>
      <c r="BE65" s="260"/>
      <c r="BF65" s="261"/>
      <c r="BG65" s="262"/>
      <c r="BH65" s="260"/>
      <c r="BI65" s="261"/>
      <c r="BJ65" s="261"/>
      <c r="BK65" s="260"/>
      <c r="BL65" s="261"/>
      <c r="BM65" s="262"/>
      <c r="BN65" s="260"/>
      <c r="BO65" s="261"/>
      <c r="BP65" s="262"/>
      <c r="BQ65" s="260"/>
      <c r="BR65" s="261"/>
      <c r="BS65" s="262"/>
      <c r="BT65" s="260"/>
      <c r="BU65" s="261"/>
      <c r="BV65" s="262"/>
      <c r="BW65" s="260"/>
      <c r="BX65" s="261"/>
      <c r="BY65" s="262"/>
      <c r="BZ65" s="260"/>
      <c r="CA65" s="261" t="s">
        <v>648</v>
      </c>
      <c r="CB65" s="262" t="s">
        <v>2</v>
      </c>
      <c r="CC65" s="260"/>
      <c r="CD65" s="261" t="s">
        <v>206</v>
      </c>
      <c r="CE65" s="262">
        <v>1</v>
      </c>
      <c r="CF65" s="376" t="s">
        <v>2</v>
      </c>
      <c r="CG65" s="229"/>
      <c r="CH65" s="230" t="str">
        <f>IF(ISNUMBER(FW65),IF(ISNUMBER(MATCH(GA65,$CG$15:$CG$313,0)),0,MAX(CH$14:CH64)+1),"")</f>
        <v/>
      </c>
      <c r="CI65" s="7">
        <f t="shared" si="19"/>
        <v>43</v>
      </c>
      <c r="CJ65" s="7" t="str">
        <f t="shared" si="20"/>
        <v/>
      </c>
      <c r="CK65" s="7">
        <f t="shared" si="21"/>
        <v>24</v>
      </c>
      <c r="CL65" s="7">
        <f t="shared" si="22"/>
        <v>18</v>
      </c>
      <c r="CM65" s="7" t="str">
        <f t="shared" si="23"/>
        <v/>
      </c>
      <c r="CN65" s="7" t="str">
        <f t="shared" si="24"/>
        <v/>
      </c>
      <c r="CO65" s="7" t="str">
        <f t="shared" si="25"/>
        <v/>
      </c>
      <c r="CP65" s="7">
        <f t="shared" si="26"/>
        <v>24</v>
      </c>
      <c r="CQ65" s="7" t="str">
        <f t="shared" si="27"/>
        <v/>
      </c>
      <c r="CR65" s="7">
        <f t="shared" si="28"/>
        <v>14</v>
      </c>
      <c r="CS65" s="7" t="str">
        <f t="shared" si="29"/>
        <v/>
      </c>
      <c r="CT65" s="7" t="str">
        <f t="shared" si="30"/>
        <v/>
      </c>
      <c r="CU65" s="7" t="str">
        <f t="shared" si="31"/>
        <v/>
      </c>
      <c r="CV65" s="7" t="str">
        <f t="shared" si="32"/>
        <v/>
      </c>
      <c r="CW65" s="7" t="str">
        <f t="shared" si="33"/>
        <v/>
      </c>
      <c r="CX65" s="7" t="str">
        <f t="shared" si="34"/>
        <v/>
      </c>
      <c r="CY65" s="7" t="str">
        <f t="shared" si="35"/>
        <v/>
      </c>
      <c r="CZ65" s="7" t="str">
        <f t="shared" si="36"/>
        <v/>
      </c>
      <c r="DA65" s="7" t="str">
        <f t="shared" si="37"/>
        <v/>
      </c>
      <c r="DB65" s="7" t="str">
        <f t="shared" si="38"/>
        <v/>
      </c>
      <c r="DC65" s="7" t="str">
        <f t="shared" si="39"/>
        <v/>
      </c>
      <c r="DD65" s="7" t="str">
        <f t="shared" si="40"/>
        <v/>
      </c>
      <c r="DE65" s="7" t="str">
        <f t="shared" si="41"/>
        <v/>
      </c>
      <c r="DF65" s="7" t="str">
        <f t="shared" si="42"/>
        <v/>
      </c>
      <c r="DG65" s="7">
        <f t="shared" si="43"/>
        <v>84</v>
      </c>
      <c r="DH65" s="7" t="str">
        <f t="shared" si="44"/>
        <v/>
      </c>
      <c r="DI65" s="65" t="s">
        <v>2</v>
      </c>
      <c r="DJ65" s="309" t="str">
        <f t="shared" si="45"/>
        <v>dmcoef</v>
      </c>
      <c r="DK65" s="309" t="str">
        <f t="shared" si="46"/>
        <v>-</v>
      </c>
      <c r="DL65" s="309" t="str">
        <f t="shared" si="47"/>
        <v>dmcoef</v>
      </c>
      <c r="DM65" s="309" t="str">
        <f t="shared" si="48"/>
        <v>dmcoef</v>
      </c>
      <c r="DN65" s="309" t="str">
        <f t="shared" si="49"/>
        <v>-</v>
      </c>
      <c r="DO65" s="309" t="str">
        <f t="shared" si="50"/>
        <v>-</v>
      </c>
      <c r="DP65" s="309" t="str">
        <f t="shared" si="51"/>
        <v>-</v>
      </c>
      <c r="DQ65" s="309" t="str">
        <f t="shared" si="52"/>
        <v>dmcoef</v>
      </c>
      <c r="DR65" s="309" t="str">
        <f t="shared" si="53"/>
        <v>-</v>
      </c>
      <c r="DS65" s="309" t="str">
        <f t="shared" si="54"/>
        <v>dmcoef</v>
      </c>
      <c r="DT65" s="309" t="str">
        <f t="shared" si="55"/>
        <v>-</v>
      </c>
      <c r="DU65" s="309" t="str">
        <f t="shared" si="56"/>
        <v>-</v>
      </c>
      <c r="DV65" s="309" t="str">
        <f t="shared" si="57"/>
        <v>-</v>
      </c>
      <c r="DW65" s="309" t="str">
        <f t="shared" si="58"/>
        <v>-</v>
      </c>
      <c r="DX65" s="309" t="str">
        <f t="shared" si="59"/>
        <v>-</v>
      </c>
      <c r="DY65" s="309" t="str">
        <f t="shared" si="60"/>
        <v>-</v>
      </c>
      <c r="DZ65" s="309" t="str">
        <f t="shared" si="61"/>
        <v>-</v>
      </c>
      <c r="EA65" s="309" t="str">
        <f t="shared" si="62"/>
        <v>-</v>
      </c>
      <c r="EB65" s="309" t="str">
        <f t="shared" si="63"/>
        <v>-</v>
      </c>
      <c r="EC65" s="309" t="str">
        <f t="shared" si="64"/>
        <v>-</v>
      </c>
      <c r="ED65" s="309" t="str">
        <f t="shared" si="65"/>
        <v>-</v>
      </c>
      <c r="EE65" s="309" t="str">
        <f t="shared" si="66"/>
        <v>-</v>
      </c>
      <c r="EF65" s="309" t="str">
        <f t="shared" si="67"/>
        <v>-</v>
      </c>
      <c r="EG65" s="309" t="str">
        <f t="shared" si="68"/>
        <v>-</v>
      </c>
      <c r="EH65" s="309" t="str">
        <f t="shared" si="69"/>
        <v>dmcoef</v>
      </c>
      <c r="EI65" s="309" t="str">
        <f t="shared" si="70"/>
        <v>-</v>
      </c>
      <c r="EJ65" s="7"/>
      <c r="EK65" s="7"/>
      <c r="EL65" s="7"/>
      <c r="EM65" s="34"/>
      <c r="EN65" s="66">
        <f t="shared" si="71"/>
        <v>0</v>
      </c>
      <c r="EO65" s="66" t="str">
        <f t="shared" si="72"/>
        <v>-</v>
      </c>
      <c r="EP65" s="66">
        <f t="shared" si="73"/>
        <v>0</v>
      </c>
      <c r="EQ65" s="66">
        <f t="shared" si="74"/>
        <v>1.0000000000000001E-9</v>
      </c>
      <c r="ER65" s="66" t="str">
        <f t="shared" si="75"/>
        <v>-</v>
      </c>
      <c r="ES65" s="66" t="str">
        <f t="shared" si="76"/>
        <v>-</v>
      </c>
      <c r="ET65" s="66" t="str">
        <f t="shared" si="77"/>
        <v>-</v>
      </c>
      <c r="EU65" s="66">
        <f t="shared" si="78"/>
        <v>0</v>
      </c>
      <c r="EV65" s="66" t="str">
        <f t="shared" si="79"/>
        <v>-</v>
      </c>
      <c r="EW65" s="66">
        <f t="shared" si="80"/>
        <v>1.34E-5</v>
      </c>
      <c r="EX65" s="66" t="str">
        <f t="shared" si="81"/>
        <v>-</v>
      </c>
      <c r="EY65" s="66" t="str">
        <f t="shared" si="82"/>
        <v>-</v>
      </c>
      <c r="EZ65" s="66" t="str">
        <f t="shared" si="83"/>
        <v>-</v>
      </c>
      <c r="FA65" s="66" t="str">
        <f t="shared" si="84"/>
        <v>-</v>
      </c>
      <c r="FB65" s="66" t="str">
        <f t="shared" si="85"/>
        <v>-</v>
      </c>
      <c r="FC65" s="66" t="str">
        <f t="shared" si="86"/>
        <v>-</v>
      </c>
      <c r="FD65" s="66" t="str">
        <f t="shared" si="87"/>
        <v>-</v>
      </c>
      <c r="FE65" s="66" t="str">
        <f t="shared" si="88"/>
        <v>-</v>
      </c>
      <c r="FF65" s="66" t="str">
        <f t="shared" si="89"/>
        <v>-</v>
      </c>
      <c r="FG65" s="66" t="str">
        <f t="shared" si="90"/>
        <v>-</v>
      </c>
      <c r="FH65" s="66" t="str">
        <f t="shared" si="91"/>
        <v>-</v>
      </c>
      <c r="FI65" s="66" t="str">
        <f t="shared" si="92"/>
        <v>-</v>
      </c>
      <c r="FJ65" s="66" t="str">
        <f t="shared" si="93"/>
        <v>-</v>
      </c>
      <c r="FK65" s="66" t="str">
        <f t="shared" si="94"/>
        <v>-</v>
      </c>
      <c r="FL65" s="66">
        <f t="shared" si="95"/>
        <v>0</v>
      </c>
      <c r="FM65" s="66" t="str">
        <f t="shared" si="96"/>
        <v>-</v>
      </c>
      <c r="FN65" s="7"/>
      <c r="FO65" s="7"/>
      <c r="FP65" s="7"/>
      <c r="FQ65" s="97" t="s">
        <v>2</v>
      </c>
      <c r="FR65" s="71"/>
      <c r="FS65" s="7">
        <f>IF(ISNUMBER(INDEX($CI$15:$DI$314,$B65,GC$5)),MAX(FS$14:FS64)+1,0)</f>
        <v>0</v>
      </c>
      <c r="FT65" s="7" t="str">
        <f t="shared" si="97"/>
        <v/>
      </c>
      <c r="FU65" s="7" t="str">
        <f t="shared" si="98"/>
        <v/>
      </c>
      <c r="FV65" s="291">
        <f t="shared" si="99"/>
        <v>51</v>
      </c>
      <c r="FW65" s="291" t="str">
        <f t="shared" si="100"/>
        <v/>
      </c>
      <c r="FX65" s="291" t="str">
        <f t="shared" si="141"/>
        <v/>
      </c>
      <c r="FY65" s="85" t="str">
        <f t="shared" si="102"/>
        <v/>
      </c>
      <c r="FZ65" s="338" t="str">
        <f t="shared" si="103"/>
        <v/>
      </c>
      <c r="GA65" s="316" t="str">
        <f t="shared" si="104"/>
        <v/>
      </c>
      <c r="GB65" s="28" t="str">
        <f t="shared" si="105"/>
        <v/>
      </c>
      <c r="GC65" s="279" t="str">
        <f t="shared" si="115"/>
        <v/>
      </c>
      <c r="GD65" s="366" t="str">
        <f t="shared" si="142"/>
        <v/>
      </c>
      <c r="GE65" s="81"/>
      <c r="GF65" s="279" t="str">
        <f t="shared" si="116"/>
        <v/>
      </c>
      <c r="GG65" s="366" t="str">
        <f t="shared" si="143"/>
        <v/>
      </c>
      <c r="GH65" s="81"/>
      <c r="GI65" s="279" t="str">
        <f t="shared" si="117"/>
        <v/>
      </c>
      <c r="GJ65" s="366" t="str">
        <f t="shared" si="144"/>
        <v/>
      </c>
      <c r="GK65" s="81"/>
      <c r="GL65" s="279" t="str">
        <f t="shared" si="118"/>
        <v/>
      </c>
      <c r="GM65" s="362" t="str">
        <f t="shared" si="145"/>
        <v/>
      </c>
      <c r="GN65" s="81"/>
      <c r="GO65" s="279" t="str">
        <f t="shared" si="119"/>
        <v/>
      </c>
      <c r="GP65" s="286" t="str">
        <f t="shared" si="110"/>
        <v/>
      </c>
      <c r="GQ65" s="279"/>
      <c r="GR65" s="339" t="str">
        <f>IF(ISNUMBER(IF65),INDEX($GA$15:$GA$313,MATCH(IF65,$IE$15:$IE$190,0),1),"")</f>
        <v/>
      </c>
      <c r="GS65" s="341" t="str">
        <f t="shared" si="111"/>
        <v/>
      </c>
      <c r="GT65" s="340" t="str">
        <f t="shared" si="112"/>
        <v/>
      </c>
      <c r="GU65" s="279" t="str">
        <f t="shared" si="146"/>
        <v/>
      </c>
      <c r="GV65" s="279" t="str">
        <f t="shared" si="132"/>
        <v/>
      </c>
      <c r="GW65" s="279"/>
      <c r="GX65" s="279"/>
      <c r="GY65" s="279"/>
      <c r="GZ65" s="71"/>
      <c r="HA65" s="281"/>
      <c r="HB65" s="371"/>
      <c r="HC65" s="371"/>
      <c r="HD65" s="371"/>
      <c r="HE65" s="371"/>
      <c r="HF65" s="371"/>
      <c r="HG65" s="371"/>
      <c r="HH65" s="371"/>
      <c r="HI65" s="371"/>
      <c r="HJ65" s="281"/>
      <c r="HK65" s="294"/>
      <c r="HL65" s="294"/>
      <c r="HM65" s="75"/>
      <c r="HN65" s="293">
        <f>IF(HA65&lt;&gt;"",MAX(HN$14:HN64)+1,0)</f>
        <v>0</v>
      </c>
      <c r="HO65" s="293">
        <f>IF(HB65&lt;&gt;"",MAX(HO$14:HO64)+1,0)</f>
        <v>0</v>
      </c>
      <c r="HP65" s="293">
        <f>IF(HC65&lt;&gt;"",MAX(HP$14:HP64)+1,0)</f>
        <v>0</v>
      </c>
      <c r="HQ65" s="293">
        <f>IF(HD65&lt;&gt;"",MAX(HQ$14:HQ64)+1,0)</f>
        <v>0</v>
      </c>
      <c r="HR65" s="293">
        <f>IF(HE65&lt;&gt;"",MAX(HR$14:HR64)+1,0)</f>
        <v>0</v>
      </c>
      <c r="HS65" s="293">
        <f>IF(HF65&lt;&gt;"",MAX(HS$14:HS64)+1,0)</f>
        <v>0</v>
      </c>
      <c r="HT65" s="293">
        <f>IF(HG65&lt;&gt;"",MAX(HT$14:HT64)+1,0)</f>
        <v>0</v>
      </c>
      <c r="HU65" s="293">
        <f>IF(HH65&lt;&gt;"",MAX(HU$14:HU64)+1,0)</f>
        <v>0</v>
      </c>
      <c r="HV65" s="293">
        <f>IF(HI65&lt;&gt;"",MAX(HV$14:HV64)+1,0)</f>
        <v>0</v>
      </c>
      <c r="HW65" s="293">
        <f>IF(HJ65&lt;&gt;"",MAX(HW$14:HW64)+1,0)</f>
        <v>0</v>
      </c>
      <c r="HX65" s="293">
        <f>IF(HK65&lt;&gt;"",MAX(HX$14:HX64)+1,0)</f>
        <v>0</v>
      </c>
      <c r="HY65" s="293">
        <f>IF(HL65&lt;&gt;"",MAX(HY$14:HY64)+1,0)</f>
        <v>0</v>
      </c>
      <c r="HZ65" s="75">
        <f t="shared" si="123"/>
        <v>2</v>
      </c>
      <c r="IA65" s="75">
        <f t="shared" si="124"/>
        <v>0</v>
      </c>
      <c r="IB65" s="75">
        <f t="shared" si="125"/>
        <v>19</v>
      </c>
      <c r="IC65" s="75" t="str">
        <f t="shared" si="126"/>
        <v>wetfct</v>
      </c>
      <c r="ID65" s="395" t="str">
        <f t="shared" si="127"/>
        <v/>
      </c>
      <c r="IE65" s="394">
        <f>IF(ISNUMBER(MATCH(GA65,$IC$15:$IC$313,0)),0,MAX(IE$14:IE64)+1)</f>
        <v>0</v>
      </c>
      <c r="IF65" s="394" t="str">
        <f t="shared" si="128"/>
        <v/>
      </c>
      <c r="IG65" s="383"/>
      <c r="IH65" s="80"/>
      <c r="II65" s="19"/>
      <c r="IJ65" s="282"/>
      <c r="IK65" s="71"/>
      <c r="IL65" s="229"/>
      <c r="IM65" s="229"/>
      <c r="IN65" s="22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98"/>
      <c r="JB65" s="180"/>
      <c r="JC65" s="107"/>
      <c r="JD65" s="107"/>
      <c r="JE65" s="107"/>
      <c r="JF65" s="107"/>
      <c r="JG65" s="188"/>
      <c r="JH65" s="180"/>
      <c r="JI65" s="134"/>
      <c r="JJ65" s="180"/>
      <c r="JK65" s="134"/>
      <c r="JL65" s="107"/>
      <c r="JM65" s="107"/>
      <c r="JN65" s="134"/>
      <c r="JO65" s="107"/>
      <c r="JP65" s="107"/>
      <c r="JQ65" s="107"/>
      <c r="JR65" s="160" t="str">
        <f t="shared" si="150"/>
        <v/>
      </c>
      <c r="JS65" s="160" t="str">
        <f t="shared" si="151"/>
        <v/>
      </c>
      <c r="JT65" s="160" t="str">
        <f t="shared" si="152"/>
        <v/>
      </c>
      <c r="JU65" s="160" t="str">
        <f t="shared" si="140"/>
        <v/>
      </c>
      <c r="JV65" s="98"/>
      <c r="JW65" s="71"/>
      <c r="JX65" s="293" t="str">
        <f>IF(AND(ISNUMBER(JX$14),ISNUMBER(MATCH($IC65,DJ$15:DJ$313,0))),$IC65,"")</f>
        <v/>
      </c>
      <c r="JY65" s="293" t="str">
        <f>IF(AND(ISNUMBER(JY$14),ISNUMBER(MATCH($IC65,DK$15:DK$313,0))),$IC65,"")</f>
        <v/>
      </c>
      <c r="JZ65" s="293" t="str">
        <f>IF(AND(ISNUMBER(JZ$14),ISNUMBER(MATCH($IC65,DL$15:DL$313,0))),$IC65,"")</f>
        <v/>
      </c>
      <c r="KA65" s="293" t="str">
        <f>IF(AND(ISNUMBER(KA$14),ISNUMBER(MATCH($IC65,DM$15:DM$313,0))),$IC65,"")</f>
        <v/>
      </c>
      <c r="KB65" s="293" t="str">
        <f>IF(AND(ISNUMBER(KB$14),ISNUMBER(MATCH($IC65,DN$15:DN$313,0))),$IC65,"")</f>
        <v/>
      </c>
      <c r="KC65" s="293" t="str">
        <f>IF(AND(ISNUMBER(KC$14),ISNUMBER(MATCH($IC65,DO$15:DO$313,0))),$IC65,"")</f>
        <v/>
      </c>
      <c r="KD65" s="293" t="str">
        <f>IF(AND(ISNUMBER(KD$14),ISNUMBER(MATCH($IC65,DP$15:DP$313,0))),$IC65,"")</f>
        <v/>
      </c>
      <c r="KE65" s="293" t="str">
        <f>IF(AND(ISNUMBER(KE$14),ISNUMBER(MATCH($IC65,DQ$15:DQ$313,0))),$IC65,"")</f>
        <v/>
      </c>
      <c r="KF65" s="293" t="str">
        <f>IF(AND(ISNUMBER(KF$14),ISNUMBER(MATCH($IC65,DR$15:DR$313,0))),$IC65,"")</f>
        <v/>
      </c>
      <c r="KG65" s="293" t="str">
        <f>IF(AND(ISNUMBER(KG$14),ISNUMBER(MATCH($IC65,DS$15:DS$313,0))),$IC65,"")</f>
        <v/>
      </c>
      <c r="KH65" s="293" t="str">
        <f>IF(AND(ISNUMBER(KH$14),ISNUMBER(MATCH($IC65,DT$15:DT$313,0))),$IC65,"")</f>
        <v/>
      </c>
      <c r="KI65" s="293" t="str">
        <f>IF(AND(ISNUMBER(KI$14),ISNUMBER(MATCH($IC65,DU$15:DU$313,0))),$IC65,"")</f>
        <v/>
      </c>
      <c r="KJ65" s="293" t="str">
        <f>IF(AND(ISNUMBER(KJ$14),ISNUMBER(MATCH($IC65,DV$15:DV$313,0))),$IC65,"")</f>
        <v/>
      </c>
      <c r="KK65" s="293" t="str">
        <f>IF(AND(ISNUMBER(KK$14),ISNUMBER(MATCH($IC65,DW$15:DW$313,0))),$IC65,"")</f>
        <v>wetfct</v>
      </c>
      <c r="KL65" s="293" t="str">
        <f>IF(AND(ISNUMBER(KL$14),ISNUMBER(MATCH($IC65,DX$15:DX$313,0))),$IC65,"")</f>
        <v/>
      </c>
      <c r="KM65" s="293" t="str">
        <f>IF(AND(ISNUMBER(KM$14),ISNUMBER(MATCH($IC65,DY$15:DY$313,0))),$IC65,"")</f>
        <v/>
      </c>
      <c r="KN65" s="293" t="str">
        <f>IF(AND(ISNUMBER(KN$14),ISNUMBER(MATCH($IC65,DZ$15:DZ$313,0))),$IC65,"")</f>
        <v/>
      </c>
      <c r="KO65" s="293" t="str">
        <f>IF(AND(ISNUMBER(KO$14),ISNUMBER(MATCH($IC65,EA$15:EA$313,0))),$IC65,"")</f>
        <v/>
      </c>
      <c r="KP65" s="293" t="str">
        <f>IF(AND(ISNUMBER(KP$14),ISNUMBER(MATCH($IC65,EB$15:EB$313,0))),$IC65,"")</f>
        <v/>
      </c>
      <c r="KQ65" s="293" t="str">
        <f>IF(AND(ISNUMBER(KQ$14),ISNUMBER(MATCH($IC65,EC$15:EC$313,0))),$IC65,"")</f>
        <v>wetfct</v>
      </c>
      <c r="KR65" s="293" t="str">
        <f>IF(AND(ISNUMBER(KR$14),ISNUMBER(MATCH($IC65,ED$15:ED$313,0))),$IC65,"")</f>
        <v/>
      </c>
      <c r="KS65" s="293" t="str">
        <f>IF(AND(ISNUMBER(KS$14),ISNUMBER(MATCH($IC65,EE$15:EE$313,0))),$IC65,"")</f>
        <v/>
      </c>
      <c r="KT65" s="293" t="str">
        <f>IF(AND(ISNUMBER(KT$14),ISNUMBER(MATCH($IC65,EF$15:EF$313,0))),$IC65,"")</f>
        <v/>
      </c>
      <c r="KU65" s="293" t="str">
        <f>IF(AND(ISNUMBER(KU$14),ISNUMBER(MATCH($IC65,EG$15:EG$313,0))),$IC65,"")</f>
        <v/>
      </c>
      <c r="KV65" s="293" t="str">
        <f>IF(AND(ISNUMBER(KV$14),ISNUMBER(MATCH($IC65,EH$15:EH$313,0))),$IC65,"")</f>
        <v/>
      </c>
      <c r="KW65" s="293" t="str">
        <f>IF(AND(ISNUMBER(KW$14),ISNUMBER(MATCH($IC65,EI$15:EI$313,0))),$IC65,"")</f>
        <v/>
      </c>
      <c r="KX65" s="293" t="str">
        <f>IF(AND(ISNUMBER(KX$14),ISNUMBER(MATCH($IC65,EJ$15:EJ$313,0))),$IC65,"")</f>
        <v/>
      </c>
      <c r="KY65" s="293" t="str">
        <f>IF(AND(ISNUMBER(KY$14),ISNUMBER(MATCH($IC65,EK$15:EK$313,0))),$IC65,"")</f>
        <v/>
      </c>
      <c r="KZ65" s="293"/>
      <c r="LA65" s="293"/>
      <c r="LB65" s="293"/>
      <c r="LC65" s="75">
        <f>COUNTIF(JX65:KY65,"="&amp;IC65)</f>
        <v>2</v>
      </c>
      <c r="LD65" s="71"/>
      <c r="LE65" s="71"/>
      <c r="LF65" s="71"/>
      <c r="LG65" s="71"/>
      <c r="LH65" s="71"/>
      <c r="LI65" s="71"/>
      <c r="LJ65" s="71"/>
      <c r="LK65" s="71"/>
      <c r="LL65" s="71"/>
      <c r="LM65" s="71"/>
      <c r="LN65" s="71"/>
      <c r="LO65" s="71"/>
      <c r="LP65" s="71"/>
      <c r="LQ65" s="71"/>
    </row>
    <row r="66" spans="1:329" ht="6" customHeight="1" x14ac:dyDescent="0.25">
      <c r="A66" s="80"/>
      <c r="B66" s="305">
        <f t="shared" si="129"/>
        <v>52</v>
      </c>
      <c r="C66" s="84" t="s">
        <v>15</v>
      </c>
      <c r="D66" s="303" t="s">
        <v>545</v>
      </c>
      <c r="E66" s="71"/>
      <c r="F66" s="260"/>
      <c r="G66" s="261" t="s">
        <v>20</v>
      </c>
      <c r="H66" s="262">
        <v>0</v>
      </c>
      <c r="I66" s="260"/>
      <c r="J66" s="261"/>
      <c r="K66" s="262"/>
      <c r="L66" s="260"/>
      <c r="M66" s="261" t="s">
        <v>16</v>
      </c>
      <c r="N66" s="262">
        <v>300</v>
      </c>
      <c r="O66" s="260"/>
      <c r="P66" s="261" t="s">
        <v>21</v>
      </c>
      <c r="Q66" s="262">
        <v>2</v>
      </c>
      <c r="R66" s="260"/>
      <c r="S66" s="261"/>
      <c r="T66" s="262"/>
      <c r="U66" s="260"/>
      <c r="V66" s="261"/>
      <c r="W66" s="262"/>
      <c r="X66" s="260"/>
      <c r="Y66" s="261"/>
      <c r="Z66" s="262"/>
      <c r="AA66" s="260"/>
      <c r="AB66" s="261" t="s">
        <v>22</v>
      </c>
      <c r="AC66" s="262">
        <f>$AC$7</f>
        <v>32</v>
      </c>
      <c r="AD66" s="260"/>
      <c r="AE66" s="261"/>
      <c r="AF66" s="262"/>
      <c r="AG66" s="260"/>
      <c r="AH66" s="261" t="s">
        <v>114</v>
      </c>
      <c r="AI66" s="262">
        <v>1E-3</v>
      </c>
      <c r="AJ66" s="260"/>
      <c r="AK66" s="261"/>
      <c r="AL66" s="262"/>
      <c r="AM66" s="260"/>
      <c r="AN66" s="261" t="s">
        <v>657</v>
      </c>
      <c r="AO66" s="262" t="s">
        <v>244</v>
      </c>
      <c r="AP66" s="283"/>
      <c r="AQ66" s="356"/>
      <c r="AR66" s="351"/>
      <c r="AS66" s="283"/>
      <c r="AT66" s="356"/>
      <c r="AU66" s="351"/>
      <c r="AV66" s="260"/>
      <c r="AW66" s="261"/>
      <c r="AX66" s="262"/>
      <c r="AY66" s="260"/>
      <c r="AZ66" s="261" t="s">
        <v>745</v>
      </c>
      <c r="BA66" s="262" t="s">
        <v>800</v>
      </c>
      <c r="BB66" s="260"/>
      <c r="BC66" s="261"/>
      <c r="BD66" s="262"/>
      <c r="BE66" s="260"/>
      <c r="BF66" s="261"/>
      <c r="BG66" s="262"/>
      <c r="BH66" s="260"/>
      <c r="BI66" s="261"/>
      <c r="BJ66" s="261"/>
      <c r="BK66" s="260"/>
      <c r="BL66" s="261"/>
      <c r="BM66" s="262"/>
      <c r="BN66" s="260"/>
      <c r="BO66" s="261"/>
      <c r="BP66" s="262"/>
      <c r="BQ66" s="260"/>
      <c r="BR66" s="261"/>
      <c r="BS66" s="262"/>
      <c r="BT66" s="260"/>
      <c r="BU66" s="261"/>
      <c r="BV66" s="262"/>
      <c r="BW66" s="260"/>
      <c r="BX66" s="261"/>
      <c r="BY66" s="262"/>
      <c r="BZ66" s="260"/>
      <c r="CA66" s="261" t="s">
        <v>40</v>
      </c>
      <c r="CB66" s="262">
        <v>3</v>
      </c>
      <c r="CC66" s="260"/>
      <c r="CD66" s="261" t="s">
        <v>378</v>
      </c>
      <c r="CE66" s="262">
        <v>200</v>
      </c>
      <c r="CF66" s="376" t="s">
        <v>2</v>
      </c>
      <c r="CG66" s="229"/>
      <c r="CH66" s="230" t="str">
        <f>IF(ISNUMBER(FW66),IF(ISNUMBER(MATCH(GA66,$CG$15:$CG$313,0)),0,MAX(CH$14:CH65)+1),"")</f>
        <v/>
      </c>
      <c r="CI66" s="7">
        <f t="shared" si="19"/>
        <v>44</v>
      </c>
      <c r="CJ66" s="7" t="str">
        <f t="shared" si="20"/>
        <v/>
      </c>
      <c r="CK66" s="7">
        <f t="shared" si="21"/>
        <v>34</v>
      </c>
      <c r="CL66" s="7">
        <f t="shared" si="22"/>
        <v>40</v>
      </c>
      <c r="CM66" s="7" t="str">
        <f t="shared" si="23"/>
        <v/>
      </c>
      <c r="CN66" s="7" t="str">
        <f t="shared" si="24"/>
        <v/>
      </c>
      <c r="CO66" s="7" t="str">
        <f t="shared" si="25"/>
        <v/>
      </c>
      <c r="CP66" s="7">
        <f t="shared" si="26"/>
        <v>39</v>
      </c>
      <c r="CQ66" s="7" t="str">
        <f t="shared" si="27"/>
        <v/>
      </c>
      <c r="CR66" s="7">
        <f t="shared" si="28"/>
        <v>38</v>
      </c>
      <c r="CS66" s="7" t="str">
        <f t="shared" si="29"/>
        <v/>
      </c>
      <c r="CT66" s="7">
        <f t="shared" si="30"/>
        <v>27</v>
      </c>
      <c r="CU66" s="7">
        <f t="shared" si="31"/>
        <v>13</v>
      </c>
      <c r="CV66" s="7">
        <f t="shared" si="32"/>
        <v>11</v>
      </c>
      <c r="CW66" s="7" t="str">
        <f t="shared" si="33"/>
        <v/>
      </c>
      <c r="CX66" s="7">
        <f t="shared" si="34"/>
        <v>17</v>
      </c>
      <c r="CY66" s="7">
        <f t="shared" si="35"/>
        <v>22</v>
      </c>
      <c r="CZ66" s="7">
        <f t="shared" si="36"/>
        <v>27</v>
      </c>
      <c r="DA66" s="7">
        <f t="shared" si="37"/>
        <v>33</v>
      </c>
      <c r="DB66" s="7">
        <f t="shared" si="38"/>
        <v>21</v>
      </c>
      <c r="DC66" s="7">
        <f t="shared" si="39"/>
        <v>10</v>
      </c>
      <c r="DD66" s="7">
        <f t="shared" si="40"/>
        <v>17</v>
      </c>
      <c r="DE66" s="7" t="str">
        <f t="shared" si="41"/>
        <v/>
      </c>
      <c r="DF66" s="7">
        <f t="shared" si="42"/>
        <v>16</v>
      </c>
      <c r="DG66" s="7" t="str">
        <f t="shared" si="43"/>
        <v/>
      </c>
      <c r="DH66" s="7" t="str">
        <f t="shared" si="44"/>
        <v/>
      </c>
      <c r="DI66" s="65" t="s">
        <v>2</v>
      </c>
      <c r="DJ66" s="309" t="str">
        <f t="shared" si="45"/>
        <v>nouter</v>
      </c>
      <c r="DK66" s="309" t="str">
        <f t="shared" si="46"/>
        <v>-</v>
      </c>
      <c r="DL66" s="309" t="str">
        <f t="shared" si="47"/>
        <v>nouter</v>
      </c>
      <c r="DM66" s="309" t="str">
        <f t="shared" si="48"/>
        <v>nouter</v>
      </c>
      <c r="DN66" s="309" t="str">
        <f t="shared" si="49"/>
        <v>-</v>
      </c>
      <c r="DO66" s="309" t="str">
        <f t="shared" si="50"/>
        <v>-</v>
      </c>
      <c r="DP66" s="309" t="str">
        <f t="shared" si="51"/>
        <v>-</v>
      </c>
      <c r="DQ66" s="309" t="str">
        <f t="shared" si="52"/>
        <v>nouter</v>
      </c>
      <c r="DR66" s="309" t="str">
        <f t="shared" si="53"/>
        <v>-</v>
      </c>
      <c r="DS66" s="309" t="str">
        <f t="shared" si="54"/>
        <v>nouter</v>
      </c>
      <c r="DT66" s="309" t="str">
        <f t="shared" si="55"/>
        <v>-</v>
      </c>
      <c r="DU66" s="309" t="str">
        <f t="shared" si="56"/>
        <v>nouter</v>
      </c>
      <c r="DV66" s="309" t="str">
        <f t="shared" si="57"/>
        <v>nouter</v>
      </c>
      <c r="DW66" s="309" t="str">
        <f t="shared" si="58"/>
        <v>nouter</v>
      </c>
      <c r="DX66" s="309" t="str">
        <f t="shared" si="59"/>
        <v>-</v>
      </c>
      <c r="DY66" s="309" t="str">
        <f t="shared" si="60"/>
        <v>nouter</v>
      </c>
      <c r="DZ66" s="309" t="str">
        <f t="shared" si="61"/>
        <v>nouter</v>
      </c>
      <c r="EA66" s="309" t="str">
        <f t="shared" si="62"/>
        <v>nouter</v>
      </c>
      <c r="EB66" s="309" t="str">
        <f t="shared" si="63"/>
        <v>nouter</v>
      </c>
      <c r="EC66" s="309" t="str">
        <f t="shared" si="64"/>
        <v>nouter</v>
      </c>
      <c r="ED66" s="309" t="str">
        <f t="shared" si="65"/>
        <v>nouter</v>
      </c>
      <c r="EE66" s="309" t="str">
        <f t="shared" si="66"/>
        <v>nouter</v>
      </c>
      <c r="EF66" s="309" t="str">
        <f t="shared" si="67"/>
        <v>-</v>
      </c>
      <c r="EG66" s="309" t="str">
        <f t="shared" si="68"/>
        <v>Nouter</v>
      </c>
      <c r="EH66" s="309" t="str">
        <f t="shared" si="69"/>
        <v>-</v>
      </c>
      <c r="EI66" s="309" t="str">
        <f t="shared" si="70"/>
        <v>-</v>
      </c>
      <c r="EJ66" s="7"/>
      <c r="EK66" s="7"/>
      <c r="EL66" s="7"/>
      <c r="EM66" s="34"/>
      <c r="EN66" s="66">
        <f t="shared" si="71"/>
        <v>200</v>
      </c>
      <c r="EO66" s="66" t="str">
        <f t="shared" si="72"/>
        <v>-</v>
      </c>
      <c r="EP66" s="66">
        <f t="shared" si="73"/>
        <v>100</v>
      </c>
      <c r="EQ66" s="66">
        <f t="shared" si="74"/>
        <v>100</v>
      </c>
      <c r="ER66" s="66" t="str">
        <f t="shared" si="75"/>
        <v>-</v>
      </c>
      <c r="ES66" s="66" t="str">
        <f t="shared" si="76"/>
        <v>-</v>
      </c>
      <c r="ET66" s="66" t="str">
        <f t="shared" si="77"/>
        <v>-</v>
      </c>
      <c r="EU66" s="66">
        <f t="shared" si="78"/>
        <v>100</v>
      </c>
      <c r="EV66" s="66" t="str">
        <f t="shared" si="79"/>
        <v>-</v>
      </c>
      <c r="EW66" s="66">
        <f t="shared" si="80"/>
        <v>100</v>
      </c>
      <c r="EX66" s="66" t="str">
        <f t="shared" si="81"/>
        <v>-</v>
      </c>
      <c r="EY66" s="66">
        <f t="shared" si="82"/>
        <v>100</v>
      </c>
      <c r="EZ66" s="66">
        <f t="shared" si="83"/>
        <v>50</v>
      </c>
      <c r="FA66" s="66">
        <f t="shared" si="84"/>
        <v>500</v>
      </c>
      <c r="FB66" s="66" t="str">
        <f t="shared" si="85"/>
        <v>-</v>
      </c>
      <c r="FC66" s="66">
        <f t="shared" si="86"/>
        <v>50</v>
      </c>
      <c r="FD66" s="66">
        <f t="shared" si="87"/>
        <v>50</v>
      </c>
      <c r="FE66" s="66">
        <f t="shared" si="88"/>
        <v>50</v>
      </c>
      <c r="FF66" s="66">
        <f t="shared" si="89"/>
        <v>50</v>
      </c>
      <c r="FG66" s="66">
        <f t="shared" si="90"/>
        <v>500</v>
      </c>
      <c r="FH66" s="66">
        <f t="shared" si="91"/>
        <v>500</v>
      </c>
      <c r="FI66" s="66">
        <f t="shared" si="92"/>
        <v>100</v>
      </c>
      <c r="FJ66" s="66" t="str">
        <f t="shared" si="93"/>
        <v>-</v>
      </c>
      <c r="FK66" s="66">
        <f t="shared" si="94"/>
        <v>100</v>
      </c>
      <c r="FL66" s="66" t="str">
        <f t="shared" si="95"/>
        <v>-</v>
      </c>
      <c r="FM66" s="66" t="str">
        <f t="shared" si="96"/>
        <v>-</v>
      </c>
      <c r="FN66" s="7"/>
      <c r="FO66" s="7"/>
      <c r="FP66" s="7"/>
      <c r="FQ66" s="97" t="s">
        <v>2</v>
      </c>
      <c r="FR66" s="71"/>
      <c r="FS66" s="7">
        <f>IF(ISNUMBER(INDEX($CI$15:$DI$314,$B66,GC$5)),MAX(FS$14:FS65)+1,0)</f>
        <v>0</v>
      </c>
      <c r="FT66" s="7" t="str">
        <f t="shared" si="97"/>
        <v/>
      </c>
      <c r="FU66" s="7" t="str">
        <f t="shared" si="98"/>
        <v/>
      </c>
      <c r="FV66" s="291">
        <f t="shared" si="99"/>
        <v>52</v>
      </c>
      <c r="FW66" s="291" t="str">
        <f t="shared" si="100"/>
        <v/>
      </c>
      <c r="FX66" s="291" t="str">
        <f t="shared" si="141"/>
        <v/>
      </c>
      <c r="FY66" s="85" t="str">
        <f t="shared" si="102"/>
        <v/>
      </c>
      <c r="FZ66" s="338" t="str">
        <f t="shared" si="103"/>
        <v/>
      </c>
      <c r="GA66" s="316" t="str">
        <f t="shared" si="104"/>
        <v/>
      </c>
      <c r="GB66" s="28" t="str">
        <f t="shared" si="105"/>
        <v/>
      </c>
      <c r="GC66" s="279" t="str">
        <f t="shared" si="115"/>
        <v/>
      </c>
      <c r="GD66" s="366" t="str">
        <f t="shared" si="142"/>
        <v/>
      </c>
      <c r="GE66" s="81"/>
      <c r="GF66" s="279" t="str">
        <f t="shared" si="116"/>
        <v/>
      </c>
      <c r="GG66" s="366" t="str">
        <f t="shared" si="143"/>
        <v/>
      </c>
      <c r="GH66" s="81"/>
      <c r="GI66" s="279" t="str">
        <f t="shared" si="117"/>
        <v/>
      </c>
      <c r="GJ66" s="366" t="str">
        <f t="shared" si="144"/>
        <v/>
      </c>
      <c r="GK66" s="81"/>
      <c r="GL66" s="279" t="str">
        <f t="shared" si="118"/>
        <v/>
      </c>
      <c r="GM66" s="362" t="str">
        <f t="shared" si="145"/>
        <v/>
      </c>
      <c r="GN66" s="81"/>
      <c r="GO66" s="279" t="str">
        <f t="shared" si="119"/>
        <v/>
      </c>
      <c r="GP66" s="286" t="str">
        <f t="shared" si="110"/>
        <v/>
      </c>
      <c r="GQ66" s="279"/>
      <c r="GR66" s="339" t="str">
        <f>IF(ISNUMBER(IF66),INDEX($GA$15:$GA$313,MATCH(IF66,$IE$15:$IE$190,0),1),"")</f>
        <v/>
      </c>
      <c r="GS66" s="341" t="str">
        <f t="shared" si="111"/>
        <v/>
      </c>
      <c r="GT66" s="340" t="str">
        <f t="shared" si="112"/>
        <v/>
      </c>
      <c r="GU66" s="279" t="str">
        <f t="shared" si="146"/>
        <v/>
      </c>
      <c r="GV66" s="279" t="str">
        <f t="shared" si="132"/>
        <v/>
      </c>
      <c r="GW66" s="279"/>
      <c r="GX66" s="279"/>
      <c r="GY66" s="279"/>
      <c r="GZ66" s="71"/>
      <c r="HA66" s="281"/>
      <c r="HB66" s="371"/>
      <c r="HC66" s="371"/>
      <c r="HD66" s="371"/>
      <c r="HE66" s="371"/>
      <c r="HF66" s="371"/>
      <c r="HG66" s="371"/>
      <c r="HH66" s="371"/>
      <c r="HI66" s="371"/>
      <c r="HJ66" s="281"/>
      <c r="HK66" s="294"/>
      <c r="HL66" s="294"/>
      <c r="HM66" s="75"/>
      <c r="HN66" s="293">
        <f>IF(HA66&lt;&gt;"",MAX(HN$14:HN65)+1,0)</f>
        <v>0</v>
      </c>
      <c r="HO66" s="293">
        <f>IF(HB66&lt;&gt;"",MAX(HO$14:HO65)+1,0)</f>
        <v>0</v>
      </c>
      <c r="HP66" s="293">
        <f>IF(HC66&lt;&gt;"",MAX(HP$14:HP65)+1,0)</f>
        <v>0</v>
      </c>
      <c r="HQ66" s="293">
        <f>IF(HD66&lt;&gt;"",MAX(HQ$14:HQ65)+1,0)</f>
        <v>0</v>
      </c>
      <c r="HR66" s="293">
        <f>IF(HE66&lt;&gt;"",MAX(HR$14:HR65)+1,0)</f>
        <v>0</v>
      </c>
      <c r="HS66" s="293">
        <f>IF(HF66&lt;&gt;"",MAX(HS$14:HS65)+1,0)</f>
        <v>0</v>
      </c>
      <c r="HT66" s="293">
        <f>IF(HG66&lt;&gt;"",MAX(HT$14:HT65)+1,0)</f>
        <v>0</v>
      </c>
      <c r="HU66" s="293">
        <f>IF(HH66&lt;&gt;"",MAX(HU$14:HU65)+1,0)</f>
        <v>0</v>
      </c>
      <c r="HV66" s="293">
        <f>IF(HI66&lt;&gt;"",MAX(HV$14:HV65)+1,0)</f>
        <v>0</v>
      </c>
      <c r="HW66" s="293">
        <f>IF(HJ66&lt;&gt;"",MAX(HW$14:HW65)+1,0)</f>
        <v>0</v>
      </c>
      <c r="HX66" s="293">
        <f>IF(HK66&lt;&gt;"",MAX(HX$14:HX65)+1,0)</f>
        <v>0</v>
      </c>
      <c r="HY66" s="293">
        <f>IF(HL66&lt;&gt;"",MAX(HY$14:HY65)+1,0)</f>
        <v>0</v>
      </c>
      <c r="HZ66" s="75">
        <f t="shared" si="123"/>
        <v>2</v>
      </c>
      <c r="IA66" s="75">
        <f t="shared" si="124"/>
        <v>0</v>
      </c>
      <c r="IB66" s="75">
        <f t="shared" si="125"/>
        <v>20</v>
      </c>
      <c r="IC66" s="75" t="str">
        <f t="shared" si="126"/>
        <v>iwetit</v>
      </c>
      <c r="ID66" s="395" t="str">
        <f t="shared" si="127"/>
        <v/>
      </c>
      <c r="IE66" s="394">
        <f>IF(ISNUMBER(MATCH(GA66,$IC$15:$IC$313,0)),0,MAX(IE$14:IE65)+1)</f>
        <v>0</v>
      </c>
      <c r="IF66" s="394" t="str">
        <f t="shared" si="128"/>
        <v/>
      </c>
      <c r="IG66" s="383"/>
      <c r="IH66" s="80"/>
      <c r="II66" s="19"/>
      <c r="IJ66" s="282"/>
      <c r="IK66" s="71"/>
      <c r="IL66" s="229"/>
      <c r="IM66" s="229"/>
      <c r="IN66" s="22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98"/>
      <c r="JB66" s="180"/>
      <c r="JC66" s="107"/>
      <c r="JD66" s="107"/>
      <c r="JE66" s="107"/>
      <c r="JF66" s="107"/>
      <c r="JG66" s="188"/>
      <c r="JH66" s="180"/>
      <c r="JI66" s="134"/>
      <c r="JJ66" s="180"/>
      <c r="JK66" s="134"/>
      <c r="JL66" s="107"/>
      <c r="JM66" s="107"/>
      <c r="JN66" s="134"/>
      <c r="JO66" s="107"/>
      <c r="JP66" s="107"/>
      <c r="JQ66" s="107"/>
      <c r="JR66" s="160" t="str">
        <f t="shared" si="150"/>
        <v/>
      </c>
      <c r="JS66" s="160" t="str">
        <f t="shared" si="151"/>
        <v/>
      </c>
      <c r="JT66" s="160" t="str">
        <f t="shared" si="152"/>
        <v/>
      </c>
      <c r="JU66" s="160" t="str">
        <f t="shared" si="140"/>
        <v/>
      </c>
      <c r="JV66" s="98"/>
      <c r="JW66" s="71"/>
      <c r="JX66" s="293" t="str">
        <f>IF(AND(ISNUMBER(JX$14),ISNUMBER(MATCH($IC66,DJ$15:DJ$313,0))),$IC66,"")</f>
        <v/>
      </c>
      <c r="JY66" s="293" t="str">
        <f>IF(AND(ISNUMBER(JY$14),ISNUMBER(MATCH($IC66,DK$15:DK$313,0))),$IC66,"")</f>
        <v/>
      </c>
      <c r="JZ66" s="293" t="str">
        <f>IF(AND(ISNUMBER(JZ$14),ISNUMBER(MATCH($IC66,DL$15:DL$313,0))),$IC66,"")</f>
        <v/>
      </c>
      <c r="KA66" s="293" t="str">
        <f>IF(AND(ISNUMBER(KA$14),ISNUMBER(MATCH($IC66,DM$15:DM$313,0))),$IC66,"")</f>
        <v/>
      </c>
      <c r="KB66" s="293" t="str">
        <f>IF(AND(ISNUMBER(KB$14),ISNUMBER(MATCH($IC66,DN$15:DN$313,0))),$IC66,"")</f>
        <v/>
      </c>
      <c r="KC66" s="293" t="str">
        <f>IF(AND(ISNUMBER(KC$14),ISNUMBER(MATCH($IC66,DO$15:DO$313,0))),$IC66,"")</f>
        <v/>
      </c>
      <c r="KD66" s="293" t="str">
        <f>IF(AND(ISNUMBER(KD$14),ISNUMBER(MATCH($IC66,DP$15:DP$313,0))),$IC66,"")</f>
        <v/>
      </c>
      <c r="KE66" s="293" t="str">
        <f>IF(AND(ISNUMBER(KE$14),ISNUMBER(MATCH($IC66,DQ$15:DQ$313,0))),$IC66,"")</f>
        <v/>
      </c>
      <c r="KF66" s="293" t="str">
        <f>IF(AND(ISNUMBER(KF$14),ISNUMBER(MATCH($IC66,DR$15:DR$313,0))),$IC66,"")</f>
        <v/>
      </c>
      <c r="KG66" s="293" t="str">
        <f>IF(AND(ISNUMBER(KG$14),ISNUMBER(MATCH($IC66,DS$15:DS$313,0))),$IC66,"")</f>
        <v/>
      </c>
      <c r="KH66" s="293" t="str">
        <f>IF(AND(ISNUMBER(KH$14),ISNUMBER(MATCH($IC66,DT$15:DT$313,0))),$IC66,"")</f>
        <v/>
      </c>
      <c r="KI66" s="293" t="str">
        <f>IF(AND(ISNUMBER(KI$14),ISNUMBER(MATCH($IC66,DU$15:DU$313,0))),$IC66,"")</f>
        <v/>
      </c>
      <c r="KJ66" s="293" t="str">
        <f>IF(AND(ISNUMBER(KJ$14),ISNUMBER(MATCH($IC66,DV$15:DV$313,0))),$IC66,"")</f>
        <v/>
      </c>
      <c r="KK66" s="293" t="str">
        <f>IF(AND(ISNUMBER(KK$14),ISNUMBER(MATCH($IC66,DW$15:DW$313,0))),$IC66,"")</f>
        <v>iwetit</v>
      </c>
      <c r="KL66" s="293" t="str">
        <f>IF(AND(ISNUMBER(KL$14),ISNUMBER(MATCH($IC66,DX$15:DX$313,0))),$IC66,"")</f>
        <v/>
      </c>
      <c r="KM66" s="293" t="str">
        <f>IF(AND(ISNUMBER(KM$14),ISNUMBER(MATCH($IC66,DY$15:DY$313,0))),$IC66,"")</f>
        <v/>
      </c>
      <c r="KN66" s="293" t="str">
        <f>IF(AND(ISNUMBER(KN$14),ISNUMBER(MATCH($IC66,DZ$15:DZ$313,0))),$IC66,"")</f>
        <v/>
      </c>
      <c r="KO66" s="293" t="str">
        <f>IF(AND(ISNUMBER(KO$14),ISNUMBER(MATCH($IC66,EA$15:EA$313,0))),$IC66,"")</f>
        <v/>
      </c>
      <c r="KP66" s="293" t="str">
        <f>IF(AND(ISNUMBER(KP$14),ISNUMBER(MATCH($IC66,EB$15:EB$313,0))),$IC66,"")</f>
        <v/>
      </c>
      <c r="KQ66" s="293" t="str">
        <f>IF(AND(ISNUMBER(KQ$14),ISNUMBER(MATCH($IC66,EC$15:EC$313,0))),$IC66,"")</f>
        <v>iwetit</v>
      </c>
      <c r="KR66" s="293" t="str">
        <f>IF(AND(ISNUMBER(KR$14),ISNUMBER(MATCH($IC66,ED$15:ED$313,0))),$IC66,"")</f>
        <v/>
      </c>
      <c r="KS66" s="293" t="str">
        <f>IF(AND(ISNUMBER(KS$14),ISNUMBER(MATCH($IC66,EE$15:EE$313,0))),$IC66,"")</f>
        <v/>
      </c>
      <c r="KT66" s="293" t="str">
        <f>IF(AND(ISNUMBER(KT$14),ISNUMBER(MATCH($IC66,EF$15:EF$313,0))),$IC66,"")</f>
        <v/>
      </c>
      <c r="KU66" s="293" t="str">
        <f>IF(AND(ISNUMBER(KU$14),ISNUMBER(MATCH($IC66,EG$15:EG$313,0))),$IC66,"")</f>
        <v/>
      </c>
      <c r="KV66" s="293" t="str">
        <f>IF(AND(ISNUMBER(KV$14),ISNUMBER(MATCH($IC66,EH$15:EH$313,0))),$IC66,"")</f>
        <v/>
      </c>
      <c r="KW66" s="293" t="str">
        <f>IF(AND(ISNUMBER(KW$14),ISNUMBER(MATCH($IC66,EI$15:EI$313,0))),$IC66,"")</f>
        <v/>
      </c>
      <c r="KX66" s="293" t="str">
        <f>IF(AND(ISNUMBER(KX$14),ISNUMBER(MATCH($IC66,EJ$15:EJ$313,0))),$IC66,"")</f>
        <v/>
      </c>
      <c r="KY66" s="293" t="str">
        <f>IF(AND(ISNUMBER(KY$14),ISNUMBER(MATCH($IC66,EK$15:EK$313,0))),$IC66,"")</f>
        <v/>
      </c>
      <c r="KZ66" s="293"/>
      <c r="LA66" s="293"/>
      <c r="LB66" s="293"/>
      <c r="LC66" s="75">
        <f>COUNTIF(JX66:KY66,"="&amp;IC66)</f>
        <v>2</v>
      </c>
      <c r="LD66" s="71"/>
      <c r="LE66" s="71"/>
      <c r="LF66" s="71"/>
      <c r="LG66" s="71"/>
      <c r="LH66" s="71"/>
      <c r="LI66" s="71"/>
      <c r="LJ66" s="71"/>
      <c r="LK66" s="71"/>
      <c r="LL66" s="71"/>
      <c r="LM66" s="71"/>
      <c r="LN66" s="71"/>
      <c r="LO66" s="71"/>
      <c r="LP66" s="71"/>
      <c r="LQ66" s="71"/>
    </row>
    <row r="67" spans="1:329" ht="6" customHeight="1" x14ac:dyDescent="0.25">
      <c r="A67" s="80"/>
      <c r="B67" s="305">
        <f t="shared" si="129"/>
        <v>53</v>
      </c>
      <c r="C67" s="84" t="s">
        <v>16</v>
      </c>
      <c r="D67" s="303" t="s">
        <v>546</v>
      </c>
      <c r="E67" s="71"/>
      <c r="F67" s="260"/>
      <c r="G67" s="261" t="s">
        <v>18</v>
      </c>
      <c r="H67" s="262">
        <v>4</v>
      </c>
      <c r="I67" s="260"/>
      <c r="J67" s="261"/>
      <c r="K67" s="262"/>
      <c r="L67" s="260"/>
      <c r="M67" s="261" t="s">
        <v>12</v>
      </c>
      <c r="N67" s="262">
        <v>9.9999999999999995E-7</v>
      </c>
      <c r="O67" s="260"/>
      <c r="P67" s="261" t="s">
        <v>22</v>
      </c>
      <c r="Q67" s="262">
        <v>32</v>
      </c>
      <c r="R67" s="260"/>
      <c r="S67" s="261"/>
      <c r="T67" s="262"/>
      <c r="U67" s="260"/>
      <c r="V67" s="261"/>
      <c r="W67" s="262"/>
      <c r="X67" s="260"/>
      <c r="Y67" s="261"/>
      <c r="Z67" s="262"/>
      <c r="AA67" s="260"/>
      <c r="AB67" s="261" t="s">
        <v>114</v>
      </c>
      <c r="AC67" s="276">
        <v>1E-3</v>
      </c>
      <c r="AD67" s="260"/>
      <c r="AE67" s="261"/>
      <c r="AF67" s="262"/>
      <c r="AG67" s="260"/>
      <c r="AH67" s="261" t="s">
        <v>23</v>
      </c>
      <c r="AI67" s="262" t="s">
        <v>17</v>
      </c>
      <c r="AJ67" s="260"/>
      <c r="AK67" s="261"/>
      <c r="AL67" s="262"/>
      <c r="AM67" s="260"/>
      <c r="AN67" s="261" t="s">
        <v>212</v>
      </c>
      <c r="AO67" s="262"/>
      <c r="AP67" s="283"/>
      <c r="AQ67" s="356"/>
      <c r="AR67" s="351"/>
      <c r="AS67" s="283"/>
      <c r="AT67" s="356"/>
      <c r="AU67" s="351"/>
      <c r="AV67" s="260"/>
      <c r="AW67" s="261"/>
      <c r="AX67" s="262"/>
      <c r="AY67" s="260"/>
      <c r="AZ67" s="261" t="s">
        <v>784</v>
      </c>
      <c r="BA67" s="262" t="s">
        <v>112</v>
      </c>
      <c r="BB67" s="260"/>
      <c r="BC67" s="261"/>
      <c r="BD67" s="262"/>
      <c r="BE67" s="260"/>
      <c r="BF67" s="261"/>
      <c r="BG67" s="262"/>
      <c r="BH67" s="260"/>
      <c r="BI67" s="261"/>
      <c r="BJ67" s="261"/>
      <c r="BK67" s="260"/>
      <c r="BL67" s="261"/>
      <c r="BM67" s="262"/>
      <c r="BN67" s="260"/>
      <c r="BO67" s="261"/>
      <c r="BP67" s="262"/>
      <c r="BQ67" s="260"/>
      <c r="BR67" s="261"/>
      <c r="BS67" s="262"/>
      <c r="BT67" s="260"/>
      <c r="BU67" s="261"/>
      <c r="BV67" s="262"/>
      <c r="BW67" s="260"/>
      <c r="BX67" s="261"/>
      <c r="BY67" s="262"/>
      <c r="BZ67" s="260"/>
      <c r="CA67" s="261" t="s">
        <v>92</v>
      </c>
      <c r="CB67" s="262">
        <v>1</v>
      </c>
      <c r="CC67" s="260"/>
      <c r="CD67" s="261" t="s">
        <v>379</v>
      </c>
      <c r="CE67" s="262">
        <v>3</v>
      </c>
      <c r="CF67" s="376" t="s">
        <v>2</v>
      </c>
      <c r="CG67" s="229"/>
      <c r="CH67" s="230" t="str">
        <f>IF(ISNUMBER(FW67),IF(ISNUMBER(MATCH(GA67,$CG$15:$CG$313,0)),0,MAX(CH$14:CH66)+1),"")</f>
        <v/>
      </c>
      <c r="CI67" s="7">
        <f t="shared" si="19"/>
        <v>45</v>
      </c>
      <c r="CJ67" s="7" t="str">
        <f t="shared" si="20"/>
        <v/>
      </c>
      <c r="CK67" s="7">
        <f t="shared" si="21"/>
        <v>35</v>
      </c>
      <c r="CL67" s="7">
        <f t="shared" si="22"/>
        <v>41</v>
      </c>
      <c r="CM67" s="7" t="str">
        <f t="shared" si="23"/>
        <v/>
      </c>
      <c r="CN67" s="7" t="str">
        <f t="shared" si="24"/>
        <v/>
      </c>
      <c r="CO67" s="7" t="str">
        <f t="shared" si="25"/>
        <v/>
      </c>
      <c r="CP67" s="7">
        <f t="shared" si="26"/>
        <v>40</v>
      </c>
      <c r="CQ67" s="7" t="str">
        <f t="shared" si="27"/>
        <v/>
      </c>
      <c r="CR67" s="7">
        <f t="shared" si="28"/>
        <v>39</v>
      </c>
      <c r="CS67" s="7" t="str">
        <f t="shared" si="29"/>
        <v/>
      </c>
      <c r="CT67" s="7">
        <f t="shared" si="30"/>
        <v>28</v>
      </c>
      <c r="CU67" s="7">
        <f t="shared" si="31"/>
        <v>14</v>
      </c>
      <c r="CV67" s="7">
        <f t="shared" si="32"/>
        <v>12</v>
      </c>
      <c r="CW67" s="7">
        <f t="shared" si="33"/>
        <v>13</v>
      </c>
      <c r="CX67" s="7">
        <f t="shared" si="34"/>
        <v>18</v>
      </c>
      <c r="CY67" s="7">
        <f t="shared" si="35"/>
        <v>23</v>
      </c>
      <c r="CZ67" s="7">
        <f t="shared" si="36"/>
        <v>28</v>
      </c>
      <c r="DA67" s="7">
        <f t="shared" si="37"/>
        <v>34</v>
      </c>
      <c r="DB67" s="7">
        <f t="shared" si="38"/>
        <v>22</v>
      </c>
      <c r="DC67" s="7">
        <f t="shared" si="39"/>
        <v>11</v>
      </c>
      <c r="DD67" s="7">
        <f t="shared" si="40"/>
        <v>18</v>
      </c>
      <c r="DE67" s="7" t="str">
        <f t="shared" si="41"/>
        <v/>
      </c>
      <c r="DF67" s="7">
        <f t="shared" si="42"/>
        <v>17</v>
      </c>
      <c r="DG67" s="7" t="str">
        <f t="shared" si="43"/>
        <v/>
      </c>
      <c r="DH67" s="7" t="str">
        <f t="shared" si="44"/>
        <v/>
      </c>
      <c r="DI67" s="65" t="s">
        <v>2</v>
      </c>
      <c r="DJ67" s="309" t="str">
        <f t="shared" si="45"/>
        <v>ninner</v>
      </c>
      <c r="DK67" s="309" t="str">
        <f t="shared" si="46"/>
        <v>-</v>
      </c>
      <c r="DL67" s="309" t="str">
        <f t="shared" si="47"/>
        <v>ninner</v>
      </c>
      <c r="DM67" s="309" t="str">
        <f t="shared" si="48"/>
        <v>ninner</v>
      </c>
      <c r="DN67" s="309" t="str">
        <f t="shared" si="49"/>
        <v>-</v>
      </c>
      <c r="DO67" s="309" t="str">
        <f t="shared" si="50"/>
        <v>-</v>
      </c>
      <c r="DP67" s="309" t="str">
        <f t="shared" si="51"/>
        <v>-</v>
      </c>
      <c r="DQ67" s="309" t="str">
        <f t="shared" si="52"/>
        <v>ninner</v>
      </c>
      <c r="DR67" s="309" t="str">
        <f t="shared" si="53"/>
        <v>-</v>
      </c>
      <c r="DS67" s="309" t="str">
        <f t="shared" si="54"/>
        <v>ninner</v>
      </c>
      <c r="DT67" s="309" t="str">
        <f t="shared" si="55"/>
        <v>-</v>
      </c>
      <c r="DU67" s="309" t="str">
        <f t="shared" si="56"/>
        <v>ninner</v>
      </c>
      <c r="DV67" s="309" t="str">
        <f t="shared" si="57"/>
        <v>ninner</v>
      </c>
      <c r="DW67" s="309" t="str">
        <f t="shared" si="58"/>
        <v>ninner</v>
      </c>
      <c r="DX67" s="309" t="str">
        <f t="shared" si="59"/>
        <v>ninner</v>
      </c>
      <c r="DY67" s="309" t="str">
        <f t="shared" si="60"/>
        <v>ninner</v>
      </c>
      <c r="DZ67" s="309" t="str">
        <f t="shared" si="61"/>
        <v>ninner</v>
      </c>
      <c r="EA67" s="309" t="str">
        <f t="shared" si="62"/>
        <v>ninner</v>
      </c>
      <c r="EB67" s="309" t="str">
        <f t="shared" si="63"/>
        <v>ninner</v>
      </c>
      <c r="EC67" s="309" t="str">
        <f t="shared" si="64"/>
        <v>ninner</v>
      </c>
      <c r="ED67" s="309" t="str">
        <f t="shared" si="65"/>
        <v>ninner</v>
      </c>
      <c r="EE67" s="309" t="str">
        <f t="shared" si="66"/>
        <v>ninner</v>
      </c>
      <c r="EF67" s="309" t="str">
        <f t="shared" si="67"/>
        <v>-</v>
      </c>
      <c r="EG67" s="309" t="str">
        <f t="shared" si="68"/>
        <v>ninner</v>
      </c>
      <c r="EH67" s="309" t="str">
        <f t="shared" si="69"/>
        <v>-</v>
      </c>
      <c r="EI67" s="309" t="str">
        <f t="shared" si="70"/>
        <v>-</v>
      </c>
      <c r="EJ67" s="7"/>
      <c r="EK67" s="7"/>
      <c r="EL67" s="7"/>
      <c r="EM67" s="34"/>
      <c r="EN67" s="66">
        <f t="shared" si="71"/>
        <v>300</v>
      </c>
      <c r="EO67" s="66" t="str">
        <f t="shared" si="72"/>
        <v>-</v>
      </c>
      <c r="EP67" s="66">
        <f t="shared" si="73"/>
        <v>300</v>
      </c>
      <c r="EQ67" s="66">
        <f t="shared" si="74"/>
        <v>300</v>
      </c>
      <c r="ER67" s="66" t="str">
        <f t="shared" si="75"/>
        <v>-</v>
      </c>
      <c r="ES67" s="66" t="str">
        <f t="shared" si="76"/>
        <v>-</v>
      </c>
      <c r="ET67" s="66" t="str">
        <f t="shared" si="77"/>
        <v>-</v>
      </c>
      <c r="EU67" s="66">
        <f t="shared" si="78"/>
        <v>300</v>
      </c>
      <c r="EV67" s="66" t="str">
        <f t="shared" si="79"/>
        <v>-</v>
      </c>
      <c r="EW67" s="66">
        <f t="shared" si="80"/>
        <v>300</v>
      </c>
      <c r="EX67" s="66" t="str">
        <f t="shared" si="81"/>
        <v>-</v>
      </c>
      <c r="EY67" s="66">
        <f t="shared" si="82"/>
        <v>300</v>
      </c>
      <c r="EZ67" s="66">
        <f t="shared" si="83"/>
        <v>100</v>
      </c>
      <c r="FA67" s="66">
        <f t="shared" si="84"/>
        <v>100</v>
      </c>
      <c r="FB67" s="66">
        <f t="shared" si="85"/>
        <v>100</v>
      </c>
      <c r="FC67" s="66">
        <f t="shared" si="86"/>
        <v>100</v>
      </c>
      <c r="FD67" s="66">
        <f t="shared" si="87"/>
        <v>100</v>
      </c>
      <c r="FE67" s="66">
        <f t="shared" si="88"/>
        <v>100</v>
      </c>
      <c r="FF67" s="66">
        <f t="shared" si="89"/>
        <v>100</v>
      </c>
      <c r="FG67" s="66">
        <f t="shared" si="90"/>
        <v>100</v>
      </c>
      <c r="FH67" s="66">
        <f t="shared" si="91"/>
        <v>500</v>
      </c>
      <c r="FI67" s="66">
        <f t="shared" si="92"/>
        <v>50</v>
      </c>
      <c r="FJ67" s="66" t="str">
        <f t="shared" si="93"/>
        <v>-</v>
      </c>
      <c r="FK67" s="66">
        <f t="shared" si="94"/>
        <v>50</v>
      </c>
      <c r="FL67" s="66" t="str">
        <f t="shared" si="95"/>
        <v>-</v>
      </c>
      <c r="FM67" s="66" t="str">
        <f t="shared" si="96"/>
        <v>-</v>
      </c>
      <c r="FN67" s="7"/>
      <c r="FO67" s="7"/>
      <c r="FP67" s="7"/>
      <c r="FQ67" s="97" t="s">
        <v>2</v>
      </c>
      <c r="FR67" s="71"/>
      <c r="FS67" s="7">
        <f>IF(ISNUMBER(INDEX($CI$15:$DI$314,$B67,GC$5)),MAX(FS$14:FS66)+1,0)</f>
        <v>0</v>
      </c>
      <c r="FT67" s="7" t="str">
        <f t="shared" si="97"/>
        <v/>
      </c>
      <c r="FU67" s="7" t="str">
        <f t="shared" si="98"/>
        <v/>
      </c>
      <c r="FV67" s="291">
        <f t="shared" si="99"/>
        <v>53</v>
      </c>
      <c r="FW67" s="291" t="str">
        <f t="shared" si="100"/>
        <v/>
      </c>
      <c r="FX67" s="291" t="str">
        <f t="shared" si="141"/>
        <v/>
      </c>
      <c r="FY67" s="85" t="str">
        <f t="shared" si="102"/>
        <v/>
      </c>
      <c r="FZ67" s="338" t="str">
        <f t="shared" si="103"/>
        <v/>
      </c>
      <c r="GA67" s="316" t="str">
        <f t="shared" si="104"/>
        <v/>
      </c>
      <c r="GB67" s="28" t="str">
        <f t="shared" si="105"/>
        <v/>
      </c>
      <c r="GC67" s="279" t="str">
        <f t="shared" si="115"/>
        <v/>
      </c>
      <c r="GD67" s="366" t="str">
        <f t="shared" si="142"/>
        <v/>
      </c>
      <c r="GE67" s="81"/>
      <c r="GF67" s="279" t="str">
        <f t="shared" si="116"/>
        <v/>
      </c>
      <c r="GG67" s="366" t="str">
        <f t="shared" si="143"/>
        <v/>
      </c>
      <c r="GH67" s="81"/>
      <c r="GI67" s="279" t="str">
        <f t="shared" si="117"/>
        <v/>
      </c>
      <c r="GJ67" s="366" t="str">
        <f t="shared" si="144"/>
        <v/>
      </c>
      <c r="GK67" s="81"/>
      <c r="GL67" s="279" t="str">
        <f t="shared" si="118"/>
        <v/>
      </c>
      <c r="GM67" s="362" t="str">
        <f t="shared" si="145"/>
        <v/>
      </c>
      <c r="GN67" s="81"/>
      <c r="GO67" s="279" t="str">
        <f t="shared" si="119"/>
        <v/>
      </c>
      <c r="GP67" s="286" t="str">
        <f t="shared" si="110"/>
        <v/>
      </c>
      <c r="GQ67" s="279"/>
      <c r="GR67" s="339" t="str">
        <f>IF(ISNUMBER(IF67),INDEX($GA$15:$GA$313,MATCH(IF67,$IE$15:$IE$190,0),1),"")</f>
        <v/>
      </c>
      <c r="GS67" s="341" t="str">
        <f t="shared" si="111"/>
        <v/>
      </c>
      <c r="GT67" s="340" t="str">
        <f t="shared" si="112"/>
        <v/>
      </c>
      <c r="GU67" s="279"/>
      <c r="GV67" s="279" t="str">
        <f t="shared" si="132"/>
        <v/>
      </c>
      <c r="GW67" s="279"/>
      <c r="GX67" s="279"/>
      <c r="GY67" s="279"/>
      <c r="GZ67" s="71"/>
      <c r="HA67" s="281"/>
      <c r="HB67" s="371"/>
      <c r="HC67" s="371"/>
      <c r="HD67" s="371"/>
      <c r="HE67" s="371"/>
      <c r="HF67" s="371"/>
      <c r="HG67" s="371"/>
      <c r="HH67" s="371"/>
      <c r="HI67" s="371"/>
      <c r="HJ67" s="281"/>
      <c r="HK67" s="294"/>
      <c r="HL67" s="294"/>
      <c r="HM67" s="75"/>
      <c r="HN67" s="293">
        <f>IF(HA67&lt;&gt;"",MAX(HN$14:HN66)+1,0)</f>
        <v>0</v>
      </c>
      <c r="HO67" s="293">
        <f>IF(HB67&lt;&gt;"",MAX(HO$14:HO66)+1,0)</f>
        <v>0</v>
      </c>
      <c r="HP67" s="293">
        <f>IF(HC67&lt;&gt;"",MAX(HP$14:HP66)+1,0)</f>
        <v>0</v>
      </c>
      <c r="HQ67" s="293">
        <f>IF(HD67&lt;&gt;"",MAX(HQ$14:HQ66)+1,0)</f>
        <v>0</v>
      </c>
      <c r="HR67" s="293">
        <f>IF(HE67&lt;&gt;"",MAX(HR$14:HR66)+1,0)</f>
        <v>0</v>
      </c>
      <c r="HS67" s="293">
        <f>IF(HF67&lt;&gt;"",MAX(HS$14:HS66)+1,0)</f>
        <v>0</v>
      </c>
      <c r="HT67" s="293">
        <f>IF(HG67&lt;&gt;"",MAX(HT$14:HT66)+1,0)</f>
        <v>0</v>
      </c>
      <c r="HU67" s="293">
        <f>IF(HH67&lt;&gt;"",MAX(HU$14:HU66)+1,0)</f>
        <v>0</v>
      </c>
      <c r="HV67" s="293">
        <f>IF(HI67&lt;&gt;"",MAX(HV$14:HV66)+1,0)</f>
        <v>0</v>
      </c>
      <c r="HW67" s="293">
        <f>IF(HJ67&lt;&gt;"",MAX(HW$14:HW66)+1,0)</f>
        <v>0</v>
      </c>
      <c r="HX67" s="293">
        <f>IF(HK67&lt;&gt;"",MAX(HX$14:HX66)+1,0)</f>
        <v>0</v>
      </c>
      <c r="HY67" s="293">
        <f>IF(HL67&lt;&gt;"",MAX(HY$14:HY66)+1,0)</f>
        <v>0</v>
      </c>
      <c r="HZ67" s="75">
        <f t="shared" si="123"/>
        <v>2</v>
      </c>
      <c r="IA67" s="75">
        <f t="shared" si="124"/>
        <v>0</v>
      </c>
      <c r="IB67" s="75">
        <f t="shared" si="125"/>
        <v>21</v>
      </c>
      <c r="IC67" s="75" t="str">
        <f t="shared" si="126"/>
        <v>ihdwet</v>
      </c>
      <c r="ID67" s="395" t="str">
        <f t="shared" si="127"/>
        <v/>
      </c>
      <c r="IE67" s="394">
        <f>IF(ISNUMBER(MATCH(GA67,$IC$15:$IC$313,0)),0,MAX(IE$14:IE66)+1)</f>
        <v>0</v>
      </c>
      <c r="IF67" s="394" t="str">
        <f t="shared" si="128"/>
        <v/>
      </c>
      <c r="IG67" s="383"/>
      <c r="IH67" s="80"/>
      <c r="II67" s="19"/>
      <c r="IJ67" s="282"/>
      <c r="IK67" s="71"/>
      <c r="IL67" s="229"/>
      <c r="IM67" s="229"/>
      <c r="IN67" s="22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98"/>
      <c r="JB67" s="180"/>
      <c r="JC67" s="107"/>
      <c r="JD67" s="107"/>
      <c r="JE67" s="107"/>
      <c r="JF67" s="107"/>
      <c r="JG67" s="188"/>
      <c r="JH67" s="180"/>
      <c r="JI67" s="134"/>
      <c r="JJ67" s="180"/>
      <c r="JK67" s="134"/>
      <c r="JL67" s="107"/>
      <c r="JM67" s="107"/>
      <c r="JN67" s="134"/>
      <c r="JO67" s="107"/>
      <c r="JP67" s="107"/>
      <c r="JQ67" s="107"/>
      <c r="JR67" s="160" t="str">
        <f t="shared" si="150"/>
        <v/>
      </c>
      <c r="JS67" s="160" t="str">
        <f t="shared" si="151"/>
        <v/>
      </c>
      <c r="JT67" s="160" t="str">
        <f t="shared" si="152"/>
        <v/>
      </c>
      <c r="JU67" s="160" t="str">
        <f t="shared" si="140"/>
        <v/>
      </c>
      <c r="JV67" s="98"/>
      <c r="JW67" s="71"/>
      <c r="JX67" s="293" t="str">
        <f>IF(AND(ISNUMBER(JX$14),ISNUMBER(MATCH($IC67,DJ$15:DJ$313,0))),$IC67,"")</f>
        <v/>
      </c>
      <c r="JY67" s="293" t="str">
        <f>IF(AND(ISNUMBER(JY$14),ISNUMBER(MATCH($IC67,DK$15:DK$313,0))),$IC67,"")</f>
        <v/>
      </c>
      <c r="JZ67" s="293" t="str">
        <f>IF(AND(ISNUMBER(JZ$14),ISNUMBER(MATCH($IC67,DL$15:DL$313,0))),$IC67,"")</f>
        <v/>
      </c>
      <c r="KA67" s="293" t="str">
        <f>IF(AND(ISNUMBER(KA$14),ISNUMBER(MATCH($IC67,DM$15:DM$313,0))),$IC67,"")</f>
        <v/>
      </c>
      <c r="KB67" s="293" t="str">
        <f>IF(AND(ISNUMBER(KB$14),ISNUMBER(MATCH($IC67,DN$15:DN$313,0))),$IC67,"")</f>
        <v/>
      </c>
      <c r="KC67" s="293" t="str">
        <f>IF(AND(ISNUMBER(KC$14),ISNUMBER(MATCH($IC67,DO$15:DO$313,0))),$IC67,"")</f>
        <v/>
      </c>
      <c r="KD67" s="293" t="str">
        <f>IF(AND(ISNUMBER(KD$14),ISNUMBER(MATCH($IC67,DP$15:DP$313,0))),$IC67,"")</f>
        <v/>
      </c>
      <c r="KE67" s="293" t="str">
        <f>IF(AND(ISNUMBER(KE$14),ISNUMBER(MATCH($IC67,DQ$15:DQ$313,0))),$IC67,"")</f>
        <v/>
      </c>
      <c r="KF67" s="293" t="str">
        <f>IF(AND(ISNUMBER(KF$14),ISNUMBER(MATCH($IC67,DR$15:DR$313,0))),$IC67,"")</f>
        <v/>
      </c>
      <c r="KG67" s="293" t="str">
        <f>IF(AND(ISNUMBER(KG$14),ISNUMBER(MATCH($IC67,DS$15:DS$313,0))),$IC67,"")</f>
        <v/>
      </c>
      <c r="KH67" s="293" t="str">
        <f>IF(AND(ISNUMBER(KH$14),ISNUMBER(MATCH($IC67,DT$15:DT$313,0))),$IC67,"")</f>
        <v/>
      </c>
      <c r="KI67" s="293" t="str">
        <f>IF(AND(ISNUMBER(KI$14),ISNUMBER(MATCH($IC67,DU$15:DU$313,0))),$IC67,"")</f>
        <v/>
      </c>
      <c r="KJ67" s="293" t="str">
        <f>IF(AND(ISNUMBER(KJ$14),ISNUMBER(MATCH($IC67,DV$15:DV$313,0))),$IC67,"")</f>
        <v/>
      </c>
      <c r="KK67" s="293" t="str">
        <f>IF(AND(ISNUMBER(KK$14),ISNUMBER(MATCH($IC67,DW$15:DW$313,0))),$IC67,"")</f>
        <v>ihdwet</v>
      </c>
      <c r="KL67" s="293" t="str">
        <f>IF(AND(ISNUMBER(KL$14),ISNUMBER(MATCH($IC67,DX$15:DX$313,0))),$IC67,"")</f>
        <v/>
      </c>
      <c r="KM67" s="293" t="str">
        <f>IF(AND(ISNUMBER(KM$14),ISNUMBER(MATCH($IC67,DY$15:DY$313,0))),$IC67,"")</f>
        <v/>
      </c>
      <c r="KN67" s="293" t="str">
        <f>IF(AND(ISNUMBER(KN$14),ISNUMBER(MATCH($IC67,DZ$15:DZ$313,0))),$IC67,"")</f>
        <v/>
      </c>
      <c r="KO67" s="293" t="str">
        <f>IF(AND(ISNUMBER(KO$14),ISNUMBER(MATCH($IC67,EA$15:EA$313,0))),$IC67,"")</f>
        <v/>
      </c>
      <c r="KP67" s="293" t="str">
        <f>IF(AND(ISNUMBER(KP$14),ISNUMBER(MATCH($IC67,EB$15:EB$313,0))),$IC67,"")</f>
        <v/>
      </c>
      <c r="KQ67" s="293" t="str">
        <f>IF(AND(ISNUMBER(KQ$14),ISNUMBER(MATCH($IC67,EC$15:EC$313,0))),$IC67,"")</f>
        <v>ihdwet</v>
      </c>
      <c r="KR67" s="293" t="str">
        <f>IF(AND(ISNUMBER(KR$14),ISNUMBER(MATCH($IC67,ED$15:ED$313,0))),$IC67,"")</f>
        <v/>
      </c>
      <c r="KS67" s="293" t="str">
        <f>IF(AND(ISNUMBER(KS$14),ISNUMBER(MATCH($IC67,EE$15:EE$313,0))),$IC67,"")</f>
        <v/>
      </c>
      <c r="KT67" s="293" t="str">
        <f>IF(AND(ISNUMBER(KT$14),ISNUMBER(MATCH($IC67,EF$15:EF$313,0))),$IC67,"")</f>
        <v/>
      </c>
      <c r="KU67" s="293" t="str">
        <f>IF(AND(ISNUMBER(KU$14),ISNUMBER(MATCH($IC67,EG$15:EG$313,0))),$IC67,"")</f>
        <v/>
      </c>
      <c r="KV67" s="293" t="str">
        <f>IF(AND(ISNUMBER(KV$14),ISNUMBER(MATCH($IC67,EH$15:EH$313,0))),$IC67,"")</f>
        <v/>
      </c>
      <c r="KW67" s="293" t="str">
        <f>IF(AND(ISNUMBER(KW$14),ISNUMBER(MATCH($IC67,EI$15:EI$313,0))),$IC67,"")</f>
        <v/>
      </c>
      <c r="KX67" s="293" t="str">
        <f>IF(AND(ISNUMBER(KX$14),ISNUMBER(MATCH($IC67,EJ$15:EJ$313,0))),$IC67,"")</f>
        <v/>
      </c>
      <c r="KY67" s="293" t="str">
        <f>IF(AND(ISNUMBER(KY$14),ISNUMBER(MATCH($IC67,EK$15:EK$313,0))),$IC67,"")</f>
        <v/>
      </c>
      <c r="KZ67" s="293"/>
      <c r="LA67" s="293"/>
      <c r="LB67" s="293"/>
      <c r="LC67" s="75">
        <f>COUNTIF(JX67:KY67,"="&amp;IC67)</f>
        <v>2</v>
      </c>
      <c r="LD67" s="71"/>
      <c r="LE67" s="71"/>
      <c r="LF67" s="71"/>
      <c r="LG67" s="71"/>
      <c r="LH67" s="71"/>
      <c r="LI67" s="71"/>
      <c r="LJ67" s="71"/>
      <c r="LK67" s="71"/>
      <c r="LL67" s="71"/>
      <c r="LM67" s="71"/>
      <c r="LN67" s="71"/>
      <c r="LO67" s="71"/>
      <c r="LP67" s="71"/>
      <c r="LQ67" s="71"/>
    </row>
    <row r="68" spans="1:329" ht="6" customHeight="1" x14ac:dyDescent="0.25">
      <c r="A68" s="80"/>
      <c r="B68" s="305">
        <f t="shared" si="129"/>
        <v>54</v>
      </c>
      <c r="C68" s="84" t="s">
        <v>12</v>
      </c>
      <c r="D68" s="303" t="s">
        <v>547</v>
      </c>
      <c r="E68" s="71"/>
      <c r="F68" s="260"/>
      <c r="G68" s="261" t="s">
        <v>21</v>
      </c>
      <c r="H68" s="262">
        <v>0</v>
      </c>
      <c r="I68" s="260"/>
      <c r="J68" s="261"/>
      <c r="K68" s="262"/>
      <c r="L68" s="260"/>
      <c r="M68" s="261" t="s">
        <v>13</v>
      </c>
      <c r="N68" s="262">
        <v>9.9999999999999995E-7</v>
      </c>
      <c r="O68" s="260"/>
      <c r="P68" s="261" t="s">
        <v>114</v>
      </c>
      <c r="Q68" s="262">
        <v>1E-3</v>
      </c>
      <c r="R68" s="260"/>
      <c r="S68" s="261"/>
      <c r="T68" s="262"/>
      <c r="U68" s="260"/>
      <c r="V68" s="261"/>
      <c r="W68" s="262"/>
      <c r="X68" s="260"/>
      <c r="Y68" s="261"/>
      <c r="Z68" s="262"/>
      <c r="AA68" s="260"/>
      <c r="AB68" s="261" t="s">
        <v>23</v>
      </c>
      <c r="AC68" s="262" t="s">
        <v>17</v>
      </c>
      <c r="AD68" s="260"/>
      <c r="AE68" s="261"/>
      <c r="AF68" s="262"/>
      <c r="AG68" s="260"/>
      <c r="AH68" s="261" t="s">
        <v>69</v>
      </c>
      <c r="AI68" s="262" t="s">
        <v>18</v>
      </c>
      <c r="AJ68" s="260"/>
      <c r="AK68" s="261"/>
      <c r="AL68" s="262"/>
      <c r="AM68" s="260"/>
      <c r="AN68" s="261" t="s">
        <v>213</v>
      </c>
      <c r="AO68" s="262"/>
      <c r="AP68" s="283"/>
      <c r="AQ68" s="356"/>
      <c r="AR68" s="351"/>
      <c r="AS68" s="283"/>
      <c r="AT68" s="356"/>
      <c r="AU68" s="351"/>
      <c r="AV68" s="260"/>
      <c r="AW68" s="261"/>
      <c r="AX68" s="262"/>
      <c r="AY68" s="260"/>
      <c r="AZ68" s="261" t="s">
        <v>785</v>
      </c>
      <c r="BA68" s="262" t="s">
        <v>470</v>
      </c>
      <c r="BB68" s="260"/>
      <c r="BC68" s="261"/>
      <c r="BD68" s="262"/>
      <c r="BE68" s="260"/>
      <c r="BF68" s="261"/>
      <c r="BG68" s="262"/>
      <c r="BH68" s="260"/>
      <c r="BI68" s="261"/>
      <c r="BJ68" s="261"/>
      <c r="BK68" s="260"/>
      <c r="BL68" s="261"/>
      <c r="BM68" s="262"/>
      <c r="BN68" s="260"/>
      <c r="BO68" s="261"/>
      <c r="BP68" s="262"/>
      <c r="BQ68" s="260"/>
      <c r="BR68" s="261"/>
      <c r="BS68" s="262"/>
      <c r="BT68" s="260"/>
      <c r="BU68" s="261"/>
      <c r="BV68" s="262"/>
      <c r="BW68" s="260"/>
      <c r="BX68" s="261"/>
      <c r="BY68" s="262"/>
      <c r="BZ68" s="260"/>
      <c r="CA68" s="261" t="s">
        <v>377</v>
      </c>
      <c r="CB68" s="262">
        <v>75000</v>
      </c>
      <c r="CC68" s="260"/>
      <c r="CD68" s="261" t="s">
        <v>380</v>
      </c>
      <c r="CE68" s="262">
        <v>0</v>
      </c>
      <c r="CF68" s="376" t="s">
        <v>2</v>
      </c>
      <c r="CG68" s="229"/>
      <c r="CH68" s="230" t="str">
        <f>IF(ISNUMBER(FW68),IF(ISNUMBER(MATCH(GA68,$CG$15:$CG$313,0)),0,MAX(CH$14:CH67)+1),"")</f>
        <v/>
      </c>
      <c r="CI68" s="7">
        <f t="shared" si="19"/>
        <v>46</v>
      </c>
      <c r="CJ68" s="7" t="str">
        <f t="shared" si="20"/>
        <v/>
      </c>
      <c r="CK68" s="7">
        <f t="shared" si="21"/>
        <v>36</v>
      </c>
      <c r="CL68" s="7">
        <f t="shared" si="22"/>
        <v>42</v>
      </c>
      <c r="CM68" s="7" t="str">
        <f t="shared" si="23"/>
        <v/>
      </c>
      <c r="CN68" s="7" t="str">
        <f t="shared" si="24"/>
        <v/>
      </c>
      <c r="CO68" s="7" t="str">
        <f t="shared" si="25"/>
        <v/>
      </c>
      <c r="CP68" s="7">
        <f t="shared" si="26"/>
        <v>41</v>
      </c>
      <c r="CQ68" s="7" t="str">
        <f t="shared" si="27"/>
        <v/>
      </c>
      <c r="CR68" s="7">
        <f t="shared" si="28"/>
        <v>40</v>
      </c>
      <c r="CS68" s="7" t="str">
        <f t="shared" si="29"/>
        <v/>
      </c>
      <c r="CT68" s="7">
        <f t="shared" si="30"/>
        <v>29</v>
      </c>
      <c r="CU68" s="7">
        <f t="shared" si="31"/>
        <v>15</v>
      </c>
      <c r="CV68" s="7">
        <f t="shared" si="32"/>
        <v>13</v>
      </c>
      <c r="CW68" s="7" t="str">
        <f t="shared" si="33"/>
        <v/>
      </c>
      <c r="CX68" s="7">
        <f t="shared" si="34"/>
        <v>19</v>
      </c>
      <c r="CY68" s="7">
        <f t="shared" si="35"/>
        <v>24</v>
      </c>
      <c r="CZ68" s="7">
        <f t="shared" si="36"/>
        <v>29</v>
      </c>
      <c r="DA68" s="7">
        <f t="shared" si="37"/>
        <v>35</v>
      </c>
      <c r="DB68" s="7">
        <f t="shared" si="38"/>
        <v>23</v>
      </c>
      <c r="DC68" s="7">
        <f t="shared" si="39"/>
        <v>12</v>
      </c>
      <c r="DD68" s="7">
        <f t="shared" si="40"/>
        <v>19</v>
      </c>
      <c r="DE68" s="7" t="str">
        <f t="shared" si="41"/>
        <v/>
      </c>
      <c r="DF68" s="7">
        <f t="shared" si="42"/>
        <v>18</v>
      </c>
      <c r="DG68" s="7">
        <f t="shared" si="43"/>
        <v>24</v>
      </c>
      <c r="DH68" s="7" t="str">
        <f t="shared" si="44"/>
        <v/>
      </c>
      <c r="DI68" s="65" t="s">
        <v>2</v>
      </c>
      <c r="DJ68" s="309" t="str">
        <f t="shared" si="45"/>
        <v>hclose</v>
      </c>
      <c r="DK68" s="309" t="str">
        <f t="shared" si="46"/>
        <v>-</v>
      </c>
      <c r="DL68" s="309" t="str">
        <f t="shared" si="47"/>
        <v>hclose</v>
      </c>
      <c r="DM68" s="309" t="str">
        <f t="shared" si="48"/>
        <v>hclose</v>
      </c>
      <c r="DN68" s="309" t="str">
        <f t="shared" si="49"/>
        <v>-</v>
      </c>
      <c r="DO68" s="309" t="str">
        <f t="shared" si="50"/>
        <v>-</v>
      </c>
      <c r="DP68" s="309" t="str">
        <f t="shared" si="51"/>
        <v>-</v>
      </c>
      <c r="DQ68" s="309" t="str">
        <f t="shared" si="52"/>
        <v>hclose</v>
      </c>
      <c r="DR68" s="309" t="str">
        <f t="shared" si="53"/>
        <v>-</v>
      </c>
      <c r="DS68" s="309" t="str">
        <f t="shared" si="54"/>
        <v>hclose</v>
      </c>
      <c r="DT68" s="309" t="str">
        <f t="shared" si="55"/>
        <v>-</v>
      </c>
      <c r="DU68" s="309" t="str">
        <f t="shared" si="56"/>
        <v>hclose</v>
      </c>
      <c r="DV68" s="309" t="str">
        <f t="shared" si="57"/>
        <v>hclose</v>
      </c>
      <c r="DW68" s="309" t="str">
        <f t="shared" si="58"/>
        <v>hclose</v>
      </c>
      <c r="DX68" s="309" t="str">
        <f t="shared" si="59"/>
        <v>-</v>
      </c>
      <c r="DY68" s="309" t="str">
        <f t="shared" si="60"/>
        <v>hclose</v>
      </c>
      <c r="DZ68" s="309" t="str">
        <f t="shared" si="61"/>
        <v>hclose</v>
      </c>
      <c r="EA68" s="309" t="str">
        <f t="shared" si="62"/>
        <v>hclose</v>
      </c>
      <c r="EB68" s="309" t="str">
        <f t="shared" si="63"/>
        <v>hclose</v>
      </c>
      <c r="EC68" s="309" t="str">
        <f t="shared" si="64"/>
        <v>hclose</v>
      </c>
      <c r="ED68" s="309" t="str">
        <f t="shared" si="65"/>
        <v>hclose</v>
      </c>
      <c r="EE68" s="309" t="str">
        <f t="shared" si="66"/>
        <v>hclose</v>
      </c>
      <c r="EF68" s="309" t="str">
        <f t="shared" si="67"/>
        <v>-</v>
      </c>
      <c r="EG68" s="309" t="str">
        <f t="shared" si="68"/>
        <v>hclose</v>
      </c>
      <c r="EH68" s="309" t="str">
        <f t="shared" si="69"/>
        <v>hclose</v>
      </c>
      <c r="EI68" s="309" t="str">
        <f t="shared" si="70"/>
        <v>-</v>
      </c>
      <c r="EJ68" s="7"/>
      <c r="EK68" s="7"/>
      <c r="EL68" s="7"/>
      <c r="EM68" s="34"/>
      <c r="EN68" s="66">
        <f t="shared" si="71"/>
        <v>9.9999999999999995E-7</v>
      </c>
      <c r="EO68" s="66" t="str">
        <f t="shared" si="72"/>
        <v>-</v>
      </c>
      <c r="EP68" s="66">
        <f t="shared" si="73"/>
        <v>9.9999999999999995E-7</v>
      </c>
      <c r="EQ68" s="66">
        <f t="shared" si="74"/>
        <v>9.9999999999999995E-7</v>
      </c>
      <c r="ER68" s="66" t="str">
        <f t="shared" si="75"/>
        <v>-</v>
      </c>
      <c r="ES68" s="66" t="str">
        <f t="shared" si="76"/>
        <v>-</v>
      </c>
      <c r="ET68" s="66" t="str">
        <f t="shared" si="77"/>
        <v>-</v>
      </c>
      <c r="EU68" s="66">
        <f t="shared" si="78"/>
        <v>9.9999999999999995E-7</v>
      </c>
      <c r="EV68" s="66" t="str">
        <f t="shared" si="79"/>
        <v>-</v>
      </c>
      <c r="EW68" s="66">
        <f t="shared" si="80"/>
        <v>9.9999999999999995E-7</v>
      </c>
      <c r="EX68" s="66" t="str">
        <f t="shared" si="81"/>
        <v>-</v>
      </c>
      <c r="EY68" s="66">
        <f t="shared" si="82"/>
        <v>9.9999999999999995E-7</v>
      </c>
      <c r="EZ68" s="66">
        <f t="shared" si="83"/>
        <v>1.0000000000000001E-9</v>
      </c>
      <c r="FA68" s="66">
        <f t="shared" si="84"/>
        <v>9.9999999999999995E-7</v>
      </c>
      <c r="FB68" s="66" t="str">
        <f t="shared" si="85"/>
        <v>-</v>
      </c>
      <c r="FC68" s="66">
        <f t="shared" si="86"/>
        <v>1.0000000000000001E-9</v>
      </c>
      <c r="FD68" s="66">
        <f t="shared" si="87"/>
        <v>1.0000000000000001E-9</v>
      </c>
      <c r="FE68" s="66">
        <f t="shared" si="88"/>
        <v>1.0000000000000001E-9</v>
      </c>
      <c r="FF68" s="66">
        <f t="shared" si="89"/>
        <v>1.0000000000000001E-9</v>
      </c>
      <c r="FG68" s="66">
        <f t="shared" si="90"/>
        <v>9.9999999999999995E-7</v>
      </c>
      <c r="FH68" s="66">
        <f t="shared" si="91"/>
        <v>1.0000000000000001E-9</v>
      </c>
      <c r="FI68" s="66">
        <f t="shared" si="92"/>
        <v>9.9999999999999995E-7</v>
      </c>
      <c r="FJ68" s="66" t="str">
        <f t="shared" si="93"/>
        <v>-</v>
      </c>
      <c r="FK68" s="66">
        <f t="shared" si="94"/>
        <v>9.9999999999999995E-7</v>
      </c>
      <c r="FL68" s="66">
        <f t="shared" si="95"/>
        <v>1.0000000000000001E-5</v>
      </c>
      <c r="FM68" s="66" t="str">
        <f t="shared" si="96"/>
        <v>-</v>
      </c>
      <c r="FN68" s="7"/>
      <c r="FO68" s="7"/>
      <c r="FP68" s="7"/>
      <c r="FQ68" s="97" t="s">
        <v>2</v>
      </c>
      <c r="FR68" s="71"/>
      <c r="FS68" s="7">
        <f>IF(ISNUMBER(INDEX($CI$15:$DI$314,$B68,GC$5)),MAX(FS$14:FS67)+1,0)</f>
        <v>0</v>
      </c>
      <c r="FT68" s="7" t="str">
        <f t="shared" si="97"/>
        <v/>
      </c>
      <c r="FU68" s="7" t="str">
        <f t="shared" si="98"/>
        <v/>
      </c>
      <c r="FV68" s="291">
        <f t="shared" si="99"/>
        <v>54</v>
      </c>
      <c r="FW68" s="291" t="str">
        <f t="shared" si="100"/>
        <v/>
      </c>
      <c r="FX68" s="291" t="str">
        <f t="shared" si="141"/>
        <v/>
      </c>
      <c r="FY68" s="85" t="str">
        <f t="shared" si="102"/>
        <v/>
      </c>
      <c r="FZ68" s="338" t="str">
        <f t="shared" si="103"/>
        <v/>
      </c>
      <c r="GA68" s="316" t="str">
        <f t="shared" si="104"/>
        <v/>
      </c>
      <c r="GB68" s="28" t="str">
        <f t="shared" si="105"/>
        <v/>
      </c>
      <c r="GC68" s="279" t="str">
        <f t="shared" si="115"/>
        <v/>
      </c>
      <c r="GD68" s="366" t="str">
        <f t="shared" si="142"/>
        <v/>
      </c>
      <c r="GE68" s="81"/>
      <c r="GF68" s="279" t="str">
        <f t="shared" si="116"/>
        <v/>
      </c>
      <c r="GG68" s="366" t="str">
        <f t="shared" si="143"/>
        <v/>
      </c>
      <c r="GH68" s="81"/>
      <c r="GI68" s="279" t="str">
        <f t="shared" si="117"/>
        <v/>
      </c>
      <c r="GJ68" s="366" t="str">
        <f t="shared" si="144"/>
        <v/>
      </c>
      <c r="GK68" s="81"/>
      <c r="GL68" s="279" t="str">
        <f t="shared" si="118"/>
        <v/>
      </c>
      <c r="GM68" s="362" t="str">
        <f t="shared" si="145"/>
        <v/>
      </c>
      <c r="GN68" s="81"/>
      <c r="GO68" s="279" t="str">
        <f t="shared" si="119"/>
        <v/>
      </c>
      <c r="GP68" s="286" t="str">
        <f t="shared" si="110"/>
        <v/>
      </c>
      <c r="GQ68" s="279"/>
      <c r="GR68" s="339" t="str">
        <f>IF(ISNUMBER(IF68),INDEX($GA$15:$GA$313,MATCH(IF68,$IE$15:$IE$190,0),1),"")</f>
        <v/>
      </c>
      <c r="GS68" s="341" t="str">
        <f t="shared" si="111"/>
        <v/>
      </c>
      <c r="GT68" s="340" t="str">
        <f t="shared" si="112"/>
        <v/>
      </c>
      <c r="GU68" s="279"/>
      <c r="GV68" s="279"/>
      <c r="GW68" s="279"/>
      <c r="GX68" s="279"/>
      <c r="GY68" s="279"/>
      <c r="GZ68" s="71"/>
      <c r="HA68" s="281"/>
      <c r="HB68" s="371"/>
      <c r="HC68" s="371"/>
      <c r="HD68" s="371"/>
      <c r="HE68" s="371"/>
      <c r="HF68" s="371"/>
      <c r="HG68" s="371"/>
      <c r="HH68" s="371"/>
      <c r="HI68" s="371"/>
      <c r="HJ68" s="281"/>
      <c r="HK68" s="293"/>
      <c r="HL68" s="293"/>
      <c r="HM68" s="75"/>
      <c r="HN68" s="293">
        <f>IF(HA68&lt;&gt;"",MAX(HN$14:HN67)+1,0)</f>
        <v>0</v>
      </c>
      <c r="HO68" s="293">
        <f>IF(HB68&lt;&gt;"",MAX(HO$14:HO67)+1,0)</f>
        <v>0</v>
      </c>
      <c r="HP68" s="293">
        <f>IF(HC68&lt;&gt;"",MAX(HP$14:HP67)+1,0)</f>
        <v>0</v>
      </c>
      <c r="HQ68" s="293">
        <f>IF(HD68&lt;&gt;"",MAX(HQ$14:HQ67)+1,0)</f>
        <v>0</v>
      </c>
      <c r="HR68" s="293">
        <f>IF(HE68&lt;&gt;"",MAX(HR$14:HR67)+1,0)</f>
        <v>0</v>
      </c>
      <c r="HS68" s="293">
        <f>IF(HF68&lt;&gt;"",MAX(HS$14:HS67)+1,0)</f>
        <v>0</v>
      </c>
      <c r="HT68" s="293">
        <f>IF(HG68&lt;&gt;"",MAX(HT$14:HT67)+1,0)</f>
        <v>0</v>
      </c>
      <c r="HU68" s="293">
        <f>IF(HH68&lt;&gt;"",MAX(HU$14:HU67)+1,0)</f>
        <v>0</v>
      </c>
      <c r="HV68" s="293">
        <f>IF(HI68&lt;&gt;"",MAX(HV$14:HV67)+1,0)</f>
        <v>0</v>
      </c>
      <c r="HW68" s="293">
        <f>IF(HJ68&lt;&gt;"",MAX(HW$14:HW67)+1,0)</f>
        <v>0</v>
      </c>
      <c r="HX68" s="293">
        <f>IF(HK68&lt;&gt;"",MAX(HX$14:HX67)+1,0)</f>
        <v>0</v>
      </c>
      <c r="HY68" s="293">
        <f>IF(HL68&lt;&gt;"",MAX(HY$14:HY67)+1,0)</f>
        <v>0</v>
      </c>
      <c r="HZ68" s="75">
        <f t="shared" si="123"/>
        <v>2</v>
      </c>
      <c r="IA68" s="75">
        <f t="shared" si="124"/>
        <v>0</v>
      </c>
      <c r="IB68" s="75">
        <f t="shared" si="125"/>
        <v>22</v>
      </c>
      <c r="IC68" s="75" t="str">
        <f t="shared" si="126"/>
        <v>linear_acceleration_NPF</v>
      </c>
      <c r="ID68" s="395" t="str">
        <f t="shared" si="127"/>
        <v/>
      </c>
      <c r="IE68" s="394">
        <f>IF(ISNUMBER(MATCH(GA68,$IC$15:$IC$313,0)),0,MAX(IE$14:IE67)+1)</f>
        <v>0</v>
      </c>
      <c r="IF68" s="394" t="str">
        <f t="shared" si="128"/>
        <v/>
      </c>
      <c r="IG68" s="383"/>
      <c r="IH68" s="80"/>
      <c r="II68" s="19"/>
      <c r="IJ68" s="282"/>
      <c r="IK68" s="71"/>
      <c r="IL68" s="229"/>
      <c r="IM68" s="229"/>
      <c r="IN68" s="22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98"/>
      <c r="JB68" s="180"/>
      <c r="JC68" s="107"/>
      <c r="JD68" s="107"/>
      <c r="JE68" s="107"/>
      <c r="JF68" s="107"/>
      <c r="JG68" s="188"/>
      <c r="JH68" s="180"/>
      <c r="JI68" s="134"/>
      <c r="JJ68" s="180"/>
      <c r="JK68" s="134"/>
      <c r="JL68" s="107"/>
      <c r="JM68" s="107"/>
      <c r="JN68" s="134"/>
      <c r="JO68" s="107"/>
      <c r="JP68" s="107"/>
      <c r="JQ68" s="107"/>
      <c r="JR68" s="160" t="str">
        <f t="shared" si="150"/>
        <v/>
      </c>
      <c r="JS68" s="160" t="str">
        <f t="shared" si="151"/>
        <v/>
      </c>
      <c r="JT68" s="160" t="str">
        <f t="shared" si="152"/>
        <v/>
      </c>
      <c r="JU68" s="160" t="str">
        <f t="shared" si="140"/>
        <v/>
      </c>
      <c r="JV68" s="98"/>
      <c r="JW68" s="71"/>
      <c r="JX68" s="293" t="str">
        <f>IF(AND(ISNUMBER(JX$14),ISNUMBER(MATCH($IC68,DJ$15:DJ$313,0))),$IC68,"")</f>
        <v/>
      </c>
      <c r="JY68" s="293" t="str">
        <f>IF(AND(ISNUMBER(JY$14),ISNUMBER(MATCH($IC68,DK$15:DK$313,0))),$IC68,"")</f>
        <v/>
      </c>
      <c r="JZ68" s="293" t="str">
        <f>IF(AND(ISNUMBER(JZ$14),ISNUMBER(MATCH($IC68,DL$15:DL$313,0))),$IC68,"")</f>
        <v/>
      </c>
      <c r="KA68" s="293" t="str">
        <f>IF(AND(ISNUMBER(KA$14),ISNUMBER(MATCH($IC68,DM$15:DM$313,0))),$IC68,"")</f>
        <v/>
      </c>
      <c r="KB68" s="293" t="str">
        <f>IF(AND(ISNUMBER(KB$14),ISNUMBER(MATCH($IC68,DN$15:DN$313,0))),$IC68,"")</f>
        <v/>
      </c>
      <c r="KC68" s="293" t="str">
        <f>IF(AND(ISNUMBER(KC$14),ISNUMBER(MATCH($IC68,DO$15:DO$313,0))),$IC68,"")</f>
        <v/>
      </c>
      <c r="KD68" s="293" t="str">
        <f>IF(AND(ISNUMBER(KD$14),ISNUMBER(MATCH($IC68,DP$15:DP$313,0))),$IC68,"")</f>
        <v/>
      </c>
      <c r="KE68" s="293" t="str">
        <f>IF(AND(ISNUMBER(KE$14),ISNUMBER(MATCH($IC68,DQ$15:DQ$313,0))),$IC68,"")</f>
        <v/>
      </c>
      <c r="KF68" s="293" t="str">
        <f>IF(AND(ISNUMBER(KF$14),ISNUMBER(MATCH($IC68,DR$15:DR$313,0))),$IC68,"")</f>
        <v/>
      </c>
      <c r="KG68" s="293" t="str">
        <f>IF(AND(ISNUMBER(KG$14),ISNUMBER(MATCH($IC68,DS$15:DS$313,0))),$IC68,"")</f>
        <v/>
      </c>
      <c r="KH68" s="293" t="str">
        <f>IF(AND(ISNUMBER(KH$14),ISNUMBER(MATCH($IC68,DT$15:DT$313,0))),$IC68,"")</f>
        <v/>
      </c>
      <c r="KI68" s="293" t="str">
        <f>IF(AND(ISNUMBER(KI$14),ISNUMBER(MATCH($IC68,DU$15:DU$313,0))),$IC68,"")</f>
        <v/>
      </c>
      <c r="KJ68" s="293" t="str">
        <f>IF(AND(ISNUMBER(KJ$14),ISNUMBER(MATCH($IC68,DV$15:DV$313,0))),$IC68,"")</f>
        <v/>
      </c>
      <c r="KK68" s="293" t="str">
        <f>IF(AND(ISNUMBER(KK$14),ISNUMBER(MATCH($IC68,DW$15:DW$313,0))),$IC68,"")</f>
        <v>linear_acceleration_NPF</v>
      </c>
      <c r="KL68" s="293" t="str">
        <f>IF(AND(ISNUMBER(KL$14),ISNUMBER(MATCH($IC68,DX$15:DX$313,0))),$IC68,"")</f>
        <v/>
      </c>
      <c r="KM68" s="293" t="str">
        <f>IF(AND(ISNUMBER(KM$14),ISNUMBER(MATCH($IC68,DY$15:DY$313,0))),$IC68,"")</f>
        <v/>
      </c>
      <c r="KN68" s="293" t="str">
        <f>IF(AND(ISNUMBER(KN$14),ISNUMBER(MATCH($IC68,DZ$15:DZ$313,0))),$IC68,"")</f>
        <v/>
      </c>
      <c r="KO68" s="293" t="str">
        <f>IF(AND(ISNUMBER(KO$14),ISNUMBER(MATCH($IC68,EA$15:EA$313,0))),$IC68,"")</f>
        <v/>
      </c>
      <c r="KP68" s="293" t="str">
        <f>IF(AND(ISNUMBER(KP$14),ISNUMBER(MATCH($IC68,EB$15:EB$313,0))),$IC68,"")</f>
        <v/>
      </c>
      <c r="KQ68" s="293" t="str">
        <f>IF(AND(ISNUMBER(KQ$14),ISNUMBER(MATCH($IC68,EC$15:EC$313,0))),$IC68,"")</f>
        <v/>
      </c>
      <c r="KR68" s="293" t="str">
        <f>IF(AND(ISNUMBER(KR$14),ISNUMBER(MATCH($IC68,ED$15:ED$313,0))),$IC68,"")</f>
        <v/>
      </c>
      <c r="KS68" s="293" t="str">
        <f>IF(AND(ISNUMBER(KS$14),ISNUMBER(MATCH($IC68,EE$15:EE$313,0))),$IC68,"")</f>
        <v/>
      </c>
      <c r="KT68" s="293" t="str">
        <f>IF(AND(ISNUMBER(KT$14),ISNUMBER(MATCH($IC68,EF$15:EF$313,0))),$IC68,"")</f>
        <v/>
      </c>
      <c r="KU68" s="293" t="str">
        <f>IF(AND(ISNUMBER(KU$14),ISNUMBER(MATCH($IC68,EG$15:EG$313,0))),$IC68,"")</f>
        <v/>
      </c>
      <c r="KV68" s="293" t="str">
        <f>IF(AND(ISNUMBER(KV$14),ISNUMBER(MATCH($IC68,EH$15:EH$313,0))),$IC68,"")</f>
        <v/>
      </c>
      <c r="KW68" s="293" t="str">
        <f>IF(AND(ISNUMBER(KW$14),ISNUMBER(MATCH($IC68,EI$15:EI$313,0))),$IC68,"")</f>
        <v/>
      </c>
      <c r="KX68" s="293" t="str">
        <f>IF(AND(ISNUMBER(KX$14),ISNUMBER(MATCH($IC68,EJ$15:EJ$313,0))),$IC68,"")</f>
        <v/>
      </c>
      <c r="KY68" s="293" t="str">
        <f>IF(AND(ISNUMBER(KY$14),ISNUMBER(MATCH($IC68,EK$15:EK$313,0))),$IC68,"")</f>
        <v/>
      </c>
      <c r="KZ68" s="293"/>
      <c r="LA68" s="293"/>
      <c r="LB68" s="293"/>
      <c r="LC68" s="75">
        <f>COUNTIF(JX68:KY68,"="&amp;IC68)</f>
        <v>1</v>
      </c>
      <c r="LD68" s="71"/>
      <c r="LE68" s="71"/>
      <c r="LF68" s="71"/>
      <c r="LG68" s="71"/>
      <c r="LH68" s="71"/>
      <c r="LI68" s="71"/>
      <c r="LJ68" s="71"/>
      <c r="LK68" s="71"/>
      <c r="LL68" s="71"/>
      <c r="LM68" s="71"/>
      <c r="LN68" s="71"/>
      <c r="LO68" s="71"/>
      <c r="LP68" s="71"/>
      <c r="LQ68" s="71"/>
    </row>
    <row r="69" spans="1:329" ht="6" customHeight="1" x14ac:dyDescent="0.25">
      <c r="A69" s="80"/>
      <c r="B69" s="305">
        <f t="shared" si="129"/>
        <v>55</v>
      </c>
      <c r="C69" s="84" t="s">
        <v>13</v>
      </c>
      <c r="D69" s="303" t="s">
        <v>682</v>
      </c>
      <c r="E69" s="71"/>
      <c r="F69" s="260"/>
      <c r="G69" s="261" t="s">
        <v>22</v>
      </c>
      <c r="H69" s="262">
        <v>8</v>
      </c>
      <c r="I69" s="260"/>
      <c r="J69" s="261"/>
      <c r="K69" s="262"/>
      <c r="L69" s="260"/>
      <c r="M69" s="261" t="s">
        <v>14</v>
      </c>
      <c r="N69" s="262">
        <v>1</v>
      </c>
      <c r="O69" s="260"/>
      <c r="P69" s="261" t="s">
        <v>23</v>
      </c>
      <c r="Q69" s="262" t="s">
        <v>17</v>
      </c>
      <c r="R69" s="260"/>
      <c r="S69" s="261"/>
      <c r="T69" s="262"/>
      <c r="U69" s="260"/>
      <c r="V69" s="261"/>
      <c r="W69" s="262"/>
      <c r="X69" s="260"/>
      <c r="Y69" s="261"/>
      <c r="Z69" s="262"/>
      <c r="AA69" s="260"/>
      <c r="AB69" s="261" t="s">
        <v>69</v>
      </c>
      <c r="AC69" s="262" t="s">
        <v>18</v>
      </c>
      <c r="AD69" s="260"/>
      <c r="AE69" s="261"/>
      <c r="AF69" s="262"/>
      <c r="AG69" s="260"/>
      <c r="AH69" s="261"/>
      <c r="AI69" s="262"/>
      <c r="AJ69" s="260"/>
      <c r="AK69" s="261"/>
      <c r="AL69" s="262"/>
      <c r="AM69" s="260"/>
      <c r="AN69" s="261"/>
      <c r="AO69" s="262"/>
      <c r="AP69" s="283"/>
      <c r="AQ69" s="356"/>
      <c r="AR69" s="351"/>
      <c r="AS69" s="283"/>
      <c r="AT69" s="356"/>
      <c r="AU69" s="351"/>
      <c r="AV69" s="260"/>
      <c r="AW69" s="261"/>
      <c r="AX69" s="262"/>
      <c r="AY69" s="260"/>
      <c r="AZ69" s="261" t="s">
        <v>774</v>
      </c>
      <c r="BA69" s="262" t="s">
        <v>801</v>
      </c>
      <c r="BB69" s="260"/>
      <c r="BC69" s="261"/>
      <c r="BD69" s="262"/>
      <c r="BE69" s="260"/>
      <c r="BF69" s="261"/>
      <c r="BG69" s="262"/>
      <c r="BH69" s="260"/>
      <c r="BI69" s="261"/>
      <c r="BJ69" s="261"/>
      <c r="BK69" s="260"/>
      <c r="BL69" s="261"/>
      <c r="BM69" s="262"/>
      <c r="BN69" s="260"/>
      <c r="BO69" s="261"/>
      <c r="BP69" s="262"/>
      <c r="BQ69" s="260"/>
      <c r="BR69" s="261"/>
      <c r="BS69" s="262"/>
      <c r="BT69" s="260"/>
      <c r="BU69" s="261"/>
      <c r="BV69" s="262"/>
      <c r="BW69" s="260"/>
      <c r="BX69" s="261"/>
      <c r="BY69" s="262"/>
      <c r="BZ69" s="260"/>
      <c r="CA69" s="261" t="s">
        <v>193</v>
      </c>
      <c r="CB69" s="262">
        <v>2</v>
      </c>
      <c r="CC69" s="260"/>
      <c r="CD69" s="261" t="s">
        <v>381</v>
      </c>
      <c r="CE69" s="262">
        <v>1</v>
      </c>
      <c r="CF69" s="376" t="s">
        <v>2</v>
      </c>
      <c r="CG69" s="229"/>
      <c r="CH69" s="230" t="str">
        <f>IF(ISNUMBER(FW69),IF(ISNUMBER(MATCH(GA69,$CG$15:$CG$313,0)),0,MAX(CH$14:CH68)+1),"")</f>
        <v/>
      </c>
      <c r="CI69" s="7">
        <f t="shared" si="19"/>
        <v>47</v>
      </c>
      <c r="CJ69" s="7" t="str">
        <f t="shared" si="20"/>
        <v/>
      </c>
      <c r="CK69" s="7">
        <f t="shared" si="21"/>
        <v>37</v>
      </c>
      <c r="CL69" s="7">
        <f t="shared" si="22"/>
        <v>43</v>
      </c>
      <c r="CM69" s="7" t="str">
        <f t="shared" si="23"/>
        <v/>
      </c>
      <c r="CN69" s="7" t="str">
        <f t="shared" si="24"/>
        <v/>
      </c>
      <c r="CO69" s="7" t="str">
        <f t="shared" si="25"/>
        <v/>
      </c>
      <c r="CP69" s="7">
        <f t="shared" si="26"/>
        <v>42</v>
      </c>
      <c r="CQ69" s="7" t="str">
        <f t="shared" si="27"/>
        <v/>
      </c>
      <c r="CR69" s="7">
        <f t="shared" si="28"/>
        <v>41</v>
      </c>
      <c r="CS69" s="7" t="str">
        <f t="shared" si="29"/>
        <v/>
      </c>
      <c r="CT69" s="7">
        <f t="shared" si="30"/>
        <v>30</v>
      </c>
      <c r="CU69" s="7">
        <f t="shared" si="31"/>
        <v>16</v>
      </c>
      <c r="CV69" s="7">
        <f t="shared" si="32"/>
        <v>14</v>
      </c>
      <c r="CW69" s="7" t="str">
        <f t="shared" si="33"/>
        <v/>
      </c>
      <c r="CX69" s="7">
        <f t="shared" si="34"/>
        <v>20</v>
      </c>
      <c r="CY69" s="7">
        <f t="shared" si="35"/>
        <v>25</v>
      </c>
      <c r="CZ69" s="7">
        <f t="shared" si="36"/>
        <v>30</v>
      </c>
      <c r="DA69" s="7">
        <f t="shared" si="37"/>
        <v>36</v>
      </c>
      <c r="DB69" s="7">
        <f t="shared" si="38"/>
        <v>24</v>
      </c>
      <c r="DC69" s="7">
        <f t="shared" si="39"/>
        <v>13</v>
      </c>
      <c r="DD69" s="7">
        <f t="shared" si="40"/>
        <v>20</v>
      </c>
      <c r="DE69" s="7" t="str">
        <f t="shared" si="41"/>
        <v/>
      </c>
      <c r="DF69" s="7">
        <f t="shared" si="42"/>
        <v>19</v>
      </c>
      <c r="DG69" s="7">
        <f t="shared" si="43"/>
        <v>25</v>
      </c>
      <c r="DH69" s="7" t="str">
        <f t="shared" si="44"/>
        <v/>
      </c>
      <c r="DI69" s="65" t="s">
        <v>2</v>
      </c>
      <c r="DJ69" s="309" t="str">
        <f t="shared" si="45"/>
        <v>rclose</v>
      </c>
      <c r="DK69" s="309" t="str">
        <f t="shared" si="46"/>
        <v>-</v>
      </c>
      <c r="DL69" s="309" t="str">
        <f t="shared" si="47"/>
        <v>rclose</v>
      </c>
      <c r="DM69" s="309" t="str">
        <f t="shared" si="48"/>
        <v>rclose</v>
      </c>
      <c r="DN69" s="309" t="str">
        <f t="shared" si="49"/>
        <v>-</v>
      </c>
      <c r="DO69" s="309" t="str">
        <f t="shared" si="50"/>
        <v>-</v>
      </c>
      <c r="DP69" s="309" t="str">
        <f t="shared" si="51"/>
        <v>-</v>
      </c>
      <c r="DQ69" s="309" t="str">
        <f t="shared" si="52"/>
        <v>rclose</v>
      </c>
      <c r="DR69" s="309" t="str">
        <f t="shared" si="53"/>
        <v>-</v>
      </c>
      <c r="DS69" s="309" t="str">
        <f t="shared" si="54"/>
        <v>rclose</v>
      </c>
      <c r="DT69" s="309" t="str">
        <f t="shared" si="55"/>
        <v>-</v>
      </c>
      <c r="DU69" s="309" t="str">
        <f t="shared" si="56"/>
        <v>rclose</v>
      </c>
      <c r="DV69" s="309" t="str">
        <f t="shared" si="57"/>
        <v>rclose</v>
      </c>
      <c r="DW69" s="309" t="str">
        <f t="shared" si="58"/>
        <v>rclose</v>
      </c>
      <c r="DX69" s="309" t="str">
        <f t="shared" si="59"/>
        <v>-</v>
      </c>
      <c r="DY69" s="309" t="str">
        <f t="shared" si="60"/>
        <v>rclose</v>
      </c>
      <c r="DZ69" s="309" t="str">
        <f t="shared" si="61"/>
        <v>rclose</v>
      </c>
      <c r="EA69" s="309" t="str">
        <f t="shared" si="62"/>
        <v>rclose</v>
      </c>
      <c r="EB69" s="309" t="str">
        <f t="shared" si="63"/>
        <v>rclose</v>
      </c>
      <c r="EC69" s="309" t="str">
        <f t="shared" si="64"/>
        <v>rclose</v>
      </c>
      <c r="ED69" s="309" t="str">
        <f t="shared" si="65"/>
        <v>rclose</v>
      </c>
      <c r="EE69" s="309" t="str">
        <f t="shared" si="66"/>
        <v>rclose</v>
      </c>
      <c r="EF69" s="309" t="str">
        <f t="shared" si="67"/>
        <v>-</v>
      </c>
      <c r="EG69" s="309" t="str">
        <f t="shared" si="68"/>
        <v>rclose</v>
      </c>
      <c r="EH69" s="309" t="str">
        <f t="shared" si="69"/>
        <v>rclose</v>
      </c>
      <c r="EI69" s="309" t="str">
        <f t="shared" si="70"/>
        <v>-</v>
      </c>
      <c r="EJ69" s="7"/>
      <c r="EK69" s="7"/>
      <c r="EL69" s="7"/>
      <c r="EM69" s="34"/>
      <c r="EN69" s="66">
        <f t="shared" si="71"/>
        <v>9.9999999999999995E-7</v>
      </c>
      <c r="EO69" s="66" t="str">
        <f t="shared" si="72"/>
        <v>-</v>
      </c>
      <c r="EP69" s="66">
        <f t="shared" si="73"/>
        <v>9.9999999999999995E-7</v>
      </c>
      <c r="EQ69" s="66">
        <f t="shared" si="74"/>
        <v>9.9999999999999995E-7</v>
      </c>
      <c r="ER69" s="66" t="str">
        <f t="shared" si="75"/>
        <v>-</v>
      </c>
      <c r="ES69" s="66" t="str">
        <f t="shared" si="76"/>
        <v>-</v>
      </c>
      <c r="ET69" s="66" t="str">
        <f t="shared" si="77"/>
        <v>-</v>
      </c>
      <c r="EU69" s="66">
        <f t="shared" si="78"/>
        <v>9.9999999999999995E-7</v>
      </c>
      <c r="EV69" s="66" t="str">
        <f t="shared" si="79"/>
        <v>-</v>
      </c>
      <c r="EW69" s="66">
        <f t="shared" si="80"/>
        <v>9.9999999999999995E-7</v>
      </c>
      <c r="EX69" s="66" t="str">
        <f t="shared" si="81"/>
        <v>-</v>
      </c>
      <c r="EY69" s="66">
        <f t="shared" si="82"/>
        <v>9.9999999999999995E-7</v>
      </c>
      <c r="EZ69" s="66">
        <f t="shared" si="83"/>
        <v>9.9999999999999995E-7</v>
      </c>
      <c r="FA69" s="66">
        <f t="shared" si="84"/>
        <v>1E-3</v>
      </c>
      <c r="FB69" s="66" t="str">
        <f t="shared" si="85"/>
        <v>-</v>
      </c>
      <c r="FC69" s="66">
        <f t="shared" si="86"/>
        <v>9.9999999999999995E-7</v>
      </c>
      <c r="FD69" s="66">
        <f t="shared" si="87"/>
        <v>9.9999999999999995E-7</v>
      </c>
      <c r="FE69" s="66">
        <f t="shared" si="88"/>
        <v>9.9999999999999995E-7</v>
      </c>
      <c r="FF69" s="66">
        <f t="shared" si="89"/>
        <v>9.9999999999999995E-7</v>
      </c>
      <c r="FG69" s="66">
        <f t="shared" si="90"/>
        <v>1000</v>
      </c>
      <c r="FH69" s="66">
        <f t="shared" si="91"/>
        <v>9.9999999999999995E-7</v>
      </c>
      <c r="FI69" s="66">
        <f t="shared" si="92"/>
        <v>9.9999999999999995E-7</v>
      </c>
      <c r="FJ69" s="66" t="str">
        <f t="shared" si="93"/>
        <v>-</v>
      </c>
      <c r="FK69" s="66">
        <f t="shared" si="94"/>
        <v>9.9999999999999995E-7</v>
      </c>
      <c r="FL69" s="66">
        <f t="shared" si="95"/>
        <v>1.0000000000000001E-5</v>
      </c>
      <c r="FM69" s="66" t="str">
        <f t="shared" si="96"/>
        <v>-</v>
      </c>
      <c r="FN69" s="7"/>
      <c r="FO69" s="7"/>
      <c r="FP69" s="7"/>
      <c r="FQ69" s="97" t="s">
        <v>2</v>
      </c>
      <c r="FR69" s="71"/>
      <c r="FS69" s="7">
        <f>IF(ISNUMBER(INDEX($CI$15:$DI$314,$B69,GC$5)),MAX(FS$14:FS68)+1,0)</f>
        <v>0</v>
      </c>
      <c r="FT69" s="7" t="str">
        <f t="shared" si="97"/>
        <v/>
      </c>
      <c r="FU69" s="7" t="str">
        <f t="shared" si="98"/>
        <v/>
      </c>
      <c r="FV69" s="291">
        <f t="shared" si="99"/>
        <v>55</v>
      </c>
      <c r="FW69" s="291" t="str">
        <f t="shared" si="100"/>
        <v/>
      </c>
      <c r="FX69" s="291" t="str">
        <f t="shared" si="141"/>
        <v/>
      </c>
      <c r="FY69" s="85" t="str">
        <f t="shared" si="102"/>
        <v/>
      </c>
      <c r="FZ69" s="338" t="str">
        <f t="shared" si="103"/>
        <v/>
      </c>
      <c r="GA69" s="316" t="str">
        <f t="shared" si="104"/>
        <v/>
      </c>
      <c r="GB69" s="28" t="str">
        <f t="shared" si="105"/>
        <v/>
      </c>
      <c r="GC69" s="279" t="str">
        <f t="shared" si="115"/>
        <v/>
      </c>
      <c r="GD69" s="366" t="str">
        <f t="shared" si="142"/>
        <v/>
      </c>
      <c r="GE69" s="81"/>
      <c r="GF69" s="279" t="str">
        <f t="shared" si="116"/>
        <v/>
      </c>
      <c r="GG69" s="366" t="str">
        <f t="shared" si="143"/>
        <v/>
      </c>
      <c r="GH69" s="81"/>
      <c r="GI69" s="279" t="str">
        <f t="shared" si="117"/>
        <v/>
      </c>
      <c r="GJ69" s="366" t="str">
        <f t="shared" si="144"/>
        <v/>
      </c>
      <c r="GK69" s="81"/>
      <c r="GL69" s="279" t="str">
        <f t="shared" si="118"/>
        <v/>
      </c>
      <c r="GM69" s="362" t="str">
        <f t="shared" si="145"/>
        <v/>
      </c>
      <c r="GN69" s="81"/>
      <c r="GO69" s="279" t="str">
        <f t="shared" si="119"/>
        <v/>
      </c>
      <c r="GP69" s="286" t="str">
        <f t="shared" si="110"/>
        <v/>
      </c>
      <c r="GQ69" s="279"/>
      <c r="GR69" s="339" t="str">
        <f>IF(ISNUMBER(IF69),INDEX($GA$15:$GA$313,MATCH(IF69,$IE$15:$IE$190,0),1),"")</f>
        <v/>
      </c>
      <c r="GS69" s="341" t="str">
        <f t="shared" si="111"/>
        <v/>
      </c>
      <c r="GT69" s="340" t="str">
        <f t="shared" si="112"/>
        <v/>
      </c>
      <c r="GU69" s="279"/>
      <c r="GV69" s="279"/>
      <c r="GW69" s="279"/>
      <c r="GX69" s="279"/>
      <c r="GY69" s="279"/>
      <c r="GZ69" s="71"/>
      <c r="HA69" s="281"/>
      <c r="HB69" s="371"/>
      <c r="HC69" s="371"/>
      <c r="HD69" s="371"/>
      <c r="HE69" s="371"/>
      <c r="HF69" s="371"/>
      <c r="HG69" s="371"/>
      <c r="HH69" s="371"/>
      <c r="HI69" s="371"/>
      <c r="HJ69" s="281"/>
      <c r="HK69" s="293"/>
      <c r="HL69" s="293"/>
      <c r="HM69" s="75"/>
      <c r="HN69" s="293">
        <f>IF(HA69&lt;&gt;"",MAX(HN$14:HN68)+1,0)</f>
        <v>0</v>
      </c>
      <c r="HO69" s="293">
        <f>IF(HB69&lt;&gt;"",MAX(HO$14:HO68)+1,0)</f>
        <v>0</v>
      </c>
      <c r="HP69" s="293">
        <f>IF(HC69&lt;&gt;"",MAX(HP$14:HP68)+1,0)</f>
        <v>0</v>
      </c>
      <c r="HQ69" s="293">
        <f>IF(HD69&lt;&gt;"",MAX(HQ$14:HQ68)+1,0)</f>
        <v>0</v>
      </c>
      <c r="HR69" s="293">
        <f>IF(HE69&lt;&gt;"",MAX(HR$14:HR68)+1,0)</f>
        <v>0</v>
      </c>
      <c r="HS69" s="293">
        <f>IF(HF69&lt;&gt;"",MAX(HS$14:HS68)+1,0)</f>
        <v>0</v>
      </c>
      <c r="HT69" s="293">
        <f>IF(HG69&lt;&gt;"",MAX(HT$14:HT68)+1,0)</f>
        <v>0</v>
      </c>
      <c r="HU69" s="293">
        <f>IF(HH69&lt;&gt;"",MAX(HU$14:HU68)+1,0)</f>
        <v>0</v>
      </c>
      <c r="HV69" s="293">
        <f>IF(HI69&lt;&gt;"",MAX(HV$14:HV68)+1,0)</f>
        <v>0</v>
      </c>
      <c r="HW69" s="293">
        <f>IF(HJ69&lt;&gt;"",MAX(HW$14:HW68)+1,0)</f>
        <v>0</v>
      </c>
      <c r="HX69" s="293">
        <f>IF(HK69&lt;&gt;"",MAX(HX$14:HX68)+1,0)</f>
        <v>0</v>
      </c>
      <c r="HY69" s="293">
        <f>IF(HL69&lt;&gt;"",MAX(HY$14:HY68)+1,0)</f>
        <v>0</v>
      </c>
      <c r="HZ69" s="75">
        <f t="shared" si="123"/>
        <v>2</v>
      </c>
      <c r="IA69" s="75">
        <f t="shared" si="124"/>
        <v>0</v>
      </c>
      <c r="IB69" s="75">
        <f t="shared" si="125"/>
        <v>23</v>
      </c>
      <c r="IC69" s="75">
        <f t="shared" si="126"/>
        <v>0</v>
      </c>
      <c r="ID69" s="395" t="str">
        <f t="shared" si="127"/>
        <v/>
      </c>
      <c r="IE69" s="394">
        <f>IF(ISNUMBER(MATCH(GA69,$IC$15:$IC$313,0)),0,MAX(IE$14:IE68)+1)</f>
        <v>0</v>
      </c>
      <c r="IF69" s="394" t="str">
        <f t="shared" si="128"/>
        <v/>
      </c>
      <c r="IG69" s="383"/>
      <c r="IH69" s="80"/>
      <c r="II69" s="19"/>
      <c r="IJ69" s="282"/>
      <c r="IK69" s="71"/>
      <c r="IL69" s="229"/>
      <c r="IM69" s="229"/>
      <c r="IN69" s="22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98"/>
      <c r="JB69" s="180"/>
      <c r="JC69" s="107"/>
      <c r="JD69" s="107"/>
      <c r="JE69" s="107"/>
      <c r="JF69" s="107"/>
      <c r="JG69" s="188"/>
      <c r="JH69" s="180"/>
      <c r="JI69" s="134"/>
      <c r="JJ69" s="180"/>
      <c r="JK69" s="134"/>
      <c r="JL69" s="107"/>
      <c r="JM69" s="107"/>
      <c r="JN69" s="134"/>
      <c r="JO69" s="107"/>
      <c r="JP69" s="107"/>
      <c r="JQ69" s="107"/>
      <c r="JR69" s="160" t="str">
        <f t="shared" si="150"/>
        <v/>
      </c>
      <c r="JS69" s="160" t="str">
        <f t="shared" si="151"/>
        <v/>
      </c>
      <c r="JT69" s="160" t="str">
        <f t="shared" si="152"/>
        <v/>
      </c>
      <c r="JU69" s="160" t="str">
        <f t="shared" si="140"/>
        <v/>
      </c>
      <c r="JV69" s="98"/>
      <c r="JW69" s="71"/>
      <c r="JX69" s="293" t="str">
        <f>IF(AND(ISNUMBER(JX$14),ISNUMBER(MATCH($IC69,DJ$15:DJ$313,0))),$IC69,"")</f>
        <v/>
      </c>
      <c r="JY69" s="293" t="str">
        <f>IF(AND(ISNUMBER(JY$14),ISNUMBER(MATCH($IC69,DK$15:DK$313,0))),$IC69,"")</f>
        <v/>
      </c>
      <c r="JZ69" s="293" t="str">
        <f>IF(AND(ISNUMBER(JZ$14),ISNUMBER(MATCH($IC69,DL$15:DL$313,0))),$IC69,"")</f>
        <v/>
      </c>
      <c r="KA69" s="293" t="str">
        <f>IF(AND(ISNUMBER(KA$14),ISNUMBER(MATCH($IC69,DM$15:DM$313,0))),$IC69,"")</f>
        <v/>
      </c>
      <c r="KB69" s="293" t="str">
        <f>IF(AND(ISNUMBER(KB$14),ISNUMBER(MATCH($IC69,DN$15:DN$313,0))),$IC69,"")</f>
        <v/>
      </c>
      <c r="KC69" s="293" t="str">
        <f>IF(AND(ISNUMBER(KC$14),ISNUMBER(MATCH($IC69,DO$15:DO$313,0))),$IC69,"")</f>
        <v/>
      </c>
      <c r="KD69" s="293" t="str">
        <f>IF(AND(ISNUMBER(KD$14),ISNUMBER(MATCH($IC69,DP$15:DP$313,0))),$IC69,"")</f>
        <v/>
      </c>
      <c r="KE69" s="293" t="str">
        <f>IF(AND(ISNUMBER(KE$14),ISNUMBER(MATCH($IC69,DQ$15:DQ$313,0))),$IC69,"")</f>
        <v/>
      </c>
      <c r="KF69" s="293" t="str">
        <f>IF(AND(ISNUMBER(KF$14),ISNUMBER(MATCH($IC69,DR$15:DR$313,0))),$IC69,"")</f>
        <v/>
      </c>
      <c r="KG69" s="293" t="str">
        <f>IF(AND(ISNUMBER(KG$14),ISNUMBER(MATCH($IC69,DS$15:DS$313,0))),$IC69,"")</f>
        <v/>
      </c>
      <c r="KH69" s="293" t="str">
        <f>IF(AND(ISNUMBER(KH$14),ISNUMBER(MATCH($IC69,DT$15:DT$313,0))),$IC69,"")</f>
        <v/>
      </c>
      <c r="KI69" s="293" t="str">
        <f>IF(AND(ISNUMBER(KI$14),ISNUMBER(MATCH($IC69,DU$15:DU$313,0))),$IC69,"")</f>
        <v/>
      </c>
      <c r="KJ69" s="293" t="str">
        <f>IF(AND(ISNUMBER(KJ$14),ISNUMBER(MATCH($IC69,DV$15:DV$313,0))),$IC69,"")</f>
        <v/>
      </c>
      <c r="KK69" s="293" t="str">
        <f>IF(AND(ISNUMBER(KK$14),ISNUMBER(MATCH($IC69,DW$15:DW$313,0))),$IC69,"")</f>
        <v/>
      </c>
      <c r="KL69" s="293" t="str">
        <f>IF(AND(ISNUMBER(KL$14),ISNUMBER(MATCH($IC69,DX$15:DX$313,0))),$IC69,"")</f>
        <v/>
      </c>
      <c r="KM69" s="293" t="str">
        <f>IF(AND(ISNUMBER(KM$14),ISNUMBER(MATCH($IC69,DY$15:DY$313,0))),$IC69,"")</f>
        <v/>
      </c>
      <c r="KN69" s="293" t="str">
        <f>IF(AND(ISNUMBER(KN$14),ISNUMBER(MATCH($IC69,DZ$15:DZ$313,0))),$IC69,"")</f>
        <v/>
      </c>
      <c r="KO69" s="293" t="str">
        <f>IF(AND(ISNUMBER(KO$14),ISNUMBER(MATCH($IC69,EA$15:EA$313,0))),$IC69,"")</f>
        <v/>
      </c>
      <c r="KP69" s="293" t="str">
        <f>IF(AND(ISNUMBER(KP$14),ISNUMBER(MATCH($IC69,EB$15:EB$313,0))),$IC69,"")</f>
        <v/>
      </c>
      <c r="KQ69" s="293" t="str">
        <f>IF(AND(ISNUMBER(KQ$14),ISNUMBER(MATCH($IC69,EC$15:EC$313,0))),$IC69,"")</f>
        <v/>
      </c>
      <c r="KR69" s="293" t="str">
        <f>IF(AND(ISNUMBER(KR$14),ISNUMBER(MATCH($IC69,ED$15:ED$313,0))),$IC69,"")</f>
        <v/>
      </c>
      <c r="KS69" s="293" t="str">
        <f>IF(AND(ISNUMBER(KS$14),ISNUMBER(MATCH($IC69,EE$15:EE$313,0))),$IC69,"")</f>
        <v/>
      </c>
      <c r="KT69" s="293" t="str">
        <f>IF(AND(ISNUMBER(KT$14),ISNUMBER(MATCH($IC69,EF$15:EF$313,0))),$IC69,"")</f>
        <v/>
      </c>
      <c r="KU69" s="293" t="str">
        <f>IF(AND(ISNUMBER(KU$14),ISNUMBER(MATCH($IC69,EG$15:EG$313,0))),$IC69,"")</f>
        <v/>
      </c>
      <c r="KV69" s="293" t="str">
        <f>IF(AND(ISNUMBER(KV$14),ISNUMBER(MATCH($IC69,EH$15:EH$313,0))),$IC69,"")</f>
        <v/>
      </c>
      <c r="KW69" s="293" t="str">
        <f>IF(AND(ISNUMBER(KW$14),ISNUMBER(MATCH($IC69,EI$15:EI$313,0))),$IC69,"")</f>
        <v/>
      </c>
      <c r="KX69" s="293" t="str">
        <f>IF(AND(ISNUMBER(KX$14),ISNUMBER(MATCH($IC69,EJ$15:EJ$313,0))),$IC69,"")</f>
        <v/>
      </c>
      <c r="KY69" s="293" t="str">
        <f>IF(AND(ISNUMBER(KY$14),ISNUMBER(MATCH($IC69,EK$15:EK$313,0))),$IC69,"")</f>
        <v/>
      </c>
      <c r="KZ69" s="293"/>
      <c r="LA69" s="293"/>
      <c r="LB69" s="293"/>
      <c r="LC69" s="75">
        <f>COUNTIF(JX69:KY69,"="&amp;IC69)</f>
        <v>0</v>
      </c>
      <c r="LD69" s="71"/>
      <c r="LE69" s="71"/>
      <c r="LF69" s="71"/>
      <c r="LG69" s="71"/>
      <c r="LH69" s="71"/>
      <c r="LI69" s="71"/>
      <c r="LJ69" s="71"/>
      <c r="LK69" s="71"/>
      <c r="LL69" s="71"/>
      <c r="LM69" s="71"/>
      <c r="LN69" s="71"/>
      <c r="LO69" s="71"/>
      <c r="LP69" s="71"/>
      <c r="LQ69" s="71"/>
    </row>
    <row r="70" spans="1:329" ht="6" customHeight="1" x14ac:dyDescent="0.25">
      <c r="A70" s="80"/>
      <c r="B70" s="305">
        <f t="shared" si="129"/>
        <v>56</v>
      </c>
      <c r="C70" s="84" t="s">
        <v>14</v>
      </c>
      <c r="D70" s="303" t="s">
        <v>683</v>
      </c>
      <c r="E70" s="71"/>
      <c r="F70" s="260"/>
      <c r="G70" s="261" t="s">
        <v>23</v>
      </c>
      <c r="H70" s="262" t="s">
        <v>17</v>
      </c>
      <c r="I70" s="260"/>
      <c r="J70" s="261"/>
      <c r="K70" s="262"/>
      <c r="L70" s="260"/>
      <c r="M70" s="261" t="s">
        <v>3</v>
      </c>
      <c r="N70" s="262">
        <v>10</v>
      </c>
      <c r="O70" s="260"/>
      <c r="P70" s="261" t="s">
        <v>69</v>
      </c>
      <c r="Q70" s="262" t="s">
        <v>18</v>
      </c>
      <c r="R70" s="260"/>
      <c r="S70" s="261"/>
      <c r="T70" s="262"/>
      <c r="U70" s="260"/>
      <c r="V70" s="261"/>
      <c r="W70" s="262"/>
      <c r="X70" s="260"/>
      <c r="Y70" s="261"/>
      <c r="Z70" s="262"/>
      <c r="AA70" s="260"/>
      <c r="AB70" s="261" t="s">
        <v>34</v>
      </c>
      <c r="AC70" s="262">
        <v>56.25</v>
      </c>
      <c r="AD70" s="260"/>
      <c r="AE70" s="261"/>
      <c r="AF70" s="262"/>
      <c r="AG70" s="260"/>
      <c r="AH70" s="261"/>
      <c r="AI70" s="262"/>
      <c r="AJ70" s="260"/>
      <c r="AK70" s="261"/>
      <c r="AL70" s="262"/>
      <c r="AM70" s="260"/>
      <c r="AN70" s="261"/>
      <c r="AO70" s="262"/>
      <c r="AP70" s="283"/>
      <c r="AQ70" s="356"/>
      <c r="AR70" s="351"/>
      <c r="AS70" s="283"/>
      <c r="AT70" s="356"/>
      <c r="AU70" s="351"/>
      <c r="AV70" s="260"/>
      <c r="AW70" s="261"/>
      <c r="AX70" s="262"/>
      <c r="AY70" s="260"/>
      <c r="AZ70" s="261"/>
      <c r="BA70" s="262"/>
      <c r="BB70" s="260"/>
      <c r="BC70" s="261"/>
      <c r="BD70" s="262"/>
      <c r="BE70" s="260"/>
      <c r="BF70" s="261"/>
      <c r="BG70" s="262"/>
      <c r="BH70" s="260"/>
      <c r="BI70" s="261"/>
      <c r="BJ70" s="261"/>
      <c r="BK70" s="260"/>
      <c r="BL70" s="261"/>
      <c r="BM70" s="262"/>
      <c r="BN70" s="260"/>
      <c r="BO70" s="261"/>
      <c r="BP70" s="262"/>
      <c r="BQ70" s="260"/>
      <c r="BR70" s="261"/>
      <c r="BS70" s="262"/>
      <c r="BT70" s="260"/>
      <c r="BU70" s="261"/>
      <c r="BV70" s="262"/>
      <c r="BW70" s="260"/>
      <c r="BX70" s="261"/>
      <c r="BY70" s="262"/>
      <c r="BZ70" s="260"/>
      <c r="CA70" s="261" t="s">
        <v>93</v>
      </c>
      <c r="CB70" s="262">
        <v>3</v>
      </c>
      <c r="CC70" s="260"/>
      <c r="CD70" s="261" t="s">
        <v>76</v>
      </c>
      <c r="CE70" s="262">
        <v>9.9999999999999995E-7</v>
      </c>
      <c r="CF70" s="376" t="s">
        <v>2</v>
      </c>
      <c r="CG70" s="229"/>
      <c r="CH70" s="230" t="str">
        <f>IF(ISNUMBER(FW70),IF(ISNUMBER(MATCH(GA70,$CG$15:$CG$313,0)),0,MAX(CH$14:CH69)+1),"")</f>
        <v/>
      </c>
      <c r="CI70" s="7">
        <f t="shared" si="19"/>
        <v>48</v>
      </c>
      <c r="CJ70" s="7" t="str">
        <f t="shared" si="20"/>
        <v/>
      </c>
      <c r="CK70" s="7">
        <f t="shared" si="21"/>
        <v>38</v>
      </c>
      <c r="CL70" s="7">
        <f t="shared" si="22"/>
        <v>44</v>
      </c>
      <c r="CM70" s="7" t="str">
        <f t="shared" si="23"/>
        <v/>
      </c>
      <c r="CN70" s="7" t="str">
        <f t="shared" si="24"/>
        <v/>
      </c>
      <c r="CO70" s="7" t="str">
        <f t="shared" si="25"/>
        <v/>
      </c>
      <c r="CP70" s="7">
        <f t="shared" si="26"/>
        <v>43</v>
      </c>
      <c r="CQ70" s="7" t="str">
        <f t="shared" si="27"/>
        <v/>
      </c>
      <c r="CR70" s="7">
        <f t="shared" si="28"/>
        <v>42</v>
      </c>
      <c r="CS70" s="7" t="str">
        <f t="shared" si="29"/>
        <v/>
      </c>
      <c r="CT70" s="7">
        <f t="shared" si="30"/>
        <v>31</v>
      </c>
      <c r="CU70" s="7" t="str">
        <f t="shared" si="31"/>
        <v/>
      </c>
      <c r="CV70" s="7">
        <f t="shared" si="32"/>
        <v>15</v>
      </c>
      <c r="CW70" s="7" t="str">
        <f t="shared" si="33"/>
        <v/>
      </c>
      <c r="CX70" s="7" t="str">
        <f t="shared" si="34"/>
        <v/>
      </c>
      <c r="CY70" s="7" t="str">
        <f t="shared" si="35"/>
        <v/>
      </c>
      <c r="CZ70" s="7" t="str">
        <f t="shared" si="36"/>
        <v/>
      </c>
      <c r="DA70" s="7" t="str">
        <f t="shared" si="37"/>
        <v/>
      </c>
      <c r="DB70" s="7" t="str">
        <f t="shared" si="38"/>
        <v/>
      </c>
      <c r="DC70" s="7" t="str">
        <f t="shared" si="39"/>
        <v/>
      </c>
      <c r="DD70" s="7" t="str">
        <f t="shared" si="40"/>
        <v/>
      </c>
      <c r="DE70" s="7" t="str">
        <f t="shared" si="41"/>
        <v/>
      </c>
      <c r="DF70" s="7" t="str">
        <f t="shared" si="42"/>
        <v/>
      </c>
      <c r="DG70" s="7">
        <f t="shared" si="43"/>
        <v>26</v>
      </c>
      <c r="DH70" s="7" t="str">
        <f t="shared" si="44"/>
        <v/>
      </c>
      <c r="DI70" s="65" t="s">
        <v>2</v>
      </c>
      <c r="DJ70" s="309" t="str">
        <f t="shared" si="45"/>
        <v>relax</v>
      </c>
      <c r="DK70" s="309" t="str">
        <f t="shared" si="46"/>
        <v>-</v>
      </c>
      <c r="DL70" s="309" t="str">
        <f t="shared" si="47"/>
        <v>relax</v>
      </c>
      <c r="DM70" s="309" t="str">
        <f t="shared" si="48"/>
        <v>relax</v>
      </c>
      <c r="DN70" s="309" t="str">
        <f t="shared" si="49"/>
        <v>-</v>
      </c>
      <c r="DO70" s="309" t="str">
        <f t="shared" si="50"/>
        <v>-</v>
      </c>
      <c r="DP70" s="309" t="str">
        <f t="shared" si="51"/>
        <v>-</v>
      </c>
      <c r="DQ70" s="309" t="str">
        <f t="shared" si="52"/>
        <v>relax</v>
      </c>
      <c r="DR70" s="309" t="str">
        <f t="shared" si="53"/>
        <v>-</v>
      </c>
      <c r="DS70" s="309" t="str">
        <f t="shared" si="54"/>
        <v>relax</v>
      </c>
      <c r="DT70" s="309" t="str">
        <f t="shared" si="55"/>
        <v>-</v>
      </c>
      <c r="DU70" s="309" t="str">
        <f t="shared" si="56"/>
        <v>relax</v>
      </c>
      <c r="DV70" s="309" t="str">
        <f t="shared" si="57"/>
        <v>-</v>
      </c>
      <c r="DW70" s="309" t="str">
        <f t="shared" si="58"/>
        <v>relax</v>
      </c>
      <c r="DX70" s="309" t="str">
        <f t="shared" si="59"/>
        <v>-</v>
      </c>
      <c r="DY70" s="309" t="str">
        <f t="shared" si="60"/>
        <v>-</v>
      </c>
      <c r="DZ70" s="309" t="str">
        <f t="shared" si="61"/>
        <v>-</v>
      </c>
      <c r="EA70" s="309" t="str">
        <f t="shared" si="62"/>
        <v>-</v>
      </c>
      <c r="EB70" s="309" t="str">
        <f t="shared" si="63"/>
        <v>-</v>
      </c>
      <c r="EC70" s="309" t="str">
        <f t="shared" si="64"/>
        <v>-</v>
      </c>
      <c r="ED70" s="309" t="str">
        <f t="shared" si="65"/>
        <v>-</v>
      </c>
      <c r="EE70" s="309" t="str">
        <f t="shared" si="66"/>
        <v>-</v>
      </c>
      <c r="EF70" s="309" t="str">
        <f t="shared" si="67"/>
        <v>-</v>
      </c>
      <c r="EG70" s="309" t="str">
        <f t="shared" si="68"/>
        <v>-</v>
      </c>
      <c r="EH70" s="309" t="str">
        <f t="shared" si="69"/>
        <v>relax</v>
      </c>
      <c r="EI70" s="309" t="str">
        <f t="shared" si="70"/>
        <v>-</v>
      </c>
      <c r="EJ70" s="7"/>
      <c r="EK70" s="7"/>
      <c r="EL70" s="7"/>
      <c r="EM70" s="34"/>
      <c r="EN70" s="66">
        <f t="shared" si="71"/>
        <v>1</v>
      </c>
      <c r="EO70" s="66" t="str">
        <f t="shared" si="72"/>
        <v>-</v>
      </c>
      <c r="EP70" s="66">
        <f t="shared" si="73"/>
        <v>1</v>
      </c>
      <c r="EQ70" s="66">
        <f t="shared" si="74"/>
        <v>1</v>
      </c>
      <c r="ER70" s="66" t="str">
        <f t="shared" si="75"/>
        <v>-</v>
      </c>
      <c r="ES70" s="66" t="str">
        <f t="shared" si="76"/>
        <v>-</v>
      </c>
      <c r="ET70" s="66" t="str">
        <f t="shared" si="77"/>
        <v>-</v>
      </c>
      <c r="EU70" s="66">
        <f t="shared" si="78"/>
        <v>1</v>
      </c>
      <c r="EV70" s="66" t="str">
        <f t="shared" si="79"/>
        <v>-</v>
      </c>
      <c r="EW70" s="66">
        <f t="shared" si="80"/>
        <v>1</v>
      </c>
      <c r="EX70" s="66" t="str">
        <f t="shared" si="81"/>
        <v>-</v>
      </c>
      <c r="EY70" s="66">
        <f t="shared" si="82"/>
        <v>1</v>
      </c>
      <c r="EZ70" s="66" t="str">
        <f t="shared" si="83"/>
        <v>-</v>
      </c>
      <c r="FA70" s="66">
        <f t="shared" si="84"/>
        <v>0.97</v>
      </c>
      <c r="FB70" s="66" t="str">
        <f t="shared" si="85"/>
        <v>-</v>
      </c>
      <c r="FC70" s="66" t="str">
        <f t="shared" si="86"/>
        <v>-</v>
      </c>
      <c r="FD70" s="66" t="str">
        <f t="shared" si="87"/>
        <v>-</v>
      </c>
      <c r="FE70" s="66" t="str">
        <f t="shared" si="88"/>
        <v>-</v>
      </c>
      <c r="FF70" s="66" t="str">
        <f t="shared" si="89"/>
        <v>-</v>
      </c>
      <c r="FG70" s="66" t="str">
        <f t="shared" si="90"/>
        <v>-</v>
      </c>
      <c r="FH70" s="66" t="str">
        <f t="shared" si="91"/>
        <v>-</v>
      </c>
      <c r="FI70" s="66" t="str">
        <f t="shared" si="92"/>
        <v>-</v>
      </c>
      <c r="FJ70" s="66" t="str">
        <f t="shared" si="93"/>
        <v>-</v>
      </c>
      <c r="FK70" s="66" t="str">
        <f t="shared" si="94"/>
        <v>-</v>
      </c>
      <c r="FL70" s="66">
        <f t="shared" si="95"/>
        <v>1</v>
      </c>
      <c r="FM70" s="66" t="str">
        <f t="shared" si="96"/>
        <v>-</v>
      </c>
      <c r="FN70" s="7"/>
      <c r="FO70" s="7"/>
      <c r="FP70" s="7"/>
      <c r="FQ70" s="97" t="s">
        <v>2</v>
      </c>
      <c r="FR70" s="71"/>
      <c r="FS70" s="7">
        <f>IF(ISNUMBER(INDEX($CI$15:$DI$314,$B70,GC$5)),MAX(FS$14:FS69)+1,0)</f>
        <v>0</v>
      </c>
      <c r="FT70" s="7" t="str">
        <f t="shared" si="97"/>
        <v/>
      </c>
      <c r="FU70" s="7" t="str">
        <f t="shared" si="98"/>
        <v/>
      </c>
      <c r="FV70" s="291">
        <f t="shared" si="99"/>
        <v>56</v>
      </c>
      <c r="FW70" s="291" t="str">
        <f t="shared" si="100"/>
        <v/>
      </c>
      <c r="FX70" s="291" t="str">
        <f t="shared" si="141"/>
        <v/>
      </c>
      <c r="FY70" s="85" t="str">
        <f t="shared" si="102"/>
        <v/>
      </c>
      <c r="FZ70" s="338" t="str">
        <f t="shared" si="103"/>
        <v/>
      </c>
      <c r="GA70" s="316" t="str">
        <f t="shared" si="104"/>
        <v/>
      </c>
      <c r="GB70" s="28" t="str">
        <f t="shared" si="105"/>
        <v/>
      </c>
      <c r="GC70" s="279" t="str">
        <f t="shared" si="115"/>
        <v/>
      </c>
      <c r="GD70" s="366" t="str">
        <f t="shared" si="142"/>
        <v/>
      </c>
      <c r="GE70" s="81"/>
      <c r="GF70" s="279" t="str">
        <f t="shared" si="116"/>
        <v/>
      </c>
      <c r="GG70" s="366" t="str">
        <f t="shared" si="143"/>
        <v/>
      </c>
      <c r="GH70" s="81"/>
      <c r="GI70" s="279" t="str">
        <f t="shared" si="117"/>
        <v/>
      </c>
      <c r="GJ70" s="366" t="str">
        <f t="shared" si="144"/>
        <v/>
      </c>
      <c r="GK70" s="81"/>
      <c r="GL70" s="279" t="str">
        <f t="shared" si="118"/>
        <v/>
      </c>
      <c r="GM70" s="362" t="str">
        <f t="shared" si="145"/>
        <v/>
      </c>
      <c r="GN70" s="81"/>
      <c r="GO70" s="279" t="str">
        <f t="shared" si="119"/>
        <v/>
      </c>
      <c r="GP70" s="286" t="str">
        <f t="shared" si="110"/>
        <v/>
      </c>
      <c r="GQ70" s="279"/>
      <c r="GR70" s="339" t="str">
        <f>IF(ISNUMBER(IF70),INDEX($GA$15:$GA$313,MATCH(IF70,$IE$15:$IE$190,0),1),"")</f>
        <v/>
      </c>
      <c r="GS70" s="341" t="str">
        <f t="shared" si="111"/>
        <v/>
      </c>
      <c r="GT70" s="340" t="str">
        <f t="shared" si="112"/>
        <v/>
      </c>
      <c r="GU70" s="279"/>
      <c r="GV70" s="279"/>
      <c r="GW70" s="279"/>
      <c r="GX70" s="279"/>
      <c r="GY70" s="279"/>
      <c r="GZ70" s="71"/>
      <c r="HA70" s="281"/>
      <c r="HB70" s="371"/>
      <c r="HC70" s="371"/>
      <c r="HD70" s="371"/>
      <c r="HE70" s="371"/>
      <c r="HF70" s="371"/>
      <c r="HG70" s="371"/>
      <c r="HH70" s="371"/>
      <c r="HI70" s="371"/>
      <c r="HJ70" s="281"/>
      <c r="HK70" s="293"/>
      <c r="HL70" s="293"/>
      <c r="HM70" s="75"/>
      <c r="HN70" s="293">
        <f>IF(HA70&lt;&gt;"",MAX(HN$14:HN69)+1,0)</f>
        <v>0</v>
      </c>
      <c r="HO70" s="293">
        <f>IF(HB70&lt;&gt;"",MAX(HO$14:HO69)+1,0)</f>
        <v>0</v>
      </c>
      <c r="HP70" s="293">
        <f>IF(HC70&lt;&gt;"",MAX(HP$14:HP69)+1,0)</f>
        <v>0</v>
      </c>
      <c r="HQ70" s="293">
        <f>IF(HD70&lt;&gt;"",MAX(HQ$14:HQ69)+1,0)</f>
        <v>0</v>
      </c>
      <c r="HR70" s="293">
        <f>IF(HE70&lt;&gt;"",MAX(HR$14:HR69)+1,0)</f>
        <v>0</v>
      </c>
      <c r="HS70" s="293">
        <f>IF(HF70&lt;&gt;"",MAX(HS$14:HS69)+1,0)</f>
        <v>0</v>
      </c>
      <c r="HT70" s="293">
        <f>IF(HG70&lt;&gt;"",MAX(HT$14:HT69)+1,0)</f>
        <v>0</v>
      </c>
      <c r="HU70" s="293">
        <f>IF(HH70&lt;&gt;"",MAX(HU$14:HU69)+1,0)</f>
        <v>0</v>
      </c>
      <c r="HV70" s="293">
        <f>IF(HI70&lt;&gt;"",MAX(HV$14:HV69)+1,0)</f>
        <v>0</v>
      </c>
      <c r="HW70" s="293">
        <f>IF(HJ70&lt;&gt;"",MAX(HW$14:HW69)+1,0)</f>
        <v>0</v>
      </c>
      <c r="HX70" s="293">
        <f>IF(HK70&lt;&gt;"",MAX(HX$14:HX69)+1,0)</f>
        <v>0</v>
      </c>
      <c r="HY70" s="293">
        <f>IF(HL70&lt;&gt;"",MAX(HY$14:HY69)+1,0)</f>
        <v>0</v>
      </c>
      <c r="HZ70" s="75">
        <f t="shared" si="123"/>
        <v>2</v>
      </c>
      <c r="IA70" s="75">
        <f t="shared" si="124"/>
        <v>0</v>
      </c>
      <c r="IB70" s="75">
        <f t="shared" si="125"/>
        <v>24</v>
      </c>
      <c r="IC70" s="75">
        <f t="shared" si="126"/>
        <v>0</v>
      </c>
      <c r="ID70" s="395" t="str">
        <f t="shared" si="127"/>
        <v/>
      </c>
      <c r="IE70" s="394">
        <f>IF(ISNUMBER(MATCH(GA70,$IC$15:$IC$313,0)),0,MAX(IE$14:IE69)+1)</f>
        <v>0</v>
      </c>
      <c r="IF70" s="394" t="str">
        <f t="shared" si="128"/>
        <v/>
      </c>
      <c r="IG70" s="383"/>
      <c r="IH70" s="80"/>
      <c r="II70" s="19"/>
      <c r="IJ70" s="282"/>
      <c r="IK70" s="71"/>
      <c r="IL70" s="229"/>
      <c r="IM70" s="229"/>
      <c r="IN70" s="22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98"/>
      <c r="JB70" s="180"/>
      <c r="JC70" s="107"/>
      <c r="JD70" s="107"/>
      <c r="JE70" s="107"/>
      <c r="JF70" s="107"/>
      <c r="JG70" s="188"/>
      <c r="JH70" s="180"/>
      <c r="JI70" s="134"/>
      <c r="JJ70" s="180"/>
      <c r="JK70" s="134"/>
      <c r="JL70" s="107"/>
      <c r="JM70" s="107"/>
      <c r="JN70" s="134"/>
      <c r="JO70" s="107"/>
      <c r="JP70" s="107"/>
      <c r="JQ70" s="107"/>
      <c r="JR70" s="160" t="str">
        <f t="shared" si="150"/>
        <v/>
      </c>
      <c r="JS70" s="160" t="str">
        <f t="shared" si="151"/>
        <v/>
      </c>
      <c r="JT70" s="160" t="str">
        <f t="shared" si="152"/>
        <v/>
      </c>
      <c r="JU70" s="160" t="str">
        <f t="shared" si="140"/>
        <v/>
      </c>
      <c r="JV70" s="98"/>
      <c r="JW70" s="71"/>
      <c r="JX70" s="293" t="str">
        <f>IF(AND(ISNUMBER(JX$14),ISNUMBER(MATCH($IC70,DJ$15:DJ$313,0))),$IC70,"")</f>
        <v/>
      </c>
      <c r="JY70" s="293" t="str">
        <f>IF(AND(ISNUMBER(JY$14),ISNUMBER(MATCH($IC70,DK$15:DK$313,0))),$IC70,"")</f>
        <v/>
      </c>
      <c r="JZ70" s="293" t="str">
        <f>IF(AND(ISNUMBER(JZ$14),ISNUMBER(MATCH($IC70,DL$15:DL$313,0))),$IC70,"")</f>
        <v/>
      </c>
      <c r="KA70" s="293" t="str">
        <f>IF(AND(ISNUMBER(KA$14),ISNUMBER(MATCH($IC70,DM$15:DM$313,0))),$IC70,"")</f>
        <v/>
      </c>
      <c r="KB70" s="293" t="str">
        <f>IF(AND(ISNUMBER(KB$14),ISNUMBER(MATCH($IC70,DN$15:DN$313,0))),$IC70,"")</f>
        <v/>
      </c>
      <c r="KC70" s="293" t="str">
        <f>IF(AND(ISNUMBER(KC$14),ISNUMBER(MATCH($IC70,DO$15:DO$313,0))),$IC70,"")</f>
        <v/>
      </c>
      <c r="KD70" s="293" t="str">
        <f>IF(AND(ISNUMBER(KD$14),ISNUMBER(MATCH($IC70,DP$15:DP$313,0))),$IC70,"")</f>
        <v/>
      </c>
      <c r="KE70" s="293" t="str">
        <f>IF(AND(ISNUMBER(KE$14),ISNUMBER(MATCH($IC70,DQ$15:DQ$313,0))),$IC70,"")</f>
        <v/>
      </c>
      <c r="KF70" s="293" t="str">
        <f>IF(AND(ISNUMBER(KF$14),ISNUMBER(MATCH($IC70,DR$15:DR$313,0))),$IC70,"")</f>
        <v/>
      </c>
      <c r="KG70" s="293" t="str">
        <f>IF(AND(ISNUMBER(KG$14),ISNUMBER(MATCH($IC70,DS$15:DS$313,0))),$IC70,"")</f>
        <v/>
      </c>
      <c r="KH70" s="293" t="str">
        <f>IF(AND(ISNUMBER(KH$14),ISNUMBER(MATCH($IC70,DT$15:DT$313,0))),$IC70,"")</f>
        <v/>
      </c>
      <c r="KI70" s="293" t="str">
        <f>IF(AND(ISNUMBER(KI$14),ISNUMBER(MATCH($IC70,DU$15:DU$313,0))),$IC70,"")</f>
        <v/>
      </c>
      <c r="KJ70" s="293" t="str">
        <f>IF(AND(ISNUMBER(KJ$14),ISNUMBER(MATCH($IC70,DV$15:DV$313,0))),$IC70,"")</f>
        <v/>
      </c>
      <c r="KK70" s="293" t="str">
        <f>IF(AND(ISNUMBER(KK$14),ISNUMBER(MATCH($IC70,DW$15:DW$313,0))),$IC70,"")</f>
        <v/>
      </c>
      <c r="KL70" s="293" t="str">
        <f>IF(AND(ISNUMBER(KL$14),ISNUMBER(MATCH($IC70,DX$15:DX$313,0))),$IC70,"")</f>
        <v/>
      </c>
      <c r="KM70" s="293" t="str">
        <f>IF(AND(ISNUMBER(KM$14),ISNUMBER(MATCH($IC70,DY$15:DY$313,0))),$IC70,"")</f>
        <v/>
      </c>
      <c r="KN70" s="293" t="str">
        <f>IF(AND(ISNUMBER(KN$14),ISNUMBER(MATCH($IC70,DZ$15:DZ$313,0))),$IC70,"")</f>
        <v/>
      </c>
      <c r="KO70" s="293" t="str">
        <f>IF(AND(ISNUMBER(KO$14),ISNUMBER(MATCH($IC70,EA$15:EA$313,0))),$IC70,"")</f>
        <v/>
      </c>
      <c r="KP70" s="293" t="str">
        <f>IF(AND(ISNUMBER(KP$14),ISNUMBER(MATCH($IC70,EB$15:EB$313,0))),$IC70,"")</f>
        <v/>
      </c>
      <c r="KQ70" s="293" t="str">
        <f>IF(AND(ISNUMBER(KQ$14),ISNUMBER(MATCH($IC70,EC$15:EC$313,0))),$IC70,"")</f>
        <v/>
      </c>
      <c r="KR70" s="293" t="str">
        <f>IF(AND(ISNUMBER(KR$14),ISNUMBER(MATCH($IC70,ED$15:ED$313,0))),$IC70,"")</f>
        <v/>
      </c>
      <c r="KS70" s="293" t="str">
        <f>IF(AND(ISNUMBER(KS$14),ISNUMBER(MATCH($IC70,EE$15:EE$313,0))),$IC70,"")</f>
        <v/>
      </c>
      <c r="KT70" s="293" t="str">
        <f>IF(AND(ISNUMBER(KT$14),ISNUMBER(MATCH($IC70,EF$15:EF$313,0))),$IC70,"")</f>
        <v/>
      </c>
      <c r="KU70" s="293" t="str">
        <f>IF(AND(ISNUMBER(KU$14),ISNUMBER(MATCH($IC70,EG$15:EG$313,0))),$IC70,"")</f>
        <v/>
      </c>
      <c r="KV70" s="293" t="str">
        <f>IF(AND(ISNUMBER(KV$14),ISNUMBER(MATCH($IC70,EH$15:EH$313,0))),$IC70,"")</f>
        <v/>
      </c>
      <c r="KW70" s="293" t="str">
        <f>IF(AND(ISNUMBER(KW$14),ISNUMBER(MATCH($IC70,EI$15:EI$313,0))),$IC70,"")</f>
        <v/>
      </c>
      <c r="KX70" s="293" t="str">
        <f>IF(AND(ISNUMBER(KX$14),ISNUMBER(MATCH($IC70,EJ$15:EJ$313,0))),$IC70,"")</f>
        <v/>
      </c>
      <c r="KY70" s="293" t="str">
        <f>IF(AND(ISNUMBER(KY$14),ISNUMBER(MATCH($IC70,EK$15:EK$313,0))),$IC70,"")</f>
        <v/>
      </c>
      <c r="KZ70" s="293"/>
      <c r="LA70" s="293"/>
      <c r="LB70" s="293"/>
      <c r="LC70" s="75">
        <f>COUNTIF(JX70:KY70,"="&amp;IC70)</f>
        <v>0</v>
      </c>
      <c r="LD70" s="71"/>
      <c r="LE70" s="71"/>
      <c r="LF70" s="71"/>
      <c r="LG70" s="71"/>
      <c r="LH70" s="71"/>
      <c r="LI70" s="71"/>
      <c r="LJ70" s="71"/>
      <c r="LK70" s="71"/>
      <c r="LL70" s="71"/>
      <c r="LM70" s="71"/>
      <c r="LN70" s="71"/>
      <c r="LO70" s="71"/>
      <c r="LP70" s="71"/>
      <c r="LQ70" s="71"/>
    </row>
    <row r="71" spans="1:329" ht="6" customHeight="1" x14ac:dyDescent="0.25">
      <c r="A71" s="80"/>
      <c r="B71" s="305">
        <f t="shared" si="129"/>
        <v>57</v>
      </c>
      <c r="C71" s="84" t="s">
        <v>86</v>
      </c>
      <c r="D71" s="303" t="s">
        <v>684</v>
      </c>
      <c r="E71" s="71"/>
      <c r="F71" s="260"/>
      <c r="G71" s="261" t="s">
        <v>69</v>
      </c>
      <c r="H71" s="262" t="s">
        <v>18</v>
      </c>
      <c r="I71" s="260"/>
      <c r="J71" s="261"/>
      <c r="K71" s="262"/>
      <c r="L71" s="260"/>
      <c r="M71" s="261" t="s">
        <v>31</v>
      </c>
      <c r="N71" s="262">
        <v>1</v>
      </c>
      <c r="O71" s="260"/>
      <c r="P71" s="261" t="s">
        <v>116</v>
      </c>
      <c r="Q71" s="262">
        <v>0</v>
      </c>
      <c r="R71" s="260"/>
      <c r="S71" s="261"/>
      <c r="T71" s="262"/>
      <c r="U71" s="260"/>
      <c r="V71" s="261"/>
      <c r="W71" s="262"/>
      <c r="X71" s="260"/>
      <c r="Y71" s="261"/>
      <c r="Z71" s="262"/>
      <c r="AA71" s="260"/>
      <c r="AB71" s="261" t="s">
        <v>171</v>
      </c>
      <c r="AC71" s="262">
        <v>4</v>
      </c>
      <c r="AD71" s="260"/>
      <c r="AE71" s="261"/>
      <c r="AF71" s="262"/>
      <c r="AG71" s="260"/>
      <c r="AH71" s="261"/>
      <c r="AI71" s="262"/>
      <c r="AJ71" s="260"/>
      <c r="AK71" s="261"/>
      <c r="AL71" s="262"/>
      <c r="AM71" s="260"/>
      <c r="AN71" s="261"/>
      <c r="AO71" s="262"/>
      <c r="AP71" s="283"/>
      <c r="AQ71" s="356"/>
      <c r="AR71" s="351"/>
      <c r="AS71" s="283"/>
      <c r="AT71" s="356"/>
      <c r="AU71" s="351"/>
      <c r="AV71" s="260"/>
      <c r="AW71" s="261"/>
      <c r="AX71" s="262"/>
      <c r="AY71" s="260"/>
      <c r="AZ71" s="261"/>
      <c r="BA71" s="262"/>
      <c r="BB71" s="260"/>
      <c r="BC71" s="261"/>
      <c r="BD71" s="262"/>
      <c r="BE71" s="260"/>
      <c r="BF71" s="261"/>
      <c r="BG71" s="262"/>
      <c r="BH71" s="260"/>
      <c r="BI71" s="261"/>
      <c r="BJ71" s="261"/>
      <c r="BK71" s="260"/>
      <c r="BL71" s="261"/>
      <c r="BM71" s="262"/>
      <c r="BN71" s="260"/>
      <c r="BO71" s="261"/>
      <c r="BP71" s="262"/>
      <c r="BQ71" s="260"/>
      <c r="BR71" s="261"/>
      <c r="BS71" s="262"/>
      <c r="BT71" s="260"/>
      <c r="BU71" s="261"/>
      <c r="BV71" s="262"/>
      <c r="BW71" s="260"/>
      <c r="BX71" s="261"/>
      <c r="BY71" s="262"/>
      <c r="BZ71" s="260"/>
      <c r="CA71" s="261" t="s">
        <v>94</v>
      </c>
      <c r="CB71" s="262">
        <v>1</v>
      </c>
      <c r="CC71" s="260"/>
      <c r="CD71" s="261" t="s">
        <v>382</v>
      </c>
      <c r="CE71" s="262">
        <v>5</v>
      </c>
      <c r="CF71" s="376" t="s">
        <v>2</v>
      </c>
      <c r="CG71" s="229"/>
      <c r="CH71" s="230" t="str">
        <f>IF(ISNUMBER(FW71),IF(ISNUMBER(MATCH(GA71,$CG$15:$CG$313,0)),0,MAX(CH$14:CH70)+1),"")</f>
        <v/>
      </c>
      <c r="CI71" s="7">
        <f t="shared" si="19"/>
        <v>49</v>
      </c>
      <c r="CJ71" s="7" t="str">
        <f t="shared" si="20"/>
        <v/>
      </c>
      <c r="CK71" s="7">
        <f t="shared" si="21"/>
        <v>20</v>
      </c>
      <c r="CL71" s="7">
        <f t="shared" si="22"/>
        <v>22</v>
      </c>
      <c r="CM71" s="7" t="str">
        <f t="shared" si="23"/>
        <v/>
      </c>
      <c r="CN71" s="7" t="str">
        <f t="shared" si="24"/>
        <v/>
      </c>
      <c r="CO71" s="7" t="str">
        <f t="shared" si="25"/>
        <v/>
      </c>
      <c r="CP71" s="7">
        <f t="shared" si="26"/>
        <v>19</v>
      </c>
      <c r="CQ71" s="7">
        <f t="shared" si="27"/>
        <v>36</v>
      </c>
      <c r="CR71" s="7">
        <f t="shared" si="28"/>
        <v>29</v>
      </c>
      <c r="CS71" s="7" t="str">
        <f t="shared" si="29"/>
        <v/>
      </c>
      <c r="CT71" s="7" t="str">
        <f t="shared" si="30"/>
        <v/>
      </c>
      <c r="CU71" s="7">
        <f t="shared" si="31"/>
        <v>11</v>
      </c>
      <c r="CV71" s="7" t="str">
        <f t="shared" si="32"/>
        <v/>
      </c>
      <c r="CW71" s="7" t="str">
        <f t="shared" si="33"/>
        <v/>
      </c>
      <c r="CX71" s="7" t="str">
        <f t="shared" si="34"/>
        <v/>
      </c>
      <c r="CY71" s="7">
        <f t="shared" si="35"/>
        <v>20</v>
      </c>
      <c r="CZ71" s="7">
        <f t="shared" si="36"/>
        <v>12</v>
      </c>
      <c r="DA71" s="7">
        <f t="shared" si="37"/>
        <v>12</v>
      </c>
      <c r="DB71" s="7" t="str">
        <f t="shared" si="38"/>
        <v/>
      </c>
      <c r="DC71" s="7" t="str">
        <f t="shared" si="39"/>
        <v/>
      </c>
      <c r="DD71" s="7" t="str">
        <f t="shared" si="40"/>
        <v/>
      </c>
      <c r="DE71" s="7" t="str">
        <f t="shared" si="41"/>
        <v/>
      </c>
      <c r="DF71" s="7" t="str">
        <f t="shared" si="42"/>
        <v/>
      </c>
      <c r="DG71" s="7" t="str">
        <f t="shared" si="43"/>
        <v/>
      </c>
      <c r="DH71" s="7">
        <f t="shared" si="44"/>
        <v>22</v>
      </c>
      <c r="DI71" s="65" t="s">
        <v>2</v>
      </c>
      <c r="DJ71" s="309" t="str">
        <f t="shared" si="45"/>
        <v>tsmult</v>
      </c>
      <c r="DK71" s="309" t="str">
        <f t="shared" si="46"/>
        <v>-</v>
      </c>
      <c r="DL71" s="309" t="str">
        <f t="shared" si="47"/>
        <v>tsmult</v>
      </c>
      <c r="DM71" s="309" t="str">
        <f t="shared" si="48"/>
        <v>tsmult</v>
      </c>
      <c r="DN71" s="309" t="str">
        <f t="shared" si="49"/>
        <v>-</v>
      </c>
      <c r="DO71" s="309" t="str">
        <f t="shared" si="50"/>
        <v>-</v>
      </c>
      <c r="DP71" s="309" t="str">
        <f t="shared" si="51"/>
        <v>-</v>
      </c>
      <c r="DQ71" s="309" t="str">
        <f t="shared" si="52"/>
        <v>tsmult</v>
      </c>
      <c r="DR71" s="309" t="str">
        <f t="shared" si="53"/>
        <v>tsmult</v>
      </c>
      <c r="DS71" s="309" t="str">
        <f t="shared" si="54"/>
        <v>tsmult</v>
      </c>
      <c r="DT71" s="309" t="str">
        <f t="shared" si="55"/>
        <v>-</v>
      </c>
      <c r="DU71" s="309" t="str">
        <f t="shared" si="56"/>
        <v>-</v>
      </c>
      <c r="DV71" s="309" t="str">
        <f t="shared" si="57"/>
        <v>tsmult</v>
      </c>
      <c r="DW71" s="309" t="str">
        <f t="shared" si="58"/>
        <v>-</v>
      </c>
      <c r="DX71" s="309" t="str">
        <f t="shared" si="59"/>
        <v>-</v>
      </c>
      <c r="DY71" s="309" t="str">
        <f t="shared" si="60"/>
        <v>-</v>
      </c>
      <c r="DZ71" s="309" t="str">
        <f t="shared" si="61"/>
        <v>tsmult</v>
      </c>
      <c r="EA71" s="309" t="str">
        <f t="shared" si="62"/>
        <v>tsmult</v>
      </c>
      <c r="EB71" s="309" t="str">
        <f t="shared" si="63"/>
        <v>tsmult</v>
      </c>
      <c r="EC71" s="309" t="str">
        <f t="shared" si="64"/>
        <v>-</v>
      </c>
      <c r="ED71" s="309" t="str">
        <f t="shared" si="65"/>
        <v>-</v>
      </c>
      <c r="EE71" s="309" t="str">
        <f t="shared" si="66"/>
        <v>-</v>
      </c>
      <c r="EF71" s="309" t="str">
        <f t="shared" si="67"/>
        <v>-</v>
      </c>
      <c r="EG71" s="309" t="str">
        <f t="shared" si="68"/>
        <v>-</v>
      </c>
      <c r="EH71" s="309" t="str">
        <f t="shared" si="69"/>
        <v>-</v>
      </c>
      <c r="EI71" s="309" t="str">
        <f t="shared" si="70"/>
        <v>tsmult</v>
      </c>
      <c r="EJ71" s="7"/>
      <c r="EK71" s="7"/>
      <c r="EL71" s="7"/>
      <c r="EM71" s="34"/>
      <c r="EN71" s="66" t="str">
        <f t="shared" si="71"/>
        <v>-</v>
      </c>
      <c r="EO71" s="66" t="str">
        <f t="shared" si="72"/>
        <v>-</v>
      </c>
      <c r="EP71" s="66" t="str">
        <f t="shared" si="73"/>
        <v>1,1</v>
      </c>
      <c r="EQ71" s="66">
        <f t="shared" si="74"/>
        <v>1</v>
      </c>
      <c r="ER71" s="66" t="str">
        <f t="shared" si="75"/>
        <v>-</v>
      </c>
      <c r="ES71" s="66" t="str">
        <f t="shared" si="76"/>
        <v>-</v>
      </c>
      <c r="ET71" s="66" t="str">
        <f t="shared" si="77"/>
        <v>-</v>
      </c>
      <c r="EU71" s="66" t="str">
        <f t="shared" si="78"/>
        <v>1   1</v>
      </c>
      <c r="EV71" s="66">
        <f t="shared" si="79"/>
        <v>1</v>
      </c>
      <c r="EW71" s="66" t="str">
        <f t="shared" si="80"/>
        <v>1.01.0</v>
      </c>
      <c r="EX71" s="66" t="str">
        <f t="shared" si="81"/>
        <v>-</v>
      </c>
      <c r="EY71" s="66" t="str">
        <f t="shared" si="82"/>
        <v>-</v>
      </c>
      <c r="EZ71" s="66">
        <f t="shared" si="83"/>
        <v>1</v>
      </c>
      <c r="FA71" s="66" t="str">
        <f t="shared" si="84"/>
        <v>-</v>
      </c>
      <c r="FB71" s="66" t="str">
        <f t="shared" si="85"/>
        <v>-</v>
      </c>
      <c r="FC71" s="66" t="str">
        <f t="shared" si="86"/>
        <v>-</v>
      </c>
      <c r="FD71" s="66" t="str">
        <f t="shared" si="87"/>
        <v>1.0|1.0|1.0</v>
      </c>
      <c r="FE71" s="66" t="str">
        <f t="shared" si="88"/>
        <v>[1.0,1.0,1.0]</v>
      </c>
      <c r="FF71" s="66" t="str">
        <f t="shared" si="89"/>
        <v>[1.0,1.0,1.0]</v>
      </c>
      <c r="FG71" s="66" t="str">
        <f t="shared" si="90"/>
        <v>-</v>
      </c>
      <c r="FH71" s="66" t="str">
        <f t="shared" si="91"/>
        <v>-</v>
      </c>
      <c r="FI71" s="66" t="str">
        <f t="shared" si="92"/>
        <v>-</v>
      </c>
      <c r="FJ71" s="66" t="str">
        <f t="shared" si="93"/>
        <v>-</v>
      </c>
      <c r="FK71" s="66" t="str">
        <f t="shared" si="94"/>
        <v>-</v>
      </c>
      <c r="FL71" s="66" t="str">
        <f t="shared" si="95"/>
        <v>-</v>
      </c>
      <c r="FM71" s="66">
        <f t="shared" si="96"/>
        <v>1</v>
      </c>
      <c r="FN71" s="7"/>
      <c r="FO71" s="7"/>
      <c r="FP71" s="7"/>
      <c r="FQ71" s="97" t="s">
        <v>2</v>
      </c>
      <c r="FR71" s="71"/>
      <c r="FS71" s="7">
        <f>IF(ISNUMBER(INDEX($CI$15:$DI$314,$B71,GC$5)),MAX(FS$14:FS70)+1,0)</f>
        <v>0</v>
      </c>
      <c r="FT71" s="7" t="str">
        <f t="shared" si="97"/>
        <v/>
      </c>
      <c r="FU71" s="7" t="str">
        <f t="shared" si="98"/>
        <v/>
      </c>
      <c r="FV71" s="291">
        <f t="shared" si="99"/>
        <v>57</v>
      </c>
      <c r="FW71" s="291" t="str">
        <f t="shared" si="100"/>
        <v/>
      </c>
      <c r="FX71" s="291" t="str">
        <f t="shared" si="141"/>
        <v/>
      </c>
      <c r="FY71" s="85" t="str">
        <f t="shared" si="102"/>
        <v/>
      </c>
      <c r="FZ71" s="338" t="str">
        <f t="shared" si="103"/>
        <v/>
      </c>
      <c r="GA71" s="316" t="str">
        <f t="shared" si="104"/>
        <v/>
      </c>
      <c r="GB71" s="28" t="str">
        <f t="shared" si="105"/>
        <v/>
      </c>
      <c r="GC71" s="279" t="str">
        <f t="shared" si="115"/>
        <v/>
      </c>
      <c r="GD71" s="366" t="str">
        <f t="shared" si="142"/>
        <v/>
      </c>
      <c r="GE71" s="81"/>
      <c r="GF71" s="279" t="str">
        <f t="shared" si="116"/>
        <v/>
      </c>
      <c r="GG71" s="366" t="str">
        <f t="shared" si="143"/>
        <v/>
      </c>
      <c r="GH71" s="81"/>
      <c r="GI71" s="279" t="str">
        <f t="shared" si="117"/>
        <v/>
      </c>
      <c r="GJ71" s="366" t="str">
        <f t="shared" si="144"/>
        <v/>
      </c>
      <c r="GK71" s="81"/>
      <c r="GL71" s="279" t="str">
        <f t="shared" si="118"/>
        <v/>
      </c>
      <c r="GM71" s="362" t="str">
        <f t="shared" si="145"/>
        <v/>
      </c>
      <c r="GN71" s="81"/>
      <c r="GO71" s="279" t="str">
        <f t="shared" si="119"/>
        <v/>
      </c>
      <c r="GP71" s="286" t="str">
        <f t="shared" si="110"/>
        <v/>
      </c>
      <c r="GQ71" s="279"/>
      <c r="GR71" s="339" t="str">
        <f>IF(ISNUMBER(IF71),INDEX($GA$15:$GA$313,MATCH(IF71,$IE$15:$IE$190,0),1),"")</f>
        <v/>
      </c>
      <c r="GS71" s="341" t="str">
        <f t="shared" si="111"/>
        <v/>
      </c>
      <c r="GT71" s="340" t="str">
        <f t="shared" si="112"/>
        <v/>
      </c>
      <c r="GU71" s="279"/>
      <c r="GV71" s="279"/>
      <c r="GW71" s="279"/>
      <c r="GX71" s="279"/>
      <c r="GY71" s="279"/>
      <c r="GZ71" s="71"/>
      <c r="HA71" s="281"/>
      <c r="HB71" s="371"/>
      <c r="HC71" s="370"/>
      <c r="HD71" s="370"/>
      <c r="HE71" s="370"/>
      <c r="HF71" s="370"/>
      <c r="HG71" s="370"/>
      <c r="HH71" s="370"/>
      <c r="HI71" s="370"/>
      <c r="HJ71" s="281"/>
      <c r="HK71" s="293"/>
      <c r="HL71" s="293"/>
      <c r="HM71" s="75"/>
      <c r="HN71" s="293">
        <f>IF(HA71&lt;&gt;"",MAX(HN$14:HN70)+1,0)</f>
        <v>0</v>
      </c>
      <c r="HO71" s="293">
        <f>IF(HB71&lt;&gt;"",MAX(HO$14:HO70)+1,0)</f>
        <v>0</v>
      </c>
      <c r="HP71" s="293">
        <f>IF(HC71&lt;&gt;"",MAX(HP$14:HP70)+1,0)</f>
        <v>0</v>
      </c>
      <c r="HQ71" s="293">
        <f>IF(HD71&lt;&gt;"",MAX(HQ$14:HQ70)+1,0)</f>
        <v>0</v>
      </c>
      <c r="HR71" s="293">
        <f>IF(HE71&lt;&gt;"",MAX(HR$14:HR70)+1,0)</f>
        <v>0</v>
      </c>
      <c r="HS71" s="293">
        <f>IF(HF71&lt;&gt;"",MAX(HS$14:HS70)+1,0)</f>
        <v>0</v>
      </c>
      <c r="HT71" s="293">
        <f>IF(HG71&lt;&gt;"",MAX(HT$14:HT70)+1,0)</f>
        <v>0</v>
      </c>
      <c r="HU71" s="293">
        <f>IF(HH71&lt;&gt;"",MAX(HU$14:HU70)+1,0)</f>
        <v>0</v>
      </c>
      <c r="HV71" s="293">
        <f>IF(HI71&lt;&gt;"",MAX(HV$14:HV70)+1,0)</f>
        <v>0</v>
      </c>
      <c r="HW71" s="293">
        <f>IF(HJ71&lt;&gt;"",MAX(HW$14:HW70)+1,0)</f>
        <v>0</v>
      </c>
      <c r="HX71" s="293">
        <f>IF(HK71&lt;&gt;"",MAX(HX$14:HX70)+1,0)</f>
        <v>0</v>
      </c>
      <c r="HY71" s="293">
        <f>IF(HL71&lt;&gt;"",MAX(HY$14:HY70)+1,0)</f>
        <v>0</v>
      </c>
      <c r="HZ71" s="75">
        <f t="shared" si="123"/>
        <v>2</v>
      </c>
      <c r="IA71" s="75">
        <f t="shared" si="124"/>
        <v>0</v>
      </c>
      <c r="IB71" s="75">
        <f t="shared" si="125"/>
        <v>25</v>
      </c>
      <c r="IC71" s="75">
        <f t="shared" si="126"/>
        <v>0</v>
      </c>
      <c r="ID71" s="395" t="str">
        <f t="shared" si="127"/>
        <v/>
      </c>
      <c r="IE71" s="394">
        <f>IF(ISNUMBER(MATCH(GA71,$IC$15:$IC$313,0)),0,MAX(IE$14:IE70)+1)</f>
        <v>0</v>
      </c>
      <c r="IF71" s="394" t="str">
        <f t="shared" si="128"/>
        <v/>
      </c>
      <c r="IG71" s="383"/>
      <c r="IH71" s="80"/>
      <c r="II71" s="19"/>
      <c r="IJ71" s="282"/>
      <c r="IK71" s="71"/>
      <c r="IL71" s="229"/>
      <c r="IM71" s="229"/>
      <c r="IN71" s="22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98"/>
      <c r="JB71" s="180"/>
      <c r="JC71" s="107"/>
      <c r="JD71" s="107"/>
      <c r="JE71" s="107"/>
      <c r="JF71" s="107"/>
      <c r="JG71" s="188"/>
      <c r="JH71" s="180"/>
      <c r="JI71" s="134"/>
      <c r="JJ71" s="180"/>
      <c r="JK71" s="134"/>
      <c r="JL71" s="107"/>
      <c r="JM71" s="107"/>
      <c r="JN71" s="134"/>
      <c r="JO71" s="107"/>
      <c r="JP71" s="107"/>
      <c r="JQ71" s="107"/>
      <c r="JR71" s="160" t="str">
        <f t="shared" si="150"/>
        <v/>
      </c>
      <c r="JS71" s="160" t="str">
        <f t="shared" si="151"/>
        <v/>
      </c>
      <c r="JT71" s="160" t="str">
        <f t="shared" si="152"/>
        <v/>
      </c>
      <c r="JU71" s="160" t="str">
        <f t="shared" si="140"/>
        <v/>
      </c>
      <c r="JV71" s="98"/>
      <c r="JW71" s="71"/>
      <c r="JX71" s="293" t="str">
        <f>IF(AND(ISNUMBER(JX$14),ISNUMBER(MATCH($IC71,DJ$15:DJ$313,0))),$IC71,"")</f>
        <v/>
      </c>
      <c r="JY71" s="293" t="str">
        <f>IF(AND(ISNUMBER(JY$14),ISNUMBER(MATCH($IC71,DK$15:DK$313,0))),$IC71,"")</f>
        <v/>
      </c>
      <c r="JZ71" s="293" t="str">
        <f>IF(AND(ISNUMBER(JZ$14),ISNUMBER(MATCH($IC71,DL$15:DL$313,0))),$IC71,"")</f>
        <v/>
      </c>
      <c r="KA71" s="293" t="str">
        <f>IF(AND(ISNUMBER(KA$14),ISNUMBER(MATCH($IC71,DM$15:DM$313,0))),$IC71,"")</f>
        <v/>
      </c>
      <c r="KB71" s="293" t="str">
        <f>IF(AND(ISNUMBER(KB$14),ISNUMBER(MATCH($IC71,DN$15:DN$313,0))),$IC71,"")</f>
        <v/>
      </c>
      <c r="KC71" s="293" t="str">
        <f>IF(AND(ISNUMBER(KC$14),ISNUMBER(MATCH($IC71,DO$15:DO$313,0))),$IC71,"")</f>
        <v/>
      </c>
      <c r="KD71" s="293" t="str">
        <f>IF(AND(ISNUMBER(KD$14),ISNUMBER(MATCH($IC71,DP$15:DP$313,0))),$IC71,"")</f>
        <v/>
      </c>
      <c r="KE71" s="293" t="str">
        <f>IF(AND(ISNUMBER(KE$14),ISNUMBER(MATCH($IC71,DQ$15:DQ$313,0))),$IC71,"")</f>
        <v/>
      </c>
      <c r="KF71" s="293" t="str">
        <f>IF(AND(ISNUMBER(KF$14),ISNUMBER(MATCH($IC71,DR$15:DR$313,0))),$IC71,"")</f>
        <v/>
      </c>
      <c r="KG71" s="293" t="str">
        <f>IF(AND(ISNUMBER(KG$14),ISNUMBER(MATCH($IC71,DS$15:DS$313,0))),$IC71,"")</f>
        <v/>
      </c>
      <c r="KH71" s="293" t="str">
        <f>IF(AND(ISNUMBER(KH$14),ISNUMBER(MATCH($IC71,DT$15:DT$313,0))),$IC71,"")</f>
        <v/>
      </c>
      <c r="KI71" s="293" t="str">
        <f>IF(AND(ISNUMBER(KI$14),ISNUMBER(MATCH($IC71,DU$15:DU$313,0))),$IC71,"")</f>
        <v/>
      </c>
      <c r="KJ71" s="293" t="str">
        <f>IF(AND(ISNUMBER(KJ$14),ISNUMBER(MATCH($IC71,DV$15:DV$313,0))),$IC71,"")</f>
        <v/>
      </c>
      <c r="KK71" s="293" t="str">
        <f>IF(AND(ISNUMBER(KK$14),ISNUMBER(MATCH($IC71,DW$15:DW$313,0))),$IC71,"")</f>
        <v/>
      </c>
      <c r="KL71" s="293" t="str">
        <f>IF(AND(ISNUMBER(KL$14),ISNUMBER(MATCH($IC71,DX$15:DX$313,0))),$IC71,"")</f>
        <v/>
      </c>
      <c r="KM71" s="293" t="str">
        <f>IF(AND(ISNUMBER(KM$14),ISNUMBER(MATCH($IC71,DY$15:DY$313,0))),$IC71,"")</f>
        <v/>
      </c>
      <c r="KN71" s="293" t="str">
        <f>IF(AND(ISNUMBER(KN$14),ISNUMBER(MATCH($IC71,DZ$15:DZ$313,0))),$IC71,"")</f>
        <v/>
      </c>
      <c r="KO71" s="293" t="str">
        <f>IF(AND(ISNUMBER(KO$14),ISNUMBER(MATCH($IC71,EA$15:EA$313,0))),$IC71,"")</f>
        <v/>
      </c>
      <c r="KP71" s="293" t="str">
        <f>IF(AND(ISNUMBER(KP$14),ISNUMBER(MATCH($IC71,EB$15:EB$313,0))),$IC71,"")</f>
        <v/>
      </c>
      <c r="KQ71" s="293" t="str">
        <f>IF(AND(ISNUMBER(KQ$14),ISNUMBER(MATCH($IC71,EC$15:EC$313,0))),$IC71,"")</f>
        <v/>
      </c>
      <c r="KR71" s="293" t="str">
        <f>IF(AND(ISNUMBER(KR$14),ISNUMBER(MATCH($IC71,ED$15:ED$313,0))),$IC71,"")</f>
        <v/>
      </c>
      <c r="KS71" s="293" t="str">
        <f>IF(AND(ISNUMBER(KS$14),ISNUMBER(MATCH($IC71,EE$15:EE$313,0))),$IC71,"")</f>
        <v/>
      </c>
      <c r="KT71" s="293" t="str">
        <f>IF(AND(ISNUMBER(KT$14),ISNUMBER(MATCH($IC71,EF$15:EF$313,0))),$IC71,"")</f>
        <v/>
      </c>
      <c r="KU71" s="293" t="str">
        <f>IF(AND(ISNUMBER(KU$14),ISNUMBER(MATCH($IC71,EG$15:EG$313,0))),$IC71,"")</f>
        <v/>
      </c>
      <c r="KV71" s="293" t="str">
        <f>IF(AND(ISNUMBER(KV$14),ISNUMBER(MATCH($IC71,EH$15:EH$313,0))),$IC71,"")</f>
        <v/>
      </c>
      <c r="KW71" s="293" t="str">
        <f>IF(AND(ISNUMBER(KW$14),ISNUMBER(MATCH($IC71,EI$15:EI$313,0))),$IC71,"")</f>
        <v/>
      </c>
      <c r="KX71" s="293" t="str">
        <f>IF(AND(ISNUMBER(KX$14),ISNUMBER(MATCH($IC71,EJ$15:EJ$313,0))),$IC71,"")</f>
        <v/>
      </c>
      <c r="KY71" s="293" t="str">
        <f>IF(AND(ISNUMBER(KY$14),ISNUMBER(MATCH($IC71,EK$15:EK$313,0))),$IC71,"")</f>
        <v/>
      </c>
      <c r="KZ71" s="293"/>
      <c r="LA71" s="293"/>
      <c r="LB71" s="293"/>
      <c r="LC71" s="75">
        <f>COUNTIF(JX71:KY71,"="&amp;IC71)</f>
        <v>0</v>
      </c>
      <c r="LD71" s="71"/>
      <c r="LE71" s="71"/>
      <c r="LF71" s="71"/>
      <c r="LG71" s="71"/>
      <c r="LH71" s="71"/>
      <c r="LI71" s="71"/>
      <c r="LJ71" s="71"/>
      <c r="LK71" s="71"/>
      <c r="LL71" s="71"/>
      <c r="LM71" s="71"/>
      <c r="LN71" s="71"/>
      <c r="LO71" s="71"/>
      <c r="LP71" s="71"/>
      <c r="LQ71" s="71"/>
    </row>
    <row r="72" spans="1:329" ht="6" customHeight="1" x14ac:dyDescent="0.25">
      <c r="A72" s="80"/>
      <c r="B72" s="305">
        <f t="shared" si="129"/>
        <v>58</v>
      </c>
      <c r="C72" s="84" t="s">
        <v>19</v>
      </c>
      <c r="D72" s="303" t="s">
        <v>685</v>
      </c>
      <c r="E72" s="71"/>
      <c r="F72" s="260"/>
      <c r="G72" s="261" t="s">
        <v>657</v>
      </c>
      <c r="H72" s="262" t="s">
        <v>2</v>
      </c>
      <c r="I72" s="260"/>
      <c r="J72" s="261"/>
      <c r="K72" s="262"/>
      <c r="L72" s="260"/>
      <c r="M72" s="261" t="s">
        <v>31</v>
      </c>
      <c r="N72" s="262">
        <v>1</v>
      </c>
      <c r="O72" s="260"/>
      <c r="P72" s="261" t="s">
        <v>115</v>
      </c>
      <c r="Q72" s="262">
        <v>0</v>
      </c>
      <c r="R72" s="260"/>
      <c r="S72" s="261"/>
      <c r="T72" s="262"/>
      <c r="U72" s="260"/>
      <c r="V72" s="261"/>
      <c r="W72" s="262"/>
      <c r="X72" s="260"/>
      <c r="Y72" s="261"/>
      <c r="Z72" s="262"/>
      <c r="AA72" s="260"/>
      <c r="AB72" s="261" t="s">
        <v>172</v>
      </c>
      <c r="AC72" s="262">
        <v>2</v>
      </c>
      <c r="AD72" s="260"/>
      <c r="AE72" s="261"/>
      <c r="AF72" s="262"/>
      <c r="AG72" s="260"/>
      <c r="AH72" s="261"/>
      <c r="AI72" s="262"/>
      <c r="AJ72" s="260"/>
      <c r="AK72" s="261"/>
      <c r="AL72" s="262"/>
      <c r="AM72" s="260"/>
      <c r="AN72" s="261"/>
      <c r="AO72" s="262"/>
      <c r="AP72" s="283"/>
      <c r="AQ72" s="356"/>
      <c r="AR72" s="351"/>
      <c r="AS72" s="283"/>
      <c r="AT72" s="356"/>
      <c r="AU72" s="351"/>
      <c r="AV72" s="260"/>
      <c r="AW72" s="261"/>
      <c r="AX72" s="262"/>
      <c r="AY72" s="260"/>
      <c r="AZ72" s="261"/>
      <c r="BA72" s="262"/>
      <c r="BB72" s="260"/>
      <c r="BC72" s="261"/>
      <c r="BD72" s="262"/>
      <c r="BE72" s="260"/>
      <c r="BF72" s="261"/>
      <c r="BG72" s="262"/>
      <c r="BH72" s="260"/>
      <c r="BI72" s="261"/>
      <c r="BJ72" s="261"/>
      <c r="BK72" s="260"/>
      <c r="BL72" s="261"/>
      <c r="BM72" s="262"/>
      <c r="BN72" s="260"/>
      <c r="BO72" s="261"/>
      <c r="BP72" s="262"/>
      <c r="BQ72" s="260"/>
      <c r="BR72" s="261"/>
      <c r="BS72" s="262"/>
      <c r="BT72" s="260"/>
      <c r="BU72" s="261"/>
      <c r="BV72" s="262"/>
      <c r="BW72" s="260"/>
      <c r="BX72" s="261"/>
      <c r="BY72" s="262"/>
      <c r="BZ72" s="260"/>
      <c r="CA72" s="261" t="s">
        <v>19</v>
      </c>
      <c r="CB72" s="262">
        <v>1.0000000000000001E-5</v>
      </c>
      <c r="CC72" s="260"/>
      <c r="CD72" s="261"/>
      <c r="CE72" s="262"/>
      <c r="CF72" s="376" t="s">
        <v>2</v>
      </c>
      <c r="CG72" s="229"/>
      <c r="CH72" s="230" t="str">
        <f>IF(ISNUMBER(FW72),IF(ISNUMBER(MATCH(GA72,$CG$15:$CG$313,0)),0,MAX(CH$14:CH71)+1),"")</f>
        <v/>
      </c>
      <c r="CI72" s="7">
        <f t="shared" si="19"/>
        <v>50</v>
      </c>
      <c r="CJ72" s="7" t="str">
        <f t="shared" si="20"/>
        <v/>
      </c>
      <c r="CK72" s="7">
        <f t="shared" si="21"/>
        <v>42</v>
      </c>
      <c r="CL72" s="7">
        <f t="shared" si="22"/>
        <v>48</v>
      </c>
      <c r="CM72" s="7">
        <f t="shared" si="23"/>
        <v>16</v>
      </c>
      <c r="CN72" s="7" t="str">
        <f t="shared" si="24"/>
        <v/>
      </c>
      <c r="CO72" s="7" t="str">
        <f t="shared" si="25"/>
        <v/>
      </c>
      <c r="CP72" s="7">
        <f t="shared" si="26"/>
        <v>47</v>
      </c>
      <c r="CQ72" s="7">
        <f t="shared" si="27"/>
        <v>20</v>
      </c>
      <c r="CR72" s="7">
        <f t="shared" si="28"/>
        <v>46</v>
      </c>
      <c r="CS72" s="7">
        <f t="shared" si="29"/>
        <v>19</v>
      </c>
      <c r="CT72" s="7">
        <f t="shared" si="30"/>
        <v>37</v>
      </c>
      <c r="CU72" s="7" t="str">
        <f t="shared" si="31"/>
        <v/>
      </c>
      <c r="CV72" s="7" t="str">
        <f t="shared" si="32"/>
        <v/>
      </c>
      <c r="CW72" s="7" t="str">
        <f t="shared" si="33"/>
        <v/>
      </c>
      <c r="CX72" s="7" t="str">
        <f t="shared" si="34"/>
        <v/>
      </c>
      <c r="CY72" s="7" t="str">
        <f t="shared" si="35"/>
        <v/>
      </c>
      <c r="CZ72" s="7" t="str">
        <f t="shared" si="36"/>
        <v/>
      </c>
      <c r="DA72" s="7" t="str">
        <f t="shared" si="37"/>
        <v/>
      </c>
      <c r="DB72" s="7" t="str">
        <f t="shared" si="38"/>
        <v/>
      </c>
      <c r="DC72" s="7" t="str">
        <f t="shared" si="39"/>
        <v/>
      </c>
      <c r="DD72" s="7" t="str">
        <f t="shared" si="40"/>
        <v/>
      </c>
      <c r="DE72" s="7" t="str">
        <f t="shared" si="41"/>
        <v/>
      </c>
      <c r="DF72" s="7" t="str">
        <f t="shared" si="42"/>
        <v/>
      </c>
      <c r="DG72" s="7">
        <f t="shared" si="43"/>
        <v>58</v>
      </c>
      <c r="DH72" s="7" t="str">
        <f t="shared" si="44"/>
        <v/>
      </c>
      <c r="DI72" s="65" t="s">
        <v>2</v>
      </c>
      <c r="DJ72" s="309" t="str">
        <f t="shared" si="45"/>
        <v>dceps</v>
      </c>
      <c r="DK72" s="309" t="str">
        <f t="shared" si="46"/>
        <v>-</v>
      </c>
      <c r="DL72" s="309" t="str">
        <f t="shared" si="47"/>
        <v>dceps</v>
      </c>
      <c r="DM72" s="309" t="str">
        <f t="shared" si="48"/>
        <v>dceps</v>
      </c>
      <c r="DN72" s="309" t="str">
        <f t="shared" si="49"/>
        <v>dceps</v>
      </c>
      <c r="DO72" s="309" t="str">
        <f t="shared" si="50"/>
        <v>-</v>
      </c>
      <c r="DP72" s="309" t="str">
        <f t="shared" si="51"/>
        <v>-</v>
      </c>
      <c r="DQ72" s="309" t="str">
        <f t="shared" si="52"/>
        <v>dceps</v>
      </c>
      <c r="DR72" s="309" t="str">
        <f t="shared" si="53"/>
        <v>dceps</v>
      </c>
      <c r="DS72" s="309" t="str">
        <f t="shared" si="54"/>
        <v>dceps</v>
      </c>
      <c r="DT72" s="309" t="str">
        <f t="shared" si="55"/>
        <v>dceps</v>
      </c>
      <c r="DU72" s="309" t="str">
        <f t="shared" si="56"/>
        <v>dceps</v>
      </c>
      <c r="DV72" s="309" t="str">
        <f t="shared" si="57"/>
        <v>-</v>
      </c>
      <c r="DW72" s="309" t="str">
        <f t="shared" si="58"/>
        <v>-</v>
      </c>
      <c r="DX72" s="309" t="str">
        <f t="shared" si="59"/>
        <v>-</v>
      </c>
      <c r="DY72" s="309" t="str">
        <f t="shared" si="60"/>
        <v>-</v>
      </c>
      <c r="DZ72" s="309" t="str">
        <f t="shared" si="61"/>
        <v>-</v>
      </c>
      <c r="EA72" s="309" t="str">
        <f t="shared" si="62"/>
        <v>-</v>
      </c>
      <c r="EB72" s="309" t="str">
        <f t="shared" si="63"/>
        <v>-</v>
      </c>
      <c r="EC72" s="309" t="str">
        <f t="shared" si="64"/>
        <v>-</v>
      </c>
      <c r="ED72" s="309" t="str">
        <f t="shared" si="65"/>
        <v>-</v>
      </c>
      <c r="EE72" s="309" t="str">
        <f t="shared" si="66"/>
        <v>-</v>
      </c>
      <c r="EF72" s="309" t="str">
        <f t="shared" si="67"/>
        <v>-</v>
      </c>
      <c r="EG72" s="309" t="str">
        <f t="shared" si="68"/>
        <v>-</v>
      </c>
      <c r="EH72" s="309" t="str">
        <f t="shared" si="69"/>
        <v>dceps</v>
      </c>
      <c r="EI72" s="309" t="str">
        <f t="shared" si="70"/>
        <v>-</v>
      </c>
      <c r="EJ72" s="7"/>
      <c r="EK72" s="7"/>
      <c r="EL72" s="7"/>
      <c r="EM72" s="34"/>
      <c r="EN72" s="66">
        <f t="shared" si="71"/>
        <v>1.0000000000000001E-5</v>
      </c>
      <c r="EO72" s="66" t="str">
        <f t="shared" si="72"/>
        <v>-</v>
      </c>
      <c r="EP72" s="66">
        <f t="shared" si="73"/>
        <v>1.0000000000000001E-5</v>
      </c>
      <c r="EQ72" s="66">
        <f t="shared" si="74"/>
        <v>1.0000000000000001E-5</v>
      </c>
      <c r="ER72" s="66">
        <f t="shared" si="75"/>
        <v>1.0000000000000001E-5</v>
      </c>
      <c r="ES72" s="66" t="str">
        <f t="shared" si="76"/>
        <v>-</v>
      </c>
      <c r="ET72" s="66" t="str">
        <f t="shared" si="77"/>
        <v>-</v>
      </c>
      <c r="EU72" s="66">
        <f t="shared" si="78"/>
        <v>1.0000000000000001E-5</v>
      </c>
      <c r="EV72" s="66">
        <f t="shared" si="79"/>
        <v>1.0000000000000001E-5</v>
      </c>
      <c r="EW72" s="66">
        <f t="shared" si="80"/>
        <v>1.0000000000000001E-5</v>
      </c>
      <c r="EX72" s="66">
        <f t="shared" si="81"/>
        <v>1.0000000000000001E-5</v>
      </c>
      <c r="EY72" s="66">
        <f t="shared" si="82"/>
        <v>1.0000000000000001E-5</v>
      </c>
      <c r="EZ72" s="66" t="str">
        <f t="shared" si="83"/>
        <v>-</v>
      </c>
      <c r="FA72" s="66" t="str">
        <f t="shared" si="84"/>
        <v>-</v>
      </c>
      <c r="FB72" s="66" t="str">
        <f t="shared" si="85"/>
        <v>-</v>
      </c>
      <c r="FC72" s="66" t="str">
        <f t="shared" si="86"/>
        <v>-</v>
      </c>
      <c r="FD72" s="66" t="str">
        <f t="shared" si="87"/>
        <v>-</v>
      </c>
      <c r="FE72" s="66" t="str">
        <f t="shared" si="88"/>
        <v>-</v>
      </c>
      <c r="FF72" s="66" t="str">
        <f t="shared" si="89"/>
        <v>-</v>
      </c>
      <c r="FG72" s="66" t="str">
        <f t="shared" si="90"/>
        <v>-</v>
      </c>
      <c r="FH72" s="66" t="str">
        <f t="shared" si="91"/>
        <v>-</v>
      </c>
      <c r="FI72" s="66" t="str">
        <f t="shared" si="92"/>
        <v>-</v>
      </c>
      <c r="FJ72" s="66" t="str">
        <f t="shared" si="93"/>
        <v>-</v>
      </c>
      <c r="FK72" s="66" t="str">
        <f t="shared" si="94"/>
        <v>-</v>
      </c>
      <c r="FL72" s="66">
        <f t="shared" si="95"/>
        <v>1.0000000000000001E-5</v>
      </c>
      <c r="FM72" s="66" t="str">
        <f t="shared" si="96"/>
        <v>-</v>
      </c>
      <c r="FN72" s="7"/>
      <c r="FO72" s="7"/>
      <c r="FP72" s="7"/>
      <c r="FQ72" s="97" t="s">
        <v>2</v>
      </c>
      <c r="FR72" s="71"/>
      <c r="FS72" s="7">
        <f>IF(ISNUMBER(INDEX($CI$15:$DI$314,$B72,GC$5)),MAX(FS$14:FS71)+1,0)</f>
        <v>0</v>
      </c>
      <c r="FT72" s="7" t="str">
        <f t="shared" si="97"/>
        <v/>
      </c>
      <c r="FU72" s="7" t="str">
        <f t="shared" si="98"/>
        <v/>
      </c>
      <c r="FV72" s="291">
        <f t="shared" si="99"/>
        <v>58</v>
      </c>
      <c r="FW72" s="291" t="str">
        <f t="shared" si="100"/>
        <v/>
      </c>
      <c r="FX72" s="291" t="str">
        <f t="shared" si="141"/>
        <v/>
      </c>
      <c r="FY72" s="85" t="str">
        <f t="shared" si="102"/>
        <v/>
      </c>
      <c r="FZ72" s="338" t="str">
        <f t="shared" si="103"/>
        <v/>
      </c>
      <c r="GA72" s="316" t="str">
        <f t="shared" si="104"/>
        <v/>
      </c>
      <c r="GB72" s="28" t="str">
        <f t="shared" si="105"/>
        <v/>
      </c>
      <c r="GC72" s="279" t="str">
        <f t="shared" si="115"/>
        <v/>
      </c>
      <c r="GD72" s="366" t="str">
        <f t="shared" si="142"/>
        <v/>
      </c>
      <c r="GE72" s="81"/>
      <c r="GF72" s="279" t="str">
        <f t="shared" si="116"/>
        <v/>
      </c>
      <c r="GG72" s="366" t="str">
        <f t="shared" si="143"/>
        <v/>
      </c>
      <c r="GH72" s="81"/>
      <c r="GI72" s="279" t="str">
        <f t="shared" si="117"/>
        <v/>
      </c>
      <c r="GJ72" s="366" t="str">
        <f t="shared" si="144"/>
        <v/>
      </c>
      <c r="GK72" s="81"/>
      <c r="GL72" s="279" t="str">
        <f t="shared" si="118"/>
        <v/>
      </c>
      <c r="GM72" s="362" t="str">
        <f t="shared" si="145"/>
        <v/>
      </c>
      <c r="GN72" s="81"/>
      <c r="GO72" s="279" t="str">
        <f t="shared" si="119"/>
        <v/>
      </c>
      <c r="GP72" s="286" t="str">
        <f t="shared" si="110"/>
        <v/>
      </c>
      <c r="GQ72" s="279"/>
      <c r="GR72" s="339" t="str">
        <f>IF(ISNUMBER(IF72),INDEX($GA$15:$GA$313,MATCH(IF72,$IE$15:$IE$190,0),1),"")</f>
        <v/>
      </c>
      <c r="GS72" s="341" t="str">
        <f t="shared" si="111"/>
        <v/>
      </c>
      <c r="GT72" s="340" t="str">
        <f t="shared" si="112"/>
        <v/>
      </c>
      <c r="GU72" s="279"/>
      <c r="GV72" s="279"/>
      <c r="GW72" s="279"/>
      <c r="GX72" s="279"/>
      <c r="GY72" s="279"/>
      <c r="GZ72" s="71"/>
      <c r="HA72" s="281"/>
      <c r="HB72" s="371"/>
      <c r="HC72" s="370"/>
      <c r="HD72" s="370"/>
      <c r="HE72" s="370"/>
      <c r="HF72" s="370"/>
      <c r="HG72" s="370"/>
      <c r="HH72" s="370"/>
      <c r="HI72" s="370"/>
      <c r="HJ72" s="281"/>
      <c r="HK72" s="293"/>
      <c r="HL72" s="293"/>
      <c r="HM72" s="75"/>
      <c r="HN72" s="293">
        <f>IF(HA72&lt;&gt;"",MAX(HN$14:HN71)+1,0)</f>
        <v>0</v>
      </c>
      <c r="HO72" s="293">
        <f>IF(HB72&lt;&gt;"",MAX(HO$14:HO71)+1,0)</f>
        <v>0</v>
      </c>
      <c r="HP72" s="293">
        <f>IF(HC72&lt;&gt;"",MAX(HP$14:HP71)+1,0)</f>
        <v>0</v>
      </c>
      <c r="HQ72" s="293">
        <f>IF(HD72&lt;&gt;"",MAX(HQ$14:HQ71)+1,0)</f>
        <v>0</v>
      </c>
      <c r="HR72" s="293">
        <f>IF(HE72&lt;&gt;"",MAX(HR$14:HR71)+1,0)</f>
        <v>0</v>
      </c>
      <c r="HS72" s="293">
        <f>IF(HF72&lt;&gt;"",MAX(HS$14:HS71)+1,0)</f>
        <v>0</v>
      </c>
      <c r="HT72" s="293">
        <f>IF(HG72&lt;&gt;"",MAX(HT$14:HT71)+1,0)</f>
        <v>0</v>
      </c>
      <c r="HU72" s="293">
        <f>IF(HH72&lt;&gt;"",MAX(HU$14:HU71)+1,0)</f>
        <v>0</v>
      </c>
      <c r="HV72" s="293">
        <f>IF(HI72&lt;&gt;"",MAX(HV$14:HV71)+1,0)</f>
        <v>0</v>
      </c>
      <c r="HW72" s="293">
        <f>IF(HJ72&lt;&gt;"",MAX(HW$14:HW71)+1,0)</f>
        <v>0</v>
      </c>
      <c r="HX72" s="293">
        <f>IF(HK72&lt;&gt;"",MAX(HX$14:HX71)+1,0)</f>
        <v>0</v>
      </c>
      <c r="HY72" s="293">
        <f>IF(HL72&lt;&gt;"",MAX(HY$14:HY71)+1,0)</f>
        <v>0</v>
      </c>
      <c r="HZ72" s="75">
        <f t="shared" si="123"/>
        <v>2</v>
      </c>
      <c r="IA72" s="75">
        <f t="shared" si="124"/>
        <v>0</v>
      </c>
      <c r="IB72" s="75">
        <f t="shared" si="125"/>
        <v>26</v>
      </c>
      <c r="IC72" s="75">
        <f t="shared" si="126"/>
        <v>0</v>
      </c>
      <c r="ID72" s="395" t="str">
        <f t="shared" si="127"/>
        <v/>
      </c>
      <c r="IE72" s="394">
        <f>IF(ISNUMBER(MATCH(GA72,$IC$15:$IC$313,0)),0,MAX(IE$14:IE71)+1)</f>
        <v>0</v>
      </c>
      <c r="IF72" s="394" t="str">
        <f t="shared" si="128"/>
        <v/>
      </c>
      <c r="IG72" s="383"/>
      <c r="IH72" s="80"/>
      <c r="II72" s="19"/>
      <c r="IJ72" s="282"/>
      <c r="IK72" s="71"/>
      <c r="IL72" s="229"/>
      <c r="IM72" s="229"/>
      <c r="IN72" s="22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98"/>
      <c r="JB72" s="180"/>
      <c r="JC72" s="107"/>
      <c r="JD72" s="107"/>
      <c r="JE72" s="107"/>
      <c r="JF72" s="107"/>
      <c r="JG72" s="188"/>
      <c r="JH72" s="180"/>
      <c r="JI72" s="134"/>
      <c r="JJ72" s="180"/>
      <c r="JK72" s="134"/>
      <c r="JL72" s="107"/>
      <c r="JM72" s="107"/>
      <c r="JN72" s="134"/>
      <c r="JO72" s="107"/>
      <c r="JP72" s="107"/>
      <c r="JQ72" s="107"/>
      <c r="JR72" s="160" t="str">
        <f t="shared" si="150"/>
        <v/>
      </c>
      <c r="JS72" s="160" t="str">
        <f t="shared" si="151"/>
        <v/>
      </c>
      <c r="JT72" s="160" t="str">
        <f t="shared" si="152"/>
        <v/>
      </c>
      <c r="JU72" s="160" t="str">
        <f t="shared" si="140"/>
        <v/>
      </c>
      <c r="JV72" s="98"/>
      <c r="JW72" s="71"/>
      <c r="JX72" s="293" t="str">
        <f>IF(AND(ISNUMBER(JX$14),ISNUMBER(MATCH($IC72,DJ$15:DJ$313,0))),$IC72,"")</f>
        <v/>
      </c>
      <c r="JY72" s="293" t="str">
        <f>IF(AND(ISNUMBER(JY$14),ISNUMBER(MATCH($IC72,DK$15:DK$313,0))),$IC72,"")</f>
        <v/>
      </c>
      <c r="JZ72" s="293" t="str">
        <f>IF(AND(ISNUMBER(JZ$14),ISNUMBER(MATCH($IC72,DL$15:DL$313,0))),$IC72,"")</f>
        <v/>
      </c>
      <c r="KA72" s="293" t="str">
        <f>IF(AND(ISNUMBER(KA$14),ISNUMBER(MATCH($IC72,DM$15:DM$313,0))),$IC72,"")</f>
        <v/>
      </c>
      <c r="KB72" s="293" t="str">
        <f>IF(AND(ISNUMBER(KB$14),ISNUMBER(MATCH($IC72,DN$15:DN$313,0))),$IC72,"")</f>
        <v/>
      </c>
      <c r="KC72" s="293" t="str">
        <f>IF(AND(ISNUMBER(KC$14),ISNUMBER(MATCH($IC72,DO$15:DO$313,0))),$IC72,"")</f>
        <v/>
      </c>
      <c r="KD72" s="293" t="str">
        <f>IF(AND(ISNUMBER(KD$14),ISNUMBER(MATCH($IC72,DP$15:DP$313,0))),$IC72,"")</f>
        <v/>
      </c>
      <c r="KE72" s="293" t="str">
        <f>IF(AND(ISNUMBER(KE$14),ISNUMBER(MATCH($IC72,DQ$15:DQ$313,0))),$IC72,"")</f>
        <v/>
      </c>
      <c r="KF72" s="293" t="str">
        <f>IF(AND(ISNUMBER(KF$14),ISNUMBER(MATCH($IC72,DR$15:DR$313,0))),$IC72,"")</f>
        <v/>
      </c>
      <c r="KG72" s="293" t="str">
        <f>IF(AND(ISNUMBER(KG$14),ISNUMBER(MATCH($IC72,DS$15:DS$313,0))),$IC72,"")</f>
        <v/>
      </c>
      <c r="KH72" s="293" t="str">
        <f>IF(AND(ISNUMBER(KH$14),ISNUMBER(MATCH($IC72,DT$15:DT$313,0))),$IC72,"")</f>
        <v/>
      </c>
      <c r="KI72" s="293" t="str">
        <f>IF(AND(ISNUMBER(KI$14),ISNUMBER(MATCH($IC72,DU$15:DU$313,0))),$IC72,"")</f>
        <v/>
      </c>
      <c r="KJ72" s="293" t="str">
        <f>IF(AND(ISNUMBER(KJ$14),ISNUMBER(MATCH($IC72,DV$15:DV$313,0))),$IC72,"")</f>
        <v/>
      </c>
      <c r="KK72" s="293" t="str">
        <f>IF(AND(ISNUMBER(KK$14),ISNUMBER(MATCH($IC72,DW$15:DW$313,0))),$IC72,"")</f>
        <v/>
      </c>
      <c r="KL72" s="293" t="str">
        <f>IF(AND(ISNUMBER(KL$14),ISNUMBER(MATCH($IC72,DX$15:DX$313,0))),$IC72,"")</f>
        <v/>
      </c>
      <c r="KM72" s="293" t="str">
        <f>IF(AND(ISNUMBER(KM$14),ISNUMBER(MATCH($IC72,DY$15:DY$313,0))),$IC72,"")</f>
        <v/>
      </c>
      <c r="KN72" s="293" t="str">
        <f>IF(AND(ISNUMBER(KN$14),ISNUMBER(MATCH($IC72,DZ$15:DZ$313,0))),$IC72,"")</f>
        <v/>
      </c>
      <c r="KO72" s="293" t="str">
        <f>IF(AND(ISNUMBER(KO$14),ISNUMBER(MATCH($IC72,EA$15:EA$313,0))),$IC72,"")</f>
        <v/>
      </c>
      <c r="KP72" s="293" t="str">
        <f>IF(AND(ISNUMBER(KP$14),ISNUMBER(MATCH($IC72,EB$15:EB$313,0))),$IC72,"")</f>
        <v/>
      </c>
      <c r="KQ72" s="293" t="str">
        <f>IF(AND(ISNUMBER(KQ$14),ISNUMBER(MATCH($IC72,EC$15:EC$313,0))),$IC72,"")</f>
        <v/>
      </c>
      <c r="KR72" s="293" t="str">
        <f>IF(AND(ISNUMBER(KR$14),ISNUMBER(MATCH($IC72,ED$15:ED$313,0))),$IC72,"")</f>
        <v/>
      </c>
      <c r="KS72" s="293" t="str">
        <f>IF(AND(ISNUMBER(KS$14),ISNUMBER(MATCH($IC72,EE$15:EE$313,0))),$IC72,"")</f>
        <v/>
      </c>
      <c r="KT72" s="293" t="str">
        <f>IF(AND(ISNUMBER(KT$14),ISNUMBER(MATCH($IC72,EF$15:EF$313,0))),$IC72,"")</f>
        <v/>
      </c>
      <c r="KU72" s="293" t="str">
        <f>IF(AND(ISNUMBER(KU$14),ISNUMBER(MATCH($IC72,EG$15:EG$313,0))),$IC72,"")</f>
        <v/>
      </c>
      <c r="KV72" s="293" t="str">
        <f>IF(AND(ISNUMBER(KV$14),ISNUMBER(MATCH($IC72,EH$15:EH$313,0))),$IC72,"")</f>
        <v/>
      </c>
      <c r="KW72" s="293" t="str">
        <f>IF(AND(ISNUMBER(KW$14),ISNUMBER(MATCH($IC72,EI$15:EI$313,0))),$IC72,"")</f>
        <v/>
      </c>
      <c r="KX72" s="293" t="str">
        <f>IF(AND(ISNUMBER(KX$14),ISNUMBER(MATCH($IC72,EJ$15:EJ$313,0))),$IC72,"")</f>
        <v/>
      </c>
      <c r="KY72" s="293" t="str">
        <f>IF(AND(ISNUMBER(KY$14),ISNUMBER(MATCH($IC72,EK$15:EK$313,0))),$IC72,"")</f>
        <v/>
      </c>
      <c r="KZ72" s="293"/>
      <c r="LA72" s="293"/>
      <c r="LB72" s="293"/>
      <c r="LC72" s="75">
        <f>COUNTIF(JX72:KY72,"="&amp;IC72)</f>
        <v>0</v>
      </c>
      <c r="LD72" s="71"/>
      <c r="LE72" s="71"/>
      <c r="LF72" s="71"/>
      <c r="LG72" s="71"/>
      <c r="LH72" s="71"/>
      <c r="LI72" s="71"/>
      <c r="LJ72" s="71"/>
      <c r="LK72" s="71"/>
      <c r="LL72" s="71"/>
      <c r="LM72" s="71"/>
      <c r="LN72" s="71"/>
      <c r="LO72" s="71"/>
      <c r="LP72" s="71"/>
      <c r="LQ72" s="71"/>
    </row>
    <row r="73" spans="1:329" ht="6" customHeight="1" x14ac:dyDescent="0.25">
      <c r="A73" s="80"/>
      <c r="B73" s="305">
        <f t="shared" si="129"/>
        <v>59</v>
      </c>
      <c r="C73" s="84" t="s">
        <v>17</v>
      </c>
      <c r="D73" s="303" t="s">
        <v>686</v>
      </c>
      <c r="E73" s="71"/>
      <c r="F73" s="260"/>
      <c r="G73" s="261" t="s">
        <v>55</v>
      </c>
      <c r="H73" s="262" t="s">
        <v>72</v>
      </c>
      <c r="I73" s="260"/>
      <c r="J73" s="261"/>
      <c r="K73" s="262"/>
      <c r="L73" s="260"/>
      <c r="M73" s="261" t="s">
        <v>113</v>
      </c>
      <c r="N73" s="262" t="s">
        <v>113</v>
      </c>
      <c r="O73" s="260"/>
      <c r="P73" s="261" t="s">
        <v>118</v>
      </c>
      <c r="Q73" s="262" t="s">
        <v>118</v>
      </c>
      <c r="R73" s="260"/>
      <c r="S73" s="261"/>
      <c r="T73" s="262"/>
      <c r="U73" s="260"/>
      <c r="V73" s="261"/>
      <c r="W73" s="262"/>
      <c r="X73" s="260"/>
      <c r="Y73" s="261"/>
      <c r="Z73" s="262"/>
      <c r="AA73" s="260"/>
      <c r="AB73" s="261" t="s">
        <v>136</v>
      </c>
      <c r="AC73" s="262" t="s">
        <v>687</v>
      </c>
      <c r="AD73" s="260"/>
      <c r="AE73" s="261"/>
      <c r="AF73" s="262"/>
      <c r="AG73" s="260"/>
      <c r="AH73" s="261"/>
      <c r="AI73" s="262"/>
      <c r="AJ73" s="260"/>
      <c r="AK73" s="261"/>
      <c r="AL73" s="262"/>
      <c r="AM73" s="260"/>
      <c r="AN73" s="261"/>
      <c r="AO73" s="262"/>
      <c r="AP73" s="283"/>
      <c r="AQ73" s="356"/>
      <c r="AR73" s="351"/>
      <c r="AS73" s="283"/>
      <c r="AT73" s="356"/>
      <c r="AU73" s="351"/>
      <c r="AV73" s="260"/>
      <c r="AW73" s="261"/>
      <c r="AX73" s="262"/>
      <c r="AY73" s="260"/>
      <c r="AZ73" s="261"/>
      <c r="BA73" s="262"/>
      <c r="BB73" s="260"/>
      <c r="BC73" s="261"/>
      <c r="BD73" s="262"/>
      <c r="BE73" s="260"/>
      <c r="BF73" s="261"/>
      <c r="BG73" s="262"/>
      <c r="BH73" s="260"/>
      <c r="BI73" s="261"/>
      <c r="BJ73" s="261"/>
      <c r="BK73" s="260"/>
      <c r="BL73" s="261"/>
      <c r="BM73" s="262"/>
      <c r="BN73" s="260"/>
      <c r="BO73" s="261"/>
      <c r="BP73" s="262"/>
      <c r="BQ73" s="260"/>
      <c r="BR73" s="261"/>
      <c r="BS73" s="262"/>
      <c r="BT73" s="260"/>
      <c r="BU73" s="261"/>
      <c r="BV73" s="262"/>
      <c r="BW73" s="260"/>
      <c r="BX73" s="261"/>
      <c r="BY73" s="262"/>
      <c r="BZ73" s="260"/>
      <c r="CA73" s="261" t="s">
        <v>17</v>
      </c>
      <c r="CB73" s="262">
        <v>0</v>
      </c>
      <c r="CC73" s="260"/>
      <c r="CD73" s="261"/>
      <c r="CE73" s="262"/>
      <c r="CF73" s="376" t="s">
        <v>2</v>
      </c>
      <c r="CG73" s="229"/>
      <c r="CH73" s="230" t="str">
        <f>IF(ISNUMBER(FW73),IF(ISNUMBER(MATCH(GA73,$CG$15:$CG$313,0)),0,MAX(CH$14:CH72)+1),"")</f>
        <v/>
      </c>
      <c r="CI73" s="7">
        <f t="shared" si="19"/>
        <v>51</v>
      </c>
      <c r="CJ73" s="7" t="str">
        <f t="shared" si="20"/>
        <v/>
      </c>
      <c r="CK73" s="7">
        <f t="shared" si="21"/>
        <v>43</v>
      </c>
      <c r="CL73" s="7">
        <f t="shared" si="22"/>
        <v>49</v>
      </c>
      <c r="CM73" s="7">
        <f t="shared" si="23"/>
        <v>17</v>
      </c>
      <c r="CN73" s="7" t="str">
        <f t="shared" si="24"/>
        <v/>
      </c>
      <c r="CO73" s="7" t="str">
        <f t="shared" si="25"/>
        <v/>
      </c>
      <c r="CP73" s="7">
        <f t="shared" si="26"/>
        <v>48</v>
      </c>
      <c r="CQ73" s="7">
        <f t="shared" si="27"/>
        <v>21</v>
      </c>
      <c r="CR73" s="7">
        <f t="shared" si="28"/>
        <v>47</v>
      </c>
      <c r="CS73" s="7">
        <f t="shared" si="29"/>
        <v>20</v>
      </c>
      <c r="CT73" s="7">
        <f t="shared" si="30"/>
        <v>38</v>
      </c>
      <c r="CU73" s="7" t="str">
        <f t="shared" si="31"/>
        <v/>
      </c>
      <c r="CV73" s="7" t="str">
        <f t="shared" si="32"/>
        <v/>
      </c>
      <c r="CW73" s="7" t="str">
        <f t="shared" si="33"/>
        <v/>
      </c>
      <c r="CX73" s="7" t="str">
        <f t="shared" si="34"/>
        <v/>
      </c>
      <c r="CY73" s="7" t="str">
        <f t="shared" si="35"/>
        <v/>
      </c>
      <c r="CZ73" s="7" t="str">
        <f t="shared" si="36"/>
        <v/>
      </c>
      <c r="DA73" s="7" t="str">
        <f t="shared" si="37"/>
        <v/>
      </c>
      <c r="DB73" s="7" t="str">
        <f t="shared" si="38"/>
        <v/>
      </c>
      <c r="DC73" s="7" t="str">
        <f t="shared" si="39"/>
        <v/>
      </c>
      <c r="DD73" s="7" t="str">
        <f t="shared" si="40"/>
        <v/>
      </c>
      <c r="DE73" s="7" t="str">
        <f t="shared" si="41"/>
        <v/>
      </c>
      <c r="DF73" s="7" t="str">
        <f t="shared" si="42"/>
        <v/>
      </c>
      <c r="DG73" s="7">
        <f t="shared" si="43"/>
        <v>59</v>
      </c>
      <c r="DH73" s="7" t="str">
        <f t="shared" si="44"/>
        <v/>
      </c>
      <c r="DI73" s="65" t="s">
        <v>2</v>
      </c>
      <c r="DJ73" s="309" t="str">
        <f t="shared" si="45"/>
        <v>nplane</v>
      </c>
      <c r="DK73" s="309" t="str">
        <f t="shared" si="46"/>
        <v>-</v>
      </c>
      <c r="DL73" s="309" t="str">
        <f t="shared" si="47"/>
        <v>nplane</v>
      </c>
      <c r="DM73" s="309" t="str">
        <f t="shared" si="48"/>
        <v>nplane</v>
      </c>
      <c r="DN73" s="309" t="str">
        <f t="shared" si="49"/>
        <v>nplane</v>
      </c>
      <c r="DO73" s="309" t="str">
        <f t="shared" si="50"/>
        <v>-</v>
      </c>
      <c r="DP73" s="309" t="str">
        <f t="shared" si="51"/>
        <v>-</v>
      </c>
      <c r="DQ73" s="309" t="str">
        <f t="shared" si="52"/>
        <v>nplane</v>
      </c>
      <c r="DR73" s="309" t="str">
        <f t="shared" si="53"/>
        <v>nplane</v>
      </c>
      <c r="DS73" s="309" t="str">
        <f t="shared" si="54"/>
        <v>nplane</v>
      </c>
      <c r="DT73" s="309" t="str">
        <f t="shared" si="55"/>
        <v>nplane</v>
      </c>
      <c r="DU73" s="309" t="str">
        <f t="shared" si="56"/>
        <v>nplane</v>
      </c>
      <c r="DV73" s="309" t="str">
        <f t="shared" si="57"/>
        <v>-</v>
      </c>
      <c r="DW73" s="309" t="str">
        <f t="shared" si="58"/>
        <v>-</v>
      </c>
      <c r="DX73" s="309" t="str">
        <f t="shared" si="59"/>
        <v>-</v>
      </c>
      <c r="DY73" s="309" t="str">
        <f t="shared" si="60"/>
        <v>-</v>
      </c>
      <c r="DZ73" s="309" t="str">
        <f t="shared" si="61"/>
        <v>-</v>
      </c>
      <c r="EA73" s="309" t="str">
        <f t="shared" si="62"/>
        <v>-</v>
      </c>
      <c r="EB73" s="309" t="str">
        <f t="shared" si="63"/>
        <v>-</v>
      </c>
      <c r="EC73" s="309" t="str">
        <f t="shared" si="64"/>
        <v>-</v>
      </c>
      <c r="ED73" s="309" t="str">
        <f t="shared" si="65"/>
        <v>-</v>
      </c>
      <c r="EE73" s="309" t="str">
        <f t="shared" si="66"/>
        <v>-</v>
      </c>
      <c r="EF73" s="309" t="str">
        <f t="shared" si="67"/>
        <v>-</v>
      </c>
      <c r="EG73" s="309" t="str">
        <f t="shared" si="68"/>
        <v>-</v>
      </c>
      <c r="EH73" s="309" t="str">
        <f t="shared" si="69"/>
        <v>nplane</v>
      </c>
      <c r="EI73" s="309" t="str">
        <f t="shared" si="70"/>
        <v>-</v>
      </c>
      <c r="EJ73" s="7"/>
      <c r="EK73" s="7"/>
      <c r="EL73" s="7"/>
      <c r="EM73" s="34"/>
      <c r="EN73" s="66">
        <f t="shared" si="71"/>
        <v>1</v>
      </c>
      <c r="EO73" s="66" t="str">
        <f t="shared" si="72"/>
        <v>-</v>
      </c>
      <c r="EP73" s="66">
        <f t="shared" si="73"/>
        <v>1</v>
      </c>
      <c r="EQ73" s="66">
        <f t="shared" si="74"/>
        <v>1</v>
      </c>
      <c r="ER73" s="66">
        <f t="shared" si="75"/>
        <v>1</v>
      </c>
      <c r="ES73" s="66" t="str">
        <f t="shared" si="76"/>
        <v>-</v>
      </c>
      <c r="ET73" s="66" t="str">
        <f t="shared" si="77"/>
        <v>-</v>
      </c>
      <c r="EU73" s="66">
        <f t="shared" si="78"/>
        <v>1</v>
      </c>
      <c r="EV73" s="66">
        <f t="shared" si="79"/>
        <v>1</v>
      </c>
      <c r="EW73" s="66">
        <f t="shared" si="80"/>
        <v>0</v>
      </c>
      <c r="EX73" s="66">
        <f t="shared" si="81"/>
        <v>0</v>
      </c>
      <c r="EY73" s="66">
        <f t="shared" si="82"/>
        <v>0</v>
      </c>
      <c r="EZ73" s="66" t="str">
        <f t="shared" si="83"/>
        <v>-</v>
      </c>
      <c r="FA73" s="66" t="str">
        <f t="shared" si="84"/>
        <v>-</v>
      </c>
      <c r="FB73" s="66" t="str">
        <f t="shared" si="85"/>
        <v>-</v>
      </c>
      <c r="FC73" s="66" t="str">
        <f t="shared" si="86"/>
        <v>-</v>
      </c>
      <c r="FD73" s="66" t="str">
        <f t="shared" si="87"/>
        <v>-</v>
      </c>
      <c r="FE73" s="66" t="str">
        <f t="shared" si="88"/>
        <v>-</v>
      </c>
      <c r="FF73" s="66" t="str">
        <f t="shared" si="89"/>
        <v>-</v>
      </c>
      <c r="FG73" s="66" t="str">
        <f t="shared" si="90"/>
        <v>-</v>
      </c>
      <c r="FH73" s="66" t="str">
        <f t="shared" si="91"/>
        <v>-</v>
      </c>
      <c r="FI73" s="66" t="str">
        <f t="shared" si="92"/>
        <v>-</v>
      </c>
      <c r="FJ73" s="66" t="str">
        <f t="shared" si="93"/>
        <v>-</v>
      </c>
      <c r="FK73" s="66" t="str">
        <f t="shared" si="94"/>
        <v>-</v>
      </c>
      <c r="FL73" s="66">
        <f t="shared" si="95"/>
        <v>0</v>
      </c>
      <c r="FM73" s="66" t="str">
        <f t="shared" si="96"/>
        <v>-</v>
      </c>
      <c r="FN73" s="7"/>
      <c r="FO73" s="7"/>
      <c r="FP73" s="7"/>
      <c r="FQ73" s="97" t="s">
        <v>2</v>
      </c>
      <c r="FR73" s="71"/>
      <c r="FS73" s="7">
        <f>IF(ISNUMBER(INDEX($CI$15:$DI$314,$B73,GC$5)),MAX(FS$14:FS72)+1,0)</f>
        <v>0</v>
      </c>
      <c r="FT73" s="7" t="str">
        <f t="shared" si="97"/>
        <v/>
      </c>
      <c r="FU73" s="7" t="str">
        <f t="shared" si="98"/>
        <v/>
      </c>
      <c r="FV73" s="291">
        <f t="shared" si="99"/>
        <v>59</v>
      </c>
      <c r="FW73" s="291" t="str">
        <f t="shared" si="100"/>
        <v/>
      </c>
      <c r="FX73" s="291" t="str">
        <f t="shared" si="141"/>
        <v/>
      </c>
      <c r="FY73" s="85" t="str">
        <f t="shared" si="102"/>
        <v/>
      </c>
      <c r="FZ73" s="338" t="str">
        <f t="shared" si="103"/>
        <v/>
      </c>
      <c r="GA73" s="316" t="str">
        <f t="shared" si="104"/>
        <v/>
      </c>
      <c r="GB73" s="28" t="str">
        <f t="shared" si="105"/>
        <v/>
      </c>
      <c r="GC73" s="279" t="str">
        <f t="shared" si="115"/>
        <v/>
      </c>
      <c r="GD73" s="366" t="str">
        <f t="shared" si="142"/>
        <v/>
      </c>
      <c r="GE73" s="81"/>
      <c r="GF73" s="279" t="str">
        <f t="shared" si="116"/>
        <v/>
      </c>
      <c r="GG73" s="366" t="str">
        <f t="shared" si="143"/>
        <v/>
      </c>
      <c r="GH73" s="81"/>
      <c r="GI73" s="279" t="str">
        <f t="shared" si="117"/>
        <v/>
      </c>
      <c r="GJ73" s="366" t="str">
        <f t="shared" si="144"/>
        <v/>
      </c>
      <c r="GK73" s="81"/>
      <c r="GL73" s="279" t="str">
        <f t="shared" si="118"/>
        <v/>
      </c>
      <c r="GM73" s="362" t="str">
        <f t="shared" si="145"/>
        <v/>
      </c>
      <c r="GN73" s="81"/>
      <c r="GO73" s="279" t="str">
        <f t="shared" si="119"/>
        <v/>
      </c>
      <c r="GP73" s="286" t="str">
        <f t="shared" si="110"/>
        <v/>
      </c>
      <c r="GQ73" s="279"/>
      <c r="GR73" s="339" t="str">
        <f>IF(ISNUMBER(IF73),INDEX($GA$15:$GA$313,MATCH(IF73,$IE$15:$IE$190,0),1),"")</f>
        <v/>
      </c>
      <c r="GS73" s="341" t="str">
        <f t="shared" si="111"/>
        <v/>
      </c>
      <c r="GT73" s="340" t="str">
        <f t="shared" si="112"/>
        <v/>
      </c>
      <c r="GU73" s="279"/>
      <c r="GV73" s="279"/>
      <c r="GW73" s="279"/>
      <c r="GX73" s="279"/>
      <c r="GY73" s="279"/>
      <c r="GZ73" s="71"/>
      <c r="HA73" s="281"/>
      <c r="HB73" s="371"/>
      <c r="HC73" s="287"/>
      <c r="HD73" s="371"/>
      <c r="HE73" s="371"/>
      <c r="HF73" s="370"/>
      <c r="HG73" s="370"/>
      <c r="HH73" s="371"/>
      <c r="HI73" s="371"/>
      <c r="HJ73" s="281"/>
      <c r="HK73" s="293"/>
      <c r="HL73" s="293"/>
      <c r="HM73" s="75"/>
      <c r="HN73" s="293">
        <f>IF(HA73&lt;&gt;"",MAX(HN$14:HN72)+1,0)</f>
        <v>0</v>
      </c>
      <c r="HO73" s="293">
        <f>IF(HB73&lt;&gt;"",MAX(HO$14:HO72)+1,0)</f>
        <v>0</v>
      </c>
      <c r="HP73" s="293">
        <f>IF(HC73&lt;&gt;"",MAX(HP$14:HP72)+1,0)</f>
        <v>0</v>
      </c>
      <c r="HQ73" s="293">
        <f>IF(HD73&lt;&gt;"",MAX(HQ$14:HQ72)+1,0)</f>
        <v>0</v>
      </c>
      <c r="HR73" s="293">
        <f>IF(HE73&lt;&gt;"",MAX(HR$14:HR72)+1,0)</f>
        <v>0</v>
      </c>
      <c r="HS73" s="293">
        <f>IF(HF73&lt;&gt;"",MAX(HS$14:HS72)+1,0)</f>
        <v>0</v>
      </c>
      <c r="HT73" s="293">
        <f>IF(HG73&lt;&gt;"",MAX(HT$14:HT72)+1,0)</f>
        <v>0</v>
      </c>
      <c r="HU73" s="293">
        <f>IF(HH73&lt;&gt;"",MAX(HU$14:HU72)+1,0)</f>
        <v>0</v>
      </c>
      <c r="HV73" s="293">
        <f>IF(HI73&lt;&gt;"",MAX(HV$14:HV72)+1,0)</f>
        <v>0</v>
      </c>
      <c r="HW73" s="293">
        <f>IF(HJ73&lt;&gt;"",MAX(HW$14:HW72)+1,0)</f>
        <v>0</v>
      </c>
      <c r="HX73" s="293">
        <f>IF(HK73&lt;&gt;"",MAX(HX$14:HX72)+1,0)</f>
        <v>0</v>
      </c>
      <c r="HY73" s="293">
        <f>IF(HL73&lt;&gt;"",MAX(HY$14:HY72)+1,0)</f>
        <v>0</v>
      </c>
      <c r="HZ73" s="75">
        <f t="shared" si="123"/>
        <v>2</v>
      </c>
      <c r="IA73" s="75">
        <f t="shared" si="124"/>
        <v>0</v>
      </c>
      <c r="IB73" s="75">
        <f t="shared" si="125"/>
        <v>27</v>
      </c>
      <c r="IC73" s="75">
        <f t="shared" si="126"/>
        <v>0</v>
      </c>
      <c r="ID73" s="395" t="str">
        <f t="shared" si="127"/>
        <v/>
      </c>
      <c r="IE73" s="394">
        <f>IF(ISNUMBER(MATCH(GA73,$IC$15:$IC$313,0)),0,MAX(IE$14:IE72)+1)</f>
        <v>0</v>
      </c>
      <c r="IF73" s="394" t="str">
        <f t="shared" si="128"/>
        <v/>
      </c>
      <c r="IG73" s="383"/>
      <c r="IH73" s="80"/>
      <c r="II73" s="19"/>
      <c r="IJ73" s="282"/>
      <c r="IK73" s="71"/>
      <c r="IL73" s="229"/>
      <c r="IM73" s="229"/>
      <c r="IN73" s="22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98"/>
      <c r="JB73" s="180"/>
      <c r="JC73" s="107"/>
      <c r="JD73" s="107"/>
      <c r="JE73" s="107"/>
      <c r="JF73" s="107"/>
      <c r="JG73" s="188"/>
      <c r="JH73" s="180"/>
      <c r="JI73" s="134"/>
      <c r="JJ73" s="180"/>
      <c r="JK73" s="134"/>
      <c r="JL73" s="107"/>
      <c r="JM73" s="107"/>
      <c r="JN73" s="134"/>
      <c r="JO73" s="107"/>
      <c r="JP73" s="107"/>
      <c r="JQ73" s="107"/>
      <c r="JR73" s="160" t="str">
        <f t="shared" si="150"/>
        <v/>
      </c>
      <c r="JS73" s="160" t="str">
        <f t="shared" si="151"/>
        <v/>
      </c>
      <c r="JT73" s="160" t="str">
        <f t="shared" si="152"/>
        <v/>
      </c>
      <c r="JU73" s="160" t="str">
        <f t="shared" si="140"/>
        <v/>
      </c>
      <c r="JV73" s="98"/>
      <c r="JW73" s="71"/>
      <c r="JX73" s="293" t="str">
        <f>IF(AND(ISNUMBER(JX$14),ISNUMBER(MATCH($IC73,DJ$15:DJ$313,0))),$IC73,"")</f>
        <v/>
      </c>
      <c r="JY73" s="293" t="str">
        <f>IF(AND(ISNUMBER(JY$14),ISNUMBER(MATCH($IC73,DK$15:DK$313,0))),$IC73,"")</f>
        <v/>
      </c>
      <c r="JZ73" s="293" t="str">
        <f>IF(AND(ISNUMBER(JZ$14),ISNUMBER(MATCH($IC73,DL$15:DL$313,0))),$IC73,"")</f>
        <v/>
      </c>
      <c r="KA73" s="293" t="str">
        <f>IF(AND(ISNUMBER(KA$14),ISNUMBER(MATCH($IC73,DM$15:DM$313,0))),$IC73,"")</f>
        <v/>
      </c>
      <c r="KB73" s="293" t="str">
        <f>IF(AND(ISNUMBER(KB$14),ISNUMBER(MATCH($IC73,DN$15:DN$313,0))),$IC73,"")</f>
        <v/>
      </c>
      <c r="KC73" s="293" t="str">
        <f>IF(AND(ISNUMBER(KC$14),ISNUMBER(MATCH($IC73,DO$15:DO$313,0))),$IC73,"")</f>
        <v/>
      </c>
      <c r="KD73" s="293" t="str">
        <f>IF(AND(ISNUMBER(KD$14),ISNUMBER(MATCH($IC73,DP$15:DP$313,0))),$IC73,"")</f>
        <v/>
      </c>
      <c r="KE73" s="293" t="str">
        <f>IF(AND(ISNUMBER(KE$14),ISNUMBER(MATCH($IC73,DQ$15:DQ$313,0))),$IC73,"")</f>
        <v/>
      </c>
      <c r="KF73" s="293" t="str">
        <f>IF(AND(ISNUMBER(KF$14),ISNUMBER(MATCH($IC73,DR$15:DR$313,0))),$IC73,"")</f>
        <v/>
      </c>
      <c r="KG73" s="293" t="str">
        <f>IF(AND(ISNUMBER(KG$14),ISNUMBER(MATCH($IC73,DS$15:DS$313,0))),$IC73,"")</f>
        <v/>
      </c>
      <c r="KH73" s="293" t="str">
        <f>IF(AND(ISNUMBER(KH$14),ISNUMBER(MATCH($IC73,DT$15:DT$313,0))),$IC73,"")</f>
        <v/>
      </c>
      <c r="KI73" s="293" t="str">
        <f>IF(AND(ISNUMBER(KI$14),ISNUMBER(MATCH($IC73,DU$15:DU$313,0))),$IC73,"")</f>
        <v/>
      </c>
      <c r="KJ73" s="293" t="str">
        <f>IF(AND(ISNUMBER(KJ$14),ISNUMBER(MATCH($IC73,DV$15:DV$313,0))),$IC73,"")</f>
        <v/>
      </c>
      <c r="KK73" s="293" t="str">
        <f>IF(AND(ISNUMBER(KK$14),ISNUMBER(MATCH($IC73,DW$15:DW$313,0))),$IC73,"")</f>
        <v/>
      </c>
      <c r="KL73" s="293" t="str">
        <f>IF(AND(ISNUMBER(KL$14),ISNUMBER(MATCH($IC73,DX$15:DX$313,0))),$IC73,"")</f>
        <v/>
      </c>
      <c r="KM73" s="293" t="str">
        <f>IF(AND(ISNUMBER(KM$14),ISNUMBER(MATCH($IC73,DY$15:DY$313,0))),$IC73,"")</f>
        <v/>
      </c>
      <c r="KN73" s="293" t="str">
        <f>IF(AND(ISNUMBER(KN$14),ISNUMBER(MATCH($IC73,DZ$15:DZ$313,0))),$IC73,"")</f>
        <v/>
      </c>
      <c r="KO73" s="293" t="str">
        <f>IF(AND(ISNUMBER(KO$14),ISNUMBER(MATCH($IC73,EA$15:EA$313,0))),$IC73,"")</f>
        <v/>
      </c>
      <c r="KP73" s="293" t="str">
        <f>IF(AND(ISNUMBER(KP$14),ISNUMBER(MATCH($IC73,EB$15:EB$313,0))),$IC73,"")</f>
        <v/>
      </c>
      <c r="KQ73" s="293" t="str">
        <f>IF(AND(ISNUMBER(KQ$14),ISNUMBER(MATCH($IC73,EC$15:EC$313,0))),$IC73,"")</f>
        <v/>
      </c>
      <c r="KR73" s="293" t="str">
        <f>IF(AND(ISNUMBER(KR$14),ISNUMBER(MATCH($IC73,ED$15:ED$313,0))),$IC73,"")</f>
        <v/>
      </c>
      <c r="KS73" s="293" t="str">
        <f>IF(AND(ISNUMBER(KS$14),ISNUMBER(MATCH($IC73,EE$15:EE$313,0))),$IC73,"")</f>
        <v/>
      </c>
      <c r="KT73" s="293" t="str">
        <f>IF(AND(ISNUMBER(KT$14),ISNUMBER(MATCH($IC73,EF$15:EF$313,0))),$IC73,"")</f>
        <v/>
      </c>
      <c r="KU73" s="293" t="str">
        <f>IF(AND(ISNUMBER(KU$14),ISNUMBER(MATCH($IC73,EG$15:EG$313,0))),$IC73,"")</f>
        <v/>
      </c>
      <c r="KV73" s="293" t="str">
        <f>IF(AND(ISNUMBER(KV$14),ISNUMBER(MATCH($IC73,EH$15:EH$313,0))),$IC73,"")</f>
        <v/>
      </c>
      <c r="KW73" s="293" t="str">
        <f>IF(AND(ISNUMBER(KW$14),ISNUMBER(MATCH($IC73,EI$15:EI$313,0))),$IC73,"")</f>
        <v/>
      </c>
      <c r="KX73" s="293" t="str">
        <f>IF(AND(ISNUMBER(KX$14),ISNUMBER(MATCH($IC73,EJ$15:EJ$313,0))),$IC73,"")</f>
        <v/>
      </c>
      <c r="KY73" s="293" t="str">
        <f>IF(AND(ISNUMBER(KY$14),ISNUMBER(MATCH($IC73,EK$15:EK$313,0))),$IC73,"")</f>
        <v/>
      </c>
      <c r="KZ73" s="293"/>
      <c r="LA73" s="293"/>
      <c r="LB73" s="293"/>
      <c r="LC73" s="75">
        <f>COUNTIF(JX73:KY73,"="&amp;IC73)</f>
        <v>0</v>
      </c>
      <c r="LD73" s="71"/>
      <c r="LE73" s="71"/>
      <c r="LF73" s="71"/>
      <c r="LG73" s="71"/>
      <c r="LH73" s="71"/>
      <c r="LI73" s="71"/>
      <c r="LJ73" s="71"/>
      <c r="LK73" s="71"/>
      <c r="LL73" s="71"/>
      <c r="LM73" s="71"/>
      <c r="LN73" s="71"/>
      <c r="LO73" s="71"/>
      <c r="LP73" s="71"/>
      <c r="LQ73" s="71"/>
    </row>
    <row r="74" spans="1:329" ht="6" customHeight="1" x14ac:dyDescent="0.25">
      <c r="A74" s="80"/>
      <c r="B74" s="305">
        <f t="shared" si="129"/>
        <v>60</v>
      </c>
      <c r="C74" s="84" t="s">
        <v>20</v>
      </c>
      <c r="D74" s="303" t="s">
        <v>652</v>
      </c>
      <c r="E74" s="71"/>
      <c r="F74" s="260"/>
      <c r="G74" s="261" t="s">
        <v>56</v>
      </c>
      <c r="H74" s="262" t="s">
        <v>72</v>
      </c>
      <c r="I74" s="260"/>
      <c r="J74" s="261"/>
      <c r="K74" s="262"/>
      <c r="L74" s="260"/>
      <c r="M74" s="261" t="s">
        <v>108</v>
      </c>
      <c r="N74" s="262">
        <v>10</v>
      </c>
      <c r="O74" s="260"/>
      <c r="P74" s="261" t="s">
        <v>154</v>
      </c>
      <c r="Q74" s="262" t="s">
        <v>156</v>
      </c>
      <c r="R74" s="260"/>
      <c r="S74" s="261"/>
      <c r="T74" s="262"/>
      <c r="U74" s="260"/>
      <c r="V74" s="261"/>
      <c r="W74" s="262"/>
      <c r="X74" s="260"/>
      <c r="Y74" s="261"/>
      <c r="Z74" s="262"/>
      <c r="AA74" s="260"/>
      <c r="AB74" s="261"/>
      <c r="AC74" s="262"/>
      <c r="AD74" s="260"/>
      <c r="AE74" s="261"/>
      <c r="AF74" s="262"/>
      <c r="AG74" s="260"/>
      <c r="AH74" s="261"/>
      <c r="AI74" s="262"/>
      <c r="AJ74" s="260"/>
      <c r="AK74" s="261"/>
      <c r="AL74" s="262"/>
      <c r="AM74" s="260"/>
      <c r="AN74" s="261"/>
      <c r="AO74" s="262"/>
      <c r="AP74" s="283"/>
      <c r="AQ74" s="356"/>
      <c r="AR74" s="351"/>
      <c r="AS74" s="283"/>
      <c r="AT74" s="356"/>
      <c r="AU74" s="351"/>
      <c r="AV74" s="260"/>
      <c r="AW74" s="261"/>
      <c r="AX74" s="262"/>
      <c r="AY74" s="260"/>
      <c r="AZ74" s="261"/>
      <c r="BA74" s="262"/>
      <c r="BB74" s="260"/>
      <c r="BC74" s="261"/>
      <c r="BD74" s="262"/>
      <c r="BE74" s="260"/>
      <c r="BF74" s="261"/>
      <c r="BG74" s="262"/>
      <c r="BH74" s="260"/>
      <c r="BI74" s="261"/>
      <c r="BJ74" s="261"/>
      <c r="BK74" s="260"/>
      <c r="BL74" s="261"/>
      <c r="BM74" s="262"/>
      <c r="BN74" s="260"/>
      <c r="BO74" s="261"/>
      <c r="BP74" s="262"/>
      <c r="BQ74" s="260"/>
      <c r="BR74" s="261"/>
      <c r="BS74" s="262"/>
      <c r="BT74" s="260"/>
      <c r="BU74" s="261"/>
      <c r="BV74" s="262"/>
      <c r="BW74" s="260"/>
      <c r="BX74" s="261"/>
      <c r="BY74" s="262"/>
      <c r="BZ74" s="260"/>
      <c r="CA74" s="261" t="s">
        <v>20</v>
      </c>
      <c r="CB74" s="262">
        <v>0</v>
      </c>
      <c r="CC74" s="260"/>
      <c r="CD74" s="261"/>
      <c r="CE74" s="262"/>
      <c r="CF74" s="376" t="s">
        <v>2</v>
      </c>
      <c r="CG74" s="229"/>
      <c r="CH74" s="230" t="str">
        <f>IF(ISNUMBER(FW74),IF(ISNUMBER(MATCH(GA74,$CG$15:$CG$313,0)),0,MAX(CH$14:CH73)+1),"")</f>
        <v/>
      </c>
      <c r="CI74" s="7">
        <f t="shared" si="19"/>
        <v>52</v>
      </c>
      <c r="CJ74" s="7" t="str">
        <f t="shared" si="20"/>
        <v/>
      </c>
      <c r="CK74" s="7">
        <f t="shared" si="21"/>
        <v>44</v>
      </c>
      <c r="CL74" s="7">
        <f t="shared" si="22"/>
        <v>50</v>
      </c>
      <c r="CM74" s="7">
        <f t="shared" si="23"/>
        <v>18</v>
      </c>
      <c r="CN74" s="7" t="str">
        <f t="shared" si="24"/>
        <v/>
      </c>
      <c r="CO74" s="7" t="str">
        <f t="shared" si="25"/>
        <v/>
      </c>
      <c r="CP74" s="7">
        <f t="shared" si="26"/>
        <v>49</v>
      </c>
      <c r="CQ74" s="7">
        <f t="shared" si="27"/>
        <v>22</v>
      </c>
      <c r="CR74" s="7">
        <f t="shared" si="28"/>
        <v>48</v>
      </c>
      <c r="CS74" s="7">
        <f t="shared" si="29"/>
        <v>21</v>
      </c>
      <c r="CT74" s="7">
        <f t="shared" si="30"/>
        <v>39</v>
      </c>
      <c r="CU74" s="7" t="str">
        <f t="shared" si="31"/>
        <v/>
      </c>
      <c r="CV74" s="7" t="str">
        <f t="shared" si="32"/>
        <v/>
      </c>
      <c r="CW74" s="7" t="str">
        <f t="shared" si="33"/>
        <v/>
      </c>
      <c r="CX74" s="7" t="str">
        <f t="shared" si="34"/>
        <v/>
      </c>
      <c r="CY74" s="7" t="str">
        <f t="shared" si="35"/>
        <v/>
      </c>
      <c r="CZ74" s="7" t="str">
        <f t="shared" si="36"/>
        <v/>
      </c>
      <c r="DA74" s="7" t="str">
        <f t="shared" si="37"/>
        <v/>
      </c>
      <c r="DB74" s="7" t="str">
        <f t="shared" si="38"/>
        <v/>
      </c>
      <c r="DC74" s="7" t="str">
        <f t="shared" si="39"/>
        <v/>
      </c>
      <c r="DD74" s="7" t="str">
        <f t="shared" si="40"/>
        <v/>
      </c>
      <c r="DE74" s="7" t="str">
        <f t="shared" si="41"/>
        <v/>
      </c>
      <c r="DF74" s="7" t="str">
        <f t="shared" si="42"/>
        <v/>
      </c>
      <c r="DG74" s="7">
        <f t="shared" si="43"/>
        <v>60</v>
      </c>
      <c r="DH74" s="7" t="str">
        <f t="shared" si="44"/>
        <v/>
      </c>
      <c r="DI74" s="65" t="s">
        <v>2</v>
      </c>
      <c r="DJ74" s="309" t="str">
        <f t="shared" si="45"/>
        <v>npl</v>
      </c>
      <c r="DK74" s="309" t="str">
        <f t="shared" si="46"/>
        <v>-</v>
      </c>
      <c r="DL74" s="309" t="str">
        <f t="shared" si="47"/>
        <v>npl</v>
      </c>
      <c r="DM74" s="309" t="str">
        <f t="shared" si="48"/>
        <v>npl</v>
      </c>
      <c r="DN74" s="309" t="str">
        <f t="shared" si="49"/>
        <v>npl</v>
      </c>
      <c r="DO74" s="309" t="str">
        <f t="shared" si="50"/>
        <v>-</v>
      </c>
      <c r="DP74" s="309" t="str">
        <f t="shared" si="51"/>
        <v>-</v>
      </c>
      <c r="DQ74" s="309" t="str">
        <f t="shared" si="52"/>
        <v>npl</v>
      </c>
      <c r="DR74" s="309" t="str">
        <f t="shared" si="53"/>
        <v>npl</v>
      </c>
      <c r="DS74" s="309" t="str">
        <f t="shared" si="54"/>
        <v>npl</v>
      </c>
      <c r="DT74" s="309" t="str">
        <f t="shared" si="55"/>
        <v>npl</v>
      </c>
      <c r="DU74" s="309" t="str">
        <f t="shared" si="56"/>
        <v>npl</v>
      </c>
      <c r="DV74" s="309" t="str">
        <f t="shared" si="57"/>
        <v>-</v>
      </c>
      <c r="DW74" s="309" t="str">
        <f t="shared" si="58"/>
        <v>-</v>
      </c>
      <c r="DX74" s="309" t="str">
        <f t="shared" si="59"/>
        <v>-</v>
      </c>
      <c r="DY74" s="309" t="str">
        <f t="shared" si="60"/>
        <v>-</v>
      </c>
      <c r="DZ74" s="309" t="str">
        <f t="shared" si="61"/>
        <v>-</v>
      </c>
      <c r="EA74" s="309" t="str">
        <f t="shared" si="62"/>
        <v>-</v>
      </c>
      <c r="EB74" s="309" t="str">
        <f t="shared" si="63"/>
        <v>-</v>
      </c>
      <c r="EC74" s="309" t="str">
        <f t="shared" si="64"/>
        <v>-</v>
      </c>
      <c r="ED74" s="309" t="str">
        <f t="shared" si="65"/>
        <v>-</v>
      </c>
      <c r="EE74" s="309" t="str">
        <f t="shared" si="66"/>
        <v>-</v>
      </c>
      <c r="EF74" s="309" t="str">
        <f t="shared" si="67"/>
        <v>-</v>
      </c>
      <c r="EG74" s="309" t="str">
        <f t="shared" si="68"/>
        <v>-</v>
      </c>
      <c r="EH74" s="309" t="str">
        <f t="shared" si="69"/>
        <v>npl</v>
      </c>
      <c r="EI74" s="309" t="str">
        <f t="shared" si="70"/>
        <v>-</v>
      </c>
      <c r="EJ74" s="7"/>
      <c r="EK74" s="7"/>
      <c r="EL74" s="7"/>
      <c r="EM74" s="34"/>
      <c r="EN74" s="66">
        <f t="shared" si="71"/>
        <v>0</v>
      </c>
      <c r="EO74" s="66" t="str">
        <f t="shared" si="72"/>
        <v>-</v>
      </c>
      <c r="EP74" s="66">
        <f t="shared" si="73"/>
        <v>0</v>
      </c>
      <c r="EQ74" s="66">
        <f t="shared" si="74"/>
        <v>0</v>
      </c>
      <c r="ER74" s="66">
        <f t="shared" si="75"/>
        <v>0</v>
      </c>
      <c r="ES74" s="66" t="str">
        <f t="shared" si="76"/>
        <v>-</v>
      </c>
      <c r="ET74" s="66" t="str">
        <f t="shared" si="77"/>
        <v>-</v>
      </c>
      <c r="EU74" s="66">
        <f t="shared" si="78"/>
        <v>0</v>
      </c>
      <c r="EV74" s="66">
        <f t="shared" si="79"/>
        <v>0</v>
      </c>
      <c r="EW74" s="66">
        <f t="shared" si="80"/>
        <v>0</v>
      </c>
      <c r="EX74" s="66">
        <f t="shared" si="81"/>
        <v>0</v>
      </c>
      <c r="EY74" s="66">
        <f t="shared" si="82"/>
        <v>0</v>
      </c>
      <c r="EZ74" s="66" t="str">
        <f t="shared" si="83"/>
        <v>-</v>
      </c>
      <c r="FA74" s="66" t="str">
        <f t="shared" si="84"/>
        <v>-</v>
      </c>
      <c r="FB74" s="66" t="str">
        <f t="shared" si="85"/>
        <v>-</v>
      </c>
      <c r="FC74" s="66" t="str">
        <f t="shared" si="86"/>
        <v>-</v>
      </c>
      <c r="FD74" s="66" t="str">
        <f t="shared" si="87"/>
        <v>-</v>
      </c>
      <c r="FE74" s="66" t="str">
        <f t="shared" si="88"/>
        <v>-</v>
      </c>
      <c r="FF74" s="66" t="str">
        <f t="shared" si="89"/>
        <v>-</v>
      </c>
      <c r="FG74" s="66" t="str">
        <f t="shared" si="90"/>
        <v>-</v>
      </c>
      <c r="FH74" s="66" t="str">
        <f t="shared" si="91"/>
        <v>-</v>
      </c>
      <c r="FI74" s="66" t="str">
        <f t="shared" si="92"/>
        <v>-</v>
      </c>
      <c r="FJ74" s="66" t="str">
        <f t="shared" si="93"/>
        <v>-</v>
      </c>
      <c r="FK74" s="66" t="str">
        <f t="shared" si="94"/>
        <v>-</v>
      </c>
      <c r="FL74" s="66">
        <f t="shared" si="95"/>
        <v>0</v>
      </c>
      <c r="FM74" s="66" t="str">
        <f t="shared" si="96"/>
        <v>-</v>
      </c>
      <c r="FN74" s="7"/>
      <c r="FO74" s="7"/>
      <c r="FP74" s="7"/>
      <c r="FQ74" s="97" t="s">
        <v>2</v>
      </c>
      <c r="FR74" s="71"/>
      <c r="FS74" s="7">
        <f>IF(ISNUMBER(INDEX($CI$15:$DI$314,$B74,GC$5)),MAX(FS$14:FS73)+1,0)</f>
        <v>0</v>
      </c>
      <c r="FT74" s="7" t="str">
        <f t="shared" si="97"/>
        <v/>
      </c>
      <c r="FU74" s="7" t="str">
        <f t="shared" si="98"/>
        <v/>
      </c>
      <c r="FV74" s="291">
        <f t="shared" si="99"/>
        <v>60</v>
      </c>
      <c r="FW74" s="291" t="str">
        <f t="shared" si="100"/>
        <v/>
      </c>
      <c r="FX74" s="291" t="str">
        <f t="shared" si="141"/>
        <v/>
      </c>
      <c r="FY74" s="85" t="str">
        <f t="shared" si="102"/>
        <v/>
      </c>
      <c r="FZ74" s="338" t="str">
        <f t="shared" si="103"/>
        <v/>
      </c>
      <c r="GA74" s="316" t="str">
        <f t="shared" si="104"/>
        <v/>
      </c>
      <c r="GB74" s="28" t="str">
        <f t="shared" si="105"/>
        <v/>
      </c>
      <c r="GC74" s="279" t="str">
        <f t="shared" si="115"/>
        <v/>
      </c>
      <c r="GD74" s="366" t="str">
        <f t="shared" si="142"/>
        <v/>
      </c>
      <c r="GE74" s="81"/>
      <c r="GF74" s="279" t="str">
        <f t="shared" si="116"/>
        <v/>
      </c>
      <c r="GG74" s="366" t="str">
        <f t="shared" si="143"/>
        <v/>
      </c>
      <c r="GH74" s="81"/>
      <c r="GI74" s="279" t="str">
        <f t="shared" si="117"/>
        <v/>
      </c>
      <c r="GJ74" s="366" t="str">
        <f t="shared" si="144"/>
        <v/>
      </c>
      <c r="GK74" s="81"/>
      <c r="GL74" s="279" t="str">
        <f t="shared" si="118"/>
        <v/>
      </c>
      <c r="GM74" s="362" t="str">
        <f t="shared" si="145"/>
        <v/>
      </c>
      <c r="GN74" s="81"/>
      <c r="GO74" s="279" t="str">
        <f t="shared" si="119"/>
        <v/>
      </c>
      <c r="GP74" s="286" t="str">
        <f t="shared" si="110"/>
        <v/>
      </c>
      <c r="GQ74" s="279"/>
      <c r="GR74" s="339" t="str">
        <f>IF(ISNUMBER(IF74),INDEX($GA$15:$GA$313,MATCH(IF74,$IE$15:$IE$190,0),1),"")</f>
        <v/>
      </c>
      <c r="GS74" s="341" t="str">
        <f t="shared" si="111"/>
        <v/>
      </c>
      <c r="GT74" s="340" t="str">
        <f t="shared" si="112"/>
        <v/>
      </c>
      <c r="GU74" s="279"/>
      <c r="GV74" s="279"/>
      <c r="GW74" s="279"/>
      <c r="GX74" s="279"/>
      <c r="GY74" s="279"/>
      <c r="GZ74" s="71"/>
      <c r="HA74" s="281"/>
      <c r="HB74" s="371"/>
      <c r="HC74" s="281"/>
      <c r="HD74" s="281"/>
      <c r="HE74" s="281"/>
      <c r="HF74" s="281"/>
      <c r="HG74" s="281"/>
      <c r="HH74" s="281"/>
      <c r="HI74" s="281"/>
      <c r="HJ74" s="281"/>
      <c r="HK74" s="293"/>
      <c r="HL74" s="293"/>
      <c r="HM74" s="75"/>
      <c r="HN74" s="293">
        <f>IF(HA74&lt;&gt;"",MAX(HN$14:HN73)+1,0)</f>
        <v>0</v>
      </c>
      <c r="HO74" s="293">
        <f>IF(HB74&lt;&gt;"",MAX(HO$14:HO73)+1,0)</f>
        <v>0</v>
      </c>
      <c r="HP74" s="293">
        <f>IF(HC74&lt;&gt;"",MAX(HP$14:HP73)+1,0)</f>
        <v>0</v>
      </c>
      <c r="HQ74" s="293">
        <f>IF(HD74&lt;&gt;"",MAX(HQ$14:HQ73)+1,0)</f>
        <v>0</v>
      </c>
      <c r="HR74" s="293">
        <f>IF(HE74&lt;&gt;"",MAX(HR$14:HR73)+1,0)</f>
        <v>0</v>
      </c>
      <c r="HS74" s="293">
        <f>IF(HF74&lt;&gt;"",MAX(HS$14:HS73)+1,0)</f>
        <v>0</v>
      </c>
      <c r="HT74" s="293">
        <f>IF(HG74&lt;&gt;"",MAX(HT$14:HT73)+1,0)</f>
        <v>0</v>
      </c>
      <c r="HU74" s="293">
        <f>IF(HH74&lt;&gt;"",MAX(HU$14:HU73)+1,0)</f>
        <v>0</v>
      </c>
      <c r="HV74" s="293">
        <f>IF(HI74&lt;&gt;"",MAX(HV$14:HV73)+1,0)</f>
        <v>0</v>
      </c>
      <c r="HW74" s="293">
        <f>IF(HJ74&lt;&gt;"",MAX(HW$14:HW73)+1,0)</f>
        <v>0</v>
      </c>
      <c r="HX74" s="293">
        <f>IF(HK74&lt;&gt;"",MAX(HX$14:HX73)+1,0)</f>
        <v>0</v>
      </c>
      <c r="HY74" s="293">
        <f>IF(HL74&lt;&gt;"",MAX(HY$14:HY73)+1,0)</f>
        <v>0</v>
      </c>
      <c r="HZ74" s="75">
        <f t="shared" si="123"/>
        <v>2</v>
      </c>
      <c r="IA74" s="75">
        <f t="shared" si="124"/>
        <v>0</v>
      </c>
      <c r="IB74" s="75">
        <f t="shared" si="125"/>
        <v>28</v>
      </c>
      <c r="IC74" s="75">
        <f t="shared" si="126"/>
        <v>0</v>
      </c>
      <c r="ID74" s="395" t="str">
        <f t="shared" si="127"/>
        <v/>
      </c>
      <c r="IE74" s="394">
        <f>IF(ISNUMBER(MATCH(GA74,$IC$15:$IC$313,0)),0,MAX(IE$14:IE73)+1)</f>
        <v>0</v>
      </c>
      <c r="IF74" s="394" t="str">
        <f t="shared" si="128"/>
        <v/>
      </c>
      <c r="IG74" s="383"/>
      <c r="IH74" s="80"/>
      <c r="II74" s="19"/>
      <c r="IJ74" s="282"/>
      <c r="IK74" s="71"/>
      <c r="IL74" s="229"/>
      <c r="IM74" s="229"/>
      <c r="IN74" s="22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98"/>
      <c r="JB74" s="180"/>
      <c r="JC74" s="107"/>
      <c r="JD74" s="107"/>
      <c r="JE74" s="107"/>
      <c r="JF74" s="107"/>
      <c r="JG74" s="188"/>
      <c r="JH74" s="180"/>
      <c r="JI74" s="134"/>
      <c r="JJ74" s="180"/>
      <c r="JK74" s="134"/>
      <c r="JL74" s="107"/>
      <c r="JM74" s="107"/>
      <c r="JN74" s="134"/>
      <c r="JO74" s="107"/>
      <c r="JP74" s="107"/>
      <c r="JQ74" s="107"/>
      <c r="JR74" s="160" t="str">
        <f t="shared" si="150"/>
        <v/>
      </c>
      <c r="JS74" s="160" t="str">
        <f t="shared" si="151"/>
        <v/>
      </c>
      <c r="JT74" s="160" t="str">
        <f t="shared" si="152"/>
        <v/>
      </c>
      <c r="JU74" s="160" t="str">
        <f t="shared" si="140"/>
        <v/>
      </c>
      <c r="JV74" s="98"/>
      <c r="JW74" s="71"/>
      <c r="JX74" s="293" t="str">
        <f>IF(AND(ISNUMBER(JX$14),ISNUMBER(MATCH($IC74,DJ$15:DJ$313,0))),$IC74,"")</f>
        <v/>
      </c>
      <c r="JY74" s="293" t="str">
        <f>IF(AND(ISNUMBER(JY$14),ISNUMBER(MATCH($IC74,DK$15:DK$313,0))),$IC74,"")</f>
        <v/>
      </c>
      <c r="JZ74" s="293" t="str">
        <f>IF(AND(ISNUMBER(JZ$14),ISNUMBER(MATCH($IC74,DL$15:DL$313,0))),$IC74,"")</f>
        <v/>
      </c>
      <c r="KA74" s="293" t="str">
        <f>IF(AND(ISNUMBER(KA$14),ISNUMBER(MATCH($IC74,DM$15:DM$313,0))),$IC74,"")</f>
        <v/>
      </c>
      <c r="KB74" s="293" t="str">
        <f>IF(AND(ISNUMBER(KB$14),ISNUMBER(MATCH($IC74,DN$15:DN$313,0))),$IC74,"")</f>
        <v/>
      </c>
      <c r="KC74" s="293" t="str">
        <f>IF(AND(ISNUMBER(KC$14),ISNUMBER(MATCH($IC74,DO$15:DO$313,0))),$IC74,"")</f>
        <v/>
      </c>
      <c r="KD74" s="293" t="str">
        <f>IF(AND(ISNUMBER(KD$14),ISNUMBER(MATCH($IC74,DP$15:DP$313,0))),$IC74,"")</f>
        <v/>
      </c>
      <c r="KE74" s="293" t="str">
        <f>IF(AND(ISNUMBER(KE$14),ISNUMBER(MATCH($IC74,DQ$15:DQ$313,0))),$IC74,"")</f>
        <v/>
      </c>
      <c r="KF74" s="293" t="str">
        <f>IF(AND(ISNUMBER(KF$14),ISNUMBER(MATCH($IC74,DR$15:DR$313,0))),$IC74,"")</f>
        <v/>
      </c>
      <c r="KG74" s="293" t="str">
        <f>IF(AND(ISNUMBER(KG$14),ISNUMBER(MATCH($IC74,DS$15:DS$313,0))),$IC74,"")</f>
        <v/>
      </c>
      <c r="KH74" s="293" t="str">
        <f>IF(AND(ISNUMBER(KH$14),ISNUMBER(MATCH($IC74,DT$15:DT$313,0))),$IC74,"")</f>
        <v/>
      </c>
      <c r="KI74" s="293" t="str">
        <f>IF(AND(ISNUMBER(KI$14),ISNUMBER(MATCH($IC74,DU$15:DU$313,0))),$IC74,"")</f>
        <v/>
      </c>
      <c r="KJ74" s="293" t="str">
        <f>IF(AND(ISNUMBER(KJ$14),ISNUMBER(MATCH($IC74,DV$15:DV$313,0))),$IC74,"")</f>
        <v/>
      </c>
      <c r="KK74" s="293" t="str">
        <f>IF(AND(ISNUMBER(KK$14),ISNUMBER(MATCH($IC74,DW$15:DW$313,0))),$IC74,"")</f>
        <v/>
      </c>
      <c r="KL74" s="293" t="str">
        <f>IF(AND(ISNUMBER(KL$14),ISNUMBER(MATCH($IC74,DX$15:DX$313,0))),$IC74,"")</f>
        <v/>
      </c>
      <c r="KM74" s="293" t="str">
        <f>IF(AND(ISNUMBER(KM$14),ISNUMBER(MATCH($IC74,DY$15:DY$313,0))),$IC74,"")</f>
        <v/>
      </c>
      <c r="KN74" s="293" t="str">
        <f>IF(AND(ISNUMBER(KN$14),ISNUMBER(MATCH($IC74,DZ$15:DZ$313,0))),$IC74,"")</f>
        <v/>
      </c>
      <c r="KO74" s="293" t="str">
        <f>IF(AND(ISNUMBER(KO$14),ISNUMBER(MATCH($IC74,EA$15:EA$313,0))),$IC74,"")</f>
        <v/>
      </c>
      <c r="KP74" s="293" t="str">
        <f>IF(AND(ISNUMBER(KP$14),ISNUMBER(MATCH($IC74,EB$15:EB$313,0))),$IC74,"")</f>
        <v/>
      </c>
      <c r="KQ74" s="293" t="str">
        <f>IF(AND(ISNUMBER(KQ$14),ISNUMBER(MATCH($IC74,EC$15:EC$313,0))),$IC74,"")</f>
        <v/>
      </c>
      <c r="KR74" s="293" t="str">
        <f>IF(AND(ISNUMBER(KR$14),ISNUMBER(MATCH($IC74,ED$15:ED$313,0))),$IC74,"")</f>
        <v/>
      </c>
      <c r="KS74" s="293" t="str">
        <f>IF(AND(ISNUMBER(KS$14),ISNUMBER(MATCH($IC74,EE$15:EE$313,0))),$IC74,"")</f>
        <v/>
      </c>
      <c r="KT74" s="293" t="str">
        <f>IF(AND(ISNUMBER(KT$14),ISNUMBER(MATCH($IC74,EF$15:EF$313,0))),$IC74,"")</f>
        <v/>
      </c>
      <c r="KU74" s="293" t="str">
        <f>IF(AND(ISNUMBER(KU$14),ISNUMBER(MATCH($IC74,EG$15:EG$313,0))),$IC74,"")</f>
        <v/>
      </c>
      <c r="KV74" s="293" t="str">
        <f>IF(AND(ISNUMBER(KV$14),ISNUMBER(MATCH($IC74,EH$15:EH$313,0))),$IC74,"")</f>
        <v/>
      </c>
      <c r="KW74" s="293" t="str">
        <f>IF(AND(ISNUMBER(KW$14),ISNUMBER(MATCH($IC74,EI$15:EI$313,0))),$IC74,"")</f>
        <v/>
      </c>
      <c r="KX74" s="293" t="str">
        <f>IF(AND(ISNUMBER(KX$14),ISNUMBER(MATCH($IC74,EJ$15:EJ$313,0))),$IC74,"")</f>
        <v/>
      </c>
      <c r="KY74" s="293" t="str">
        <f>IF(AND(ISNUMBER(KY$14),ISNUMBER(MATCH($IC74,EK$15:EK$313,0))),$IC74,"")</f>
        <v/>
      </c>
      <c r="KZ74" s="293"/>
      <c r="LA74" s="293"/>
      <c r="LB74" s="293"/>
      <c r="LC74" s="75">
        <f>COUNTIF(JX74:KY74,"="&amp;IC74)</f>
        <v>0</v>
      </c>
      <c r="LD74" s="71"/>
      <c r="LE74" s="71"/>
      <c r="LF74" s="71"/>
      <c r="LG74" s="71"/>
      <c r="LH74" s="71"/>
      <c r="LI74" s="71"/>
      <c r="LJ74" s="71"/>
      <c r="LK74" s="71"/>
      <c r="LL74" s="71"/>
      <c r="LM74" s="71"/>
      <c r="LN74" s="71"/>
      <c r="LO74" s="71"/>
      <c r="LP74" s="71"/>
      <c r="LQ74" s="71"/>
    </row>
    <row r="75" spans="1:329" ht="6" customHeight="1" x14ac:dyDescent="0.25">
      <c r="A75" s="80"/>
      <c r="B75" s="305">
        <f t="shared" si="129"/>
        <v>61</v>
      </c>
      <c r="C75" s="84" t="s">
        <v>18</v>
      </c>
      <c r="D75" s="303" t="s">
        <v>653</v>
      </c>
      <c r="E75" s="71"/>
      <c r="F75" s="260"/>
      <c r="G75" s="261" t="s">
        <v>51</v>
      </c>
      <c r="H75" s="262" t="s">
        <v>2</v>
      </c>
      <c r="I75" s="260"/>
      <c r="J75" s="261"/>
      <c r="K75" s="262"/>
      <c r="L75" s="260"/>
      <c r="M75" s="261" t="s">
        <v>114</v>
      </c>
      <c r="N75" s="262">
        <v>3.0000000000000001E-3</v>
      </c>
      <c r="O75" s="260"/>
      <c r="P75" s="261" t="s">
        <v>138</v>
      </c>
      <c r="Q75" s="262">
        <v>1000</v>
      </c>
      <c r="R75" s="260"/>
      <c r="S75" s="261"/>
      <c r="T75" s="262"/>
      <c r="U75" s="260"/>
      <c r="V75" s="261"/>
      <c r="W75" s="262"/>
      <c r="X75" s="260"/>
      <c r="Y75" s="261"/>
      <c r="Z75" s="262"/>
      <c r="AA75" s="260"/>
      <c r="AB75" s="261"/>
      <c r="AC75" s="262"/>
      <c r="AD75" s="260"/>
      <c r="AE75" s="261"/>
      <c r="AF75" s="262"/>
      <c r="AG75" s="260"/>
      <c r="AH75" s="261"/>
      <c r="AI75" s="262"/>
      <c r="AJ75" s="260"/>
      <c r="AK75" s="261"/>
      <c r="AL75" s="262"/>
      <c r="AM75" s="260"/>
      <c r="AN75" s="261"/>
      <c r="AO75" s="262"/>
      <c r="AP75" s="283"/>
      <c r="AQ75" s="356"/>
      <c r="AR75" s="351"/>
      <c r="AS75" s="283"/>
      <c r="AT75" s="356"/>
      <c r="AU75" s="351"/>
      <c r="AV75" s="260"/>
      <c r="AW75" s="261"/>
      <c r="AX75" s="262"/>
      <c r="AY75" s="260"/>
      <c r="AZ75" s="261"/>
      <c r="BA75" s="262"/>
      <c r="BB75" s="260"/>
      <c r="BC75" s="261"/>
      <c r="BD75" s="262"/>
      <c r="BE75" s="260"/>
      <c r="BF75" s="261"/>
      <c r="BG75" s="262"/>
      <c r="BH75" s="260"/>
      <c r="BI75" s="261"/>
      <c r="BJ75" s="261"/>
      <c r="BK75" s="260"/>
      <c r="BL75" s="261"/>
      <c r="BM75" s="262"/>
      <c r="BN75" s="260"/>
      <c r="BO75" s="261"/>
      <c r="BP75" s="262"/>
      <c r="BQ75" s="260"/>
      <c r="BR75" s="261"/>
      <c r="BS75" s="262"/>
      <c r="BT75" s="260"/>
      <c r="BU75" s="261"/>
      <c r="BV75" s="262"/>
      <c r="BW75" s="260"/>
      <c r="BX75" s="261"/>
      <c r="BY75" s="262"/>
      <c r="BZ75" s="260"/>
      <c r="CA75" s="261" t="s">
        <v>18</v>
      </c>
      <c r="CB75" s="262">
        <v>10</v>
      </c>
      <c r="CC75" s="260"/>
      <c r="CD75" s="261"/>
      <c r="CE75" s="262"/>
      <c r="CF75" s="376" t="s">
        <v>2</v>
      </c>
      <c r="CG75" s="229"/>
      <c r="CH75" s="230" t="str">
        <f>IF(ISNUMBER(FW75),IF(ISNUMBER(MATCH(GA75,$CG$15:$CG$313,0)),0,MAX(CH$14:CH74)+1),"")</f>
        <v/>
      </c>
      <c r="CI75" s="7">
        <f t="shared" si="19"/>
        <v>53</v>
      </c>
      <c r="CJ75" s="7" t="str">
        <f t="shared" si="20"/>
        <v/>
      </c>
      <c r="CK75" s="7">
        <f t="shared" si="21"/>
        <v>45</v>
      </c>
      <c r="CL75" s="7">
        <f t="shared" si="22"/>
        <v>51</v>
      </c>
      <c r="CM75" s="7">
        <f t="shared" si="23"/>
        <v>19</v>
      </c>
      <c r="CN75" s="7" t="str">
        <f t="shared" si="24"/>
        <v/>
      </c>
      <c r="CO75" s="7" t="str">
        <f t="shared" si="25"/>
        <v/>
      </c>
      <c r="CP75" s="7">
        <f t="shared" si="26"/>
        <v>50</v>
      </c>
      <c r="CQ75" s="7">
        <f t="shared" si="27"/>
        <v>23</v>
      </c>
      <c r="CR75" s="7">
        <f t="shared" si="28"/>
        <v>49</v>
      </c>
      <c r="CS75" s="7">
        <f t="shared" si="29"/>
        <v>22</v>
      </c>
      <c r="CT75" s="7">
        <f t="shared" si="30"/>
        <v>40</v>
      </c>
      <c r="CU75" s="7" t="str">
        <f t="shared" si="31"/>
        <v/>
      </c>
      <c r="CV75" s="7" t="str">
        <f t="shared" si="32"/>
        <v/>
      </c>
      <c r="CW75" s="7" t="str">
        <f t="shared" si="33"/>
        <v/>
      </c>
      <c r="CX75" s="7" t="str">
        <f t="shared" si="34"/>
        <v/>
      </c>
      <c r="CY75" s="7" t="str">
        <f t="shared" si="35"/>
        <v/>
      </c>
      <c r="CZ75" s="7" t="str">
        <f t="shared" si="36"/>
        <v/>
      </c>
      <c r="DA75" s="7" t="str">
        <f t="shared" si="37"/>
        <v/>
      </c>
      <c r="DB75" s="7" t="str">
        <f t="shared" si="38"/>
        <v/>
      </c>
      <c r="DC75" s="7" t="str">
        <f t="shared" si="39"/>
        <v/>
      </c>
      <c r="DD75" s="7" t="str">
        <f t="shared" si="40"/>
        <v/>
      </c>
      <c r="DE75" s="7" t="str">
        <f t="shared" si="41"/>
        <v/>
      </c>
      <c r="DF75" s="7" t="str">
        <f t="shared" si="42"/>
        <v/>
      </c>
      <c r="DG75" s="7">
        <f t="shared" si="43"/>
        <v>61</v>
      </c>
      <c r="DH75" s="7" t="str">
        <f t="shared" si="44"/>
        <v/>
      </c>
      <c r="DI75" s="65" t="s">
        <v>2</v>
      </c>
      <c r="DJ75" s="309" t="str">
        <f t="shared" si="45"/>
        <v>nph</v>
      </c>
      <c r="DK75" s="309" t="str">
        <f t="shared" si="46"/>
        <v>-</v>
      </c>
      <c r="DL75" s="309" t="str">
        <f t="shared" si="47"/>
        <v>nph</v>
      </c>
      <c r="DM75" s="309" t="str">
        <f t="shared" si="48"/>
        <v>nph</v>
      </c>
      <c r="DN75" s="309" t="str">
        <f t="shared" si="49"/>
        <v>nph</v>
      </c>
      <c r="DO75" s="309" t="str">
        <f t="shared" si="50"/>
        <v>-</v>
      </c>
      <c r="DP75" s="309" t="str">
        <f t="shared" si="51"/>
        <v>-</v>
      </c>
      <c r="DQ75" s="309" t="str">
        <f t="shared" si="52"/>
        <v>nph</v>
      </c>
      <c r="DR75" s="309" t="str">
        <f t="shared" si="53"/>
        <v>nph</v>
      </c>
      <c r="DS75" s="309" t="str">
        <f t="shared" si="54"/>
        <v>nph</v>
      </c>
      <c r="DT75" s="309" t="str">
        <f t="shared" si="55"/>
        <v>nph</v>
      </c>
      <c r="DU75" s="309" t="str">
        <f t="shared" si="56"/>
        <v>nph</v>
      </c>
      <c r="DV75" s="309" t="str">
        <f t="shared" si="57"/>
        <v>-</v>
      </c>
      <c r="DW75" s="309" t="str">
        <f t="shared" si="58"/>
        <v>-</v>
      </c>
      <c r="DX75" s="309" t="str">
        <f t="shared" si="59"/>
        <v>-</v>
      </c>
      <c r="DY75" s="309" t="str">
        <f t="shared" si="60"/>
        <v>-</v>
      </c>
      <c r="DZ75" s="309" t="str">
        <f t="shared" si="61"/>
        <v>-</v>
      </c>
      <c r="EA75" s="309" t="str">
        <f t="shared" si="62"/>
        <v>-</v>
      </c>
      <c r="EB75" s="309" t="str">
        <f t="shared" si="63"/>
        <v>-</v>
      </c>
      <c r="EC75" s="309" t="str">
        <f t="shared" si="64"/>
        <v>-</v>
      </c>
      <c r="ED75" s="309" t="str">
        <f t="shared" si="65"/>
        <v>-</v>
      </c>
      <c r="EE75" s="309" t="str">
        <f t="shared" si="66"/>
        <v>-</v>
      </c>
      <c r="EF75" s="309" t="str">
        <f t="shared" si="67"/>
        <v>-</v>
      </c>
      <c r="EG75" s="309" t="str">
        <f t="shared" si="68"/>
        <v>-</v>
      </c>
      <c r="EH75" s="309" t="str">
        <f t="shared" si="69"/>
        <v>nph</v>
      </c>
      <c r="EI75" s="309" t="str">
        <f t="shared" si="70"/>
        <v>-</v>
      </c>
      <c r="EJ75" s="7"/>
      <c r="EK75" s="7"/>
      <c r="EL75" s="7"/>
      <c r="EM75" s="34"/>
      <c r="EN75" s="66">
        <f t="shared" si="71"/>
        <v>4</v>
      </c>
      <c r="EO75" s="66" t="str">
        <f t="shared" si="72"/>
        <v>-</v>
      </c>
      <c r="EP75" s="66">
        <f t="shared" si="73"/>
        <v>16</v>
      </c>
      <c r="EQ75" s="66">
        <f t="shared" si="74"/>
        <v>16</v>
      </c>
      <c r="ER75" s="66">
        <f t="shared" si="75"/>
        <v>16</v>
      </c>
      <c r="ES75" s="66" t="str">
        <f t="shared" si="76"/>
        <v>-</v>
      </c>
      <c r="ET75" s="66" t="str">
        <f t="shared" si="77"/>
        <v>-</v>
      </c>
      <c r="EU75" s="66">
        <f t="shared" si="78"/>
        <v>16</v>
      </c>
      <c r="EV75" s="66">
        <f t="shared" si="79"/>
        <v>16</v>
      </c>
      <c r="EW75" s="66">
        <f t="shared" si="80"/>
        <v>10</v>
      </c>
      <c r="EX75" s="66">
        <f t="shared" si="81"/>
        <v>16</v>
      </c>
      <c r="EY75" s="66">
        <f t="shared" si="82"/>
        <v>16</v>
      </c>
      <c r="EZ75" s="66" t="str">
        <f t="shared" si="83"/>
        <v>-</v>
      </c>
      <c r="FA75" s="66" t="str">
        <f t="shared" si="84"/>
        <v>-</v>
      </c>
      <c r="FB75" s="66" t="str">
        <f t="shared" si="85"/>
        <v>-</v>
      </c>
      <c r="FC75" s="66" t="str">
        <f t="shared" si="86"/>
        <v>-</v>
      </c>
      <c r="FD75" s="66" t="str">
        <f t="shared" si="87"/>
        <v>-</v>
      </c>
      <c r="FE75" s="66" t="str">
        <f t="shared" si="88"/>
        <v>-</v>
      </c>
      <c r="FF75" s="66" t="str">
        <f t="shared" si="89"/>
        <v>-</v>
      </c>
      <c r="FG75" s="66" t="str">
        <f t="shared" si="90"/>
        <v>-</v>
      </c>
      <c r="FH75" s="66" t="str">
        <f t="shared" si="91"/>
        <v>-</v>
      </c>
      <c r="FI75" s="66" t="str">
        <f t="shared" si="92"/>
        <v>-</v>
      </c>
      <c r="FJ75" s="66" t="str">
        <f t="shared" si="93"/>
        <v>-</v>
      </c>
      <c r="FK75" s="66" t="str">
        <f t="shared" si="94"/>
        <v>-</v>
      </c>
      <c r="FL75" s="66">
        <f t="shared" si="95"/>
        <v>10</v>
      </c>
      <c r="FM75" s="66" t="str">
        <f t="shared" si="96"/>
        <v>-</v>
      </c>
      <c r="FN75" s="7"/>
      <c r="FO75" s="7"/>
      <c r="FP75" s="7"/>
      <c r="FQ75" s="97" t="s">
        <v>2</v>
      </c>
      <c r="FR75" s="71"/>
      <c r="FS75" s="7">
        <f>IF(ISNUMBER(INDEX($CI$15:$DI$314,$B75,GC$5)),MAX(FS$14:FS74)+1,0)</f>
        <v>0</v>
      </c>
      <c r="FT75" s="7" t="str">
        <f t="shared" si="97"/>
        <v/>
      </c>
      <c r="FU75" s="7" t="str">
        <f t="shared" si="98"/>
        <v/>
      </c>
      <c r="FV75" s="291">
        <f t="shared" si="99"/>
        <v>61</v>
      </c>
      <c r="FW75" s="291" t="str">
        <f t="shared" si="100"/>
        <v/>
      </c>
      <c r="FX75" s="291" t="str">
        <f t="shared" si="141"/>
        <v/>
      </c>
      <c r="FY75" s="85" t="str">
        <f t="shared" si="102"/>
        <v/>
      </c>
      <c r="FZ75" s="338" t="str">
        <f t="shared" si="103"/>
        <v/>
      </c>
      <c r="GA75" s="316" t="str">
        <f t="shared" si="104"/>
        <v/>
      </c>
      <c r="GB75" s="28" t="str">
        <f t="shared" si="105"/>
        <v/>
      </c>
      <c r="GC75" s="279" t="str">
        <f t="shared" si="115"/>
        <v/>
      </c>
      <c r="GD75" s="366" t="str">
        <f t="shared" si="142"/>
        <v/>
      </c>
      <c r="GE75" s="81"/>
      <c r="GF75" s="279" t="str">
        <f t="shared" si="116"/>
        <v/>
      </c>
      <c r="GG75" s="366" t="str">
        <f t="shared" si="143"/>
        <v/>
      </c>
      <c r="GH75" s="81"/>
      <c r="GI75" s="279" t="str">
        <f t="shared" si="117"/>
        <v/>
      </c>
      <c r="GJ75" s="366" t="str">
        <f t="shared" si="144"/>
        <v/>
      </c>
      <c r="GK75" s="81"/>
      <c r="GL75" s="279" t="str">
        <f t="shared" si="118"/>
        <v/>
      </c>
      <c r="GM75" s="362" t="str">
        <f t="shared" si="145"/>
        <v/>
      </c>
      <c r="GN75" s="81"/>
      <c r="GO75" s="279" t="str">
        <f t="shared" si="119"/>
        <v/>
      </c>
      <c r="GP75" s="286" t="str">
        <f t="shared" si="110"/>
        <v/>
      </c>
      <c r="GQ75" s="279"/>
      <c r="GR75" s="339" t="str">
        <f>IF(ISNUMBER(IF75),INDEX($GA$15:$GA$313,MATCH(IF75,$IE$15:$IE$190,0),1),"")</f>
        <v/>
      </c>
      <c r="GS75" s="341" t="str">
        <f t="shared" si="111"/>
        <v/>
      </c>
      <c r="GT75" s="340" t="str">
        <f t="shared" si="112"/>
        <v/>
      </c>
      <c r="GU75" s="279"/>
      <c r="GV75" s="279"/>
      <c r="GW75" s="279"/>
      <c r="GX75" s="279"/>
      <c r="GY75" s="279"/>
      <c r="GZ75" s="71"/>
      <c r="HA75" s="281"/>
      <c r="HB75" s="371"/>
      <c r="HC75" s="281"/>
      <c r="HD75" s="281"/>
      <c r="HE75" s="281"/>
      <c r="HF75" s="281"/>
      <c r="HG75" s="281"/>
      <c r="HH75" s="281"/>
      <c r="HI75" s="281"/>
      <c r="HJ75" s="281"/>
      <c r="HK75" s="293"/>
      <c r="HL75" s="293"/>
      <c r="HM75" s="75"/>
      <c r="HN75" s="293">
        <f>IF(HA75&lt;&gt;"",MAX(HN$14:HN74)+1,0)</f>
        <v>0</v>
      </c>
      <c r="HO75" s="293">
        <f>IF(HB75&lt;&gt;"",MAX(HO$14:HO74)+1,0)</f>
        <v>0</v>
      </c>
      <c r="HP75" s="293">
        <f>IF(HC75&lt;&gt;"",MAX(HP$14:HP74)+1,0)</f>
        <v>0</v>
      </c>
      <c r="HQ75" s="293">
        <f>IF(HD75&lt;&gt;"",MAX(HQ$14:HQ74)+1,0)</f>
        <v>0</v>
      </c>
      <c r="HR75" s="293">
        <f>IF(HE75&lt;&gt;"",MAX(HR$14:HR74)+1,0)</f>
        <v>0</v>
      </c>
      <c r="HS75" s="293">
        <f>IF(HF75&lt;&gt;"",MAX(HS$14:HS74)+1,0)</f>
        <v>0</v>
      </c>
      <c r="HT75" s="293">
        <f>IF(HG75&lt;&gt;"",MAX(HT$14:HT74)+1,0)</f>
        <v>0</v>
      </c>
      <c r="HU75" s="293">
        <f>IF(HH75&lt;&gt;"",MAX(HU$14:HU74)+1,0)</f>
        <v>0</v>
      </c>
      <c r="HV75" s="293">
        <f>IF(HI75&lt;&gt;"",MAX(HV$14:HV74)+1,0)</f>
        <v>0</v>
      </c>
      <c r="HW75" s="293">
        <f>IF(HJ75&lt;&gt;"",MAX(HW$14:HW74)+1,0)</f>
        <v>0</v>
      </c>
      <c r="HX75" s="293">
        <f>IF(HK75&lt;&gt;"",MAX(HX$14:HX74)+1,0)</f>
        <v>0</v>
      </c>
      <c r="HY75" s="293">
        <f>IF(HL75&lt;&gt;"",MAX(HY$14:HY74)+1,0)</f>
        <v>0</v>
      </c>
      <c r="HZ75" s="75">
        <f t="shared" si="123"/>
        <v>2</v>
      </c>
      <c r="IA75" s="75">
        <f t="shared" si="124"/>
        <v>0</v>
      </c>
      <c r="IB75" s="75">
        <f t="shared" si="125"/>
        <v>29</v>
      </c>
      <c r="IC75" s="75" t="str">
        <f t="shared" si="126"/>
        <v>ncomp</v>
      </c>
      <c r="ID75" s="395" t="str">
        <f t="shared" si="127"/>
        <v/>
      </c>
      <c r="IE75" s="394">
        <f>IF(ISNUMBER(MATCH(GA75,$IC$15:$IC$313,0)),0,MAX(IE$14:IE74)+1)</f>
        <v>0</v>
      </c>
      <c r="IF75" s="394" t="str">
        <f t="shared" si="128"/>
        <v/>
      </c>
      <c r="IG75" s="383"/>
      <c r="IH75" s="80"/>
      <c r="II75" s="19"/>
      <c r="IJ75" s="282"/>
      <c r="IK75" s="71"/>
      <c r="IL75" s="229"/>
      <c r="IM75" s="229"/>
      <c r="IN75" s="22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98"/>
      <c r="JB75" s="180"/>
      <c r="JC75" s="107"/>
      <c r="JD75" s="107"/>
      <c r="JE75" s="107"/>
      <c r="JF75" s="107"/>
      <c r="JG75" s="188"/>
      <c r="JH75" s="180"/>
      <c r="JI75" s="134"/>
      <c r="JJ75" s="180"/>
      <c r="JK75" s="134"/>
      <c r="JL75" s="107"/>
      <c r="JM75" s="107"/>
      <c r="JN75" s="134"/>
      <c r="JO75" s="107"/>
      <c r="JP75" s="107"/>
      <c r="JQ75" s="107"/>
      <c r="JR75" s="160" t="str">
        <f t="shared" si="150"/>
        <v/>
      </c>
      <c r="JS75" s="160" t="str">
        <f t="shared" si="151"/>
        <v/>
      </c>
      <c r="JT75" s="160" t="str">
        <f t="shared" si="152"/>
        <v/>
      </c>
      <c r="JU75" s="160" t="str">
        <f t="shared" si="140"/>
        <v/>
      </c>
      <c r="JV75" s="98"/>
      <c r="JW75" s="71"/>
      <c r="JX75" s="293" t="str">
        <f>IF(AND(ISNUMBER(JX$14),ISNUMBER(MATCH($IC75,DJ$15:DJ$313,0))),$IC75,"")</f>
        <v/>
      </c>
      <c r="JY75" s="293" t="str">
        <f>IF(AND(ISNUMBER(JY$14),ISNUMBER(MATCH($IC75,DK$15:DK$313,0))),$IC75,"")</f>
        <v/>
      </c>
      <c r="JZ75" s="293" t="str">
        <f>IF(AND(ISNUMBER(JZ$14),ISNUMBER(MATCH($IC75,DL$15:DL$313,0))),$IC75,"")</f>
        <v/>
      </c>
      <c r="KA75" s="293" t="str">
        <f>IF(AND(ISNUMBER(KA$14),ISNUMBER(MATCH($IC75,DM$15:DM$313,0))),$IC75,"")</f>
        <v/>
      </c>
      <c r="KB75" s="293" t="str">
        <f>IF(AND(ISNUMBER(KB$14),ISNUMBER(MATCH($IC75,DN$15:DN$313,0))),$IC75,"")</f>
        <v/>
      </c>
      <c r="KC75" s="293" t="str">
        <f>IF(AND(ISNUMBER(KC$14),ISNUMBER(MATCH($IC75,DO$15:DO$313,0))),$IC75,"")</f>
        <v/>
      </c>
      <c r="KD75" s="293" t="str">
        <f>IF(AND(ISNUMBER(KD$14),ISNUMBER(MATCH($IC75,DP$15:DP$313,0))),$IC75,"")</f>
        <v/>
      </c>
      <c r="KE75" s="293" t="str">
        <f>IF(AND(ISNUMBER(KE$14),ISNUMBER(MATCH($IC75,DQ$15:DQ$313,0))),$IC75,"")</f>
        <v/>
      </c>
      <c r="KF75" s="293" t="str">
        <f>IF(AND(ISNUMBER(KF$14),ISNUMBER(MATCH($IC75,DR$15:DR$313,0))),$IC75,"")</f>
        <v/>
      </c>
      <c r="KG75" s="293" t="str">
        <f>IF(AND(ISNUMBER(KG$14),ISNUMBER(MATCH($IC75,DS$15:DS$313,0))),$IC75,"")</f>
        <v/>
      </c>
      <c r="KH75" s="293" t="str">
        <f>IF(AND(ISNUMBER(KH$14),ISNUMBER(MATCH($IC75,DT$15:DT$313,0))),$IC75,"")</f>
        <v/>
      </c>
      <c r="KI75" s="293" t="str">
        <f>IF(AND(ISNUMBER(KI$14),ISNUMBER(MATCH($IC75,DU$15:DU$313,0))),$IC75,"")</f>
        <v/>
      </c>
      <c r="KJ75" s="293" t="str">
        <f>IF(AND(ISNUMBER(KJ$14),ISNUMBER(MATCH($IC75,DV$15:DV$313,0))),$IC75,"")</f>
        <v/>
      </c>
      <c r="KK75" s="293" t="str">
        <f>IF(AND(ISNUMBER(KK$14),ISNUMBER(MATCH($IC75,DW$15:DW$313,0))),$IC75,"")</f>
        <v/>
      </c>
      <c r="KL75" s="293" t="str">
        <f>IF(AND(ISNUMBER(KL$14),ISNUMBER(MATCH($IC75,DX$15:DX$313,0))),$IC75,"")</f>
        <v/>
      </c>
      <c r="KM75" s="293" t="str">
        <f>IF(AND(ISNUMBER(KM$14),ISNUMBER(MATCH($IC75,DY$15:DY$313,0))),$IC75,"")</f>
        <v/>
      </c>
      <c r="KN75" s="293" t="str">
        <f>IF(AND(ISNUMBER(KN$14),ISNUMBER(MATCH($IC75,DZ$15:DZ$313,0))),$IC75,"")</f>
        <v/>
      </c>
      <c r="KO75" s="293" t="str">
        <f>IF(AND(ISNUMBER(KO$14),ISNUMBER(MATCH($IC75,EA$15:EA$313,0))),$IC75,"")</f>
        <v/>
      </c>
      <c r="KP75" s="293" t="str">
        <f>IF(AND(ISNUMBER(KP$14),ISNUMBER(MATCH($IC75,EB$15:EB$313,0))),$IC75,"")</f>
        <v/>
      </c>
      <c r="KQ75" s="293" t="str">
        <f>IF(AND(ISNUMBER(KQ$14),ISNUMBER(MATCH($IC75,EC$15:EC$313,0))),$IC75,"")</f>
        <v/>
      </c>
      <c r="KR75" s="293" t="str">
        <f>IF(AND(ISNUMBER(KR$14),ISNUMBER(MATCH($IC75,ED$15:ED$313,0))),$IC75,"")</f>
        <v/>
      </c>
      <c r="KS75" s="293" t="str">
        <f>IF(AND(ISNUMBER(KS$14),ISNUMBER(MATCH($IC75,EE$15:EE$313,0))),$IC75,"")</f>
        <v/>
      </c>
      <c r="KT75" s="293" t="str">
        <f>IF(AND(ISNUMBER(KT$14),ISNUMBER(MATCH($IC75,EF$15:EF$313,0))),$IC75,"")</f>
        <v/>
      </c>
      <c r="KU75" s="293" t="str">
        <f>IF(AND(ISNUMBER(KU$14),ISNUMBER(MATCH($IC75,EG$15:EG$313,0))),$IC75,"")</f>
        <v/>
      </c>
      <c r="KV75" s="293" t="str">
        <f>IF(AND(ISNUMBER(KV$14),ISNUMBER(MATCH($IC75,EH$15:EH$313,0))),$IC75,"")</f>
        <v>ncomp</v>
      </c>
      <c r="KW75" s="293" t="str">
        <f>IF(AND(ISNUMBER(KW$14),ISNUMBER(MATCH($IC75,EI$15:EI$313,0))),$IC75,"")</f>
        <v>ncomp</v>
      </c>
      <c r="KX75" s="293" t="str">
        <f>IF(AND(ISNUMBER(KX$14),ISNUMBER(MATCH($IC75,EJ$15:EJ$313,0))),$IC75,"")</f>
        <v/>
      </c>
      <c r="KY75" s="293" t="str">
        <f>IF(AND(ISNUMBER(KY$14),ISNUMBER(MATCH($IC75,EK$15:EK$313,0))),$IC75,"")</f>
        <v/>
      </c>
      <c r="KZ75" s="293"/>
      <c r="LA75" s="293"/>
      <c r="LB75" s="293"/>
      <c r="LC75" s="75">
        <f>COUNTIF(JX75:KY75,"="&amp;IC75)</f>
        <v>2</v>
      </c>
      <c r="LD75" s="71"/>
      <c r="LE75" s="71"/>
      <c r="LF75" s="71"/>
      <c r="LG75" s="71"/>
      <c r="LH75" s="71"/>
      <c r="LI75" s="71"/>
      <c r="LJ75" s="71"/>
      <c r="LK75" s="71"/>
      <c r="LL75" s="71"/>
      <c r="LM75" s="71"/>
      <c r="LN75" s="71"/>
      <c r="LO75" s="71"/>
      <c r="LP75" s="71"/>
      <c r="LQ75" s="71"/>
    </row>
    <row r="76" spans="1:329" ht="6" customHeight="1" x14ac:dyDescent="0.25">
      <c r="A76" s="80"/>
      <c r="B76" s="305">
        <f t="shared" si="129"/>
        <v>62</v>
      </c>
      <c r="C76" s="85" t="s">
        <v>21</v>
      </c>
      <c r="D76" s="304" t="s">
        <v>654</v>
      </c>
      <c r="E76" s="71"/>
      <c r="F76" s="260"/>
      <c r="G76" s="261" t="s">
        <v>50</v>
      </c>
      <c r="H76" s="262" t="s">
        <v>2</v>
      </c>
      <c r="I76" s="260"/>
      <c r="J76" s="261"/>
      <c r="K76" s="262"/>
      <c r="L76" s="260"/>
      <c r="M76" s="261" t="s">
        <v>143</v>
      </c>
      <c r="N76" s="262">
        <f>N14</f>
        <v>0</v>
      </c>
      <c r="O76" s="260"/>
      <c r="P76" s="261" t="s">
        <v>155</v>
      </c>
      <c r="Q76" s="262">
        <v>1000</v>
      </c>
      <c r="R76" s="260"/>
      <c r="S76" s="261"/>
      <c r="T76" s="262"/>
      <c r="U76" s="260"/>
      <c r="V76" s="261"/>
      <c r="W76" s="262"/>
      <c r="X76" s="260"/>
      <c r="Y76" s="261"/>
      <c r="Z76" s="262"/>
      <c r="AA76" s="260"/>
      <c r="AB76" s="261"/>
      <c r="AC76" s="262"/>
      <c r="AD76" s="260"/>
      <c r="AE76" s="261"/>
      <c r="AF76" s="262"/>
      <c r="AG76" s="260"/>
      <c r="AH76" s="261"/>
      <c r="AI76" s="262"/>
      <c r="AJ76" s="260"/>
      <c r="AK76" s="261"/>
      <c r="AL76" s="262"/>
      <c r="AM76" s="260"/>
      <c r="AN76" s="261"/>
      <c r="AO76" s="262"/>
      <c r="AP76" s="283"/>
      <c r="AQ76" s="356"/>
      <c r="AR76" s="351"/>
      <c r="AS76" s="283"/>
      <c r="AT76" s="356"/>
      <c r="AU76" s="351"/>
      <c r="AV76" s="260"/>
      <c r="AW76" s="261"/>
      <c r="AX76" s="262"/>
      <c r="AY76" s="260"/>
      <c r="AZ76" s="261"/>
      <c r="BA76" s="262"/>
      <c r="BB76" s="260"/>
      <c r="BC76" s="261"/>
      <c r="BD76" s="262"/>
      <c r="BE76" s="260"/>
      <c r="BF76" s="261"/>
      <c r="BG76" s="262"/>
      <c r="BH76" s="260"/>
      <c r="BI76" s="261"/>
      <c r="BJ76" s="261"/>
      <c r="BK76" s="260"/>
      <c r="BL76" s="261"/>
      <c r="BM76" s="262"/>
      <c r="BN76" s="260"/>
      <c r="BO76" s="261"/>
      <c r="BP76" s="262"/>
      <c r="BQ76" s="260"/>
      <c r="BR76" s="261"/>
      <c r="BS76" s="262"/>
      <c r="BT76" s="260"/>
      <c r="BU76" s="261"/>
      <c r="BV76" s="262"/>
      <c r="BW76" s="260"/>
      <c r="BX76" s="261"/>
      <c r="BY76" s="262"/>
      <c r="BZ76" s="260"/>
      <c r="CA76" s="261" t="s">
        <v>21</v>
      </c>
      <c r="CB76" s="262">
        <v>2</v>
      </c>
      <c r="CC76" s="260"/>
      <c r="CD76" s="261"/>
      <c r="CE76" s="262"/>
      <c r="CF76" s="376" t="s">
        <v>2</v>
      </c>
      <c r="CG76" s="229"/>
      <c r="CH76" s="230" t="str">
        <f>IF(ISNUMBER(FW76),IF(ISNUMBER(MATCH(GA76,$CG$15:$CG$313,0)),0,MAX(CH$14:CH75)+1),"")</f>
        <v/>
      </c>
      <c r="CI76" s="7">
        <f t="shared" si="19"/>
        <v>54</v>
      </c>
      <c r="CJ76" s="7" t="str">
        <f t="shared" si="20"/>
        <v/>
      </c>
      <c r="CK76" s="7">
        <f t="shared" si="21"/>
        <v>46</v>
      </c>
      <c r="CL76" s="7">
        <f t="shared" si="22"/>
        <v>52</v>
      </c>
      <c r="CM76" s="7">
        <f t="shared" si="23"/>
        <v>20</v>
      </c>
      <c r="CN76" s="7" t="str">
        <f t="shared" si="24"/>
        <v/>
      </c>
      <c r="CO76" s="7" t="str">
        <f t="shared" si="25"/>
        <v/>
      </c>
      <c r="CP76" s="7">
        <f t="shared" si="26"/>
        <v>51</v>
      </c>
      <c r="CQ76" s="7">
        <f t="shared" si="27"/>
        <v>24</v>
      </c>
      <c r="CR76" s="7">
        <f t="shared" si="28"/>
        <v>50</v>
      </c>
      <c r="CS76" s="7">
        <f t="shared" si="29"/>
        <v>23</v>
      </c>
      <c r="CT76" s="7">
        <f t="shared" si="30"/>
        <v>41</v>
      </c>
      <c r="CU76" s="7" t="str">
        <f t="shared" si="31"/>
        <v/>
      </c>
      <c r="CV76" s="7" t="str">
        <f t="shared" si="32"/>
        <v/>
      </c>
      <c r="CW76" s="7" t="str">
        <f t="shared" si="33"/>
        <v/>
      </c>
      <c r="CX76" s="7" t="str">
        <f t="shared" si="34"/>
        <v/>
      </c>
      <c r="CY76" s="7" t="str">
        <f t="shared" si="35"/>
        <v/>
      </c>
      <c r="CZ76" s="7" t="str">
        <f t="shared" si="36"/>
        <v/>
      </c>
      <c r="DA76" s="7" t="str">
        <f t="shared" si="37"/>
        <v/>
      </c>
      <c r="DB76" s="7" t="str">
        <f t="shared" si="38"/>
        <v/>
      </c>
      <c r="DC76" s="7" t="str">
        <f t="shared" si="39"/>
        <v/>
      </c>
      <c r="DD76" s="7" t="str">
        <f t="shared" si="40"/>
        <v/>
      </c>
      <c r="DE76" s="7" t="str">
        <f t="shared" si="41"/>
        <v/>
      </c>
      <c r="DF76" s="7" t="str">
        <f t="shared" si="42"/>
        <v/>
      </c>
      <c r="DG76" s="7">
        <f t="shared" si="43"/>
        <v>62</v>
      </c>
      <c r="DH76" s="7" t="str">
        <f t="shared" si="44"/>
        <v/>
      </c>
      <c r="DI76" s="65" t="s">
        <v>2</v>
      </c>
      <c r="DJ76" s="309" t="str">
        <f t="shared" si="45"/>
        <v>npmin</v>
      </c>
      <c r="DK76" s="309" t="str">
        <f t="shared" si="46"/>
        <v>-</v>
      </c>
      <c r="DL76" s="309" t="str">
        <f t="shared" si="47"/>
        <v>npmin</v>
      </c>
      <c r="DM76" s="309" t="str">
        <f t="shared" si="48"/>
        <v>npmin</v>
      </c>
      <c r="DN76" s="309" t="str">
        <f t="shared" si="49"/>
        <v>npmin</v>
      </c>
      <c r="DO76" s="309" t="str">
        <f t="shared" si="50"/>
        <v>-</v>
      </c>
      <c r="DP76" s="309" t="str">
        <f t="shared" si="51"/>
        <v>-</v>
      </c>
      <c r="DQ76" s="309" t="str">
        <f t="shared" si="52"/>
        <v>npmin</v>
      </c>
      <c r="DR76" s="309" t="str">
        <f t="shared" si="53"/>
        <v>npmin</v>
      </c>
      <c r="DS76" s="309" t="str">
        <f t="shared" si="54"/>
        <v>npmin</v>
      </c>
      <c r="DT76" s="309" t="str">
        <f t="shared" si="55"/>
        <v>npmin</v>
      </c>
      <c r="DU76" s="309" t="str">
        <f t="shared" si="56"/>
        <v>npmin</v>
      </c>
      <c r="DV76" s="309" t="str">
        <f t="shared" si="57"/>
        <v>-</v>
      </c>
      <c r="DW76" s="309" t="str">
        <f t="shared" si="58"/>
        <v>-</v>
      </c>
      <c r="DX76" s="309" t="str">
        <f t="shared" si="59"/>
        <v>-</v>
      </c>
      <c r="DY76" s="309" t="str">
        <f t="shared" si="60"/>
        <v>-</v>
      </c>
      <c r="DZ76" s="309" t="str">
        <f t="shared" si="61"/>
        <v>-</v>
      </c>
      <c r="EA76" s="309" t="str">
        <f t="shared" si="62"/>
        <v>-</v>
      </c>
      <c r="EB76" s="309" t="str">
        <f t="shared" si="63"/>
        <v>-</v>
      </c>
      <c r="EC76" s="309" t="str">
        <f t="shared" si="64"/>
        <v>-</v>
      </c>
      <c r="ED76" s="309" t="str">
        <f t="shared" si="65"/>
        <v>-</v>
      </c>
      <c r="EE76" s="309" t="str">
        <f t="shared" si="66"/>
        <v>-</v>
      </c>
      <c r="EF76" s="309" t="str">
        <f t="shared" si="67"/>
        <v>-</v>
      </c>
      <c r="EG76" s="309" t="str">
        <f t="shared" si="68"/>
        <v>-</v>
      </c>
      <c r="EH76" s="309" t="str">
        <f t="shared" si="69"/>
        <v>npmin</v>
      </c>
      <c r="EI76" s="309" t="str">
        <f t="shared" si="70"/>
        <v>-</v>
      </c>
      <c r="EJ76" s="7"/>
      <c r="EK76" s="7"/>
      <c r="EL76" s="7"/>
      <c r="EM76" s="34"/>
      <c r="EN76" s="66">
        <f t="shared" si="71"/>
        <v>0</v>
      </c>
      <c r="EO76" s="66" t="str">
        <f t="shared" si="72"/>
        <v>-</v>
      </c>
      <c r="EP76" s="66">
        <f t="shared" si="73"/>
        <v>4</v>
      </c>
      <c r="EQ76" s="66">
        <f t="shared" si="74"/>
        <v>2</v>
      </c>
      <c r="ER76" s="66">
        <f t="shared" si="75"/>
        <v>2</v>
      </c>
      <c r="ES76" s="66" t="str">
        <f t="shared" si="76"/>
        <v>-</v>
      </c>
      <c r="ET76" s="66" t="str">
        <f t="shared" si="77"/>
        <v>-</v>
      </c>
      <c r="EU76" s="66">
        <f t="shared" si="78"/>
        <v>2</v>
      </c>
      <c r="EV76" s="66">
        <f t="shared" si="79"/>
        <v>2</v>
      </c>
      <c r="EW76" s="66">
        <f t="shared" si="80"/>
        <v>2</v>
      </c>
      <c r="EX76" s="66">
        <f t="shared" si="81"/>
        <v>0</v>
      </c>
      <c r="EY76" s="66">
        <f t="shared" si="82"/>
        <v>2</v>
      </c>
      <c r="EZ76" s="66" t="str">
        <f t="shared" si="83"/>
        <v>-</v>
      </c>
      <c r="FA76" s="66" t="str">
        <f t="shared" si="84"/>
        <v>-</v>
      </c>
      <c r="FB76" s="66" t="str">
        <f t="shared" si="85"/>
        <v>-</v>
      </c>
      <c r="FC76" s="66" t="str">
        <f t="shared" si="86"/>
        <v>-</v>
      </c>
      <c r="FD76" s="66" t="str">
        <f t="shared" si="87"/>
        <v>-</v>
      </c>
      <c r="FE76" s="66" t="str">
        <f t="shared" si="88"/>
        <v>-</v>
      </c>
      <c r="FF76" s="66" t="str">
        <f t="shared" si="89"/>
        <v>-</v>
      </c>
      <c r="FG76" s="66" t="str">
        <f t="shared" si="90"/>
        <v>-</v>
      </c>
      <c r="FH76" s="66" t="str">
        <f t="shared" si="91"/>
        <v>-</v>
      </c>
      <c r="FI76" s="66" t="str">
        <f t="shared" si="92"/>
        <v>-</v>
      </c>
      <c r="FJ76" s="66" t="str">
        <f t="shared" si="93"/>
        <v>-</v>
      </c>
      <c r="FK76" s="66" t="str">
        <f t="shared" si="94"/>
        <v>-</v>
      </c>
      <c r="FL76" s="66">
        <f t="shared" si="95"/>
        <v>2</v>
      </c>
      <c r="FM76" s="66" t="str">
        <f t="shared" si="96"/>
        <v>-</v>
      </c>
      <c r="FN76" s="7"/>
      <c r="FO76" s="7"/>
      <c r="FP76" s="7"/>
      <c r="FQ76" s="97" t="s">
        <v>2</v>
      </c>
      <c r="FR76" s="71"/>
      <c r="FS76" s="7">
        <f>IF(ISNUMBER(INDEX($CI$15:$DI$314,$B76,GC$5)),MAX(FS$14:FS75)+1,0)</f>
        <v>0</v>
      </c>
      <c r="FT76" s="7" t="str">
        <f t="shared" si="97"/>
        <v/>
      </c>
      <c r="FU76" s="7" t="str">
        <f t="shared" si="98"/>
        <v/>
      </c>
      <c r="FV76" s="291">
        <f t="shared" si="99"/>
        <v>62</v>
      </c>
      <c r="FW76" s="291" t="str">
        <f t="shared" si="100"/>
        <v/>
      </c>
      <c r="FX76" s="291" t="str">
        <f t="shared" si="141"/>
        <v/>
      </c>
      <c r="FY76" s="85" t="str">
        <f t="shared" si="102"/>
        <v/>
      </c>
      <c r="FZ76" s="338" t="str">
        <f t="shared" si="103"/>
        <v/>
      </c>
      <c r="GA76" s="316" t="str">
        <f t="shared" si="104"/>
        <v/>
      </c>
      <c r="GB76" s="28" t="str">
        <f t="shared" si="105"/>
        <v/>
      </c>
      <c r="GC76" s="279" t="str">
        <f t="shared" si="115"/>
        <v/>
      </c>
      <c r="GD76" s="366" t="str">
        <f t="shared" si="142"/>
        <v/>
      </c>
      <c r="GE76" s="81"/>
      <c r="GF76" s="279" t="str">
        <f t="shared" si="116"/>
        <v/>
      </c>
      <c r="GG76" s="366" t="str">
        <f t="shared" si="143"/>
        <v/>
      </c>
      <c r="GH76" s="81"/>
      <c r="GI76" s="279" t="str">
        <f t="shared" si="117"/>
        <v/>
      </c>
      <c r="GJ76" s="366" t="str">
        <f t="shared" si="144"/>
        <v/>
      </c>
      <c r="GK76" s="81"/>
      <c r="GL76" s="279" t="str">
        <f t="shared" si="118"/>
        <v/>
      </c>
      <c r="GM76" s="362" t="str">
        <f t="shared" si="145"/>
        <v/>
      </c>
      <c r="GN76" s="81"/>
      <c r="GO76" s="279" t="str">
        <f t="shared" si="119"/>
        <v/>
      </c>
      <c r="GP76" s="286" t="str">
        <f t="shared" si="110"/>
        <v/>
      </c>
      <c r="GQ76" s="279"/>
      <c r="GR76" s="339" t="str">
        <f>IF(ISNUMBER(IF76),INDEX($GA$15:$GA$313,MATCH(IF76,$IE$15:$IE$190,0),1),"")</f>
        <v/>
      </c>
      <c r="GS76" s="341" t="str">
        <f t="shared" si="111"/>
        <v/>
      </c>
      <c r="GT76" s="340" t="str">
        <f t="shared" si="112"/>
        <v/>
      </c>
      <c r="GU76" s="279"/>
      <c r="GV76" s="279"/>
      <c r="GW76" s="279"/>
      <c r="GX76" s="279"/>
      <c r="GY76" s="279"/>
      <c r="GZ76" s="71"/>
      <c r="HA76" s="281"/>
      <c r="HB76" s="371"/>
      <c r="HC76" s="281"/>
      <c r="HD76" s="281"/>
      <c r="HE76" s="281"/>
      <c r="HF76" s="281"/>
      <c r="HG76" s="281"/>
      <c r="HH76" s="281"/>
      <c r="HI76" s="281"/>
      <c r="HJ76" s="281"/>
      <c r="HK76" s="293"/>
      <c r="HL76" s="293"/>
      <c r="HM76" s="75"/>
      <c r="HN76" s="293">
        <f>IF(HA76&lt;&gt;"",MAX(HN$14:HN75)+1,0)</f>
        <v>0</v>
      </c>
      <c r="HO76" s="293">
        <f>IF(HB76&lt;&gt;"",MAX(HO$14:HO75)+1,0)</f>
        <v>0</v>
      </c>
      <c r="HP76" s="293">
        <f>IF(HC76&lt;&gt;"",MAX(HP$14:HP75)+1,0)</f>
        <v>0</v>
      </c>
      <c r="HQ76" s="293">
        <f>IF(HD76&lt;&gt;"",MAX(HQ$14:HQ75)+1,0)</f>
        <v>0</v>
      </c>
      <c r="HR76" s="293">
        <f>IF(HE76&lt;&gt;"",MAX(HR$14:HR75)+1,0)</f>
        <v>0</v>
      </c>
      <c r="HS76" s="293">
        <f>IF(HF76&lt;&gt;"",MAX(HS$14:HS75)+1,0)</f>
        <v>0</v>
      </c>
      <c r="HT76" s="293">
        <f>IF(HG76&lt;&gt;"",MAX(HT$14:HT75)+1,0)</f>
        <v>0</v>
      </c>
      <c r="HU76" s="293">
        <f>IF(HH76&lt;&gt;"",MAX(HU$14:HU75)+1,0)</f>
        <v>0</v>
      </c>
      <c r="HV76" s="293">
        <f>IF(HI76&lt;&gt;"",MAX(HV$14:HV75)+1,0)</f>
        <v>0</v>
      </c>
      <c r="HW76" s="293">
        <f>IF(HJ76&lt;&gt;"",MAX(HW$14:HW75)+1,0)</f>
        <v>0</v>
      </c>
      <c r="HX76" s="293">
        <f>IF(HK76&lt;&gt;"",MAX(HX$14:HX75)+1,0)</f>
        <v>0</v>
      </c>
      <c r="HY76" s="293">
        <f>IF(HL76&lt;&gt;"",MAX(HY$14:HY75)+1,0)</f>
        <v>0</v>
      </c>
      <c r="HZ76" s="75">
        <f t="shared" si="123"/>
        <v>2</v>
      </c>
      <c r="IA76" s="75">
        <f t="shared" si="124"/>
        <v>0</v>
      </c>
      <c r="IB76" s="75">
        <f t="shared" si="125"/>
        <v>30</v>
      </c>
      <c r="IC76" s="75" t="str">
        <f t="shared" si="126"/>
        <v>mcomp</v>
      </c>
      <c r="ID76" s="395" t="str">
        <f t="shared" si="127"/>
        <v/>
      </c>
      <c r="IE76" s="394">
        <f>IF(ISNUMBER(MATCH(GA76,$IC$15:$IC$313,0)),0,MAX(IE$14:IE75)+1)</f>
        <v>0</v>
      </c>
      <c r="IF76" s="394" t="str">
        <f t="shared" si="128"/>
        <v/>
      </c>
      <c r="IG76" s="383"/>
      <c r="IH76" s="80"/>
      <c r="II76" s="19"/>
      <c r="IJ76" s="282"/>
      <c r="IK76" s="71"/>
      <c r="IL76" s="229"/>
      <c r="IM76" s="229"/>
      <c r="IN76" s="22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98"/>
      <c r="JB76" s="180"/>
      <c r="JC76" s="107"/>
      <c r="JD76" s="107"/>
      <c r="JE76" s="107"/>
      <c r="JF76" s="107"/>
      <c r="JG76" s="188"/>
      <c r="JH76" s="180"/>
      <c r="JI76" s="134"/>
      <c r="JJ76" s="180"/>
      <c r="JK76" s="134"/>
      <c r="JL76" s="107"/>
      <c r="JM76" s="107"/>
      <c r="JN76" s="134"/>
      <c r="JO76" s="107"/>
      <c r="JP76" s="107"/>
      <c r="JQ76" s="107"/>
      <c r="JR76" s="160" t="str">
        <f t="shared" si="150"/>
        <v/>
      </c>
      <c r="JS76" s="160" t="str">
        <f t="shared" si="151"/>
        <v/>
      </c>
      <c r="JT76" s="160" t="str">
        <f t="shared" si="152"/>
        <v/>
      </c>
      <c r="JU76" s="160" t="str">
        <f t="shared" ref="JU76:JU95" si="153">IF(ISNUMBER($JR76),IF(JT76&lt;=$JR$4,JT76,JT76*$JU$4),"")</f>
        <v/>
      </c>
      <c r="JV76" s="98"/>
      <c r="JW76" s="71"/>
      <c r="JX76" s="293" t="str">
        <f>IF(AND(ISNUMBER(JX$14),ISNUMBER(MATCH($IC76,DJ$15:DJ$313,0))),$IC76,"")</f>
        <v/>
      </c>
      <c r="JY76" s="293" t="str">
        <f>IF(AND(ISNUMBER(JY$14),ISNUMBER(MATCH($IC76,DK$15:DK$313,0))),$IC76,"")</f>
        <v/>
      </c>
      <c r="JZ76" s="293" t="str">
        <f>IF(AND(ISNUMBER(JZ$14),ISNUMBER(MATCH($IC76,DL$15:DL$313,0))),$IC76,"")</f>
        <v/>
      </c>
      <c r="KA76" s="293" t="str">
        <f>IF(AND(ISNUMBER(KA$14),ISNUMBER(MATCH($IC76,DM$15:DM$313,0))),$IC76,"")</f>
        <v/>
      </c>
      <c r="KB76" s="293" t="str">
        <f>IF(AND(ISNUMBER(KB$14),ISNUMBER(MATCH($IC76,DN$15:DN$313,0))),$IC76,"")</f>
        <v/>
      </c>
      <c r="KC76" s="293" t="str">
        <f>IF(AND(ISNUMBER(KC$14),ISNUMBER(MATCH($IC76,DO$15:DO$313,0))),$IC76,"")</f>
        <v/>
      </c>
      <c r="KD76" s="293" t="str">
        <f>IF(AND(ISNUMBER(KD$14),ISNUMBER(MATCH($IC76,DP$15:DP$313,0))),$IC76,"")</f>
        <v/>
      </c>
      <c r="KE76" s="293" t="str">
        <f>IF(AND(ISNUMBER(KE$14),ISNUMBER(MATCH($IC76,DQ$15:DQ$313,0))),$IC76,"")</f>
        <v/>
      </c>
      <c r="KF76" s="293" t="str">
        <f>IF(AND(ISNUMBER(KF$14),ISNUMBER(MATCH($IC76,DR$15:DR$313,0))),$IC76,"")</f>
        <v/>
      </c>
      <c r="KG76" s="293" t="str">
        <f>IF(AND(ISNUMBER(KG$14),ISNUMBER(MATCH($IC76,DS$15:DS$313,0))),$IC76,"")</f>
        <v/>
      </c>
      <c r="KH76" s="293" t="str">
        <f>IF(AND(ISNUMBER(KH$14),ISNUMBER(MATCH($IC76,DT$15:DT$313,0))),$IC76,"")</f>
        <v/>
      </c>
      <c r="KI76" s="293" t="str">
        <f>IF(AND(ISNUMBER(KI$14),ISNUMBER(MATCH($IC76,DU$15:DU$313,0))),$IC76,"")</f>
        <v/>
      </c>
      <c r="KJ76" s="293" t="str">
        <f>IF(AND(ISNUMBER(KJ$14),ISNUMBER(MATCH($IC76,DV$15:DV$313,0))),$IC76,"")</f>
        <v/>
      </c>
      <c r="KK76" s="293" t="str">
        <f>IF(AND(ISNUMBER(KK$14),ISNUMBER(MATCH($IC76,DW$15:DW$313,0))),$IC76,"")</f>
        <v/>
      </c>
      <c r="KL76" s="293" t="str">
        <f>IF(AND(ISNUMBER(KL$14),ISNUMBER(MATCH($IC76,DX$15:DX$313,0))),$IC76,"")</f>
        <v/>
      </c>
      <c r="KM76" s="293" t="str">
        <f>IF(AND(ISNUMBER(KM$14),ISNUMBER(MATCH($IC76,DY$15:DY$313,0))),$IC76,"")</f>
        <v/>
      </c>
      <c r="KN76" s="293" t="str">
        <f>IF(AND(ISNUMBER(KN$14),ISNUMBER(MATCH($IC76,DZ$15:DZ$313,0))),$IC76,"")</f>
        <v/>
      </c>
      <c r="KO76" s="293" t="str">
        <f>IF(AND(ISNUMBER(KO$14),ISNUMBER(MATCH($IC76,EA$15:EA$313,0))),$IC76,"")</f>
        <v/>
      </c>
      <c r="KP76" s="293" t="str">
        <f>IF(AND(ISNUMBER(KP$14),ISNUMBER(MATCH($IC76,EB$15:EB$313,0))),$IC76,"")</f>
        <v/>
      </c>
      <c r="KQ76" s="293" t="str">
        <f>IF(AND(ISNUMBER(KQ$14),ISNUMBER(MATCH($IC76,EC$15:EC$313,0))),$IC76,"")</f>
        <v/>
      </c>
      <c r="KR76" s="293" t="str">
        <f>IF(AND(ISNUMBER(KR$14),ISNUMBER(MATCH($IC76,ED$15:ED$313,0))),$IC76,"")</f>
        <v/>
      </c>
      <c r="KS76" s="293" t="str">
        <f>IF(AND(ISNUMBER(KS$14),ISNUMBER(MATCH($IC76,EE$15:EE$313,0))),$IC76,"")</f>
        <v/>
      </c>
      <c r="KT76" s="293" t="str">
        <f>IF(AND(ISNUMBER(KT$14),ISNUMBER(MATCH($IC76,EF$15:EF$313,0))),$IC76,"")</f>
        <v/>
      </c>
      <c r="KU76" s="293" t="str">
        <f>IF(AND(ISNUMBER(KU$14),ISNUMBER(MATCH($IC76,EG$15:EG$313,0))),$IC76,"")</f>
        <v/>
      </c>
      <c r="KV76" s="293" t="str">
        <f>IF(AND(ISNUMBER(KV$14),ISNUMBER(MATCH($IC76,EH$15:EH$313,0))),$IC76,"")</f>
        <v>mcomp</v>
      </c>
      <c r="KW76" s="293" t="str">
        <f>IF(AND(ISNUMBER(KW$14),ISNUMBER(MATCH($IC76,EI$15:EI$313,0))),$IC76,"")</f>
        <v/>
      </c>
      <c r="KX76" s="293" t="str">
        <f>IF(AND(ISNUMBER(KX$14),ISNUMBER(MATCH($IC76,EJ$15:EJ$313,0))),$IC76,"")</f>
        <v/>
      </c>
      <c r="KY76" s="293" t="str">
        <f>IF(AND(ISNUMBER(KY$14),ISNUMBER(MATCH($IC76,EK$15:EK$313,0))),$IC76,"")</f>
        <v/>
      </c>
      <c r="KZ76" s="293"/>
      <c r="LA76" s="293"/>
      <c r="LB76" s="293"/>
      <c r="LC76" s="75">
        <f>COUNTIF(JX76:KY76,"="&amp;IC76)</f>
        <v>1</v>
      </c>
      <c r="LD76" s="71"/>
      <c r="LE76" s="71"/>
      <c r="LF76" s="71"/>
      <c r="LG76" s="71"/>
      <c r="LH76" s="71"/>
      <c r="LI76" s="71"/>
      <c r="LJ76" s="71"/>
      <c r="LK76" s="71"/>
      <c r="LL76" s="71"/>
      <c r="LM76" s="71"/>
      <c r="LN76" s="71"/>
      <c r="LO76" s="71"/>
      <c r="LP76" s="71"/>
      <c r="LQ76" s="71"/>
    </row>
    <row r="77" spans="1:329" ht="6" customHeight="1" x14ac:dyDescent="0.25">
      <c r="A77" s="80"/>
      <c r="B77" s="305">
        <f t="shared" si="129"/>
        <v>63</v>
      </c>
      <c r="C77" s="85" t="s">
        <v>22</v>
      </c>
      <c r="D77" s="304" t="s">
        <v>655</v>
      </c>
      <c r="E77" s="71"/>
      <c r="F77" s="260"/>
      <c r="G77" s="261" t="s">
        <v>74</v>
      </c>
      <c r="H77" s="262" t="s">
        <v>2</v>
      </c>
      <c r="I77" s="260"/>
      <c r="J77" s="261"/>
      <c r="K77" s="262"/>
      <c r="L77" s="260"/>
      <c r="M77" s="261" t="s">
        <v>46</v>
      </c>
      <c r="N77" s="262">
        <v>1</v>
      </c>
      <c r="O77" s="260"/>
      <c r="P77" s="261"/>
      <c r="Q77" s="262"/>
      <c r="R77" s="260"/>
      <c r="S77" s="261"/>
      <c r="T77" s="262"/>
      <c r="U77" s="260"/>
      <c r="V77" s="261"/>
      <c r="W77" s="262"/>
      <c r="X77" s="260"/>
      <c r="Y77" s="261"/>
      <c r="Z77" s="262"/>
      <c r="AA77" s="260"/>
      <c r="AB77" s="261"/>
      <c r="AC77" s="262"/>
      <c r="AD77" s="260"/>
      <c r="AE77" s="261"/>
      <c r="AF77" s="262"/>
      <c r="AG77" s="260"/>
      <c r="AH77" s="261"/>
      <c r="AI77" s="262"/>
      <c r="AJ77" s="260"/>
      <c r="AK77" s="261"/>
      <c r="AL77" s="262"/>
      <c r="AM77" s="260"/>
      <c r="AN77" s="261"/>
      <c r="AO77" s="262"/>
      <c r="AP77" s="283"/>
      <c r="AQ77" s="356"/>
      <c r="AR77" s="351"/>
      <c r="AS77" s="283"/>
      <c r="AT77" s="356"/>
      <c r="AU77" s="351"/>
      <c r="AV77" s="260"/>
      <c r="AW77" s="261"/>
      <c r="AX77" s="262"/>
      <c r="AY77" s="260"/>
      <c r="AZ77" s="261"/>
      <c r="BA77" s="262"/>
      <c r="BB77" s="260"/>
      <c r="BC77" s="261"/>
      <c r="BD77" s="262"/>
      <c r="BE77" s="260"/>
      <c r="BF77" s="261"/>
      <c r="BG77" s="262"/>
      <c r="BH77" s="260"/>
      <c r="BI77" s="261"/>
      <c r="BJ77" s="261"/>
      <c r="BK77" s="260"/>
      <c r="BL77" s="261"/>
      <c r="BM77" s="262"/>
      <c r="BN77" s="260"/>
      <c r="BO77" s="261"/>
      <c r="BP77" s="262"/>
      <c r="BQ77" s="260"/>
      <c r="BR77" s="261"/>
      <c r="BS77" s="262"/>
      <c r="BT77" s="260"/>
      <c r="BU77" s="261"/>
      <c r="BV77" s="262"/>
      <c r="BW77" s="260"/>
      <c r="BX77" s="261"/>
      <c r="BY77" s="262"/>
      <c r="BZ77" s="260"/>
      <c r="CA77" s="261" t="s">
        <v>22</v>
      </c>
      <c r="CB77" s="262">
        <v>20</v>
      </c>
      <c r="CC77" s="260"/>
      <c r="CD77" s="261"/>
      <c r="CE77" s="262"/>
      <c r="CF77" s="376" t="s">
        <v>2</v>
      </c>
      <c r="CG77" s="229"/>
      <c r="CH77" s="230" t="str">
        <f>IF(ISNUMBER(FW77),IF(ISNUMBER(MATCH(GA77,$CG$15:$CG$313,0)),0,MAX(CH$14:CH76)+1),"")</f>
        <v/>
      </c>
      <c r="CI77" s="7">
        <f t="shared" si="19"/>
        <v>55</v>
      </c>
      <c r="CJ77" s="7" t="str">
        <f t="shared" si="20"/>
        <v/>
      </c>
      <c r="CK77" s="7">
        <f t="shared" si="21"/>
        <v>47</v>
      </c>
      <c r="CL77" s="7">
        <f t="shared" si="22"/>
        <v>53</v>
      </c>
      <c r="CM77" s="7">
        <f t="shared" si="23"/>
        <v>21</v>
      </c>
      <c r="CN77" s="7" t="str">
        <f t="shared" si="24"/>
        <v/>
      </c>
      <c r="CO77" s="7" t="str">
        <f t="shared" si="25"/>
        <v/>
      </c>
      <c r="CP77" s="7">
        <f t="shared" si="26"/>
        <v>52</v>
      </c>
      <c r="CQ77" s="7">
        <f t="shared" si="27"/>
        <v>25</v>
      </c>
      <c r="CR77" s="7">
        <f t="shared" si="28"/>
        <v>51</v>
      </c>
      <c r="CS77" s="7">
        <f t="shared" si="29"/>
        <v>24</v>
      </c>
      <c r="CT77" s="7">
        <f t="shared" si="30"/>
        <v>42</v>
      </c>
      <c r="CU77" s="7" t="str">
        <f t="shared" si="31"/>
        <v/>
      </c>
      <c r="CV77" s="7" t="str">
        <f t="shared" si="32"/>
        <v/>
      </c>
      <c r="CW77" s="7" t="str">
        <f t="shared" si="33"/>
        <v/>
      </c>
      <c r="CX77" s="7" t="str">
        <f t="shared" si="34"/>
        <v/>
      </c>
      <c r="CY77" s="7" t="str">
        <f t="shared" si="35"/>
        <v/>
      </c>
      <c r="CZ77" s="7" t="str">
        <f t="shared" si="36"/>
        <v/>
      </c>
      <c r="DA77" s="7" t="str">
        <f t="shared" si="37"/>
        <v/>
      </c>
      <c r="DB77" s="7" t="str">
        <f t="shared" si="38"/>
        <v/>
      </c>
      <c r="DC77" s="7" t="str">
        <f t="shared" si="39"/>
        <v/>
      </c>
      <c r="DD77" s="7" t="str">
        <f t="shared" si="40"/>
        <v/>
      </c>
      <c r="DE77" s="7" t="str">
        <f t="shared" si="41"/>
        <v/>
      </c>
      <c r="DF77" s="7" t="str">
        <f t="shared" si="42"/>
        <v/>
      </c>
      <c r="DG77" s="7">
        <f t="shared" si="43"/>
        <v>63</v>
      </c>
      <c r="DH77" s="7" t="str">
        <f t="shared" si="44"/>
        <v/>
      </c>
      <c r="DI77" s="65" t="s">
        <v>2</v>
      </c>
      <c r="DJ77" s="309" t="str">
        <f t="shared" si="45"/>
        <v>npmax</v>
      </c>
      <c r="DK77" s="309" t="str">
        <f t="shared" si="46"/>
        <v>-</v>
      </c>
      <c r="DL77" s="309" t="str">
        <f t="shared" si="47"/>
        <v>npmax</v>
      </c>
      <c r="DM77" s="309" t="str">
        <f t="shared" si="48"/>
        <v>npmax</v>
      </c>
      <c r="DN77" s="309" t="str">
        <f t="shared" si="49"/>
        <v>npmax</v>
      </c>
      <c r="DO77" s="309" t="str">
        <f t="shared" si="50"/>
        <v>-</v>
      </c>
      <c r="DP77" s="309" t="str">
        <f t="shared" si="51"/>
        <v>-</v>
      </c>
      <c r="DQ77" s="309" t="str">
        <f t="shared" si="52"/>
        <v>npmax</v>
      </c>
      <c r="DR77" s="309" t="str">
        <f t="shared" si="53"/>
        <v>npmax</v>
      </c>
      <c r="DS77" s="309" t="str">
        <f t="shared" si="54"/>
        <v>npmax</v>
      </c>
      <c r="DT77" s="309" t="str">
        <f t="shared" si="55"/>
        <v>npmax</v>
      </c>
      <c r="DU77" s="309" t="str">
        <f t="shared" si="56"/>
        <v>npmax</v>
      </c>
      <c r="DV77" s="309" t="str">
        <f t="shared" si="57"/>
        <v>-</v>
      </c>
      <c r="DW77" s="309" t="str">
        <f t="shared" si="58"/>
        <v>-</v>
      </c>
      <c r="DX77" s="309" t="str">
        <f t="shared" si="59"/>
        <v>-</v>
      </c>
      <c r="DY77" s="309" t="str">
        <f t="shared" si="60"/>
        <v>-</v>
      </c>
      <c r="DZ77" s="309" t="str">
        <f t="shared" si="61"/>
        <v>-</v>
      </c>
      <c r="EA77" s="309" t="str">
        <f t="shared" si="62"/>
        <v>-</v>
      </c>
      <c r="EB77" s="309" t="str">
        <f t="shared" si="63"/>
        <v>-</v>
      </c>
      <c r="EC77" s="309" t="str">
        <f t="shared" si="64"/>
        <v>-</v>
      </c>
      <c r="ED77" s="309" t="str">
        <f t="shared" si="65"/>
        <v>-</v>
      </c>
      <c r="EE77" s="309" t="str">
        <f t="shared" si="66"/>
        <v>-</v>
      </c>
      <c r="EF77" s="309" t="str">
        <f t="shared" si="67"/>
        <v>-</v>
      </c>
      <c r="EG77" s="309" t="str">
        <f t="shared" si="68"/>
        <v>-</v>
      </c>
      <c r="EH77" s="309" t="str">
        <f t="shared" si="69"/>
        <v>npmax</v>
      </c>
      <c r="EI77" s="309" t="str">
        <f t="shared" si="70"/>
        <v>-</v>
      </c>
      <c r="EJ77" s="7"/>
      <c r="EK77" s="7"/>
      <c r="EL77" s="7"/>
      <c r="EM77" s="34"/>
      <c r="EN77" s="66">
        <f t="shared" si="71"/>
        <v>8</v>
      </c>
      <c r="EO77" s="66" t="str">
        <f t="shared" si="72"/>
        <v>-</v>
      </c>
      <c r="EP77" s="66">
        <f t="shared" si="73"/>
        <v>32</v>
      </c>
      <c r="EQ77" s="66">
        <f t="shared" si="74"/>
        <v>32</v>
      </c>
      <c r="ER77" s="66">
        <f t="shared" si="75"/>
        <v>32</v>
      </c>
      <c r="ES77" s="66" t="str">
        <f t="shared" si="76"/>
        <v>-</v>
      </c>
      <c r="ET77" s="66" t="str">
        <f t="shared" si="77"/>
        <v>-</v>
      </c>
      <c r="EU77" s="66">
        <f t="shared" si="78"/>
        <v>32</v>
      </c>
      <c r="EV77" s="66">
        <f t="shared" si="79"/>
        <v>32</v>
      </c>
      <c r="EW77" s="66">
        <f t="shared" si="80"/>
        <v>20</v>
      </c>
      <c r="EX77" s="66">
        <f t="shared" si="81"/>
        <v>32</v>
      </c>
      <c r="EY77" s="66">
        <f t="shared" si="82"/>
        <v>32</v>
      </c>
      <c r="EZ77" s="66" t="str">
        <f t="shared" si="83"/>
        <v>-</v>
      </c>
      <c r="FA77" s="66" t="str">
        <f t="shared" si="84"/>
        <v>-</v>
      </c>
      <c r="FB77" s="66" t="str">
        <f t="shared" si="85"/>
        <v>-</v>
      </c>
      <c r="FC77" s="66" t="str">
        <f t="shared" si="86"/>
        <v>-</v>
      </c>
      <c r="FD77" s="66" t="str">
        <f t="shared" si="87"/>
        <v>-</v>
      </c>
      <c r="FE77" s="66" t="str">
        <f t="shared" si="88"/>
        <v>-</v>
      </c>
      <c r="FF77" s="66" t="str">
        <f t="shared" si="89"/>
        <v>-</v>
      </c>
      <c r="FG77" s="66" t="str">
        <f t="shared" si="90"/>
        <v>-</v>
      </c>
      <c r="FH77" s="66" t="str">
        <f t="shared" si="91"/>
        <v>-</v>
      </c>
      <c r="FI77" s="66" t="str">
        <f t="shared" si="92"/>
        <v>-</v>
      </c>
      <c r="FJ77" s="66" t="str">
        <f t="shared" si="93"/>
        <v>-</v>
      </c>
      <c r="FK77" s="66" t="str">
        <f t="shared" si="94"/>
        <v>-</v>
      </c>
      <c r="FL77" s="66">
        <f t="shared" si="95"/>
        <v>20</v>
      </c>
      <c r="FM77" s="66" t="str">
        <f t="shared" si="96"/>
        <v>-</v>
      </c>
      <c r="FN77" s="7"/>
      <c r="FO77" s="7"/>
      <c r="FP77" s="7"/>
      <c r="FQ77" s="97" t="s">
        <v>2</v>
      </c>
      <c r="FR77" s="71"/>
      <c r="FS77" s="7">
        <f>IF(ISNUMBER(INDEX($CI$15:$DI$314,$B77,GC$5)),MAX(FS$14:FS76)+1,0)</f>
        <v>0</v>
      </c>
      <c r="FT77" s="7" t="str">
        <f t="shared" si="97"/>
        <v/>
      </c>
      <c r="FU77" s="7" t="str">
        <f t="shared" si="98"/>
        <v/>
      </c>
      <c r="FV77" s="291">
        <f t="shared" si="99"/>
        <v>63</v>
      </c>
      <c r="FW77" s="291" t="str">
        <f t="shared" si="100"/>
        <v/>
      </c>
      <c r="FX77" s="291" t="str">
        <f t="shared" si="141"/>
        <v/>
      </c>
      <c r="FY77" s="85" t="str">
        <f t="shared" si="102"/>
        <v/>
      </c>
      <c r="FZ77" s="338" t="str">
        <f t="shared" si="103"/>
        <v/>
      </c>
      <c r="GA77" s="316" t="str">
        <f t="shared" si="104"/>
        <v/>
      </c>
      <c r="GB77" s="28" t="str">
        <f t="shared" si="105"/>
        <v/>
      </c>
      <c r="GC77" s="279" t="str">
        <f t="shared" si="115"/>
        <v/>
      </c>
      <c r="GD77" s="366" t="str">
        <f t="shared" si="142"/>
        <v/>
      </c>
      <c r="GE77" s="81"/>
      <c r="GF77" s="279" t="str">
        <f t="shared" si="116"/>
        <v/>
      </c>
      <c r="GG77" s="366" t="str">
        <f t="shared" si="143"/>
        <v/>
      </c>
      <c r="GH77" s="81"/>
      <c r="GI77" s="279" t="str">
        <f t="shared" si="117"/>
        <v/>
      </c>
      <c r="GJ77" s="366" t="str">
        <f t="shared" si="144"/>
        <v/>
      </c>
      <c r="GK77" s="81"/>
      <c r="GL77" s="279" t="str">
        <f t="shared" si="118"/>
        <v/>
      </c>
      <c r="GM77" s="362" t="str">
        <f t="shared" si="145"/>
        <v/>
      </c>
      <c r="GN77" s="81"/>
      <c r="GO77" s="279" t="str">
        <f t="shared" si="119"/>
        <v/>
      </c>
      <c r="GP77" s="286" t="str">
        <f t="shared" si="110"/>
        <v/>
      </c>
      <c r="GQ77" s="279"/>
      <c r="GR77" s="339" t="str">
        <f>IF(ISNUMBER(IF77),INDEX($GA$15:$GA$313,MATCH(IF77,$IE$15:$IE$190,0),1),"")</f>
        <v/>
      </c>
      <c r="GS77" s="341" t="str">
        <f t="shared" si="111"/>
        <v/>
      </c>
      <c r="GT77" s="340" t="str">
        <f t="shared" si="112"/>
        <v/>
      </c>
      <c r="GU77" s="279"/>
      <c r="GV77" s="279"/>
      <c r="GW77" s="279"/>
      <c r="GX77" s="279"/>
      <c r="GY77" s="279"/>
      <c r="GZ77" s="71"/>
      <c r="HA77" s="281"/>
      <c r="HB77" s="371"/>
      <c r="HC77" s="281"/>
      <c r="HD77" s="281"/>
      <c r="HE77" s="281"/>
      <c r="HF77" s="281"/>
      <c r="HG77" s="281"/>
      <c r="HH77" s="281"/>
      <c r="HI77" s="281"/>
      <c r="HJ77" s="281"/>
      <c r="HK77" s="293"/>
      <c r="HL77" s="293"/>
      <c r="HM77" s="75"/>
      <c r="HN77" s="293">
        <f>IF(HA77&lt;&gt;"",MAX(HN$14:HN76)+1,0)</f>
        <v>0</v>
      </c>
      <c r="HO77" s="293">
        <f>IF(HB77&lt;&gt;"",MAX(HO$14:HO76)+1,0)</f>
        <v>0</v>
      </c>
      <c r="HP77" s="293">
        <f>IF(HC77&lt;&gt;"",MAX(HP$14:HP76)+1,0)</f>
        <v>0</v>
      </c>
      <c r="HQ77" s="293">
        <f>IF(HD77&lt;&gt;"",MAX(HQ$14:HQ76)+1,0)</f>
        <v>0</v>
      </c>
      <c r="HR77" s="293">
        <f>IF(HE77&lt;&gt;"",MAX(HR$14:HR76)+1,0)</f>
        <v>0</v>
      </c>
      <c r="HS77" s="293">
        <f>IF(HF77&lt;&gt;"",MAX(HS$14:HS76)+1,0)</f>
        <v>0</v>
      </c>
      <c r="HT77" s="293">
        <f>IF(HG77&lt;&gt;"",MAX(HT$14:HT76)+1,0)</f>
        <v>0</v>
      </c>
      <c r="HU77" s="293">
        <f>IF(HH77&lt;&gt;"",MAX(HU$14:HU76)+1,0)</f>
        <v>0</v>
      </c>
      <c r="HV77" s="293">
        <f>IF(HI77&lt;&gt;"",MAX(HV$14:HV76)+1,0)</f>
        <v>0</v>
      </c>
      <c r="HW77" s="293">
        <f>IF(HJ77&lt;&gt;"",MAX(HW$14:HW76)+1,0)</f>
        <v>0</v>
      </c>
      <c r="HX77" s="293">
        <f>IF(HK77&lt;&gt;"",MAX(HX$14:HX76)+1,0)</f>
        <v>0</v>
      </c>
      <c r="HY77" s="293">
        <f>IF(HL77&lt;&gt;"",MAX(HY$14:HY76)+1,0)</f>
        <v>0</v>
      </c>
      <c r="HZ77" s="75">
        <f t="shared" si="123"/>
        <v>2</v>
      </c>
      <c r="IA77" s="75">
        <f t="shared" si="124"/>
        <v>0</v>
      </c>
      <c r="IB77" s="75">
        <f t="shared" si="125"/>
        <v>31</v>
      </c>
      <c r="IC77" s="75" t="str">
        <f t="shared" si="126"/>
        <v>prsity</v>
      </c>
      <c r="ID77" s="395" t="str">
        <f t="shared" si="127"/>
        <v/>
      </c>
      <c r="IE77" s="394">
        <f>IF(ISNUMBER(MATCH(GA77,$IC$15:$IC$313,0)),0,MAX(IE$14:IE76)+1)</f>
        <v>0</v>
      </c>
      <c r="IF77" s="394" t="str">
        <f t="shared" si="128"/>
        <v/>
      </c>
      <c r="IG77" s="383"/>
      <c r="IH77" s="80"/>
      <c r="II77" s="19"/>
      <c r="IJ77" s="282"/>
      <c r="IK77" s="71"/>
      <c r="IL77" s="229"/>
      <c r="IM77" s="229"/>
      <c r="IN77" s="22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98"/>
      <c r="JB77" s="180"/>
      <c r="JC77" s="107"/>
      <c r="JD77" s="107"/>
      <c r="JE77" s="107"/>
      <c r="JF77" s="107"/>
      <c r="JG77" s="188"/>
      <c r="JH77" s="180"/>
      <c r="JI77" s="134"/>
      <c r="JJ77" s="180"/>
      <c r="JK77" s="134"/>
      <c r="JL77" s="107"/>
      <c r="JM77" s="107"/>
      <c r="JN77" s="134"/>
      <c r="JO77" s="107"/>
      <c r="JP77" s="107"/>
      <c r="JQ77" s="107"/>
      <c r="JR77" s="160" t="str">
        <f t="shared" si="150"/>
        <v/>
      </c>
      <c r="JS77" s="160" t="str">
        <f t="shared" si="151"/>
        <v/>
      </c>
      <c r="JT77" s="160" t="str">
        <f t="shared" si="152"/>
        <v/>
      </c>
      <c r="JU77" s="160" t="str">
        <f t="shared" si="153"/>
        <v/>
      </c>
      <c r="JV77" s="98"/>
      <c r="JW77" s="71"/>
      <c r="JX77" s="293" t="str">
        <f>IF(AND(ISNUMBER(JX$14),ISNUMBER(MATCH($IC77,DJ$15:DJ$313,0))),$IC77,"")</f>
        <v>prsity</v>
      </c>
      <c r="JY77" s="293" t="str">
        <f>IF(AND(ISNUMBER(JY$14),ISNUMBER(MATCH($IC77,DK$15:DK$313,0))),$IC77,"")</f>
        <v>prsity</v>
      </c>
      <c r="JZ77" s="293" t="str">
        <f>IF(AND(ISNUMBER(JZ$14),ISNUMBER(MATCH($IC77,DL$15:DL$313,0))),$IC77,"")</f>
        <v>prsity</v>
      </c>
      <c r="KA77" s="293" t="str">
        <f>IF(AND(ISNUMBER(KA$14),ISNUMBER(MATCH($IC77,DM$15:DM$313,0))),$IC77,"")</f>
        <v>prsity</v>
      </c>
      <c r="KB77" s="293" t="str">
        <f>IF(AND(ISNUMBER(KB$14),ISNUMBER(MATCH($IC77,DN$15:DN$313,0))),$IC77,"")</f>
        <v>prsity</v>
      </c>
      <c r="KC77" s="293" t="str">
        <f>IF(AND(ISNUMBER(KC$14),ISNUMBER(MATCH($IC77,DO$15:DO$313,0))),$IC77,"")</f>
        <v>prsity</v>
      </c>
      <c r="KD77" s="293" t="str">
        <f>IF(AND(ISNUMBER(KD$14),ISNUMBER(MATCH($IC77,DP$15:DP$313,0))),$IC77,"")</f>
        <v>prsity</v>
      </c>
      <c r="KE77" s="293" t="str">
        <f>IF(AND(ISNUMBER(KE$14),ISNUMBER(MATCH($IC77,DQ$15:DQ$313,0))),$IC77,"")</f>
        <v>prsity</v>
      </c>
      <c r="KF77" s="293" t="str">
        <f>IF(AND(ISNUMBER(KF$14),ISNUMBER(MATCH($IC77,DR$15:DR$313,0))),$IC77,"")</f>
        <v>prsity</v>
      </c>
      <c r="KG77" s="293" t="str">
        <f>IF(AND(ISNUMBER(KG$14),ISNUMBER(MATCH($IC77,DS$15:DS$313,0))),$IC77,"")</f>
        <v>prsity</v>
      </c>
      <c r="KH77" s="293" t="str">
        <f>IF(AND(ISNUMBER(KH$14),ISNUMBER(MATCH($IC77,DT$15:DT$313,0))),$IC77,"")</f>
        <v>prsity</v>
      </c>
      <c r="KI77" s="293" t="str">
        <f>IF(AND(ISNUMBER(KI$14),ISNUMBER(MATCH($IC77,DU$15:DU$313,0))),$IC77,"")</f>
        <v>prsity</v>
      </c>
      <c r="KJ77" s="293" t="str">
        <f>IF(AND(ISNUMBER(KJ$14),ISNUMBER(MATCH($IC77,DV$15:DV$313,0))),$IC77,"")</f>
        <v/>
      </c>
      <c r="KK77" s="293" t="str">
        <f>IF(AND(ISNUMBER(KK$14),ISNUMBER(MATCH($IC77,DW$15:DW$313,0))),$IC77,"")</f>
        <v/>
      </c>
      <c r="KL77" s="293" t="str">
        <f>IF(AND(ISNUMBER(KL$14),ISNUMBER(MATCH($IC77,DX$15:DX$313,0))),$IC77,"")</f>
        <v/>
      </c>
      <c r="KM77" s="293" t="str">
        <f>IF(AND(ISNUMBER(KM$14),ISNUMBER(MATCH($IC77,DY$15:DY$313,0))),$IC77,"")</f>
        <v/>
      </c>
      <c r="KN77" s="293" t="str">
        <f>IF(AND(ISNUMBER(KN$14),ISNUMBER(MATCH($IC77,DZ$15:DZ$313,0))),$IC77,"")</f>
        <v/>
      </c>
      <c r="KO77" s="293" t="str">
        <f>IF(AND(ISNUMBER(KO$14),ISNUMBER(MATCH($IC77,EA$15:EA$313,0))),$IC77,"")</f>
        <v/>
      </c>
      <c r="KP77" s="293" t="str">
        <f>IF(AND(ISNUMBER(KP$14),ISNUMBER(MATCH($IC77,EB$15:EB$313,0))),$IC77,"")</f>
        <v/>
      </c>
      <c r="KQ77" s="293" t="str">
        <f>IF(AND(ISNUMBER(KQ$14),ISNUMBER(MATCH($IC77,EC$15:EC$313,0))),$IC77,"")</f>
        <v/>
      </c>
      <c r="KR77" s="293" t="str">
        <f>IF(AND(ISNUMBER(KR$14),ISNUMBER(MATCH($IC77,ED$15:ED$313,0))),$IC77,"")</f>
        <v/>
      </c>
      <c r="KS77" s="293" t="str">
        <f>IF(AND(ISNUMBER(KS$14),ISNUMBER(MATCH($IC77,EE$15:EE$313,0))),$IC77,"")</f>
        <v/>
      </c>
      <c r="KT77" s="293" t="str">
        <f>IF(AND(ISNUMBER(KT$14),ISNUMBER(MATCH($IC77,EF$15:EF$313,0))),$IC77,"")</f>
        <v/>
      </c>
      <c r="KU77" s="293" t="str">
        <f>IF(AND(ISNUMBER(KU$14),ISNUMBER(MATCH($IC77,EG$15:EG$313,0))),$IC77,"")</f>
        <v/>
      </c>
      <c r="KV77" s="293" t="str">
        <f>IF(AND(ISNUMBER(KV$14),ISNUMBER(MATCH($IC77,EH$15:EH$313,0))),$IC77,"")</f>
        <v>prsity</v>
      </c>
      <c r="KW77" s="293" t="str">
        <f>IF(AND(ISNUMBER(KW$14),ISNUMBER(MATCH($IC77,EI$15:EI$313,0))),$IC77,"")</f>
        <v>prsity</v>
      </c>
      <c r="KX77" s="293" t="str">
        <f>IF(AND(ISNUMBER(KX$14),ISNUMBER(MATCH($IC77,EJ$15:EJ$313,0))),$IC77,"")</f>
        <v/>
      </c>
      <c r="KY77" s="293" t="str">
        <f>IF(AND(ISNUMBER(KY$14),ISNUMBER(MATCH($IC77,EK$15:EK$313,0))),$IC77,"")</f>
        <v/>
      </c>
      <c r="KZ77" s="293"/>
      <c r="LA77" s="293"/>
      <c r="LB77" s="293"/>
      <c r="LC77" s="75">
        <f>COUNTIF(JX77:KY77,"="&amp;IC77)</f>
        <v>14</v>
      </c>
      <c r="LD77" s="71"/>
      <c r="LE77" s="71"/>
      <c r="LF77" s="71"/>
      <c r="LG77" s="71"/>
      <c r="LH77" s="71"/>
      <c r="LI77" s="71"/>
      <c r="LJ77" s="71"/>
      <c r="LK77" s="71"/>
      <c r="LL77" s="71"/>
      <c r="LM77" s="71"/>
      <c r="LN77" s="71"/>
      <c r="LO77" s="71"/>
      <c r="LP77" s="71"/>
      <c r="LQ77" s="71"/>
    </row>
    <row r="78" spans="1:329" ht="6" customHeight="1" x14ac:dyDescent="0.25">
      <c r="A78" s="80"/>
      <c r="B78" s="305">
        <f t="shared" si="129"/>
        <v>64</v>
      </c>
      <c r="C78" s="85" t="s">
        <v>23</v>
      </c>
      <c r="D78" s="304" t="s">
        <v>187</v>
      </c>
      <c r="E78" s="71"/>
      <c r="F78" s="260"/>
      <c r="G78" s="261" t="s">
        <v>103</v>
      </c>
      <c r="H78" s="262" t="s">
        <v>2</v>
      </c>
      <c r="I78" s="260"/>
      <c r="J78" s="261"/>
      <c r="K78" s="262"/>
      <c r="L78" s="260"/>
      <c r="M78" s="261" t="s">
        <v>44</v>
      </c>
      <c r="N78" s="262">
        <v>365</v>
      </c>
      <c r="O78" s="260"/>
      <c r="P78" s="261"/>
      <c r="Q78" s="262"/>
      <c r="R78" s="260"/>
      <c r="S78" s="261"/>
      <c r="T78" s="262"/>
      <c r="U78" s="260"/>
      <c r="V78" s="261"/>
      <c r="W78" s="262"/>
      <c r="X78" s="260"/>
      <c r="Y78" s="261"/>
      <c r="Z78" s="262"/>
      <c r="AA78" s="260"/>
      <c r="AB78" s="261"/>
      <c r="AC78" s="262"/>
      <c r="AD78" s="260"/>
      <c r="AE78" s="261"/>
      <c r="AF78" s="262"/>
      <c r="AG78" s="260"/>
      <c r="AH78" s="261"/>
      <c r="AI78" s="262"/>
      <c r="AJ78" s="260"/>
      <c r="AK78" s="261"/>
      <c r="AL78" s="262"/>
      <c r="AM78" s="260"/>
      <c r="AN78" s="261"/>
      <c r="AO78" s="262"/>
      <c r="AP78" s="283"/>
      <c r="AQ78" s="356"/>
      <c r="AR78" s="351"/>
      <c r="AS78" s="283"/>
      <c r="AT78" s="356"/>
      <c r="AU78" s="351"/>
      <c r="AV78" s="260"/>
      <c r="AW78" s="261"/>
      <c r="AX78" s="262"/>
      <c r="AY78" s="260"/>
      <c r="AZ78" s="261"/>
      <c r="BA78" s="262"/>
      <c r="BB78" s="260"/>
      <c r="BC78" s="261"/>
      <c r="BD78" s="262"/>
      <c r="BE78" s="260"/>
      <c r="BF78" s="261"/>
      <c r="BG78" s="262"/>
      <c r="BH78" s="260"/>
      <c r="BI78" s="261"/>
      <c r="BJ78" s="261"/>
      <c r="BK78" s="260"/>
      <c r="BL78" s="261"/>
      <c r="BM78" s="262"/>
      <c r="BN78" s="260"/>
      <c r="BO78" s="261"/>
      <c r="BP78" s="262"/>
      <c r="BQ78" s="260"/>
      <c r="BR78" s="261"/>
      <c r="BS78" s="262"/>
      <c r="BT78" s="260"/>
      <c r="BU78" s="261"/>
      <c r="BV78" s="262"/>
      <c r="BW78" s="260"/>
      <c r="BX78" s="261"/>
      <c r="BY78" s="262"/>
      <c r="BZ78" s="260"/>
      <c r="CA78" s="261" t="s">
        <v>69</v>
      </c>
      <c r="CB78" s="262">
        <v>10</v>
      </c>
      <c r="CC78" s="260"/>
      <c r="CD78" s="261"/>
      <c r="CE78" s="262"/>
      <c r="CF78" s="376" t="s">
        <v>2</v>
      </c>
      <c r="CG78" s="229"/>
      <c r="CH78" s="230" t="str">
        <f>IF(ISNUMBER(FW78),IF(ISNUMBER(MATCH(GA78,$CG$15:$CG$313,0)),0,MAX(CH$14:CH77)+1),"")</f>
        <v/>
      </c>
      <c r="CI78" s="7">
        <f t="shared" si="19"/>
        <v>56</v>
      </c>
      <c r="CJ78" s="7" t="str">
        <f t="shared" si="20"/>
        <v/>
      </c>
      <c r="CK78" s="7">
        <f t="shared" si="21"/>
        <v>49</v>
      </c>
      <c r="CL78" s="7">
        <f t="shared" si="22"/>
        <v>55</v>
      </c>
      <c r="CM78" s="7">
        <f t="shared" si="23"/>
        <v>23</v>
      </c>
      <c r="CN78" s="7" t="str">
        <f t="shared" si="24"/>
        <v/>
      </c>
      <c r="CO78" s="7" t="str">
        <f t="shared" si="25"/>
        <v/>
      </c>
      <c r="CP78" s="7">
        <f t="shared" si="26"/>
        <v>54</v>
      </c>
      <c r="CQ78" s="7">
        <f t="shared" si="27"/>
        <v>27</v>
      </c>
      <c r="CR78" s="7">
        <f t="shared" si="28"/>
        <v>53</v>
      </c>
      <c r="CS78" s="7">
        <f t="shared" si="29"/>
        <v>26</v>
      </c>
      <c r="CT78" s="7">
        <f t="shared" si="30"/>
        <v>44</v>
      </c>
      <c r="CU78" s="7" t="str">
        <f t="shared" si="31"/>
        <v/>
      </c>
      <c r="CV78" s="7" t="str">
        <f t="shared" si="32"/>
        <v/>
      </c>
      <c r="CW78" s="7" t="str">
        <f t="shared" si="33"/>
        <v/>
      </c>
      <c r="CX78" s="7" t="str">
        <f t="shared" si="34"/>
        <v/>
      </c>
      <c r="CY78" s="7" t="str">
        <f t="shared" si="35"/>
        <v/>
      </c>
      <c r="CZ78" s="7" t="str">
        <f t="shared" si="36"/>
        <v/>
      </c>
      <c r="DA78" s="7" t="str">
        <f t="shared" si="37"/>
        <v/>
      </c>
      <c r="DB78" s="7" t="str">
        <f t="shared" si="38"/>
        <v/>
      </c>
      <c r="DC78" s="7" t="str">
        <f t="shared" si="39"/>
        <v/>
      </c>
      <c r="DD78" s="7" t="str">
        <f t="shared" si="40"/>
        <v/>
      </c>
      <c r="DE78" s="7" t="str">
        <f t="shared" si="41"/>
        <v/>
      </c>
      <c r="DF78" s="7" t="str">
        <f t="shared" si="42"/>
        <v/>
      </c>
      <c r="DG78" s="7" t="str">
        <f t="shared" si="43"/>
        <v/>
      </c>
      <c r="DH78" s="7" t="str">
        <f t="shared" si="44"/>
        <v/>
      </c>
      <c r="DI78" s="65" t="s">
        <v>2</v>
      </c>
      <c r="DJ78" s="309" t="str">
        <f t="shared" si="45"/>
        <v>nlsink</v>
      </c>
      <c r="DK78" s="309" t="str">
        <f t="shared" si="46"/>
        <v>-</v>
      </c>
      <c r="DL78" s="309" t="str">
        <f t="shared" si="47"/>
        <v>nlsink</v>
      </c>
      <c r="DM78" s="309" t="str">
        <f t="shared" si="48"/>
        <v>nlsink</v>
      </c>
      <c r="DN78" s="309" t="str">
        <f t="shared" si="49"/>
        <v>nlsink</v>
      </c>
      <c r="DO78" s="309" t="str">
        <f t="shared" si="50"/>
        <v>-</v>
      </c>
      <c r="DP78" s="309" t="str">
        <f t="shared" si="51"/>
        <v>-</v>
      </c>
      <c r="DQ78" s="309" t="str">
        <f t="shared" si="52"/>
        <v>nlsink</v>
      </c>
      <c r="DR78" s="309" t="str">
        <f t="shared" si="53"/>
        <v>nlsink</v>
      </c>
      <c r="DS78" s="309" t="str">
        <f t="shared" si="54"/>
        <v>nlsink</v>
      </c>
      <c r="DT78" s="309" t="str">
        <f t="shared" si="55"/>
        <v>nlsink</v>
      </c>
      <c r="DU78" s="309" t="str">
        <f t="shared" si="56"/>
        <v>nlsink</v>
      </c>
      <c r="DV78" s="309" t="str">
        <f t="shared" si="57"/>
        <v>-</v>
      </c>
      <c r="DW78" s="309" t="str">
        <f t="shared" si="58"/>
        <v>-</v>
      </c>
      <c r="DX78" s="309" t="str">
        <f t="shared" si="59"/>
        <v>-</v>
      </c>
      <c r="DY78" s="309" t="str">
        <f t="shared" si="60"/>
        <v>-</v>
      </c>
      <c r="DZ78" s="309" t="str">
        <f t="shared" si="61"/>
        <v>-</v>
      </c>
      <c r="EA78" s="309" t="str">
        <f t="shared" si="62"/>
        <v>-</v>
      </c>
      <c r="EB78" s="309" t="str">
        <f t="shared" si="63"/>
        <v>-</v>
      </c>
      <c r="EC78" s="309" t="str">
        <f t="shared" si="64"/>
        <v>-</v>
      </c>
      <c r="ED78" s="309" t="str">
        <f t="shared" si="65"/>
        <v>-</v>
      </c>
      <c r="EE78" s="309" t="str">
        <f t="shared" si="66"/>
        <v>-</v>
      </c>
      <c r="EF78" s="309" t="str">
        <f t="shared" si="67"/>
        <v>-</v>
      </c>
      <c r="EG78" s="309" t="str">
        <f t="shared" si="68"/>
        <v>-</v>
      </c>
      <c r="EH78" s="309" t="str">
        <f t="shared" si="69"/>
        <v>-</v>
      </c>
      <c r="EI78" s="309" t="str">
        <f t="shared" si="70"/>
        <v>-</v>
      </c>
      <c r="EJ78" s="7"/>
      <c r="EK78" s="7"/>
      <c r="EL78" s="7"/>
      <c r="EM78" s="34"/>
      <c r="EN78" s="66" t="str">
        <f t="shared" si="71"/>
        <v>nplane</v>
      </c>
      <c r="EO78" s="66" t="str">
        <f t="shared" si="72"/>
        <v>-</v>
      </c>
      <c r="EP78" s="66" t="str">
        <f t="shared" si="73"/>
        <v>nplane</v>
      </c>
      <c r="EQ78" s="66" t="str">
        <f t="shared" si="74"/>
        <v>nplane</v>
      </c>
      <c r="ER78" s="66" t="str">
        <f t="shared" si="75"/>
        <v>nplane</v>
      </c>
      <c r="ES78" s="66" t="str">
        <f t="shared" si="76"/>
        <v>-</v>
      </c>
      <c r="ET78" s="66" t="str">
        <f t="shared" si="77"/>
        <v>-</v>
      </c>
      <c r="EU78" s="66" t="str">
        <f t="shared" si="78"/>
        <v>nplane</v>
      </c>
      <c r="EV78" s="66" t="str">
        <f t="shared" si="79"/>
        <v>nplane</v>
      </c>
      <c r="EW78" s="66" t="str">
        <f t="shared" si="80"/>
        <v>nplane</v>
      </c>
      <c r="EX78" s="66" t="str">
        <f t="shared" si="81"/>
        <v>nplane</v>
      </c>
      <c r="EY78" s="66" t="str">
        <f t="shared" si="82"/>
        <v>nplane</v>
      </c>
      <c r="EZ78" s="66" t="str">
        <f t="shared" si="83"/>
        <v>-</v>
      </c>
      <c r="FA78" s="66" t="str">
        <f t="shared" si="84"/>
        <v>-</v>
      </c>
      <c r="FB78" s="66" t="str">
        <f t="shared" si="85"/>
        <v>-</v>
      </c>
      <c r="FC78" s="66" t="str">
        <f t="shared" si="86"/>
        <v>-</v>
      </c>
      <c r="FD78" s="66" t="str">
        <f t="shared" si="87"/>
        <v>-</v>
      </c>
      <c r="FE78" s="66" t="str">
        <f t="shared" si="88"/>
        <v>-</v>
      </c>
      <c r="FF78" s="66" t="str">
        <f t="shared" si="89"/>
        <v>-</v>
      </c>
      <c r="FG78" s="66" t="str">
        <f t="shared" si="90"/>
        <v>-</v>
      </c>
      <c r="FH78" s="66" t="str">
        <f t="shared" si="91"/>
        <v>-</v>
      </c>
      <c r="FI78" s="66" t="str">
        <f t="shared" si="92"/>
        <v>-</v>
      </c>
      <c r="FJ78" s="66" t="str">
        <f t="shared" si="93"/>
        <v>-</v>
      </c>
      <c r="FK78" s="66" t="str">
        <f t="shared" si="94"/>
        <v>-</v>
      </c>
      <c r="FL78" s="66" t="str">
        <f t="shared" si="95"/>
        <v>-</v>
      </c>
      <c r="FM78" s="66" t="str">
        <f t="shared" si="96"/>
        <v>-</v>
      </c>
      <c r="FN78" s="7"/>
      <c r="FO78" s="7"/>
      <c r="FP78" s="7"/>
      <c r="FQ78" s="97" t="s">
        <v>2</v>
      </c>
      <c r="FR78" s="71"/>
      <c r="FS78" s="7">
        <f>IF(ISNUMBER(INDEX($CI$15:$DI$314,$B78,GC$5)),MAX(FS$14:FS77)+1,0)</f>
        <v>0</v>
      </c>
      <c r="FT78" s="7" t="str">
        <f t="shared" si="97"/>
        <v/>
      </c>
      <c r="FU78" s="7" t="str">
        <f t="shared" si="98"/>
        <v/>
      </c>
      <c r="FV78" s="291">
        <f t="shared" si="99"/>
        <v>64</v>
      </c>
      <c r="FW78" s="291" t="str">
        <f t="shared" si="100"/>
        <v/>
      </c>
      <c r="FX78" s="291" t="str">
        <f t="shared" si="141"/>
        <v/>
      </c>
      <c r="FY78" s="85" t="str">
        <f t="shared" si="102"/>
        <v/>
      </c>
      <c r="FZ78" s="338" t="str">
        <f t="shared" si="103"/>
        <v/>
      </c>
      <c r="GA78" s="316" t="str">
        <f t="shared" si="104"/>
        <v/>
      </c>
      <c r="GB78" s="28" t="str">
        <f t="shared" si="105"/>
        <v/>
      </c>
      <c r="GC78" s="279" t="str">
        <f t="shared" si="115"/>
        <v/>
      </c>
      <c r="GD78" s="366" t="str">
        <f t="shared" si="142"/>
        <v/>
      </c>
      <c r="GE78" s="81"/>
      <c r="GF78" s="279" t="str">
        <f t="shared" si="116"/>
        <v/>
      </c>
      <c r="GG78" s="366" t="str">
        <f t="shared" si="143"/>
        <v/>
      </c>
      <c r="GH78" s="81"/>
      <c r="GI78" s="279" t="str">
        <f t="shared" si="117"/>
        <v/>
      </c>
      <c r="GJ78" s="366" t="str">
        <f t="shared" si="144"/>
        <v/>
      </c>
      <c r="GK78" s="81"/>
      <c r="GL78" s="279" t="str">
        <f t="shared" si="118"/>
        <v/>
      </c>
      <c r="GM78" s="362" t="str">
        <f t="shared" si="145"/>
        <v/>
      </c>
      <c r="GN78" s="81"/>
      <c r="GO78" s="279" t="str">
        <f t="shared" si="119"/>
        <v/>
      </c>
      <c r="GP78" s="286" t="str">
        <f t="shared" si="110"/>
        <v/>
      </c>
      <c r="GQ78" s="279"/>
      <c r="GR78" s="339" t="str">
        <f>IF(ISNUMBER(IF78),INDEX($GA$15:$GA$313,MATCH(IF78,$IE$15:$IE$190,0),1),"")</f>
        <v/>
      </c>
      <c r="GS78" s="341" t="str">
        <f t="shared" si="111"/>
        <v/>
      </c>
      <c r="GT78" s="340" t="str">
        <f t="shared" si="112"/>
        <v/>
      </c>
      <c r="GU78" s="279"/>
      <c r="GV78" s="279"/>
      <c r="GW78" s="279"/>
      <c r="GX78" s="279"/>
      <c r="GY78" s="279"/>
      <c r="GZ78" s="71"/>
      <c r="HA78" s="281"/>
      <c r="HB78" s="371"/>
      <c r="HC78" s="281"/>
      <c r="HD78" s="281"/>
      <c r="HE78" s="281"/>
      <c r="HF78" s="281"/>
      <c r="HG78" s="281"/>
      <c r="HH78" s="281"/>
      <c r="HI78" s="281"/>
      <c r="HJ78" s="281"/>
      <c r="HK78" s="293"/>
      <c r="HL78" s="293"/>
      <c r="HM78" s="75"/>
      <c r="HN78" s="293">
        <f>IF(HA78&lt;&gt;"",MAX(HN$14:HN77)+1,0)</f>
        <v>0</v>
      </c>
      <c r="HO78" s="293">
        <f>IF(HB78&lt;&gt;"",MAX(HO$14:HO77)+1,0)</f>
        <v>0</v>
      </c>
      <c r="HP78" s="293">
        <f>IF(HC78&lt;&gt;"",MAX(HP$14:HP77)+1,0)</f>
        <v>0</v>
      </c>
      <c r="HQ78" s="293">
        <f>IF(HD78&lt;&gt;"",MAX(HQ$14:HQ77)+1,0)</f>
        <v>0</v>
      </c>
      <c r="HR78" s="293">
        <f>IF(HE78&lt;&gt;"",MAX(HR$14:HR77)+1,0)</f>
        <v>0</v>
      </c>
      <c r="HS78" s="293">
        <f>IF(HF78&lt;&gt;"",MAX(HS$14:HS77)+1,0)</f>
        <v>0</v>
      </c>
      <c r="HT78" s="293">
        <f>IF(HG78&lt;&gt;"",MAX(HT$14:HT77)+1,0)</f>
        <v>0</v>
      </c>
      <c r="HU78" s="293">
        <f>IF(HH78&lt;&gt;"",MAX(HU$14:HU77)+1,0)</f>
        <v>0</v>
      </c>
      <c r="HV78" s="293">
        <f>IF(HI78&lt;&gt;"",MAX(HV$14:HV77)+1,0)</f>
        <v>0</v>
      </c>
      <c r="HW78" s="293">
        <f>IF(HJ78&lt;&gt;"",MAX(HW$14:HW77)+1,0)</f>
        <v>0</v>
      </c>
      <c r="HX78" s="293">
        <f>IF(HK78&lt;&gt;"",MAX(HX$14:HX77)+1,0)</f>
        <v>0</v>
      </c>
      <c r="HY78" s="293">
        <f>IF(HL78&lt;&gt;"",MAX(HY$14:HY77)+1,0)</f>
        <v>0</v>
      </c>
      <c r="HZ78" s="75">
        <f t="shared" si="123"/>
        <v>2</v>
      </c>
      <c r="IA78" s="75">
        <f t="shared" si="124"/>
        <v>0</v>
      </c>
      <c r="IB78" s="75">
        <f t="shared" si="125"/>
        <v>32</v>
      </c>
      <c r="IC78" s="75" t="str">
        <f t="shared" si="126"/>
        <v>sconc</v>
      </c>
      <c r="ID78" s="395" t="str">
        <f t="shared" si="127"/>
        <v/>
      </c>
      <c r="IE78" s="394">
        <f>IF(ISNUMBER(MATCH(GA78,$IC$15:$IC$313,0)),0,MAX(IE$14:IE77)+1)</f>
        <v>0</v>
      </c>
      <c r="IF78" s="394" t="str">
        <f t="shared" si="128"/>
        <v/>
      </c>
      <c r="IG78" s="383"/>
      <c r="IH78" s="80"/>
      <c r="II78" s="19"/>
      <c r="IJ78" s="282"/>
      <c r="IK78" s="71"/>
      <c r="IL78" s="229"/>
      <c r="IM78" s="229"/>
      <c r="IN78" s="22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98"/>
      <c r="JB78" s="180"/>
      <c r="JC78" s="107"/>
      <c r="JD78" s="107"/>
      <c r="JE78" s="107"/>
      <c r="JF78" s="107"/>
      <c r="JG78" s="188"/>
      <c r="JH78" s="180"/>
      <c r="JI78" s="134"/>
      <c r="JJ78" s="180"/>
      <c r="JK78" s="134"/>
      <c r="JL78" s="107"/>
      <c r="JM78" s="107"/>
      <c r="JN78" s="134"/>
      <c r="JO78" s="107"/>
      <c r="JP78" s="107"/>
      <c r="JQ78" s="107"/>
      <c r="JR78" s="160" t="str">
        <f t="shared" si="150"/>
        <v/>
      </c>
      <c r="JS78" s="160" t="str">
        <f t="shared" si="151"/>
        <v/>
      </c>
      <c r="JT78" s="160" t="str">
        <f t="shared" si="152"/>
        <v/>
      </c>
      <c r="JU78" s="160" t="str">
        <f t="shared" si="153"/>
        <v/>
      </c>
      <c r="JV78" s="98"/>
      <c r="JW78" s="71"/>
      <c r="JX78" s="293" t="str">
        <f>IF(AND(ISNUMBER(JX$14),ISNUMBER(MATCH($IC78,DJ$15:DJ$313,0))),$IC78,"")</f>
        <v>sconc</v>
      </c>
      <c r="JY78" s="293" t="str">
        <f>IF(AND(ISNUMBER(JY$14),ISNUMBER(MATCH($IC78,DK$15:DK$313,0))),$IC78,"")</f>
        <v/>
      </c>
      <c r="JZ78" s="293" t="str">
        <f>IF(AND(ISNUMBER(JZ$14),ISNUMBER(MATCH($IC78,DL$15:DL$313,0))),$IC78,"")</f>
        <v>sconc</v>
      </c>
      <c r="KA78" s="293" t="str">
        <f>IF(AND(ISNUMBER(KA$14),ISNUMBER(MATCH($IC78,DM$15:DM$313,0))),$IC78,"")</f>
        <v>sconc</v>
      </c>
      <c r="KB78" s="293" t="str">
        <f>IF(AND(ISNUMBER(KB$14),ISNUMBER(MATCH($IC78,DN$15:DN$313,0))),$IC78,"")</f>
        <v/>
      </c>
      <c r="KC78" s="293" t="str">
        <f>IF(AND(ISNUMBER(KC$14),ISNUMBER(MATCH($IC78,DO$15:DO$313,0))),$IC78,"")</f>
        <v/>
      </c>
      <c r="KD78" s="293" t="str">
        <f>IF(AND(ISNUMBER(KD$14),ISNUMBER(MATCH($IC78,DP$15:DP$313,0))),$IC78,"")</f>
        <v/>
      </c>
      <c r="KE78" s="293" t="str">
        <f>IF(AND(ISNUMBER(KE$14),ISNUMBER(MATCH($IC78,DQ$15:DQ$313,0))),$IC78,"")</f>
        <v>sconc</v>
      </c>
      <c r="KF78" s="293" t="str">
        <f>IF(AND(ISNUMBER(KF$14),ISNUMBER(MATCH($IC78,DR$15:DR$313,0))),$IC78,"")</f>
        <v/>
      </c>
      <c r="KG78" s="293" t="str">
        <f>IF(AND(ISNUMBER(KG$14),ISNUMBER(MATCH($IC78,DS$15:DS$313,0))),$IC78,"")</f>
        <v>sconc</v>
      </c>
      <c r="KH78" s="293" t="str">
        <f>IF(AND(ISNUMBER(KH$14),ISNUMBER(MATCH($IC78,DT$15:DT$313,0))),$IC78,"")</f>
        <v/>
      </c>
      <c r="KI78" s="293" t="str">
        <f>IF(AND(ISNUMBER(KI$14),ISNUMBER(MATCH($IC78,DU$15:DU$313,0))),$IC78,"")</f>
        <v/>
      </c>
      <c r="KJ78" s="293" t="str">
        <f>IF(AND(ISNUMBER(KJ$14),ISNUMBER(MATCH($IC78,DV$15:DV$313,0))),$IC78,"")</f>
        <v/>
      </c>
      <c r="KK78" s="293" t="str">
        <f>IF(AND(ISNUMBER(KK$14),ISNUMBER(MATCH($IC78,DW$15:DW$313,0))),$IC78,"")</f>
        <v/>
      </c>
      <c r="KL78" s="293" t="str">
        <f>IF(AND(ISNUMBER(KL$14),ISNUMBER(MATCH($IC78,DX$15:DX$313,0))),$IC78,"")</f>
        <v/>
      </c>
      <c r="KM78" s="293" t="str">
        <f>IF(AND(ISNUMBER(KM$14),ISNUMBER(MATCH($IC78,DY$15:DY$313,0))),$IC78,"")</f>
        <v/>
      </c>
      <c r="KN78" s="293" t="str">
        <f>IF(AND(ISNUMBER(KN$14),ISNUMBER(MATCH($IC78,DZ$15:DZ$313,0))),$IC78,"")</f>
        <v/>
      </c>
      <c r="KO78" s="293" t="str">
        <f>IF(AND(ISNUMBER(KO$14),ISNUMBER(MATCH($IC78,EA$15:EA$313,0))),$IC78,"")</f>
        <v/>
      </c>
      <c r="KP78" s="293" t="str">
        <f>IF(AND(ISNUMBER(KP$14),ISNUMBER(MATCH($IC78,EB$15:EB$313,0))),$IC78,"")</f>
        <v/>
      </c>
      <c r="KQ78" s="293" t="str">
        <f>IF(AND(ISNUMBER(KQ$14),ISNUMBER(MATCH($IC78,EC$15:EC$313,0))),$IC78,"")</f>
        <v/>
      </c>
      <c r="KR78" s="293" t="str">
        <f>IF(AND(ISNUMBER(KR$14),ISNUMBER(MATCH($IC78,ED$15:ED$313,0))),$IC78,"")</f>
        <v/>
      </c>
      <c r="KS78" s="293" t="str">
        <f>IF(AND(ISNUMBER(KS$14),ISNUMBER(MATCH($IC78,EE$15:EE$313,0))),$IC78,"")</f>
        <v/>
      </c>
      <c r="KT78" s="293" t="str">
        <f>IF(AND(ISNUMBER(KT$14),ISNUMBER(MATCH($IC78,EF$15:EF$313,0))),$IC78,"")</f>
        <v/>
      </c>
      <c r="KU78" s="293" t="str">
        <f>IF(AND(ISNUMBER(KU$14),ISNUMBER(MATCH($IC78,EG$15:EG$313,0))),$IC78,"")</f>
        <v/>
      </c>
      <c r="KV78" s="293" t="str">
        <f>IF(AND(ISNUMBER(KV$14),ISNUMBER(MATCH($IC78,EH$15:EH$313,0))),$IC78,"")</f>
        <v>sconc</v>
      </c>
      <c r="KW78" s="293" t="str">
        <f>IF(AND(ISNUMBER(KW$14),ISNUMBER(MATCH($IC78,EI$15:EI$313,0))),$IC78,"")</f>
        <v>sconc</v>
      </c>
      <c r="KX78" s="293" t="str">
        <f>IF(AND(ISNUMBER(KX$14),ISNUMBER(MATCH($IC78,EJ$15:EJ$313,0))),$IC78,"")</f>
        <v/>
      </c>
      <c r="KY78" s="293" t="str">
        <f>IF(AND(ISNUMBER(KY$14),ISNUMBER(MATCH($IC78,EK$15:EK$313,0))),$IC78,"")</f>
        <v/>
      </c>
      <c r="KZ78" s="293"/>
      <c r="LA78" s="293"/>
      <c r="LB78" s="293"/>
      <c r="LC78" s="75">
        <f>COUNTIF(JX78:KY78,"="&amp;IC78)</f>
        <v>7</v>
      </c>
      <c r="LD78" s="71"/>
      <c r="LE78" s="71"/>
      <c r="LF78" s="71"/>
      <c r="LG78" s="71"/>
      <c r="LH78" s="71"/>
      <c r="LI78" s="71"/>
      <c r="LJ78" s="71"/>
      <c r="LK78" s="71"/>
      <c r="LL78" s="71"/>
      <c r="LM78" s="71"/>
      <c r="LN78" s="71"/>
      <c r="LO78" s="71"/>
      <c r="LP78" s="71"/>
      <c r="LQ78" s="71"/>
    </row>
    <row r="79" spans="1:329" ht="6" customHeight="1" x14ac:dyDescent="0.25">
      <c r="A79" s="80"/>
      <c r="B79" s="305">
        <f t="shared" si="129"/>
        <v>65</v>
      </c>
      <c r="C79" s="85" t="s">
        <v>69</v>
      </c>
      <c r="D79" s="304" t="s">
        <v>188</v>
      </c>
      <c r="E79" s="71"/>
      <c r="F79" s="260"/>
      <c r="G79" s="261" t="s">
        <v>102</v>
      </c>
      <c r="H79" s="262" t="s">
        <v>2</v>
      </c>
      <c r="I79" s="260"/>
      <c r="J79" s="261"/>
      <c r="K79" s="262"/>
      <c r="L79" s="260"/>
      <c r="M79" s="261" t="s">
        <v>657</v>
      </c>
      <c r="N79" s="262" t="s">
        <v>238</v>
      </c>
      <c r="O79" s="260"/>
      <c r="P79" s="261"/>
      <c r="Q79" s="262"/>
      <c r="R79" s="260"/>
      <c r="S79" s="261"/>
      <c r="T79" s="262"/>
      <c r="U79" s="260"/>
      <c r="V79" s="261"/>
      <c r="W79" s="262"/>
      <c r="X79" s="260"/>
      <c r="Y79" s="261"/>
      <c r="Z79" s="262"/>
      <c r="AA79" s="260"/>
      <c r="AB79" s="261"/>
      <c r="AC79" s="262"/>
      <c r="AD79" s="260"/>
      <c r="AE79" s="261"/>
      <c r="AF79" s="262"/>
      <c r="AG79" s="260"/>
      <c r="AH79" s="261"/>
      <c r="AI79" s="262"/>
      <c r="AJ79" s="260"/>
      <c r="AK79" s="261"/>
      <c r="AL79" s="262"/>
      <c r="AM79" s="260"/>
      <c r="AN79" s="261"/>
      <c r="AO79" s="262"/>
      <c r="AP79" s="283"/>
      <c r="AQ79" s="356"/>
      <c r="AR79" s="351"/>
      <c r="AS79" s="283"/>
      <c r="AT79" s="356"/>
      <c r="AU79" s="351"/>
      <c r="AV79" s="260"/>
      <c r="AW79" s="261"/>
      <c r="AX79" s="262"/>
      <c r="AY79" s="260"/>
      <c r="AZ79" s="261"/>
      <c r="BA79" s="262"/>
      <c r="BB79" s="260"/>
      <c r="BC79" s="261"/>
      <c r="BD79" s="262"/>
      <c r="BE79" s="260"/>
      <c r="BF79" s="261"/>
      <c r="BG79" s="262"/>
      <c r="BH79" s="260"/>
      <c r="BI79" s="261"/>
      <c r="BJ79" s="262"/>
      <c r="BK79" s="260"/>
      <c r="BL79" s="261"/>
      <c r="BM79" s="262"/>
      <c r="BN79" s="260"/>
      <c r="BO79" s="261"/>
      <c r="BP79" s="262"/>
      <c r="BQ79" s="260"/>
      <c r="BR79" s="261"/>
      <c r="BS79" s="262"/>
      <c r="BT79" s="260"/>
      <c r="BU79" s="261"/>
      <c r="BV79" s="262"/>
      <c r="BW79" s="260"/>
      <c r="BX79" s="261"/>
      <c r="BY79" s="262"/>
      <c r="BZ79" s="260"/>
      <c r="CA79" s="261" t="s">
        <v>114</v>
      </c>
      <c r="CB79" s="276">
        <v>0.01</v>
      </c>
      <c r="CC79" s="260"/>
      <c r="CD79" s="261"/>
      <c r="CE79" s="262"/>
      <c r="CF79" s="376" t="s">
        <v>2</v>
      </c>
      <c r="CG79" s="229"/>
      <c r="CH79" s="230" t="str">
        <f>IF(ISNUMBER(FW79),IF(ISNUMBER(MATCH(GA79,$CG$15:$CG$313,0)),0,MAX(CH$14:CH78)+1),"")</f>
        <v/>
      </c>
      <c r="CI79" s="7">
        <f t="shared" ref="CI79:CI142" si="154">IF(ISNUMBER(MATCH($C79,$G$15:$G$314,0)),MATCH($C79,$G$15:$G$314,0),(((IF(ISNUMBER(MATCH($C79,$F$15:$F$314,0)),MATCH($C79,$F$15:$F$314,0),"")))))</f>
        <v>57</v>
      </c>
      <c r="CJ79" s="7" t="str">
        <f t="shared" ref="CJ79:CJ142" si="155">IF(ISNUMBER(MATCH($C79,$J$15:$J$314,0)),MATCH($C79,$J$15:$J$314,0),(((IF(ISNUMBER(MATCH($C79,$I$15:$I$314,0)),MATCH($C79,$I$15:$I$314,0),"")))))</f>
        <v/>
      </c>
      <c r="CK79" s="7">
        <f t="shared" ref="CK79:CK142" si="156">IF(ISNUMBER(MATCH($C79,$M$15:$M$314,0)),MATCH($C79,$M$15:$M$314,0),(((IF(ISNUMBER(MATCH($C79,$L$15:$L$314,0)),MATCH($C79,$L$15:$L$314,0),"")))))</f>
        <v>50</v>
      </c>
      <c r="CL79" s="7">
        <f t="shared" ref="CL79:CL142" si="157">IF(ISNUMBER(MATCH($C79,$P$15:$P$314,0)),MATCH($C79,$P$15:$P$314,0),(((IF(ISNUMBER(MATCH($C79,$O$15:$O$314,0)),MATCH($C79,$O$15:$O$314,0),"")))))</f>
        <v>56</v>
      </c>
      <c r="CM79" s="7">
        <f t="shared" ref="CM79:CM142" si="158">IF(ISNUMBER(MATCH($C79,$S$15:$S$314,0)),MATCH($C79,$S$15:$S$314,0),(((IF(ISNUMBER(MATCH($C79,$R$15:$R$314,0)),MATCH($C79,$R$15:$R$314,0),"")))))</f>
        <v>24</v>
      </c>
      <c r="CN79" s="7" t="str">
        <f t="shared" ref="CN79:CN142" si="159">IF(ISNUMBER(MATCH($C79,$V$15:$V$314,0)),MATCH($C79,$V$15:$V$314,0),(((IF(ISNUMBER(MATCH($C79,$U$15:$U$314,0)),MATCH($C79,$U$15:$U$314,0),"")))))</f>
        <v/>
      </c>
      <c r="CO79" s="7" t="str">
        <f t="shared" ref="CO79:CO142" si="160">IF(ISNUMBER(MATCH($C79,$Y$15:$Y$314,0)),MATCH($C79,$Y$15:$Y$314,0),(((IF(ISNUMBER(MATCH($C79,$X$15:$X$314,0)),MATCH($C79,$X$15:$X$314,0),"")))))</f>
        <v/>
      </c>
      <c r="CP79" s="7">
        <f t="shared" ref="CP79:CP142" si="161">IF(ISNUMBER(MATCH($C79,$AB$15:$AB$314,0)),MATCH($C79,$AB$15:$AB$314,0),(((IF(ISNUMBER(MATCH($C79,$AA$15:$AA$314,0)),MATCH($C79,$AA$15:$AA$314,0),"")))))</f>
        <v>55</v>
      </c>
      <c r="CQ79" s="7">
        <f t="shared" ref="CQ79:CQ142" si="162">IF(ISNUMBER(MATCH($C79,$AE$15:$AE$314,0)),MATCH($C79,$AE$15:$AE$314,0),(((IF(ISNUMBER(MATCH($C79,$AD$15:$AD$314,0)),MATCH($C79,$AD$15:$AD$314,0),"")))))</f>
        <v>28</v>
      </c>
      <c r="CR79" s="7">
        <f t="shared" ref="CR79:CR142" si="163">IF(ISNUMBER(MATCH($C79,$AH$15:$AH$314,0)),MATCH($C79,$AH$15:$AH$314,0),(((IF(ISNUMBER(MATCH($C79,$AG$15:$AG$314,0)),MATCH($C79,$AG$15:$AG$314,0),"")))))</f>
        <v>54</v>
      </c>
      <c r="CS79" s="7">
        <f t="shared" ref="CS79:CS142" si="164">IF(ISNUMBER(MATCH($C79,$AK$15:$AK$314,0)),MATCH($C79,$AK$15:$AK$314,0),(((IF(ISNUMBER(MATCH($C79,$AJ$15:$AJ$314,0)),MATCH($C79,$AJ$15:$AJ$314,0),"")))))</f>
        <v>27</v>
      </c>
      <c r="CT79" s="7">
        <f t="shared" ref="CT79:CT142" si="165">IF(ISNUMBER(MATCH($C79,$AN$15:$AN$314,0)),MATCH($C79,$AN$15:$AN$314,0),(((IF(ISNUMBER(MATCH($C79,$AM$15:$AM$314,0)),MATCH($C79,$AM$15:$AM$314,0),"")))))</f>
        <v>45</v>
      </c>
      <c r="CU79" s="7" t="str">
        <f t="shared" ref="CU79:CU142" si="166">IF(ISNUMBER(MATCH($C79,$AQ$15:$AQ$314,0)),MATCH($C79,$AQ$15:$AQ$314,0),(((IF(ISNUMBER(MATCH($C79,$AP$15:$AP$314,0)),MATCH($C79,$AP$15:$AP$314,0),"")))))</f>
        <v/>
      </c>
      <c r="CV79" s="7" t="str">
        <f t="shared" ref="CV79:CV142" si="167">IF(ISNUMBER(MATCH($C79,$AT$15:$AT$314,0)),MATCH($C79,$AT$15:$AT$314,0),(((IF(ISNUMBER(MATCH($C79,$AS$15:$AS$314,0)),MATCH($C79,$AS$15:$AS$314,0),"")))))</f>
        <v/>
      </c>
      <c r="CW79" s="7" t="str">
        <f t="shared" ref="CW79:CW142" si="168">IF(ISNUMBER(MATCH($C79,$AW$15:$AW$314,0)),MATCH($C79,$AW$15:$AW$314,0),(((IF(ISNUMBER(MATCH($C79,$AV$15:$AV$314,0)),MATCH($C79,$AV$15:$AV$314,0),"")))))</f>
        <v/>
      </c>
      <c r="CX79" s="7" t="str">
        <f t="shared" ref="CX79:CX142" si="169">IF(ISNUMBER(MATCH($C79,$AZ$15:$AZ$314,0)),MATCH($C79,$AZ$15:$AZ$314,0),(((IF(ISNUMBER(MATCH($C79,$AY$15:$AY$314,0)),MATCH($C79,$AY$15:$AY$314,0),"")))))</f>
        <v/>
      </c>
      <c r="CY79" s="7" t="str">
        <f t="shared" ref="CY79:CY142" si="170">IF(ISNUMBER(MATCH($C79,$BC$15:$BC$314,0)),MATCH($C79,$BC$15:$BC$314,0),(((IF(ISNUMBER(MATCH($C79,$BB$15:$BB$314,0)),MATCH($C79,$BB$15:$BB$314,0),"")))))</f>
        <v/>
      </c>
      <c r="CZ79" s="7" t="str">
        <f t="shared" ref="CZ79:CZ142" si="171">IF(ISNUMBER(MATCH($C79,$BF$15:$BF$314,0)),MATCH($C79,$BF$15:$BF$314,0),(((IF(ISNUMBER(MATCH($C79,$BE$15:$BE$314,0)),MATCH($C79,$BE$15:$BE$314,0),"")))))</f>
        <v/>
      </c>
      <c r="DA79" s="7" t="str">
        <f t="shared" ref="DA79:DA142" si="172">IF(ISNUMBER(MATCH($C79,$BI$15:$BI$314,0)),MATCH($C79,$BI$15:$BI$314,0),(((IF(ISNUMBER(MATCH($C79,$BH$15:$BH$314,0)),MATCH($C79,$BH$15:$BH$314,0),"")))))</f>
        <v/>
      </c>
      <c r="DB79" s="7" t="str">
        <f t="shared" ref="DB79:DB142" si="173">IF(ISNUMBER(MATCH($C79,$BL$15:$BL$314,0)),MATCH($C79,$BL$15:$BL$314,0),(((IF(ISNUMBER(MATCH($C79,$BK$15:$BK$314,0)),MATCH($C79,$BK$15:$BK$314,0),"")))))</f>
        <v/>
      </c>
      <c r="DC79" s="7" t="str">
        <f t="shared" ref="DC79:DC142" si="174">IF(ISNUMBER(MATCH($C79,$BO$15:$BO$314,0)),MATCH($C79,$BO$15:$BO$314,0),(((IF(ISNUMBER(MATCH($C79,$BN$15:$BN$314,0)),MATCH($C79,$BN$15:$BN$314,0),"")))))</f>
        <v/>
      </c>
      <c r="DD79" s="7" t="str">
        <f t="shared" ref="DD79:DD142" si="175">IF(ISNUMBER(MATCH($C79,$BR$15:$BR$314,0)),MATCH($C79,$BR$15:$BR$314,0),(((IF(ISNUMBER(MATCH($C79,$BQ$15:$BQ$314,0)),MATCH($C79,$BQ$15:$BQ$314,0),"")))))</f>
        <v/>
      </c>
      <c r="DE79" s="7" t="str">
        <f t="shared" ref="DE79:DE142" si="176">IF(ISNUMBER(MATCH($C79,$BU$15:$BU$314,0)),MATCH($C79,$BU$15:$BU$314,0),(((IF(ISNUMBER(MATCH($C79,$BT$15:$BT$314,0)),MATCH($C79,$BT$15:$BT$314,0),"")))))</f>
        <v/>
      </c>
      <c r="DF79" s="7" t="str">
        <f t="shared" ref="DF79:DF142" si="177">IF(ISNUMBER(MATCH($C79,$BX$15:$BX$314,0)),MATCH($C79,$BX$15:$BX$314,0),(((IF(ISNUMBER(MATCH($C79,$BW$15:$BW$314,0)),MATCH($C79,$BW$15:$BW$314,0),"")))))</f>
        <v/>
      </c>
      <c r="DG79" s="7">
        <f t="shared" ref="DG79:DG142" si="178">IF(ISNUMBER(MATCH($C79,$CA$15:$CA$314,0)),MATCH($C79,$CA$15:$CA$314,0),(((IF(ISNUMBER(MATCH($C79,$BZ$15:$BZ$314,0)),MATCH($C79,$BZ$15:$BZ$314,0),"")))))</f>
        <v>64</v>
      </c>
      <c r="DH79" s="7" t="str">
        <f t="shared" ref="DH79:DH142" si="179">IF(ISNUMBER(MATCH($C79,$CD$15:$CD$314,0)),MATCH($C79,$CD$15:$CD$314,0),(((IF(ISNUMBER(MATCH($C79,$CC$15:$CC$314,0)),MATCH($C79,$CC$15:$CC$314,0),"")))))</f>
        <v/>
      </c>
      <c r="DI79" s="65" t="s">
        <v>2</v>
      </c>
      <c r="DJ79" s="309" t="str">
        <f t="shared" ref="DJ79:DJ142" si="180">IF(ISTEXT(INDEX($F$15:$H$314,CI79,1)),INDEX($F$15:$H$314,CI79,1),IF(ISNUMBER(CI79),INDEX($F$15:$H$314,CI79,2),"-"))</f>
        <v>npsink</v>
      </c>
      <c r="DK79" s="309" t="str">
        <f t="shared" ref="DK79:DK142" si="181">IF(ISTEXT(INDEX($I$15:$K$314,CJ79,1)),INDEX($I$15:$K$314,CJ79,1),IF(ISNUMBER(CJ79),INDEX($I$15:$K$314,CJ79,2),"-"))</f>
        <v>-</v>
      </c>
      <c r="DL79" s="309" t="str">
        <f t="shared" ref="DL79:DL142" si="182">IF(ISTEXT(INDEX($L$15:$N$314,CK79,1)),INDEX($L$15:$N$314,CK79,1),IF(ISNUMBER(CK79),INDEX($L$15:$N$314,CK79,2),"-"))</f>
        <v>npsink</v>
      </c>
      <c r="DM79" s="309" t="str">
        <f t="shared" ref="DM79:DM142" si="183">IF(ISTEXT(INDEX($O$15:$Q$314,CL79,1)),INDEX($O$15:$Q$314,CL79,1),IF(ISNUMBER(CL79),INDEX($O$15:$Q$314,CL79,2),"-"))</f>
        <v>npsink</v>
      </c>
      <c r="DN79" s="309" t="str">
        <f t="shared" ref="DN79:DN142" si="184">IF(ISTEXT(INDEX($R$15:$T$314,CM79,1)),INDEX($R$15:$T$314,CM79,1),IF(ISNUMBER(CM79),INDEX($R$15:$T$314,CM79,2),"-"))</f>
        <v>npsink</v>
      </c>
      <c r="DO79" s="309" t="str">
        <f t="shared" ref="DO79:DO142" si="185">IF(ISTEXT(INDEX($U$15:$W$314,CN79,1)),INDEX($U$15:$W$314,CN79,1),IF(ISNUMBER(CN79),INDEX($U$15:$W$314,CN79,2),"-"))</f>
        <v>-</v>
      </c>
      <c r="DP79" s="309" t="str">
        <f t="shared" ref="DP79:DP142" si="186">IF(ISTEXT(INDEX($X$15:$Z$314,CO79,1)),INDEX($X$15:$Z$314,CO79,1),IF(ISNUMBER(CO79),INDEX($X$15:$Z$314,CO79,2),"-"))</f>
        <v>-</v>
      </c>
      <c r="DQ79" s="309" t="str">
        <f t="shared" ref="DQ79:DQ142" si="187">IF(ISTEXT(INDEX($AA$15:$AC$314,CP79,1)),INDEX($AA$15:$AC$314,CP79,1),IF(ISNUMBER(CP79),INDEX($AA$15:$AC$314,CP79,2),"-"))</f>
        <v>npsink</v>
      </c>
      <c r="DR79" s="309" t="str">
        <f t="shared" ref="DR79:DR142" si="188">IF(ISTEXT(INDEX($AD$15:$AF$314,CQ79,1)),INDEX($AD$15:$AF$314,CQ79,1),IF(ISNUMBER(CQ79),INDEX($AD$15:$AF$314,CQ79,2),"-"))</f>
        <v>npsink</v>
      </c>
      <c r="DS79" s="309" t="str">
        <f t="shared" ref="DS79:DS142" si="189">IF(ISTEXT(INDEX($AG$15:$AI$314,CR79,1)),INDEX($AG$15:$AI$314,CR79,1),IF(ISNUMBER(CR79),INDEX($AG$15:$AI$314,CR79,2),"-"))</f>
        <v>npsink</v>
      </c>
      <c r="DT79" s="309" t="str">
        <f t="shared" ref="DT79:DT142" si="190">IF(ISTEXT(INDEX($AJ$15:$AL$314,CS79,1)),INDEX($AJ$15:$AL$314,CS79,1),IF(ISNUMBER(CS79),INDEX($AJ$15:$AL$314,CS79,2),"-"))</f>
        <v>npsink</v>
      </c>
      <c r="DU79" s="309" t="str">
        <f t="shared" ref="DU79:DU142" si="191">IF(ISTEXT(INDEX($AM$15:$AO$314,CT79,1)),INDEX($AM$15:$AO$314,CT79,1),IF(ISNUMBER(CT79),INDEX($AM$15:$AO$314,CT79,2),"-"))</f>
        <v>npsink</v>
      </c>
      <c r="DV79" s="309" t="str">
        <f t="shared" ref="DV79:DV142" si="192">IF(ISTEXT(INDEX($AP$15:$AR$314,CU79,1)),INDEX($AP$15:$AR$314,CU79,1),IF(ISNUMBER(CU79),INDEX($AP$15:$AR$314,CU79,2),"-"))</f>
        <v>-</v>
      </c>
      <c r="DW79" s="309" t="str">
        <f t="shared" ref="DW79:DW142" si="193">IF(ISTEXT(INDEX($AS$15:$AU$314,CV79,1)),INDEX($AS$15:$AU$314,CV79,1),IF(ISNUMBER(CV79),INDEX($AS$15:$AU$314,CV79,2),"-"))</f>
        <v>-</v>
      </c>
      <c r="DX79" s="309" t="str">
        <f t="shared" ref="DX79:DX142" si="194">IF(ISTEXT(INDEX($AV$15:$AX$314,CW79,1)),INDEX($AV$15:$AX$314,CW79,1),IF(ISNUMBER(CW79),INDEX($AV$15:$AX$314,CW79,2),"-"))</f>
        <v>-</v>
      </c>
      <c r="DY79" s="309" t="str">
        <f t="shared" ref="DY79:DY142" si="195">IF(ISTEXT(INDEX($AY$15:$BA$314,CX79,1)),INDEX($AY$15:$BA$314,CX79,1),IF(ISNUMBER(CX79),INDEX($AY$15:$BA$314,CX79,2),"-"))</f>
        <v>-</v>
      </c>
      <c r="DZ79" s="309" t="str">
        <f t="shared" ref="DZ79:DZ142" si="196">IF(ISTEXT(INDEX($BB$15:$BD$314,CY79,1)),INDEX($BB$15:$BD$314,CY79,1),IF(ISNUMBER(CY79),INDEX($BB$15:$BD$314,CY79,2),"-"))</f>
        <v>-</v>
      </c>
      <c r="EA79" s="309" t="str">
        <f t="shared" ref="EA79:EA142" si="197">IF(ISTEXT(INDEX($BE$15:$BG$314,CZ79,1)),INDEX($BE$15:$BG$314,CZ79,1),IF(ISNUMBER(CZ79),INDEX($BE$15:$BG$314,CZ79,2),"-"))</f>
        <v>-</v>
      </c>
      <c r="EB79" s="309" t="str">
        <f t="shared" ref="EB79:EB142" si="198">IF(ISTEXT(INDEX($BH$15:$BJ$314,DA79,1)),INDEX($BH$15:$BJ$314,DA79,1),IF(ISNUMBER(DA79),INDEX($BH$15:$BJ$314,DA79,2),"-"))</f>
        <v>-</v>
      </c>
      <c r="EC79" s="309" t="str">
        <f t="shared" ref="EC79:EC142" si="199">IF(ISTEXT(INDEX($BK$15:$BM$314,DB79,1)),INDEX($BK$15:$BM$314,DB79,1),IF(ISNUMBER(DB79),INDEX($BK$15:$BM$314,DB79,2),"-"))</f>
        <v>-</v>
      </c>
      <c r="ED79" s="309" t="str">
        <f t="shared" ref="ED79:ED142" si="200">IF(ISTEXT(INDEX($BN$15:$BP$314,DC79,1)),INDEX($BN$15:$BP$314,DC79,1),IF(ISNUMBER(DC79),INDEX($BN$15:$BP$314,DC79,2),"-"))</f>
        <v>-</v>
      </c>
      <c r="EE79" s="309" t="str">
        <f t="shared" ref="EE79:EE142" si="201">IF(ISTEXT(INDEX($BQ$15:$BS$314,DD79,1)),INDEX($BQ$15:$BS$314,DD79,1),IF(ISNUMBER(DD79),INDEX($BQ$15:$BS$314,DD79,2),"-"))</f>
        <v>-</v>
      </c>
      <c r="EF79" s="309" t="str">
        <f t="shared" ref="EF79:EF142" si="202">IF(ISTEXT(INDEX($BT$15:$BV$314,DE79,1)),INDEX($BT$15:$BV$314,DE79,1),IF(ISNUMBER(DE79),INDEX($BT$15:$BV$314,DE79,2),"-"))</f>
        <v>-</v>
      </c>
      <c r="EG79" s="309" t="str">
        <f t="shared" ref="EG79:EG142" si="203">IF(ISTEXT(INDEX($BW$15:$BY$314,DF79,1)),INDEX($BW$15:$BY$314,DF79,1),IF(ISNUMBER(DF79),INDEX($BW$15:$BY$314,DF79,2),"-"))</f>
        <v>-</v>
      </c>
      <c r="EH79" s="309" t="str">
        <f t="shared" ref="EH79:EH142" si="204">IF(ISTEXT(INDEX($BZ$15:$CB$314,DG79,1)),INDEX($BZ$15:$CB$314,DG79,1),IF(ISNUMBER(DG79),INDEX($BZ$15:$CB$314,DG79,2),"-"))</f>
        <v>npsink</v>
      </c>
      <c r="EI79" s="309" t="str">
        <f t="shared" ref="EI79:EI142" si="205">IF(ISTEXT(INDEX($CC$15:$CE$314,DH79,1)),INDEX($CC$15:$CE$314,DH79,1),IF(ISNUMBER(DH79),INDEX($CC$15:$CE$314,DH79,2),"-"))</f>
        <v>-</v>
      </c>
      <c r="EJ79" s="7"/>
      <c r="EK79" s="7"/>
      <c r="EL79" s="7"/>
      <c r="EM79" s="34"/>
      <c r="EN79" s="66" t="str">
        <f t="shared" ref="EN79:EN142" si="206">IF(ISNUMBER($CI79),INDEX($G$15:$H$314,$CI79,2),"-")</f>
        <v>nph</v>
      </c>
      <c r="EO79" s="66" t="str">
        <f t="shared" ref="EO79:EO142" si="207">IF(ISNUMBER($CJ79),INDEX($J$15:$K$314,$CJ79,2),"-")</f>
        <v>-</v>
      </c>
      <c r="EP79" s="66" t="str">
        <f t="shared" ref="EP79:EP142" si="208">IF(ISNUMBER($CK79),INDEX($M$15:$N$314,$CK79,2),"-")</f>
        <v>nph</v>
      </c>
      <c r="EQ79" s="66" t="str">
        <f t="shared" ref="EQ79:EQ142" si="209">IF(ISNUMBER($CL79),INDEX($P$15:$Q$314,$CL79,2),"-")</f>
        <v>nph</v>
      </c>
      <c r="ER79" s="66" t="str">
        <f t="shared" ref="ER79:ER142" si="210">IF(ISNUMBER(CM79),INDEX($S$15:$T$314,CM79,2),"-")</f>
        <v>nph</v>
      </c>
      <c r="ES79" s="66" t="str">
        <f t="shared" ref="ES79:ES142" si="211">IF(ISNUMBER(CN79),INDEX($V$15:$W$314,CN79,2),"-")</f>
        <v>-</v>
      </c>
      <c r="ET79" s="66" t="str">
        <f t="shared" ref="ET79:ET142" si="212">IF(ISNUMBER(CO79),INDEX($Y$15:$Z$314,CO79,2),"-")</f>
        <v>-</v>
      </c>
      <c r="EU79" s="66" t="str">
        <f t="shared" ref="EU79:EU142" si="213">IF(ISNUMBER(CP79),INDEX($AB$15:$AC$314,CP79,2),"-")</f>
        <v>nph</v>
      </c>
      <c r="EV79" s="66" t="str">
        <f t="shared" ref="EV79:EV142" si="214">IF(ISNUMBER(CQ79),INDEX($AE$15:$AF$314,CQ79,2),"-")</f>
        <v>nph</v>
      </c>
      <c r="EW79" s="66" t="str">
        <f t="shared" ref="EW79:EW142" si="215">IF(ISNUMBER(CR79),INDEX($AH$15:$AI$314,CR79,2),"-")</f>
        <v>nph</v>
      </c>
      <c r="EX79" s="66" t="str">
        <f t="shared" ref="EX79:EX142" si="216">IF(ISNUMBER(CS79),INDEX($AK$15:$AL$314,CS79,2),"-")</f>
        <v>nph</v>
      </c>
      <c r="EY79" s="66" t="str">
        <f t="shared" ref="EY79:EY142" si="217">IF(ISNUMBER(CT79),INDEX($AN$15:$AO$314,CT79,2),"-")</f>
        <v>nph</v>
      </c>
      <c r="EZ79" s="66" t="str">
        <f t="shared" ref="EZ79:EZ142" si="218">IF(ISNUMBER(CU79),INDEX($AQ$15:$AR$314,CU79,2),"-")</f>
        <v>-</v>
      </c>
      <c r="FA79" s="66" t="str">
        <f t="shared" ref="FA79:FA142" si="219">IF(ISNUMBER(CV79),INDEX($AT$15:$AU$314,CV79,2),"-")</f>
        <v>-</v>
      </c>
      <c r="FB79" s="66" t="str">
        <f t="shared" ref="FB79:FB142" si="220">IF(ISNUMBER(CW79),INDEX($AW$15:$AX$314,CW79,2),"-")</f>
        <v>-</v>
      </c>
      <c r="FC79" s="66" t="str">
        <f t="shared" ref="FC79:FC142" si="221">IF(ISNUMBER(CX79),INDEX($AZ$15:$BA$314,CX79,2),"-")</f>
        <v>-</v>
      </c>
      <c r="FD79" s="66" t="str">
        <f t="shared" ref="FD79:FD142" si="222">IF(ISNUMBER(CY79),INDEX($BC$15:$BD$314,CY79,2),"-")</f>
        <v>-</v>
      </c>
      <c r="FE79" s="66" t="str">
        <f t="shared" ref="FE79:FE142" si="223">IF(ISNUMBER(CZ79),INDEX($BF$15:$BG$314,CZ79,2),"-")</f>
        <v>-</v>
      </c>
      <c r="FF79" s="66" t="str">
        <f t="shared" ref="FF79:FF142" si="224">IF(ISNUMBER(DA79),INDEX($BI$15:$BJ$314,DA79,2),"-")</f>
        <v>-</v>
      </c>
      <c r="FG79" s="66" t="str">
        <f t="shared" ref="FG79:FG142" si="225">IF(ISNUMBER(DB79),INDEX($BL$15:$BM$314,DB79,2),"-")</f>
        <v>-</v>
      </c>
      <c r="FH79" s="66" t="str">
        <f t="shared" ref="FH79:FH142" si="226">IF(ISNUMBER(DC79),INDEX($BO$15:$BP$314,DC79,2),"-")</f>
        <v>-</v>
      </c>
      <c r="FI79" s="66" t="str">
        <f t="shared" ref="FI79:FI142" si="227">IF(ISNUMBER(DD79),INDEX($BR$15:$BS$314,DD79,2),"-")</f>
        <v>-</v>
      </c>
      <c r="FJ79" s="66" t="str">
        <f t="shared" ref="FJ79:FJ142" si="228">IF(ISNUMBER(DE79),INDEX($BU$15:$BV$314,DE79,2),"-")</f>
        <v>-</v>
      </c>
      <c r="FK79" s="66" t="str">
        <f t="shared" ref="FK79:FK142" si="229">IF(ISNUMBER(DF79),INDEX($BX$15:$BY$314,DF79,2),"-")</f>
        <v>-</v>
      </c>
      <c r="FL79" s="66">
        <f t="shared" ref="FL79:FL142" si="230">IF(ISNUMBER(DG79),INDEX($CA$15:$CB$314,DG79,2),"-")</f>
        <v>10</v>
      </c>
      <c r="FM79" s="66" t="str">
        <f t="shared" ref="FM79:FM142" si="231">IF(ISNUMBER(DH79),INDEX($CD$15:$CE$314,DH79,2),"-")</f>
        <v>-</v>
      </c>
      <c r="FN79" s="7"/>
      <c r="FO79" s="7"/>
      <c r="FP79" s="7"/>
      <c r="FQ79" s="97" t="s">
        <v>2</v>
      </c>
      <c r="FR79" s="71"/>
      <c r="FS79" s="7">
        <f>IF(ISNUMBER(INDEX($CI$15:$DI$314,$B79,GC$5)),MAX(FS$14:FS78)+1,0)</f>
        <v>0</v>
      </c>
      <c r="FT79" s="7" t="str">
        <f t="shared" ref="FT79:FT142" si="232">IF(FT78="","",IF($B79&lt;=$FS$13,$B79,""))</f>
        <v/>
      </c>
      <c r="FU79" s="7" t="str">
        <f t="shared" ref="FU79:FU142" si="233">IF(ISNUMBER($FT79),MATCH(FT79,$FS$15:$FS$316,0),"")</f>
        <v/>
      </c>
      <c r="FV79" s="291">
        <f t="shared" ref="FV79:FV142" si="234">IF(AND(ISNUMBER(B79),FW79=""),B79,IF(MATCH(GA79,$GA$15:$GA$314,0)&lt;&gt;FW79,"",0))</f>
        <v>65</v>
      </c>
      <c r="FW79" s="291" t="str">
        <f t="shared" ref="FW79:FW142" si="235">IF(ISNUMBER(FU79),B79,"")</f>
        <v/>
      </c>
      <c r="FX79" s="291" t="str">
        <f t="shared" ref="FX79:FX110" si="236">IF(ISNUMBER($FT79),INDEX($EN$15:$FQ$314,$FU79,GC$5),"")</f>
        <v/>
      </c>
      <c r="FY79" s="85" t="str">
        <f t="shared" ref="FY79:FY142" si="237">IF(GA79="","",IF($FY$13=1,IF(ISNUMBER(B79),IF(ISNUMBER(MATCH(GA79,$D$15:$D$314,0)),GA79,INDEX($D$15:$D$314,MATCH(GA79,$C$15:$C$315,0),1)),""),""))</f>
        <v/>
      </c>
      <c r="FZ79" s="338" t="str">
        <f t="shared" ref="FZ79:FZ142" si="238">IF($FY$13=1,IF(AND(ISNUMBER($FV79),ISNUMBER(B79)),INDEX($FX$15:$FX$314,$B79,1),""),"")</f>
        <v/>
      </c>
      <c r="GA79" s="316" t="str">
        <f t="shared" ref="GA79:GA142" si="239">IF(ISNUMBER($FT79),INDEX($DJ$15:$EM$314,$FU79,GC$5),"")</f>
        <v/>
      </c>
      <c r="GB79" s="28" t="str">
        <f t="shared" ref="GB79:GB142" si="240">IF(GA79="","",IF(GA79=GA80,1,""))</f>
        <v/>
      </c>
      <c r="GC79" s="279" t="str">
        <f t="shared" si="115"/>
        <v/>
      </c>
      <c r="GD79" s="366" t="str">
        <f t="shared" ref="GD79:GD110" si="241">IF(GC79="","",IF(ISNUMBER(MATCH(GC79,$C$15:$C$316,0)),INDEX($EN$15:$FQ$316,MATCH(GC79,$C$15:$C$316,0),$GC$5),"-"))</f>
        <v/>
      </c>
      <c r="GE79" s="81"/>
      <c r="GF79" s="279" t="str">
        <f t="shared" si="116"/>
        <v/>
      </c>
      <c r="GG79" s="366" t="str">
        <f t="shared" ref="GG79:GG110" si="242">IF(GF79="","",IF(ISNUMBER(MATCH(GF79,$C$15:$C$316,0)),INDEX($EN$15:$FQ$316,MATCH(GF79,$C$15:$C$316,0),$GC$5),"-"))</f>
        <v/>
      </c>
      <c r="GH79" s="81"/>
      <c r="GI79" s="279" t="str">
        <f t="shared" si="117"/>
        <v/>
      </c>
      <c r="GJ79" s="366" t="str">
        <f t="shared" ref="GJ79:GJ110" si="243">IF(GI79="","",IF(ISNUMBER(MATCH(GI79,$C$15:$C$316,0)),INDEX($EN$15:$FQ$316,MATCH(GI79,$C$15:$C$316,0),$GC$5),"-"))</f>
        <v/>
      </c>
      <c r="GK79" s="81"/>
      <c r="GL79" s="279" t="str">
        <f t="shared" si="118"/>
        <v/>
      </c>
      <c r="GM79" s="362" t="str">
        <f t="shared" ref="GM79:GM110" si="244">IF(GL79="","",IF(ISNUMBER(MATCH(GL79,$C$15:$C$316,0)),INDEX($EN$15:$FQ$316,MATCH(GL79,$C$15:$C$316,0),$GC$5),"-"))</f>
        <v/>
      </c>
      <c r="GN79" s="81"/>
      <c r="GO79" s="279" t="str">
        <f t="shared" si="119"/>
        <v/>
      </c>
      <c r="GP79" s="286" t="str">
        <f t="shared" ref="GP79:GP142" si="245">IF(GO79="","",IF(ISNUMBER(MATCH(GO79,$C$15:$C$316,0)),INDEX($EN$15:$FQ$316,MATCH(GO79,$C$15:$C$316,0),$GC$5),"-"))</f>
        <v/>
      </c>
      <c r="GQ79" s="279"/>
      <c r="GR79" s="339" t="str">
        <f>IF(ISNUMBER(IF79),INDEX($GA$15:$GA$313,MATCH(IF79,$IE$15:$IE$190,0),1),"")</f>
        <v/>
      </c>
      <c r="GS79" s="341" t="str">
        <f t="shared" ref="GS79:GS142" si="246">IF(GR79="","",INDEX($FZ$15:$FZ$313,MATCH(GR79,$GA$15:$GA$313,0),1))</f>
        <v/>
      </c>
      <c r="GT79" s="340" t="str">
        <f t="shared" ref="GT79:GT142" si="247">IF(GR79="","",INDEX($FY$15:$FY$313,MATCH(GR79,$GA$15:$GA$313,0),1))</f>
        <v/>
      </c>
      <c r="GU79" s="279"/>
      <c r="GV79" s="279"/>
      <c r="GW79" s="279"/>
      <c r="GX79" s="279"/>
      <c r="GY79" s="279"/>
      <c r="GZ79" s="71"/>
      <c r="HA79" s="281"/>
      <c r="HB79" s="371"/>
      <c r="HC79" s="281"/>
      <c r="HD79" s="281"/>
      <c r="HE79" s="281"/>
      <c r="HF79" s="281"/>
      <c r="HG79" s="281"/>
      <c r="HH79" s="281"/>
      <c r="HI79" s="281"/>
      <c r="HJ79" s="281"/>
      <c r="HK79" s="293"/>
      <c r="HL79" s="293"/>
      <c r="HM79" s="75"/>
      <c r="HN79" s="293">
        <f>IF(HA79&lt;&gt;"",MAX(HN$14:HN78)+1,0)</f>
        <v>0</v>
      </c>
      <c r="HO79" s="293">
        <f>IF(HB79&lt;&gt;"",MAX(HO$14:HO78)+1,0)</f>
        <v>0</v>
      </c>
      <c r="HP79" s="293">
        <f>IF(HC79&lt;&gt;"",MAX(HP$14:HP78)+1,0)</f>
        <v>0</v>
      </c>
      <c r="HQ79" s="293">
        <f>IF(HD79&lt;&gt;"",MAX(HQ$14:HQ78)+1,0)</f>
        <v>0</v>
      </c>
      <c r="HR79" s="293">
        <f>IF(HE79&lt;&gt;"",MAX(HR$14:HR78)+1,0)</f>
        <v>0</v>
      </c>
      <c r="HS79" s="293">
        <f>IF(HF79&lt;&gt;"",MAX(HS$14:HS78)+1,0)</f>
        <v>0</v>
      </c>
      <c r="HT79" s="293">
        <f>IF(HG79&lt;&gt;"",MAX(HT$14:HT78)+1,0)</f>
        <v>0</v>
      </c>
      <c r="HU79" s="293">
        <f>IF(HH79&lt;&gt;"",MAX(HU$14:HU78)+1,0)</f>
        <v>0</v>
      </c>
      <c r="HV79" s="293">
        <f>IF(HI79&lt;&gt;"",MAX(HV$14:HV78)+1,0)</f>
        <v>0</v>
      </c>
      <c r="HW79" s="293">
        <f>IF(HJ79&lt;&gt;"",MAX(HW$14:HW78)+1,0)</f>
        <v>0</v>
      </c>
      <c r="HX79" s="293">
        <f>IF(HK79&lt;&gt;"",MAX(HX$14:HX78)+1,0)</f>
        <v>0</v>
      </c>
      <c r="HY79" s="293">
        <f>IF(HL79&lt;&gt;"",MAX(HY$14:HY78)+1,0)</f>
        <v>0</v>
      </c>
      <c r="HZ79" s="75">
        <f t="shared" si="123"/>
        <v>2</v>
      </c>
      <c r="IA79" s="75">
        <f t="shared" si="124"/>
        <v>0</v>
      </c>
      <c r="IB79" s="75">
        <f t="shared" si="125"/>
        <v>33</v>
      </c>
      <c r="IC79" s="75" t="str">
        <f t="shared" si="126"/>
        <v>cinact</v>
      </c>
      <c r="ID79" s="395" t="str">
        <f t="shared" si="127"/>
        <v/>
      </c>
      <c r="IE79" s="394">
        <f>IF(ISNUMBER(MATCH(GA79,$IC$15:$IC$313,0)),0,MAX(IE$14:IE78)+1)</f>
        <v>0</v>
      </c>
      <c r="IF79" s="394" t="str">
        <f t="shared" si="128"/>
        <v/>
      </c>
      <c r="IG79" s="383"/>
      <c r="IH79" s="80"/>
      <c r="II79" s="19"/>
      <c r="IJ79" s="282"/>
      <c r="IK79" s="71"/>
      <c r="IL79" s="229"/>
      <c r="IM79" s="229"/>
      <c r="IN79" s="22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98"/>
      <c r="JB79" s="180"/>
      <c r="JC79" s="107"/>
      <c r="JD79" s="107"/>
      <c r="JE79" s="107"/>
      <c r="JF79" s="107"/>
      <c r="JG79" s="188"/>
      <c r="JH79" s="180"/>
      <c r="JI79" s="134"/>
      <c r="JJ79" s="180"/>
      <c r="JK79" s="134"/>
      <c r="JL79" s="107"/>
      <c r="JM79" s="107"/>
      <c r="JN79" s="134"/>
      <c r="JO79" s="107"/>
      <c r="JP79" s="107"/>
      <c r="JQ79" s="107"/>
      <c r="JR79" s="160" t="str">
        <f t="shared" si="150"/>
        <v/>
      </c>
      <c r="JS79" s="160" t="str">
        <f t="shared" si="151"/>
        <v/>
      </c>
      <c r="JT79" s="160" t="str">
        <f t="shared" si="152"/>
        <v/>
      </c>
      <c r="JU79" s="160" t="str">
        <f t="shared" si="153"/>
        <v/>
      </c>
      <c r="JV79" s="98"/>
      <c r="JW79" s="71"/>
      <c r="JX79" s="293" t="str">
        <f>IF(AND(ISNUMBER(JX$14),ISNUMBER(MATCH($IC79,DJ$15:DJ$313,0))),$IC79,"")</f>
        <v/>
      </c>
      <c r="JY79" s="293" t="str">
        <f>IF(AND(ISNUMBER(JY$14),ISNUMBER(MATCH($IC79,DK$15:DK$313,0))),$IC79,"")</f>
        <v/>
      </c>
      <c r="JZ79" s="293" t="str">
        <f>IF(AND(ISNUMBER(JZ$14),ISNUMBER(MATCH($IC79,DL$15:DL$313,0))),$IC79,"")</f>
        <v/>
      </c>
      <c r="KA79" s="293" t="str">
        <f>IF(AND(ISNUMBER(KA$14),ISNUMBER(MATCH($IC79,DM$15:DM$313,0))),$IC79,"")</f>
        <v/>
      </c>
      <c r="KB79" s="293" t="str">
        <f>IF(AND(ISNUMBER(KB$14),ISNUMBER(MATCH($IC79,DN$15:DN$313,0))),$IC79,"")</f>
        <v/>
      </c>
      <c r="KC79" s="293" t="str">
        <f>IF(AND(ISNUMBER(KC$14),ISNUMBER(MATCH($IC79,DO$15:DO$313,0))),$IC79,"")</f>
        <v/>
      </c>
      <c r="KD79" s="293" t="str">
        <f>IF(AND(ISNUMBER(KD$14),ISNUMBER(MATCH($IC79,DP$15:DP$313,0))),$IC79,"")</f>
        <v/>
      </c>
      <c r="KE79" s="293" t="str">
        <f>IF(AND(ISNUMBER(KE$14),ISNUMBER(MATCH($IC79,DQ$15:DQ$313,0))),$IC79,"")</f>
        <v/>
      </c>
      <c r="KF79" s="293" t="str">
        <f>IF(AND(ISNUMBER(KF$14),ISNUMBER(MATCH($IC79,DR$15:DR$313,0))),$IC79,"")</f>
        <v/>
      </c>
      <c r="KG79" s="293" t="str">
        <f>IF(AND(ISNUMBER(KG$14),ISNUMBER(MATCH($IC79,DS$15:DS$313,0))),$IC79,"")</f>
        <v/>
      </c>
      <c r="KH79" s="293" t="str">
        <f>IF(AND(ISNUMBER(KH$14),ISNUMBER(MATCH($IC79,DT$15:DT$313,0))),$IC79,"")</f>
        <v/>
      </c>
      <c r="KI79" s="293" t="str">
        <f>IF(AND(ISNUMBER(KI$14),ISNUMBER(MATCH($IC79,DU$15:DU$313,0))),$IC79,"")</f>
        <v/>
      </c>
      <c r="KJ79" s="293" t="str">
        <f>IF(AND(ISNUMBER(KJ$14),ISNUMBER(MATCH($IC79,DV$15:DV$313,0))),$IC79,"")</f>
        <v/>
      </c>
      <c r="KK79" s="293" t="str">
        <f>IF(AND(ISNUMBER(KK$14),ISNUMBER(MATCH($IC79,DW$15:DW$313,0))),$IC79,"")</f>
        <v/>
      </c>
      <c r="KL79" s="293" t="str">
        <f>IF(AND(ISNUMBER(KL$14),ISNUMBER(MATCH($IC79,DX$15:DX$313,0))),$IC79,"")</f>
        <v/>
      </c>
      <c r="KM79" s="293" t="str">
        <f>IF(AND(ISNUMBER(KM$14),ISNUMBER(MATCH($IC79,DY$15:DY$313,0))),$IC79,"")</f>
        <v/>
      </c>
      <c r="KN79" s="293" t="str">
        <f>IF(AND(ISNUMBER(KN$14),ISNUMBER(MATCH($IC79,DZ$15:DZ$313,0))),$IC79,"")</f>
        <v/>
      </c>
      <c r="KO79" s="293" t="str">
        <f>IF(AND(ISNUMBER(KO$14),ISNUMBER(MATCH($IC79,EA$15:EA$313,0))),$IC79,"")</f>
        <v/>
      </c>
      <c r="KP79" s="293" t="str">
        <f>IF(AND(ISNUMBER(KP$14),ISNUMBER(MATCH($IC79,EB$15:EB$313,0))),$IC79,"")</f>
        <v/>
      </c>
      <c r="KQ79" s="293" t="str">
        <f>IF(AND(ISNUMBER(KQ$14),ISNUMBER(MATCH($IC79,EC$15:EC$313,0))),$IC79,"")</f>
        <v/>
      </c>
      <c r="KR79" s="293" t="str">
        <f>IF(AND(ISNUMBER(KR$14),ISNUMBER(MATCH($IC79,ED$15:ED$313,0))),$IC79,"")</f>
        <v/>
      </c>
      <c r="KS79" s="293" t="str">
        <f>IF(AND(ISNUMBER(KS$14),ISNUMBER(MATCH($IC79,EE$15:EE$313,0))),$IC79,"")</f>
        <v/>
      </c>
      <c r="KT79" s="293" t="str">
        <f>IF(AND(ISNUMBER(KT$14),ISNUMBER(MATCH($IC79,EF$15:EF$313,0))),$IC79,"")</f>
        <v/>
      </c>
      <c r="KU79" s="293" t="str">
        <f>IF(AND(ISNUMBER(KU$14),ISNUMBER(MATCH($IC79,EG$15:EG$313,0))),$IC79,"")</f>
        <v/>
      </c>
      <c r="KV79" s="293" t="str">
        <f>IF(AND(ISNUMBER(KV$14),ISNUMBER(MATCH($IC79,EH$15:EH$313,0))),$IC79,"")</f>
        <v>cinact</v>
      </c>
      <c r="KW79" s="293" t="str">
        <f>IF(AND(ISNUMBER(KW$14),ISNUMBER(MATCH($IC79,EI$15:EI$313,0))),$IC79,"")</f>
        <v>cinact</v>
      </c>
      <c r="KX79" s="293" t="str">
        <f>IF(AND(ISNUMBER(KX$14),ISNUMBER(MATCH($IC79,EJ$15:EJ$313,0))),$IC79,"")</f>
        <v/>
      </c>
      <c r="KY79" s="293" t="str">
        <f>IF(AND(ISNUMBER(KY$14),ISNUMBER(MATCH($IC79,EK$15:EK$313,0))),$IC79,"")</f>
        <v/>
      </c>
      <c r="KZ79" s="293"/>
      <c r="LA79" s="293"/>
      <c r="LB79" s="293"/>
      <c r="LC79" s="75">
        <f>COUNTIF(JX79:KY79,"="&amp;IC79)</f>
        <v>2</v>
      </c>
      <c r="LD79" s="71"/>
      <c r="LE79" s="71"/>
      <c r="LF79" s="71"/>
      <c r="LG79" s="71"/>
      <c r="LH79" s="71"/>
      <c r="LI79" s="71"/>
      <c r="LJ79" s="71"/>
      <c r="LK79" s="71"/>
      <c r="LL79" s="71"/>
      <c r="LM79" s="71"/>
      <c r="LN79" s="71"/>
      <c r="LO79" s="71"/>
      <c r="LP79" s="71"/>
      <c r="LQ79" s="71"/>
    </row>
    <row r="80" spans="1:329" ht="6" customHeight="1" x14ac:dyDescent="0.25">
      <c r="A80" s="80"/>
      <c r="B80" s="305">
        <f t="shared" si="129"/>
        <v>66</v>
      </c>
      <c r="C80" s="85" t="s">
        <v>57</v>
      </c>
      <c r="D80" s="304" t="s">
        <v>501</v>
      </c>
      <c r="E80" s="71"/>
      <c r="F80" s="260"/>
      <c r="G80" s="261" t="s">
        <v>106</v>
      </c>
      <c r="H80" s="262" t="s">
        <v>2</v>
      </c>
      <c r="I80" s="260"/>
      <c r="J80" s="261"/>
      <c r="K80" s="262"/>
      <c r="L80" s="260"/>
      <c r="M80" s="261"/>
      <c r="N80" s="262"/>
      <c r="O80" s="260"/>
      <c r="P80" s="261"/>
      <c r="Q80" s="262"/>
      <c r="R80" s="260"/>
      <c r="S80" s="261"/>
      <c r="T80" s="262"/>
      <c r="U80" s="260"/>
      <c r="V80" s="261"/>
      <c r="W80" s="262"/>
      <c r="X80" s="260"/>
      <c r="Y80" s="261"/>
      <c r="Z80" s="262"/>
      <c r="AA80" s="260"/>
      <c r="AB80" s="261"/>
      <c r="AC80" s="262"/>
      <c r="AD80" s="260"/>
      <c r="AE80" s="261"/>
      <c r="AF80" s="262"/>
      <c r="AG80" s="260"/>
      <c r="AH80" s="261"/>
      <c r="AI80" s="262"/>
      <c r="AJ80" s="260"/>
      <c r="AK80" s="261"/>
      <c r="AL80" s="262"/>
      <c r="AM80" s="260"/>
      <c r="AN80" s="261"/>
      <c r="AO80" s="262"/>
      <c r="AP80" s="283"/>
      <c r="AQ80" s="356"/>
      <c r="AR80" s="351"/>
      <c r="AS80" s="283"/>
      <c r="AT80" s="356"/>
      <c r="AU80" s="351"/>
      <c r="AV80" s="260"/>
      <c r="AW80" s="261"/>
      <c r="AX80" s="262"/>
      <c r="AY80" s="260"/>
      <c r="AZ80" s="261"/>
      <c r="BA80" s="262"/>
      <c r="BB80" s="260"/>
      <c r="BC80" s="261"/>
      <c r="BD80" s="262"/>
      <c r="BE80" s="260"/>
      <c r="BF80" s="261"/>
      <c r="BG80" s="262"/>
      <c r="BH80" s="260"/>
      <c r="BI80" s="261"/>
      <c r="BJ80" s="262"/>
      <c r="BK80" s="260"/>
      <c r="BL80" s="261"/>
      <c r="BM80" s="262"/>
      <c r="BN80" s="260"/>
      <c r="BO80" s="261"/>
      <c r="BP80" s="262"/>
      <c r="BQ80" s="260"/>
      <c r="BR80" s="261"/>
      <c r="BS80" s="262"/>
      <c r="BT80" s="260"/>
      <c r="BU80" s="261"/>
      <c r="BV80" s="262"/>
      <c r="BW80" s="260"/>
      <c r="BX80" s="261"/>
      <c r="BY80" s="262"/>
      <c r="BZ80" s="260"/>
      <c r="CA80" s="261" t="s">
        <v>659</v>
      </c>
      <c r="CB80" s="262" t="s">
        <v>2</v>
      </c>
      <c r="CC80" s="260"/>
      <c r="CD80" s="261"/>
      <c r="CE80" s="262"/>
      <c r="CF80" s="376" t="s">
        <v>2</v>
      </c>
      <c r="CG80" s="229"/>
      <c r="CH80" s="230" t="str">
        <f>IF(ISNUMBER(FW80),IF(ISNUMBER(MATCH(GA80,$CG$15:$CG$313,0)),0,MAX(CH$14:CH79)+1),"")</f>
        <v/>
      </c>
      <c r="CI80" s="7">
        <f t="shared" si="154"/>
        <v>1</v>
      </c>
      <c r="CJ80" s="7">
        <f t="shared" si="155"/>
        <v>1</v>
      </c>
      <c r="CK80" s="7">
        <f t="shared" si="156"/>
        <v>1</v>
      </c>
      <c r="CL80" s="7">
        <f t="shared" si="157"/>
        <v>1</v>
      </c>
      <c r="CM80" s="7" t="str">
        <f t="shared" si="158"/>
        <v/>
      </c>
      <c r="CN80" s="7">
        <f t="shared" si="159"/>
        <v>1</v>
      </c>
      <c r="CO80" s="7">
        <f t="shared" si="160"/>
        <v>1</v>
      </c>
      <c r="CP80" s="7">
        <f t="shared" si="161"/>
        <v>36</v>
      </c>
      <c r="CQ80" s="7" t="str">
        <f t="shared" si="162"/>
        <v/>
      </c>
      <c r="CR80" s="7">
        <f t="shared" si="163"/>
        <v>36</v>
      </c>
      <c r="CS80" s="7">
        <f t="shared" si="164"/>
        <v>29</v>
      </c>
      <c r="CT80" s="7">
        <f t="shared" si="165"/>
        <v>47</v>
      </c>
      <c r="CU80" s="7">
        <f t="shared" si="166"/>
        <v>17</v>
      </c>
      <c r="CV80" s="7">
        <f t="shared" si="167"/>
        <v>17</v>
      </c>
      <c r="CW80" s="7">
        <f t="shared" si="168"/>
        <v>14</v>
      </c>
      <c r="CX80" s="7">
        <f t="shared" si="169"/>
        <v>1</v>
      </c>
      <c r="CY80" s="7">
        <f t="shared" si="170"/>
        <v>1</v>
      </c>
      <c r="CZ80" s="7">
        <f t="shared" si="171"/>
        <v>1</v>
      </c>
      <c r="DA80" s="7">
        <f t="shared" si="172"/>
        <v>1</v>
      </c>
      <c r="DB80" s="7">
        <f t="shared" si="173"/>
        <v>25</v>
      </c>
      <c r="DC80" s="7">
        <f t="shared" si="174"/>
        <v>14</v>
      </c>
      <c r="DD80" s="7">
        <f t="shared" si="175"/>
        <v>1</v>
      </c>
      <c r="DE80" s="7">
        <f t="shared" si="176"/>
        <v>1</v>
      </c>
      <c r="DF80" s="7">
        <f t="shared" si="177"/>
        <v>39</v>
      </c>
      <c r="DG80" s="7">
        <f t="shared" si="178"/>
        <v>87</v>
      </c>
      <c r="DH80" s="7" t="str">
        <f t="shared" si="179"/>
        <v/>
      </c>
      <c r="DI80" s="65" t="s">
        <v>2</v>
      </c>
      <c r="DJ80" s="309" t="str">
        <f t="shared" si="180"/>
        <v>mt_tunit</v>
      </c>
      <c r="DK80" s="309" t="str">
        <f t="shared" si="181"/>
        <v>mt_tunit</v>
      </c>
      <c r="DL80" s="309" t="str">
        <f t="shared" si="182"/>
        <v>mt_tunit</v>
      </c>
      <c r="DM80" s="309" t="str">
        <f t="shared" si="183"/>
        <v>mt_tunit</v>
      </c>
      <c r="DN80" s="309" t="str">
        <f t="shared" si="184"/>
        <v>-</v>
      </c>
      <c r="DO80" s="309" t="str">
        <f t="shared" si="185"/>
        <v>mt_tunit</v>
      </c>
      <c r="DP80" s="309" t="str">
        <f t="shared" si="186"/>
        <v>mt_tunit</v>
      </c>
      <c r="DQ80" s="309" t="str">
        <f t="shared" si="187"/>
        <v>mt_tunit</v>
      </c>
      <c r="DR80" s="309" t="str">
        <f t="shared" si="188"/>
        <v>-</v>
      </c>
      <c r="DS80" s="309" t="str">
        <f t="shared" si="189"/>
        <v>mt_tunit</v>
      </c>
      <c r="DT80" s="309" t="str">
        <f t="shared" si="190"/>
        <v>mt_tunit</v>
      </c>
      <c r="DU80" s="309" t="str">
        <f t="shared" si="191"/>
        <v>mt_tunit</v>
      </c>
      <c r="DV80" s="309" t="str">
        <f t="shared" si="192"/>
        <v>mt_tunit</v>
      </c>
      <c r="DW80" s="309" t="str">
        <f t="shared" si="193"/>
        <v>mt_tunit</v>
      </c>
      <c r="DX80" s="309" t="str">
        <f t="shared" si="194"/>
        <v>mt_tunit</v>
      </c>
      <c r="DY80" s="309" t="str">
        <f t="shared" si="195"/>
        <v>mt_tunit</v>
      </c>
      <c r="DZ80" s="309" t="str">
        <f t="shared" si="196"/>
        <v>mt_tunit</v>
      </c>
      <c r="EA80" s="309" t="str">
        <f t="shared" si="197"/>
        <v>mt_tunit</v>
      </c>
      <c r="EB80" s="309" t="str">
        <f t="shared" si="198"/>
        <v>mt_tunit</v>
      </c>
      <c r="EC80" s="309" t="str">
        <f t="shared" si="199"/>
        <v>mt_tunit</v>
      </c>
      <c r="ED80" s="309" t="str">
        <f t="shared" si="200"/>
        <v>mt_tunit</v>
      </c>
      <c r="EE80" s="309" t="str">
        <f t="shared" si="201"/>
        <v>mt_tunit</v>
      </c>
      <c r="EF80" s="309" t="str">
        <f t="shared" si="202"/>
        <v>mt_tunit</v>
      </c>
      <c r="EG80" s="309" t="str">
        <f t="shared" si="203"/>
        <v>mt_tunit</v>
      </c>
      <c r="EH80" s="309" t="str">
        <f t="shared" si="204"/>
        <v>mt_tunit</v>
      </c>
      <c r="EI80" s="309" t="str">
        <f t="shared" si="205"/>
        <v>-</v>
      </c>
      <c r="EJ80" s="7"/>
      <c r="EK80" s="7"/>
      <c r="EL80" s="7"/>
      <c r="EM80" s="34"/>
      <c r="EN80" s="66" t="str">
        <f t="shared" si="206"/>
        <v>m</v>
      </c>
      <c r="EO80" s="66" t="str">
        <f t="shared" si="207"/>
        <v>cm</v>
      </c>
      <c r="EP80" s="66" t="str">
        <f t="shared" si="208"/>
        <v>m</v>
      </c>
      <c r="EQ80" s="66" t="str">
        <f t="shared" si="209"/>
        <v>m</v>
      </c>
      <c r="ER80" s="66" t="str">
        <f t="shared" si="210"/>
        <v>-</v>
      </c>
      <c r="ES80" s="66" t="str">
        <f t="shared" si="211"/>
        <v>m</v>
      </c>
      <c r="ET80" s="66" t="str">
        <f t="shared" si="212"/>
        <v>cm</v>
      </c>
      <c r="EU80" s="66" t="str">
        <f t="shared" si="213"/>
        <v>ft3</v>
      </c>
      <c r="EV80" s="66" t="str">
        <f t="shared" si="214"/>
        <v>-</v>
      </c>
      <c r="EW80" s="66" t="str">
        <f t="shared" si="215"/>
        <v>m</v>
      </c>
      <c r="EX80" s="66" t="str">
        <f t="shared" si="216"/>
        <v>m</v>
      </c>
      <c r="EY80" s="66" t="str">
        <f t="shared" si="217"/>
        <v>ft</v>
      </c>
      <c r="EZ80" s="66" t="str">
        <f t="shared" si="218"/>
        <v>ft</v>
      </c>
      <c r="FA80" s="66" t="str">
        <f t="shared" si="219"/>
        <v>ft</v>
      </c>
      <c r="FB80" s="66" t="str">
        <f t="shared" si="220"/>
        <v>ft</v>
      </c>
      <c r="FC80" s="66" t="str">
        <f t="shared" si="221"/>
        <v>m</v>
      </c>
      <c r="FD80" s="66" t="str">
        <f t="shared" si="222"/>
        <v>m</v>
      </c>
      <c r="FE80" s="66" t="str">
        <f t="shared" si="223"/>
        <v>m</v>
      </c>
      <c r="FF80" s="66" t="str">
        <f t="shared" si="224"/>
        <v>m</v>
      </c>
      <c r="FG80" s="66" t="str">
        <f t="shared" si="225"/>
        <v>ft</v>
      </c>
      <c r="FH80" s="66" t="str">
        <f t="shared" si="226"/>
        <v>m</v>
      </c>
      <c r="FI80" s="66" t="str">
        <f t="shared" si="227"/>
        <v>ft</v>
      </c>
      <c r="FJ80" s="66" t="str">
        <f t="shared" si="228"/>
        <v>m</v>
      </c>
      <c r="FK80" s="66" t="str">
        <f t="shared" si="229"/>
        <v>ft</v>
      </c>
      <c r="FL80" s="66" t="str">
        <f t="shared" si="230"/>
        <v>m</v>
      </c>
      <c r="FM80" s="66" t="str">
        <f t="shared" si="231"/>
        <v>-</v>
      </c>
      <c r="FN80" s="7"/>
      <c r="FO80" s="7"/>
      <c r="FP80" s="7"/>
      <c r="FQ80" s="97" t="s">
        <v>2</v>
      </c>
      <c r="FR80" s="71"/>
      <c r="FS80" s="7">
        <f>IF(ISNUMBER(INDEX($CI$15:$DI$314,$B80,GC$5)),MAX(FS$14:FS79)+1,0)</f>
        <v>13</v>
      </c>
      <c r="FT80" s="7" t="str">
        <f t="shared" si="232"/>
        <v/>
      </c>
      <c r="FU80" s="7" t="str">
        <f t="shared" si="233"/>
        <v/>
      </c>
      <c r="FV80" s="291">
        <f t="shared" si="234"/>
        <v>66</v>
      </c>
      <c r="FW80" s="291" t="str">
        <f t="shared" si="235"/>
        <v/>
      </c>
      <c r="FX80" s="291" t="str">
        <f t="shared" si="236"/>
        <v/>
      </c>
      <c r="FY80" s="85" t="str">
        <f t="shared" si="237"/>
        <v/>
      </c>
      <c r="FZ80" s="338" t="str">
        <f t="shared" si="238"/>
        <v/>
      </c>
      <c r="GA80" s="316" t="str">
        <f t="shared" si="239"/>
        <v/>
      </c>
      <c r="GB80" s="28" t="str">
        <f t="shared" si="240"/>
        <v/>
      </c>
      <c r="GC80" s="279" t="str">
        <f t="shared" ref="GC80:GC115" si="248">IF(IF(ISNUMBER(MATCH(INDEX($HA80:$HM80,1,GC$14),$GA$15:$GA$313,0)),1,"")=1,INDEX($HA80:$HM80,1,GC$14),"")</f>
        <v/>
      </c>
      <c r="GD80" s="366" t="str">
        <f t="shared" si="241"/>
        <v/>
      </c>
      <c r="GE80" s="81"/>
      <c r="GF80" s="279" t="str">
        <f t="shared" ref="GF80:GF115" si="249">IF(IF(ISNUMBER(MATCH(INDEX($HA80:$HM80,1,GF$14),$GA$15:$GA$313,0)),1,"")=1,INDEX($HA80:$HM80,1,GF$14),"")</f>
        <v/>
      </c>
      <c r="GG80" s="366" t="str">
        <f t="shared" si="242"/>
        <v/>
      </c>
      <c r="GH80" s="81"/>
      <c r="GI80" s="279" t="str">
        <f t="shared" ref="GI80:GI115" si="250">IF(IF(ISNUMBER(MATCH(INDEX($HA80:$HM80,1,GI$14),$GA$15:$GA$313,0)),1,"")=1,INDEX($HA80:$HM80,1,GI$14),"")</f>
        <v/>
      </c>
      <c r="GJ80" s="366" t="str">
        <f t="shared" si="243"/>
        <v/>
      </c>
      <c r="GK80" s="81"/>
      <c r="GL80" s="279" t="str">
        <f t="shared" ref="GL80:GL115" si="251">IF(IF(ISNUMBER(MATCH(INDEX($HA80:$HM80,1,GL$14),$GA$15:$GA$313,0)),1,"")=1,INDEX($HA80:$HM80,1,GL$14),"")</f>
        <v/>
      </c>
      <c r="GM80" s="362" t="str">
        <f t="shared" si="244"/>
        <v/>
      </c>
      <c r="GN80" s="81"/>
      <c r="GO80" s="279" t="str">
        <f t="shared" ref="GO80:GO115" si="252">IF(IF(ISNUMBER(MATCH(INDEX($HA80:$HM80,1,GO$14),$GA$15:$GA$313,0)),1,"")=1,INDEX($HA80:$HM80,1,GO$14),"")</f>
        <v/>
      </c>
      <c r="GP80" s="286" t="str">
        <f t="shared" si="245"/>
        <v/>
      </c>
      <c r="GQ80" s="279"/>
      <c r="GR80" s="339" t="str">
        <f>IF(ISNUMBER(IF80),INDEX($GA$15:$GA$313,MATCH(IF80,$IE$15:$IE$190,0),1),"")</f>
        <v/>
      </c>
      <c r="GS80" s="341" t="str">
        <f t="shared" si="246"/>
        <v/>
      </c>
      <c r="GT80" s="340" t="str">
        <f t="shared" si="247"/>
        <v/>
      </c>
      <c r="GU80" s="279"/>
      <c r="GV80" s="279"/>
      <c r="GW80" s="279"/>
      <c r="GX80" s="279"/>
      <c r="GY80" s="279"/>
      <c r="GZ80" s="71"/>
      <c r="HA80" s="281"/>
      <c r="HB80" s="371"/>
      <c r="HC80" s="281"/>
      <c r="HD80" s="281"/>
      <c r="HE80" s="281"/>
      <c r="HF80" s="281"/>
      <c r="HG80" s="281"/>
      <c r="HH80" s="281"/>
      <c r="HI80" s="281"/>
      <c r="HJ80" s="281"/>
      <c r="HK80" s="293"/>
      <c r="HL80" s="293"/>
      <c r="HM80" s="75"/>
      <c r="HN80" s="293">
        <f>IF(HA80&lt;&gt;"",MAX(HN$14:HN79)+1,0)</f>
        <v>0</v>
      </c>
      <c r="HO80" s="293">
        <f>IF(HB80&lt;&gt;"",MAX(HO$14:HO79)+1,0)</f>
        <v>0</v>
      </c>
      <c r="HP80" s="293">
        <f>IF(HC80&lt;&gt;"",MAX(HP$14:HP79)+1,0)</f>
        <v>0</v>
      </c>
      <c r="HQ80" s="293">
        <f>IF(HD80&lt;&gt;"",MAX(HQ$14:HQ79)+1,0)</f>
        <v>0</v>
      </c>
      <c r="HR80" s="293">
        <f>IF(HE80&lt;&gt;"",MAX(HR$14:HR79)+1,0)</f>
        <v>0</v>
      </c>
      <c r="HS80" s="293">
        <f>IF(HF80&lt;&gt;"",MAX(HS$14:HS79)+1,0)</f>
        <v>0</v>
      </c>
      <c r="HT80" s="293">
        <f>IF(HG80&lt;&gt;"",MAX(HT$14:HT79)+1,0)</f>
        <v>0</v>
      </c>
      <c r="HU80" s="293">
        <f>IF(HH80&lt;&gt;"",MAX(HU$14:HU79)+1,0)</f>
        <v>0</v>
      </c>
      <c r="HV80" s="293">
        <f>IF(HI80&lt;&gt;"",MAX(HV$14:HV79)+1,0)</f>
        <v>0</v>
      </c>
      <c r="HW80" s="293">
        <f>IF(HJ80&lt;&gt;"",MAX(HW$14:HW79)+1,0)</f>
        <v>0</v>
      </c>
      <c r="HX80" s="293">
        <f>IF(HK80&lt;&gt;"",MAX(HX$14:HX79)+1,0)</f>
        <v>0</v>
      </c>
      <c r="HY80" s="293">
        <f>IF(HL80&lt;&gt;"",MAX(HY$14:HY79)+1,0)</f>
        <v>0</v>
      </c>
      <c r="HZ80" s="75">
        <f t="shared" ref="HZ80:HZ143" si="253">IF(B80&gt;$HZ$12,"",_xlfn.IFS(B80&lt;=HN$12,$HN$13,B80&lt;=HO$12,$HO$13,B80&lt;=HP$12,$HP$13,B80&lt;=HQ$12,$HQ$13,B80&lt;=HR$12,$HR$13,B80&lt;=HS$12,$HS$13,B80&lt;=HT$12,$HT$13,B80&lt;=HU$12,$HU$13,B80&lt;=HV$12,$HV$13,B80&lt;=HW$12,$HW$13,B80&lt;=HX$12,$HX$13,B80&lt;=HY$12,$HY$13))</f>
        <v>3</v>
      </c>
      <c r="IA80" s="75">
        <f t="shared" ref="IA80:IA143" si="254">IF(HZ80="","",IF(HZ79=HZ80,0,1))</f>
        <v>1</v>
      </c>
      <c r="IB80" s="75">
        <f t="shared" ref="IB80:IB143" si="255">IF(HZ80="","",IF(IA80=1,1,IB79+1))</f>
        <v>1</v>
      </c>
      <c r="IC80" s="75" t="str">
        <f t="shared" ref="IC80:IC143" si="256">IF(ISNUMBER(HZ80),INDEX($HA$15:$HL$67,IB80,HZ80),"")</f>
        <v>IMS</v>
      </c>
      <c r="ID80" s="395" t="str">
        <f t="shared" ref="ID80:ID143" si="257">IF(GA80="","",MATCH(GA80,$IC$15:$IC$313,0))</f>
        <v/>
      </c>
      <c r="IE80" s="394">
        <f>IF(ISNUMBER(MATCH(GA80,$IC$15:$IC$313,0)),0,MAX(IE$14:IE79)+1)</f>
        <v>0</v>
      </c>
      <c r="IF80" s="394" t="str">
        <f t="shared" ref="IF80:IF143" si="258">IF(B80&lt;=$IF$14,B80,"")</f>
        <v/>
      </c>
      <c r="IG80" s="383"/>
      <c r="IH80" s="80"/>
      <c r="II80" s="19"/>
      <c r="IJ80" s="282"/>
      <c r="IK80" s="71"/>
      <c r="IL80" s="229"/>
      <c r="IM80" s="229"/>
      <c r="IN80" s="22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98"/>
      <c r="JB80" s="180"/>
      <c r="JC80" s="107"/>
      <c r="JD80" s="107"/>
      <c r="JE80" s="107"/>
      <c r="JF80" s="107"/>
      <c r="JG80" s="188"/>
      <c r="JH80" s="180"/>
      <c r="JI80" s="134"/>
      <c r="JJ80" s="180"/>
      <c r="JK80" s="134"/>
      <c r="JL80" s="107"/>
      <c r="JM80" s="107"/>
      <c r="JN80" s="134"/>
      <c r="JO80" s="107"/>
      <c r="JP80" s="107"/>
      <c r="JQ80" s="107"/>
      <c r="JR80" s="160" t="str">
        <f t="shared" si="150"/>
        <v/>
      </c>
      <c r="JS80" s="160" t="str">
        <f t="shared" si="151"/>
        <v/>
      </c>
      <c r="JT80" s="160" t="str">
        <f t="shared" si="152"/>
        <v/>
      </c>
      <c r="JU80" s="160" t="str">
        <f t="shared" si="153"/>
        <v/>
      </c>
      <c r="JV80" s="98"/>
      <c r="JW80" s="71"/>
      <c r="JX80" s="293" t="str">
        <f>IF(AND(ISNUMBER(JX$14),ISNUMBER(MATCH($IC80,DJ$15:DJ$313,0))),$IC80,"")</f>
        <v/>
      </c>
      <c r="JY80" s="293" t="str">
        <f>IF(AND(ISNUMBER(JY$14),ISNUMBER(MATCH($IC80,DK$15:DK$313,0))),$IC80,"")</f>
        <v/>
      </c>
      <c r="JZ80" s="293" t="str">
        <f>IF(AND(ISNUMBER(JZ$14),ISNUMBER(MATCH($IC80,DL$15:DL$313,0))),$IC80,"")</f>
        <v/>
      </c>
      <c r="KA80" s="293" t="str">
        <f>IF(AND(ISNUMBER(KA$14),ISNUMBER(MATCH($IC80,DM$15:DM$313,0))),$IC80,"")</f>
        <v/>
      </c>
      <c r="KB80" s="293" t="str">
        <f>IF(AND(ISNUMBER(KB$14),ISNUMBER(MATCH($IC80,DN$15:DN$313,0))),$IC80,"")</f>
        <v/>
      </c>
      <c r="KC80" s="293" t="str">
        <f>IF(AND(ISNUMBER(KC$14),ISNUMBER(MATCH($IC80,DO$15:DO$313,0))),$IC80,"")</f>
        <v/>
      </c>
      <c r="KD80" s="293" t="str">
        <f>IF(AND(ISNUMBER(KD$14),ISNUMBER(MATCH($IC80,DP$15:DP$313,0))),$IC80,"")</f>
        <v/>
      </c>
      <c r="KE80" s="293" t="str">
        <f>IF(AND(ISNUMBER(KE$14),ISNUMBER(MATCH($IC80,DQ$15:DQ$313,0))),$IC80,"")</f>
        <v/>
      </c>
      <c r="KF80" s="293" t="str">
        <f>IF(AND(ISNUMBER(KF$14),ISNUMBER(MATCH($IC80,DR$15:DR$313,0))),$IC80,"")</f>
        <v/>
      </c>
      <c r="KG80" s="293" t="str">
        <f>IF(AND(ISNUMBER(KG$14),ISNUMBER(MATCH($IC80,DS$15:DS$313,0))),$IC80,"")</f>
        <v/>
      </c>
      <c r="KH80" s="293" t="str">
        <f>IF(AND(ISNUMBER(KH$14),ISNUMBER(MATCH($IC80,DT$15:DT$313,0))),$IC80,"")</f>
        <v/>
      </c>
      <c r="KI80" s="293" t="str">
        <f>IF(AND(ISNUMBER(KI$14),ISNUMBER(MATCH($IC80,DU$15:DU$313,0))),$IC80,"")</f>
        <v/>
      </c>
      <c r="KJ80" s="293" t="str">
        <f>IF(AND(ISNUMBER(KJ$14),ISNUMBER(MATCH($IC80,DV$15:DV$313,0))),$IC80,"")</f>
        <v>IMS</v>
      </c>
      <c r="KK80" s="293" t="str">
        <f>IF(AND(ISNUMBER(KK$14),ISNUMBER(MATCH($IC80,DW$15:DW$313,0))),$IC80,"")</f>
        <v>IMS</v>
      </c>
      <c r="KL80" s="293" t="str">
        <f>IF(AND(ISNUMBER(KL$14),ISNUMBER(MATCH($IC80,DX$15:DX$313,0))),$IC80,"")</f>
        <v>IMS</v>
      </c>
      <c r="KM80" s="293" t="str">
        <f>IF(AND(ISNUMBER(KM$14),ISNUMBER(MATCH($IC80,DY$15:DY$313,0))),$IC80,"")</f>
        <v>IMS</v>
      </c>
      <c r="KN80" s="293" t="str">
        <f>IF(AND(ISNUMBER(KN$14),ISNUMBER(MATCH($IC80,DZ$15:DZ$313,0))),$IC80,"")</f>
        <v>IMS</v>
      </c>
      <c r="KO80" s="293" t="str">
        <f>IF(AND(ISNUMBER(KO$14),ISNUMBER(MATCH($IC80,EA$15:EA$313,0))),$IC80,"")</f>
        <v>IMS</v>
      </c>
      <c r="KP80" s="293" t="str">
        <f>IF(AND(ISNUMBER(KP$14),ISNUMBER(MATCH($IC80,EB$15:EB$313,0))),$IC80,"")</f>
        <v>IMS</v>
      </c>
      <c r="KQ80" s="293" t="str">
        <f>IF(AND(ISNUMBER(KQ$14),ISNUMBER(MATCH($IC80,EC$15:EC$313,0))),$IC80,"")</f>
        <v>IMS</v>
      </c>
      <c r="KR80" s="293" t="str">
        <f>IF(AND(ISNUMBER(KR$14),ISNUMBER(MATCH($IC80,ED$15:ED$313,0))),$IC80,"")</f>
        <v>IMS</v>
      </c>
      <c r="KS80" s="293" t="str">
        <f>IF(AND(ISNUMBER(KS$14),ISNUMBER(MATCH($IC80,EE$15:EE$313,0))),$IC80,"")</f>
        <v>IMS</v>
      </c>
      <c r="KT80" s="293" t="str">
        <f>IF(AND(ISNUMBER(KT$14),ISNUMBER(MATCH($IC80,EF$15:EF$313,0))),$IC80,"")</f>
        <v/>
      </c>
      <c r="KU80" s="293" t="str">
        <f>IF(AND(ISNUMBER(KU$14),ISNUMBER(MATCH($IC80,EG$15:EG$313,0))),$IC80,"")</f>
        <v/>
      </c>
      <c r="KV80" s="293" t="str">
        <f>IF(AND(ISNUMBER(KV$14),ISNUMBER(MATCH($IC80,EH$15:EH$313,0))),$IC80,"")</f>
        <v/>
      </c>
      <c r="KW80" s="293" t="str">
        <f>IF(AND(ISNUMBER(KW$14),ISNUMBER(MATCH($IC80,EI$15:EI$313,0))),$IC80,"")</f>
        <v/>
      </c>
      <c r="KX80" s="293" t="str">
        <f>IF(AND(ISNUMBER(KX$14),ISNUMBER(MATCH($IC80,EJ$15:EJ$313,0))),$IC80,"")</f>
        <v/>
      </c>
      <c r="KY80" s="293" t="str">
        <f>IF(AND(ISNUMBER(KY$14),ISNUMBER(MATCH($IC80,EK$15:EK$313,0))),$IC80,"")</f>
        <v/>
      </c>
      <c r="KZ80" s="293"/>
      <c r="LA80" s="293"/>
      <c r="LB80" s="293"/>
      <c r="LC80" s="75">
        <f>COUNTIF(JX80:KY80,"="&amp;IC80)</f>
        <v>10</v>
      </c>
      <c r="LD80" s="71"/>
      <c r="LE80" s="71"/>
      <c r="LF80" s="71"/>
      <c r="LG80" s="71"/>
      <c r="LH80" s="71"/>
      <c r="LI80" s="71"/>
      <c r="LJ80" s="71"/>
      <c r="LK80" s="71"/>
      <c r="LL80" s="71"/>
      <c r="LM80" s="71"/>
      <c r="LN80" s="71"/>
      <c r="LO80" s="71"/>
      <c r="LP80" s="71"/>
      <c r="LQ80" s="71"/>
    </row>
    <row r="81" spans="1:329" ht="6" customHeight="1" x14ac:dyDescent="0.25">
      <c r="A81" s="80"/>
      <c r="B81" s="305">
        <f t="shared" ref="B81:B144" si="259">IF(C81="","",ROW()-$A$14)</f>
        <v>67</v>
      </c>
      <c r="C81" s="84" t="s">
        <v>59</v>
      </c>
      <c r="D81" s="303" t="s">
        <v>663</v>
      </c>
      <c r="E81" s="71"/>
      <c r="F81" s="260"/>
      <c r="G81" s="261" t="s">
        <v>107</v>
      </c>
      <c r="H81" s="262" t="s">
        <v>2</v>
      </c>
      <c r="I81" s="260"/>
      <c r="J81" s="261"/>
      <c r="K81" s="262"/>
      <c r="L81" s="260"/>
      <c r="M81" s="261"/>
      <c r="N81" s="262"/>
      <c r="O81" s="260"/>
      <c r="P81" s="261"/>
      <c r="Q81" s="262"/>
      <c r="R81" s="260"/>
      <c r="S81" s="261"/>
      <c r="T81" s="262"/>
      <c r="U81" s="260"/>
      <c r="V81" s="261"/>
      <c r="W81" s="262"/>
      <c r="X81" s="260"/>
      <c r="Y81" s="261"/>
      <c r="Z81" s="262"/>
      <c r="AA81" s="260"/>
      <c r="AB81" s="261"/>
      <c r="AC81" s="262"/>
      <c r="AD81" s="260"/>
      <c r="AE81" s="261"/>
      <c r="AF81" s="262"/>
      <c r="AG81" s="260"/>
      <c r="AH81" s="261"/>
      <c r="AI81" s="262"/>
      <c r="AJ81" s="260"/>
      <c r="AK81" s="261"/>
      <c r="AL81" s="262"/>
      <c r="AM81" s="260"/>
      <c r="AN81" s="261"/>
      <c r="AO81" s="262"/>
      <c r="AP81" s="283"/>
      <c r="AQ81" s="356"/>
      <c r="AR81" s="351"/>
      <c r="AS81" s="283"/>
      <c r="AT81" s="356"/>
      <c r="AU81" s="351"/>
      <c r="AV81" s="260"/>
      <c r="AW81" s="261"/>
      <c r="AX81" s="262"/>
      <c r="AY81" s="260"/>
      <c r="AZ81" s="261"/>
      <c r="BA81" s="262"/>
      <c r="BB81" s="260"/>
      <c r="BC81" s="261"/>
      <c r="BD81" s="262"/>
      <c r="BE81" s="260"/>
      <c r="BF81" s="261"/>
      <c r="BG81" s="262"/>
      <c r="BH81" s="260"/>
      <c r="BI81" s="261"/>
      <c r="BJ81" s="262"/>
      <c r="BK81" s="260"/>
      <c r="BL81" s="261"/>
      <c r="BM81" s="262"/>
      <c r="BN81" s="260"/>
      <c r="BO81" s="261"/>
      <c r="BP81" s="262"/>
      <c r="BQ81" s="260"/>
      <c r="BR81" s="261"/>
      <c r="BS81" s="262"/>
      <c r="BT81" s="260"/>
      <c r="BU81" s="261"/>
      <c r="BV81" s="262"/>
      <c r="BW81" s="260"/>
      <c r="BX81" s="261"/>
      <c r="BY81" s="262"/>
      <c r="BZ81" s="260"/>
      <c r="CA81" s="261" t="s">
        <v>40</v>
      </c>
      <c r="CB81" s="262">
        <v>3</v>
      </c>
      <c r="CC81" s="260"/>
      <c r="CD81" s="261"/>
      <c r="CE81" s="262"/>
      <c r="CF81" s="376" t="s">
        <v>2</v>
      </c>
      <c r="CG81" s="229"/>
      <c r="CH81" s="230" t="str">
        <f>IF(ISNUMBER(FW81),IF(ISNUMBER(MATCH(GA81,$CG$15:$CG$313,0)),0,MAX(CH$14:CH80)+1),"")</f>
        <v/>
      </c>
      <c r="CI81" s="7">
        <f t="shared" si="154"/>
        <v>2</v>
      </c>
      <c r="CJ81" s="7">
        <f t="shared" si="155"/>
        <v>2</v>
      </c>
      <c r="CK81" s="7">
        <f t="shared" si="156"/>
        <v>2</v>
      </c>
      <c r="CL81" s="7">
        <f t="shared" si="157"/>
        <v>2</v>
      </c>
      <c r="CM81" s="7" t="str">
        <f t="shared" si="158"/>
        <v/>
      </c>
      <c r="CN81" s="7">
        <f t="shared" si="159"/>
        <v>2</v>
      </c>
      <c r="CO81" s="7">
        <f t="shared" si="160"/>
        <v>2</v>
      </c>
      <c r="CP81" s="7">
        <f t="shared" si="161"/>
        <v>37</v>
      </c>
      <c r="CQ81" s="7" t="str">
        <f t="shared" si="162"/>
        <v/>
      </c>
      <c r="CR81" s="7">
        <f t="shared" si="163"/>
        <v>37</v>
      </c>
      <c r="CS81" s="7">
        <f t="shared" si="164"/>
        <v>30</v>
      </c>
      <c r="CT81" s="7">
        <f t="shared" si="165"/>
        <v>48</v>
      </c>
      <c r="CU81" s="7">
        <f t="shared" si="166"/>
        <v>18</v>
      </c>
      <c r="CV81" s="7">
        <f t="shared" si="167"/>
        <v>18</v>
      </c>
      <c r="CW81" s="7">
        <f t="shared" si="168"/>
        <v>15</v>
      </c>
      <c r="CX81" s="7">
        <f t="shared" si="169"/>
        <v>2</v>
      </c>
      <c r="CY81" s="7">
        <f t="shared" si="170"/>
        <v>2</v>
      </c>
      <c r="CZ81" s="7">
        <f t="shared" si="171"/>
        <v>2</v>
      </c>
      <c r="DA81" s="7">
        <f t="shared" si="172"/>
        <v>2</v>
      </c>
      <c r="DB81" s="7">
        <f t="shared" si="173"/>
        <v>26</v>
      </c>
      <c r="DC81" s="7">
        <f t="shared" si="174"/>
        <v>15</v>
      </c>
      <c r="DD81" s="7">
        <f t="shared" si="175"/>
        <v>2</v>
      </c>
      <c r="DE81" s="7">
        <f t="shared" si="176"/>
        <v>2</v>
      </c>
      <c r="DF81" s="7">
        <f t="shared" si="177"/>
        <v>40</v>
      </c>
      <c r="DG81" s="7">
        <f t="shared" si="178"/>
        <v>88</v>
      </c>
      <c r="DH81" s="7" t="str">
        <f t="shared" si="179"/>
        <v/>
      </c>
      <c r="DI81" s="65" t="s">
        <v>2</v>
      </c>
      <c r="DJ81" s="309" t="str">
        <f t="shared" si="180"/>
        <v>mt_lunit</v>
      </c>
      <c r="DK81" s="309" t="str">
        <f t="shared" si="181"/>
        <v>mt_lunit</v>
      </c>
      <c r="DL81" s="309" t="str">
        <f t="shared" si="182"/>
        <v>mt_lunit</v>
      </c>
      <c r="DM81" s="309" t="str">
        <f t="shared" si="183"/>
        <v>mt_lunit</v>
      </c>
      <c r="DN81" s="309" t="str">
        <f t="shared" si="184"/>
        <v>-</v>
      </c>
      <c r="DO81" s="309" t="str">
        <f t="shared" si="185"/>
        <v>mt_lunit</v>
      </c>
      <c r="DP81" s="309" t="str">
        <f t="shared" si="186"/>
        <v>mt_lunit</v>
      </c>
      <c r="DQ81" s="309" t="str">
        <f t="shared" si="187"/>
        <v>mt_lunit</v>
      </c>
      <c r="DR81" s="309" t="str">
        <f t="shared" si="188"/>
        <v>-</v>
      </c>
      <c r="DS81" s="309" t="str">
        <f t="shared" si="189"/>
        <v>mt_lunit</v>
      </c>
      <c r="DT81" s="309" t="str">
        <f t="shared" si="190"/>
        <v>mt_lunit</v>
      </c>
      <c r="DU81" s="309" t="str">
        <f t="shared" si="191"/>
        <v>mt_lunit</v>
      </c>
      <c r="DV81" s="309" t="str">
        <f t="shared" si="192"/>
        <v>mt_lunit</v>
      </c>
      <c r="DW81" s="309" t="str">
        <f t="shared" si="193"/>
        <v>mt_lunit</v>
      </c>
      <c r="DX81" s="309" t="str">
        <f t="shared" si="194"/>
        <v>mt_lunit</v>
      </c>
      <c r="DY81" s="309" t="str">
        <f t="shared" si="195"/>
        <v>mt_lunit</v>
      </c>
      <c r="DZ81" s="309" t="str">
        <f t="shared" si="196"/>
        <v>mt_lunit</v>
      </c>
      <c r="EA81" s="309" t="str">
        <f t="shared" si="197"/>
        <v>mt_lunit</v>
      </c>
      <c r="EB81" s="309" t="str">
        <f t="shared" si="198"/>
        <v>mt_lunit</v>
      </c>
      <c r="EC81" s="309" t="str">
        <f t="shared" si="199"/>
        <v>mt_lunit</v>
      </c>
      <c r="ED81" s="309" t="str">
        <f t="shared" si="200"/>
        <v>mt_lunit</v>
      </c>
      <c r="EE81" s="309" t="str">
        <f t="shared" si="201"/>
        <v>mt_lunit</v>
      </c>
      <c r="EF81" s="309" t="str">
        <f t="shared" si="202"/>
        <v>mt_lunit</v>
      </c>
      <c r="EG81" s="309" t="str">
        <f t="shared" si="203"/>
        <v>mt_lunit</v>
      </c>
      <c r="EH81" s="309" t="str">
        <f t="shared" si="204"/>
        <v>mt_lunit</v>
      </c>
      <c r="EI81" s="309" t="str">
        <f t="shared" si="205"/>
        <v>-</v>
      </c>
      <c r="EJ81" s="7"/>
      <c r="EK81" s="7"/>
      <c r="EL81" s="7"/>
      <c r="EM81" s="34"/>
      <c r="EN81" s="66" t="str">
        <f t="shared" si="206"/>
        <v>/d</v>
      </c>
      <c r="EO81" s="66" t="str">
        <f t="shared" si="207"/>
        <v>/s</v>
      </c>
      <c r="EP81" s="66" t="str">
        <f t="shared" si="208"/>
        <v>/d</v>
      </c>
      <c r="EQ81" s="66" t="str">
        <f t="shared" si="209"/>
        <v>/d</v>
      </c>
      <c r="ER81" s="66" t="str">
        <f t="shared" si="210"/>
        <v>-</v>
      </c>
      <c r="ES81" s="66" t="str">
        <f t="shared" si="211"/>
        <v>/d</v>
      </c>
      <c r="ET81" s="66" t="str">
        <f t="shared" si="212"/>
        <v>/s</v>
      </c>
      <c r="EU81" s="66" t="str">
        <f t="shared" si="213"/>
        <v>/d</v>
      </c>
      <c r="EV81" s="66" t="str">
        <f t="shared" si="214"/>
        <v>-</v>
      </c>
      <c r="EW81" s="66" t="str">
        <f t="shared" si="215"/>
        <v>/d</v>
      </c>
      <c r="EX81" s="66" t="str">
        <f t="shared" si="216"/>
        <v>/s</v>
      </c>
      <c r="EY81" s="66" t="str">
        <f t="shared" si="217"/>
        <v>/d</v>
      </c>
      <c r="EZ81" s="66" t="str">
        <f t="shared" si="218"/>
        <v>/s</v>
      </c>
      <c r="FA81" s="66" t="str">
        <f t="shared" si="219"/>
        <v>/d</v>
      </c>
      <c r="FB81" s="66" t="str">
        <f t="shared" si="220"/>
        <v>/d</v>
      </c>
      <c r="FC81" s="66" t="str">
        <f t="shared" si="221"/>
        <v>/d</v>
      </c>
      <c r="FD81" s="66" t="str">
        <f t="shared" si="222"/>
        <v>/d</v>
      </c>
      <c r="FE81" s="66" t="str">
        <f t="shared" si="223"/>
        <v>/d</v>
      </c>
      <c r="FF81" s="66" t="str">
        <f t="shared" si="224"/>
        <v>/d</v>
      </c>
      <c r="FG81" s="66" t="str">
        <f t="shared" si="225"/>
        <v>/d</v>
      </c>
      <c r="FH81" s="66" t="str">
        <f t="shared" si="226"/>
        <v>/d</v>
      </c>
      <c r="FI81" s="66" t="str">
        <f t="shared" si="227"/>
        <v>/s</v>
      </c>
      <c r="FJ81" s="66" t="str">
        <f t="shared" si="228"/>
        <v>/s</v>
      </c>
      <c r="FK81" s="66" t="str">
        <f t="shared" si="229"/>
        <v>/s</v>
      </c>
      <c r="FL81" s="66" t="str">
        <f t="shared" si="230"/>
        <v>/s</v>
      </c>
      <c r="FM81" s="66" t="str">
        <f t="shared" si="231"/>
        <v>-</v>
      </c>
      <c r="FN81" s="7"/>
      <c r="FO81" s="7"/>
      <c r="FP81" s="7"/>
      <c r="FQ81" s="97" t="s">
        <v>2</v>
      </c>
      <c r="FR81" s="71"/>
      <c r="FS81" s="7">
        <f>IF(ISNUMBER(INDEX($CI$15:$DI$314,$B81,GC$5)),MAX(FS$14:FS80)+1,0)</f>
        <v>14</v>
      </c>
      <c r="FT81" s="7" t="str">
        <f t="shared" si="232"/>
        <v/>
      </c>
      <c r="FU81" s="7" t="str">
        <f t="shared" si="233"/>
        <v/>
      </c>
      <c r="FV81" s="291">
        <f t="shared" si="234"/>
        <v>67</v>
      </c>
      <c r="FW81" s="291" t="str">
        <f t="shared" si="235"/>
        <v/>
      </c>
      <c r="FX81" s="291" t="str">
        <f t="shared" si="236"/>
        <v/>
      </c>
      <c r="FY81" s="85" t="str">
        <f t="shared" si="237"/>
        <v/>
      </c>
      <c r="FZ81" s="338" t="str">
        <f t="shared" si="238"/>
        <v/>
      </c>
      <c r="GA81" s="316" t="str">
        <f t="shared" si="239"/>
        <v/>
      </c>
      <c r="GB81" s="28" t="str">
        <f t="shared" si="240"/>
        <v/>
      </c>
      <c r="GC81" s="279" t="str">
        <f t="shared" si="248"/>
        <v/>
      </c>
      <c r="GD81" s="366" t="str">
        <f t="shared" si="241"/>
        <v/>
      </c>
      <c r="GE81" s="81"/>
      <c r="GF81" s="279" t="str">
        <f t="shared" si="249"/>
        <v/>
      </c>
      <c r="GG81" s="366" t="str">
        <f t="shared" si="242"/>
        <v/>
      </c>
      <c r="GH81" s="81"/>
      <c r="GI81" s="279" t="str">
        <f t="shared" si="250"/>
        <v/>
      </c>
      <c r="GJ81" s="366" t="str">
        <f t="shared" si="243"/>
        <v/>
      </c>
      <c r="GK81" s="81"/>
      <c r="GL81" s="279" t="str">
        <f t="shared" si="251"/>
        <v/>
      </c>
      <c r="GM81" s="362" t="str">
        <f t="shared" si="244"/>
        <v/>
      </c>
      <c r="GN81" s="81"/>
      <c r="GO81" s="279" t="str">
        <f t="shared" si="252"/>
        <v/>
      </c>
      <c r="GP81" s="286" t="str">
        <f t="shared" si="245"/>
        <v/>
      </c>
      <c r="GQ81" s="279"/>
      <c r="GR81" s="339" t="str">
        <f>IF(ISNUMBER(IF81),INDEX($GA$15:$GA$313,MATCH(IF81,$IE$15:$IE$190,0),1),"")</f>
        <v/>
      </c>
      <c r="GS81" s="341" t="str">
        <f t="shared" si="246"/>
        <v/>
      </c>
      <c r="GT81" s="340" t="str">
        <f t="shared" si="247"/>
        <v/>
      </c>
      <c r="GU81" s="279"/>
      <c r="GV81" s="279"/>
      <c r="GW81" s="279"/>
      <c r="GX81" s="279"/>
      <c r="GY81" s="279"/>
      <c r="GZ81" s="71"/>
      <c r="HA81" s="281"/>
      <c r="HB81" s="371"/>
      <c r="HC81" s="281"/>
      <c r="HD81" s="281"/>
      <c r="HE81" s="281"/>
      <c r="HF81" s="281"/>
      <c r="HG81" s="281"/>
      <c r="HH81" s="281"/>
      <c r="HI81" s="281"/>
      <c r="HJ81" s="281"/>
      <c r="HK81" s="293"/>
      <c r="HL81" s="293"/>
      <c r="HM81" s="75"/>
      <c r="HN81" s="293">
        <f>IF(HA81&lt;&gt;"",MAX(HN$14:HN80)+1,0)</f>
        <v>0</v>
      </c>
      <c r="HO81" s="293">
        <f>IF(HB81&lt;&gt;"",MAX(HO$14:HO80)+1,0)</f>
        <v>0</v>
      </c>
      <c r="HP81" s="293">
        <f>IF(HC81&lt;&gt;"",MAX(HP$14:HP80)+1,0)</f>
        <v>0</v>
      </c>
      <c r="HQ81" s="293">
        <f>IF(HD81&lt;&gt;"",MAX(HQ$14:HQ80)+1,0)</f>
        <v>0</v>
      </c>
      <c r="HR81" s="293">
        <f>IF(HE81&lt;&gt;"",MAX(HR$14:HR80)+1,0)</f>
        <v>0</v>
      </c>
      <c r="HS81" s="293">
        <f>IF(HF81&lt;&gt;"",MAX(HS$14:HS80)+1,0)</f>
        <v>0</v>
      </c>
      <c r="HT81" s="293">
        <f>IF(HG81&lt;&gt;"",MAX(HT$14:HT80)+1,0)</f>
        <v>0</v>
      </c>
      <c r="HU81" s="293">
        <f>IF(HH81&lt;&gt;"",MAX(HU$14:HU80)+1,0)</f>
        <v>0</v>
      </c>
      <c r="HV81" s="293">
        <f>IF(HI81&lt;&gt;"",MAX(HV$14:HV80)+1,0)</f>
        <v>0</v>
      </c>
      <c r="HW81" s="293">
        <f>IF(HJ81&lt;&gt;"",MAX(HW$14:HW80)+1,0)</f>
        <v>0</v>
      </c>
      <c r="HX81" s="293">
        <f>IF(HK81&lt;&gt;"",MAX(HX$14:HX80)+1,0)</f>
        <v>0</v>
      </c>
      <c r="HY81" s="293">
        <f>IF(HL81&lt;&gt;"",MAX(HY$14:HY80)+1,0)</f>
        <v>0</v>
      </c>
      <c r="HZ81" s="75">
        <f t="shared" si="253"/>
        <v>3</v>
      </c>
      <c r="IA81" s="75">
        <f t="shared" si="254"/>
        <v>0</v>
      </c>
      <c r="IB81" s="75">
        <f t="shared" si="255"/>
        <v>2</v>
      </c>
      <c r="IC81" s="75" t="str">
        <f t="shared" si="256"/>
        <v>nouter</v>
      </c>
      <c r="ID81" s="395" t="str">
        <f t="shared" si="257"/>
        <v/>
      </c>
      <c r="IE81" s="394">
        <f>IF(ISNUMBER(MATCH(GA81,$IC$15:$IC$313,0)),0,MAX(IE$14:IE80)+1)</f>
        <v>0</v>
      </c>
      <c r="IF81" s="394" t="str">
        <f t="shared" si="258"/>
        <v/>
      </c>
      <c r="IG81" s="383"/>
      <c r="IH81" s="80"/>
      <c r="II81" s="19"/>
      <c r="IJ81" s="282"/>
      <c r="IK81" s="71"/>
      <c r="IL81" s="229"/>
      <c r="IM81" s="229"/>
      <c r="IN81" s="22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98"/>
      <c r="JB81" s="180"/>
      <c r="JC81" s="107"/>
      <c r="JD81" s="107"/>
      <c r="JE81" s="107"/>
      <c r="JF81" s="107"/>
      <c r="JG81" s="188"/>
      <c r="JH81" s="180"/>
      <c r="JI81" s="134"/>
      <c r="JJ81" s="180"/>
      <c r="JK81" s="134"/>
      <c r="JL81" s="107"/>
      <c r="JM81" s="107"/>
      <c r="JN81" s="134"/>
      <c r="JO81" s="107"/>
      <c r="JP81" s="107"/>
      <c r="JQ81" s="107"/>
      <c r="JR81" s="160" t="str">
        <f t="shared" si="150"/>
        <v/>
      </c>
      <c r="JS81" s="160" t="str">
        <f t="shared" si="151"/>
        <v/>
      </c>
      <c r="JT81" s="160" t="str">
        <f t="shared" si="152"/>
        <v/>
      </c>
      <c r="JU81" s="160" t="str">
        <f t="shared" si="153"/>
        <v/>
      </c>
      <c r="JV81" s="98"/>
      <c r="JW81" s="71"/>
      <c r="JX81" s="293" t="str">
        <f>IF(AND(ISNUMBER(JX$14),ISNUMBER(MATCH($IC81,DJ$15:DJ$313,0))),$IC81,"")</f>
        <v>nouter</v>
      </c>
      <c r="JY81" s="293" t="str">
        <f>IF(AND(ISNUMBER(JY$14),ISNUMBER(MATCH($IC81,DK$15:DK$313,0))),$IC81,"")</f>
        <v/>
      </c>
      <c r="JZ81" s="293" t="str">
        <f>IF(AND(ISNUMBER(JZ$14),ISNUMBER(MATCH($IC81,DL$15:DL$313,0))),$IC81,"")</f>
        <v>nouter</v>
      </c>
      <c r="KA81" s="293" t="str">
        <f>IF(AND(ISNUMBER(KA$14),ISNUMBER(MATCH($IC81,DM$15:DM$313,0))),$IC81,"")</f>
        <v>nouter</v>
      </c>
      <c r="KB81" s="293" t="str">
        <f>IF(AND(ISNUMBER(KB$14),ISNUMBER(MATCH($IC81,DN$15:DN$313,0))),$IC81,"")</f>
        <v/>
      </c>
      <c r="KC81" s="293" t="str">
        <f>IF(AND(ISNUMBER(KC$14),ISNUMBER(MATCH($IC81,DO$15:DO$313,0))),$IC81,"")</f>
        <v/>
      </c>
      <c r="KD81" s="293" t="str">
        <f>IF(AND(ISNUMBER(KD$14),ISNUMBER(MATCH($IC81,DP$15:DP$313,0))),$IC81,"")</f>
        <v/>
      </c>
      <c r="KE81" s="293" t="str">
        <f>IF(AND(ISNUMBER(KE$14),ISNUMBER(MATCH($IC81,DQ$15:DQ$313,0))),$IC81,"")</f>
        <v>nouter</v>
      </c>
      <c r="KF81" s="293" t="str">
        <f>IF(AND(ISNUMBER(KF$14),ISNUMBER(MATCH($IC81,DR$15:DR$313,0))),$IC81,"")</f>
        <v/>
      </c>
      <c r="KG81" s="293" t="str">
        <f>IF(AND(ISNUMBER(KG$14),ISNUMBER(MATCH($IC81,DS$15:DS$313,0))),$IC81,"")</f>
        <v>nouter</v>
      </c>
      <c r="KH81" s="293" t="str">
        <f>IF(AND(ISNUMBER(KH$14),ISNUMBER(MATCH($IC81,DT$15:DT$313,0))),$IC81,"")</f>
        <v/>
      </c>
      <c r="KI81" s="293" t="str">
        <f>IF(AND(ISNUMBER(KI$14),ISNUMBER(MATCH($IC81,DU$15:DU$313,0))),$IC81,"")</f>
        <v>nouter</v>
      </c>
      <c r="KJ81" s="293" t="str">
        <f>IF(AND(ISNUMBER(KJ$14),ISNUMBER(MATCH($IC81,DV$15:DV$313,0))),$IC81,"")</f>
        <v>nouter</v>
      </c>
      <c r="KK81" s="293" t="str">
        <f>IF(AND(ISNUMBER(KK$14),ISNUMBER(MATCH($IC81,DW$15:DW$313,0))),$IC81,"")</f>
        <v>nouter</v>
      </c>
      <c r="KL81" s="293" t="str">
        <f>IF(AND(ISNUMBER(KL$14),ISNUMBER(MATCH($IC81,DX$15:DX$313,0))),$IC81,"")</f>
        <v/>
      </c>
      <c r="KM81" s="293" t="str">
        <f>IF(AND(ISNUMBER(KM$14),ISNUMBER(MATCH($IC81,DY$15:DY$313,0))),$IC81,"")</f>
        <v>nouter</v>
      </c>
      <c r="KN81" s="293" t="str">
        <f>IF(AND(ISNUMBER(KN$14),ISNUMBER(MATCH($IC81,DZ$15:DZ$313,0))),$IC81,"")</f>
        <v>nouter</v>
      </c>
      <c r="KO81" s="293" t="str">
        <f>IF(AND(ISNUMBER(KO$14),ISNUMBER(MATCH($IC81,EA$15:EA$313,0))),$IC81,"")</f>
        <v>nouter</v>
      </c>
      <c r="KP81" s="293" t="str">
        <f>IF(AND(ISNUMBER(KP$14),ISNUMBER(MATCH($IC81,EB$15:EB$313,0))),$IC81,"")</f>
        <v>nouter</v>
      </c>
      <c r="KQ81" s="293" t="str">
        <f>IF(AND(ISNUMBER(KQ$14),ISNUMBER(MATCH($IC81,EC$15:EC$313,0))),$IC81,"")</f>
        <v>nouter</v>
      </c>
      <c r="KR81" s="293" t="str">
        <f>IF(AND(ISNUMBER(KR$14),ISNUMBER(MATCH($IC81,ED$15:ED$313,0))),$IC81,"")</f>
        <v>nouter</v>
      </c>
      <c r="KS81" s="293" t="str">
        <f>IF(AND(ISNUMBER(KS$14),ISNUMBER(MATCH($IC81,EE$15:EE$313,0))),$IC81,"")</f>
        <v>nouter</v>
      </c>
      <c r="KT81" s="293" t="str">
        <f>IF(AND(ISNUMBER(KT$14),ISNUMBER(MATCH($IC81,EF$15:EF$313,0))),$IC81,"")</f>
        <v/>
      </c>
      <c r="KU81" s="293" t="str">
        <f>IF(AND(ISNUMBER(KU$14),ISNUMBER(MATCH($IC81,EG$15:EG$313,0))),$IC81,"")</f>
        <v>nouter</v>
      </c>
      <c r="KV81" s="293" t="str">
        <f>IF(AND(ISNUMBER(KV$14),ISNUMBER(MATCH($IC81,EH$15:EH$313,0))),$IC81,"")</f>
        <v/>
      </c>
      <c r="KW81" s="293" t="str">
        <f>IF(AND(ISNUMBER(KW$14),ISNUMBER(MATCH($IC81,EI$15:EI$313,0))),$IC81,"")</f>
        <v/>
      </c>
      <c r="KX81" s="293" t="str">
        <f>IF(AND(ISNUMBER(KX$14),ISNUMBER(MATCH($IC81,EJ$15:EJ$313,0))),$IC81,"")</f>
        <v/>
      </c>
      <c r="KY81" s="293" t="str">
        <f>IF(AND(ISNUMBER(KY$14),ISNUMBER(MATCH($IC81,EK$15:EK$313,0))),$IC81,"")</f>
        <v/>
      </c>
      <c r="KZ81" s="293"/>
      <c r="LA81" s="293"/>
      <c r="LB81" s="293"/>
      <c r="LC81" s="75">
        <f>COUNTIF(JX81:KY81,"="&amp;IC81)</f>
        <v>16</v>
      </c>
      <c r="LD81" s="71"/>
      <c r="LE81" s="71"/>
      <c r="LF81" s="71"/>
      <c r="LG81" s="71"/>
      <c r="LH81" s="71"/>
      <c r="LI81" s="71"/>
      <c r="LJ81" s="71"/>
      <c r="LK81" s="71"/>
      <c r="LL81" s="71"/>
      <c r="LM81" s="71"/>
      <c r="LN81" s="71"/>
      <c r="LO81" s="71"/>
      <c r="LP81" s="71"/>
      <c r="LQ81" s="71"/>
    </row>
    <row r="82" spans="1:329" ht="6" customHeight="1" x14ac:dyDescent="0.25">
      <c r="A82" s="80"/>
      <c r="B82" s="305">
        <f t="shared" si="259"/>
        <v>68</v>
      </c>
      <c r="C82" s="84" t="s">
        <v>60</v>
      </c>
      <c r="D82" s="303" t="s">
        <v>599</v>
      </c>
      <c r="E82" s="71"/>
      <c r="F82" s="260"/>
      <c r="G82" s="261" t="s">
        <v>10</v>
      </c>
      <c r="H82" s="262" t="s">
        <v>2</v>
      </c>
      <c r="I82" s="260"/>
      <c r="J82" s="261"/>
      <c r="K82" s="262"/>
      <c r="L82" s="260"/>
      <c r="M82" s="261"/>
      <c r="N82" s="262"/>
      <c r="O82" s="260"/>
      <c r="P82" s="261"/>
      <c r="Q82" s="262"/>
      <c r="R82" s="260"/>
      <c r="S82" s="261"/>
      <c r="T82" s="262"/>
      <c r="U82" s="260"/>
      <c r="V82" s="261"/>
      <c r="W82" s="262"/>
      <c r="X82" s="260"/>
      <c r="Y82" s="261"/>
      <c r="Z82" s="262"/>
      <c r="AA82" s="260"/>
      <c r="AB82" s="261"/>
      <c r="AC82" s="262"/>
      <c r="AD82" s="260"/>
      <c r="AE82" s="261"/>
      <c r="AF82" s="262"/>
      <c r="AG82" s="260"/>
      <c r="AH82" s="261"/>
      <c r="AI82" s="262"/>
      <c r="AJ82" s="260"/>
      <c r="AK82" s="261"/>
      <c r="AL82" s="262"/>
      <c r="AM82" s="260"/>
      <c r="AN82" s="261"/>
      <c r="AO82" s="262"/>
      <c r="AP82" s="283"/>
      <c r="AQ82" s="356"/>
      <c r="AR82" s="351"/>
      <c r="AS82" s="283"/>
      <c r="AT82" s="356"/>
      <c r="AU82" s="351"/>
      <c r="AV82" s="260"/>
      <c r="AW82" s="261"/>
      <c r="AX82" s="262"/>
      <c r="AY82" s="260"/>
      <c r="AZ82" s="261"/>
      <c r="BA82" s="262"/>
      <c r="BB82" s="260"/>
      <c r="BC82" s="261"/>
      <c r="BD82" s="262"/>
      <c r="BE82" s="260"/>
      <c r="BF82" s="261"/>
      <c r="BG82" s="262"/>
      <c r="BH82" s="260"/>
      <c r="BI82" s="261"/>
      <c r="BJ82" s="262"/>
      <c r="BK82" s="260"/>
      <c r="BL82" s="261"/>
      <c r="BM82" s="262"/>
      <c r="BN82" s="260"/>
      <c r="BO82" s="261"/>
      <c r="BP82" s="262"/>
      <c r="BQ82" s="260"/>
      <c r="BR82" s="261"/>
      <c r="BS82" s="262"/>
      <c r="BT82" s="260"/>
      <c r="BU82" s="261"/>
      <c r="BV82" s="262"/>
      <c r="BW82" s="260"/>
      <c r="BX82" s="261"/>
      <c r="BY82" s="262"/>
      <c r="BZ82" s="260"/>
      <c r="CA82" s="261" t="s">
        <v>92</v>
      </c>
      <c r="CB82" s="262">
        <v>1</v>
      </c>
      <c r="CC82" s="260"/>
      <c r="CD82" s="261"/>
      <c r="CE82" s="262"/>
      <c r="CF82" s="376" t="s">
        <v>2</v>
      </c>
      <c r="CG82" s="229"/>
      <c r="CH82" s="230" t="str">
        <f>IF(ISNUMBER(FW82),IF(ISNUMBER(MATCH(GA82,$CG$15:$CG$313,0)),0,MAX(CH$14:CH81)+1),"")</f>
        <v/>
      </c>
      <c r="CI82" s="7">
        <f t="shared" si="154"/>
        <v>5</v>
      </c>
      <c r="CJ82" s="7" t="str">
        <f t="shared" si="155"/>
        <v/>
      </c>
      <c r="CK82" s="7" t="str">
        <f t="shared" si="156"/>
        <v/>
      </c>
      <c r="CL82" s="7" t="str">
        <f t="shared" si="157"/>
        <v/>
      </c>
      <c r="CM82" s="7" t="str">
        <f t="shared" si="158"/>
        <v/>
      </c>
      <c r="CN82" s="7" t="str">
        <f t="shared" si="159"/>
        <v/>
      </c>
      <c r="CO82" s="7" t="str">
        <f t="shared" si="160"/>
        <v/>
      </c>
      <c r="CP82" s="7" t="str">
        <f t="shared" si="161"/>
        <v/>
      </c>
      <c r="CQ82" s="7" t="str">
        <f t="shared" si="162"/>
        <v/>
      </c>
      <c r="CR82" s="7" t="str">
        <f t="shared" si="163"/>
        <v/>
      </c>
      <c r="CS82" s="7" t="str">
        <f t="shared" si="164"/>
        <v/>
      </c>
      <c r="CT82" s="7" t="str">
        <f t="shared" si="165"/>
        <v/>
      </c>
      <c r="CU82" s="7" t="str">
        <f t="shared" si="166"/>
        <v/>
      </c>
      <c r="CV82" s="7" t="str">
        <f t="shared" si="167"/>
        <v/>
      </c>
      <c r="CW82" s="7" t="str">
        <f t="shared" si="168"/>
        <v/>
      </c>
      <c r="CX82" s="7" t="str">
        <f t="shared" si="169"/>
        <v/>
      </c>
      <c r="CY82" s="7" t="str">
        <f t="shared" si="170"/>
        <v/>
      </c>
      <c r="CZ82" s="7" t="str">
        <f t="shared" si="171"/>
        <v/>
      </c>
      <c r="DA82" s="7" t="str">
        <f t="shared" si="172"/>
        <v/>
      </c>
      <c r="DB82" s="7" t="str">
        <f t="shared" si="173"/>
        <v/>
      </c>
      <c r="DC82" s="7" t="str">
        <f t="shared" si="174"/>
        <v/>
      </c>
      <c r="DD82" s="7" t="str">
        <f t="shared" si="175"/>
        <v/>
      </c>
      <c r="DE82" s="7" t="str">
        <f t="shared" si="176"/>
        <v/>
      </c>
      <c r="DF82" s="7" t="str">
        <f t="shared" si="177"/>
        <v/>
      </c>
      <c r="DG82" s="7" t="str">
        <f t="shared" si="178"/>
        <v/>
      </c>
      <c r="DH82" s="7" t="str">
        <f t="shared" si="179"/>
        <v/>
      </c>
      <c r="DI82" s="65" t="s">
        <v>2</v>
      </c>
      <c r="DJ82" s="309" t="str">
        <f t="shared" si="180"/>
        <v>decay</v>
      </c>
      <c r="DK82" s="309" t="str">
        <f t="shared" si="181"/>
        <v>-</v>
      </c>
      <c r="DL82" s="309" t="str">
        <f t="shared" si="182"/>
        <v>-</v>
      </c>
      <c r="DM82" s="309" t="str">
        <f t="shared" si="183"/>
        <v>-</v>
      </c>
      <c r="DN82" s="309" t="str">
        <f t="shared" si="184"/>
        <v>-</v>
      </c>
      <c r="DO82" s="309" t="str">
        <f t="shared" si="185"/>
        <v>-</v>
      </c>
      <c r="DP82" s="309" t="str">
        <f t="shared" si="186"/>
        <v>-</v>
      </c>
      <c r="DQ82" s="309" t="str">
        <f t="shared" si="187"/>
        <v>-</v>
      </c>
      <c r="DR82" s="309" t="str">
        <f t="shared" si="188"/>
        <v>-</v>
      </c>
      <c r="DS82" s="309" t="str">
        <f t="shared" si="189"/>
        <v>-</v>
      </c>
      <c r="DT82" s="309" t="str">
        <f t="shared" si="190"/>
        <v>-</v>
      </c>
      <c r="DU82" s="309" t="str">
        <f t="shared" si="191"/>
        <v>-</v>
      </c>
      <c r="DV82" s="309" t="str">
        <f t="shared" si="192"/>
        <v>-</v>
      </c>
      <c r="DW82" s="309" t="str">
        <f t="shared" si="193"/>
        <v>-</v>
      </c>
      <c r="DX82" s="309" t="str">
        <f t="shared" si="194"/>
        <v>-</v>
      </c>
      <c r="DY82" s="309" t="str">
        <f t="shared" si="195"/>
        <v>-</v>
      </c>
      <c r="DZ82" s="309" t="str">
        <f t="shared" si="196"/>
        <v>-</v>
      </c>
      <c r="EA82" s="309" t="str">
        <f t="shared" si="197"/>
        <v>-</v>
      </c>
      <c r="EB82" s="309" t="str">
        <f t="shared" si="198"/>
        <v>-</v>
      </c>
      <c r="EC82" s="309" t="str">
        <f t="shared" si="199"/>
        <v>-</v>
      </c>
      <c r="ED82" s="309" t="str">
        <f t="shared" si="200"/>
        <v>-</v>
      </c>
      <c r="EE82" s="309" t="str">
        <f t="shared" si="201"/>
        <v>-</v>
      </c>
      <c r="EF82" s="309" t="str">
        <f t="shared" si="202"/>
        <v>-</v>
      </c>
      <c r="EG82" s="309" t="str">
        <f t="shared" si="203"/>
        <v>-</v>
      </c>
      <c r="EH82" s="309" t="str">
        <f t="shared" si="204"/>
        <v>-</v>
      </c>
      <c r="EI82" s="309" t="str">
        <f t="shared" si="205"/>
        <v>-</v>
      </c>
      <c r="EJ82" s="7"/>
      <c r="EK82" s="7"/>
      <c r="EL82" s="7"/>
      <c r="EM82" s="34"/>
      <c r="EN82" s="66" t="str">
        <f t="shared" si="206"/>
        <v>0,0,0,0.002</v>
      </c>
      <c r="EO82" s="66" t="str">
        <f t="shared" si="207"/>
        <v>-</v>
      </c>
      <c r="EP82" s="66" t="str">
        <f t="shared" si="208"/>
        <v>-</v>
      </c>
      <c r="EQ82" s="66" t="str">
        <f t="shared" si="209"/>
        <v>-</v>
      </c>
      <c r="ER82" s="66" t="str">
        <f t="shared" si="210"/>
        <v>-</v>
      </c>
      <c r="ES82" s="66" t="str">
        <f t="shared" si="211"/>
        <v>-</v>
      </c>
      <c r="ET82" s="66" t="str">
        <f t="shared" si="212"/>
        <v>-</v>
      </c>
      <c r="EU82" s="66" t="str">
        <f t="shared" si="213"/>
        <v>-</v>
      </c>
      <c r="EV82" s="66" t="str">
        <f t="shared" si="214"/>
        <v>-</v>
      </c>
      <c r="EW82" s="66" t="str">
        <f t="shared" si="215"/>
        <v>-</v>
      </c>
      <c r="EX82" s="66" t="str">
        <f t="shared" si="216"/>
        <v>-</v>
      </c>
      <c r="EY82" s="66" t="str">
        <f t="shared" si="217"/>
        <v>-</v>
      </c>
      <c r="EZ82" s="66" t="str">
        <f t="shared" si="218"/>
        <v>-</v>
      </c>
      <c r="FA82" s="66" t="str">
        <f t="shared" si="219"/>
        <v>-</v>
      </c>
      <c r="FB82" s="66" t="str">
        <f t="shared" si="220"/>
        <v>-</v>
      </c>
      <c r="FC82" s="66" t="str">
        <f t="shared" si="221"/>
        <v>-</v>
      </c>
      <c r="FD82" s="66" t="str">
        <f t="shared" si="222"/>
        <v>-</v>
      </c>
      <c r="FE82" s="66" t="str">
        <f t="shared" si="223"/>
        <v>-</v>
      </c>
      <c r="FF82" s="66" t="str">
        <f t="shared" si="224"/>
        <v>-</v>
      </c>
      <c r="FG82" s="66" t="str">
        <f t="shared" si="225"/>
        <v>-</v>
      </c>
      <c r="FH82" s="66" t="str">
        <f t="shared" si="226"/>
        <v>-</v>
      </c>
      <c r="FI82" s="66" t="str">
        <f t="shared" si="227"/>
        <v>-</v>
      </c>
      <c r="FJ82" s="66" t="str">
        <f t="shared" si="228"/>
        <v>-</v>
      </c>
      <c r="FK82" s="66" t="str">
        <f t="shared" si="229"/>
        <v>-</v>
      </c>
      <c r="FL82" s="66" t="str">
        <f t="shared" si="230"/>
        <v>-</v>
      </c>
      <c r="FM82" s="66" t="str">
        <f t="shared" si="231"/>
        <v>-</v>
      </c>
      <c r="FN82" s="7"/>
      <c r="FO82" s="7"/>
      <c r="FP82" s="7"/>
      <c r="FQ82" s="97" t="s">
        <v>2</v>
      </c>
      <c r="FR82" s="71"/>
      <c r="FS82" s="7">
        <f>IF(ISNUMBER(INDEX($CI$15:$DI$314,$B82,GC$5)),MAX(FS$14:FS81)+1,0)</f>
        <v>0</v>
      </c>
      <c r="FT82" s="7" t="str">
        <f t="shared" si="232"/>
        <v/>
      </c>
      <c r="FU82" s="7" t="str">
        <f t="shared" si="233"/>
        <v/>
      </c>
      <c r="FV82" s="291">
        <f t="shared" si="234"/>
        <v>68</v>
      </c>
      <c r="FW82" s="291" t="str">
        <f t="shared" si="235"/>
        <v/>
      </c>
      <c r="FX82" s="291" t="str">
        <f t="shared" si="236"/>
        <v/>
      </c>
      <c r="FY82" s="85" t="str">
        <f t="shared" si="237"/>
        <v/>
      </c>
      <c r="FZ82" s="338" t="str">
        <f t="shared" si="238"/>
        <v/>
      </c>
      <c r="GA82" s="316" t="str">
        <f t="shared" si="239"/>
        <v/>
      </c>
      <c r="GB82" s="28" t="str">
        <f t="shared" si="240"/>
        <v/>
      </c>
      <c r="GC82" s="279" t="str">
        <f t="shared" si="248"/>
        <v/>
      </c>
      <c r="GD82" s="366" t="str">
        <f t="shared" si="241"/>
        <v/>
      </c>
      <c r="GE82" s="81"/>
      <c r="GF82" s="279" t="str">
        <f t="shared" si="249"/>
        <v/>
      </c>
      <c r="GG82" s="366" t="str">
        <f t="shared" si="242"/>
        <v/>
      </c>
      <c r="GH82" s="81"/>
      <c r="GI82" s="279" t="str">
        <f t="shared" si="250"/>
        <v/>
      </c>
      <c r="GJ82" s="366" t="str">
        <f t="shared" si="243"/>
        <v/>
      </c>
      <c r="GK82" s="81"/>
      <c r="GL82" s="279" t="str">
        <f t="shared" si="251"/>
        <v/>
      </c>
      <c r="GM82" s="362" t="str">
        <f t="shared" si="244"/>
        <v/>
      </c>
      <c r="GN82" s="81"/>
      <c r="GO82" s="279" t="str">
        <f t="shared" si="252"/>
        <v/>
      </c>
      <c r="GP82" s="286" t="str">
        <f t="shared" si="245"/>
        <v/>
      </c>
      <c r="GQ82" s="279"/>
      <c r="GR82" s="339" t="str">
        <f>IF(ISNUMBER(IF82),INDEX($GA$15:$GA$313,MATCH(IF82,$IE$15:$IE$190,0),1),"")</f>
        <v/>
      </c>
      <c r="GS82" s="341" t="str">
        <f t="shared" si="246"/>
        <v/>
      </c>
      <c r="GT82" s="340" t="str">
        <f t="shared" si="247"/>
        <v/>
      </c>
      <c r="GU82" s="279"/>
      <c r="GV82" s="279"/>
      <c r="GW82" s="279"/>
      <c r="GX82" s="279"/>
      <c r="GY82" s="279"/>
      <c r="GZ82" s="71"/>
      <c r="HA82" s="281"/>
      <c r="HB82" s="371"/>
      <c r="HC82" s="281"/>
      <c r="HD82" s="281"/>
      <c r="HE82" s="281"/>
      <c r="HF82" s="281"/>
      <c r="HG82" s="281"/>
      <c r="HH82" s="281"/>
      <c r="HI82" s="281"/>
      <c r="HJ82" s="281"/>
      <c r="HK82" s="293"/>
      <c r="HL82" s="293"/>
      <c r="HM82" s="75"/>
      <c r="HN82" s="293">
        <f>IF(HA82&lt;&gt;"",MAX(HN$14:HN81)+1,0)</f>
        <v>0</v>
      </c>
      <c r="HO82" s="293">
        <f>IF(HB82&lt;&gt;"",MAX(HO$14:HO81)+1,0)</f>
        <v>0</v>
      </c>
      <c r="HP82" s="293">
        <f>IF(HC82&lt;&gt;"",MAX(HP$14:HP81)+1,0)</f>
        <v>0</v>
      </c>
      <c r="HQ82" s="293">
        <f>IF(HD82&lt;&gt;"",MAX(HQ$14:HQ81)+1,0)</f>
        <v>0</v>
      </c>
      <c r="HR82" s="293">
        <f>IF(HE82&lt;&gt;"",MAX(HR$14:HR81)+1,0)</f>
        <v>0</v>
      </c>
      <c r="HS82" s="293">
        <f>IF(HF82&lt;&gt;"",MAX(HS$14:HS81)+1,0)</f>
        <v>0</v>
      </c>
      <c r="HT82" s="293">
        <f>IF(HG82&lt;&gt;"",MAX(HT$14:HT81)+1,0)</f>
        <v>0</v>
      </c>
      <c r="HU82" s="293">
        <f>IF(HH82&lt;&gt;"",MAX(HU$14:HU81)+1,0)</f>
        <v>0</v>
      </c>
      <c r="HV82" s="293">
        <f>IF(HI82&lt;&gt;"",MAX(HV$14:HV81)+1,0)</f>
        <v>0</v>
      </c>
      <c r="HW82" s="293">
        <f>IF(HJ82&lt;&gt;"",MAX(HW$14:HW81)+1,0)</f>
        <v>0</v>
      </c>
      <c r="HX82" s="293">
        <f>IF(HK82&lt;&gt;"",MAX(HX$14:HX81)+1,0)</f>
        <v>0</v>
      </c>
      <c r="HY82" s="293">
        <f>IF(HL82&lt;&gt;"",MAX(HY$14:HY81)+1,0)</f>
        <v>0</v>
      </c>
      <c r="HZ82" s="75">
        <f t="shared" si="253"/>
        <v>3</v>
      </c>
      <c r="IA82" s="75">
        <f t="shared" si="254"/>
        <v>0</v>
      </c>
      <c r="IB82" s="75">
        <f t="shared" si="255"/>
        <v>3</v>
      </c>
      <c r="IC82" s="75" t="str">
        <f t="shared" si="256"/>
        <v>ninner</v>
      </c>
      <c r="ID82" s="395" t="str">
        <f t="shared" si="257"/>
        <v/>
      </c>
      <c r="IE82" s="394">
        <f>IF(ISNUMBER(MATCH(GA82,$IC$15:$IC$313,0)),0,MAX(IE$14:IE81)+1)</f>
        <v>0</v>
      </c>
      <c r="IF82" s="394" t="str">
        <f t="shared" si="258"/>
        <v/>
      </c>
      <c r="IG82" s="383"/>
      <c r="IH82" s="80"/>
      <c r="II82" s="19"/>
      <c r="IJ82" s="282"/>
      <c r="IK82" s="71"/>
      <c r="IL82" s="229"/>
      <c r="IM82" s="229"/>
      <c r="IN82" s="22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98"/>
      <c r="JB82" s="180"/>
      <c r="JC82" s="107"/>
      <c r="JD82" s="107"/>
      <c r="JE82" s="107"/>
      <c r="JF82" s="107"/>
      <c r="JG82" s="188"/>
      <c r="JH82" s="180"/>
      <c r="JI82" s="134"/>
      <c r="JJ82" s="180"/>
      <c r="JK82" s="134"/>
      <c r="JL82" s="107"/>
      <c r="JM82" s="107"/>
      <c r="JN82" s="134"/>
      <c r="JO82" s="107"/>
      <c r="JP82" s="107"/>
      <c r="JQ82" s="107"/>
      <c r="JR82" s="160" t="str">
        <f t="shared" si="150"/>
        <v/>
      </c>
      <c r="JS82" s="160" t="str">
        <f t="shared" si="151"/>
        <v/>
      </c>
      <c r="JT82" s="160" t="str">
        <f t="shared" si="152"/>
        <v/>
      </c>
      <c r="JU82" s="160" t="str">
        <f t="shared" si="153"/>
        <v/>
      </c>
      <c r="JV82" s="98"/>
      <c r="JW82" s="71"/>
      <c r="JX82" s="293" t="str">
        <f>IF(AND(ISNUMBER(JX$14),ISNUMBER(MATCH($IC82,DJ$15:DJ$313,0))),$IC82,"")</f>
        <v>ninner</v>
      </c>
      <c r="JY82" s="293" t="str">
        <f>IF(AND(ISNUMBER(JY$14),ISNUMBER(MATCH($IC82,DK$15:DK$313,0))),$IC82,"")</f>
        <v/>
      </c>
      <c r="JZ82" s="293" t="str">
        <f>IF(AND(ISNUMBER(JZ$14),ISNUMBER(MATCH($IC82,DL$15:DL$313,0))),$IC82,"")</f>
        <v>ninner</v>
      </c>
      <c r="KA82" s="293" t="str">
        <f>IF(AND(ISNUMBER(KA$14),ISNUMBER(MATCH($IC82,DM$15:DM$313,0))),$IC82,"")</f>
        <v>ninner</v>
      </c>
      <c r="KB82" s="293" t="str">
        <f>IF(AND(ISNUMBER(KB$14),ISNUMBER(MATCH($IC82,DN$15:DN$313,0))),$IC82,"")</f>
        <v/>
      </c>
      <c r="KC82" s="293" t="str">
        <f>IF(AND(ISNUMBER(KC$14),ISNUMBER(MATCH($IC82,DO$15:DO$313,0))),$IC82,"")</f>
        <v/>
      </c>
      <c r="KD82" s="293" t="str">
        <f>IF(AND(ISNUMBER(KD$14),ISNUMBER(MATCH($IC82,DP$15:DP$313,0))),$IC82,"")</f>
        <v/>
      </c>
      <c r="KE82" s="293" t="str">
        <f>IF(AND(ISNUMBER(KE$14),ISNUMBER(MATCH($IC82,DQ$15:DQ$313,0))),$IC82,"")</f>
        <v>ninner</v>
      </c>
      <c r="KF82" s="293" t="str">
        <f>IF(AND(ISNUMBER(KF$14),ISNUMBER(MATCH($IC82,DR$15:DR$313,0))),$IC82,"")</f>
        <v/>
      </c>
      <c r="KG82" s="293" t="str">
        <f>IF(AND(ISNUMBER(KG$14),ISNUMBER(MATCH($IC82,DS$15:DS$313,0))),$IC82,"")</f>
        <v>ninner</v>
      </c>
      <c r="KH82" s="293" t="str">
        <f>IF(AND(ISNUMBER(KH$14),ISNUMBER(MATCH($IC82,DT$15:DT$313,0))),$IC82,"")</f>
        <v/>
      </c>
      <c r="KI82" s="293" t="str">
        <f>IF(AND(ISNUMBER(KI$14),ISNUMBER(MATCH($IC82,DU$15:DU$313,0))),$IC82,"")</f>
        <v>ninner</v>
      </c>
      <c r="KJ82" s="293" t="str">
        <f>IF(AND(ISNUMBER(KJ$14),ISNUMBER(MATCH($IC82,DV$15:DV$313,0))),$IC82,"")</f>
        <v>ninner</v>
      </c>
      <c r="KK82" s="293" t="str">
        <f>IF(AND(ISNUMBER(KK$14),ISNUMBER(MATCH($IC82,DW$15:DW$313,0))),$IC82,"")</f>
        <v>ninner</v>
      </c>
      <c r="KL82" s="293" t="str">
        <f>IF(AND(ISNUMBER(KL$14),ISNUMBER(MATCH($IC82,DX$15:DX$313,0))),$IC82,"")</f>
        <v>ninner</v>
      </c>
      <c r="KM82" s="293" t="str">
        <f>IF(AND(ISNUMBER(KM$14),ISNUMBER(MATCH($IC82,DY$15:DY$313,0))),$IC82,"")</f>
        <v>ninner</v>
      </c>
      <c r="KN82" s="293" t="str">
        <f>IF(AND(ISNUMBER(KN$14),ISNUMBER(MATCH($IC82,DZ$15:DZ$313,0))),$IC82,"")</f>
        <v>ninner</v>
      </c>
      <c r="KO82" s="293" t="str">
        <f>IF(AND(ISNUMBER(KO$14),ISNUMBER(MATCH($IC82,EA$15:EA$313,0))),$IC82,"")</f>
        <v>ninner</v>
      </c>
      <c r="KP82" s="293" t="str">
        <f>IF(AND(ISNUMBER(KP$14),ISNUMBER(MATCH($IC82,EB$15:EB$313,0))),$IC82,"")</f>
        <v>ninner</v>
      </c>
      <c r="KQ82" s="293" t="str">
        <f>IF(AND(ISNUMBER(KQ$14),ISNUMBER(MATCH($IC82,EC$15:EC$313,0))),$IC82,"")</f>
        <v>ninner</v>
      </c>
      <c r="KR82" s="293" t="str">
        <f>IF(AND(ISNUMBER(KR$14),ISNUMBER(MATCH($IC82,ED$15:ED$313,0))),$IC82,"")</f>
        <v>ninner</v>
      </c>
      <c r="KS82" s="293" t="str">
        <f>IF(AND(ISNUMBER(KS$14),ISNUMBER(MATCH($IC82,EE$15:EE$313,0))),$IC82,"")</f>
        <v>ninner</v>
      </c>
      <c r="KT82" s="293" t="str">
        <f>IF(AND(ISNUMBER(KT$14),ISNUMBER(MATCH($IC82,EF$15:EF$313,0))),$IC82,"")</f>
        <v/>
      </c>
      <c r="KU82" s="293" t="str">
        <f>IF(AND(ISNUMBER(KU$14),ISNUMBER(MATCH($IC82,EG$15:EG$313,0))),$IC82,"")</f>
        <v>ninner</v>
      </c>
      <c r="KV82" s="293" t="str">
        <f>IF(AND(ISNUMBER(KV$14),ISNUMBER(MATCH($IC82,EH$15:EH$313,0))),$IC82,"")</f>
        <v/>
      </c>
      <c r="KW82" s="293" t="str">
        <f>IF(AND(ISNUMBER(KW$14),ISNUMBER(MATCH($IC82,EI$15:EI$313,0))),$IC82,"")</f>
        <v/>
      </c>
      <c r="KX82" s="293" t="str">
        <f>IF(AND(ISNUMBER(KX$14),ISNUMBER(MATCH($IC82,EJ$15:EJ$313,0))),$IC82,"")</f>
        <v/>
      </c>
      <c r="KY82" s="293" t="str">
        <f>IF(AND(ISNUMBER(KY$14),ISNUMBER(MATCH($IC82,EK$15:EK$313,0))),$IC82,"")</f>
        <v/>
      </c>
      <c r="KZ82" s="293"/>
      <c r="LA82" s="293"/>
      <c r="LB82" s="293"/>
      <c r="LC82" s="75">
        <f>COUNTIF(JX82:KY82,"="&amp;IC82)</f>
        <v>17</v>
      </c>
      <c r="LD82" s="71"/>
      <c r="LE82" s="71"/>
      <c r="LF82" s="71"/>
      <c r="LG82" s="71"/>
      <c r="LH82" s="71"/>
      <c r="LI82" s="71"/>
      <c r="LJ82" s="71"/>
      <c r="LK82" s="71"/>
      <c r="LL82" s="71"/>
      <c r="LM82" s="71"/>
      <c r="LN82" s="71"/>
      <c r="LO82" s="71"/>
      <c r="LP82" s="71"/>
      <c r="LQ82" s="71"/>
    </row>
    <row r="83" spans="1:329" ht="6" customHeight="1" x14ac:dyDescent="0.25">
      <c r="A83" s="80"/>
      <c r="B83" s="305">
        <f t="shared" si="259"/>
        <v>69</v>
      </c>
      <c r="C83" s="84" t="s">
        <v>83</v>
      </c>
      <c r="D83" s="303" t="s">
        <v>600</v>
      </c>
      <c r="E83" s="71"/>
      <c r="F83" s="260"/>
      <c r="G83" s="261" t="s">
        <v>83</v>
      </c>
      <c r="H83" s="262" t="s">
        <v>2</v>
      </c>
      <c r="I83" s="260"/>
      <c r="J83" s="261"/>
      <c r="K83" s="262"/>
      <c r="L83" s="260"/>
      <c r="M83" s="261"/>
      <c r="N83" s="262"/>
      <c r="O83" s="260"/>
      <c r="P83" s="261"/>
      <c r="Q83" s="262"/>
      <c r="R83" s="260"/>
      <c r="S83" s="261"/>
      <c r="T83" s="262"/>
      <c r="U83" s="260"/>
      <c r="V83" s="261"/>
      <c r="W83" s="262"/>
      <c r="X83" s="260"/>
      <c r="Y83" s="261"/>
      <c r="Z83" s="262"/>
      <c r="AA83" s="260"/>
      <c r="AB83" s="261"/>
      <c r="AC83" s="262"/>
      <c r="AD83" s="260"/>
      <c r="AE83" s="261"/>
      <c r="AF83" s="262"/>
      <c r="AG83" s="260"/>
      <c r="AH83" s="261"/>
      <c r="AI83" s="262"/>
      <c r="AJ83" s="260"/>
      <c r="AK83" s="261"/>
      <c r="AL83" s="262"/>
      <c r="AM83" s="260"/>
      <c r="AN83" s="261"/>
      <c r="AO83" s="262"/>
      <c r="AP83" s="283"/>
      <c r="AQ83" s="356"/>
      <c r="AR83" s="351"/>
      <c r="AS83" s="283"/>
      <c r="AT83" s="356"/>
      <c r="AU83" s="351"/>
      <c r="AV83" s="260"/>
      <c r="AW83" s="261"/>
      <c r="AX83" s="262"/>
      <c r="AY83" s="260"/>
      <c r="AZ83" s="261"/>
      <c r="BA83" s="262"/>
      <c r="BB83" s="260"/>
      <c r="BC83" s="261"/>
      <c r="BD83" s="262"/>
      <c r="BE83" s="260"/>
      <c r="BF83" s="261"/>
      <c r="BG83" s="262"/>
      <c r="BH83" s="260"/>
      <c r="BI83" s="261"/>
      <c r="BJ83" s="262"/>
      <c r="BK83" s="260"/>
      <c r="BL83" s="261"/>
      <c r="BM83" s="262"/>
      <c r="BN83" s="260"/>
      <c r="BO83" s="261"/>
      <c r="BP83" s="262"/>
      <c r="BQ83" s="260"/>
      <c r="BR83" s="261"/>
      <c r="BS83" s="262"/>
      <c r="BT83" s="260"/>
      <c r="BU83" s="261"/>
      <c r="BV83" s="262"/>
      <c r="BW83" s="260"/>
      <c r="BX83" s="261"/>
      <c r="BY83" s="262"/>
      <c r="BZ83" s="260"/>
      <c r="CA83" s="261" t="s">
        <v>377</v>
      </c>
      <c r="CB83" s="262">
        <v>75000</v>
      </c>
      <c r="CC83" s="260"/>
      <c r="CD83" s="261"/>
      <c r="CE83" s="262"/>
      <c r="CF83" s="376" t="s">
        <v>2</v>
      </c>
      <c r="CG83" s="229"/>
      <c r="CH83" s="230" t="str">
        <f>IF(ISNUMBER(FW83),IF(ISNUMBER(MATCH(GA83,$CG$15:$CG$313,0)),0,MAX(CH$14:CH82)+1),"")</f>
        <v/>
      </c>
      <c r="CI83" s="7">
        <f t="shared" si="154"/>
        <v>69</v>
      </c>
      <c r="CJ83" s="7" t="str">
        <f t="shared" si="155"/>
        <v/>
      </c>
      <c r="CK83" s="7">
        <f t="shared" si="156"/>
        <v>14</v>
      </c>
      <c r="CL83" s="7">
        <f t="shared" si="157"/>
        <v>14</v>
      </c>
      <c r="CM83" s="7" t="str">
        <f t="shared" si="158"/>
        <v/>
      </c>
      <c r="CN83" s="7" t="str">
        <f t="shared" si="159"/>
        <v/>
      </c>
      <c r="CO83" s="7" t="str">
        <f t="shared" si="160"/>
        <v/>
      </c>
      <c r="CP83" s="7">
        <f t="shared" si="161"/>
        <v>12</v>
      </c>
      <c r="CQ83" s="7" t="str">
        <f t="shared" si="162"/>
        <v/>
      </c>
      <c r="CR83" s="7" t="str">
        <f t="shared" si="163"/>
        <v/>
      </c>
      <c r="CS83" s="7" t="str">
        <f t="shared" si="164"/>
        <v/>
      </c>
      <c r="CT83" s="7" t="str">
        <f t="shared" si="165"/>
        <v/>
      </c>
      <c r="CU83" s="7" t="str">
        <f t="shared" si="166"/>
        <v/>
      </c>
      <c r="CV83" s="7" t="str">
        <f t="shared" si="167"/>
        <v/>
      </c>
      <c r="CW83" s="7" t="str">
        <f t="shared" si="168"/>
        <v/>
      </c>
      <c r="CX83" s="7" t="str">
        <f t="shared" si="169"/>
        <v/>
      </c>
      <c r="CY83" s="7" t="str">
        <f t="shared" si="170"/>
        <v/>
      </c>
      <c r="CZ83" s="7" t="str">
        <f t="shared" si="171"/>
        <v/>
      </c>
      <c r="DA83" s="7" t="str">
        <f t="shared" si="172"/>
        <v/>
      </c>
      <c r="DB83" s="7" t="str">
        <f t="shared" si="173"/>
        <v/>
      </c>
      <c r="DC83" s="7" t="str">
        <f t="shared" si="174"/>
        <v/>
      </c>
      <c r="DD83" s="7" t="str">
        <f t="shared" si="175"/>
        <v/>
      </c>
      <c r="DE83" s="7" t="str">
        <f t="shared" si="176"/>
        <v/>
      </c>
      <c r="DF83" s="7" t="str">
        <f t="shared" si="177"/>
        <v/>
      </c>
      <c r="DG83" s="7" t="str">
        <f t="shared" si="178"/>
        <v/>
      </c>
      <c r="DH83" s="7" t="str">
        <f t="shared" si="179"/>
        <v/>
      </c>
      <c r="DI83" s="65" t="s">
        <v>2</v>
      </c>
      <c r="DJ83" s="309" t="str">
        <f t="shared" si="180"/>
        <v>qwell</v>
      </c>
      <c r="DK83" s="309" t="str">
        <f t="shared" si="181"/>
        <v>-</v>
      </c>
      <c r="DL83" s="309" t="str">
        <f t="shared" si="182"/>
        <v>qwell</v>
      </c>
      <c r="DM83" s="309" t="str">
        <f t="shared" si="183"/>
        <v>qwell</v>
      </c>
      <c r="DN83" s="309" t="str">
        <f t="shared" si="184"/>
        <v>-</v>
      </c>
      <c r="DO83" s="309" t="str">
        <f t="shared" si="185"/>
        <v>-</v>
      </c>
      <c r="DP83" s="309" t="str">
        <f t="shared" si="186"/>
        <v>-</v>
      </c>
      <c r="DQ83" s="309" t="str">
        <f t="shared" si="187"/>
        <v>qwell</v>
      </c>
      <c r="DR83" s="309" t="str">
        <f t="shared" si="188"/>
        <v>-</v>
      </c>
      <c r="DS83" s="309" t="str">
        <f t="shared" si="189"/>
        <v>-</v>
      </c>
      <c r="DT83" s="309" t="str">
        <f t="shared" si="190"/>
        <v>-</v>
      </c>
      <c r="DU83" s="309" t="str">
        <f t="shared" si="191"/>
        <v>-</v>
      </c>
      <c r="DV83" s="309" t="str">
        <f t="shared" si="192"/>
        <v>-</v>
      </c>
      <c r="DW83" s="309" t="str">
        <f t="shared" si="193"/>
        <v>-</v>
      </c>
      <c r="DX83" s="309" t="str">
        <f t="shared" si="194"/>
        <v>-</v>
      </c>
      <c r="DY83" s="309" t="str">
        <f t="shared" si="195"/>
        <v>-</v>
      </c>
      <c r="DZ83" s="309" t="str">
        <f t="shared" si="196"/>
        <v>-</v>
      </c>
      <c r="EA83" s="309" t="str">
        <f t="shared" si="197"/>
        <v>-</v>
      </c>
      <c r="EB83" s="309" t="str">
        <f t="shared" si="198"/>
        <v>-</v>
      </c>
      <c r="EC83" s="309" t="str">
        <f t="shared" si="199"/>
        <v>-</v>
      </c>
      <c r="ED83" s="309" t="str">
        <f t="shared" si="200"/>
        <v>-</v>
      </c>
      <c r="EE83" s="309" t="str">
        <f t="shared" si="201"/>
        <v>-</v>
      </c>
      <c r="EF83" s="309" t="str">
        <f t="shared" si="202"/>
        <v>-</v>
      </c>
      <c r="EG83" s="309" t="str">
        <f t="shared" si="203"/>
        <v>-</v>
      </c>
      <c r="EH83" s="309" t="str">
        <f t="shared" si="204"/>
        <v>-</v>
      </c>
      <c r="EI83" s="309" t="str">
        <f t="shared" si="205"/>
        <v>-</v>
      </c>
      <c r="EJ83" s="7"/>
      <c r="EK83" s="7"/>
      <c r="EL83" s="7"/>
      <c r="EM83" s="34"/>
      <c r="EN83" s="66" t="str">
        <f t="shared" si="206"/>
        <v>-</v>
      </c>
      <c r="EO83" s="66" t="str">
        <f t="shared" si="207"/>
        <v>-</v>
      </c>
      <c r="EP83" s="66">
        <f t="shared" si="208"/>
        <v>1</v>
      </c>
      <c r="EQ83" s="66">
        <f t="shared" si="209"/>
        <v>0.01</v>
      </c>
      <c r="ER83" s="66" t="str">
        <f t="shared" si="210"/>
        <v>-</v>
      </c>
      <c r="ES83" s="66" t="str">
        <f t="shared" si="211"/>
        <v>-</v>
      </c>
      <c r="ET83" s="66" t="str">
        <f t="shared" si="212"/>
        <v>-</v>
      </c>
      <c r="EU83" s="66">
        <f t="shared" si="213"/>
        <v>1</v>
      </c>
      <c r="EV83" s="66" t="str">
        <f t="shared" si="214"/>
        <v>-</v>
      </c>
      <c r="EW83" s="66" t="str">
        <f t="shared" si="215"/>
        <v>-</v>
      </c>
      <c r="EX83" s="66" t="str">
        <f t="shared" si="216"/>
        <v>-</v>
      </c>
      <c r="EY83" s="66" t="str">
        <f t="shared" si="217"/>
        <v>-</v>
      </c>
      <c r="EZ83" s="66" t="str">
        <f t="shared" si="218"/>
        <v>-</v>
      </c>
      <c r="FA83" s="66" t="str">
        <f t="shared" si="219"/>
        <v>-</v>
      </c>
      <c r="FB83" s="66" t="str">
        <f t="shared" si="220"/>
        <v>-</v>
      </c>
      <c r="FC83" s="66" t="str">
        <f t="shared" si="221"/>
        <v>-</v>
      </c>
      <c r="FD83" s="66" t="str">
        <f t="shared" si="222"/>
        <v>-</v>
      </c>
      <c r="FE83" s="66" t="str">
        <f t="shared" si="223"/>
        <v>-</v>
      </c>
      <c r="FF83" s="66" t="str">
        <f t="shared" si="224"/>
        <v>-</v>
      </c>
      <c r="FG83" s="66" t="str">
        <f t="shared" si="225"/>
        <v>-</v>
      </c>
      <c r="FH83" s="66" t="str">
        <f t="shared" si="226"/>
        <v>-</v>
      </c>
      <c r="FI83" s="66" t="str">
        <f t="shared" si="227"/>
        <v>-</v>
      </c>
      <c r="FJ83" s="66" t="str">
        <f t="shared" si="228"/>
        <v>-</v>
      </c>
      <c r="FK83" s="66" t="str">
        <f t="shared" si="229"/>
        <v>-</v>
      </c>
      <c r="FL83" s="66" t="str">
        <f t="shared" si="230"/>
        <v>-</v>
      </c>
      <c r="FM83" s="66" t="str">
        <f t="shared" si="231"/>
        <v>-</v>
      </c>
      <c r="FN83" s="7"/>
      <c r="FO83" s="7"/>
      <c r="FP83" s="7"/>
      <c r="FQ83" s="97" t="s">
        <v>2</v>
      </c>
      <c r="FR83" s="71"/>
      <c r="FS83" s="7">
        <f>IF(ISNUMBER(INDEX($CI$15:$DI$314,$B83,GC$5)),MAX(FS$14:FS82)+1,0)</f>
        <v>0</v>
      </c>
      <c r="FT83" s="7" t="str">
        <f t="shared" si="232"/>
        <v/>
      </c>
      <c r="FU83" s="7" t="str">
        <f t="shared" si="233"/>
        <v/>
      </c>
      <c r="FV83" s="291">
        <f t="shared" si="234"/>
        <v>69</v>
      </c>
      <c r="FW83" s="291" t="str">
        <f t="shared" si="235"/>
        <v/>
      </c>
      <c r="FX83" s="291" t="str">
        <f t="shared" si="236"/>
        <v/>
      </c>
      <c r="FY83" s="85" t="str">
        <f t="shared" si="237"/>
        <v/>
      </c>
      <c r="FZ83" s="338" t="str">
        <f t="shared" si="238"/>
        <v/>
      </c>
      <c r="GA83" s="316" t="str">
        <f t="shared" si="239"/>
        <v/>
      </c>
      <c r="GB83" s="28" t="str">
        <f t="shared" si="240"/>
        <v/>
      </c>
      <c r="GC83" s="279" t="str">
        <f t="shared" si="248"/>
        <v/>
      </c>
      <c r="GD83" s="366" t="str">
        <f t="shared" si="241"/>
        <v/>
      </c>
      <c r="GE83" s="81"/>
      <c r="GF83" s="279" t="str">
        <f t="shared" si="249"/>
        <v/>
      </c>
      <c r="GG83" s="366" t="str">
        <f t="shared" si="242"/>
        <v/>
      </c>
      <c r="GH83" s="81"/>
      <c r="GI83" s="279" t="str">
        <f t="shared" si="250"/>
        <v/>
      </c>
      <c r="GJ83" s="366" t="str">
        <f t="shared" si="243"/>
        <v/>
      </c>
      <c r="GK83" s="81"/>
      <c r="GL83" s="279" t="str">
        <f t="shared" si="251"/>
        <v/>
      </c>
      <c r="GM83" s="362" t="str">
        <f t="shared" si="244"/>
        <v/>
      </c>
      <c r="GN83" s="81"/>
      <c r="GO83" s="279" t="str">
        <f t="shared" si="252"/>
        <v/>
      </c>
      <c r="GP83" s="286" t="str">
        <f t="shared" si="245"/>
        <v/>
      </c>
      <c r="GQ83" s="279"/>
      <c r="GR83" s="339" t="str">
        <f>IF(ISNUMBER(IF83),INDEX($GA$15:$GA$313,MATCH(IF83,$IE$15:$IE$190,0),1),"")</f>
        <v/>
      </c>
      <c r="GS83" s="341" t="str">
        <f t="shared" si="246"/>
        <v/>
      </c>
      <c r="GT83" s="340" t="str">
        <f t="shared" si="247"/>
        <v/>
      </c>
      <c r="GU83" s="279"/>
      <c r="GV83" s="279"/>
      <c r="GW83" s="279"/>
      <c r="GX83" s="279"/>
      <c r="GY83" s="279"/>
      <c r="GZ83" s="71"/>
      <c r="HA83" s="281"/>
      <c r="HB83" s="371"/>
      <c r="HC83" s="281"/>
      <c r="HD83" s="281"/>
      <c r="HE83" s="281"/>
      <c r="HF83" s="281"/>
      <c r="HG83" s="281"/>
      <c r="HH83" s="281"/>
      <c r="HI83" s="281"/>
      <c r="HJ83" s="281"/>
      <c r="HK83" s="293"/>
      <c r="HL83" s="293"/>
      <c r="HM83" s="75"/>
      <c r="HN83" s="293">
        <f>IF(HA83&lt;&gt;"",MAX(HN$14:HN82)+1,0)</f>
        <v>0</v>
      </c>
      <c r="HO83" s="293">
        <f>IF(HB83&lt;&gt;"",MAX(HO$14:HO82)+1,0)</f>
        <v>0</v>
      </c>
      <c r="HP83" s="293">
        <f>IF(HC83&lt;&gt;"",MAX(HP$14:HP82)+1,0)</f>
        <v>0</v>
      </c>
      <c r="HQ83" s="293">
        <f>IF(HD83&lt;&gt;"",MAX(HQ$14:HQ82)+1,0)</f>
        <v>0</v>
      </c>
      <c r="HR83" s="293">
        <f>IF(HE83&lt;&gt;"",MAX(HR$14:HR82)+1,0)</f>
        <v>0</v>
      </c>
      <c r="HS83" s="293">
        <f>IF(HF83&lt;&gt;"",MAX(HS$14:HS82)+1,0)</f>
        <v>0</v>
      </c>
      <c r="HT83" s="293">
        <f>IF(HG83&lt;&gt;"",MAX(HT$14:HT82)+1,0)</f>
        <v>0</v>
      </c>
      <c r="HU83" s="293">
        <f>IF(HH83&lt;&gt;"",MAX(HU$14:HU82)+1,0)</f>
        <v>0</v>
      </c>
      <c r="HV83" s="293">
        <f>IF(HI83&lt;&gt;"",MAX(HV$14:HV82)+1,0)</f>
        <v>0</v>
      </c>
      <c r="HW83" s="293">
        <f>IF(HJ83&lt;&gt;"",MAX(HW$14:HW82)+1,0)</f>
        <v>0</v>
      </c>
      <c r="HX83" s="293">
        <f>IF(HK83&lt;&gt;"",MAX(HX$14:HX82)+1,0)</f>
        <v>0</v>
      </c>
      <c r="HY83" s="293">
        <f>IF(HL83&lt;&gt;"",MAX(HY$14:HY82)+1,0)</f>
        <v>0</v>
      </c>
      <c r="HZ83" s="75">
        <f t="shared" si="253"/>
        <v>3</v>
      </c>
      <c r="IA83" s="75">
        <f t="shared" si="254"/>
        <v>0</v>
      </c>
      <c r="IB83" s="75">
        <f t="shared" si="255"/>
        <v>4</v>
      </c>
      <c r="IC83" s="75" t="str">
        <f t="shared" si="256"/>
        <v>hclose</v>
      </c>
      <c r="ID83" s="395" t="str">
        <f t="shared" si="257"/>
        <v/>
      </c>
      <c r="IE83" s="394">
        <f>IF(ISNUMBER(MATCH(GA83,$IC$15:$IC$313,0)),0,MAX(IE$14:IE82)+1)</f>
        <v>0</v>
      </c>
      <c r="IF83" s="394" t="str">
        <f t="shared" si="258"/>
        <v/>
      </c>
      <c r="IG83" s="383"/>
      <c r="IH83" s="80"/>
      <c r="II83" s="19"/>
      <c r="IJ83" s="282"/>
      <c r="IK83" s="71"/>
      <c r="IL83" s="229"/>
      <c r="IM83" s="229"/>
      <c r="IN83" s="22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98"/>
      <c r="JB83" s="180"/>
      <c r="JC83" s="107"/>
      <c r="JD83" s="107"/>
      <c r="JE83" s="107"/>
      <c r="JF83" s="107"/>
      <c r="JG83" s="188"/>
      <c r="JH83" s="180"/>
      <c r="JI83" s="134"/>
      <c r="JJ83" s="180"/>
      <c r="JK83" s="134"/>
      <c r="JL83" s="107"/>
      <c r="JM83" s="107"/>
      <c r="JN83" s="134"/>
      <c r="JO83" s="107"/>
      <c r="JP83" s="107"/>
      <c r="JQ83" s="107"/>
      <c r="JR83" s="160" t="str">
        <f t="shared" si="150"/>
        <v/>
      </c>
      <c r="JS83" s="160" t="str">
        <f t="shared" si="151"/>
        <v/>
      </c>
      <c r="JT83" s="160" t="str">
        <f t="shared" si="152"/>
        <v/>
      </c>
      <c r="JU83" s="160" t="str">
        <f t="shared" si="153"/>
        <v/>
      </c>
      <c r="JV83" s="98"/>
      <c r="JW83" s="71"/>
      <c r="JX83" s="293" t="str">
        <f>IF(AND(ISNUMBER(JX$14),ISNUMBER(MATCH($IC83,DJ$15:DJ$313,0))),$IC83,"")</f>
        <v>hclose</v>
      </c>
      <c r="JY83" s="293" t="str">
        <f>IF(AND(ISNUMBER(JY$14),ISNUMBER(MATCH($IC83,DK$15:DK$313,0))),$IC83,"")</f>
        <v/>
      </c>
      <c r="JZ83" s="293" t="str">
        <f>IF(AND(ISNUMBER(JZ$14),ISNUMBER(MATCH($IC83,DL$15:DL$313,0))),$IC83,"")</f>
        <v>hclose</v>
      </c>
      <c r="KA83" s="293" t="str">
        <f>IF(AND(ISNUMBER(KA$14),ISNUMBER(MATCH($IC83,DM$15:DM$313,0))),$IC83,"")</f>
        <v>hclose</v>
      </c>
      <c r="KB83" s="293" t="str">
        <f>IF(AND(ISNUMBER(KB$14),ISNUMBER(MATCH($IC83,DN$15:DN$313,0))),$IC83,"")</f>
        <v/>
      </c>
      <c r="KC83" s="293" t="str">
        <f>IF(AND(ISNUMBER(KC$14),ISNUMBER(MATCH($IC83,DO$15:DO$313,0))),$IC83,"")</f>
        <v/>
      </c>
      <c r="KD83" s="293" t="str">
        <f>IF(AND(ISNUMBER(KD$14),ISNUMBER(MATCH($IC83,DP$15:DP$313,0))),$IC83,"")</f>
        <v/>
      </c>
      <c r="KE83" s="293" t="str">
        <f>IF(AND(ISNUMBER(KE$14),ISNUMBER(MATCH($IC83,DQ$15:DQ$313,0))),$IC83,"")</f>
        <v>hclose</v>
      </c>
      <c r="KF83" s="293" t="str">
        <f>IF(AND(ISNUMBER(KF$14),ISNUMBER(MATCH($IC83,DR$15:DR$313,0))),$IC83,"")</f>
        <v/>
      </c>
      <c r="KG83" s="293" t="str">
        <f>IF(AND(ISNUMBER(KG$14),ISNUMBER(MATCH($IC83,DS$15:DS$313,0))),$IC83,"")</f>
        <v>hclose</v>
      </c>
      <c r="KH83" s="293" t="str">
        <f>IF(AND(ISNUMBER(KH$14),ISNUMBER(MATCH($IC83,DT$15:DT$313,0))),$IC83,"")</f>
        <v/>
      </c>
      <c r="KI83" s="293" t="str">
        <f>IF(AND(ISNUMBER(KI$14),ISNUMBER(MATCH($IC83,DU$15:DU$313,0))),$IC83,"")</f>
        <v>hclose</v>
      </c>
      <c r="KJ83" s="293" t="str">
        <f>IF(AND(ISNUMBER(KJ$14),ISNUMBER(MATCH($IC83,DV$15:DV$313,0))),$IC83,"")</f>
        <v>hclose</v>
      </c>
      <c r="KK83" s="293" t="str">
        <f>IF(AND(ISNUMBER(KK$14),ISNUMBER(MATCH($IC83,DW$15:DW$313,0))),$IC83,"")</f>
        <v>hclose</v>
      </c>
      <c r="KL83" s="293" t="str">
        <f>IF(AND(ISNUMBER(KL$14),ISNUMBER(MATCH($IC83,DX$15:DX$313,0))),$IC83,"")</f>
        <v/>
      </c>
      <c r="KM83" s="293" t="str">
        <f>IF(AND(ISNUMBER(KM$14),ISNUMBER(MATCH($IC83,DY$15:DY$313,0))),$IC83,"")</f>
        <v>hclose</v>
      </c>
      <c r="KN83" s="293" t="str">
        <f>IF(AND(ISNUMBER(KN$14),ISNUMBER(MATCH($IC83,DZ$15:DZ$313,0))),$IC83,"")</f>
        <v>hclose</v>
      </c>
      <c r="KO83" s="293" t="str">
        <f>IF(AND(ISNUMBER(KO$14),ISNUMBER(MATCH($IC83,EA$15:EA$313,0))),$IC83,"")</f>
        <v>hclose</v>
      </c>
      <c r="KP83" s="293" t="str">
        <f>IF(AND(ISNUMBER(KP$14),ISNUMBER(MATCH($IC83,EB$15:EB$313,0))),$IC83,"")</f>
        <v>hclose</v>
      </c>
      <c r="KQ83" s="293" t="str">
        <f>IF(AND(ISNUMBER(KQ$14),ISNUMBER(MATCH($IC83,EC$15:EC$313,0))),$IC83,"")</f>
        <v>hclose</v>
      </c>
      <c r="KR83" s="293" t="str">
        <f>IF(AND(ISNUMBER(KR$14),ISNUMBER(MATCH($IC83,ED$15:ED$313,0))),$IC83,"")</f>
        <v>hclose</v>
      </c>
      <c r="KS83" s="293" t="str">
        <f>IF(AND(ISNUMBER(KS$14),ISNUMBER(MATCH($IC83,EE$15:EE$313,0))),$IC83,"")</f>
        <v>hclose</v>
      </c>
      <c r="KT83" s="293" t="str">
        <f>IF(AND(ISNUMBER(KT$14),ISNUMBER(MATCH($IC83,EF$15:EF$313,0))),$IC83,"")</f>
        <v/>
      </c>
      <c r="KU83" s="293" t="str">
        <f>IF(AND(ISNUMBER(KU$14),ISNUMBER(MATCH($IC83,EG$15:EG$313,0))),$IC83,"")</f>
        <v>hclose</v>
      </c>
      <c r="KV83" s="293" t="str">
        <f>IF(AND(ISNUMBER(KV$14),ISNUMBER(MATCH($IC83,EH$15:EH$313,0))),$IC83,"")</f>
        <v>hclose</v>
      </c>
      <c r="KW83" s="293" t="str">
        <f>IF(AND(ISNUMBER(KW$14),ISNUMBER(MATCH($IC83,EI$15:EI$313,0))),$IC83,"")</f>
        <v/>
      </c>
      <c r="KX83" s="293" t="str">
        <f>IF(AND(ISNUMBER(KX$14),ISNUMBER(MATCH($IC83,EJ$15:EJ$313,0))),$IC83,"")</f>
        <v/>
      </c>
      <c r="KY83" s="293" t="str">
        <f>IF(AND(ISNUMBER(KY$14),ISNUMBER(MATCH($IC83,EK$15:EK$313,0))),$IC83,"")</f>
        <v/>
      </c>
      <c r="KZ83" s="293"/>
      <c r="LA83" s="293"/>
      <c r="LB83" s="293"/>
      <c r="LC83" s="75">
        <f>COUNTIF(JX83:KY83,"="&amp;IC83)</f>
        <v>17</v>
      </c>
      <c r="LD83" s="71"/>
      <c r="LE83" s="71"/>
      <c r="LF83" s="71"/>
      <c r="LG83" s="71"/>
      <c r="LH83" s="71"/>
      <c r="LI83" s="71"/>
      <c r="LJ83" s="71"/>
      <c r="LK83" s="71"/>
      <c r="LL83" s="71"/>
      <c r="LM83" s="71"/>
      <c r="LN83" s="71"/>
      <c r="LO83" s="71"/>
      <c r="LP83" s="71"/>
      <c r="LQ83" s="71"/>
    </row>
    <row r="84" spans="1:329" ht="6" customHeight="1" x14ac:dyDescent="0.25">
      <c r="A84" s="80"/>
      <c r="B84" s="305">
        <f t="shared" si="259"/>
        <v>70</v>
      </c>
      <c r="C84" s="84" t="s">
        <v>84</v>
      </c>
      <c r="D84" s="303" t="s">
        <v>601</v>
      </c>
      <c r="E84" s="71"/>
      <c r="F84" s="260"/>
      <c r="G84" s="261" t="s">
        <v>84</v>
      </c>
      <c r="H84" s="262" t="s">
        <v>2</v>
      </c>
      <c r="I84" s="260"/>
      <c r="J84" s="261"/>
      <c r="K84" s="262"/>
      <c r="L84" s="260"/>
      <c r="M84" s="261"/>
      <c r="N84" s="262"/>
      <c r="O84" s="260"/>
      <c r="P84" s="261"/>
      <c r="Q84" s="262"/>
      <c r="R84" s="260"/>
      <c r="S84" s="261"/>
      <c r="T84" s="262"/>
      <c r="U84" s="260"/>
      <c r="V84" s="261"/>
      <c r="W84" s="262"/>
      <c r="X84" s="260"/>
      <c r="Y84" s="261"/>
      <c r="Z84" s="262"/>
      <c r="AA84" s="260"/>
      <c r="AB84" s="261"/>
      <c r="AC84" s="262"/>
      <c r="AD84" s="260"/>
      <c r="AE84" s="261"/>
      <c r="AF84" s="262"/>
      <c r="AG84" s="260"/>
      <c r="AH84" s="261"/>
      <c r="AI84" s="262"/>
      <c r="AJ84" s="260"/>
      <c r="AK84" s="261"/>
      <c r="AL84" s="262"/>
      <c r="AM84" s="260"/>
      <c r="AN84" s="261"/>
      <c r="AO84" s="262"/>
      <c r="AP84" s="283"/>
      <c r="AQ84" s="356"/>
      <c r="AR84" s="351"/>
      <c r="AS84" s="283"/>
      <c r="AT84" s="356"/>
      <c r="AU84" s="351"/>
      <c r="AV84" s="260"/>
      <c r="AW84" s="261"/>
      <c r="AX84" s="262"/>
      <c r="AY84" s="260"/>
      <c r="AZ84" s="261"/>
      <c r="BA84" s="262"/>
      <c r="BB84" s="260"/>
      <c r="BC84" s="261"/>
      <c r="BD84" s="262"/>
      <c r="BE84" s="260"/>
      <c r="BF84" s="261"/>
      <c r="BG84" s="262"/>
      <c r="BH84" s="260"/>
      <c r="BI84" s="261"/>
      <c r="BJ84" s="262"/>
      <c r="BK84" s="260"/>
      <c r="BL84" s="261"/>
      <c r="BM84" s="262"/>
      <c r="BN84" s="260"/>
      <c r="BO84" s="261"/>
      <c r="BP84" s="262"/>
      <c r="BQ84" s="260"/>
      <c r="BR84" s="261"/>
      <c r="BS84" s="262"/>
      <c r="BT84" s="260"/>
      <c r="BU84" s="261"/>
      <c r="BV84" s="262"/>
      <c r="BW84" s="260"/>
      <c r="BX84" s="261"/>
      <c r="BY84" s="262"/>
      <c r="BZ84" s="260"/>
      <c r="CA84" s="261" t="s">
        <v>193</v>
      </c>
      <c r="CB84" s="262">
        <v>2</v>
      </c>
      <c r="CC84" s="260"/>
      <c r="CD84" s="261"/>
      <c r="CE84" s="262"/>
      <c r="CF84" s="376" t="s">
        <v>2</v>
      </c>
      <c r="CG84" s="229"/>
      <c r="CH84" s="230" t="str">
        <f>IF(ISNUMBER(FW84),IF(ISNUMBER(MATCH(GA84,$CG$15:$CG$313,0)),0,MAX(CH$14:CH83)+1),"")</f>
        <v/>
      </c>
      <c r="CI84" s="7">
        <f t="shared" si="154"/>
        <v>70</v>
      </c>
      <c r="CJ84" s="7" t="str">
        <f t="shared" si="155"/>
        <v/>
      </c>
      <c r="CK84" s="7">
        <f t="shared" si="156"/>
        <v>15</v>
      </c>
      <c r="CL84" s="7">
        <f t="shared" si="157"/>
        <v>15</v>
      </c>
      <c r="CM84" s="7" t="str">
        <f t="shared" si="158"/>
        <v/>
      </c>
      <c r="CN84" s="7" t="str">
        <f t="shared" si="159"/>
        <v/>
      </c>
      <c r="CO84" s="7" t="str">
        <f t="shared" si="160"/>
        <v/>
      </c>
      <c r="CP84" s="7">
        <f t="shared" si="161"/>
        <v>13</v>
      </c>
      <c r="CQ84" s="7" t="str">
        <f t="shared" si="162"/>
        <v/>
      </c>
      <c r="CR84" s="7" t="str">
        <f t="shared" si="163"/>
        <v/>
      </c>
      <c r="CS84" s="7" t="str">
        <f t="shared" si="164"/>
        <v/>
      </c>
      <c r="CT84" s="7" t="str">
        <f t="shared" si="165"/>
        <v/>
      </c>
      <c r="CU84" s="7" t="str">
        <f t="shared" si="166"/>
        <v/>
      </c>
      <c r="CV84" s="7" t="str">
        <f t="shared" si="167"/>
        <v/>
      </c>
      <c r="CW84" s="7" t="str">
        <f t="shared" si="168"/>
        <v/>
      </c>
      <c r="CX84" s="7" t="str">
        <f t="shared" si="169"/>
        <v/>
      </c>
      <c r="CY84" s="7" t="str">
        <f t="shared" si="170"/>
        <v/>
      </c>
      <c r="CZ84" s="7" t="str">
        <f t="shared" si="171"/>
        <v/>
      </c>
      <c r="DA84" s="7" t="str">
        <f t="shared" si="172"/>
        <v/>
      </c>
      <c r="DB84" s="7" t="str">
        <f t="shared" si="173"/>
        <v/>
      </c>
      <c r="DC84" s="7" t="str">
        <f t="shared" si="174"/>
        <v/>
      </c>
      <c r="DD84" s="7" t="str">
        <f t="shared" si="175"/>
        <v/>
      </c>
      <c r="DE84" s="7" t="str">
        <f t="shared" si="176"/>
        <v/>
      </c>
      <c r="DF84" s="7" t="str">
        <f t="shared" si="177"/>
        <v/>
      </c>
      <c r="DG84" s="7" t="str">
        <f t="shared" si="178"/>
        <v/>
      </c>
      <c r="DH84" s="7" t="str">
        <f t="shared" si="179"/>
        <v/>
      </c>
      <c r="DI84" s="65" t="s">
        <v>2</v>
      </c>
      <c r="DJ84" s="309" t="str">
        <f t="shared" si="180"/>
        <v>cwell</v>
      </c>
      <c r="DK84" s="309" t="str">
        <f t="shared" si="181"/>
        <v>-</v>
      </c>
      <c r="DL84" s="309" t="str">
        <f t="shared" si="182"/>
        <v>cwell</v>
      </c>
      <c r="DM84" s="309" t="str">
        <f t="shared" si="183"/>
        <v>cwell</v>
      </c>
      <c r="DN84" s="309" t="str">
        <f t="shared" si="184"/>
        <v>-</v>
      </c>
      <c r="DO84" s="309" t="str">
        <f t="shared" si="185"/>
        <v>-</v>
      </c>
      <c r="DP84" s="309" t="str">
        <f t="shared" si="186"/>
        <v>-</v>
      </c>
      <c r="DQ84" s="309" t="str">
        <f t="shared" si="187"/>
        <v>cwell</v>
      </c>
      <c r="DR84" s="309" t="str">
        <f t="shared" si="188"/>
        <v>-</v>
      </c>
      <c r="DS84" s="309" t="str">
        <f t="shared" si="189"/>
        <v>-</v>
      </c>
      <c r="DT84" s="309" t="str">
        <f t="shared" si="190"/>
        <v>-</v>
      </c>
      <c r="DU84" s="309" t="str">
        <f t="shared" si="191"/>
        <v>-</v>
      </c>
      <c r="DV84" s="309" t="str">
        <f t="shared" si="192"/>
        <v>-</v>
      </c>
      <c r="DW84" s="309" t="str">
        <f t="shared" si="193"/>
        <v>-</v>
      </c>
      <c r="DX84" s="309" t="str">
        <f t="shared" si="194"/>
        <v>-</v>
      </c>
      <c r="DY84" s="309" t="str">
        <f t="shared" si="195"/>
        <v>-</v>
      </c>
      <c r="DZ84" s="309" t="str">
        <f t="shared" si="196"/>
        <v>-</v>
      </c>
      <c r="EA84" s="309" t="str">
        <f t="shared" si="197"/>
        <v>-</v>
      </c>
      <c r="EB84" s="309" t="str">
        <f t="shared" si="198"/>
        <v>-</v>
      </c>
      <c r="EC84" s="309" t="str">
        <f t="shared" si="199"/>
        <v>-</v>
      </c>
      <c r="ED84" s="309" t="str">
        <f t="shared" si="200"/>
        <v>-</v>
      </c>
      <c r="EE84" s="309" t="str">
        <f t="shared" si="201"/>
        <v>-</v>
      </c>
      <c r="EF84" s="309" t="str">
        <f t="shared" si="202"/>
        <v>-</v>
      </c>
      <c r="EG84" s="309" t="str">
        <f t="shared" si="203"/>
        <v>-</v>
      </c>
      <c r="EH84" s="309" t="str">
        <f t="shared" si="204"/>
        <v>-</v>
      </c>
      <c r="EI84" s="309" t="str">
        <f t="shared" si="205"/>
        <v>-</v>
      </c>
      <c r="EJ84" s="7"/>
      <c r="EK84" s="7"/>
      <c r="EL84" s="7"/>
      <c r="EM84" s="34"/>
      <c r="EN84" s="66" t="str">
        <f t="shared" si="206"/>
        <v>-</v>
      </c>
      <c r="EO84" s="66" t="str">
        <f t="shared" si="207"/>
        <v>-</v>
      </c>
      <c r="EP84" s="66">
        <f t="shared" si="208"/>
        <v>1000</v>
      </c>
      <c r="EQ84" s="66">
        <f t="shared" si="209"/>
        <v>1000</v>
      </c>
      <c r="ER84" s="66" t="str">
        <f t="shared" si="210"/>
        <v>-</v>
      </c>
      <c r="ES84" s="66" t="str">
        <f t="shared" si="211"/>
        <v>-</v>
      </c>
      <c r="ET84" s="66" t="str">
        <f t="shared" si="212"/>
        <v>-</v>
      </c>
      <c r="EU84" s="66">
        <f t="shared" si="213"/>
        <v>100</v>
      </c>
      <c r="EV84" s="66" t="str">
        <f t="shared" si="214"/>
        <v>-</v>
      </c>
      <c r="EW84" s="66" t="str">
        <f t="shared" si="215"/>
        <v>-</v>
      </c>
      <c r="EX84" s="66" t="str">
        <f t="shared" si="216"/>
        <v>-</v>
      </c>
      <c r="EY84" s="66" t="str">
        <f t="shared" si="217"/>
        <v>-</v>
      </c>
      <c r="EZ84" s="66" t="str">
        <f t="shared" si="218"/>
        <v>-</v>
      </c>
      <c r="FA84" s="66" t="str">
        <f t="shared" si="219"/>
        <v>-</v>
      </c>
      <c r="FB84" s="66" t="str">
        <f t="shared" si="220"/>
        <v>-</v>
      </c>
      <c r="FC84" s="66" t="str">
        <f t="shared" si="221"/>
        <v>-</v>
      </c>
      <c r="FD84" s="66" t="str">
        <f t="shared" si="222"/>
        <v>-</v>
      </c>
      <c r="FE84" s="66" t="str">
        <f t="shared" si="223"/>
        <v>-</v>
      </c>
      <c r="FF84" s="66" t="str">
        <f t="shared" si="224"/>
        <v>-</v>
      </c>
      <c r="FG84" s="66" t="str">
        <f t="shared" si="225"/>
        <v>-</v>
      </c>
      <c r="FH84" s="66" t="str">
        <f t="shared" si="226"/>
        <v>-</v>
      </c>
      <c r="FI84" s="66" t="str">
        <f t="shared" si="227"/>
        <v>-</v>
      </c>
      <c r="FJ84" s="66" t="str">
        <f t="shared" si="228"/>
        <v>-</v>
      </c>
      <c r="FK84" s="66" t="str">
        <f t="shared" si="229"/>
        <v>-</v>
      </c>
      <c r="FL84" s="66" t="str">
        <f t="shared" si="230"/>
        <v>-</v>
      </c>
      <c r="FM84" s="66" t="str">
        <f t="shared" si="231"/>
        <v>-</v>
      </c>
      <c r="FN84" s="7"/>
      <c r="FO84" s="7"/>
      <c r="FP84" s="7"/>
      <c r="FQ84" s="97" t="s">
        <v>2</v>
      </c>
      <c r="FR84" s="71"/>
      <c r="FS84" s="7">
        <f>IF(ISNUMBER(INDEX($CI$15:$DI$314,$B84,GC$5)),MAX(FS$14:FS83)+1,0)</f>
        <v>0</v>
      </c>
      <c r="FT84" s="7" t="str">
        <f t="shared" si="232"/>
        <v/>
      </c>
      <c r="FU84" s="7" t="str">
        <f t="shared" si="233"/>
        <v/>
      </c>
      <c r="FV84" s="291">
        <f t="shared" si="234"/>
        <v>70</v>
      </c>
      <c r="FW84" s="291" t="str">
        <f t="shared" si="235"/>
        <v/>
      </c>
      <c r="FX84" s="291" t="str">
        <f t="shared" si="236"/>
        <v/>
      </c>
      <c r="FY84" s="85" t="str">
        <f t="shared" si="237"/>
        <v/>
      </c>
      <c r="FZ84" s="338" t="str">
        <f t="shared" si="238"/>
        <v/>
      </c>
      <c r="GA84" s="316" t="str">
        <f t="shared" si="239"/>
        <v/>
      </c>
      <c r="GB84" s="28" t="str">
        <f t="shared" si="240"/>
        <v/>
      </c>
      <c r="GC84" s="279" t="str">
        <f t="shared" si="248"/>
        <v/>
      </c>
      <c r="GD84" s="366" t="str">
        <f t="shared" si="241"/>
        <v/>
      </c>
      <c r="GE84" s="81"/>
      <c r="GF84" s="279" t="str">
        <f t="shared" si="249"/>
        <v/>
      </c>
      <c r="GG84" s="366" t="str">
        <f t="shared" si="242"/>
        <v/>
      </c>
      <c r="GH84" s="81"/>
      <c r="GI84" s="279" t="str">
        <f t="shared" si="250"/>
        <v/>
      </c>
      <c r="GJ84" s="366" t="str">
        <f t="shared" si="243"/>
        <v/>
      </c>
      <c r="GK84" s="81"/>
      <c r="GL84" s="279" t="str">
        <f t="shared" si="251"/>
        <v/>
      </c>
      <c r="GM84" s="362" t="str">
        <f t="shared" si="244"/>
        <v/>
      </c>
      <c r="GN84" s="81"/>
      <c r="GO84" s="279" t="str">
        <f t="shared" si="252"/>
        <v/>
      </c>
      <c r="GP84" s="286" t="str">
        <f t="shared" si="245"/>
        <v/>
      </c>
      <c r="GQ84" s="279"/>
      <c r="GR84" s="339" t="str">
        <f>IF(ISNUMBER(IF84),INDEX($GA$15:$GA$313,MATCH(IF84,$IE$15:$IE$190,0),1),"")</f>
        <v/>
      </c>
      <c r="GS84" s="341" t="str">
        <f t="shared" si="246"/>
        <v/>
      </c>
      <c r="GT84" s="340" t="str">
        <f t="shared" si="247"/>
        <v/>
      </c>
      <c r="GU84" s="279"/>
      <c r="GV84" s="279"/>
      <c r="GW84" s="279"/>
      <c r="GX84" s="279"/>
      <c r="GY84" s="279"/>
      <c r="GZ84" s="71"/>
      <c r="HA84" s="281"/>
      <c r="HB84" s="371"/>
      <c r="HC84" s="281"/>
      <c r="HD84" s="281"/>
      <c r="HE84" s="281"/>
      <c r="HF84" s="281"/>
      <c r="HG84" s="281"/>
      <c r="HH84" s="281"/>
      <c r="HI84" s="281"/>
      <c r="HJ84" s="281"/>
      <c r="HK84" s="293"/>
      <c r="HL84" s="293"/>
      <c r="HM84" s="75"/>
      <c r="HN84" s="293">
        <f>IF(HA84&lt;&gt;"",MAX(HN$14:HN83)+1,0)</f>
        <v>0</v>
      </c>
      <c r="HO84" s="293">
        <f>IF(HB84&lt;&gt;"",MAX(HO$14:HO83)+1,0)</f>
        <v>0</v>
      </c>
      <c r="HP84" s="293">
        <f>IF(HC84&lt;&gt;"",MAX(HP$14:HP83)+1,0)</f>
        <v>0</v>
      </c>
      <c r="HQ84" s="293">
        <f>IF(HD84&lt;&gt;"",MAX(HQ$14:HQ83)+1,0)</f>
        <v>0</v>
      </c>
      <c r="HR84" s="293">
        <f>IF(HE84&lt;&gt;"",MAX(HR$14:HR83)+1,0)</f>
        <v>0</v>
      </c>
      <c r="HS84" s="293">
        <f>IF(HF84&lt;&gt;"",MAX(HS$14:HS83)+1,0)</f>
        <v>0</v>
      </c>
      <c r="HT84" s="293">
        <f>IF(HG84&lt;&gt;"",MAX(HT$14:HT83)+1,0)</f>
        <v>0</v>
      </c>
      <c r="HU84" s="293">
        <f>IF(HH84&lt;&gt;"",MAX(HU$14:HU83)+1,0)</f>
        <v>0</v>
      </c>
      <c r="HV84" s="293">
        <f>IF(HI84&lt;&gt;"",MAX(HV$14:HV83)+1,0)</f>
        <v>0</v>
      </c>
      <c r="HW84" s="293">
        <f>IF(HJ84&lt;&gt;"",MAX(HW$14:HW83)+1,0)</f>
        <v>0</v>
      </c>
      <c r="HX84" s="293">
        <f>IF(HK84&lt;&gt;"",MAX(HX$14:HX83)+1,0)</f>
        <v>0</v>
      </c>
      <c r="HY84" s="293">
        <f>IF(HL84&lt;&gt;"",MAX(HY$14:HY83)+1,0)</f>
        <v>0</v>
      </c>
      <c r="HZ84" s="75">
        <f t="shared" si="253"/>
        <v>3</v>
      </c>
      <c r="IA84" s="75">
        <f t="shared" si="254"/>
        <v>0</v>
      </c>
      <c r="IB84" s="75">
        <f t="shared" si="255"/>
        <v>5</v>
      </c>
      <c r="IC84" s="75" t="str">
        <f t="shared" si="256"/>
        <v>rclose</v>
      </c>
      <c r="ID84" s="395" t="str">
        <f t="shared" si="257"/>
        <v/>
      </c>
      <c r="IE84" s="394">
        <f>IF(ISNUMBER(MATCH(GA84,$IC$15:$IC$313,0)),0,MAX(IE$14:IE83)+1)</f>
        <v>0</v>
      </c>
      <c r="IF84" s="394" t="str">
        <f t="shared" si="258"/>
        <v/>
      </c>
      <c r="IG84" s="383"/>
      <c r="IH84" s="80"/>
      <c r="II84" s="19"/>
      <c r="IJ84" s="282"/>
      <c r="IK84" s="71"/>
      <c r="IL84" s="229"/>
      <c r="IM84" s="229"/>
      <c r="IN84" s="22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98"/>
      <c r="JB84" s="180"/>
      <c r="JC84" s="107"/>
      <c r="JD84" s="107"/>
      <c r="JE84" s="107"/>
      <c r="JF84" s="107"/>
      <c r="JG84" s="188"/>
      <c r="JH84" s="180"/>
      <c r="JI84" s="134"/>
      <c r="JJ84" s="180"/>
      <c r="JK84" s="134"/>
      <c r="JL84" s="107"/>
      <c r="JM84" s="107"/>
      <c r="JN84" s="134"/>
      <c r="JO84" s="107"/>
      <c r="JP84" s="107"/>
      <c r="JQ84" s="107"/>
      <c r="JR84" s="160" t="str">
        <f t="shared" si="150"/>
        <v/>
      </c>
      <c r="JS84" s="160" t="str">
        <f t="shared" si="151"/>
        <v/>
      </c>
      <c r="JT84" s="160" t="str">
        <f t="shared" si="152"/>
        <v/>
      </c>
      <c r="JU84" s="160" t="str">
        <f t="shared" si="153"/>
        <v/>
      </c>
      <c r="JV84" s="98"/>
      <c r="JW84" s="71"/>
      <c r="JX84" s="293" t="str">
        <f>IF(AND(ISNUMBER(JX$14),ISNUMBER(MATCH($IC84,DJ$15:DJ$313,0))),$IC84,"")</f>
        <v>rclose</v>
      </c>
      <c r="JY84" s="293" t="str">
        <f>IF(AND(ISNUMBER(JY$14),ISNUMBER(MATCH($IC84,DK$15:DK$313,0))),$IC84,"")</f>
        <v/>
      </c>
      <c r="JZ84" s="293" t="str">
        <f>IF(AND(ISNUMBER(JZ$14),ISNUMBER(MATCH($IC84,DL$15:DL$313,0))),$IC84,"")</f>
        <v>rclose</v>
      </c>
      <c r="KA84" s="293" t="str">
        <f>IF(AND(ISNUMBER(KA$14),ISNUMBER(MATCH($IC84,DM$15:DM$313,0))),$IC84,"")</f>
        <v>rclose</v>
      </c>
      <c r="KB84" s="293" t="str">
        <f>IF(AND(ISNUMBER(KB$14),ISNUMBER(MATCH($IC84,DN$15:DN$313,0))),$IC84,"")</f>
        <v/>
      </c>
      <c r="KC84" s="293" t="str">
        <f>IF(AND(ISNUMBER(KC$14),ISNUMBER(MATCH($IC84,DO$15:DO$313,0))),$IC84,"")</f>
        <v/>
      </c>
      <c r="KD84" s="293" t="str">
        <f>IF(AND(ISNUMBER(KD$14),ISNUMBER(MATCH($IC84,DP$15:DP$313,0))),$IC84,"")</f>
        <v/>
      </c>
      <c r="KE84" s="293" t="str">
        <f>IF(AND(ISNUMBER(KE$14),ISNUMBER(MATCH($IC84,DQ$15:DQ$313,0))),$IC84,"")</f>
        <v>rclose</v>
      </c>
      <c r="KF84" s="293" t="str">
        <f>IF(AND(ISNUMBER(KF$14),ISNUMBER(MATCH($IC84,DR$15:DR$313,0))),$IC84,"")</f>
        <v/>
      </c>
      <c r="KG84" s="293" t="str">
        <f>IF(AND(ISNUMBER(KG$14),ISNUMBER(MATCH($IC84,DS$15:DS$313,0))),$IC84,"")</f>
        <v>rclose</v>
      </c>
      <c r="KH84" s="293" t="str">
        <f>IF(AND(ISNUMBER(KH$14),ISNUMBER(MATCH($IC84,DT$15:DT$313,0))),$IC84,"")</f>
        <v/>
      </c>
      <c r="KI84" s="293" t="str">
        <f>IF(AND(ISNUMBER(KI$14),ISNUMBER(MATCH($IC84,DU$15:DU$313,0))),$IC84,"")</f>
        <v>rclose</v>
      </c>
      <c r="KJ84" s="293" t="str">
        <f>IF(AND(ISNUMBER(KJ$14),ISNUMBER(MATCH($IC84,DV$15:DV$313,0))),$IC84,"")</f>
        <v>rclose</v>
      </c>
      <c r="KK84" s="293" t="str">
        <f>IF(AND(ISNUMBER(KK$14),ISNUMBER(MATCH($IC84,DW$15:DW$313,0))),$IC84,"")</f>
        <v>rclose</v>
      </c>
      <c r="KL84" s="293" t="str">
        <f>IF(AND(ISNUMBER(KL$14),ISNUMBER(MATCH($IC84,DX$15:DX$313,0))),$IC84,"")</f>
        <v/>
      </c>
      <c r="KM84" s="293" t="str">
        <f>IF(AND(ISNUMBER(KM$14),ISNUMBER(MATCH($IC84,DY$15:DY$313,0))),$IC84,"")</f>
        <v>rclose</v>
      </c>
      <c r="KN84" s="293" t="str">
        <f>IF(AND(ISNUMBER(KN$14),ISNUMBER(MATCH($IC84,DZ$15:DZ$313,0))),$IC84,"")</f>
        <v>rclose</v>
      </c>
      <c r="KO84" s="293" t="str">
        <f>IF(AND(ISNUMBER(KO$14),ISNUMBER(MATCH($IC84,EA$15:EA$313,0))),$IC84,"")</f>
        <v>rclose</v>
      </c>
      <c r="KP84" s="293" t="str">
        <f>IF(AND(ISNUMBER(KP$14),ISNUMBER(MATCH($IC84,EB$15:EB$313,0))),$IC84,"")</f>
        <v>rclose</v>
      </c>
      <c r="KQ84" s="293" t="str">
        <f>IF(AND(ISNUMBER(KQ$14),ISNUMBER(MATCH($IC84,EC$15:EC$313,0))),$IC84,"")</f>
        <v>rclose</v>
      </c>
      <c r="KR84" s="293" t="str">
        <f>IF(AND(ISNUMBER(KR$14),ISNUMBER(MATCH($IC84,ED$15:ED$313,0))),$IC84,"")</f>
        <v>rclose</v>
      </c>
      <c r="KS84" s="293" t="str">
        <f>IF(AND(ISNUMBER(KS$14),ISNUMBER(MATCH($IC84,EE$15:EE$313,0))),$IC84,"")</f>
        <v>rclose</v>
      </c>
      <c r="KT84" s="293" t="str">
        <f>IF(AND(ISNUMBER(KT$14),ISNUMBER(MATCH($IC84,EF$15:EF$313,0))),$IC84,"")</f>
        <v/>
      </c>
      <c r="KU84" s="293" t="str">
        <f>IF(AND(ISNUMBER(KU$14),ISNUMBER(MATCH($IC84,EG$15:EG$313,0))),$IC84,"")</f>
        <v>rclose</v>
      </c>
      <c r="KV84" s="293" t="str">
        <f>IF(AND(ISNUMBER(KV$14),ISNUMBER(MATCH($IC84,EH$15:EH$313,0))),$IC84,"")</f>
        <v>rclose</v>
      </c>
      <c r="KW84" s="293" t="str">
        <f>IF(AND(ISNUMBER(KW$14),ISNUMBER(MATCH($IC84,EI$15:EI$313,0))),$IC84,"")</f>
        <v/>
      </c>
      <c r="KX84" s="293" t="str">
        <f>IF(AND(ISNUMBER(KX$14),ISNUMBER(MATCH($IC84,EJ$15:EJ$313,0))),$IC84,"")</f>
        <v/>
      </c>
      <c r="KY84" s="293" t="str">
        <f>IF(AND(ISNUMBER(KY$14),ISNUMBER(MATCH($IC84,EK$15:EK$313,0))),$IC84,"")</f>
        <v/>
      </c>
      <c r="KZ84" s="293"/>
      <c r="LA84" s="293"/>
      <c r="LB84" s="293"/>
      <c r="LC84" s="75">
        <f>COUNTIF(JX84:KY84,"="&amp;IC84)</f>
        <v>17</v>
      </c>
      <c r="LD84" s="71"/>
      <c r="LE84" s="71"/>
      <c r="LF84" s="71"/>
      <c r="LG84" s="71"/>
      <c r="LH84" s="71"/>
      <c r="LI84" s="71"/>
      <c r="LJ84" s="71"/>
      <c r="LK84" s="71"/>
      <c r="LL84" s="71"/>
      <c r="LM84" s="71"/>
      <c r="LN84" s="71"/>
      <c r="LO84" s="71"/>
      <c r="LP84" s="71"/>
      <c r="LQ84" s="71"/>
    </row>
    <row r="85" spans="1:329" ht="6" customHeight="1" x14ac:dyDescent="0.25">
      <c r="A85" s="80"/>
      <c r="B85" s="305">
        <f t="shared" si="259"/>
        <v>71</v>
      </c>
      <c r="C85" s="84" t="s">
        <v>143</v>
      </c>
      <c r="D85" s="303" t="s">
        <v>150</v>
      </c>
      <c r="E85" s="71"/>
      <c r="F85" s="260"/>
      <c r="G85" s="261" t="s">
        <v>113</v>
      </c>
      <c r="H85" s="262" t="s">
        <v>2</v>
      </c>
      <c r="I85" s="260"/>
      <c r="J85" s="261"/>
      <c r="K85" s="262"/>
      <c r="L85" s="260"/>
      <c r="M85" s="261"/>
      <c r="N85" s="262"/>
      <c r="O85" s="260"/>
      <c r="P85" s="261"/>
      <c r="Q85" s="262"/>
      <c r="R85" s="260"/>
      <c r="S85" s="261"/>
      <c r="T85" s="262"/>
      <c r="U85" s="260"/>
      <c r="V85" s="261"/>
      <c r="W85" s="262"/>
      <c r="X85" s="260"/>
      <c r="Y85" s="261"/>
      <c r="Z85" s="262"/>
      <c r="AA85" s="260"/>
      <c r="AB85" s="261"/>
      <c r="AC85" s="262"/>
      <c r="AD85" s="260"/>
      <c r="AE85" s="261"/>
      <c r="AF85" s="262"/>
      <c r="AG85" s="260"/>
      <c r="AH85" s="261"/>
      <c r="AI85" s="262"/>
      <c r="AJ85" s="260"/>
      <c r="AK85" s="261"/>
      <c r="AL85" s="262"/>
      <c r="AM85" s="260"/>
      <c r="AN85" s="261"/>
      <c r="AO85" s="262"/>
      <c r="AP85" s="283"/>
      <c r="AQ85" s="356"/>
      <c r="AR85" s="351"/>
      <c r="AS85" s="283"/>
      <c r="AT85" s="356"/>
      <c r="AU85" s="351"/>
      <c r="AV85" s="260"/>
      <c r="AW85" s="261"/>
      <c r="AX85" s="262"/>
      <c r="AY85" s="260"/>
      <c r="AZ85" s="261"/>
      <c r="BA85" s="262"/>
      <c r="BB85" s="260"/>
      <c r="BC85" s="261"/>
      <c r="BD85" s="262"/>
      <c r="BE85" s="260"/>
      <c r="BF85" s="261"/>
      <c r="BG85" s="262"/>
      <c r="BH85" s="260"/>
      <c r="BI85" s="261"/>
      <c r="BJ85" s="262"/>
      <c r="BK85" s="260"/>
      <c r="BL85" s="261"/>
      <c r="BM85" s="262"/>
      <c r="BN85" s="260"/>
      <c r="BO85" s="261"/>
      <c r="BP85" s="262"/>
      <c r="BQ85" s="260"/>
      <c r="BR85" s="261"/>
      <c r="BS85" s="262"/>
      <c r="BT85" s="260"/>
      <c r="BU85" s="261"/>
      <c r="BV85" s="262"/>
      <c r="BW85" s="260"/>
      <c r="BX85" s="261"/>
      <c r="BY85" s="262"/>
      <c r="BZ85" s="260"/>
      <c r="CA85" s="261" t="s">
        <v>93</v>
      </c>
      <c r="CB85" s="262">
        <v>3</v>
      </c>
      <c r="CC85" s="260"/>
      <c r="CD85" s="261"/>
      <c r="CE85" s="262"/>
      <c r="CF85" s="376" t="s">
        <v>2</v>
      </c>
      <c r="CG85" s="229"/>
      <c r="CH85" s="230" t="str">
        <f>IF(ISNUMBER(FW85),IF(ISNUMBER(MATCH(GA85,$CG$15:$CG$313,0)),0,MAX(CH$14:CH84)+1),"")</f>
        <v/>
      </c>
      <c r="CI85" s="7">
        <f t="shared" si="154"/>
        <v>40</v>
      </c>
      <c r="CJ85" s="7" t="str">
        <f t="shared" si="155"/>
        <v/>
      </c>
      <c r="CK85" s="7">
        <f t="shared" si="156"/>
        <v>62</v>
      </c>
      <c r="CL85" s="7">
        <f t="shared" si="157"/>
        <v>3</v>
      </c>
      <c r="CM85" s="7" t="str">
        <f t="shared" si="158"/>
        <v/>
      </c>
      <c r="CN85" s="7">
        <f t="shared" si="159"/>
        <v>11</v>
      </c>
      <c r="CO85" s="7">
        <f t="shared" si="160"/>
        <v>18</v>
      </c>
      <c r="CP85" s="7">
        <f t="shared" si="161"/>
        <v>29</v>
      </c>
      <c r="CQ85" s="7">
        <f t="shared" si="162"/>
        <v>32</v>
      </c>
      <c r="CR85" s="7">
        <f t="shared" si="163"/>
        <v>35</v>
      </c>
      <c r="CS85" s="7">
        <f t="shared" si="164"/>
        <v>28</v>
      </c>
      <c r="CT85" s="7" t="str">
        <f t="shared" si="165"/>
        <v/>
      </c>
      <c r="CU85" s="7" t="str">
        <f t="shared" si="166"/>
        <v/>
      </c>
      <c r="CV85" s="7" t="str">
        <f t="shared" si="167"/>
        <v/>
      </c>
      <c r="CW85" s="7" t="str">
        <f t="shared" si="168"/>
        <v/>
      </c>
      <c r="CX85" s="7" t="str">
        <f t="shared" si="169"/>
        <v/>
      </c>
      <c r="CY85" s="7" t="str">
        <f t="shared" si="170"/>
        <v/>
      </c>
      <c r="CZ85" s="7" t="str">
        <f t="shared" si="171"/>
        <v/>
      </c>
      <c r="DA85" s="7" t="str">
        <f t="shared" si="172"/>
        <v/>
      </c>
      <c r="DB85" s="7" t="str">
        <f t="shared" si="173"/>
        <v/>
      </c>
      <c r="DC85" s="7" t="str">
        <f t="shared" si="174"/>
        <v/>
      </c>
      <c r="DD85" s="7" t="str">
        <f t="shared" si="175"/>
        <v/>
      </c>
      <c r="DE85" s="7" t="str">
        <f t="shared" si="176"/>
        <v/>
      </c>
      <c r="DF85" s="7" t="str">
        <f t="shared" si="177"/>
        <v/>
      </c>
      <c r="DG85" s="7">
        <f t="shared" si="178"/>
        <v>52</v>
      </c>
      <c r="DH85" s="7" t="str">
        <f t="shared" si="179"/>
        <v/>
      </c>
      <c r="DI85" s="65" t="s">
        <v>2</v>
      </c>
      <c r="DJ85" s="309" t="str">
        <f t="shared" si="180"/>
        <v>mixelm</v>
      </c>
      <c r="DK85" s="309" t="str">
        <f t="shared" si="181"/>
        <v>-</v>
      </c>
      <c r="DL85" s="309" t="str">
        <f t="shared" si="182"/>
        <v>MIXELM</v>
      </c>
      <c r="DM85" s="309" t="str">
        <f t="shared" si="183"/>
        <v>mixelm</v>
      </c>
      <c r="DN85" s="309" t="str">
        <f t="shared" si="184"/>
        <v>-</v>
      </c>
      <c r="DO85" s="309" t="str">
        <f t="shared" si="185"/>
        <v>mixelm</v>
      </c>
      <c r="DP85" s="309" t="str">
        <f t="shared" si="186"/>
        <v>mixelm</v>
      </c>
      <c r="DQ85" s="309" t="str">
        <f t="shared" si="187"/>
        <v>mixelm</v>
      </c>
      <c r="DR85" s="309" t="str">
        <f t="shared" si="188"/>
        <v>MIXELM</v>
      </c>
      <c r="DS85" s="309" t="str">
        <f t="shared" si="189"/>
        <v>mixelm</v>
      </c>
      <c r="DT85" s="309" t="str">
        <f t="shared" si="190"/>
        <v>MIXELM</v>
      </c>
      <c r="DU85" s="309" t="str">
        <f t="shared" si="191"/>
        <v>-</v>
      </c>
      <c r="DV85" s="309" t="str">
        <f t="shared" si="192"/>
        <v>-</v>
      </c>
      <c r="DW85" s="309" t="str">
        <f t="shared" si="193"/>
        <v>-</v>
      </c>
      <c r="DX85" s="309" t="str">
        <f t="shared" si="194"/>
        <v>-</v>
      </c>
      <c r="DY85" s="309" t="str">
        <f t="shared" si="195"/>
        <v>-</v>
      </c>
      <c r="DZ85" s="309" t="str">
        <f t="shared" si="196"/>
        <v>-</v>
      </c>
      <c r="EA85" s="309" t="str">
        <f t="shared" si="197"/>
        <v>-</v>
      </c>
      <c r="EB85" s="309" t="str">
        <f t="shared" si="198"/>
        <v>-</v>
      </c>
      <c r="EC85" s="309" t="str">
        <f t="shared" si="199"/>
        <v>-</v>
      </c>
      <c r="ED85" s="309" t="str">
        <f t="shared" si="200"/>
        <v>-</v>
      </c>
      <c r="EE85" s="309" t="str">
        <f t="shared" si="201"/>
        <v>-</v>
      </c>
      <c r="EF85" s="309" t="str">
        <f t="shared" si="202"/>
        <v>-</v>
      </c>
      <c r="EG85" s="309" t="str">
        <f t="shared" si="203"/>
        <v>-</v>
      </c>
      <c r="EH85" s="309" t="str">
        <f t="shared" si="204"/>
        <v>mixelm</v>
      </c>
      <c r="EI85" s="309" t="str">
        <f t="shared" si="205"/>
        <v>-</v>
      </c>
      <c r="EJ85" s="7"/>
      <c r="EK85" s="7"/>
      <c r="EL85" s="7"/>
      <c r="EM85" s="34"/>
      <c r="EN85" s="66">
        <f t="shared" si="206"/>
        <v>0</v>
      </c>
      <c r="EO85" s="66" t="str">
        <f t="shared" si="207"/>
        <v>-</v>
      </c>
      <c r="EP85" s="66">
        <f t="shared" si="208"/>
        <v>0</v>
      </c>
      <c r="EQ85" s="66">
        <f t="shared" si="209"/>
        <v>0</v>
      </c>
      <c r="ER85" s="66" t="str">
        <f t="shared" si="210"/>
        <v>-</v>
      </c>
      <c r="ES85" s="66">
        <f t="shared" si="211"/>
        <v>0</v>
      </c>
      <c r="ET85" s="66">
        <f t="shared" si="212"/>
        <v>-1</v>
      </c>
      <c r="EU85" s="66">
        <f t="shared" si="213"/>
        <v>1</v>
      </c>
      <c r="EV85" s="66">
        <f t="shared" si="214"/>
        <v>-1</v>
      </c>
      <c r="EW85" s="66">
        <f t="shared" si="215"/>
        <v>0</v>
      </c>
      <c r="EX85" s="66">
        <f t="shared" si="216"/>
        <v>0</v>
      </c>
      <c r="EY85" s="66" t="str">
        <f t="shared" si="217"/>
        <v>-</v>
      </c>
      <c r="EZ85" s="66" t="str">
        <f t="shared" si="218"/>
        <v>-</v>
      </c>
      <c r="FA85" s="66" t="str">
        <f t="shared" si="219"/>
        <v>-</v>
      </c>
      <c r="FB85" s="66" t="str">
        <f t="shared" si="220"/>
        <v>-</v>
      </c>
      <c r="FC85" s="66" t="str">
        <f t="shared" si="221"/>
        <v>-</v>
      </c>
      <c r="FD85" s="66" t="str">
        <f t="shared" si="222"/>
        <v>-</v>
      </c>
      <c r="FE85" s="66" t="str">
        <f t="shared" si="223"/>
        <v>-</v>
      </c>
      <c r="FF85" s="66" t="str">
        <f t="shared" si="224"/>
        <v>-</v>
      </c>
      <c r="FG85" s="66" t="str">
        <f t="shared" si="225"/>
        <v>-</v>
      </c>
      <c r="FH85" s="66" t="str">
        <f t="shared" si="226"/>
        <v>-</v>
      </c>
      <c r="FI85" s="66" t="str">
        <f t="shared" si="227"/>
        <v>-</v>
      </c>
      <c r="FJ85" s="66" t="str">
        <f t="shared" si="228"/>
        <v>-</v>
      </c>
      <c r="FK85" s="66" t="str">
        <f t="shared" si="229"/>
        <v>-</v>
      </c>
      <c r="FL85" s="66">
        <f t="shared" si="230"/>
        <v>3</v>
      </c>
      <c r="FM85" s="66" t="str">
        <f t="shared" si="231"/>
        <v>-</v>
      </c>
      <c r="FN85" s="7"/>
      <c r="FO85" s="7"/>
      <c r="FP85" s="7"/>
      <c r="FQ85" s="97" t="s">
        <v>2</v>
      </c>
      <c r="FR85" s="71"/>
      <c r="FS85" s="7">
        <f>IF(ISNUMBER(INDEX($CI$15:$DI$314,$B85,GC$5)),MAX(FS$14:FS84)+1,0)</f>
        <v>0</v>
      </c>
      <c r="FT85" s="7" t="str">
        <f t="shared" si="232"/>
        <v/>
      </c>
      <c r="FU85" s="7" t="str">
        <f t="shared" si="233"/>
        <v/>
      </c>
      <c r="FV85" s="291">
        <f t="shared" si="234"/>
        <v>71</v>
      </c>
      <c r="FW85" s="291" t="str">
        <f t="shared" si="235"/>
        <v/>
      </c>
      <c r="FX85" s="291" t="str">
        <f t="shared" si="236"/>
        <v/>
      </c>
      <c r="FY85" s="85" t="str">
        <f t="shared" si="237"/>
        <v/>
      </c>
      <c r="FZ85" s="338" t="str">
        <f t="shared" si="238"/>
        <v/>
      </c>
      <c r="GA85" s="316" t="str">
        <f t="shared" si="239"/>
        <v/>
      </c>
      <c r="GB85" s="28" t="str">
        <f t="shared" si="240"/>
        <v/>
      </c>
      <c r="GC85" s="279" t="str">
        <f t="shared" si="248"/>
        <v/>
      </c>
      <c r="GD85" s="366" t="str">
        <f t="shared" si="241"/>
        <v/>
      </c>
      <c r="GE85" s="81"/>
      <c r="GF85" s="279" t="str">
        <f t="shared" si="249"/>
        <v/>
      </c>
      <c r="GG85" s="366" t="str">
        <f t="shared" si="242"/>
        <v/>
      </c>
      <c r="GH85" s="81"/>
      <c r="GI85" s="279" t="str">
        <f t="shared" si="250"/>
        <v/>
      </c>
      <c r="GJ85" s="366" t="str">
        <f t="shared" si="243"/>
        <v/>
      </c>
      <c r="GK85" s="81"/>
      <c r="GL85" s="279" t="str">
        <f t="shared" si="251"/>
        <v/>
      </c>
      <c r="GM85" s="362" t="str">
        <f t="shared" si="244"/>
        <v/>
      </c>
      <c r="GN85" s="81"/>
      <c r="GO85" s="279" t="str">
        <f t="shared" si="252"/>
        <v/>
      </c>
      <c r="GP85" s="286" t="str">
        <f t="shared" si="245"/>
        <v/>
      </c>
      <c r="GQ85" s="279"/>
      <c r="GR85" s="339" t="str">
        <f>IF(ISNUMBER(IF85),INDEX($GA$15:$GA$313,MATCH(IF85,$IE$15:$IE$190,0),1),"")</f>
        <v/>
      </c>
      <c r="GS85" s="341" t="str">
        <f t="shared" si="246"/>
        <v/>
      </c>
      <c r="GT85" s="340" t="str">
        <f t="shared" si="247"/>
        <v/>
      </c>
      <c r="GU85" s="279"/>
      <c r="GV85" s="279"/>
      <c r="GW85" s="279"/>
      <c r="GX85" s="279"/>
      <c r="GY85" s="279"/>
      <c r="GZ85" s="71"/>
      <c r="HA85" s="281"/>
      <c r="HB85" s="371"/>
      <c r="HC85" s="281"/>
      <c r="HD85" s="281"/>
      <c r="HE85" s="282"/>
      <c r="HF85" s="282"/>
      <c r="HG85" s="282"/>
      <c r="HH85" s="282"/>
      <c r="HI85" s="282"/>
      <c r="HJ85" s="282"/>
      <c r="HK85" s="293"/>
      <c r="HL85" s="293"/>
      <c r="HM85" s="75"/>
      <c r="HN85" s="293">
        <f>IF(HA85&lt;&gt;"",MAX(HN$14:HN84)+1,0)</f>
        <v>0</v>
      </c>
      <c r="HO85" s="293">
        <f>IF(HB85&lt;&gt;"",MAX(HO$14:HO84)+1,0)</f>
        <v>0</v>
      </c>
      <c r="HP85" s="293">
        <f>IF(HC85&lt;&gt;"",MAX(HP$14:HP84)+1,0)</f>
        <v>0</v>
      </c>
      <c r="HQ85" s="293">
        <f>IF(HD85&lt;&gt;"",MAX(HQ$14:HQ84)+1,0)</f>
        <v>0</v>
      </c>
      <c r="HR85" s="293">
        <f>IF(HE85&lt;&gt;"",MAX(HR$14:HR84)+1,0)</f>
        <v>0</v>
      </c>
      <c r="HS85" s="293">
        <f>IF(HF85&lt;&gt;"",MAX(HS$14:HS84)+1,0)</f>
        <v>0</v>
      </c>
      <c r="HT85" s="293">
        <f>IF(HG85&lt;&gt;"",MAX(HT$14:HT84)+1,0)</f>
        <v>0</v>
      </c>
      <c r="HU85" s="293">
        <f>IF(HH85&lt;&gt;"",MAX(HU$14:HU84)+1,0)</f>
        <v>0</v>
      </c>
      <c r="HV85" s="293">
        <f>IF(HI85&lt;&gt;"",MAX(HV$14:HV84)+1,0)</f>
        <v>0</v>
      </c>
      <c r="HW85" s="293">
        <f>IF(HJ85&lt;&gt;"",MAX(HW$14:HW84)+1,0)</f>
        <v>0</v>
      </c>
      <c r="HX85" s="293">
        <f>IF(HK85&lt;&gt;"",MAX(HX$14:HX84)+1,0)</f>
        <v>0</v>
      </c>
      <c r="HY85" s="293">
        <f>IF(HL85&lt;&gt;"",MAX(HY$14:HY84)+1,0)</f>
        <v>0</v>
      </c>
      <c r="HZ85" s="75">
        <f t="shared" si="253"/>
        <v>3</v>
      </c>
      <c r="IA85" s="75">
        <f t="shared" si="254"/>
        <v>0</v>
      </c>
      <c r="IB85" s="75">
        <f t="shared" si="255"/>
        <v>6</v>
      </c>
      <c r="IC85" s="75" t="str">
        <f t="shared" si="256"/>
        <v>linear_acceleration</v>
      </c>
      <c r="ID85" s="395" t="str">
        <f t="shared" si="257"/>
        <v/>
      </c>
      <c r="IE85" s="394">
        <f>IF(ISNUMBER(MATCH(GA85,$IC$15:$IC$313,0)),0,MAX(IE$14:IE84)+1)</f>
        <v>0</v>
      </c>
      <c r="IF85" s="394" t="str">
        <f t="shared" si="258"/>
        <v/>
      </c>
      <c r="IG85" s="383"/>
      <c r="IH85" s="80"/>
      <c r="II85" s="19"/>
      <c r="IJ85" s="282"/>
      <c r="IK85" s="71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98"/>
      <c r="JB85" s="180"/>
      <c r="JC85" s="107"/>
      <c r="JD85" s="107"/>
      <c r="JE85" s="107"/>
      <c r="JF85" s="107"/>
      <c r="JG85" s="188"/>
      <c r="JH85" s="180"/>
      <c r="JI85" s="134"/>
      <c r="JJ85" s="180"/>
      <c r="JK85" s="134"/>
      <c r="JL85" s="107"/>
      <c r="JM85" s="107"/>
      <c r="JN85" s="134"/>
      <c r="JO85" s="107"/>
      <c r="JP85" s="107"/>
      <c r="JQ85" s="107"/>
      <c r="JR85" s="160" t="str">
        <f t="shared" si="150"/>
        <v/>
      </c>
      <c r="JS85" s="160" t="str">
        <f t="shared" si="151"/>
        <v/>
      </c>
      <c r="JT85" s="160" t="str">
        <f t="shared" si="152"/>
        <v/>
      </c>
      <c r="JU85" s="160" t="str">
        <f t="shared" si="153"/>
        <v/>
      </c>
      <c r="JV85" s="98"/>
      <c r="JW85" s="71"/>
      <c r="JX85" s="293" t="str">
        <f>IF(AND(ISNUMBER(JX$14),ISNUMBER(MATCH($IC85,DJ$15:DJ$313,0))),$IC85,"")</f>
        <v/>
      </c>
      <c r="JY85" s="293" t="str">
        <f>IF(AND(ISNUMBER(JY$14),ISNUMBER(MATCH($IC85,DK$15:DK$313,0))),$IC85,"")</f>
        <v/>
      </c>
      <c r="JZ85" s="293" t="str">
        <f>IF(AND(ISNUMBER(JZ$14),ISNUMBER(MATCH($IC85,DL$15:DL$313,0))),$IC85,"")</f>
        <v/>
      </c>
      <c r="KA85" s="293" t="str">
        <f>IF(AND(ISNUMBER(KA$14),ISNUMBER(MATCH($IC85,DM$15:DM$313,0))),$IC85,"")</f>
        <v/>
      </c>
      <c r="KB85" s="293" t="str">
        <f>IF(AND(ISNUMBER(KB$14),ISNUMBER(MATCH($IC85,DN$15:DN$313,0))),$IC85,"")</f>
        <v/>
      </c>
      <c r="KC85" s="293" t="str">
        <f>IF(AND(ISNUMBER(KC$14),ISNUMBER(MATCH($IC85,DO$15:DO$313,0))),$IC85,"")</f>
        <v/>
      </c>
      <c r="KD85" s="293" t="str">
        <f>IF(AND(ISNUMBER(KD$14),ISNUMBER(MATCH($IC85,DP$15:DP$313,0))),$IC85,"")</f>
        <v/>
      </c>
      <c r="KE85" s="293" t="str">
        <f>IF(AND(ISNUMBER(KE$14),ISNUMBER(MATCH($IC85,DQ$15:DQ$313,0))),$IC85,"")</f>
        <v/>
      </c>
      <c r="KF85" s="293" t="str">
        <f>IF(AND(ISNUMBER(KF$14),ISNUMBER(MATCH($IC85,DR$15:DR$313,0))),$IC85,"")</f>
        <v/>
      </c>
      <c r="KG85" s="293" t="str">
        <f>IF(AND(ISNUMBER(KG$14),ISNUMBER(MATCH($IC85,DS$15:DS$313,0))),$IC85,"")</f>
        <v/>
      </c>
      <c r="KH85" s="293" t="str">
        <f>IF(AND(ISNUMBER(KH$14),ISNUMBER(MATCH($IC85,DT$15:DT$313,0))),$IC85,"")</f>
        <v/>
      </c>
      <c r="KI85" s="293" t="str">
        <f>IF(AND(ISNUMBER(KI$14),ISNUMBER(MATCH($IC85,DU$15:DU$313,0))),$IC85,"")</f>
        <v/>
      </c>
      <c r="KJ85" s="293" t="str">
        <f>IF(AND(ISNUMBER(KJ$14),ISNUMBER(MATCH($IC85,DV$15:DV$313,0))),$IC85,"")</f>
        <v/>
      </c>
      <c r="KK85" s="293" t="str">
        <f>IF(AND(ISNUMBER(KK$14),ISNUMBER(MATCH($IC85,DW$15:DW$313,0))),$IC85,"")</f>
        <v>linear_acceleration</v>
      </c>
      <c r="KL85" s="293" t="str">
        <f>IF(AND(ISNUMBER(KL$14),ISNUMBER(MATCH($IC85,DX$15:DX$313,0))),$IC85,"")</f>
        <v/>
      </c>
      <c r="KM85" s="293" t="str">
        <f>IF(AND(ISNUMBER(KM$14),ISNUMBER(MATCH($IC85,DY$15:DY$313,0))),$IC85,"")</f>
        <v/>
      </c>
      <c r="KN85" s="293" t="str">
        <f>IF(AND(ISNUMBER(KN$14),ISNUMBER(MATCH($IC85,DZ$15:DZ$313,0))),$IC85,"")</f>
        <v/>
      </c>
      <c r="KO85" s="293" t="str">
        <f>IF(AND(ISNUMBER(KO$14),ISNUMBER(MATCH($IC85,EA$15:EA$313,0))),$IC85,"")</f>
        <v/>
      </c>
      <c r="KP85" s="293" t="str">
        <f>IF(AND(ISNUMBER(KP$14),ISNUMBER(MATCH($IC85,EB$15:EB$313,0))),$IC85,"")</f>
        <v/>
      </c>
      <c r="KQ85" s="293" t="str">
        <f>IF(AND(ISNUMBER(KQ$14),ISNUMBER(MATCH($IC85,EC$15:EC$313,0))),$IC85,"")</f>
        <v/>
      </c>
      <c r="KR85" s="293" t="str">
        <f>IF(AND(ISNUMBER(KR$14),ISNUMBER(MATCH($IC85,ED$15:ED$313,0))),$IC85,"")</f>
        <v/>
      </c>
      <c r="KS85" s="293" t="str">
        <f>IF(AND(ISNUMBER(KS$14),ISNUMBER(MATCH($IC85,EE$15:EE$313,0))),$IC85,"")</f>
        <v/>
      </c>
      <c r="KT85" s="293" t="str">
        <f>IF(AND(ISNUMBER(KT$14),ISNUMBER(MATCH($IC85,EF$15:EF$313,0))),$IC85,"")</f>
        <v/>
      </c>
      <c r="KU85" s="293" t="str">
        <f>IF(AND(ISNUMBER(KU$14),ISNUMBER(MATCH($IC85,EG$15:EG$313,0))),$IC85,"")</f>
        <v>linear_acceleration</v>
      </c>
      <c r="KV85" s="293" t="str">
        <f>IF(AND(ISNUMBER(KV$14),ISNUMBER(MATCH($IC85,EH$15:EH$313,0))),$IC85,"")</f>
        <v/>
      </c>
      <c r="KW85" s="293" t="str">
        <f>IF(AND(ISNUMBER(KW$14),ISNUMBER(MATCH($IC85,EI$15:EI$313,0))),$IC85,"")</f>
        <v/>
      </c>
      <c r="KX85" s="293" t="str">
        <f>IF(AND(ISNUMBER(KX$14),ISNUMBER(MATCH($IC85,EJ$15:EJ$313,0))),$IC85,"")</f>
        <v/>
      </c>
      <c r="KY85" s="293" t="str">
        <f>IF(AND(ISNUMBER(KY$14),ISNUMBER(MATCH($IC85,EK$15:EK$313,0))),$IC85,"")</f>
        <v/>
      </c>
      <c r="KZ85" s="293"/>
      <c r="LA85" s="293"/>
      <c r="LB85" s="293"/>
      <c r="LC85" s="75">
        <f>COUNTIF(JX85:KY85,"="&amp;IC85)</f>
        <v>2</v>
      </c>
      <c r="LD85" s="71"/>
      <c r="LE85" s="71"/>
      <c r="LF85" s="71"/>
      <c r="LG85" s="71"/>
      <c r="LH85" s="71"/>
      <c r="LI85" s="71"/>
      <c r="LJ85" s="71"/>
      <c r="LK85" s="71"/>
      <c r="LL85" s="71"/>
      <c r="LM85" s="71"/>
      <c r="LN85" s="71"/>
      <c r="LO85" s="71"/>
      <c r="LP85" s="71"/>
      <c r="LQ85" s="71"/>
    </row>
    <row r="86" spans="1:329" ht="6" customHeight="1" x14ac:dyDescent="0.25">
      <c r="A86" s="80"/>
      <c r="B86" s="305">
        <f t="shared" si="259"/>
        <v>72</v>
      </c>
      <c r="C86" s="84" t="s">
        <v>136</v>
      </c>
      <c r="D86" s="303" t="s">
        <v>303</v>
      </c>
      <c r="E86" s="71"/>
      <c r="F86" s="260"/>
      <c r="G86" s="261" t="s">
        <v>117</v>
      </c>
      <c r="H86" s="262" t="s">
        <v>2</v>
      </c>
      <c r="I86" s="260"/>
      <c r="J86" s="261"/>
      <c r="K86" s="262"/>
      <c r="L86" s="260"/>
      <c r="M86" s="261"/>
      <c r="N86" s="262"/>
      <c r="O86" s="260"/>
      <c r="P86" s="261"/>
      <c r="Q86" s="262"/>
      <c r="R86" s="260"/>
      <c r="S86" s="261"/>
      <c r="T86" s="262"/>
      <c r="U86" s="260"/>
      <c r="V86" s="261"/>
      <c r="W86" s="262"/>
      <c r="X86" s="260"/>
      <c r="Y86" s="261"/>
      <c r="Z86" s="262"/>
      <c r="AA86" s="260"/>
      <c r="AB86" s="261"/>
      <c r="AC86" s="262"/>
      <c r="AD86" s="260"/>
      <c r="AE86" s="261"/>
      <c r="AF86" s="262"/>
      <c r="AG86" s="260"/>
      <c r="AH86" s="261"/>
      <c r="AI86" s="262"/>
      <c r="AJ86" s="260"/>
      <c r="AK86" s="261"/>
      <c r="AL86" s="262"/>
      <c r="AM86" s="260"/>
      <c r="AN86" s="261"/>
      <c r="AO86" s="262"/>
      <c r="AP86" s="283"/>
      <c r="AQ86" s="356"/>
      <c r="AR86" s="351"/>
      <c r="AS86" s="283"/>
      <c r="AT86" s="356"/>
      <c r="AU86" s="351"/>
      <c r="AV86" s="260"/>
      <c r="AW86" s="261"/>
      <c r="AX86" s="262"/>
      <c r="AY86" s="260"/>
      <c r="AZ86" s="261"/>
      <c r="BA86" s="262"/>
      <c r="BB86" s="260"/>
      <c r="BC86" s="261"/>
      <c r="BD86" s="262"/>
      <c r="BE86" s="260"/>
      <c r="BF86" s="261"/>
      <c r="BG86" s="262"/>
      <c r="BH86" s="260"/>
      <c r="BI86" s="261"/>
      <c r="BJ86" s="262"/>
      <c r="BK86" s="260"/>
      <c r="BL86" s="261"/>
      <c r="BM86" s="262"/>
      <c r="BN86" s="260"/>
      <c r="BO86" s="261"/>
      <c r="BP86" s="262"/>
      <c r="BQ86" s="260"/>
      <c r="BR86" s="261"/>
      <c r="BS86" s="262"/>
      <c r="BT86" s="260"/>
      <c r="BU86" s="261"/>
      <c r="BV86" s="262"/>
      <c r="BW86" s="260"/>
      <c r="BX86" s="261"/>
      <c r="BY86" s="262"/>
      <c r="BZ86" s="260"/>
      <c r="CA86" s="261" t="s">
        <v>94</v>
      </c>
      <c r="CB86" s="262">
        <v>1</v>
      </c>
      <c r="CC86" s="260"/>
      <c r="CD86" s="261"/>
      <c r="CE86" s="262"/>
      <c r="CF86" s="376" t="s">
        <v>2</v>
      </c>
      <c r="CG86" s="229"/>
      <c r="CH86" s="230" t="str">
        <f>IF(ISNUMBER(FW86),IF(ISNUMBER(MATCH(GA86,$CG$15:$CG$313,0)),0,MAX(CH$14:CH85)+1),"")</f>
        <v/>
      </c>
      <c r="CI86" s="7">
        <f t="shared" si="154"/>
        <v>83</v>
      </c>
      <c r="CJ86" s="7" t="str">
        <f t="shared" si="155"/>
        <v/>
      </c>
      <c r="CK86" s="7" t="str">
        <f t="shared" si="156"/>
        <v/>
      </c>
      <c r="CL86" s="7" t="str">
        <f t="shared" si="157"/>
        <v/>
      </c>
      <c r="CM86" s="7" t="str">
        <f t="shared" si="158"/>
        <v/>
      </c>
      <c r="CN86" s="7">
        <f t="shared" si="159"/>
        <v>5</v>
      </c>
      <c r="CO86" s="7">
        <f t="shared" si="160"/>
        <v>7</v>
      </c>
      <c r="CP86" s="7">
        <f t="shared" si="161"/>
        <v>59</v>
      </c>
      <c r="CQ86" s="7" t="str">
        <f t="shared" si="162"/>
        <v/>
      </c>
      <c r="CR86" s="7" t="str">
        <f t="shared" si="163"/>
        <v/>
      </c>
      <c r="CS86" s="7">
        <f t="shared" si="164"/>
        <v>35</v>
      </c>
      <c r="CT86" s="7" t="str">
        <f t="shared" si="165"/>
        <v/>
      </c>
      <c r="CU86" s="7" t="str">
        <f t="shared" si="166"/>
        <v/>
      </c>
      <c r="CV86" s="7" t="str">
        <f t="shared" si="167"/>
        <v/>
      </c>
      <c r="CW86" s="7" t="str">
        <f t="shared" si="168"/>
        <v/>
      </c>
      <c r="CX86" s="7" t="str">
        <f t="shared" si="169"/>
        <v/>
      </c>
      <c r="CY86" s="7" t="str">
        <f t="shared" si="170"/>
        <v/>
      </c>
      <c r="CZ86" s="7" t="str">
        <f t="shared" si="171"/>
        <v/>
      </c>
      <c r="DA86" s="7" t="str">
        <f t="shared" si="172"/>
        <v/>
      </c>
      <c r="DB86" s="7" t="str">
        <f t="shared" si="173"/>
        <v/>
      </c>
      <c r="DC86" s="7" t="str">
        <f t="shared" si="174"/>
        <v/>
      </c>
      <c r="DD86" s="7" t="str">
        <f t="shared" si="175"/>
        <v/>
      </c>
      <c r="DE86" s="7" t="str">
        <f t="shared" si="176"/>
        <v/>
      </c>
      <c r="DF86" s="7" t="str">
        <f t="shared" si="177"/>
        <v/>
      </c>
      <c r="DG86" s="7">
        <f t="shared" si="178"/>
        <v>45</v>
      </c>
      <c r="DH86" s="7" t="str">
        <f t="shared" si="179"/>
        <v/>
      </c>
      <c r="DI86" s="65" t="s">
        <v>2</v>
      </c>
      <c r="DJ86" s="309" t="str">
        <f t="shared" si="180"/>
        <v>timprs</v>
      </c>
      <c r="DK86" s="309" t="str">
        <f t="shared" si="181"/>
        <v>-</v>
      </c>
      <c r="DL86" s="309" t="str">
        <f t="shared" si="182"/>
        <v>-</v>
      </c>
      <c r="DM86" s="309" t="str">
        <f t="shared" si="183"/>
        <v>-</v>
      </c>
      <c r="DN86" s="309" t="str">
        <f t="shared" si="184"/>
        <v>-</v>
      </c>
      <c r="DO86" s="309" t="str">
        <f t="shared" si="185"/>
        <v>timprs</v>
      </c>
      <c r="DP86" s="309" t="str">
        <f t="shared" si="186"/>
        <v>timprs</v>
      </c>
      <c r="DQ86" s="309" t="str">
        <f t="shared" si="187"/>
        <v>timprs</v>
      </c>
      <c r="DR86" s="309" t="str">
        <f t="shared" si="188"/>
        <v>-</v>
      </c>
      <c r="DS86" s="309" t="str">
        <f t="shared" si="189"/>
        <v>-</v>
      </c>
      <c r="DT86" s="309" t="str">
        <f t="shared" si="190"/>
        <v>timprs</v>
      </c>
      <c r="DU86" s="309" t="str">
        <f t="shared" si="191"/>
        <v>-</v>
      </c>
      <c r="DV86" s="309" t="str">
        <f t="shared" si="192"/>
        <v>-</v>
      </c>
      <c r="DW86" s="309" t="str">
        <f t="shared" si="193"/>
        <v>-</v>
      </c>
      <c r="DX86" s="309" t="str">
        <f t="shared" si="194"/>
        <v>-</v>
      </c>
      <c r="DY86" s="309" t="str">
        <f t="shared" si="195"/>
        <v>-</v>
      </c>
      <c r="DZ86" s="309" t="str">
        <f t="shared" si="196"/>
        <v>-</v>
      </c>
      <c r="EA86" s="309" t="str">
        <f t="shared" si="197"/>
        <v>-</v>
      </c>
      <c r="EB86" s="309" t="str">
        <f t="shared" si="198"/>
        <v>-</v>
      </c>
      <c r="EC86" s="309" t="str">
        <f t="shared" si="199"/>
        <v>-</v>
      </c>
      <c r="ED86" s="309" t="str">
        <f t="shared" si="200"/>
        <v>-</v>
      </c>
      <c r="EE86" s="309" t="str">
        <f t="shared" si="201"/>
        <v>-</v>
      </c>
      <c r="EF86" s="309" t="str">
        <f t="shared" si="202"/>
        <v>-</v>
      </c>
      <c r="EG86" s="309" t="str">
        <f t="shared" si="203"/>
        <v>-</v>
      </c>
      <c r="EH86" s="309" t="str">
        <f t="shared" si="204"/>
        <v>timprs</v>
      </c>
      <c r="EI86" s="309" t="str">
        <f t="shared" si="205"/>
        <v>-</v>
      </c>
      <c r="EJ86" s="7"/>
      <c r="EK86" s="7"/>
      <c r="EL86" s="7"/>
      <c r="EM86" s="34"/>
      <c r="EN86" s="66" t="str">
        <f t="shared" si="206"/>
        <v>-</v>
      </c>
      <c r="EO86" s="66" t="str">
        <f t="shared" si="207"/>
        <v>-</v>
      </c>
      <c r="EP86" s="66" t="str">
        <f t="shared" si="208"/>
        <v>-</v>
      </c>
      <c r="EQ86" s="66" t="str">
        <f t="shared" si="209"/>
        <v>-</v>
      </c>
      <c r="ER86" s="66" t="str">
        <f t="shared" si="210"/>
        <v>-</v>
      </c>
      <c r="ES86" s="66" t="str">
        <f t="shared" si="211"/>
        <v>100shp</v>
      </c>
      <c r="ET86" s="66" t="str">
        <f t="shared" si="212"/>
        <v>0 36 73 ... 3660</v>
      </c>
      <c r="EU86" s="66" t="str">
        <f t="shared" si="213"/>
        <v>Σ    nstp    1460</v>
      </c>
      <c r="EV86" s="66" t="str">
        <f t="shared" si="214"/>
        <v>-</v>
      </c>
      <c r="EW86" s="66" t="str">
        <f t="shared" si="215"/>
        <v>-</v>
      </c>
      <c r="EX86" s="66" t="str">
        <f t="shared" si="216"/>
        <v>8t,12y,16y</v>
      </c>
      <c r="EY86" s="66" t="str">
        <f t="shared" si="217"/>
        <v>-</v>
      </c>
      <c r="EZ86" s="66" t="str">
        <f t="shared" si="218"/>
        <v>-</v>
      </c>
      <c r="FA86" s="66" t="str">
        <f t="shared" si="219"/>
        <v>-</v>
      </c>
      <c r="FB86" s="66" t="str">
        <f t="shared" si="220"/>
        <v>-</v>
      </c>
      <c r="FC86" s="66" t="str">
        <f t="shared" si="221"/>
        <v>-</v>
      </c>
      <c r="FD86" s="66" t="str">
        <f t="shared" si="222"/>
        <v>-</v>
      </c>
      <c r="FE86" s="66" t="str">
        <f t="shared" si="223"/>
        <v>-</v>
      </c>
      <c r="FF86" s="66" t="str">
        <f t="shared" si="224"/>
        <v>-</v>
      </c>
      <c r="FG86" s="66" t="str">
        <f t="shared" si="225"/>
        <v>-</v>
      </c>
      <c r="FH86" s="66" t="str">
        <f t="shared" si="226"/>
        <v>-</v>
      </c>
      <c r="FI86" s="66" t="str">
        <f t="shared" si="227"/>
        <v>-</v>
      </c>
      <c r="FJ86" s="66" t="str">
        <f t="shared" si="228"/>
        <v>-</v>
      </c>
      <c r="FK86" s="66" t="str">
        <f t="shared" si="229"/>
        <v>-</v>
      </c>
      <c r="FL86" s="66" t="str">
        <f t="shared" si="230"/>
        <v>timprs</v>
      </c>
      <c r="FM86" s="66" t="str">
        <f t="shared" si="231"/>
        <v>-</v>
      </c>
      <c r="FN86" s="7"/>
      <c r="FO86" s="7"/>
      <c r="FP86" s="7"/>
      <c r="FQ86" s="97" t="s">
        <v>2</v>
      </c>
      <c r="FR86" s="71"/>
      <c r="FS86" s="7">
        <f>IF(ISNUMBER(INDEX($CI$15:$DI$314,$B86,GC$5)),MAX(FS$14:FS85)+1,0)</f>
        <v>0</v>
      </c>
      <c r="FT86" s="7" t="str">
        <f t="shared" si="232"/>
        <v/>
      </c>
      <c r="FU86" s="7" t="str">
        <f t="shared" si="233"/>
        <v/>
      </c>
      <c r="FV86" s="291">
        <f t="shared" si="234"/>
        <v>72</v>
      </c>
      <c r="FW86" s="291" t="str">
        <f t="shared" si="235"/>
        <v/>
      </c>
      <c r="FX86" s="291" t="str">
        <f t="shared" si="236"/>
        <v/>
      </c>
      <c r="FY86" s="85" t="str">
        <f t="shared" si="237"/>
        <v/>
      </c>
      <c r="FZ86" s="338" t="str">
        <f t="shared" si="238"/>
        <v/>
      </c>
      <c r="GA86" s="316" t="str">
        <f t="shared" si="239"/>
        <v/>
      </c>
      <c r="GB86" s="28" t="str">
        <f t="shared" si="240"/>
        <v/>
      </c>
      <c r="GC86" s="279" t="str">
        <f t="shared" si="248"/>
        <v/>
      </c>
      <c r="GD86" s="366" t="str">
        <f t="shared" si="241"/>
        <v/>
      </c>
      <c r="GE86" s="81"/>
      <c r="GF86" s="279" t="str">
        <f t="shared" si="249"/>
        <v/>
      </c>
      <c r="GG86" s="366" t="str">
        <f t="shared" si="242"/>
        <v/>
      </c>
      <c r="GH86" s="81"/>
      <c r="GI86" s="279" t="str">
        <f t="shared" si="250"/>
        <v/>
      </c>
      <c r="GJ86" s="366" t="str">
        <f t="shared" si="243"/>
        <v/>
      </c>
      <c r="GK86" s="81"/>
      <c r="GL86" s="279" t="str">
        <f t="shared" si="251"/>
        <v/>
      </c>
      <c r="GM86" s="362" t="str">
        <f t="shared" si="244"/>
        <v/>
      </c>
      <c r="GN86" s="81"/>
      <c r="GO86" s="279" t="str">
        <f t="shared" si="252"/>
        <v/>
      </c>
      <c r="GP86" s="286" t="str">
        <f t="shared" si="245"/>
        <v/>
      </c>
      <c r="GQ86" s="279"/>
      <c r="GR86" s="339" t="str">
        <f>IF(ISNUMBER(IF86),INDEX($GA$15:$GA$313,MATCH(IF86,$IE$15:$IE$190,0),1),"")</f>
        <v/>
      </c>
      <c r="GS86" s="341" t="str">
        <f t="shared" si="246"/>
        <v/>
      </c>
      <c r="GT86" s="340" t="str">
        <f t="shared" si="247"/>
        <v/>
      </c>
      <c r="GU86" s="279"/>
      <c r="GV86" s="279"/>
      <c r="GW86" s="279"/>
      <c r="GX86" s="279"/>
      <c r="GY86" s="279"/>
      <c r="GZ86" s="71"/>
      <c r="HA86" s="281"/>
      <c r="HB86" s="371"/>
      <c r="HC86" s="281"/>
      <c r="HD86" s="281"/>
      <c r="HE86" s="282"/>
      <c r="HF86" s="282"/>
      <c r="HG86" s="282"/>
      <c r="HH86" s="282"/>
      <c r="HI86" s="282"/>
      <c r="HJ86" s="282"/>
      <c r="HK86" s="293"/>
      <c r="HL86" s="293"/>
      <c r="HM86" s="75"/>
      <c r="HN86" s="293">
        <f>IF(HA86&lt;&gt;"",MAX(HN$14:HN85)+1,0)</f>
        <v>0</v>
      </c>
      <c r="HO86" s="293">
        <f>IF(HB86&lt;&gt;"",MAX(HO$14:HO85)+1,0)</f>
        <v>0</v>
      </c>
      <c r="HP86" s="293">
        <f>IF(HC86&lt;&gt;"",MAX(HP$14:HP85)+1,0)</f>
        <v>0</v>
      </c>
      <c r="HQ86" s="293">
        <f>IF(HD86&lt;&gt;"",MAX(HQ$14:HQ85)+1,0)</f>
        <v>0</v>
      </c>
      <c r="HR86" s="293">
        <f>IF(HE86&lt;&gt;"",MAX(HR$14:HR85)+1,0)</f>
        <v>0</v>
      </c>
      <c r="HS86" s="293">
        <f>IF(HF86&lt;&gt;"",MAX(HS$14:HS85)+1,0)</f>
        <v>0</v>
      </c>
      <c r="HT86" s="293">
        <f>IF(HG86&lt;&gt;"",MAX(HT$14:HT85)+1,0)</f>
        <v>0</v>
      </c>
      <c r="HU86" s="293">
        <f>IF(HH86&lt;&gt;"",MAX(HU$14:HU85)+1,0)</f>
        <v>0</v>
      </c>
      <c r="HV86" s="293">
        <f>IF(HI86&lt;&gt;"",MAX(HV$14:HV85)+1,0)</f>
        <v>0</v>
      </c>
      <c r="HW86" s="293">
        <f>IF(HJ86&lt;&gt;"",MAX(HW$14:HW85)+1,0)</f>
        <v>0</v>
      </c>
      <c r="HX86" s="293">
        <f>IF(HK86&lt;&gt;"",MAX(HX$14:HX85)+1,0)</f>
        <v>0</v>
      </c>
      <c r="HY86" s="293">
        <f>IF(HL86&lt;&gt;"",MAX(HY$14:HY85)+1,0)</f>
        <v>0</v>
      </c>
      <c r="HZ86" s="75">
        <f t="shared" si="253"/>
        <v>3</v>
      </c>
      <c r="IA86" s="75">
        <f t="shared" si="254"/>
        <v>0</v>
      </c>
      <c r="IB86" s="75">
        <f t="shared" si="255"/>
        <v>7</v>
      </c>
      <c r="IC86" s="75" t="str">
        <f t="shared" si="256"/>
        <v>relax</v>
      </c>
      <c r="ID86" s="395" t="str">
        <f t="shared" si="257"/>
        <v/>
      </c>
      <c r="IE86" s="394">
        <f>IF(ISNUMBER(MATCH(GA86,$IC$15:$IC$313,0)),0,MAX(IE$14:IE85)+1)</f>
        <v>0</v>
      </c>
      <c r="IF86" s="394" t="str">
        <f t="shared" si="258"/>
        <v/>
      </c>
      <c r="IG86" s="383"/>
      <c r="IH86" s="80"/>
      <c r="II86" s="19"/>
      <c r="IJ86" s="282"/>
      <c r="IK86" s="71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98"/>
      <c r="JB86" s="180"/>
      <c r="JC86" s="107"/>
      <c r="JD86" s="107"/>
      <c r="JE86" s="107"/>
      <c r="JF86" s="107"/>
      <c r="JG86" s="188"/>
      <c r="JH86" s="180"/>
      <c r="JI86" s="134"/>
      <c r="JJ86" s="180"/>
      <c r="JK86" s="134"/>
      <c r="JL86" s="107"/>
      <c r="JM86" s="107"/>
      <c r="JN86" s="134"/>
      <c r="JO86" s="107"/>
      <c r="JP86" s="107"/>
      <c r="JQ86" s="107"/>
      <c r="JR86" s="160" t="str">
        <f t="shared" si="150"/>
        <v/>
      </c>
      <c r="JS86" s="160" t="str">
        <f t="shared" si="151"/>
        <v/>
      </c>
      <c r="JT86" s="160" t="str">
        <f t="shared" si="152"/>
        <v/>
      </c>
      <c r="JU86" s="160" t="str">
        <f t="shared" si="153"/>
        <v/>
      </c>
      <c r="JV86" s="98"/>
      <c r="JW86" s="71"/>
      <c r="JX86" s="293" t="str">
        <f>IF(AND(ISNUMBER(JX$14),ISNUMBER(MATCH($IC86,DJ$15:DJ$313,0))),$IC86,"")</f>
        <v>relax</v>
      </c>
      <c r="JY86" s="293" t="str">
        <f>IF(AND(ISNUMBER(JY$14),ISNUMBER(MATCH($IC86,DK$15:DK$313,0))),$IC86,"")</f>
        <v/>
      </c>
      <c r="JZ86" s="293" t="str">
        <f>IF(AND(ISNUMBER(JZ$14),ISNUMBER(MATCH($IC86,DL$15:DL$313,0))),$IC86,"")</f>
        <v>relax</v>
      </c>
      <c r="KA86" s="293" t="str">
        <f>IF(AND(ISNUMBER(KA$14),ISNUMBER(MATCH($IC86,DM$15:DM$313,0))),$IC86,"")</f>
        <v>relax</v>
      </c>
      <c r="KB86" s="293" t="str">
        <f>IF(AND(ISNUMBER(KB$14),ISNUMBER(MATCH($IC86,DN$15:DN$313,0))),$IC86,"")</f>
        <v/>
      </c>
      <c r="KC86" s="293" t="str">
        <f>IF(AND(ISNUMBER(KC$14),ISNUMBER(MATCH($IC86,DO$15:DO$313,0))),$IC86,"")</f>
        <v/>
      </c>
      <c r="KD86" s="293" t="str">
        <f>IF(AND(ISNUMBER(KD$14),ISNUMBER(MATCH($IC86,DP$15:DP$313,0))),$IC86,"")</f>
        <v/>
      </c>
      <c r="KE86" s="293" t="str">
        <f>IF(AND(ISNUMBER(KE$14),ISNUMBER(MATCH($IC86,DQ$15:DQ$313,0))),$IC86,"")</f>
        <v>relax</v>
      </c>
      <c r="KF86" s="293" t="str">
        <f>IF(AND(ISNUMBER(KF$14),ISNUMBER(MATCH($IC86,DR$15:DR$313,0))),$IC86,"")</f>
        <v/>
      </c>
      <c r="KG86" s="293" t="str">
        <f>IF(AND(ISNUMBER(KG$14),ISNUMBER(MATCH($IC86,DS$15:DS$313,0))),$IC86,"")</f>
        <v>relax</v>
      </c>
      <c r="KH86" s="293" t="str">
        <f>IF(AND(ISNUMBER(KH$14),ISNUMBER(MATCH($IC86,DT$15:DT$313,0))),$IC86,"")</f>
        <v/>
      </c>
      <c r="KI86" s="293" t="str">
        <f>IF(AND(ISNUMBER(KI$14),ISNUMBER(MATCH($IC86,DU$15:DU$313,0))),$IC86,"")</f>
        <v>relax</v>
      </c>
      <c r="KJ86" s="293" t="str">
        <f>IF(AND(ISNUMBER(KJ$14),ISNUMBER(MATCH($IC86,DV$15:DV$313,0))),$IC86,"")</f>
        <v/>
      </c>
      <c r="KK86" s="293" t="str">
        <f>IF(AND(ISNUMBER(KK$14),ISNUMBER(MATCH($IC86,DW$15:DW$313,0))),$IC86,"")</f>
        <v>relax</v>
      </c>
      <c r="KL86" s="293" t="str">
        <f>IF(AND(ISNUMBER(KL$14),ISNUMBER(MATCH($IC86,DX$15:DX$313,0))),$IC86,"")</f>
        <v/>
      </c>
      <c r="KM86" s="293" t="str">
        <f>IF(AND(ISNUMBER(KM$14),ISNUMBER(MATCH($IC86,DY$15:DY$313,0))),$IC86,"")</f>
        <v/>
      </c>
      <c r="KN86" s="293" t="str">
        <f>IF(AND(ISNUMBER(KN$14),ISNUMBER(MATCH($IC86,DZ$15:DZ$313,0))),$IC86,"")</f>
        <v/>
      </c>
      <c r="KO86" s="293" t="str">
        <f>IF(AND(ISNUMBER(KO$14),ISNUMBER(MATCH($IC86,EA$15:EA$313,0))),$IC86,"")</f>
        <v/>
      </c>
      <c r="KP86" s="293" t="str">
        <f>IF(AND(ISNUMBER(KP$14),ISNUMBER(MATCH($IC86,EB$15:EB$313,0))),$IC86,"")</f>
        <v/>
      </c>
      <c r="KQ86" s="293" t="str">
        <f>IF(AND(ISNUMBER(KQ$14),ISNUMBER(MATCH($IC86,EC$15:EC$313,0))),$IC86,"")</f>
        <v/>
      </c>
      <c r="KR86" s="293" t="str">
        <f>IF(AND(ISNUMBER(KR$14),ISNUMBER(MATCH($IC86,ED$15:ED$313,0))),$IC86,"")</f>
        <v/>
      </c>
      <c r="KS86" s="293" t="str">
        <f>IF(AND(ISNUMBER(KS$14),ISNUMBER(MATCH($IC86,EE$15:EE$313,0))),$IC86,"")</f>
        <v/>
      </c>
      <c r="KT86" s="293" t="str">
        <f>IF(AND(ISNUMBER(KT$14),ISNUMBER(MATCH($IC86,EF$15:EF$313,0))),$IC86,"")</f>
        <v/>
      </c>
      <c r="KU86" s="293" t="str">
        <f>IF(AND(ISNUMBER(KU$14),ISNUMBER(MATCH($IC86,EG$15:EG$313,0))),$IC86,"")</f>
        <v/>
      </c>
      <c r="KV86" s="293" t="str">
        <f>IF(AND(ISNUMBER(KV$14),ISNUMBER(MATCH($IC86,EH$15:EH$313,0))),$IC86,"")</f>
        <v>relax</v>
      </c>
      <c r="KW86" s="293" t="str">
        <f>IF(AND(ISNUMBER(KW$14),ISNUMBER(MATCH($IC86,EI$15:EI$313,0))),$IC86,"")</f>
        <v/>
      </c>
      <c r="KX86" s="293" t="str">
        <f>IF(AND(ISNUMBER(KX$14),ISNUMBER(MATCH($IC86,EJ$15:EJ$313,0))),$IC86,"")</f>
        <v/>
      </c>
      <c r="KY86" s="293" t="str">
        <f>IF(AND(ISNUMBER(KY$14),ISNUMBER(MATCH($IC86,EK$15:EK$313,0))),$IC86,"")</f>
        <v/>
      </c>
      <c r="KZ86" s="293"/>
      <c r="LA86" s="293"/>
      <c r="LB86" s="293"/>
      <c r="LC86" s="75">
        <f>COUNTIF(JX86:KY86,"="&amp;IC86)</f>
        <v>8</v>
      </c>
      <c r="LD86" s="71"/>
      <c r="LE86" s="71"/>
      <c r="LF86" s="71"/>
      <c r="LG86" s="71"/>
      <c r="LH86" s="71"/>
      <c r="LI86" s="71"/>
      <c r="LJ86" s="71"/>
      <c r="LK86" s="71"/>
      <c r="LL86" s="71"/>
      <c r="LM86" s="71"/>
      <c r="LN86" s="71"/>
      <c r="LO86" s="71"/>
      <c r="LP86" s="71"/>
      <c r="LQ86" s="71"/>
    </row>
    <row r="87" spans="1:329" ht="6" customHeight="1" x14ac:dyDescent="0.25">
      <c r="A87" s="80"/>
      <c r="B87" s="305">
        <f t="shared" si="259"/>
        <v>73</v>
      </c>
      <c r="C87" s="85" t="s">
        <v>137</v>
      </c>
      <c r="D87" s="304" t="s">
        <v>147</v>
      </c>
      <c r="E87" s="71"/>
      <c r="F87" s="260"/>
      <c r="G87" s="261" t="s">
        <v>118</v>
      </c>
      <c r="H87" s="262" t="s">
        <v>2</v>
      </c>
      <c r="I87" s="260"/>
      <c r="J87" s="261"/>
      <c r="K87" s="262"/>
      <c r="L87" s="260"/>
      <c r="M87" s="261"/>
      <c r="N87" s="262"/>
      <c r="O87" s="260"/>
      <c r="P87" s="261"/>
      <c r="Q87" s="262"/>
      <c r="R87" s="260"/>
      <c r="S87" s="261"/>
      <c r="T87" s="262"/>
      <c r="U87" s="260"/>
      <c r="V87" s="261"/>
      <c r="W87" s="262"/>
      <c r="X87" s="260"/>
      <c r="Y87" s="261"/>
      <c r="Z87" s="262"/>
      <c r="AA87" s="260"/>
      <c r="AB87" s="261"/>
      <c r="AC87" s="262"/>
      <c r="AD87" s="260"/>
      <c r="AE87" s="261"/>
      <c r="AF87" s="262"/>
      <c r="AG87" s="260"/>
      <c r="AH87" s="261"/>
      <c r="AI87" s="262"/>
      <c r="AJ87" s="260"/>
      <c r="AK87" s="261"/>
      <c r="AL87" s="262"/>
      <c r="AM87" s="260"/>
      <c r="AN87" s="261"/>
      <c r="AO87" s="262"/>
      <c r="AP87" s="283"/>
      <c r="AQ87" s="356"/>
      <c r="AR87" s="351"/>
      <c r="AS87" s="283"/>
      <c r="AT87" s="356"/>
      <c r="AU87" s="351"/>
      <c r="AV87" s="260"/>
      <c r="AW87" s="261"/>
      <c r="AX87" s="262"/>
      <c r="AY87" s="260"/>
      <c r="AZ87" s="261"/>
      <c r="BA87" s="262"/>
      <c r="BB87" s="260"/>
      <c r="BC87" s="261"/>
      <c r="BD87" s="262"/>
      <c r="BE87" s="260"/>
      <c r="BF87" s="261"/>
      <c r="BG87" s="262"/>
      <c r="BH87" s="260"/>
      <c r="BI87" s="261"/>
      <c r="BJ87" s="262"/>
      <c r="BK87" s="260"/>
      <c r="BL87" s="261"/>
      <c r="BM87" s="262"/>
      <c r="BN87" s="260"/>
      <c r="BO87" s="261"/>
      <c r="BP87" s="262"/>
      <c r="BQ87" s="260"/>
      <c r="BR87" s="261"/>
      <c r="BS87" s="262"/>
      <c r="BT87" s="260"/>
      <c r="BU87" s="261"/>
      <c r="BV87" s="262"/>
      <c r="BW87" s="260"/>
      <c r="BX87" s="261"/>
      <c r="BY87" s="262"/>
      <c r="BZ87" s="260"/>
      <c r="CA87" s="261" t="s">
        <v>19</v>
      </c>
      <c r="CB87" s="262">
        <v>1.0000000000000001E-5</v>
      </c>
      <c r="CC87" s="260"/>
      <c r="CD87" s="261"/>
      <c r="CE87" s="262"/>
      <c r="CF87" s="376" t="s">
        <v>2</v>
      </c>
      <c r="CG87" s="229"/>
      <c r="CH87" s="230" t="str">
        <f>IF(ISNUMBER(FW87),IF(ISNUMBER(MATCH(GA87,$CG$15:$CG$313,0)),0,MAX(CH$14:CH86)+1),"")</f>
        <v/>
      </c>
      <c r="CI87" s="7" t="str">
        <f t="shared" si="154"/>
        <v/>
      </c>
      <c r="CJ87" s="7" t="str">
        <f t="shared" si="155"/>
        <v/>
      </c>
      <c r="CK87" s="7" t="str">
        <f t="shared" si="156"/>
        <v/>
      </c>
      <c r="CL87" s="7" t="str">
        <f t="shared" si="157"/>
        <v/>
      </c>
      <c r="CM87" s="7">
        <f t="shared" si="158"/>
        <v>14</v>
      </c>
      <c r="CN87" s="7">
        <f t="shared" si="159"/>
        <v>6</v>
      </c>
      <c r="CO87" s="7" t="str">
        <f t="shared" si="160"/>
        <v/>
      </c>
      <c r="CP87" s="7" t="str">
        <f t="shared" si="161"/>
        <v/>
      </c>
      <c r="CQ87" s="7">
        <f t="shared" si="162"/>
        <v>18</v>
      </c>
      <c r="CR87" s="7" t="str">
        <f t="shared" si="163"/>
        <v/>
      </c>
      <c r="CS87" s="7">
        <f t="shared" si="164"/>
        <v>15</v>
      </c>
      <c r="CT87" s="7" t="str">
        <f t="shared" si="165"/>
        <v/>
      </c>
      <c r="CU87" s="7" t="str">
        <f t="shared" si="166"/>
        <v/>
      </c>
      <c r="CV87" s="7" t="str">
        <f t="shared" si="167"/>
        <v/>
      </c>
      <c r="CW87" s="7">
        <f t="shared" si="168"/>
        <v>10</v>
      </c>
      <c r="CX87" s="7" t="str">
        <f t="shared" si="169"/>
        <v/>
      </c>
      <c r="CY87" s="7" t="str">
        <f t="shared" si="170"/>
        <v/>
      </c>
      <c r="CZ87" s="7" t="str">
        <f t="shared" si="171"/>
        <v/>
      </c>
      <c r="DA87" s="7" t="str">
        <f t="shared" si="172"/>
        <v/>
      </c>
      <c r="DB87" s="7" t="str">
        <f t="shared" si="173"/>
        <v/>
      </c>
      <c r="DC87" s="7" t="str">
        <f t="shared" si="174"/>
        <v/>
      </c>
      <c r="DD87" s="7" t="str">
        <f t="shared" si="175"/>
        <v/>
      </c>
      <c r="DE87" s="7" t="str">
        <f t="shared" si="176"/>
        <v/>
      </c>
      <c r="DF87" s="7" t="str">
        <f t="shared" si="177"/>
        <v/>
      </c>
      <c r="DG87" s="7">
        <f t="shared" si="178"/>
        <v>11</v>
      </c>
      <c r="DH87" s="7">
        <f t="shared" si="179"/>
        <v>31</v>
      </c>
      <c r="DI87" s="65" t="s">
        <v>2</v>
      </c>
      <c r="DJ87" s="309" t="str">
        <f t="shared" si="180"/>
        <v>-</v>
      </c>
      <c r="DK87" s="309" t="str">
        <f t="shared" si="181"/>
        <v>-</v>
      </c>
      <c r="DL87" s="309" t="str">
        <f t="shared" si="182"/>
        <v>-</v>
      </c>
      <c r="DM87" s="309" t="str">
        <f t="shared" si="183"/>
        <v>-</v>
      </c>
      <c r="DN87" s="309" t="str">
        <f t="shared" si="184"/>
        <v>hk</v>
      </c>
      <c r="DO87" s="309" t="str">
        <f t="shared" si="185"/>
        <v>k11</v>
      </c>
      <c r="DP87" s="309" t="str">
        <f t="shared" si="186"/>
        <v>-</v>
      </c>
      <c r="DQ87" s="309" t="str">
        <f t="shared" si="187"/>
        <v>-</v>
      </c>
      <c r="DR87" s="309" t="str">
        <f t="shared" si="188"/>
        <v>hk</v>
      </c>
      <c r="DS87" s="309" t="str">
        <f t="shared" si="189"/>
        <v>-</v>
      </c>
      <c r="DT87" s="309" t="str">
        <f t="shared" si="190"/>
        <v>hk</v>
      </c>
      <c r="DU87" s="309" t="str">
        <f t="shared" si="191"/>
        <v>-</v>
      </c>
      <c r="DV87" s="309" t="str">
        <f t="shared" si="192"/>
        <v>-</v>
      </c>
      <c r="DW87" s="309" t="str">
        <f t="shared" si="193"/>
        <v>-</v>
      </c>
      <c r="DX87" s="309" t="str">
        <f t="shared" si="194"/>
        <v>hk</v>
      </c>
      <c r="DY87" s="309" t="str">
        <f t="shared" si="195"/>
        <v>-</v>
      </c>
      <c r="DZ87" s="309" t="str">
        <f t="shared" si="196"/>
        <v>-</v>
      </c>
      <c r="EA87" s="309" t="str">
        <f t="shared" si="197"/>
        <v>-</v>
      </c>
      <c r="EB87" s="309" t="str">
        <f t="shared" si="198"/>
        <v>-</v>
      </c>
      <c r="EC87" s="309" t="str">
        <f t="shared" si="199"/>
        <v>-</v>
      </c>
      <c r="ED87" s="309" t="str">
        <f t="shared" si="200"/>
        <v>-</v>
      </c>
      <c r="EE87" s="309" t="str">
        <f t="shared" si="201"/>
        <v>-</v>
      </c>
      <c r="EF87" s="309" t="str">
        <f t="shared" si="202"/>
        <v>-</v>
      </c>
      <c r="EG87" s="309" t="str">
        <f t="shared" si="203"/>
        <v>-</v>
      </c>
      <c r="EH87" s="309" t="str">
        <f t="shared" si="204"/>
        <v>hk</v>
      </c>
      <c r="EI87" s="309" t="str">
        <f t="shared" si="205"/>
        <v>hk</v>
      </c>
      <c r="EJ87" s="7"/>
      <c r="EK87" s="7"/>
      <c r="EL87" s="7"/>
      <c r="EM87" s="34"/>
      <c r="EN87" s="66" t="str">
        <f t="shared" si="206"/>
        <v>-</v>
      </c>
      <c r="EO87" s="66" t="str">
        <f t="shared" si="207"/>
        <v>-</v>
      </c>
      <c r="EP87" s="66" t="str">
        <f t="shared" si="208"/>
        <v>-</v>
      </c>
      <c r="EQ87" s="66" t="str">
        <f t="shared" si="209"/>
        <v>-</v>
      </c>
      <c r="ER87" s="66">
        <f t="shared" si="210"/>
        <v>1</v>
      </c>
      <c r="ES87" s="66">
        <f t="shared" si="211"/>
        <v>1</v>
      </c>
      <c r="ET87" s="66" t="str">
        <f t="shared" si="212"/>
        <v>-</v>
      </c>
      <c r="EU87" s="66" t="str">
        <f t="shared" si="213"/>
        <v>-</v>
      </c>
      <c r="EV87" s="66">
        <f t="shared" si="214"/>
        <v>0.5</v>
      </c>
      <c r="EW87" s="66" t="str">
        <f t="shared" si="215"/>
        <v>-</v>
      </c>
      <c r="EX87" s="66" t="str">
        <f t="shared" si="216"/>
        <v>k1*np.ones((nlay,nrow,ncol),dtype</v>
      </c>
      <c r="EY87" s="66" t="str">
        <f t="shared" si="217"/>
        <v>-</v>
      </c>
      <c r="EZ87" s="66" t="str">
        <f t="shared" si="218"/>
        <v>-</v>
      </c>
      <c r="FA87" s="66" t="str">
        <f t="shared" si="219"/>
        <v>-</v>
      </c>
      <c r="FB87" s="66">
        <f t="shared" si="220"/>
        <v>1</v>
      </c>
      <c r="FC87" s="66" t="str">
        <f t="shared" si="221"/>
        <v>-</v>
      </c>
      <c r="FD87" s="66" t="str">
        <f t="shared" si="222"/>
        <v>-</v>
      </c>
      <c r="FE87" s="66" t="str">
        <f t="shared" si="223"/>
        <v>-</v>
      </c>
      <c r="FF87" s="66" t="str">
        <f t="shared" si="224"/>
        <v>-</v>
      </c>
      <c r="FG87" s="66" t="str">
        <f t="shared" si="225"/>
        <v>-</v>
      </c>
      <c r="FH87" s="66" t="str">
        <f t="shared" si="226"/>
        <v>-</v>
      </c>
      <c r="FI87" s="66" t="str">
        <f t="shared" si="227"/>
        <v>-</v>
      </c>
      <c r="FJ87" s="66" t="str">
        <f t="shared" si="228"/>
        <v>-</v>
      </c>
      <c r="FK87" s="66" t="str">
        <f t="shared" si="229"/>
        <v>-</v>
      </c>
      <c r="FL87" s="66" t="str">
        <f t="shared" si="230"/>
        <v>hk</v>
      </c>
      <c r="FM87" s="66">
        <f t="shared" si="231"/>
        <v>20</v>
      </c>
      <c r="FN87" s="7"/>
      <c r="FO87" s="7"/>
      <c r="FP87" s="7"/>
      <c r="FQ87" s="97" t="s">
        <v>2</v>
      </c>
      <c r="FR87" s="71"/>
      <c r="FS87" s="7">
        <f>IF(ISNUMBER(INDEX($CI$15:$DI$314,$B87,GC$5)),MAX(FS$14:FS86)+1,0)</f>
        <v>0</v>
      </c>
      <c r="FT87" s="7" t="str">
        <f t="shared" si="232"/>
        <v/>
      </c>
      <c r="FU87" s="7" t="str">
        <f t="shared" si="233"/>
        <v/>
      </c>
      <c r="FV87" s="291">
        <f t="shared" si="234"/>
        <v>73</v>
      </c>
      <c r="FW87" s="291" t="str">
        <f t="shared" si="235"/>
        <v/>
      </c>
      <c r="FX87" s="291" t="str">
        <f t="shared" si="236"/>
        <v/>
      </c>
      <c r="FY87" s="85" t="str">
        <f t="shared" si="237"/>
        <v/>
      </c>
      <c r="FZ87" s="338" t="str">
        <f t="shared" si="238"/>
        <v/>
      </c>
      <c r="GA87" s="316" t="str">
        <f t="shared" si="239"/>
        <v/>
      </c>
      <c r="GB87" s="28" t="str">
        <f t="shared" si="240"/>
        <v/>
      </c>
      <c r="GC87" s="279" t="str">
        <f t="shared" si="248"/>
        <v/>
      </c>
      <c r="GD87" s="366" t="str">
        <f t="shared" si="241"/>
        <v/>
      </c>
      <c r="GE87" s="81"/>
      <c r="GF87" s="279" t="str">
        <f t="shared" si="249"/>
        <v/>
      </c>
      <c r="GG87" s="366" t="str">
        <f t="shared" si="242"/>
        <v/>
      </c>
      <c r="GH87" s="81"/>
      <c r="GI87" s="279" t="str">
        <f t="shared" si="250"/>
        <v/>
      </c>
      <c r="GJ87" s="366" t="str">
        <f t="shared" si="243"/>
        <v/>
      </c>
      <c r="GK87" s="81"/>
      <c r="GL87" s="279" t="str">
        <f t="shared" si="251"/>
        <v/>
      </c>
      <c r="GM87" s="362" t="str">
        <f t="shared" si="244"/>
        <v/>
      </c>
      <c r="GN87" s="81"/>
      <c r="GO87" s="279" t="str">
        <f t="shared" si="252"/>
        <v/>
      </c>
      <c r="GP87" s="286" t="str">
        <f t="shared" si="245"/>
        <v/>
      </c>
      <c r="GQ87" s="279"/>
      <c r="GR87" s="339" t="str">
        <f>IF(ISNUMBER(IF87),INDEX($GA$15:$GA$313,MATCH(IF87,$IE$15:$IE$190,0),1),"")</f>
        <v/>
      </c>
      <c r="GS87" s="341" t="str">
        <f t="shared" si="246"/>
        <v/>
      </c>
      <c r="GT87" s="340" t="str">
        <f t="shared" si="247"/>
        <v/>
      </c>
      <c r="GU87" s="279"/>
      <c r="GV87" s="279"/>
      <c r="GW87" s="279"/>
      <c r="GX87" s="279"/>
      <c r="GY87" s="279"/>
      <c r="GZ87" s="71"/>
      <c r="HA87" s="281"/>
      <c r="HB87" s="371"/>
      <c r="HC87" s="281"/>
      <c r="HD87" s="281"/>
      <c r="HE87" s="282"/>
      <c r="HF87" s="282"/>
      <c r="HG87" s="282"/>
      <c r="HH87" s="282"/>
      <c r="HI87" s="282"/>
      <c r="HJ87" s="282"/>
      <c r="HK87" s="293"/>
      <c r="HL87" s="293"/>
      <c r="HM87" s="75"/>
      <c r="HN87" s="293">
        <f>IF(HA87&lt;&gt;"",MAX(HN$14:HN86)+1,0)</f>
        <v>0</v>
      </c>
      <c r="HO87" s="293">
        <f>IF(HB87&lt;&gt;"",MAX(HO$14:HO86)+1,0)</f>
        <v>0</v>
      </c>
      <c r="HP87" s="293">
        <f>IF(HC87&lt;&gt;"",MAX(HP$14:HP86)+1,0)</f>
        <v>0</v>
      </c>
      <c r="HQ87" s="293">
        <f>IF(HD87&lt;&gt;"",MAX(HQ$14:HQ86)+1,0)</f>
        <v>0</v>
      </c>
      <c r="HR87" s="293">
        <f>IF(HE87&lt;&gt;"",MAX(HR$14:HR86)+1,0)</f>
        <v>0</v>
      </c>
      <c r="HS87" s="293">
        <f>IF(HF87&lt;&gt;"",MAX(HS$14:HS86)+1,0)</f>
        <v>0</v>
      </c>
      <c r="HT87" s="293">
        <f>IF(HG87&lt;&gt;"",MAX(HT$14:HT86)+1,0)</f>
        <v>0</v>
      </c>
      <c r="HU87" s="293">
        <f>IF(HH87&lt;&gt;"",MAX(HU$14:HU86)+1,0)</f>
        <v>0</v>
      </c>
      <c r="HV87" s="293">
        <f>IF(HI87&lt;&gt;"",MAX(HV$14:HV86)+1,0)</f>
        <v>0</v>
      </c>
      <c r="HW87" s="293">
        <f>IF(HJ87&lt;&gt;"",MAX(HW$14:HW86)+1,0)</f>
        <v>0</v>
      </c>
      <c r="HX87" s="293">
        <f>IF(HK87&lt;&gt;"",MAX(HX$14:HX86)+1,0)</f>
        <v>0</v>
      </c>
      <c r="HY87" s="293">
        <f>IF(HL87&lt;&gt;"",MAX(HY$14:HY86)+1,0)</f>
        <v>0</v>
      </c>
      <c r="HZ87" s="75">
        <f t="shared" si="253"/>
        <v>3</v>
      </c>
      <c r="IA87" s="75">
        <f t="shared" si="254"/>
        <v>0</v>
      </c>
      <c r="IB87" s="75">
        <f t="shared" si="255"/>
        <v>8</v>
      </c>
      <c r="IC87" s="75" t="str">
        <f t="shared" si="256"/>
        <v>complexity</v>
      </c>
      <c r="ID87" s="395" t="str">
        <f t="shared" si="257"/>
        <v/>
      </c>
      <c r="IE87" s="394">
        <f>IF(ISNUMBER(MATCH(GA87,$IC$15:$IC$313,0)),0,MAX(IE$14:IE86)+1)</f>
        <v>0</v>
      </c>
      <c r="IF87" s="394" t="str">
        <f t="shared" si="258"/>
        <v/>
      </c>
      <c r="IG87" s="383"/>
      <c r="IH87" s="80"/>
      <c r="II87" s="19"/>
      <c r="IJ87" s="282"/>
      <c r="IK87" s="71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98"/>
      <c r="JB87" s="180"/>
      <c r="JC87" s="107"/>
      <c r="JD87" s="107"/>
      <c r="JE87" s="107"/>
      <c r="JF87" s="107"/>
      <c r="JG87" s="188"/>
      <c r="JH87" s="180"/>
      <c r="JI87" s="134"/>
      <c r="JJ87" s="180"/>
      <c r="JK87" s="134"/>
      <c r="JL87" s="107"/>
      <c r="JM87" s="107"/>
      <c r="JN87" s="134"/>
      <c r="JO87" s="107"/>
      <c r="JP87" s="107"/>
      <c r="JQ87" s="107"/>
      <c r="JR87" s="160" t="str">
        <f t="shared" si="150"/>
        <v/>
      </c>
      <c r="JS87" s="160" t="str">
        <f t="shared" si="151"/>
        <v/>
      </c>
      <c r="JT87" s="160" t="str">
        <f t="shared" si="152"/>
        <v/>
      </c>
      <c r="JU87" s="160" t="str">
        <f t="shared" si="153"/>
        <v/>
      </c>
      <c r="JV87" s="98"/>
      <c r="JW87" s="71"/>
      <c r="JX87" s="293" t="str">
        <f>IF(AND(ISNUMBER(JX$14),ISNUMBER(MATCH($IC87,DJ$15:DJ$313,0))),$IC87,"")</f>
        <v/>
      </c>
      <c r="JY87" s="293" t="str">
        <f>IF(AND(ISNUMBER(JY$14),ISNUMBER(MATCH($IC87,DK$15:DK$313,0))),$IC87,"")</f>
        <v/>
      </c>
      <c r="JZ87" s="293" t="str">
        <f>IF(AND(ISNUMBER(JZ$14),ISNUMBER(MATCH($IC87,DL$15:DL$313,0))),$IC87,"")</f>
        <v/>
      </c>
      <c r="KA87" s="293" t="str">
        <f>IF(AND(ISNUMBER(KA$14),ISNUMBER(MATCH($IC87,DM$15:DM$313,0))),$IC87,"")</f>
        <v/>
      </c>
      <c r="KB87" s="293" t="str">
        <f>IF(AND(ISNUMBER(KB$14),ISNUMBER(MATCH($IC87,DN$15:DN$313,0))),$IC87,"")</f>
        <v/>
      </c>
      <c r="KC87" s="293" t="str">
        <f>IF(AND(ISNUMBER(KC$14),ISNUMBER(MATCH($IC87,DO$15:DO$313,0))),$IC87,"")</f>
        <v/>
      </c>
      <c r="KD87" s="293" t="str">
        <f>IF(AND(ISNUMBER(KD$14),ISNUMBER(MATCH($IC87,DP$15:DP$313,0))),$IC87,"")</f>
        <v/>
      </c>
      <c r="KE87" s="293" t="str">
        <f>IF(AND(ISNUMBER(KE$14),ISNUMBER(MATCH($IC87,DQ$15:DQ$313,0))),$IC87,"")</f>
        <v/>
      </c>
      <c r="KF87" s="293" t="str">
        <f>IF(AND(ISNUMBER(KF$14),ISNUMBER(MATCH($IC87,DR$15:DR$313,0))),$IC87,"")</f>
        <v/>
      </c>
      <c r="KG87" s="293" t="str">
        <f>IF(AND(ISNUMBER(KG$14),ISNUMBER(MATCH($IC87,DS$15:DS$313,0))),$IC87,"")</f>
        <v/>
      </c>
      <c r="KH87" s="293" t="str">
        <f>IF(AND(ISNUMBER(KH$14),ISNUMBER(MATCH($IC87,DT$15:DT$313,0))),$IC87,"")</f>
        <v/>
      </c>
      <c r="KI87" s="293" t="str">
        <f>IF(AND(ISNUMBER(KI$14),ISNUMBER(MATCH($IC87,DU$15:DU$313,0))),$IC87,"")</f>
        <v/>
      </c>
      <c r="KJ87" s="293" t="str">
        <f>IF(AND(ISNUMBER(KJ$14),ISNUMBER(MATCH($IC87,DV$15:DV$313,0))),$IC87,"")</f>
        <v/>
      </c>
      <c r="KK87" s="293" t="str">
        <f>IF(AND(ISNUMBER(KK$14),ISNUMBER(MATCH($IC87,DW$15:DW$313,0))),$IC87,"")</f>
        <v/>
      </c>
      <c r="KL87" s="293" t="str">
        <f>IF(AND(ISNUMBER(KL$14),ISNUMBER(MATCH($IC87,DX$15:DX$313,0))),$IC87,"")</f>
        <v/>
      </c>
      <c r="KM87" s="293" t="str">
        <f>IF(AND(ISNUMBER(KM$14),ISNUMBER(MATCH($IC87,DY$15:DY$313,0))),$IC87,"")</f>
        <v/>
      </c>
      <c r="KN87" s="293" t="str">
        <f>IF(AND(ISNUMBER(KN$14),ISNUMBER(MATCH($IC87,DZ$15:DZ$313,0))),$IC87,"")</f>
        <v/>
      </c>
      <c r="KO87" s="293" t="str">
        <f>IF(AND(ISNUMBER(KO$14),ISNUMBER(MATCH($IC87,EA$15:EA$313,0))),$IC87,"")</f>
        <v/>
      </c>
      <c r="KP87" s="293" t="str">
        <f>IF(AND(ISNUMBER(KP$14),ISNUMBER(MATCH($IC87,EB$15:EB$313,0))),$IC87,"")</f>
        <v/>
      </c>
      <c r="KQ87" s="293" t="str">
        <f>IF(AND(ISNUMBER(KQ$14),ISNUMBER(MATCH($IC87,EC$15:EC$313,0))),$IC87,"")</f>
        <v>complexity</v>
      </c>
      <c r="KR87" s="293" t="str">
        <f>IF(AND(ISNUMBER(KR$14),ISNUMBER(MATCH($IC87,ED$15:ED$313,0))),$IC87,"")</f>
        <v/>
      </c>
      <c r="KS87" s="293" t="str">
        <f>IF(AND(ISNUMBER(KS$14),ISNUMBER(MATCH($IC87,EE$15:EE$313,0))),$IC87,"")</f>
        <v/>
      </c>
      <c r="KT87" s="293" t="str">
        <f>IF(AND(ISNUMBER(KT$14),ISNUMBER(MATCH($IC87,EF$15:EF$313,0))),$IC87,"")</f>
        <v/>
      </c>
      <c r="KU87" s="293" t="str">
        <f>IF(AND(ISNUMBER(KU$14),ISNUMBER(MATCH($IC87,EG$15:EG$313,0))),$IC87,"")</f>
        <v/>
      </c>
      <c r="KV87" s="293" t="str">
        <f>IF(AND(ISNUMBER(KV$14),ISNUMBER(MATCH($IC87,EH$15:EH$313,0))),$IC87,"")</f>
        <v/>
      </c>
      <c r="KW87" s="293" t="str">
        <f>IF(AND(ISNUMBER(KW$14),ISNUMBER(MATCH($IC87,EI$15:EI$313,0))),$IC87,"")</f>
        <v/>
      </c>
      <c r="KX87" s="293" t="str">
        <f>IF(AND(ISNUMBER(KX$14),ISNUMBER(MATCH($IC87,EJ$15:EJ$313,0))),$IC87,"")</f>
        <v/>
      </c>
      <c r="KY87" s="293" t="str">
        <f>IF(AND(ISNUMBER(KY$14),ISNUMBER(MATCH($IC87,EK$15:EK$313,0))),$IC87,"")</f>
        <v/>
      </c>
      <c r="KZ87" s="293"/>
      <c r="LA87" s="293"/>
      <c r="LB87" s="293"/>
      <c r="LC87" s="75">
        <f>COUNTIF(JX87:KY87,"="&amp;IC87)</f>
        <v>1</v>
      </c>
      <c r="LD87" s="71"/>
      <c r="LE87" s="71"/>
      <c r="LF87" s="71"/>
      <c r="LG87" s="71"/>
      <c r="LH87" s="71"/>
      <c r="LI87" s="71"/>
      <c r="LJ87" s="71"/>
      <c r="LK87" s="71"/>
      <c r="LL87" s="71"/>
      <c r="LM87" s="71"/>
      <c r="LN87" s="71"/>
      <c r="LO87" s="71"/>
      <c r="LP87" s="71"/>
      <c r="LQ87" s="71"/>
    </row>
    <row r="88" spans="1:329" ht="6" customHeight="1" x14ac:dyDescent="0.25">
      <c r="A88" s="80"/>
      <c r="B88" s="305">
        <f t="shared" si="259"/>
        <v>74</v>
      </c>
      <c r="C88" s="85" t="s">
        <v>70</v>
      </c>
      <c r="D88" s="304" t="s">
        <v>7</v>
      </c>
      <c r="E88" s="71"/>
      <c r="F88" s="260"/>
      <c r="G88" s="261" t="s">
        <v>120</v>
      </c>
      <c r="H88" s="262" t="s">
        <v>2</v>
      </c>
      <c r="I88" s="260"/>
      <c r="J88" s="261"/>
      <c r="K88" s="262"/>
      <c r="L88" s="260"/>
      <c r="M88" s="261"/>
      <c r="N88" s="262"/>
      <c r="O88" s="260"/>
      <c r="P88" s="261"/>
      <c r="Q88" s="262"/>
      <c r="R88" s="260"/>
      <c r="S88" s="261"/>
      <c r="T88" s="262"/>
      <c r="U88" s="260"/>
      <c r="V88" s="261"/>
      <c r="W88" s="262"/>
      <c r="X88" s="260"/>
      <c r="Y88" s="261"/>
      <c r="Z88" s="262"/>
      <c r="AA88" s="260"/>
      <c r="AB88" s="261"/>
      <c r="AC88" s="262"/>
      <c r="AD88" s="260"/>
      <c r="AE88" s="261"/>
      <c r="AF88" s="262"/>
      <c r="AG88" s="260"/>
      <c r="AH88" s="261"/>
      <c r="AI88" s="262"/>
      <c r="AJ88" s="260"/>
      <c r="AK88" s="261"/>
      <c r="AL88" s="262"/>
      <c r="AM88" s="260"/>
      <c r="AN88" s="261"/>
      <c r="AO88" s="262"/>
      <c r="AP88" s="283"/>
      <c r="AQ88" s="356"/>
      <c r="AR88" s="351"/>
      <c r="AS88" s="283"/>
      <c r="AT88" s="356"/>
      <c r="AU88" s="351"/>
      <c r="AV88" s="260"/>
      <c r="AW88" s="261"/>
      <c r="AX88" s="262"/>
      <c r="AY88" s="260"/>
      <c r="AZ88" s="261"/>
      <c r="BA88" s="262"/>
      <c r="BB88" s="260"/>
      <c r="BC88" s="261"/>
      <c r="BD88" s="262"/>
      <c r="BE88" s="260"/>
      <c r="BF88" s="261"/>
      <c r="BG88" s="262"/>
      <c r="BH88" s="260"/>
      <c r="BI88" s="261"/>
      <c r="BJ88" s="262"/>
      <c r="BK88" s="260"/>
      <c r="BL88" s="261"/>
      <c r="BM88" s="262"/>
      <c r="BN88" s="260"/>
      <c r="BO88" s="261"/>
      <c r="BP88" s="262"/>
      <c r="BQ88" s="260"/>
      <c r="BR88" s="261"/>
      <c r="BS88" s="262"/>
      <c r="BT88" s="260"/>
      <c r="BU88" s="261"/>
      <c r="BV88" s="262"/>
      <c r="BW88" s="260"/>
      <c r="BX88" s="261"/>
      <c r="BY88" s="262"/>
      <c r="BZ88" s="260"/>
      <c r="CA88" s="261" t="s">
        <v>17</v>
      </c>
      <c r="CB88" s="262">
        <v>0</v>
      </c>
      <c r="CC88" s="260"/>
      <c r="CD88" s="261"/>
      <c r="CE88" s="262"/>
      <c r="CF88" s="376" t="s">
        <v>2</v>
      </c>
      <c r="CG88" s="229"/>
      <c r="CH88" s="230" t="str">
        <f>IF(ISNUMBER(FW88),IF(ISNUMBER(MATCH(GA88,$CG$15:$CG$313,0)),0,MAX(CH$14:CH87)+1),"")</f>
        <v/>
      </c>
      <c r="CI88" s="7">
        <f t="shared" si="154"/>
        <v>1</v>
      </c>
      <c r="CJ88" s="7" t="str">
        <f t="shared" si="155"/>
        <v/>
      </c>
      <c r="CK88" s="7">
        <f t="shared" si="156"/>
        <v>1</v>
      </c>
      <c r="CL88" s="7">
        <f t="shared" si="157"/>
        <v>1</v>
      </c>
      <c r="CM88" s="7" t="str">
        <f t="shared" si="158"/>
        <v/>
      </c>
      <c r="CN88" s="7" t="str">
        <f t="shared" si="159"/>
        <v/>
      </c>
      <c r="CO88" s="7" t="str">
        <f t="shared" si="160"/>
        <v/>
      </c>
      <c r="CP88" s="7" t="str">
        <f t="shared" si="161"/>
        <v/>
      </c>
      <c r="CQ88" s="7">
        <f t="shared" si="162"/>
        <v>30</v>
      </c>
      <c r="CR88" s="7" t="str">
        <f t="shared" si="163"/>
        <v/>
      </c>
      <c r="CS88" s="7" t="str">
        <f t="shared" si="164"/>
        <v/>
      </c>
      <c r="CT88" s="7" t="str">
        <f t="shared" si="165"/>
        <v/>
      </c>
      <c r="CU88" s="7" t="str">
        <f t="shared" si="166"/>
        <v/>
      </c>
      <c r="CV88" s="7" t="str">
        <f t="shared" si="167"/>
        <v/>
      </c>
      <c r="CW88" s="7" t="str">
        <f t="shared" si="168"/>
        <v/>
      </c>
      <c r="CX88" s="7" t="str">
        <f t="shared" si="169"/>
        <v/>
      </c>
      <c r="CY88" s="7" t="str">
        <f t="shared" si="170"/>
        <v/>
      </c>
      <c r="CZ88" s="7" t="str">
        <f t="shared" si="171"/>
        <v/>
      </c>
      <c r="DA88" s="7" t="str">
        <f t="shared" si="172"/>
        <v/>
      </c>
      <c r="DB88" s="7" t="str">
        <f t="shared" si="173"/>
        <v/>
      </c>
      <c r="DC88" s="7" t="str">
        <f t="shared" si="174"/>
        <v/>
      </c>
      <c r="DD88" s="7" t="str">
        <f t="shared" si="175"/>
        <v/>
      </c>
      <c r="DE88" s="7" t="str">
        <f t="shared" si="176"/>
        <v/>
      </c>
      <c r="DF88" s="7" t="str">
        <f t="shared" si="177"/>
        <v/>
      </c>
      <c r="DG88" s="7" t="str">
        <f t="shared" si="178"/>
        <v/>
      </c>
      <c r="DH88" s="7" t="str">
        <f t="shared" si="179"/>
        <v/>
      </c>
      <c r="DI88" s="65" t="s">
        <v>2</v>
      </c>
      <c r="DJ88" s="309" t="str">
        <f t="shared" si="180"/>
        <v>mt_tunit</v>
      </c>
      <c r="DK88" s="309" t="str">
        <f t="shared" si="181"/>
        <v>-</v>
      </c>
      <c r="DL88" s="309" t="str">
        <f t="shared" si="182"/>
        <v>mt_tunit</v>
      </c>
      <c r="DM88" s="309" t="str">
        <f t="shared" si="183"/>
        <v>mt_tunit</v>
      </c>
      <c r="DN88" s="309" t="str">
        <f t="shared" si="184"/>
        <v>-</v>
      </c>
      <c r="DO88" s="309" t="str">
        <f t="shared" si="185"/>
        <v>-</v>
      </c>
      <c r="DP88" s="309" t="str">
        <f t="shared" si="186"/>
        <v>-</v>
      </c>
      <c r="DQ88" s="309" t="str">
        <f t="shared" si="187"/>
        <v>-</v>
      </c>
      <c r="DR88" s="309" t="str">
        <f t="shared" si="188"/>
        <v>length_units</v>
      </c>
      <c r="DS88" s="309" t="str">
        <f t="shared" si="189"/>
        <v>-</v>
      </c>
      <c r="DT88" s="309" t="str">
        <f t="shared" si="190"/>
        <v>-</v>
      </c>
      <c r="DU88" s="309" t="str">
        <f t="shared" si="191"/>
        <v>-</v>
      </c>
      <c r="DV88" s="309" t="str">
        <f t="shared" si="192"/>
        <v>-</v>
      </c>
      <c r="DW88" s="309" t="str">
        <f t="shared" si="193"/>
        <v>-</v>
      </c>
      <c r="DX88" s="309" t="str">
        <f t="shared" si="194"/>
        <v>-</v>
      </c>
      <c r="DY88" s="309" t="str">
        <f t="shared" si="195"/>
        <v>-</v>
      </c>
      <c r="DZ88" s="309" t="str">
        <f t="shared" si="196"/>
        <v>-</v>
      </c>
      <c r="EA88" s="309" t="str">
        <f t="shared" si="197"/>
        <v>-</v>
      </c>
      <c r="EB88" s="309" t="str">
        <f t="shared" si="198"/>
        <v>-</v>
      </c>
      <c r="EC88" s="309" t="str">
        <f t="shared" si="199"/>
        <v>-</v>
      </c>
      <c r="ED88" s="309" t="str">
        <f t="shared" si="200"/>
        <v>-</v>
      </c>
      <c r="EE88" s="309" t="str">
        <f t="shared" si="201"/>
        <v>-</v>
      </c>
      <c r="EF88" s="309" t="str">
        <f t="shared" si="202"/>
        <v>-</v>
      </c>
      <c r="EG88" s="309" t="str">
        <f t="shared" si="203"/>
        <v>-</v>
      </c>
      <c r="EH88" s="309" t="str">
        <f t="shared" si="204"/>
        <v>-</v>
      </c>
      <c r="EI88" s="309" t="str">
        <f t="shared" si="205"/>
        <v>-</v>
      </c>
      <c r="EJ88" s="7"/>
      <c r="EK88" s="7"/>
      <c r="EL88" s="7"/>
      <c r="EM88" s="34"/>
      <c r="EN88" s="66" t="str">
        <f t="shared" si="206"/>
        <v>m</v>
      </c>
      <c r="EO88" s="66" t="str">
        <f t="shared" si="207"/>
        <v>-</v>
      </c>
      <c r="EP88" s="66" t="str">
        <f t="shared" si="208"/>
        <v>m</v>
      </c>
      <c r="EQ88" s="66" t="str">
        <f t="shared" si="209"/>
        <v>m</v>
      </c>
      <c r="ER88" s="66" t="str">
        <f t="shared" si="210"/>
        <v>-</v>
      </c>
      <c r="ES88" s="66" t="str">
        <f t="shared" si="211"/>
        <v>-</v>
      </c>
      <c r="ET88" s="66" t="str">
        <f t="shared" si="212"/>
        <v>-</v>
      </c>
      <c r="EU88" s="66" t="str">
        <f t="shared" si="213"/>
        <v>-</v>
      </c>
      <c r="EV88" s="66" t="str">
        <f t="shared" si="214"/>
        <v>m</v>
      </c>
      <c r="EW88" s="66" t="str">
        <f t="shared" si="215"/>
        <v>-</v>
      </c>
      <c r="EX88" s="66" t="str">
        <f t="shared" si="216"/>
        <v>-</v>
      </c>
      <c r="EY88" s="66" t="str">
        <f t="shared" si="217"/>
        <v>-</v>
      </c>
      <c r="EZ88" s="66" t="str">
        <f t="shared" si="218"/>
        <v>-</v>
      </c>
      <c r="FA88" s="66" t="str">
        <f t="shared" si="219"/>
        <v>-</v>
      </c>
      <c r="FB88" s="66" t="str">
        <f t="shared" si="220"/>
        <v>-</v>
      </c>
      <c r="FC88" s="66" t="str">
        <f t="shared" si="221"/>
        <v>-</v>
      </c>
      <c r="FD88" s="66" t="str">
        <f t="shared" si="222"/>
        <v>-</v>
      </c>
      <c r="FE88" s="66" t="str">
        <f t="shared" si="223"/>
        <v>-</v>
      </c>
      <c r="FF88" s="66" t="str">
        <f t="shared" si="224"/>
        <v>-</v>
      </c>
      <c r="FG88" s="66" t="str">
        <f t="shared" si="225"/>
        <v>-</v>
      </c>
      <c r="FH88" s="66" t="str">
        <f t="shared" si="226"/>
        <v>-</v>
      </c>
      <c r="FI88" s="66" t="str">
        <f t="shared" si="227"/>
        <v>-</v>
      </c>
      <c r="FJ88" s="66" t="str">
        <f t="shared" si="228"/>
        <v>-</v>
      </c>
      <c r="FK88" s="66" t="str">
        <f t="shared" si="229"/>
        <v>-</v>
      </c>
      <c r="FL88" s="66" t="str">
        <f t="shared" si="230"/>
        <v>-</v>
      </c>
      <c r="FM88" s="66" t="str">
        <f t="shared" si="231"/>
        <v>-</v>
      </c>
      <c r="FN88" s="7"/>
      <c r="FO88" s="7"/>
      <c r="FP88" s="7"/>
      <c r="FQ88" s="97" t="s">
        <v>2</v>
      </c>
      <c r="FR88" s="71"/>
      <c r="FS88" s="7">
        <f>IF(ISNUMBER(INDEX($CI$15:$DI$314,$B88,GC$5)),MAX(FS$14:FS87)+1,0)</f>
        <v>0</v>
      </c>
      <c r="FT88" s="7" t="str">
        <f t="shared" si="232"/>
        <v/>
      </c>
      <c r="FU88" s="7" t="str">
        <f t="shared" si="233"/>
        <v/>
      </c>
      <c r="FV88" s="291">
        <f t="shared" si="234"/>
        <v>74</v>
      </c>
      <c r="FW88" s="291" t="str">
        <f t="shared" si="235"/>
        <v/>
      </c>
      <c r="FX88" s="291" t="str">
        <f t="shared" si="236"/>
        <v/>
      </c>
      <c r="FY88" s="85" t="str">
        <f t="shared" si="237"/>
        <v/>
      </c>
      <c r="FZ88" s="338" t="str">
        <f t="shared" si="238"/>
        <v/>
      </c>
      <c r="GA88" s="316" t="str">
        <f t="shared" si="239"/>
        <v/>
      </c>
      <c r="GB88" s="28" t="str">
        <f t="shared" si="240"/>
        <v/>
      </c>
      <c r="GC88" s="279" t="str">
        <f t="shared" si="248"/>
        <v/>
      </c>
      <c r="GD88" s="366" t="str">
        <f t="shared" si="241"/>
        <v/>
      </c>
      <c r="GE88" s="81"/>
      <c r="GF88" s="279" t="str">
        <f t="shared" si="249"/>
        <v/>
      </c>
      <c r="GG88" s="366" t="str">
        <f t="shared" si="242"/>
        <v/>
      </c>
      <c r="GH88" s="81"/>
      <c r="GI88" s="279" t="str">
        <f t="shared" si="250"/>
        <v/>
      </c>
      <c r="GJ88" s="366" t="str">
        <f t="shared" si="243"/>
        <v/>
      </c>
      <c r="GK88" s="81"/>
      <c r="GL88" s="279" t="str">
        <f t="shared" si="251"/>
        <v/>
      </c>
      <c r="GM88" s="362" t="str">
        <f t="shared" si="244"/>
        <v/>
      </c>
      <c r="GN88" s="81"/>
      <c r="GO88" s="279" t="str">
        <f t="shared" si="252"/>
        <v/>
      </c>
      <c r="GP88" s="286" t="str">
        <f t="shared" si="245"/>
        <v/>
      </c>
      <c r="GQ88" s="279"/>
      <c r="GR88" s="339" t="str">
        <f>IF(ISNUMBER(IF88),INDEX($GA$15:$GA$313,MATCH(IF88,$IE$15:$IE$190,0),1),"")</f>
        <v/>
      </c>
      <c r="GS88" s="341" t="str">
        <f t="shared" si="246"/>
        <v/>
      </c>
      <c r="GT88" s="340" t="str">
        <f t="shared" si="247"/>
        <v/>
      </c>
      <c r="GU88" s="279"/>
      <c r="GV88" s="279"/>
      <c r="GW88" s="279"/>
      <c r="GX88" s="279"/>
      <c r="GY88" s="279"/>
      <c r="GZ88" s="71"/>
      <c r="HA88" s="281"/>
      <c r="HB88" s="371"/>
      <c r="HC88" s="282"/>
      <c r="HD88" s="282"/>
      <c r="HE88" s="282"/>
      <c r="HF88" s="282"/>
      <c r="HG88" s="282"/>
      <c r="HH88" s="282"/>
      <c r="HI88" s="282"/>
      <c r="HJ88" s="282"/>
      <c r="HK88" s="293"/>
      <c r="HL88" s="293"/>
      <c r="HM88" s="75"/>
      <c r="HN88" s="293">
        <f>IF(HA88&lt;&gt;"",MAX(HN$14:HN87)+1,0)</f>
        <v>0</v>
      </c>
      <c r="HO88" s="293">
        <f>IF(HB88&lt;&gt;"",MAX(HO$14:HO87)+1,0)</f>
        <v>0</v>
      </c>
      <c r="HP88" s="293">
        <f>IF(HC88&lt;&gt;"",MAX(HP$14:HP87)+1,0)</f>
        <v>0</v>
      </c>
      <c r="HQ88" s="293">
        <f>IF(HD88&lt;&gt;"",MAX(HQ$14:HQ87)+1,0)</f>
        <v>0</v>
      </c>
      <c r="HR88" s="293">
        <f>IF(HE88&lt;&gt;"",MAX(HR$14:HR87)+1,0)</f>
        <v>0</v>
      </c>
      <c r="HS88" s="293">
        <f>IF(HF88&lt;&gt;"",MAX(HS$14:HS87)+1,0)</f>
        <v>0</v>
      </c>
      <c r="HT88" s="293">
        <f>IF(HG88&lt;&gt;"",MAX(HT$14:HT87)+1,0)</f>
        <v>0</v>
      </c>
      <c r="HU88" s="293">
        <f>IF(HH88&lt;&gt;"",MAX(HU$14:HU87)+1,0)</f>
        <v>0</v>
      </c>
      <c r="HV88" s="293">
        <f>IF(HI88&lt;&gt;"",MAX(HV$14:HV87)+1,0)</f>
        <v>0</v>
      </c>
      <c r="HW88" s="293">
        <f>IF(HJ88&lt;&gt;"",MAX(HW$14:HW87)+1,0)</f>
        <v>0</v>
      </c>
      <c r="HX88" s="293">
        <f>IF(HK88&lt;&gt;"",MAX(HX$14:HX87)+1,0)</f>
        <v>0</v>
      </c>
      <c r="HY88" s="293">
        <f>IF(HL88&lt;&gt;"",MAX(HY$14:HY87)+1,0)</f>
        <v>0</v>
      </c>
      <c r="HZ88" s="75">
        <f t="shared" si="253"/>
        <v>3</v>
      </c>
      <c r="IA88" s="75">
        <f t="shared" si="254"/>
        <v>0</v>
      </c>
      <c r="IB88" s="75">
        <f t="shared" si="255"/>
        <v>9</v>
      </c>
      <c r="IC88" s="75" t="str">
        <f t="shared" si="256"/>
        <v>EVT</v>
      </c>
      <c r="ID88" s="395" t="str">
        <f t="shared" si="257"/>
        <v/>
      </c>
      <c r="IE88" s="394">
        <f>IF(ISNUMBER(MATCH(GA88,$IC$15:$IC$313,0)),0,MAX(IE$14:IE87)+1)</f>
        <v>0</v>
      </c>
      <c r="IF88" s="394" t="str">
        <f t="shared" si="258"/>
        <v/>
      </c>
      <c r="IG88" s="383"/>
      <c r="IH88" s="80"/>
      <c r="II88" s="19"/>
      <c r="IJ88" s="282"/>
      <c r="IK88" s="71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98"/>
      <c r="JB88" s="180"/>
      <c r="JC88" s="107"/>
      <c r="JD88" s="107"/>
      <c r="JE88" s="107"/>
      <c r="JF88" s="107"/>
      <c r="JG88" s="188"/>
      <c r="JH88" s="180"/>
      <c r="JI88" s="134"/>
      <c r="JJ88" s="180"/>
      <c r="JK88" s="134"/>
      <c r="JL88" s="107"/>
      <c r="JM88" s="107"/>
      <c r="JN88" s="134"/>
      <c r="JO88" s="107"/>
      <c r="JP88" s="107"/>
      <c r="JQ88" s="107"/>
      <c r="JR88" s="160" t="str">
        <f t="shared" si="150"/>
        <v/>
      </c>
      <c r="JS88" s="160" t="str">
        <f t="shared" si="151"/>
        <v/>
      </c>
      <c r="JT88" s="160" t="str">
        <f t="shared" si="152"/>
        <v/>
      </c>
      <c r="JU88" s="160" t="str">
        <f t="shared" si="153"/>
        <v/>
      </c>
      <c r="JV88" s="98"/>
      <c r="JW88" s="71"/>
      <c r="JX88" s="293" t="str">
        <f>IF(AND(ISNUMBER(JX$14),ISNUMBER(MATCH($IC88,DJ$15:DJ$313,0))),$IC88,"")</f>
        <v/>
      </c>
      <c r="JY88" s="293" t="str">
        <f>IF(AND(ISNUMBER(JY$14),ISNUMBER(MATCH($IC88,DK$15:DK$313,0))),$IC88,"")</f>
        <v/>
      </c>
      <c r="JZ88" s="293" t="str">
        <f>IF(AND(ISNUMBER(JZ$14),ISNUMBER(MATCH($IC88,DL$15:DL$313,0))),$IC88,"")</f>
        <v/>
      </c>
      <c r="KA88" s="293" t="str">
        <f>IF(AND(ISNUMBER(KA$14),ISNUMBER(MATCH($IC88,DM$15:DM$313,0))),$IC88,"")</f>
        <v/>
      </c>
      <c r="KB88" s="293" t="str">
        <f>IF(AND(ISNUMBER(KB$14),ISNUMBER(MATCH($IC88,DN$15:DN$313,0))),$IC88,"")</f>
        <v/>
      </c>
      <c r="KC88" s="293" t="str">
        <f>IF(AND(ISNUMBER(KC$14),ISNUMBER(MATCH($IC88,DO$15:DO$313,0))),$IC88,"")</f>
        <v/>
      </c>
      <c r="KD88" s="293" t="str">
        <f>IF(AND(ISNUMBER(KD$14),ISNUMBER(MATCH($IC88,DP$15:DP$313,0))),$IC88,"")</f>
        <v/>
      </c>
      <c r="KE88" s="293" t="str">
        <f>IF(AND(ISNUMBER(KE$14),ISNUMBER(MATCH($IC88,DQ$15:DQ$313,0))),$IC88,"")</f>
        <v/>
      </c>
      <c r="KF88" s="293" t="str">
        <f>IF(AND(ISNUMBER(KF$14),ISNUMBER(MATCH($IC88,DR$15:DR$313,0))),$IC88,"")</f>
        <v/>
      </c>
      <c r="KG88" s="293" t="str">
        <f>IF(AND(ISNUMBER(KG$14),ISNUMBER(MATCH($IC88,DS$15:DS$313,0))),$IC88,"")</f>
        <v/>
      </c>
      <c r="KH88" s="293" t="str">
        <f>IF(AND(ISNUMBER(KH$14),ISNUMBER(MATCH($IC88,DT$15:DT$313,0))),$IC88,"")</f>
        <v/>
      </c>
      <c r="KI88" s="293" t="str">
        <f>IF(AND(ISNUMBER(KI$14),ISNUMBER(MATCH($IC88,DU$15:DU$313,0))),$IC88,"")</f>
        <v/>
      </c>
      <c r="KJ88" s="293" t="str">
        <f>IF(AND(ISNUMBER(KJ$14),ISNUMBER(MATCH($IC88,DV$15:DV$313,0))),$IC88,"")</f>
        <v/>
      </c>
      <c r="KK88" s="293" t="str">
        <f>IF(AND(ISNUMBER(KK$14),ISNUMBER(MATCH($IC88,DW$15:DW$313,0))),$IC88,"")</f>
        <v/>
      </c>
      <c r="KL88" s="293" t="str">
        <f>IF(AND(ISNUMBER(KL$14),ISNUMBER(MATCH($IC88,DX$15:DX$313,0))),$IC88,"")</f>
        <v/>
      </c>
      <c r="KM88" s="293" t="str">
        <f>IF(AND(ISNUMBER(KM$14),ISNUMBER(MATCH($IC88,DY$15:DY$313,0))),$IC88,"")</f>
        <v>EVT</v>
      </c>
      <c r="KN88" s="293" t="str">
        <f>IF(AND(ISNUMBER(KN$14),ISNUMBER(MATCH($IC88,DZ$15:DZ$313,0))),$IC88,"")</f>
        <v/>
      </c>
      <c r="KO88" s="293" t="str">
        <f>IF(AND(ISNUMBER(KO$14),ISNUMBER(MATCH($IC88,EA$15:EA$313,0))),$IC88,"")</f>
        <v/>
      </c>
      <c r="KP88" s="293" t="str">
        <f>IF(AND(ISNUMBER(KP$14),ISNUMBER(MATCH($IC88,EB$15:EB$313,0))),$IC88,"")</f>
        <v/>
      </c>
      <c r="KQ88" s="293" t="str">
        <f>IF(AND(ISNUMBER(KQ$14),ISNUMBER(MATCH($IC88,EC$15:EC$313,0))),$IC88,"")</f>
        <v/>
      </c>
      <c r="KR88" s="293" t="str">
        <f>IF(AND(ISNUMBER(KR$14),ISNUMBER(MATCH($IC88,ED$15:ED$313,0))),$IC88,"")</f>
        <v/>
      </c>
      <c r="KS88" s="293" t="str">
        <f>IF(AND(ISNUMBER(KS$14),ISNUMBER(MATCH($IC88,EE$15:EE$313,0))),$IC88,"")</f>
        <v>EVT</v>
      </c>
      <c r="KT88" s="293" t="str">
        <f>IF(AND(ISNUMBER(KT$14),ISNUMBER(MATCH($IC88,EF$15:EF$313,0))),$IC88,"")</f>
        <v/>
      </c>
      <c r="KU88" s="293" t="str">
        <f>IF(AND(ISNUMBER(KU$14),ISNUMBER(MATCH($IC88,EG$15:EG$313,0))),$IC88,"")</f>
        <v/>
      </c>
      <c r="KV88" s="293" t="str">
        <f>IF(AND(ISNUMBER(KV$14),ISNUMBER(MATCH($IC88,EH$15:EH$313,0))),$IC88,"")</f>
        <v/>
      </c>
      <c r="KW88" s="293" t="str">
        <f>IF(AND(ISNUMBER(KW$14),ISNUMBER(MATCH($IC88,EI$15:EI$313,0))),$IC88,"")</f>
        <v/>
      </c>
      <c r="KX88" s="293" t="str">
        <f>IF(AND(ISNUMBER(KX$14),ISNUMBER(MATCH($IC88,EJ$15:EJ$313,0))),$IC88,"")</f>
        <v/>
      </c>
      <c r="KY88" s="293" t="str">
        <f>IF(AND(ISNUMBER(KY$14),ISNUMBER(MATCH($IC88,EK$15:EK$313,0))),$IC88,"")</f>
        <v/>
      </c>
      <c r="KZ88" s="293"/>
      <c r="LA88" s="293"/>
      <c r="LB88" s="293"/>
      <c r="LC88" s="75">
        <f>COUNTIF(JX88:KY88,"="&amp;IC88)</f>
        <v>2</v>
      </c>
      <c r="LD88" s="71"/>
      <c r="LE88" s="71"/>
      <c r="LF88" s="71"/>
      <c r="LG88" s="71"/>
      <c r="LH88" s="71"/>
      <c r="LI88" s="71"/>
      <c r="LJ88" s="71"/>
      <c r="LK88" s="71"/>
      <c r="LL88" s="71"/>
      <c r="LM88" s="71"/>
      <c r="LN88" s="71"/>
      <c r="LO88" s="71"/>
      <c r="LP88" s="71"/>
      <c r="LQ88" s="71"/>
    </row>
    <row r="89" spans="1:329" ht="6" customHeight="1" x14ac:dyDescent="0.25">
      <c r="A89" s="80"/>
      <c r="B89" s="305">
        <f t="shared" si="259"/>
        <v>75</v>
      </c>
      <c r="C89" s="85" t="s">
        <v>71</v>
      </c>
      <c r="D89" s="304" t="s">
        <v>189</v>
      </c>
      <c r="E89" s="71"/>
      <c r="F89" s="260"/>
      <c r="G89" s="261" t="s">
        <v>116</v>
      </c>
      <c r="H89" s="262" t="s">
        <v>2</v>
      </c>
      <c r="I89" s="260"/>
      <c r="J89" s="261"/>
      <c r="K89" s="262"/>
      <c r="L89" s="260"/>
      <c r="M89" s="261"/>
      <c r="N89" s="262"/>
      <c r="O89" s="260"/>
      <c r="P89" s="261"/>
      <c r="Q89" s="262"/>
      <c r="R89" s="260"/>
      <c r="S89" s="261"/>
      <c r="T89" s="262"/>
      <c r="U89" s="260"/>
      <c r="V89" s="261"/>
      <c r="W89" s="262"/>
      <c r="X89" s="260"/>
      <c r="Y89" s="261"/>
      <c r="Z89" s="262"/>
      <c r="AA89" s="260"/>
      <c r="AB89" s="261"/>
      <c r="AC89" s="262"/>
      <c r="AD89" s="260"/>
      <c r="AE89" s="261"/>
      <c r="AF89" s="262"/>
      <c r="AG89" s="260"/>
      <c r="AH89" s="261"/>
      <c r="AI89" s="262"/>
      <c r="AJ89" s="260"/>
      <c r="AK89" s="261"/>
      <c r="AL89" s="262"/>
      <c r="AM89" s="260"/>
      <c r="AN89" s="261"/>
      <c r="AO89" s="262"/>
      <c r="AP89" s="283"/>
      <c r="AQ89" s="356"/>
      <c r="AR89" s="351"/>
      <c r="AS89" s="283"/>
      <c r="AT89" s="356"/>
      <c r="AU89" s="351"/>
      <c r="AV89" s="260"/>
      <c r="AW89" s="261"/>
      <c r="AX89" s="262"/>
      <c r="AY89" s="260"/>
      <c r="AZ89" s="261"/>
      <c r="BA89" s="262"/>
      <c r="BB89" s="260"/>
      <c r="BC89" s="261"/>
      <c r="BD89" s="262"/>
      <c r="BE89" s="260"/>
      <c r="BF89" s="261"/>
      <c r="BG89" s="262"/>
      <c r="BH89" s="260"/>
      <c r="BI89" s="261"/>
      <c r="BJ89" s="262"/>
      <c r="BK89" s="260"/>
      <c r="BL89" s="261"/>
      <c r="BM89" s="262"/>
      <c r="BN89" s="260"/>
      <c r="BO89" s="261"/>
      <c r="BP89" s="262"/>
      <c r="BQ89" s="260"/>
      <c r="BR89" s="261"/>
      <c r="BS89" s="262"/>
      <c r="BT89" s="260"/>
      <c r="BU89" s="261"/>
      <c r="BV89" s="262"/>
      <c r="BW89" s="260"/>
      <c r="BX89" s="261"/>
      <c r="BY89" s="262"/>
      <c r="BZ89" s="260"/>
      <c r="CA89" s="261" t="s">
        <v>20</v>
      </c>
      <c r="CB89" s="262">
        <v>0</v>
      </c>
      <c r="CC89" s="260"/>
      <c r="CD89" s="261"/>
      <c r="CE89" s="262"/>
      <c r="CF89" s="376" t="s">
        <v>2</v>
      </c>
      <c r="CG89" s="229"/>
      <c r="CH89" s="230" t="str">
        <f>IF(ISNUMBER(FW89),IF(ISNUMBER(MATCH(GA89,$CG$15:$CG$313,0)),0,MAX(CH$14:CH88)+1),"")</f>
        <v/>
      </c>
      <c r="CI89" s="7">
        <f t="shared" si="154"/>
        <v>2</v>
      </c>
      <c r="CJ89" s="7" t="str">
        <f t="shared" si="155"/>
        <v/>
      </c>
      <c r="CK89" s="7">
        <f t="shared" si="156"/>
        <v>2</v>
      </c>
      <c r="CL89" s="7">
        <f t="shared" si="157"/>
        <v>2</v>
      </c>
      <c r="CM89" s="7" t="str">
        <f t="shared" si="158"/>
        <v/>
      </c>
      <c r="CN89" s="7" t="str">
        <f t="shared" si="159"/>
        <v/>
      </c>
      <c r="CO89" s="7" t="str">
        <f t="shared" si="160"/>
        <v/>
      </c>
      <c r="CP89" s="7" t="str">
        <f t="shared" si="161"/>
        <v/>
      </c>
      <c r="CQ89" s="7">
        <f t="shared" si="162"/>
        <v>31</v>
      </c>
      <c r="CR89" s="7" t="str">
        <f t="shared" si="163"/>
        <v/>
      </c>
      <c r="CS89" s="7" t="str">
        <f t="shared" si="164"/>
        <v/>
      </c>
      <c r="CT89" s="7" t="str">
        <f t="shared" si="165"/>
        <v/>
      </c>
      <c r="CU89" s="7" t="str">
        <f t="shared" si="166"/>
        <v/>
      </c>
      <c r="CV89" s="7" t="str">
        <f t="shared" si="167"/>
        <v/>
      </c>
      <c r="CW89" s="7" t="str">
        <f t="shared" si="168"/>
        <v/>
      </c>
      <c r="CX89" s="7" t="str">
        <f t="shared" si="169"/>
        <v/>
      </c>
      <c r="CY89" s="7" t="str">
        <f t="shared" si="170"/>
        <v/>
      </c>
      <c r="CZ89" s="7" t="str">
        <f t="shared" si="171"/>
        <v/>
      </c>
      <c r="DA89" s="7" t="str">
        <f t="shared" si="172"/>
        <v/>
      </c>
      <c r="DB89" s="7" t="str">
        <f t="shared" si="173"/>
        <v/>
      </c>
      <c r="DC89" s="7" t="str">
        <f t="shared" si="174"/>
        <v/>
      </c>
      <c r="DD89" s="7" t="str">
        <f t="shared" si="175"/>
        <v/>
      </c>
      <c r="DE89" s="7" t="str">
        <f t="shared" si="176"/>
        <v/>
      </c>
      <c r="DF89" s="7" t="str">
        <f t="shared" si="177"/>
        <v/>
      </c>
      <c r="DG89" s="7" t="str">
        <f t="shared" si="178"/>
        <v/>
      </c>
      <c r="DH89" s="7" t="str">
        <f t="shared" si="179"/>
        <v/>
      </c>
      <c r="DI89" s="65" t="s">
        <v>2</v>
      </c>
      <c r="DJ89" s="309" t="str">
        <f t="shared" si="180"/>
        <v>mt_lunit</v>
      </c>
      <c r="DK89" s="309" t="str">
        <f t="shared" si="181"/>
        <v>-</v>
      </c>
      <c r="DL89" s="309" t="str">
        <f t="shared" si="182"/>
        <v>mt_lunit</v>
      </c>
      <c r="DM89" s="309" t="str">
        <f t="shared" si="183"/>
        <v>mt_lunit</v>
      </c>
      <c r="DN89" s="309" t="str">
        <f t="shared" si="184"/>
        <v>-</v>
      </c>
      <c r="DO89" s="309" t="str">
        <f t="shared" si="185"/>
        <v>-</v>
      </c>
      <c r="DP89" s="309" t="str">
        <f t="shared" si="186"/>
        <v>-</v>
      </c>
      <c r="DQ89" s="309" t="str">
        <f t="shared" si="187"/>
        <v>-</v>
      </c>
      <c r="DR89" s="309" t="str">
        <f t="shared" si="188"/>
        <v>time_units</v>
      </c>
      <c r="DS89" s="309" t="str">
        <f t="shared" si="189"/>
        <v>-</v>
      </c>
      <c r="DT89" s="309" t="str">
        <f t="shared" si="190"/>
        <v>-</v>
      </c>
      <c r="DU89" s="309" t="str">
        <f t="shared" si="191"/>
        <v>-</v>
      </c>
      <c r="DV89" s="309" t="str">
        <f t="shared" si="192"/>
        <v>-</v>
      </c>
      <c r="DW89" s="309" t="str">
        <f t="shared" si="193"/>
        <v>-</v>
      </c>
      <c r="DX89" s="309" t="str">
        <f t="shared" si="194"/>
        <v>-</v>
      </c>
      <c r="DY89" s="309" t="str">
        <f t="shared" si="195"/>
        <v>-</v>
      </c>
      <c r="DZ89" s="309" t="str">
        <f t="shared" si="196"/>
        <v>-</v>
      </c>
      <c r="EA89" s="309" t="str">
        <f t="shared" si="197"/>
        <v>-</v>
      </c>
      <c r="EB89" s="309" t="str">
        <f t="shared" si="198"/>
        <v>-</v>
      </c>
      <c r="EC89" s="309" t="str">
        <f t="shared" si="199"/>
        <v>-</v>
      </c>
      <c r="ED89" s="309" t="str">
        <f t="shared" si="200"/>
        <v>-</v>
      </c>
      <c r="EE89" s="309" t="str">
        <f t="shared" si="201"/>
        <v>-</v>
      </c>
      <c r="EF89" s="309" t="str">
        <f t="shared" si="202"/>
        <v>-</v>
      </c>
      <c r="EG89" s="309" t="str">
        <f t="shared" si="203"/>
        <v>-</v>
      </c>
      <c r="EH89" s="309" t="str">
        <f t="shared" si="204"/>
        <v>-</v>
      </c>
      <c r="EI89" s="309" t="str">
        <f t="shared" si="205"/>
        <v>-</v>
      </c>
      <c r="EJ89" s="7"/>
      <c r="EK89" s="7"/>
      <c r="EL89" s="7"/>
      <c r="EM89" s="34"/>
      <c r="EN89" s="66" t="str">
        <f t="shared" si="206"/>
        <v>/d</v>
      </c>
      <c r="EO89" s="66" t="str">
        <f t="shared" si="207"/>
        <v>-</v>
      </c>
      <c r="EP89" s="66" t="str">
        <f t="shared" si="208"/>
        <v>/d</v>
      </c>
      <c r="EQ89" s="66" t="str">
        <f t="shared" si="209"/>
        <v>/d</v>
      </c>
      <c r="ER89" s="66" t="str">
        <f t="shared" si="210"/>
        <v>-</v>
      </c>
      <c r="ES89" s="66" t="str">
        <f t="shared" si="211"/>
        <v>-</v>
      </c>
      <c r="ET89" s="66" t="str">
        <f t="shared" si="212"/>
        <v>-</v>
      </c>
      <c r="EU89" s="66" t="str">
        <f t="shared" si="213"/>
        <v>-</v>
      </c>
      <c r="EV89" s="66" t="str">
        <f t="shared" si="214"/>
        <v>/d</v>
      </c>
      <c r="EW89" s="66" t="str">
        <f t="shared" si="215"/>
        <v>-</v>
      </c>
      <c r="EX89" s="66" t="str">
        <f t="shared" si="216"/>
        <v>-</v>
      </c>
      <c r="EY89" s="66" t="str">
        <f t="shared" si="217"/>
        <v>-</v>
      </c>
      <c r="EZ89" s="66" t="str">
        <f t="shared" si="218"/>
        <v>-</v>
      </c>
      <c r="FA89" s="66" t="str">
        <f t="shared" si="219"/>
        <v>-</v>
      </c>
      <c r="FB89" s="66" t="str">
        <f t="shared" si="220"/>
        <v>-</v>
      </c>
      <c r="FC89" s="66" t="str">
        <f t="shared" si="221"/>
        <v>-</v>
      </c>
      <c r="FD89" s="66" t="str">
        <f t="shared" si="222"/>
        <v>-</v>
      </c>
      <c r="FE89" s="66" t="str">
        <f t="shared" si="223"/>
        <v>-</v>
      </c>
      <c r="FF89" s="66" t="str">
        <f t="shared" si="224"/>
        <v>-</v>
      </c>
      <c r="FG89" s="66" t="str">
        <f t="shared" si="225"/>
        <v>-</v>
      </c>
      <c r="FH89" s="66" t="str">
        <f t="shared" si="226"/>
        <v>-</v>
      </c>
      <c r="FI89" s="66" t="str">
        <f t="shared" si="227"/>
        <v>-</v>
      </c>
      <c r="FJ89" s="66" t="str">
        <f t="shared" si="228"/>
        <v>-</v>
      </c>
      <c r="FK89" s="66" t="str">
        <f t="shared" si="229"/>
        <v>-</v>
      </c>
      <c r="FL89" s="66" t="str">
        <f t="shared" si="230"/>
        <v>-</v>
      </c>
      <c r="FM89" s="66" t="str">
        <f t="shared" si="231"/>
        <v>-</v>
      </c>
      <c r="FN89" s="7"/>
      <c r="FO89" s="7"/>
      <c r="FP89" s="7"/>
      <c r="FQ89" s="97" t="s">
        <v>2</v>
      </c>
      <c r="FR89" s="71"/>
      <c r="FS89" s="7">
        <f>IF(ISNUMBER(INDEX($CI$15:$DI$314,$B89,GC$5)),MAX(FS$14:FS88)+1,0)</f>
        <v>0</v>
      </c>
      <c r="FT89" s="7" t="str">
        <f t="shared" si="232"/>
        <v/>
      </c>
      <c r="FU89" s="7" t="str">
        <f t="shared" si="233"/>
        <v/>
      </c>
      <c r="FV89" s="291">
        <f t="shared" si="234"/>
        <v>75</v>
      </c>
      <c r="FW89" s="291" t="str">
        <f t="shared" si="235"/>
        <v/>
      </c>
      <c r="FX89" s="291" t="str">
        <f t="shared" si="236"/>
        <v/>
      </c>
      <c r="FY89" s="85" t="str">
        <f t="shared" si="237"/>
        <v/>
      </c>
      <c r="FZ89" s="338" t="str">
        <f t="shared" si="238"/>
        <v/>
      </c>
      <c r="GA89" s="316" t="str">
        <f t="shared" si="239"/>
        <v/>
      </c>
      <c r="GB89" s="28" t="str">
        <f t="shared" si="240"/>
        <v/>
      </c>
      <c r="GC89" s="279" t="str">
        <f t="shared" si="248"/>
        <v/>
      </c>
      <c r="GD89" s="366" t="str">
        <f t="shared" si="241"/>
        <v/>
      </c>
      <c r="GE89" s="81"/>
      <c r="GF89" s="279" t="str">
        <f t="shared" si="249"/>
        <v/>
      </c>
      <c r="GG89" s="366" t="str">
        <f t="shared" si="242"/>
        <v/>
      </c>
      <c r="GH89" s="81"/>
      <c r="GI89" s="279" t="str">
        <f t="shared" si="250"/>
        <v/>
      </c>
      <c r="GJ89" s="366" t="str">
        <f t="shared" si="243"/>
        <v/>
      </c>
      <c r="GK89" s="81"/>
      <c r="GL89" s="279" t="str">
        <f t="shared" si="251"/>
        <v/>
      </c>
      <c r="GM89" s="362" t="str">
        <f t="shared" si="244"/>
        <v/>
      </c>
      <c r="GN89" s="81"/>
      <c r="GO89" s="279" t="str">
        <f t="shared" si="252"/>
        <v/>
      </c>
      <c r="GP89" s="286" t="str">
        <f t="shared" si="245"/>
        <v/>
      </c>
      <c r="GQ89" s="279"/>
      <c r="GR89" s="339" t="str">
        <f>IF(ISNUMBER(IF89),INDEX($GA$15:$GA$313,MATCH(IF89,$IE$15:$IE$190,0),1),"")</f>
        <v/>
      </c>
      <c r="GS89" s="341" t="str">
        <f t="shared" si="246"/>
        <v/>
      </c>
      <c r="GT89" s="340" t="str">
        <f t="shared" si="247"/>
        <v/>
      </c>
      <c r="GU89" s="279"/>
      <c r="GV89" s="279"/>
      <c r="GW89" s="279"/>
      <c r="GX89" s="279"/>
      <c r="GY89" s="279"/>
      <c r="GZ89" s="71"/>
      <c r="HA89" s="281"/>
      <c r="HB89" s="371"/>
      <c r="HC89" s="282"/>
      <c r="HD89" s="282"/>
      <c r="HE89" s="282"/>
      <c r="HF89" s="282"/>
      <c r="HG89" s="282"/>
      <c r="HH89" s="282"/>
      <c r="HI89" s="282"/>
      <c r="HJ89" s="282"/>
      <c r="HK89" s="293"/>
      <c r="HL89" s="293"/>
      <c r="HM89" s="75"/>
      <c r="HN89" s="293">
        <f>IF(HA89&lt;&gt;"",MAX(HN$14:HN88)+1,0)</f>
        <v>0</v>
      </c>
      <c r="HO89" s="293">
        <f>IF(HB89&lt;&gt;"",MAX(HO$14:HO88)+1,0)</f>
        <v>0</v>
      </c>
      <c r="HP89" s="293">
        <f>IF(HC89&lt;&gt;"",MAX(HP$14:HP88)+1,0)</f>
        <v>0</v>
      </c>
      <c r="HQ89" s="293">
        <f>IF(HD89&lt;&gt;"",MAX(HQ$14:HQ88)+1,0)</f>
        <v>0</v>
      </c>
      <c r="HR89" s="293">
        <f>IF(HE89&lt;&gt;"",MAX(HR$14:HR88)+1,0)</f>
        <v>0</v>
      </c>
      <c r="HS89" s="293">
        <f>IF(HF89&lt;&gt;"",MAX(HS$14:HS88)+1,0)</f>
        <v>0</v>
      </c>
      <c r="HT89" s="293">
        <f>IF(HG89&lt;&gt;"",MAX(HT$14:HT88)+1,0)</f>
        <v>0</v>
      </c>
      <c r="HU89" s="293">
        <f>IF(HH89&lt;&gt;"",MAX(HU$14:HU88)+1,0)</f>
        <v>0</v>
      </c>
      <c r="HV89" s="293">
        <f>IF(HI89&lt;&gt;"",MAX(HV$14:HV88)+1,0)</f>
        <v>0</v>
      </c>
      <c r="HW89" s="293">
        <f>IF(HJ89&lt;&gt;"",MAX(HW$14:HW88)+1,0)</f>
        <v>0</v>
      </c>
      <c r="HX89" s="293">
        <f>IF(HK89&lt;&gt;"",MAX(HX$14:HX88)+1,0)</f>
        <v>0</v>
      </c>
      <c r="HY89" s="293">
        <f>IF(HL89&lt;&gt;"",MAX(HY$14:HY88)+1,0)</f>
        <v>0</v>
      </c>
      <c r="HZ89" s="75">
        <f t="shared" si="253"/>
        <v>3</v>
      </c>
      <c r="IA89" s="75">
        <f t="shared" si="254"/>
        <v>0</v>
      </c>
      <c r="IB89" s="75">
        <f t="shared" si="255"/>
        <v>10</v>
      </c>
      <c r="IC89" s="75" t="str">
        <f t="shared" si="256"/>
        <v>evt_spd</v>
      </c>
      <c r="ID89" s="395" t="str">
        <f t="shared" si="257"/>
        <v/>
      </c>
      <c r="IE89" s="394">
        <f>IF(ISNUMBER(MATCH(GA89,$IC$15:$IC$313,0)),0,MAX(IE$14:IE88)+1)</f>
        <v>0</v>
      </c>
      <c r="IF89" s="394" t="str">
        <f t="shared" si="258"/>
        <v/>
      </c>
      <c r="IG89" s="383"/>
      <c r="IH89" s="80"/>
      <c r="II89" s="19"/>
      <c r="IJ89" s="282"/>
      <c r="IK89" s="71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98"/>
      <c r="JB89" s="180"/>
      <c r="JC89" s="107"/>
      <c r="JD89" s="107"/>
      <c r="JE89" s="107"/>
      <c r="JF89" s="107"/>
      <c r="JG89" s="188"/>
      <c r="JH89" s="180"/>
      <c r="JI89" s="134"/>
      <c r="JJ89" s="180"/>
      <c r="JK89" s="134"/>
      <c r="JL89" s="107"/>
      <c r="JM89" s="107"/>
      <c r="JN89" s="134"/>
      <c r="JO89" s="107"/>
      <c r="JP89" s="107"/>
      <c r="JQ89" s="107"/>
      <c r="JR89" s="160" t="str">
        <f t="shared" si="150"/>
        <v/>
      </c>
      <c r="JS89" s="160" t="str">
        <f t="shared" si="151"/>
        <v/>
      </c>
      <c r="JT89" s="160" t="str">
        <f t="shared" si="152"/>
        <v/>
      </c>
      <c r="JU89" s="160" t="str">
        <f t="shared" si="153"/>
        <v/>
      </c>
      <c r="JV89" s="98"/>
      <c r="JW89" s="71"/>
      <c r="JX89" s="293" t="str">
        <f>IF(AND(ISNUMBER(JX$14),ISNUMBER(MATCH($IC89,DJ$15:DJ$313,0))),$IC89,"")</f>
        <v/>
      </c>
      <c r="JY89" s="293" t="str">
        <f>IF(AND(ISNUMBER(JY$14),ISNUMBER(MATCH($IC89,DK$15:DK$313,0))),$IC89,"")</f>
        <v/>
      </c>
      <c r="JZ89" s="293" t="str">
        <f>IF(AND(ISNUMBER(JZ$14),ISNUMBER(MATCH($IC89,DL$15:DL$313,0))),$IC89,"")</f>
        <v/>
      </c>
      <c r="KA89" s="293" t="str">
        <f>IF(AND(ISNUMBER(KA$14),ISNUMBER(MATCH($IC89,DM$15:DM$313,0))),$IC89,"")</f>
        <v/>
      </c>
      <c r="KB89" s="293" t="str">
        <f>IF(AND(ISNUMBER(KB$14),ISNUMBER(MATCH($IC89,DN$15:DN$313,0))),$IC89,"")</f>
        <v/>
      </c>
      <c r="KC89" s="293" t="str">
        <f>IF(AND(ISNUMBER(KC$14),ISNUMBER(MATCH($IC89,DO$15:DO$313,0))),$IC89,"")</f>
        <v/>
      </c>
      <c r="KD89" s="293" t="str">
        <f>IF(AND(ISNUMBER(KD$14),ISNUMBER(MATCH($IC89,DP$15:DP$313,0))),$IC89,"")</f>
        <v/>
      </c>
      <c r="KE89" s="293" t="str">
        <f>IF(AND(ISNUMBER(KE$14),ISNUMBER(MATCH($IC89,DQ$15:DQ$313,0))),$IC89,"")</f>
        <v/>
      </c>
      <c r="KF89" s="293" t="str">
        <f>IF(AND(ISNUMBER(KF$14),ISNUMBER(MATCH($IC89,DR$15:DR$313,0))),$IC89,"")</f>
        <v/>
      </c>
      <c r="KG89" s="293" t="str">
        <f>IF(AND(ISNUMBER(KG$14),ISNUMBER(MATCH($IC89,DS$15:DS$313,0))),$IC89,"")</f>
        <v/>
      </c>
      <c r="KH89" s="293" t="str">
        <f>IF(AND(ISNUMBER(KH$14),ISNUMBER(MATCH($IC89,DT$15:DT$313,0))),$IC89,"")</f>
        <v/>
      </c>
      <c r="KI89" s="293" t="str">
        <f>IF(AND(ISNUMBER(KI$14),ISNUMBER(MATCH($IC89,DU$15:DU$313,0))),$IC89,"")</f>
        <v/>
      </c>
      <c r="KJ89" s="293" t="str">
        <f>IF(AND(ISNUMBER(KJ$14),ISNUMBER(MATCH($IC89,DV$15:DV$313,0))),$IC89,"")</f>
        <v/>
      </c>
      <c r="KK89" s="293" t="str">
        <f>IF(AND(ISNUMBER(KK$14),ISNUMBER(MATCH($IC89,DW$15:DW$313,0))),$IC89,"")</f>
        <v/>
      </c>
      <c r="KL89" s="293" t="str">
        <f>IF(AND(ISNUMBER(KL$14),ISNUMBER(MATCH($IC89,DX$15:DX$313,0))),$IC89,"")</f>
        <v/>
      </c>
      <c r="KM89" s="293" t="str">
        <f>IF(AND(ISNUMBER(KM$14),ISNUMBER(MATCH($IC89,DY$15:DY$313,0))),$IC89,"")</f>
        <v>evt_spd</v>
      </c>
      <c r="KN89" s="293" t="str">
        <f>IF(AND(ISNUMBER(KN$14),ISNUMBER(MATCH($IC89,DZ$15:DZ$313,0))),$IC89,"")</f>
        <v/>
      </c>
      <c r="KO89" s="293" t="str">
        <f>IF(AND(ISNUMBER(KO$14),ISNUMBER(MATCH($IC89,EA$15:EA$313,0))),$IC89,"")</f>
        <v/>
      </c>
      <c r="KP89" s="293" t="str">
        <f>IF(AND(ISNUMBER(KP$14),ISNUMBER(MATCH($IC89,EB$15:EB$313,0))),$IC89,"")</f>
        <v/>
      </c>
      <c r="KQ89" s="293" t="str">
        <f>IF(AND(ISNUMBER(KQ$14),ISNUMBER(MATCH($IC89,EC$15:EC$313,0))),$IC89,"")</f>
        <v/>
      </c>
      <c r="KR89" s="293" t="str">
        <f>IF(AND(ISNUMBER(KR$14),ISNUMBER(MATCH($IC89,ED$15:ED$313,0))),$IC89,"")</f>
        <v/>
      </c>
      <c r="KS89" s="293" t="str">
        <f>IF(AND(ISNUMBER(KS$14),ISNUMBER(MATCH($IC89,EE$15:EE$313,0))),$IC89,"")</f>
        <v/>
      </c>
      <c r="KT89" s="293" t="str">
        <f>IF(AND(ISNUMBER(KT$14),ISNUMBER(MATCH($IC89,EF$15:EF$313,0))),$IC89,"")</f>
        <v/>
      </c>
      <c r="KU89" s="293" t="str">
        <f>IF(AND(ISNUMBER(KU$14),ISNUMBER(MATCH($IC89,EG$15:EG$313,0))),$IC89,"")</f>
        <v/>
      </c>
      <c r="KV89" s="293" t="str">
        <f>IF(AND(ISNUMBER(KV$14),ISNUMBER(MATCH($IC89,EH$15:EH$313,0))),$IC89,"")</f>
        <v/>
      </c>
      <c r="KW89" s="293" t="str">
        <f>IF(AND(ISNUMBER(KW$14),ISNUMBER(MATCH($IC89,EI$15:EI$313,0))),$IC89,"")</f>
        <v/>
      </c>
      <c r="KX89" s="293" t="str">
        <f>IF(AND(ISNUMBER(KX$14),ISNUMBER(MATCH($IC89,EJ$15:EJ$313,0))),$IC89,"")</f>
        <v/>
      </c>
      <c r="KY89" s="293" t="str">
        <f>IF(AND(ISNUMBER(KY$14),ISNUMBER(MATCH($IC89,EK$15:EK$313,0))),$IC89,"")</f>
        <v/>
      </c>
      <c r="KZ89" s="293"/>
      <c r="LA89" s="293"/>
      <c r="LB89" s="293"/>
      <c r="LC89" s="75">
        <f>COUNTIF(JX89:KY89,"="&amp;IC89)</f>
        <v>1</v>
      </c>
      <c r="LD89" s="71"/>
      <c r="LE89" s="71"/>
      <c r="LF89" s="71"/>
      <c r="LG89" s="71"/>
      <c r="LH89" s="71"/>
      <c r="LI89" s="71"/>
      <c r="LJ89" s="71"/>
      <c r="LK89" s="71"/>
      <c r="LL89" s="71"/>
      <c r="LM89" s="71"/>
      <c r="LN89" s="71"/>
      <c r="LO89" s="71"/>
      <c r="LP89" s="71"/>
      <c r="LQ89" s="71"/>
    </row>
    <row r="90" spans="1:329" ht="6" customHeight="1" x14ac:dyDescent="0.25">
      <c r="A90" s="80"/>
      <c r="B90" s="305">
        <f t="shared" si="259"/>
        <v>76</v>
      </c>
      <c r="C90" s="85" t="s">
        <v>154</v>
      </c>
      <c r="D90" s="304" t="s">
        <v>672</v>
      </c>
      <c r="E90" s="71"/>
      <c r="F90" s="260"/>
      <c r="G90" s="261" t="s">
        <v>115</v>
      </c>
      <c r="H90" s="262" t="s">
        <v>2</v>
      </c>
      <c r="I90" s="260"/>
      <c r="J90" s="261"/>
      <c r="K90" s="262"/>
      <c r="L90" s="260"/>
      <c r="M90" s="261"/>
      <c r="N90" s="262"/>
      <c r="O90" s="260"/>
      <c r="P90" s="261"/>
      <c r="Q90" s="262"/>
      <c r="R90" s="260"/>
      <c r="S90" s="261"/>
      <c r="T90" s="262"/>
      <c r="U90" s="260"/>
      <c r="V90" s="261"/>
      <c r="W90" s="262"/>
      <c r="X90" s="260"/>
      <c r="Y90" s="261"/>
      <c r="Z90" s="262"/>
      <c r="AA90" s="260"/>
      <c r="AB90" s="261"/>
      <c r="AC90" s="262"/>
      <c r="AD90" s="260"/>
      <c r="AE90" s="261"/>
      <c r="AF90" s="262"/>
      <c r="AG90" s="260"/>
      <c r="AH90" s="261"/>
      <c r="AI90" s="262"/>
      <c r="AJ90" s="260"/>
      <c r="AK90" s="261"/>
      <c r="AL90" s="262"/>
      <c r="AM90" s="260"/>
      <c r="AN90" s="261"/>
      <c r="AO90" s="262"/>
      <c r="AP90" s="283"/>
      <c r="AQ90" s="356"/>
      <c r="AR90" s="351"/>
      <c r="AS90" s="283"/>
      <c r="AT90" s="356"/>
      <c r="AU90" s="351"/>
      <c r="AV90" s="260"/>
      <c r="AW90" s="261"/>
      <c r="AX90" s="262"/>
      <c r="AY90" s="260"/>
      <c r="AZ90" s="261"/>
      <c r="BA90" s="262"/>
      <c r="BB90" s="260"/>
      <c r="BC90" s="261"/>
      <c r="BD90" s="262"/>
      <c r="BE90" s="260"/>
      <c r="BF90" s="261"/>
      <c r="BG90" s="262"/>
      <c r="BH90" s="260"/>
      <c r="BI90" s="261"/>
      <c r="BJ90" s="262"/>
      <c r="BK90" s="260"/>
      <c r="BL90" s="261"/>
      <c r="BM90" s="262"/>
      <c r="BN90" s="260"/>
      <c r="BO90" s="261"/>
      <c r="BP90" s="262"/>
      <c r="BQ90" s="260"/>
      <c r="BR90" s="261"/>
      <c r="BS90" s="262"/>
      <c r="BT90" s="260"/>
      <c r="BU90" s="261"/>
      <c r="BV90" s="262"/>
      <c r="BW90" s="260"/>
      <c r="BX90" s="261"/>
      <c r="BY90" s="262"/>
      <c r="BZ90" s="260"/>
      <c r="CA90" s="261" t="s">
        <v>18</v>
      </c>
      <c r="CB90" s="262">
        <v>10</v>
      </c>
      <c r="CC90" s="260"/>
      <c r="CD90" s="261"/>
      <c r="CE90" s="262"/>
      <c r="CF90" s="376" t="s">
        <v>2</v>
      </c>
      <c r="CG90" s="229"/>
      <c r="CH90" s="230" t="str">
        <f>IF(ISNUMBER(FW90),IF(ISNUMBER(MATCH(GA90,$CG$15:$CG$313,0)),0,MAX(CH$14:CH89)+1),"")</f>
        <v/>
      </c>
      <c r="CI90" s="7">
        <f t="shared" si="154"/>
        <v>85</v>
      </c>
      <c r="CJ90" s="7" t="str">
        <f t="shared" si="155"/>
        <v/>
      </c>
      <c r="CK90" s="7" t="str">
        <f t="shared" si="156"/>
        <v/>
      </c>
      <c r="CL90" s="7">
        <f t="shared" si="157"/>
        <v>60</v>
      </c>
      <c r="CM90" s="7" t="str">
        <f t="shared" si="158"/>
        <v/>
      </c>
      <c r="CN90" s="7" t="str">
        <f t="shared" si="159"/>
        <v/>
      </c>
      <c r="CO90" s="7" t="str">
        <f t="shared" si="160"/>
        <v/>
      </c>
      <c r="CP90" s="7" t="str">
        <f t="shared" si="161"/>
        <v/>
      </c>
      <c r="CQ90" s="7" t="str">
        <f t="shared" si="162"/>
        <v/>
      </c>
      <c r="CR90" s="7" t="str">
        <f t="shared" si="163"/>
        <v/>
      </c>
      <c r="CS90" s="7" t="str">
        <f t="shared" si="164"/>
        <v/>
      </c>
      <c r="CT90" s="7" t="str">
        <f t="shared" si="165"/>
        <v/>
      </c>
      <c r="CU90" s="7" t="str">
        <f t="shared" si="166"/>
        <v/>
      </c>
      <c r="CV90" s="7" t="str">
        <f t="shared" si="167"/>
        <v/>
      </c>
      <c r="CW90" s="7" t="str">
        <f t="shared" si="168"/>
        <v/>
      </c>
      <c r="CX90" s="7" t="str">
        <f t="shared" si="169"/>
        <v/>
      </c>
      <c r="CY90" s="7" t="str">
        <f t="shared" si="170"/>
        <v/>
      </c>
      <c r="CZ90" s="7" t="str">
        <f t="shared" si="171"/>
        <v/>
      </c>
      <c r="DA90" s="7" t="str">
        <f t="shared" si="172"/>
        <v/>
      </c>
      <c r="DB90" s="7" t="str">
        <f t="shared" si="173"/>
        <v/>
      </c>
      <c r="DC90" s="7" t="str">
        <f t="shared" si="174"/>
        <v/>
      </c>
      <c r="DD90" s="7" t="str">
        <f t="shared" si="175"/>
        <v/>
      </c>
      <c r="DE90" s="7" t="str">
        <f t="shared" si="176"/>
        <v/>
      </c>
      <c r="DF90" s="7" t="str">
        <f t="shared" si="177"/>
        <v/>
      </c>
      <c r="DG90" s="7" t="str">
        <f t="shared" si="178"/>
        <v/>
      </c>
      <c r="DH90" s="7" t="str">
        <f t="shared" si="179"/>
        <v/>
      </c>
      <c r="DI90" s="65" t="s">
        <v>2</v>
      </c>
      <c r="DJ90" s="309" t="str">
        <f t="shared" si="180"/>
        <v>Ls</v>
      </c>
      <c r="DK90" s="309" t="str">
        <f t="shared" si="181"/>
        <v>-</v>
      </c>
      <c r="DL90" s="309" t="str">
        <f t="shared" si="182"/>
        <v>-</v>
      </c>
      <c r="DM90" s="309" t="str">
        <f t="shared" si="183"/>
        <v>Ls</v>
      </c>
      <c r="DN90" s="309" t="str">
        <f t="shared" si="184"/>
        <v>-</v>
      </c>
      <c r="DO90" s="309" t="str">
        <f t="shared" si="185"/>
        <v>-</v>
      </c>
      <c r="DP90" s="309" t="str">
        <f t="shared" si="186"/>
        <v>-</v>
      </c>
      <c r="DQ90" s="309" t="str">
        <f t="shared" si="187"/>
        <v>-</v>
      </c>
      <c r="DR90" s="309" t="str">
        <f t="shared" si="188"/>
        <v>-</v>
      </c>
      <c r="DS90" s="309" t="str">
        <f t="shared" si="189"/>
        <v>-</v>
      </c>
      <c r="DT90" s="309" t="str">
        <f t="shared" si="190"/>
        <v>-</v>
      </c>
      <c r="DU90" s="309" t="str">
        <f t="shared" si="191"/>
        <v>-</v>
      </c>
      <c r="DV90" s="309" t="str">
        <f t="shared" si="192"/>
        <v>-</v>
      </c>
      <c r="DW90" s="309" t="str">
        <f t="shared" si="193"/>
        <v>-</v>
      </c>
      <c r="DX90" s="309" t="str">
        <f t="shared" si="194"/>
        <v>-</v>
      </c>
      <c r="DY90" s="309" t="str">
        <f t="shared" si="195"/>
        <v>-</v>
      </c>
      <c r="DZ90" s="309" t="str">
        <f t="shared" si="196"/>
        <v>-</v>
      </c>
      <c r="EA90" s="309" t="str">
        <f t="shared" si="197"/>
        <v>-</v>
      </c>
      <c r="EB90" s="309" t="str">
        <f t="shared" si="198"/>
        <v>-</v>
      </c>
      <c r="EC90" s="309" t="str">
        <f t="shared" si="199"/>
        <v>-</v>
      </c>
      <c r="ED90" s="309" t="str">
        <f t="shared" si="200"/>
        <v>-</v>
      </c>
      <c r="EE90" s="309" t="str">
        <f t="shared" si="201"/>
        <v>-</v>
      </c>
      <c r="EF90" s="309" t="str">
        <f t="shared" si="202"/>
        <v>-</v>
      </c>
      <c r="EG90" s="309" t="str">
        <f t="shared" si="203"/>
        <v>-</v>
      </c>
      <c r="EH90" s="309" t="str">
        <f t="shared" si="204"/>
        <v>-</v>
      </c>
      <c r="EI90" s="309" t="str">
        <f t="shared" si="205"/>
        <v>-</v>
      </c>
      <c r="EJ90" s="7"/>
      <c r="EK90" s="7"/>
      <c r="EL90" s="7"/>
      <c r="EM90" s="34"/>
      <c r="EN90" s="66" t="str">
        <f t="shared" si="206"/>
        <v>-</v>
      </c>
      <c r="EO90" s="66" t="str">
        <f t="shared" si="207"/>
        <v>-</v>
      </c>
      <c r="EP90" s="66" t="str">
        <f t="shared" si="208"/>
        <v>-</v>
      </c>
      <c r="EQ90" s="66" t="str">
        <f t="shared" si="209"/>
        <v>SQRT</v>
      </c>
      <c r="ER90" s="66" t="str">
        <f t="shared" si="210"/>
        <v>-</v>
      </c>
      <c r="ES90" s="66" t="str">
        <f t="shared" si="211"/>
        <v>-</v>
      </c>
      <c r="ET90" s="66" t="str">
        <f t="shared" si="212"/>
        <v>-</v>
      </c>
      <c r="EU90" s="66" t="str">
        <f t="shared" si="213"/>
        <v>-</v>
      </c>
      <c r="EV90" s="66" t="str">
        <f t="shared" si="214"/>
        <v>-</v>
      </c>
      <c r="EW90" s="66" t="str">
        <f t="shared" si="215"/>
        <v>-</v>
      </c>
      <c r="EX90" s="66" t="str">
        <f t="shared" si="216"/>
        <v>-</v>
      </c>
      <c r="EY90" s="66" t="str">
        <f t="shared" si="217"/>
        <v>-</v>
      </c>
      <c r="EZ90" s="66" t="str">
        <f t="shared" si="218"/>
        <v>-</v>
      </c>
      <c r="FA90" s="66" t="str">
        <f t="shared" si="219"/>
        <v>-</v>
      </c>
      <c r="FB90" s="66" t="str">
        <f t="shared" si="220"/>
        <v>-</v>
      </c>
      <c r="FC90" s="66" t="str">
        <f t="shared" si="221"/>
        <v>-</v>
      </c>
      <c r="FD90" s="66" t="str">
        <f t="shared" si="222"/>
        <v>-</v>
      </c>
      <c r="FE90" s="66" t="str">
        <f t="shared" si="223"/>
        <v>-</v>
      </c>
      <c r="FF90" s="66" t="str">
        <f t="shared" si="224"/>
        <v>-</v>
      </c>
      <c r="FG90" s="66" t="str">
        <f t="shared" si="225"/>
        <v>-</v>
      </c>
      <c r="FH90" s="66" t="str">
        <f t="shared" si="226"/>
        <v>-</v>
      </c>
      <c r="FI90" s="66" t="str">
        <f t="shared" si="227"/>
        <v>-</v>
      </c>
      <c r="FJ90" s="66" t="str">
        <f t="shared" si="228"/>
        <v>-</v>
      </c>
      <c r="FK90" s="66" t="str">
        <f t="shared" si="229"/>
        <v>-</v>
      </c>
      <c r="FL90" s="66" t="str">
        <f t="shared" si="230"/>
        <v>-</v>
      </c>
      <c r="FM90" s="66" t="str">
        <f t="shared" si="231"/>
        <v>-</v>
      </c>
      <c r="FN90" s="7"/>
      <c r="FO90" s="7"/>
      <c r="FP90" s="7"/>
      <c r="FQ90" s="97" t="s">
        <v>2</v>
      </c>
      <c r="FR90" s="71"/>
      <c r="FS90" s="7">
        <f>IF(ISNUMBER(INDEX($CI$15:$DI$314,$B90,GC$5)),MAX(FS$14:FS89)+1,0)</f>
        <v>0</v>
      </c>
      <c r="FT90" s="7" t="str">
        <f t="shared" si="232"/>
        <v/>
      </c>
      <c r="FU90" s="7" t="str">
        <f t="shared" si="233"/>
        <v/>
      </c>
      <c r="FV90" s="291">
        <f t="shared" si="234"/>
        <v>76</v>
      </c>
      <c r="FW90" s="291" t="str">
        <f t="shared" si="235"/>
        <v/>
      </c>
      <c r="FX90" s="291" t="str">
        <f t="shared" si="236"/>
        <v/>
      </c>
      <c r="FY90" s="85" t="str">
        <f t="shared" si="237"/>
        <v/>
      </c>
      <c r="FZ90" s="338" t="str">
        <f t="shared" si="238"/>
        <v/>
      </c>
      <c r="GA90" s="316" t="str">
        <f t="shared" si="239"/>
        <v/>
      </c>
      <c r="GB90" s="28" t="str">
        <f t="shared" si="240"/>
        <v/>
      </c>
      <c r="GC90" s="279" t="str">
        <f t="shared" si="248"/>
        <v/>
      </c>
      <c r="GD90" s="366" t="str">
        <f t="shared" si="241"/>
        <v/>
      </c>
      <c r="GE90" s="81"/>
      <c r="GF90" s="279" t="str">
        <f t="shared" si="249"/>
        <v/>
      </c>
      <c r="GG90" s="366" t="str">
        <f t="shared" si="242"/>
        <v/>
      </c>
      <c r="GH90" s="81"/>
      <c r="GI90" s="279" t="str">
        <f t="shared" si="250"/>
        <v/>
      </c>
      <c r="GJ90" s="366" t="str">
        <f t="shared" si="243"/>
        <v/>
      </c>
      <c r="GK90" s="81"/>
      <c r="GL90" s="279" t="str">
        <f t="shared" si="251"/>
        <v/>
      </c>
      <c r="GM90" s="362" t="str">
        <f t="shared" si="244"/>
        <v/>
      </c>
      <c r="GN90" s="81"/>
      <c r="GO90" s="279" t="str">
        <f t="shared" si="252"/>
        <v/>
      </c>
      <c r="GP90" s="286" t="str">
        <f t="shared" si="245"/>
        <v/>
      </c>
      <c r="GQ90" s="279"/>
      <c r="GR90" s="339" t="str">
        <f>IF(ISNUMBER(IF90),INDEX($GA$15:$GA$313,MATCH(IF90,$IE$15:$IE$190,0),1),"")</f>
        <v/>
      </c>
      <c r="GS90" s="341" t="str">
        <f t="shared" si="246"/>
        <v/>
      </c>
      <c r="GT90" s="340" t="str">
        <f t="shared" si="247"/>
        <v/>
      </c>
      <c r="GU90" s="279"/>
      <c r="GV90" s="279"/>
      <c r="GW90" s="279"/>
      <c r="GX90" s="279"/>
      <c r="GY90" s="279"/>
      <c r="GZ90" s="71"/>
      <c r="HA90" s="281"/>
      <c r="HB90" s="371"/>
      <c r="HC90" s="282"/>
      <c r="HD90" s="282"/>
      <c r="HE90" s="282"/>
      <c r="HF90" s="282"/>
      <c r="HG90" s="282"/>
      <c r="HH90" s="282"/>
      <c r="HI90" s="282"/>
      <c r="HJ90" s="282"/>
      <c r="HK90" s="293"/>
      <c r="HL90" s="293"/>
      <c r="HM90" s="75"/>
      <c r="HN90" s="293">
        <f>IF(HA90&lt;&gt;"",MAX(HN$14:HN89)+1,0)</f>
        <v>0</v>
      </c>
      <c r="HO90" s="293">
        <f>IF(HB90&lt;&gt;"",MAX(HO$14:HO89)+1,0)</f>
        <v>0</v>
      </c>
      <c r="HP90" s="293">
        <f>IF(HC90&lt;&gt;"",MAX(HP$14:HP89)+1,0)</f>
        <v>0</v>
      </c>
      <c r="HQ90" s="293">
        <f>IF(HD90&lt;&gt;"",MAX(HQ$14:HQ89)+1,0)</f>
        <v>0</v>
      </c>
      <c r="HR90" s="293">
        <f>IF(HE90&lt;&gt;"",MAX(HR$14:HR89)+1,0)</f>
        <v>0</v>
      </c>
      <c r="HS90" s="293">
        <f>IF(HF90&lt;&gt;"",MAX(HS$14:HS89)+1,0)</f>
        <v>0</v>
      </c>
      <c r="HT90" s="293">
        <f>IF(HG90&lt;&gt;"",MAX(HT$14:HT89)+1,0)</f>
        <v>0</v>
      </c>
      <c r="HU90" s="293">
        <f>IF(HH90&lt;&gt;"",MAX(HU$14:HU89)+1,0)</f>
        <v>0</v>
      </c>
      <c r="HV90" s="293">
        <f>IF(HI90&lt;&gt;"",MAX(HV$14:HV89)+1,0)</f>
        <v>0</v>
      </c>
      <c r="HW90" s="293">
        <f>IF(HJ90&lt;&gt;"",MAX(HW$14:HW89)+1,0)</f>
        <v>0</v>
      </c>
      <c r="HX90" s="293">
        <f>IF(HK90&lt;&gt;"",MAX(HX$14:HX89)+1,0)</f>
        <v>0</v>
      </c>
      <c r="HY90" s="293">
        <f>IF(HL90&lt;&gt;"",MAX(HY$14:HY89)+1,0)</f>
        <v>0</v>
      </c>
      <c r="HZ90" s="75">
        <f t="shared" si="253"/>
        <v>3</v>
      </c>
      <c r="IA90" s="75">
        <f t="shared" si="254"/>
        <v>0</v>
      </c>
      <c r="IB90" s="75">
        <f t="shared" si="255"/>
        <v>11</v>
      </c>
      <c r="IC90" s="75" t="str">
        <f t="shared" si="256"/>
        <v>nseg</v>
      </c>
      <c r="ID90" s="395" t="str">
        <f t="shared" si="257"/>
        <v/>
      </c>
      <c r="IE90" s="394">
        <f>IF(ISNUMBER(MATCH(GA90,$IC$15:$IC$313,0)),0,MAX(IE$14:IE89)+1)</f>
        <v>0</v>
      </c>
      <c r="IF90" s="394" t="str">
        <f t="shared" si="258"/>
        <v/>
      </c>
      <c r="IG90" s="383"/>
      <c r="IH90" s="80"/>
      <c r="II90" s="19"/>
      <c r="IJ90" s="282"/>
      <c r="IK90" s="71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98"/>
      <c r="JB90" s="180"/>
      <c r="JC90" s="107"/>
      <c r="JD90" s="107"/>
      <c r="JE90" s="107"/>
      <c r="JF90" s="107"/>
      <c r="JG90" s="188"/>
      <c r="JH90" s="180"/>
      <c r="JI90" s="134"/>
      <c r="JJ90" s="180"/>
      <c r="JK90" s="134"/>
      <c r="JL90" s="107"/>
      <c r="JM90" s="107"/>
      <c r="JN90" s="134"/>
      <c r="JO90" s="107"/>
      <c r="JP90" s="107"/>
      <c r="JQ90" s="107"/>
      <c r="JR90" s="160" t="str">
        <f t="shared" si="150"/>
        <v/>
      </c>
      <c r="JS90" s="160" t="str">
        <f t="shared" si="151"/>
        <v/>
      </c>
      <c r="JT90" s="160" t="str">
        <f t="shared" si="152"/>
        <v/>
      </c>
      <c r="JU90" s="160" t="str">
        <f t="shared" si="153"/>
        <v/>
      </c>
      <c r="JV90" s="98"/>
      <c r="JW90" s="71"/>
      <c r="JX90" s="293" t="str">
        <f>IF(AND(ISNUMBER(JX$14),ISNUMBER(MATCH($IC90,DJ$15:DJ$313,0))),$IC90,"")</f>
        <v/>
      </c>
      <c r="JY90" s="293" t="str">
        <f>IF(AND(ISNUMBER(JY$14),ISNUMBER(MATCH($IC90,DK$15:DK$313,0))),$IC90,"")</f>
        <v/>
      </c>
      <c r="JZ90" s="293" t="str">
        <f>IF(AND(ISNUMBER(JZ$14),ISNUMBER(MATCH($IC90,DL$15:DL$313,0))),$IC90,"")</f>
        <v/>
      </c>
      <c r="KA90" s="293" t="str">
        <f>IF(AND(ISNUMBER(KA$14),ISNUMBER(MATCH($IC90,DM$15:DM$313,0))),$IC90,"")</f>
        <v/>
      </c>
      <c r="KB90" s="293" t="str">
        <f>IF(AND(ISNUMBER(KB$14),ISNUMBER(MATCH($IC90,DN$15:DN$313,0))),$IC90,"")</f>
        <v/>
      </c>
      <c r="KC90" s="293" t="str">
        <f>IF(AND(ISNUMBER(KC$14),ISNUMBER(MATCH($IC90,DO$15:DO$313,0))),$IC90,"")</f>
        <v/>
      </c>
      <c r="KD90" s="293" t="str">
        <f>IF(AND(ISNUMBER(KD$14),ISNUMBER(MATCH($IC90,DP$15:DP$313,0))),$IC90,"")</f>
        <v/>
      </c>
      <c r="KE90" s="293" t="str">
        <f>IF(AND(ISNUMBER(KE$14),ISNUMBER(MATCH($IC90,DQ$15:DQ$313,0))),$IC90,"")</f>
        <v/>
      </c>
      <c r="KF90" s="293" t="str">
        <f>IF(AND(ISNUMBER(KF$14),ISNUMBER(MATCH($IC90,DR$15:DR$313,0))),$IC90,"")</f>
        <v/>
      </c>
      <c r="KG90" s="293" t="str">
        <f>IF(AND(ISNUMBER(KG$14),ISNUMBER(MATCH($IC90,DS$15:DS$313,0))),$IC90,"")</f>
        <v/>
      </c>
      <c r="KH90" s="293" t="str">
        <f>IF(AND(ISNUMBER(KH$14),ISNUMBER(MATCH($IC90,DT$15:DT$313,0))),$IC90,"")</f>
        <v/>
      </c>
      <c r="KI90" s="293" t="str">
        <f>IF(AND(ISNUMBER(KI$14),ISNUMBER(MATCH($IC90,DU$15:DU$313,0))),$IC90,"")</f>
        <v/>
      </c>
      <c r="KJ90" s="293" t="str">
        <f>IF(AND(ISNUMBER(KJ$14),ISNUMBER(MATCH($IC90,DV$15:DV$313,0))),$IC90,"")</f>
        <v/>
      </c>
      <c r="KK90" s="293" t="str">
        <f>IF(AND(ISNUMBER(KK$14),ISNUMBER(MATCH($IC90,DW$15:DW$313,0))),$IC90,"")</f>
        <v/>
      </c>
      <c r="KL90" s="293" t="str">
        <f>IF(AND(ISNUMBER(KL$14),ISNUMBER(MATCH($IC90,DX$15:DX$313,0))),$IC90,"")</f>
        <v/>
      </c>
      <c r="KM90" s="293" t="str">
        <f>IF(AND(ISNUMBER(KM$14),ISNUMBER(MATCH($IC90,DY$15:DY$313,0))),$IC90,"")</f>
        <v>nseg</v>
      </c>
      <c r="KN90" s="293" t="str">
        <f>IF(AND(ISNUMBER(KN$14),ISNUMBER(MATCH($IC90,DZ$15:DZ$313,0))),$IC90,"")</f>
        <v/>
      </c>
      <c r="KO90" s="293" t="str">
        <f>IF(AND(ISNUMBER(KO$14),ISNUMBER(MATCH($IC90,EA$15:EA$313,0))),$IC90,"")</f>
        <v/>
      </c>
      <c r="KP90" s="293" t="str">
        <f>IF(AND(ISNUMBER(KP$14),ISNUMBER(MATCH($IC90,EB$15:EB$313,0))),$IC90,"")</f>
        <v/>
      </c>
      <c r="KQ90" s="293" t="str">
        <f>IF(AND(ISNUMBER(KQ$14),ISNUMBER(MATCH($IC90,EC$15:EC$313,0))),$IC90,"")</f>
        <v/>
      </c>
      <c r="KR90" s="293" t="str">
        <f>IF(AND(ISNUMBER(KR$14),ISNUMBER(MATCH($IC90,ED$15:ED$313,0))),$IC90,"")</f>
        <v/>
      </c>
      <c r="KS90" s="293" t="str">
        <f>IF(AND(ISNUMBER(KS$14),ISNUMBER(MATCH($IC90,EE$15:EE$313,0))),$IC90,"")</f>
        <v/>
      </c>
      <c r="KT90" s="293" t="str">
        <f>IF(AND(ISNUMBER(KT$14),ISNUMBER(MATCH($IC90,EF$15:EF$313,0))),$IC90,"")</f>
        <v/>
      </c>
      <c r="KU90" s="293" t="str">
        <f>IF(AND(ISNUMBER(KU$14),ISNUMBER(MATCH($IC90,EG$15:EG$313,0))),$IC90,"")</f>
        <v/>
      </c>
      <c r="KV90" s="293" t="str">
        <f>IF(AND(ISNUMBER(KV$14),ISNUMBER(MATCH($IC90,EH$15:EH$313,0))),$IC90,"")</f>
        <v/>
      </c>
      <c r="KW90" s="293" t="str">
        <f>IF(AND(ISNUMBER(KW$14),ISNUMBER(MATCH($IC90,EI$15:EI$313,0))),$IC90,"")</f>
        <v/>
      </c>
      <c r="KX90" s="293" t="str">
        <f>IF(AND(ISNUMBER(KX$14),ISNUMBER(MATCH($IC90,EJ$15:EJ$313,0))),$IC90,"")</f>
        <v/>
      </c>
      <c r="KY90" s="293" t="str">
        <f>IF(AND(ISNUMBER(KY$14),ISNUMBER(MATCH($IC90,EK$15:EK$313,0))),$IC90,"")</f>
        <v/>
      </c>
      <c r="KZ90" s="293"/>
      <c r="LA90" s="293"/>
      <c r="LB90" s="293"/>
      <c r="LC90" s="75">
        <f>COUNTIF(JX90:KY90,"="&amp;IC90)</f>
        <v>1</v>
      </c>
      <c r="LD90" s="71"/>
      <c r="LE90" s="71"/>
      <c r="LF90" s="71"/>
      <c r="LG90" s="71"/>
      <c r="LH90" s="71"/>
      <c r="LI90" s="71"/>
      <c r="LJ90" s="71"/>
      <c r="LK90" s="71"/>
      <c r="LL90" s="71"/>
      <c r="LM90" s="71"/>
      <c r="LN90" s="71"/>
      <c r="LO90" s="71"/>
      <c r="LP90" s="71"/>
      <c r="LQ90" s="71"/>
    </row>
    <row r="91" spans="1:329" ht="6" customHeight="1" x14ac:dyDescent="0.25">
      <c r="A91" s="80"/>
      <c r="B91" s="305">
        <f t="shared" si="259"/>
        <v>77</v>
      </c>
      <c r="C91" s="84" t="s">
        <v>92</v>
      </c>
      <c r="D91" s="303" t="s">
        <v>598</v>
      </c>
      <c r="E91" s="71"/>
      <c r="F91" s="260"/>
      <c r="G91" s="261" t="s">
        <v>121</v>
      </c>
      <c r="H91" s="262" t="s">
        <v>2</v>
      </c>
      <c r="I91" s="260"/>
      <c r="J91" s="261"/>
      <c r="K91" s="262"/>
      <c r="L91" s="260"/>
      <c r="M91" s="261"/>
      <c r="N91" s="262"/>
      <c r="O91" s="260"/>
      <c r="P91" s="261"/>
      <c r="Q91" s="262"/>
      <c r="R91" s="260"/>
      <c r="S91" s="261"/>
      <c r="T91" s="262"/>
      <c r="U91" s="260"/>
      <c r="V91" s="261"/>
      <c r="W91" s="262"/>
      <c r="X91" s="260"/>
      <c r="Y91" s="261"/>
      <c r="Z91" s="262"/>
      <c r="AA91" s="260"/>
      <c r="AB91" s="261"/>
      <c r="AC91" s="262"/>
      <c r="AD91" s="260"/>
      <c r="AE91" s="261"/>
      <c r="AF91" s="262"/>
      <c r="AG91" s="260"/>
      <c r="AH91" s="261"/>
      <c r="AI91" s="262"/>
      <c r="AJ91" s="260"/>
      <c r="AK91" s="261"/>
      <c r="AL91" s="262"/>
      <c r="AM91" s="260"/>
      <c r="AN91" s="261"/>
      <c r="AO91" s="262"/>
      <c r="AP91" s="283"/>
      <c r="AQ91" s="356"/>
      <c r="AR91" s="351"/>
      <c r="AS91" s="283"/>
      <c r="AT91" s="356"/>
      <c r="AU91" s="351"/>
      <c r="AV91" s="260"/>
      <c r="AW91" s="261"/>
      <c r="AX91" s="262"/>
      <c r="AY91" s="260"/>
      <c r="AZ91" s="261"/>
      <c r="BA91" s="262"/>
      <c r="BB91" s="260"/>
      <c r="BC91" s="261"/>
      <c r="BD91" s="262"/>
      <c r="BE91" s="260"/>
      <c r="BF91" s="261"/>
      <c r="BG91" s="262"/>
      <c r="BH91" s="260"/>
      <c r="BI91" s="261"/>
      <c r="BJ91" s="262"/>
      <c r="BK91" s="260"/>
      <c r="BL91" s="261"/>
      <c r="BM91" s="262"/>
      <c r="BN91" s="260"/>
      <c r="BO91" s="261"/>
      <c r="BP91" s="262"/>
      <c r="BQ91" s="260"/>
      <c r="BR91" s="261"/>
      <c r="BS91" s="262"/>
      <c r="BT91" s="260"/>
      <c r="BU91" s="261"/>
      <c r="BV91" s="262"/>
      <c r="BW91" s="260"/>
      <c r="BX91" s="261"/>
      <c r="BY91" s="262"/>
      <c r="BZ91" s="260"/>
      <c r="CA91" s="261" t="s">
        <v>21</v>
      </c>
      <c r="CB91" s="262">
        <v>2</v>
      </c>
      <c r="CC91" s="260"/>
      <c r="CD91" s="261"/>
      <c r="CE91" s="262"/>
      <c r="CF91" s="376" t="s">
        <v>2</v>
      </c>
      <c r="CG91" s="229"/>
      <c r="CH91" s="230" t="str">
        <f>IF(ISNUMBER(FW91),IF(ISNUMBER(MATCH(GA91,$CG$15:$CG$313,0)),0,MAX(CH$14:CH90)+1),"")</f>
        <v/>
      </c>
      <c r="CI91" s="7" t="str">
        <f t="shared" si="154"/>
        <v/>
      </c>
      <c r="CJ91" s="7" t="str">
        <f t="shared" si="155"/>
        <v/>
      </c>
      <c r="CK91" s="7">
        <f t="shared" si="156"/>
        <v>39</v>
      </c>
      <c r="CL91" s="7">
        <f t="shared" si="157"/>
        <v>45</v>
      </c>
      <c r="CM91" s="7" t="str">
        <f t="shared" si="158"/>
        <v/>
      </c>
      <c r="CN91" s="7" t="str">
        <f t="shared" si="159"/>
        <v/>
      </c>
      <c r="CO91" s="7" t="str">
        <f t="shared" si="160"/>
        <v/>
      </c>
      <c r="CP91" s="7">
        <f t="shared" si="161"/>
        <v>44</v>
      </c>
      <c r="CQ91" s="7">
        <f t="shared" si="162"/>
        <v>29</v>
      </c>
      <c r="CR91" s="7">
        <f t="shared" si="163"/>
        <v>43</v>
      </c>
      <c r="CS91" s="7">
        <f t="shared" si="164"/>
        <v>17</v>
      </c>
      <c r="CT91" s="7">
        <f t="shared" si="165"/>
        <v>34</v>
      </c>
      <c r="CU91" s="7" t="str">
        <f t="shared" si="166"/>
        <v/>
      </c>
      <c r="CV91" s="7" t="str">
        <f t="shared" si="167"/>
        <v/>
      </c>
      <c r="CW91" s="7" t="str">
        <f t="shared" si="168"/>
        <v/>
      </c>
      <c r="CX91" s="7" t="str">
        <f t="shared" si="169"/>
        <v/>
      </c>
      <c r="CY91" s="7" t="str">
        <f t="shared" si="170"/>
        <v/>
      </c>
      <c r="CZ91" s="7" t="str">
        <f t="shared" si="171"/>
        <v/>
      </c>
      <c r="DA91" s="7" t="str">
        <f t="shared" si="172"/>
        <v/>
      </c>
      <c r="DB91" s="7" t="str">
        <f t="shared" si="173"/>
        <v/>
      </c>
      <c r="DC91" s="7" t="str">
        <f t="shared" si="174"/>
        <v/>
      </c>
      <c r="DD91" s="7" t="str">
        <f t="shared" si="175"/>
        <v/>
      </c>
      <c r="DE91" s="7" t="str">
        <f t="shared" si="176"/>
        <v/>
      </c>
      <c r="DF91" s="7" t="str">
        <f t="shared" si="177"/>
        <v/>
      </c>
      <c r="DG91" s="7">
        <f t="shared" si="178"/>
        <v>53</v>
      </c>
      <c r="DH91" s="7" t="str">
        <f t="shared" si="179"/>
        <v/>
      </c>
      <c r="DI91" s="65" t="s">
        <v>2</v>
      </c>
      <c r="DJ91" s="309" t="str">
        <f t="shared" si="180"/>
        <v>-</v>
      </c>
      <c r="DK91" s="309" t="str">
        <f t="shared" si="181"/>
        <v>-</v>
      </c>
      <c r="DL91" s="309" t="str">
        <f t="shared" si="182"/>
        <v>percel</v>
      </c>
      <c r="DM91" s="309" t="str">
        <f t="shared" si="183"/>
        <v>percel</v>
      </c>
      <c r="DN91" s="309" t="str">
        <f t="shared" si="184"/>
        <v>-</v>
      </c>
      <c r="DO91" s="309" t="str">
        <f t="shared" si="185"/>
        <v>-</v>
      </c>
      <c r="DP91" s="309" t="str">
        <f t="shared" si="186"/>
        <v>-</v>
      </c>
      <c r="DQ91" s="309" t="str">
        <f t="shared" si="187"/>
        <v>percel</v>
      </c>
      <c r="DR91" s="309" t="str">
        <f t="shared" si="188"/>
        <v>percel</v>
      </c>
      <c r="DS91" s="309" t="str">
        <f t="shared" si="189"/>
        <v>percel</v>
      </c>
      <c r="DT91" s="309" t="str">
        <f t="shared" si="190"/>
        <v>percel</v>
      </c>
      <c r="DU91" s="309" t="str">
        <f t="shared" si="191"/>
        <v>percel</v>
      </c>
      <c r="DV91" s="309" t="str">
        <f t="shared" si="192"/>
        <v>-</v>
      </c>
      <c r="DW91" s="309" t="str">
        <f t="shared" si="193"/>
        <v>-</v>
      </c>
      <c r="DX91" s="309" t="str">
        <f t="shared" si="194"/>
        <v>-</v>
      </c>
      <c r="DY91" s="309" t="str">
        <f t="shared" si="195"/>
        <v>-</v>
      </c>
      <c r="DZ91" s="309" t="str">
        <f t="shared" si="196"/>
        <v>-</v>
      </c>
      <c r="EA91" s="309" t="str">
        <f t="shared" si="197"/>
        <v>-</v>
      </c>
      <c r="EB91" s="309" t="str">
        <f t="shared" si="198"/>
        <v>-</v>
      </c>
      <c r="EC91" s="309" t="str">
        <f t="shared" si="199"/>
        <v>-</v>
      </c>
      <c r="ED91" s="309" t="str">
        <f t="shared" si="200"/>
        <v>-</v>
      </c>
      <c r="EE91" s="309" t="str">
        <f t="shared" si="201"/>
        <v>-</v>
      </c>
      <c r="EF91" s="309" t="str">
        <f t="shared" si="202"/>
        <v>-</v>
      </c>
      <c r="EG91" s="309" t="str">
        <f t="shared" si="203"/>
        <v>-</v>
      </c>
      <c r="EH91" s="309" t="str">
        <f t="shared" si="204"/>
        <v>percel</v>
      </c>
      <c r="EI91" s="309" t="str">
        <f t="shared" si="205"/>
        <v>-</v>
      </c>
      <c r="EJ91" s="7"/>
      <c r="EK91" s="7"/>
      <c r="EL91" s="7"/>
      <c r="EM91" s="34"/>
      <c r="EN91" s="66" t="str">
        <f t="shared" si="206"/>
        <v>-</v>
      </c>
      <c r="EO91" s="66" t="str">
        <f t="shared" si="207"/>
        <v>-</v>
      </c>
      <c r="EP91" s="66">
        <f t="shared" si="208"/>
        <v>0.5</v>
      </c>
      <c r="EQ91" s="66">
        <f t="shared" si="209"/>
        <v>0.5</v>
      </c>
      <c r="ER91" s="66" t="str">
        <f t="shared" si="210"/>
        <v>-</v>
      </c>
      <c r="ES91" s="66" t="str">
        <f t="shared" si="211"/>
        <v>-</v>
      </c>
      <c r="ET91" s="66" t="str">
        <f t="shared" si="212"/>
        <v>-</v>
      </c>
      <c r="EU91" s="66">
        <f t="shared" si="213"/>
        <v>1</v>
      </c>
      <c r="EV91" s="66">
        <f t="shared" si="214"/>
        <v>0.5</v>
      </c>
      <c r="EW91" s="66">
        <f t="shared" si="215"/>
        <v>1</v>
      </c>
      <c r="EX91" s="66">
        <f t="shared" si="216"/>
        <v>1</v>
      </c>
      <c r="EY91" s="66">
        <f t="shared" si="217"/>
        <v>1</v>
      </c>
      <c r="EZ91" s="66" t="str">
        <f t="shared" si="218"/>
        <v>-</v>
      </c>
      <c r="FA91" s="66" t="str">
        <f t="shared" si="219"/>
        <v>-</v>
      </c>
      <c r="FB91" s="66" t="str">
        <f t="shared" si="220"/>
        <v>-</v>
      </c>
      <c r="FC91" s="66" t="str">
        <f t="shared" si="221"/>
        <v>-</v>
      </c>
      <c r="FD91" s="66" t="str">
        <f t="shared" si="222"/>
        <v>-</v>
      </c>
      <c r="FE91" s="66" t="str">
        <f t="shared" si="223"/>
        <v>-</v>
      </c>
      <c r="FF91" s="66" t="str">
        <f t="shared" si="224"/>
        <v>-</v>
      </c>
      <c r="FG91" s="66" t="str">
        <f t="shared" si="225"/>
        <v>-</v>
      </c>
      <c r="FH91" s="66" t="str">
        <f t="shared" si="226"/>
        <v>-</v>
      </c>
      <c r="FI91" s="66" t="str">
        <f t="shared" si="227"/>
        <v>-</v>
      </c>
      <c r="FJ91" s="66" t="str">
        <f t="shared" si="228"/>
        <v>-</v>
      </c>
      <c r="FK91" s="66" t="str">
        <f t="shared" si="229"/>
        <v>-</v>
      </c>
      <c r="FL91" s="66">
        <f t="shared" si="230"/>
        <v>1</v>
      </c>
      <c r="FM91" s="66" t="str">
        <f t="shared" si="231"/>
        <v>-</v>
      </c>
      <c r="FN91" s="7"/>
      <c r="FO91" s="7"/>
      <c r="FP91" s="7"/>
      <c r="FQ91" s="97" t="s">
        <v>2</v>
      </c>
      <c r="FR91" s="71"/>
      <c r="FS91" s="7">
        <f>IF(ISNUMBER(INDEX($CI$15:$DI$314,$B91,GC$5)),MAX(FS$14:FS90)+1,0)</f>
        <v>0</v>
      </c>
      <c r="FT91" s="7" t="str">
        <f t="shared" si="232"/>
        <v/>
      </c>
      <c r="FU91" s="7" t="str">
        <f t="shared" si="233"/>
        <v/>
      </c>
      <c r="FV91" s="291">
        <f t="shared" si="234"/>
        <v>77</v>
      </c>
      <c r="FW91" s="291" t="str">
        <f t="shared" si="235"/>
        <v/>
      </c>
      <c r="FX91" s="291" t="str">
        <f t="shared" si="236"/>
        <v/>
      </c>
      <c r="FY91" s="85" t="str">
        <f t="shared" si="237"/>
        <v/>
      </c>
      <c r="FZ91" s="338" t="str">
        <f t="shared" si="238"/>
        <v/>
      </c>
      <c r="GA91" s="316" t="str">
        <f t="shared" si="239"/>
        <v/>
      </c>
      <c r="GB91" s="28" t="str">
        <f t="shared" si="240"/>
        <v/>
      </c>
      <c r="GC91" s="279" t="str">
        <f t="shared" si="248"/>
        <v/>
      </c>
      <c r="GD91" s="366" t="str">
        <f t="shared" si="241"/>
        <v/>
      </c>
      <c r="GE91" s="81"/>
      <c r="GF91" s="279" t="str">
        <f t="shared" si="249"/>
        <v/>
      </c>
      <c r="GG91" s="366" t="str">
        <f t="shared" si="242"/>
        <v/>
      </c>
      <c r="GH91" s="81"/>
      <c r="GI91" s="279" t="str">
        <f t="shared" si="250"/>
        <v/>
      </c>
      <c r="GJ91" s="366" t="str">
        <f t="shared" si="243"/>
        <v/>
      </c>
      <c r="GK91" s="81"/>
      <c r="GL91" s="279" t="str">
        <f t="shared" si="251"/>
        <v/>
      </c>
      <c r="GM91" s="362" t="str">
        <f t="shared" si="244"/>
        <v/>
      </c>
      <c r="GN91" s="81"/>
      <c r="GO91" s="279" t="str">
        <f t="shared" si="252"/>
        <v/>
      </c>
      <c r="GP91" s="286" t="str">
        <f t="shared" si="245"/>
        <v/>
      </c>
      <c r="GQ91" s="279"/>
      <c r="GR91" s="339" t="str">
        <f>IF(ISNUMBER(IF91),INDEX($GA$15:$GA$313,MATCH(IF91,$IE$15:$IE$190,0),1),"")</f>
        <v/>
      </c>
      <c r="GS91" s="341" t="str">
        <f t="shared" si="246"/>
        <v/>
      </c>
      <c r="GT91" s="340" t="str">
        <f t="shared" si="247"/>
        <v/>
      </c>
      <c r="GU91" s="279"/>
      <c r="GV91" s="279"/>
      <c r="GW91" s="279"/>
      <c r="GX91" s="279"/>
      <c r="GY91" s="279"/>
      <c r="GZ91" s="71"/>
      <c r="HA91" s="281"/>
      <c r="HB91" s="371"/>
      <c r="HC91" s="282"/>
      <c r="HD91" s="282"/>
      <c r="HE91" s="282"/>
      <c r="HF91" s="282"/>
      <c r="HG91" s="282"/>
      <c r="HH91" s="282"/>
      <c r="HI91" s="282"/>
      <c r="HJ91" s="282"/>
      <c r="HK91" s="293"/>
      <c r="HL91" s="293"/>
      <c r="HM91" s="75"/>
      <c r="HN91" s="293">
        <f>IF(HA91&lt;&gt;"",MAX(HN$14:HN90)+1,0)</f>
        <v>0</v>
      </c>
      <c r="HO91" s="293">
        <f>IF(HB91&lt;&gt;"",MAX(HO$14:HO90)+1,0)</f>
        <v>0</v>
      </c>
      <c r="HP91" s="293">
        <f>IF(HC91&lt;&gt;"",MAX(HP$14:HP90)+1,0)</f>
        <v>0</v>
      </c>
      <c r="HQ91" s="293">
        <f>IF(HD91&lt;&gt;"",MAX(HQ$14:HQ90)+1,0)</f>
        <v>0</v>
      </c>
      <c r="HR91" s="293">
        <f>IF(HE91&lt;&gt;"",MAX(HR$14:HR90)+1,0)</f>
        <v>0</v>
      </c>
      <c r="HS91" s="293">
        <f>IF(HF91&lt;&gt;"",MAX(HS$14:HS90)+1,0)</f>
        <v>0</v>
      </c>
      <c r="HT91" s="293">
        <f>IF(HG91&lt;&gt;"",MAX(HT$14:HT90)+1,0)</f>
        <v>0</v>
      </c>
      <c r="HU91" s="293">
        <f>IF(HH91&lt;&gt;"",MAX(HU$14:HU90)+1,0)</f>
        <v>0</v>
      </c>
      <c r="HV91" s="293">
        <f>IF(HI91&lt;&gt;"",MAX(HV$14:HV90)+1,0)</f>
        <v>0</v>
      </c>
      <c r="HW91" s="293">
        <f>IF(HJ91&lt;&gt;"",MAX(HW$14:HW90)+1,0)</f>
        <v>0</v>
      </c>
      <c r="HX91" s="293">
        <f>IF(HK91&lt;&gt;"",MAX(HX$14:HX90)+1,0)</f>
        <v>0</v>
      </c>
      <c r="HY91" s="293">
        <f>IF(HL91&lt;&gt;"",MAX(HY$14:HY90)+1,0)</f>
        <v>0</v>
      </c>
      <c r="HZ91" s="75">
        <f t="shared" si="253"/>
        <v>3</v>
      </c>
      <c r="IA91" s="75">
        <f t="shared" si="254"/>
        <v>0</v>
      </c>
      <c r="IB91" s="75">
        <f t="shared" si="255"/>
        <v>12</v>
      </c>
      <c r="IC91" s="75" t="str">
        <f t="shared" si="256"/>
        <v>etsurf</v>
      </c>
      <c r="ID91" s="395" t="str">
        <f t="shared" si="257"/>
        <v/>
      </c>
      <c r="IE91" s="394">
        <f>IF(ISNUMBER(MATCH(GA91,$IC$15:$IC$313,0)),0,MAX(IE$14:IE90)+1)</f>
        <v>0</v>
      </c>
      <c r="IF91" s="394" t="str">
        <f t="shared" si="258"/>
        <v/>
      </c>
      <c r="IG91" s="383"/>
      <c r="IH91" s="80"/>
      <c r="II91" s="19"/>
      <c r="IJ91" s="282"/>
      <c r="IK91" s="71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98"/>
      <c r="JB91" s="180"/>
      <c r="JC91" s="107"/>
      <c r="JD91" s="107"/>
      <c r="JE91" s="107"/>
      <c r="JF91" s="107"/>
      <c r="JG91" s="188"/>
      <c r="JH91" s="180"/>
      <c r="JI91" s="134"/>
      <c r="JJ91" s="180"/>
      <c r="JK91" s="134"/>
      <c r="JL91" s="107"/>
      <c r="JM91" s="107"/>
      <c r="JN91" s="134"/>
      <c r="JO91" s="107"/>
      <c r="JP91" s="107"/>
      <c r="JQ91" s="107"/>
      <c r="JR91" s="160" t="str">
        <f t="shared" si="150"/>
        <v/>
      </c>
      <c r="JS91" s="160" t="str">
        <f t="shared" si="151"/>
        <v/>
      </c>
      <c r="JT91" s="160" t="str">
        <f t="shared" si="152"/>
        <v/>
      </c>
      <c r="JU91" s="160" t="str">
        <f t="shared" si="153"/>
        <v/>
      </c>
      <c r="JV91" s="98"/>
      <c r="JW91" s="71"/>
      <c r="JX91" s="293" t="str">
        <f>IF(AND(ISNUMBER(JX$14),ISNUMBER(MATCH($IC91,DJ$15:DJ$313,0))),$IC91,"")</f>
        <v/>
      </c>
      <c r="JY91" s="293" t="str">
        <f>IF(AND(ISNUMBER(JY$14),ISNUMBER(MATCH($IC91,DK$15:DK$313,0))),$IC91,"")</f>
        <v/>
      </c>
      <c r="JZ91" s="293" t="str">
        <f>IF(AND(ISNUMBER(JZ$14),ISNUMBER(MATCH($IC91,DL$15:DL$313,0))),$IC91,"")</f>
        <v/>
      </c>
      <c r="KA91" s="293" t="str">
        <f>IF(AND(ISNUMBER(KA$14),ISNUMBER(MATCH($IC91,DM$15:DM$313,0))),$IC91,"")</f>
        <v/>
      </c>
      <c r="KB91" s="293" t="str">
        <f>IF(AND(ISNUMBER(KB$14),ISNUMBER(MATCH($IC91,DN$15:DN$313,0))),$IC91,"")</f>
        <v/>
      </c>
      <c r="KC91" s="293" t="str">
        <f>IF(AND(ISNUMBER(KC$14),ISNUMBER(MATCH($IC91,DO$15:DO$313,0))),$IC91,"")</f>
        <v/>
      </c>
      <c r="KD91" s="293" t="str">
        <f>IF(AND(ISNUMBER(KD$14),ISNUMBER(MATCH($IC91,DP$15:DP$313,0))),$IC91,"")</f>
        <v/>
      </c>
      <c r="KE91" s="293" t="str">
        <f>IF(AND(ISNUMBER(KE$14),ISNUMBER(MATCH($IC91,DQ$15:DQ$313,0))),$IC91,"")</f>
        <v/>
      </c>
      <c r="KF91" s="293" t="str">
        <f>IF(AND(ISNUMBER(KF$14),ISNUMBER(MATCH($IC91,DR$15:DR$313,0))),$IC91,"")</f>
        <v/>
      </c>
      <c r="KG91" s="293" t="str">
        <f>IF(AND(ISNUMBER(KG$14),ISNUMBER(MATCH($IC91,DS$15:DS$313,0))),$IC91,"")</f>
        <v/>
      </c>
      <c r="KH91" s="293" t="str">
        <f>IF(AND(ISNUMBER(KH$14),ISNUMBER(MATCH($IC91,DT$15:DT$313,0))),$IC91,"")</f>
        <v/>
      </c>
      <c r="KI91" s="293" t="str">
        <f>IF(AND(ISNUMBER(KI$14),ISNUMBER(MATCH($IC91,DU$15:DU$313,0))),$IC91,"")</f>
        <v/>
      </c>
      <c r="KJ91" s="293" t="str">
        <f>IF(AND(ISNUMBER(KJ$14),ISNUMBER(MATCH($IC91,DV$15:DV$313,0))),$IC91,"")</f>
        <v/>
      </c>
      <c r="KK91" s="293" t="str">
        <f>IF(AND(ISNUMBER(KK$14),ISNUMBER(MATCH($IC91,DW$15:DW$313,0))),$IC91,"")</f>
        <v/>
      </c>
      <c r="KL91" s="293" t="str">
        <f>IF(AND(ISNUMBER(KL$14),ISNUMBER(MATCH($IC91,DX$15:DX$313,0))),$IC91,"")</f>
        <v/>
      </c>
      <c r="KM91" s="293" t="str">
        <f>IF(AND(ISNUMBER(KM$14),ISNUMBER(MATCH($IC91,DY$15:DY$313,0))),$IC91,"")</f>
        <v>etsurf</v>
      </c>
      <c r="KN91" s="293" t="str">
        <f>IF(AND(ISNUMBER(KN$14),ISNUMBER(MATCH($IC91,DZ$15:DZ$313,0))),$IC91,"")</f>
        <v/>
      </c>
      <c r="KO91" s="293" t="str">
        <f>IF(AND(ISNUMBER(KO$14),ISNUMBER(MATCH($IC91,EA$15:EA$313,0))),$IC91,"")</f>
        <v/>
      </c>
      <c r="KP91" s="293" t="str">
        <f>IF(AND(ISNUMBER(KP$14),ISNUMBER(MATCH($IC91,EB$15:EB$313,0))),$IC91,"")</f>
        <v/>
      </c>
      <c r="KQ91" s="293" t="str">
        <f>IF(AND(ISNUMBER(KQ$14),ISNUMBER(MATCH($IC91,EC$15:EC$313,0))),$IC91,"")</f>
        <v/>
      </c>
      <c r="KR91" s="293" t="str">
        <f>IF(AND(ISNUMBER(KR$14),ISNUMBER(MATCH($IC91,ED$15:ED$313,0))),$IC91,"")</f>
        <v/>
      </c>
      <c r="KS91" s="293" t="str">
        <f>IF(AND(ISNUMBER(KS$14),ISNUMBER(MATCH($IC91,EE$15:EE$313,0))),$IC91,"")</f>
        <v/>
      </c>
      <c r="KT91" s="293" t="str">
        <f>IF(AND(ISNUMBER(KT$14),ISNUMBER(MATCH($IC91,EF$15:EF$313,0))),$IC91,"")</f>
        <v/>
      </c>
      <c r="KU91" s="293" t="str">
        <f>IF(AND(ISNUMBER(KU$14),ISNUMBER(MATCH($IC91,EG$15:EG$313,0))),$IC91,"")</f>
        <v/>
      </c>
      <c r="KV91" s="293" t="str">
        <f>IF(AND(ISNUMBER(KV$14),ISNUMBER(MATCH($IC91,EH$15:EH$313,0))),$IC91,"")</f>
        <v/>
      </c>
      <c r="KW91" s="293" t="str">
        <f>IF(AND(ISNUMBER(KW$14),ISNUMBER(MATCH($IC91,EI$15:EI$313,0))),$IC91,"")</f>
        <v/>
      </c>
      <c r="KX91" s="293" t="str">
        <f>IF(AND(ISNUMBER(KX$14),ISNUMBER(MATCH($IC91,EJ$15:EJ$313,0))),$IC91,"")</f>
        <v/>
      </c>
      <c r="KY91" s="293" t="str">
        <f>IF(AND(ISNUMBER(KY$14),ISNUMBER(MATCH($IC91,EK$15:EK$313,0))),$IC91,"")</f>
        <v/>
      </c>
      <c r="KZ91" s="293"/>
      <c r="LA91" s="293"/>
      <c r="LB91" s="293"/>
      <c r="LC91" s="75">
        <f>COUNTIF(JX91:KY91,"="&amp;IC91)</f>
        <v>1</v>
      </c>
      <c r="LD91" s="71"/>
      <c r="LE91" s="71"/>
      <c r="LF91" s="71"/>
      <c r="LG91" s="71"/>
      <c r="LH91" s="71"/>
      <c r="LI91" s="71"/>
      <c r="LJ91" s="71"/>
      <c r="LK91" s="71"/>
      <c r="LL91" s="71"/>
      <c r="LM91" s="71"/>
      <c r="LN91" s="71"/>
      <c r="LO91" s="71"/>
      <c r="LP91" s="71"/>
      <c r="LQ91" s="71"/>
    </row>
    <row r="92" spans="1:329" ht="6" customHeight="1" x14ac:dyDescent="0.25">
      <c r="A92" s="80"/>
      <c r="B92" s="305">
        <f t="shared" si="259"/>
        <v>78</v>
      </c>
      <c r="C92" s="84" t="s">
        <v>93</v>
      </c>
      <c r="D92" s="303" t="s">
        <v>597</v>
      </c>
      <c r="E92" s="71"/>
      <c r="F92" s="260"/>
      <c r="G92" s="261" t="s">
        <v>122</v>
      </c>
      <c r="H92" s="262" t="s">
        <v>2</v>
      </c>
      <c r="I92" s="260"/>
      <c r="J92" s="261"/>
      <c r="K92" s="262"/>
      <c r="L92" s="260"/>
      <c r="M92" s="261"/>
      <c r="N92" s="262"/>
      <c r="O92" s="260"/>
      <c r="P92" s="261"/>
      <c r="Q92" s="262"/>
      <c r="R92" s="260"/>
      <c r="S92" s="261"/>
      <c r="T92" s="262"/>
      <c r="U92" s="260"/>
      <c r="V92" s="261"/>
      <c r="W92" s="262"/>
      <c r="X92" s="260"/>
      <c r="Y92" s="261"/>
      <c r="Z92" s="262"/>
      <c r="AA92" s="260"/>
      <c r="AB92" s="261"/>
      <c r="AC92" s="262"/>
      <c r="AD92" s="260"/>
      <c r="AE92" s="261"/>
      <c r="AF92" s="262"/>
      <c r="AG92" s="260"/>
      <c r="AH92" s="261"/>
      <c r="AI92" s="262"/>
      <c r="AJ92" s="260"/>
      <c r="AK92" s="261"/>
      <c r="AL92" s="262"/>
      <c r="AM92" s="260"/>
      <c r="AN92" s="261"/>
      <c r="AO92" s="262"/>
      <c r="AP92" s="283"/>
      <c r="AQ92" s="356"/>
      <c r="AR92" s="351"/>
      <c r="AS92" s="283"/>
      <c r="AT92" s="356"/>
      <c r="AU92" s="351"/>
      <c r="AV92" s="260"/>
      <c r="AW92" s="261"/>
      <c r="AX92" s="262"/>
      <c r="AY92" s="260"/>
      <c r="AZ92" s="261"/>
      <c r="BA92" s="262"/>
      <c r="BB92" s="260"/>
      <c r="BC92" s="261"/>
      <c r="BD92" s="262"/>
      <c r="BE92" s="260"/>
      <c r="BF92" s="261"/>
      <c r="BG92" s="262"/>
      <c r="BH92" s="260"/>
      <c r="BI92" s="261"/>
      <c r="BJ92" s="262"/>
      <c r="BK92" s="260"/>
      <c r="BL92" s="261"/>
      <c r="BM92" s="262"/>
      <c r="BN92" s="260"/>
      <c r="BO92" s="261"/>
      <c r="BP92" s="262"/>
      <c r="BQ92" s="260"/>
      <c r="BR92" s="261"/>
      <c r="BS92" s="262"/>
      <c r="BT92" s="260"/>
      <c r="BU92" s="261"/>
      <c r="BV92" s="262"/>
      <c r="BW92" s="260"/>
      <c r="BX92" s="261"/>
      <c r="BY92" s="262"/>
      <c r="BZ92" s="260"/>
      <c r="CA92" s="261" t="s">
        <v>22</v>
      </c>
      <c r="CB92" s="262">
        <v>20</v>
      </c>
      <c r="CC92" s="260"/>
      <c r="CD92" s="261"/>
      <c r="CE92" s="262"/>
      <c r="CF92" s="376" t="s">
        <v>2</v>
      </c>
      <c r="CG92" s="229"/>
      <c r="CH92" s="230" t="str">
        <f>IF(ISNUMBER(FW92),IF(ISNUMBER(MATCH(GA92,$CG$15:$CG$313,0)),0,MAX(CH$14:CH91)+1),"")</f>
        <v/>
      </c>
      <c r="CI92" s="7">
        <f t="shared" si="154"/>
        <v>102</v>
      </c>
      <c r="CJ92" s="7" t="str">
        <f t="shared" si="155"/>
        <v/>
      </c>
      <c r="CK92" s="7">
        <f t="shared" si="156"/>
        <v>40</v>
      </c>
      <c r="CL92" s="7">
        <f t="shared" si="157"/>
        <v>46</v>
      </c>
      <c r="CM92" s="7" t="str">
        <f t="shared" si="158"/>
        <v/>
      </c>
      <c r="CN92" s="7" t="str">
        <f t="shared" si="159"/>
        <v/>
      </c>
      <c r="CO92" s="7" t="str">
        <f t="shared" si="160"/>
        <v/>
      </c>
      <c r="CP92" s="7">
        <f t="shared" si="161"/>
        <v>45</v>
      </c>
      <c r="CQ92" s="7" t="str">
        <f t="shared" si="162"/>
        <v/>
      </c>
      <c r="CR92" s="7">
        <f t="shared" si="163"/>
        <v>44</v>
      </c>
      <c r="CS92" s="7">
        <f t="shared" si="164"/>
        <v>18</v>
      </c>
      <c r="CT92" s="7">
        <f t="shared" si="165"/>
        <v>35</v>
      </c>
      <c r="CU92" s="7" t="str">
        <f t="shared" si="166"/>
        <v/>
      </c>
      <c r="CV92" s="7" t="str">
        <f t="shared" si="167"/>
        <v/>
      </c>
      <c r="CW92" s="7" t="str">
        <f t="shared" si="168"/>
        <v/>
      </c>
      <c r="CX92" s="7" t="str">
        <f t="shared" si="169"/>
        <v/>
      </c>
      <c r="CY92" s="7" t="str">
        <f t="shared" si="170"/>
        <v/>
      </c>
      <c r="CZ92" s="7" t="str">
        <f t="shared" si="171"/>
        <v/>
      </c>
      <c r="DA92" s="7" t="str">
        <f t="shared" si="172"/>
        <v/>
      </c>
      <c r="DB92" s="7" t="str">
        <f t="shared" si="173"/>
        <v/>
      </c>
      <c r="DC92" s="7" t="str">
        <f t="shared" si="174"/>
        <v/>
      </c>
      <c r="DD92" s="7" t="str">
        <f t="shared" si="175"/>
        <v/>
      </c>
      <c r="DE92" s="7" t="str">
        <f t="shared" si="176"/>
        <v/>
      </c>
      <c r="DF92" s="7" t="str">
        <f t="shared" si="177"/>
        <v/>
      </c>
      <c r="DG92" s="7">
        <f t="shared" si="178"/>
        <v>56</v>
      </c>
      <c r="DH92" s="7" t="str">
        <f t="shared" si="179"/>
        <v/>
      </c>
      <c r="DI92" s="65" t="s">
        <v>2</v>
      </c>
      <c r="DJ92" s="309" t="str">
        <f t="shared" si="180"/>
        <v>itrack</v>
      </c>
      <c r="DK92" s="309" t="str">
        <f t="shared" si="181"/>
        <v>-</v>
      </c>
      <c r="DL92" s="309" t="str">
        <f t="shared" si="182"/>
        <v>itrack</v>
      </c>
      <c r="DM92" s="309" t="str">
        <f t="shared" si="183"/>
        <v>itrack</v>
      </c>
      <c r="DN92" s="309" t="str">
        <f t="shared" si="184"/>
        <v>-</v>
      </c>
      <c r="DO92" s="309" t="str">
        <f t="shared" si="185"/>
        <v>-</v>
      </c>
      <c r="DP92" s="309" t="str">
        <f t="shared" si="186"/>
        <v>-</v>
      </c>
      <c r="DQ92" s="309" t="str">
        <f t="shared" si="187"/>
        <v>itrack</v>
      </c>
      <c r="DR92" s="309" t="str">
        <f t="shared" si="188"/>
        <v>-</v>
      </c>
      <c r="DS92" s="309" t="str">
        <f t="shared" si="189"/>
        <v>itrack</v>
      </c>
      <c r="DT92" s="309" t="str">
        <f t="shared" si="190"/>
        <v>itrack</v>
      </c>
      <c r="DU92" s="309" t="str">
        <f t="shared" si="191"/>
        <v>itrack</v>
      </c>
      <c r="DV92" s="309" t="str">
        <f t="shared" si="192"/>
        <v>-</v>
      </c>
      <c r="DW92" s="309" t="str">
        <f t="shared" si="193"/>
        <v>-</v>
      </c>
      <c r="DX92" s="309" t="str">
        <f t="shared" si="194"/>
        <v>-</v>
      </c>
      <c r="DY92" s="309" t="str">
        <f t="shared" si="195"/>
        <v>-</v>
      </c>
      <c r="DZ92" s="309" t="str">
        <f t="shared" si="196"/>
        <v>-</v>
      </c>
      <c r="EA92" s="309" t="str">
        <f t="shared" si="197"/>
        <v>-</v>
      </c>
      <c r="EB92" s="309" t="str">
        <f t="shared" si="198"/>
        <v>-</v>
      </c>
      <c r="EC92" s="309" t="str">
        <f t="shared" si="199"/>
        <v>-</v>
      </c>
      <c r="ED92" s="309" t="str">
        <f t="shared" si="200"/>
        <v>-</v>
      </c>
      <c r="EE92" s="309" t="str">
        <f t="shared" si="201"/>
        <v>-</v>
      </c>
      <c r="EF92" s="309" t="str">
        <f t="shared" si="202"/>
        <v>-</v>
      </c>
      <c r="EG92" s="309" t="str">
        <f t="shared" si="203"/>
        <v>-</v>
      </c>
      <c r="EH92" s="309" t="str">
        <f t="shared" si="204"/>
        <v>itrack</v>
      </c>
      <c r="EI92" s="309" t="str">
        <f t="shared" si="205"/>
        <v>-</v>
      </c>
      <c r="EJ92" s="7"/>
      <c r="EK92" s="7"/>
      <c r="EL92" s="7"/>
      <c r="EM92" s="34"/>
      <c r="EN92" s="66" t="str">
        <f t="shared" si="206"/>
        <v>-</v>
      </c>
      <c r="EO92" s="66" t="str">
        <f t="shared" si="207"/>
        <v>-</v>
      </c>
      <c r="EP92" s="66">
        <f t="shared" si="208"/>
        <v>3</v>
      </c>
      <c r="EQ92" s="66">
        <f t="shared" si="209"/>
        <v>3</v>
      </c>
      <c r="ER92" s="66" t="str">
        <f t="shared" si="210"/>
        <v>-</v>
      </c>
      <c r="ES92" s="66" t="str">
        <f t="shared" si="211"/>
        <v>-</v>
      </c>
      <c r="ET92" s="66" t="str">
        <f t="shared" si="212"/>
        <v>-</v>
      </c>
      <c r="EU92" s="66">
        <f t="shared" si="213"/>
        <v>3</v>
      </c>
      <c r="EV92" s="66" t="str">
        <f t="shared" si="214"/>
        <v>-</v>
      </c>
      <c r="EW92" s="66">
        <f t="shared" si="215"/>
        <v>3</v>
      </c>
      <c r="EX92" s="66">
        <f t="shared" si="216"/>
        <v>2</v>
      </c>
      <c r="EY92" s="66">
        <f t="shared" si="217"/>
        <v>2</v>
      </c>
      <c r="EZ92" s="66" t="str">
        <f t="shared" si="218"/>
        <v>-</v>
      </c>
      <c r="FA92" s="66" t="str">
        <f t="shared" si="219"/>
        <v>-</v>
      </c>
      <c r="FB92" s="66" t="str">
        <f t="shared" si="220"/>
        <v>-</v>
      </c>
      <c r="FC92" s="66" t="str">
        <f t="shared" si="221"/>
        <v>-</v>
      </c>
      <c r="FD92" s="66" t="str">
        <f t="shared" si="222"/>
        <v>-</v>
      </c>
      <c r="FE92" s="66" t="str">
        <f t="shared" si="223"/>
        <v>-</v>
      </c>
      <c r="FF92" s="66" t="str">
        <f t="shared" si="224"/>
        <v>-</v>
      </c>
      <c r="FG92" s="66" t="str">
        <f t="shared" si="225"/>
        <v>-</v>
      </c>
      <c r="FH92" s="66" t="str">
        <f t="shared" si="226"/>
        <v>-</v>
      </c>
      <c r="FI92" s="66" t="str">
        <f t="shared" si="227"/>
        <v>-</v>
      </c>
      <c r="FJ92" s="66" t="str">
        <f t="shared" si="228"/>
        <v>-</v>
      </c>
      <c r="FK92" s="66" t="str">
        <f t="shared" si="229"/>
        <v>-</v>
      </c>
      <c r="FL92" s="66">
        <f t="shared" si="230"/>
        <v>3</v>
      </c>
      <c r="FM92" s="66" t="str">
        <f t="shared" si="231"/>
        <v>-</v>
      </c>
      <c r="FN92" s="7"/>
      <c r="FO92" s="7"/>
      <c r="FP92" s="7"/>
      <c r="FQ92" s="97" t="s">
        <v>2</v>
      </c>
      <c r="FR92" s="71"/>
      <c r="FS92" s="7">
        <f>IF(ISNUMBER(INDEX($CI$15:$DI$314,$B92,GC$5)),MAX(FS$14:FS91)+1,0)</f>
        <v>0</v>
      </c>
      <c r="FT92" s="7" t="str">
        <f t="shared" si="232"/>
        <v/>
      </c>
      <c r="FU92" s="7" t="str">
        <f t="shared" si="233"/>
        <v/>
      </c>
      <c r="FV92" s="291">
        <f t="shared" si="234"/>
        <v>78</v>
      </c>
      <c r="FW92" s="291" t="str">
        <f t="shared" si="235"/>
        <v/>
      </c>
      <c r="FX92" s="291" t="str">
        <f t="shared" si="236"/>
        <v/>
      </c>
      <c r="FY92" s="85" t="str">
        <f t="shared" si="237"/>
        <v/>
      </c>
      <c r="FZ92" s="338" t="str">
        <f t="shared" si="238"/>
        <v/>
      </c>
      <c r="GA92" s="316" t="str">
        <f t="shared" si="239"/>
        <v/>
      </c>
      <c r="GB92" s="28" t="str">
        <f t="shared" si="240"/>
        <v/>
      </c>
      <c r="GC92" s="279" t="str">
        <f t="shared" si="248"/>
        <v/>
      </c>
      <c r="GD92" s="366" t="str">
        <f t="shared" si="241"/>
        <v/>
      </c>
      <c r="GE92" s="81"/>
      <c r="GF92" s="279" t="str">
        <f t="shared" si="249"/>
        <v/>
      </c>
      <c r="GG92" s="366" t="str">
        <f t="shared" si="242"/>
        <v/>
      </c>
      <c r="GH92" s="81"/>
      <c r="GI92" s="279" t="str">
        <f t="shared" si="250"/>
        <v/>
      </c>
      <c r="GJ92" s="366" t="str">
        <f t="shared" si="243"/>
        <v/>
      </c>
      <c r="GK92" s="81"/>
      <c r="GL92" s="279" t="str">
        <f t="shared" si="251"/>
        <v/>
      </c>
      <c r="GM92" s="362" t="str">
        <f t="shared" si="244"/>
        <v/>
      </c>
      <c r="GN92" s="81"/>
      <c r="GO92" s="279" t="str">
        <f t="shared" si="252"/>
        <v/>
      </c>
      <c r="GP92" s="286" t="str">
        <f t="shared" si="245"/>
        <v/>
      </c>
      <c r="GQ92" s="279"/>
      <c r="GR92" s="339" t="str">
        <f>IF(ISNUMBER(IF92),INDEX($GA$15:$GA$313,MATCH(IF92,$IE$15:$IE$190,0),1),"")</f>
        <v/>
      </c>
      <c r="GS92" s="341" t="str">
        <f t="shared" si="246"/>
        <v/>
      </c>
      <c r="GT92" s="340" t="str">
        <f t="shared" si="247"/>
        <v/>
      </c>
      <c r="GU92" s="279"/>
      <c r="GV92" s="279"/>
      <c r="GW92" s="279"/>
      <c r="GX92" s="279"/>
      <c r="GY92" s="279"/>
      <c r="GZ92" s="71"/>
      <c r="HA92" s="281"/>
      <c r="HB92" s="371"/>
      <c r="HC92" s="282"/>
      <c r="HD92" s="282"/>
      <c r="HE92" s="282"/>
      <c r="HF92" s="282"/>
      <c r="HG92" s="282"/>
      <c r="HH92" s="282"/>
      <c r="HI92" s="282"/>
      <c r="HJ92" s="282"/>
      <c r="HK92" s="293"/>
      <c r="HL92" s="293"/>
      <c r="HM92" s="75"/>
      <c r="HN92" s="293">
        <f>IF(HA92&lt;&gt;"",MAX(HN$14:HN91)+1,0)</f>
        <v>0</v>
      </c>
      <c r="HO92" s="293">
        <f>IF(HB92&lt;&gt;"",MAX(HO$14:HO91)+1,0)</f>
        <v>0</v>
      </c>
      <c r="HP92" s="293">
        <f>IF(HC92&lt;&gt;"",MAX(HP$14:HP91)+1,0)</f>
        <v>0</v>
      </c>
      <c r="HQ92" s="293">
        <f>IF(HD92&lt;&gt;"",MAX(HQ$14:HQ91)+1,0)</f>
        <v>0</v>
      </c>
      <c r="HR92" s="293">
        <f>IF(HE92&lt;&gt;"",MAX(HR$14:HR91)+1,0)</f>
        <v>0</v>
      </c>
      <c r="HS92" s="293">
        <f>IF(HF92&lt;&gt;"",MAX(HS$14:HS91)+1,0)</f>
        <v>0</v>
      </c>
      <c r="HT92" s="293">
        <f>IF(HG92&lt;&gt;"",MAX(HT$14:HT91)+1,0)</f>
        <v>0</v>
      </c>
      <c r="HU92" s="293">
        <f>IF(HH92&lt;&gt;"",MAX(HU$14:HU91)+1,0)</f>
        <v>0</v>
      </c>
      <c r="HV92" s="293">
        <f>IF(HI92&lt;&gt;"",MAX(HV$14:HV91)+1,0)</f>
        <v>0</v>
      </c>
      <c r="HW92" s="293">
        <f>IF(HJ92&lt;&gt;"",MAX(HW$14:HW91)+1,0)</f>
        <v>0</v>
      </c>
      <c r="HX92" s="293">
        <f>IF(HK92&lt;&gt;"",MAX(HX$14:HX91)+1,0)</f>
        <v>0</v>
      </c>
      <c r="HY92" s="293">
        <f>IF(HL92&lt;&gt;"",MAX(HY$14:HY91)+1,0)</f>
        <v>0</v>
      </c>
      <c r="HZ92" s="75">
        <f t="shared" si="253"/>
        <v>3</v>
      </c>
      <c r="IA92" s="75">
        <f t="shared" si="254"/>
        <v>0</v>
      </c>
      <c r="IB92" s="75">
        <f t="shared" si="255"/>
        <v>13</v>
      </c>
      <c r="IC92" s="75" t="str">
        <f t="shared" si="256"/>
        <v>etrate</v>
      </c>
      <c r="ID92" s="395" t="str">
        <f t="shared" si="257"/>
        <v/>
      </c>
      <c r="IE92" s="394">
        <f>IF(ISNUMBER(MATCH(GA92,$IC$15:$IC$313,0)),0,MAX(IE$14:IE91)+1)</f>
        <v>0</v>
      </c>
      <c r="IF92" s="394" t="str">
        <f t="shared" si="258"/>
        <v/>
      </c>
      <c r="IG92" s="383"/>
      <c r="IH92" s="80"/>
      <c r="II92" s="19"/>
      <c r="IJ92" s="282"/>
      <c r="IK92" s="71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98"/>
      <c r="JB92" s="180"/>
      <c r="JC92" s="107"/>
      <c r="JD92" s="107"/>
      <c r="JE92" s="107"/>
      <c r="JF92" s="107"/>
      <c r="JG92" s="188"/>
      <c r="JH92" s="180"/>
      <c r="JI92" s="134"/>
      <c r="JJ92" s="180"/>
      <c r="JK92" s="134"/>
      <c r="JL92" s="107"/>
      <c r="JM92" s="107"/>
      <c r="JN92" s="134"/>
      <c r="JO92" s="107"/>
      <c r="JP92" s="107"/>
      <c r="JQ92" s="107"/>
      <c r="JR92" s="160" t="str">
        <f t="shared" si="150"/>
        <v/>
      </c>
      <c r="JS92" s="160" t="str">
        <f t="shared" si="151"/>
        <v/>
      </c>
      <c r="JT92" s="160" t="str">
        <f t="shared" si="152"/>
        <v/>
      </c>
      <c r="JU92" s="160" t="str">
        <f t="shared" si="153"/>
        <v/>
      </c>
      <c r="JV92" s="98"/>
      <c r="JW92" s="71"/>
      <c r="JX92" s="293" t="str">
        <f>IF(AND(ISNUMBER(JX$14),ISNUMBER(MATCH($IC92,DJ$15:DJ$313,0))),$IC92,"")</f>
        <v/>
      </c>
      <c r="JY92" s="293" t="str">
        <f>IF(AND(ISNUMBER(JY$14),ISNUMBER(MATCH($IC92,DK$15:DK$313,0))),$IC92,"")</f>
        <v/>
      </c>
      <c r="JZ92" s="293" t="str">
        <f>IF(AND(ISNUMBER(JZ$14),ISNUMBER(MATCH($IC92,DL$15:DL$313,0))),$IC92,"")</f>
        <v/>
      </c>
      <c r="KA92" s="293" t="str">
        <f>IF(AND(ISNUMBER(KA$14),ISNUMBER(MATCH($IC92,DM$15:DM$313,0))),$IC92,"")</f>
        <v/>
      </c>
      <c r="KB92" s="293" t="str">
        <f>IF(AND(ISNUMBER(KB$14),ISNUMBER(MATCH($IC92,DN$15:DN$313,0))),$IC92,"")</f>
        <v/>
      </c>
      <c r="KC92" s="293" t="str">
        <f>IF(AND(ISNUMBER(KC$14),ISNUMBER(MATCH($IC92,DO$15:DO$313,0))),$IC92,"")</f>
        <v/>
      </c>
      <c r="KD92" s="293" t="str">
        <f>IF(AND(ISNUMBER(KD$14),ISNUMBER(MATCH($IC92,DP$15:DP$313,0))),$IC92,"")</f>
        <v/>
      </c>
      <c r="KE92" s="293" t="str">
        <f>IF(AND(ISNUMBER(KE$14),ISNUMBER(MATCH($IC92,DQ$15:DQ$313,0))),$IC92,"")</f>
        <v/>
      </c>
      <c r="KF92" s="293" t="str">
        <f>IF(AND(ISNUMBER(KF$14),ISNUMBER(MATCH($IC92,DR$15:DR$313,0))),$IC92,"")</f>
        <v/>
      </c>
      <c r="KG92" s="293" t="str">
        <f>IF(AND(ISNUMBER(KG$14),ISNUMBER(MATCH($IC92,DS$15:DS$313,0))),$IC92,"")</f>
        <v/>
      </c>
      <c r="KH92" s="293" t="str">
        <f>IF(AND(ISNUMBER(KH$14),ISNUMBER(MATCH($IC92,DT$15:DT$313,0))),$IC92,"")</f>
        <v/>
      </c>
      <c r="KI92" s="293" t="str">
        <f>IF(AND(ISNUMBER(KI$14),ISNUMBER(MATCH($IC92,DU$15:DU$313,0))),$IC92,"")</f>
        <v/>
      </c>
      <c r="KJ92" s="293" t="str">
        <f>IF(AND(ISNUMBER(KJ$14),ISNUMBER(MATCH($IC92,DV$15:DV$313,0))),$IC92,"")</f>
        <v/>
      </c>
      <c r="KK92" s="293" t="str">
        <f>IF(AND(ISNUMBER(KK$14),ISNUMBER(MATCH($IC92,DW$15:DW$313,0))),$IC92,"")</f>
        <v/>
      </c>
      <c r="KL92" s="293" t="str">
        <f>IF(AND(ISNUMBER(KL$14),ISNUMBER(MATCH($IC92,DX$15:DX$313,0))),$IC92,"")</f>
        <v/>
      </c>
      <c r="KM92" s="293" t="str">
        <f>IF(AND(ISNUMBER(KM$14),ISNUMBER(MATCH($IC92,DY$15:DY$313,0))),$IC92,"")</f>
        <v>etrate</v>
      </c>
      <c r="KN92" s="293" t="str">
        <f>IF(AND(ISNUMBER(KN$14),ISNUMBER(MATCH($IC92,DZ$15:DZ$313,0))),$IC92,"")</f>
        <v/>
      </c>
      <c r="KO92" s="293" t="str">
        <f>IF(AND(ISNUMBER(KO$14),ISNUMBER(MATCH($IC92,EA$15:EA$313,0))),$IC92,"")</f>
        <v/>
      </c>
      <c r="KP92" s="293" t="str">
        <f>IF(AND(ISNUMBER(KP$14),ISNUMBER(MATCH($IC92,EB$15:EB$313,0))),$IC92,"")</f>
        <v/>
      </c>
      <c r="KQ92" s="293" t="str">
        <f>IF(AND(ISNUMBER(KQ$14),ISNUMBER(MATCH($IC92,EC$15:EC$313,0))),$IC92,"")</f>
        <v/>
      </c>
      <c r="KR92" s="293" t="str">
        <f>IF(AND(ISNUMBER(KR$14),ISNUMBER(MATCH($IC92,ED$15:ED$313,0))),$IC92,"")</f>
        <v/>
      </c>
      <c r="KS92" s="293" t="str">
        <f>IF(AND(ISNUMBER(KS$14),ISNUMBER(MATCH($IC92,EE$15:EE$313,0))),$IC92,"")</f>
        <v>etrate</v>
      </c>
      <c r="KT92" s="293" t="str">
        <f>IF(AND(ISNUMBER(KT$14),ISNUMBER(MATCH($IC92,EF$15:EF$313,0))),$IC92,"")</f>
        <v/>
      </c>
      <c r="KU92" s="293" t="str">
        <f>IF(AND(ISNUMBER(KU$14),ISNUMBER(MATCH($IC92,EG$15:EG$313,0))),$IC92,"")</f>
        <v>etrate</v>
      </c>
      <c r="KV92" s="293" t="str">
        <f>IF(AND(ISNUMBER(KV$14),ISNUMBER(MATCH($IC92,EH$15:EH$313,0))),$IC92,"")</f>
        <v/>
      </c>
      <c r="KW92" s="293" t="str">
        <f>IF(AND(ISNUMBER(KW$14),ISNUMBER(MATCH($IC92,EI$15:EI$313,0))),$IC92,"")</f>
        <v/>
      </c>
      <c r="KX92" s="293" t="str">
        <f>IF(AND(ISNUMBER(KX$14),ISNUMBER(MATCH($IC92,EJ$15:EJ$313,0))),$IC92,"")</f>
        <v/>
      </c>
      <c r="KY92" s="293" t="str">
        <f>IF(AND(ISNUMBER(KY$14),ISNUMBER(MATCH($IC92,EK$15:EK$313,0))),$IC92,"")</f>
        <v/>
      </c>
      <c r="KZ92" s="293"/>
      <c r="LA92" s="293"/>
      <c r="LB92" s="293"/>
      <c r="LC92" s="75">
        <f>COUNTIF(JX92:KY92,"="&amp;IC92)</f>
        <v>3</v>
      </c>
      <c r="LD92" s="71"/>
      <c r="LE92" s="71"/>
      <c r="LF92" s="71"/>
      <c r="LG92" s="71"/>
      <c r="LH92" s="71"/>
      <c r="LI92" s="71"/>
      <c r="LJ92" s="71"/>
      <c r="LK92" s="71"/>
      <c r="LL92" s="71"/>
      <c r="LM92" s="71"/>
      <c r="LN92" s="71"/>
      <c r="LO92" s="71"/>
      <c r="LP92" s="71"/>
      <c r="LQ92" s="71"/>
    </row>
    <row r="93" spans="1:329" ht="6" customHeight="1" x14ac:dyDescent="0.25">
      <c r="A93" s="80"/>
      <c r="B93" s="305">
        <f t="shared" si="259"/>
        <v>79</v>
      </c>
      <c r="C93" s="84" t="s">
        <v>116</v>
      </c>
      <c r="D93" s="303" t="s">
        <v>502</v>
      </c>
      <c r="E93" s="71"/>
      <c r="F93" s="260"/>
      <c r="G93" s="261" t="s">
        <v>664</v>
      </c>
      <c r="H93" s="262" t="s">
        <v>2</v>
      </c>
      <c r="I93" s="260"/>
      <c r="J93" s="261"/>
      <c r="K93" s="262"/>
      <c r="L93" s="260"/>
      <c r="M93" s="261"/>
      <c r="N93" s="262"/>
      <c r="O93" s="260"/>
      <c r="P93" s="261"/>
      <c r="Q93" s="262"/>
      <c r="R93" s="260"/>
      <c r="S93" s="261"/>
      <c r="T93" s="262"/>
      <c r="U93" s="260"/>
      <c r="V93" s="261"/>
      <c r="W93" s="262"/>
      <c r="X93" s="260"/>
      <c r="Y93" s="261"/>
      <c r="Z93" s="262"/>
      <c r="AA93" s="260"/>
      <c r="AB93" s="261"/>
      <c r="AC93" s="262"/>
      <c r="AD93" s="260"/>
      <c r="AE93" s="261"/>
      <c r="AF93" s="262"/>
      <c r="AG93" s="260"/>
      <c r="AH93" s="261"/>
      <c r="AI93" s="262"/>
      <c r="AJ93" s="260"/>
      <c r="AK93" s="261"/>
      <c r="AL93" s="262"/>
      <c r="AM93" s="260"/>
      <c r="AN93" s="261"/>
      <c r="AO93" s="262"/>
      <c r="AP93" s="283"/>
      <c r="AQ93" s="356"/>
      <c r="AR93" s="351"/>
      <c r="AS93" s="283"/>
      <c r="AT93" s="356"/>
      <c r="AU93" s="351"/>
      <c r="AV93" s="260"/>
      <c r="AW93" s="261"/>
      <c r="AX93" s="262"/>
      <c r="AY93" s="260"/>
      <c r="AZ93" s="261"/>
      <c r="BA93" s="262"/>
      <c r="BB93" s="260"/>
      <c r="BC93" s="261"/>
      <c r="BD93" s="262"/>
      <c r="BE93" s="260"/>
      <c r="BF93" s="261"/>
      <c r="BG93" s="262"/>
      <c r="BH93" s="260"/>
      <c r="BI93" s="261"/>
      <c r="BJ93" s="262"/>
      <c r="BK93" s="260"/>
      <c r="BL93" s="261"/>
      <c r="BM93" s="262"/>
      <c r="BN93" s="260"/>
      <c r="BO93" s="261"/>
      <c r="BP93" s="262"/>
      <c r="BQ93" s="260"/>
      <c r="BR93" s="261"/>
      <c r="BS93" s="262"/>
      <c r="BT93" s="260"/>
      <c r="BU93" s="261"/>
      <c r="BV93" s="262"/>
      <c r="BW93" s="260"/>
      <c r="BX93" s="261"/>
      <c r="BY93" s="262"/>
      <c r="BZ93" s="260"/>
      <c r="CA93" s="261" t="s">
        <v>69</v>
      </c>
      <c r="CB93" s="262">
        <v>10</v>
      </c>
      <c r="CC93" s="260"/>
      <c r="CD93" s="261"/>
      <c r="CE93" s="262"/>
      <c r="CF93" s="376" t="s">
        <v>2</v>
      </c>
      <c r="CG93" s="229"/>
      <c r="CH93" s="230" t="str">
        <f>IF(ISNUMBER(FW93),IF(ISNUMBER(MATCH(GA93,$CG$15:$CG$313,0)),0,MAX(CH$14:CH92)+1),"")</f>
        <v/>
      </c>
      <c r="CI93" s="7">
        <f t="shared" si="154"/>
        <v>75</v>
      </c>
      <c r="CJ93" s="7" t="str">
        <f t="shared" si="155"/>
        <v/>
      </c>
      <c r="CK93" s="7" t="str">
        <f t="shared" si="156"/>
        <v/>
      </c>
      <c r="CL93" s="7">
        <f t="shared" si="157"/>
        <v>57</v>
      </c>
      <c r="CM93" s="7" t="str">
        <f t="shared" si="158"/>
        <v/>
      </c>
      <c r="CN93" s="7" t="str">
        <f t="shared" si="159"/>
        <v/>
      </c>
      <c r="CO93" s="7" t="str">
        <f t="shared" si="160"/>
        <v/>
      </c>
      <c r="CP93" s="7" t="str">
        <f t="shared" si="161"/>
        <v/>
      </c>
      <c r="CQ93" s="7" t="str">
        <f t="shared" si="162"/>
        <v/>
      </c>
      <c r="CR93" s="7" t="str">
        <f t="shared" si="163"/>
        <v/>
      </c>
      <c r="CS93" s="7">
        <f t="shared" si="164"/>
        <v>34</v>
      </c>
      <c r="CT93" s="7" t="str">
        <f t="shared" si="165"/>
        <v/>
      </c>
      <c r="CU93" s="7" t="str">
        <f t="shared" si="166"/>
        <v/>
      </c>
      <c r="CV93" s="7" t="str">
        <f t="shared" si="167"/>
        <v/>
      </c>
      <c r="CW93" s="7" t="str">
        <f t="shared" si="168"/>
        <v/>
      </c>
      <c r="CX93" s="7">
        <f t="shared" si="169"/>
        <v>15</v>
      </c>
      <c r="CY93" s="7">
        <f t="shared" si="170"/>
        <v>14</v>
      </c>
      <c r="CZ93" s="7" t="str">
        <f t="shared" si="171"/>
        <v/>
      </c>
      <c r="DA93" s="7" t="str">
        <f t="shared" si="172"/>
        <v/>
      </c>
      <c r="DB93" s="7">
        <f t="shared" si="173"/>
        <v>17</v>
      </c>
      <c r="DC93" s="7" t="str">
        <f t="shared" si="174"/>
        <v/>
      </c>
      <c r="DD93" s="7">
        <f t="shared" si="175"/>
        <v>12</v>
      </c>
      <c r="DE93" s="7">
        <f t="shared" si="176"/>
        <v>13</v>
      </c>
      <c r="DF93" s="7">
        <f t="shared" si="177"/>
        <v>11</v>
      </c>
      <c r="DG93" s="7">
        <f t="shared" si="178"/>
        <v>15</v>
      </c>
      <c r="DH93" s="7">
        <f t="shared" si="179"/>
        <v>34</v>
      </c>
      <c r="DI93" s="65" t="s">
        <v>2</v>
      </c>
      <c r="DJ93" s="309" t="str">
        <f t="shared" si="180"/>
        <v>ss</v>
      </c>
      <c r="DK93" s="309" t="str">
        <f t="shared" si="181"/>
        <v>-</v>
      </c>
      <c r="DL93" s="309" t="str">
        <f t="shared" si="182"/>
        <v>-</v>
      </c>
      <c r="DM93" s="309" t="str">
        <f t="shared" si="183"/>
        <v>ss</v>
      </c>
      <c r="DN93" s="309" t="str">
        <f t="shared" si="184"/>
        <v>-</v>
      </c>
      <c r="DO93" s="309" t="str">
        <f t="shared" si="185"/>
        <v>-</v>
      </c>
      <c r="DP93" s="309" t="str">
        <f t="shared" si="186"/>
        <v>-</v>
      </c>
      <c r="DQ93" s="309" t="str">
        <f t="shared" si="187"/>
        <v>-</v>
      </c>
      <c r="DR93" s="309" t="str">
        <f t="shared" si="188"/>
        <v>-</v>
      </c>
      <c r="DS93" s="309" t="str">
        <f t="shared" si="189"/>
        <v>-</v>
      </c>
      <c r="DT93" s="309" t="str">
        <f t="shared" si="190"/>
        <v>ss</v>
      </c>
      <c r="DU93" s="309" t="str">
        <f t="shared" si="191"/>
        <v>-</v>
      </c>
      <c r="DV93" s="309" t="str">
        <f t="shared" si="192"/>
        <v>-</v>
      </c>
      <c r="DW93" s="309" t="str">
        <f t="shared" si="193"/>
        <v>-</v>
      </c>
      <c r="DX93" s="309" t="str">
        <f t="shared" si="194"/>
        <v>-</v>
      </c>
      <c r="DY93" s="309" t="str">
        <f t="shared" si="195"/>
        <v>ss</v>
      </c>
      <c r="DZ93" s="309" t="str">
        <f t="shared" si="196"/>
        <v>ss</v>
      </c>
      <c r="EA93" s="309" t="str">
        <f t="shared" si="197"/>
        <v>-</v>
      </c>
      <c r="EB93" s="309" t="str">
        <f t="shared" si="198"/>
        <v>-</v>
      </c>
      <c r="EC93" s="309" t="str">
        <f t="shared" si="199"/>
        <v>ss11</v>
      </c>
      <c r="ED93" s="309" t="str">
        <f t="shared" si="200"/>
        <v>-</v>
      </c>
      <c r="EE93" s="309" t="str">
        <f t="shared" si="201"/>
        <v>ss11</v>
      </c>
      <c r="EF93" s="309" t="str">
        <f t="shared" si="202"/>
        <v>ss11</v>
      </c>
      <c r="EG93" s="309" t="str">
        <f t="shared" si="203"/>
        <v>ss</v>
      </c>
      <c r="EH93" s="309" t="str">
        <f t="shared" si="204"/>
        <v>ss</v>
      </c>
      <c r="EI93" s="309" t="str">
        <f t="shared" si="205"/>
        <v>ss</v>
      </c>
      <c r="EJ93" s="7"/>
      <c r="EK93" s="7"/>
      <c r="EL93" s="7"/>
      <c r="EM93" s="34"/>
      <c r="EN93" s="66" t="str">
        <f t="shared" si="206"/>
        <v>-</v>
      </c>
      <c r="EO93" s="66" t="str">
        <f t="shared" si="207"/>
        <v>-</v>
      </c>
      <c r="EP93" s="66" t="str">
        <f t="shared" si="208"/>
        <v>-</v>
      </c>
      <c r="EQ93" s="66">
        <f t="shared" si="209"/>
        <v>0</v>
      </c>
      <c r="ER93" s="66" t="str">
        <f t="shared" si="210"/>
        <v>-</v>
      </c>
      <c r="ES93" s="66" t="str">
        <f t="shared" si="211"/>
        <v>-</v>
      </c>
      <c r="ET93" s="66" t="str">
        <f t="shared" si="212"/>
        <v>-</v>
      </c>
      <c r="EU93" s="66" t="str">
        <f t="shared" si="213"/>
        <v>-</v>
      </c>
      <c r="EV93" s="66" t="str">
        <f t="shared" si="214"/>
        <v>-</v>
      </c>
      <c r="EW93" s="66" t="str">
        <f t="shared" si="215"/>
        <v>-</v>
      </c>
      <c r="EX93" s="66">
        <f t="shared" si="216"/>
        <v>1.0000000000000001E-5</v>
      </c>
      <c r="EY93" s="66" t="str">
        <f t="shared" si="217"/>
        <v>-</v>
      </c>
      <c r="EZ93" s="66" t="str">
        <f t="shared" si="218"/>
        <v>-</v>
      </c>
      <c r="FA93" s="66" t="str">
        <f t="shared" si="219"/>
        <v>-</v>
      </c>
      <c r="FB93" s="66" t="str">
        <f t="shared" si="220"/>
        <v>-</v>
      </c>
      <c r="FC93" s="66">
        <f t="shared" si="221"/>
        <v>9.9999999999999995E-7</v>
      </c>
      <c r="FD93" s="66">
        <f t="shared" si="222"/>
        <v>0.01</v>
      </c>
      <c r="FE93" s="66" t="str">
        <f t="shared" si="223"/>
        <v>-</v>
      </c>
      <c r="FF93" s="66" t="str">
        <f t="shared" si="224"/>
        <v>-</v>
      </c>
      <c r="FG93" s="66">
        <f t="shared" si="225"/>
        <v>2.0000000000000001E-4</v>
      </c>
      <c r="FH93" s="66" t="str">
        <f t="shared" si="226"/>
        <v>-</v>
      </c>
      <c r="FI93" s="66">
        <f t="shared" si="227"/>
        <v>9.9999999999999995E-7</v>
      </c>
      <c r="FJ93" s="66">
        <f t="shared" si="228"/>
        <v>9.9999999999999995E-8</v>
      </c>
      <c r="FK93" s="66">
        <f t="shared" si="229"/>
        <v>9.9999999999999995E-7</v>
      </c>
      <c r="FL93" s="66">
        <f t="shared" si="230"/>
        <v>1.0000000000000001E-5</v>
      </c>
      <c r="FM93" s="66">
        <f t="shared" si="231"/>
        <v>9.9999999999999995E-7</v>
      </c>
      <c r="FN93" s="7"/>
      <c r="FO93" s="7"/>
      <c r="FP93" s="7"/>
      <c r="FQ93" s="97" t="s">
        <v>2</v>
      </c>
      <c r="FR93" s="71"/>
      <c r="FS93" s="7">
        <f>IF(ISNUMBER(INDEX($CI$15:$DI$314,$B93,GC$5)),MAX(FS$14:FS92)+1,0)</f>
        <v>15</v>
      </c>
      <c r="FT93" s="7" t="str">
        <f t="shared" si="232"/>
        <v/>
      </c>
      <c r="FU93" s="7" t="str">
        <f t="shared" si="233"/>
        <v/>
      </c>
      <c r="FV93" s="291">
        <f t="shared" si="234"/>
        <v>79</v>
      </c>
      <c r="FW93" s="291" t="str">
        <f t="shared" si="235"/>
        <v/>
      </c>
      <c r="FX93" s="291" t="str">
        <f t="shared" si="236"/>
        <v/>
      </c>
      <c r="FY93" s="85" t="str">
        <f t="shared" si="237"/>
        <v/>
      </c>
      <c r="FZ93" s="338" t="str">
        <f t="shared" si="238"/>
        <v/>
      </c>
      <c r="GA93" s="316" t="str">
        <f t="shared" si="239"/>
        <v/>
      </c>
      <c r="GB93" s="28" t="str">
        <f t="shared" si="240"/>
        <v/>
      </c>
      <c r="GC93" s="279" t="str">
        <f t="shared" si="248"/>
        <v/>
      </c>
      <c r="GD93" s="366" t="str">
        <f t="shared" si="241"/>
        <v/>
      </c>
      <c r="GE93" s="81"/>
      <c r="GF93" s="279" t="str">
        <f t="shared" si="249"/>
        <v/>
      </c>
      <c r="GG93" s="366" t="str">
        <f t="shared" si="242"/>
        <v/>
      </c>
      <c r="GH93" s="81"/>
      <c r="GI93" s="279" t="str">
        <f t="shared" si="250"/>
        <v/>
      </c>
      <c r="GJ93" s="366" t="str">
        <f t="shared" si="243"/>
        <v/>
      </c>
      <c r="GK93" s="81"/>
      <c r="GL93" s="279" t="str">
        <f t="shared" si="251"/>
        <v/>
      </c>
      <c r="GM93" s="362" t="str">
        <f t="shared" si="244"/>
        <v/>
      </c>
      <c r="GN93" s="81"/>
      <c r="GO93" s="279" t="str">
        <f t="shared" si="252"/>
        <v/>
      </c>
      <c r="GP93" s="286" t="str">
        <f t="shared" si="245"/>
        <v/>
      </c>
      <c r="GQ93" s="279"/>
      <c r="GR93" s="339" t="str">
        <f>IF(ISNUMBER(IF93),INDEX($GA$15:$GA$313,MATCH(IF93,$IE$15:$IE$190,0),1),"")</f>
        <v/>
      </c>
      <c r="GS93" s="341" t="str">
        <f t="shared" si="246"/>
        <v/>
      </c>
      <c r="GT93" s="340" t="str">
        <f t="shared" si="247"/>
        <v/>
      </c>
      <c r="GU93" s="279"/>
      <c r="GV93" s="279"/>
      <c r="GW93" s="279"/>
      <c r="GX93" s="279"/>
      <c r="GY93" s="279"/>
      <c r="GZ93" s="71"/>
      <c r="HA93" s="281"/>
      <c r="HB93" s="371"/>
      <c r="HC93" s="282"/>
      <c r="HD93" s="282"/>
      <c r="HE93" s="282"/>
      <c r="HF93" s="282"/>
      <c r="HG93" s="282"/>
      <c r="HH93" s="282"/>
      <c r="HI93" s="282"/>
      <c r="HJ93" s="282"/>
      <c r="HK93" s="293"/>
      <c r="HL93" s="293"/>
      <c r="HM93" s="75"/>
      <c r="HN93" s="293">
        <f>IF(HA93&lt;&gt;"",MAX(HN$14:HN92)+1,0)</f>
        <v>0</v>
      </c>
      <c r="HO93" s="293">
        <f>IF(HB93&lt;&gt;"",MAX(HO$14:HO92)+1,0)</f>
        <v>0</v>
      </c>
      <c r="HP93" s="293">
        <f>IF(HC93&lt;&gt;"",MAX(HP$14:HP92)+1,0)</f>
        <v>0</v>
      </c>
      <c r="HQ93" s="293">
        <f>IF(HD93&lt;&gt;"",MAX(HQ$14:HQ92)+1,0)</f>
        <v>0</v>
      </c>
      <c r="HR93" s="293">
        <f>IF(HE93&lt;&gt;"",MAX(HR$14:HR92)+1,0)</f>
        <v>0</v>
      </c>
      <c r="HS93" s="293">
        <f>IF(HF93&lt;&gt;"",MAX(HS$14:HS92)+1,0)</f>
        <v>0</v>
      </c>
      <c r="HT93" s="293">
        <f>IF(HG93&lt;&gt;"",MAX(HT$14:HT92)+1,0)</f>
        <v>0</v>
      </c>
      <c r="HU93" s="293">
        <f>IF(HH93&lt;&gt;"",MAX(HU$14:HU92)+1,0)</f>
        <v>0</v>
      </c>
      <c r="HV93" s="293">
        <f>IF(HI93&lt;&gt;"",MAX(HV$14:HV92)+1,0)</f>
        <v>0</v>
      </c>
      <c r="HW93" s="293">
        <f>IF(HJ93&lt;&gt;"",MAX(HW$14:HW92)+1,0)</f>
        <v>0</v>
      </c>
      <c r="HX93" s="293">
        <f>IF(HK93&lt;&gt;"",MAX(HX$14:HX92)+1,0)</f>
        <v>0</v>
      </c>
      <c r="HY93" s="293">
        <f>IF(HL93&lt;&gt;"",MAX(HY$14:HY92)+1,0)</f>
        <v>0</v>
      </c>
      <c r="HZ93" s="75">
        <f t="shared" si="253"/>
        <v>3</v>
      </c>
      <c r="IA93" s="75">
        <f t="shared" si="254"/>
        <v>0</v>
      </c>
      <c r="IB93" s="75">
        <f t="shared" si="255"/>
        <v>14</v>
      </c>
      <c r="IC93" s="75" t="str">
        <f t="shared" si="256"/>
        <v>depth</v>
      </c>
      <c r="ID93" s="395" t="str">
        <f t="shared" si="257"/>
        <v/>
      </c>
      <c r="IE93" s="394">
        <f>IF(ISNUMBER(MATCH(GA93,$IC$15:$IC$313,0)),0,MAX(IE$14:IE92)+1)</f>
        <v>0</v>
      </c>
      <c r="IF93" s="394" t="str">
        <f t="shared" si="258"/>
        <v/>
      </c>
      <c r="IG93" s="383"/>
      <c r="IH93" s="80"/>
      <c r="II93" s="19"/>
      <c r="IJ93" s="282"/>
      <c r="IK93" s="71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98"/>
      <c r="JB93" s="180"/>
      <c r="JC93" s="107"/>
      <c r="JD93" s="107"/>
      <c r="JE93" s="107"/>
      <c r="JF93" s="107"/>
      <c r="JG93" s="188"/>
      <c r="JH93" s="180"/>
      <c r="JI93" s="134"/>
      <c r="JJ93" s="180"/>
      <c r="JK93" s="134"/>
      <c r="JL93" s="107"/>
      <c r="JM93" s="107"/>
      <c r="JN93" s="134"/>
      <c r="JO93" s="107"/>
      <c r="JP93" s="107"/>
      <c r="JQ93" s="107"/>
      <c r="JR93" s="160" t="str">
        <f t="shared" si="150"/>
        <v/>
      </c>
      <c r="JS93" s="160" t="str">
        <f t="shared" si="151"/>
        <v/>
      </c>
      <c r="JT93" s="160" t="str">
        <f t="shared" si="152"/>
        <v/>
      </c>
      <c r="JU93" s="160" t="str">
        <f t="shared" si="153"/>
        <v/>
      </c>
      <c r="JV93" s="98"/>
      <c r="JW93" s="71"/>
      <c r="JX93" s="293" t="str">
        <f>IF(AND(ISNUMBER(JX$14),ISNUMBER(MATCH($IC93,DJ$15:DJ$313,0))),$IC93,"")</f>
        <v/>
      </c>
      <c r="JY93" s="293" t="str">
        <f>IF(AND(ISNUMBER(JY$14),ISNUMBER(MATCH($IC93,DK$15:DK$313,0))),$IC93,"")</f>
        <v/>
      </c>
      <c r="JZ93" s="293" t="str">
        <f>IF(AND(ISNUMBER(JZ$14),ISNUMBER(MATCH($IC93,DL$15:DL$313,0))),$IC93,"")</f>
        <v/>
      </c>
      <c r="KA93" s="293" t="str">
        <f>IF(AND(ISNUMBER(KA$14),ISNUMBER(MATCH($IC93,DM$15:DM$313,0))),$IC93,"")</f>
        <v/>
      </c>
      <c r="KB93" s="293" t="str">
        <f>IF(AND(ISNUMBER(KB$14),ISNUMBER(MATCH($IC93,DN$15:DN$313,0))),$IC93,"")</f>
        <v/>
      </c>
      <c r="KC93" s="293" t="str">
        <f>IF(AND(ISNUMBER(KC$14),ISNUMBER(MATCH($IC93,DO$15:DO$313,0))),$IC93,"")</f>
        <v/>
      </c>
      <c r="KD93" s="293" t="str">
        <f>IF(AND(ISNUMBER(KD$14),ISNUMBER(MATCH($IC93,DP$15:DP$313,0))),$IC93,"")</f>
        <v/>
      </c>
      <c r="KE93" s="293" t="str">
        <f>IF(AND(ISNUMBER(KE$14),ISNUMBER(MATCH($IC93,DQ$15:DQ$313,0))),$IC93,"")</f>
        <v/>
      </c>
      <c r="KF93" s="293" t="str">
        <f>IF(AND(ISNUMBER(KF$14),ISNUMBER(MATCH($IC93,DR$15:DR$313,0))),$IC93,"")</f>
        <v/>
      </c>
      <c r="KG93" s="293" t="str">
        <f>IF(AND(ISNUMBER(KG$14),ISNUMBER(MATCH($IC93,DS$15:DS$313,0))),$IC93,"")</f>
        <v/>
      </c>
      <c r="KH93" s="293" t="str">
        <f>IF(AND(ISNUMBER(KH$14),ISNUMBER(MATCH($IC93,DT$15:DT$313,0))),$IC93,"")</f>
        <v/>
      </c>
      <c r="KI93" s="293" t="str">
        <f>IF(AND(ISNUMBER(KI$14),ISNUMBER(MATCH($IC93,DU$15:DU$313,0))),$IC93,"")</f>
        <v/>
      </c>
      <c r="KJ93" s="293" t="str">
        <f>IF(AND(ISNUMBER(KJ$14),ISNUMBER(MATCH($IC93,DV$15:DV$313,0))),$IC93,"")</f>
        <v/>
      </c>
      <c r="KK93" s="293" t="str">
        <f>IF(AND(ISNUMBER(KK$14),ISNUMBER(MATCH($IC93,DW$15:DW$313,0))),$IC93,"")</f>
        <v/>
      </c>
      <c r="KL93" s="293" t="str">
        <f>IF(AND(ISNUMBER(KL$14),ISNUMBER(MATCH($IC93,DX$15:DX$313,0))),$IC93,"")</f>
        <v/>
      </c>
      <c r="KM93" s="293" t="str">
        <f>IF(AND(ISNUMBER(KM$14),ISNUMBER(MATCH($IC93,DY$15:DY$313,0))),$IC93,"")</f>
        <v>depth</v>
      </c>
      <c r="KN93" s="293" t="str">
        <f>IF(AND(ISNUMBER(KN$14),ISNUMBER(MATCH($IC93,DZ$15:DZ$313,0))),$IC93,"")</f>
        <v/>
      </c>
      <c r="KO93" s="293" t="str">
        <f>IF(AND(ISNUMBER(KO$14),ISNUMBER(MATCH($IC93,EA$15:EA$313,0))),$IC93,"")</f>
        <v/>
      </c>
      <c r="KP93" s="293" t="str">
        <f>IF(AND(ISNUMBER(KP$14),ISNUMBER(MATCH($IC93,EB$15:EB$313,0))),$IC93,"")</f>
        <v/>
      </c>
      <c r="KQ93" s="293" t="str">
        <f>IF(AND(ISNUMBER(KQ$14),ISNUMBER(MATCH($IC93,EC$15:EC$313,0))),$IC93,"")</f>
        <v/>
      </c>
      <c r="KR93" s="293" t="str">
        <f>IF(AND(ISNUMBER(KR$14),ISNUMBER(MATCH($IC93,ED$15:ED$313,0))),$IC93,"")</f>
        <v/>
      </c>
      <c r="KS93" s="293" t="str">
        <f>IF(AND(ISNUMBER(KS$14),ISNUMBER(MATCH($IC93,EE$15:EE$313,0))),$IC93,"")</f>
        <v>depth</v>
      </c>
      <c r="KT93" s="293" t="str">
        <f>IF(AND(ISNUMBER(KT$14),ISNUMBER(MATCH($IC93,EF$15:EF$313,0))),$IC93,"")</f>
        <v/>
      </c>
      <c r="KU93" s="293" t="str">
        <f>IF(AND(ISNUMBER(KU$14),ISNUMBER(MATCH($IC93,EG$15:EG$313,0))),$IC93,"")</f>
        <v/>
      </c>
      <c r="KV93" s="293" t="str">
        <f>IF(AND(ISNUMBER(KV$14),ISNUMBER(MATCH($IC93,EH$15:EH$313,0))),$IC93,"")</f>
        <v/>
      </c>
      <c r="KW93" s="293" t="str">
        <f>IF(AND(ISNUMBER(KW$14),ISNUMBER(MATCH($IC93,EI$15:EI$313,0))),$IC93,"")</f>
        <v/>
      </c>
      <c r="KX93" s="293" t="str">
        <f>IF(AND(ISNUMBER(KX$14),ISNUMBER(MATCH($IC93,EJ$15:EJ$313,0))),$IC93,"")</f>
        <v/>
      </c>
      <c r="KY93" s="293" t="str">
        <f>IF(AND(ISNUMBER(KY$14),ISNUMBER(MATCH($IC93,EK$15:EK$313,0))),$IC93,"")</f>
        <v/>
      </c>
      <c r="KZ93" s="293"/>
      <c r="LA93" s="293"/>
      <c r="LB93" s="293"/>
      <c r="LC93" s="75">
        <f>COUNTIF(JX93:KY93,"="&amp;IC93)</f>
        <v>2</v>
      </c>
      <c r="LD93" s="71"/>
      <c r="LE93" s="71"/>
      <c r="LF93" s="71"/>
      <c r="LG93" s="71"/>
      <c r="LH93" s="71"/>
      <c r="LI93" s="71"/>
      <c r="LJ93" s="71"/>
      <c r="LK93" s="71"/>
      <c r="LL93" s="71"/>
      <c r="LM93" s="71"/>
      <c r="LN93" s="71"/>
      <c r="LO93" s="71"/>
      <c r="LP93" s="71"/>
      <c r="LQ93" s="71"/>
    </row>
    <row r="94" spans="1:329" ht="6" customHeight="1" x14ac:dyDescent="0.25">
      <c r="A94" s="80"/>
      <c r="B94" s="305">
        <f t="shared" si="259"/>
        <v>80</v>
      </c>
      <c r="C94" s="84" t="s">
        <v>115</v>
      </c>
      <c r="D94" s="303" t="s">
        <v>503</v>
      </c>
      <c r="E94" s="71"/>
      <c r="F94" s="260"/>
      <c r="G94" s="261" t="s">
        <v>127</v>
      </c>
      <c r="H94" s="262" t="s">
        <v>2</v>
      </c>
      <c r="I94" s="260"/>
      <c r="J94" s="261"/>
      <c r="K94" s="262"/>
      <c r="L94" s="260"/>
      <c r="M94" s="261"/>
      <c r="N94" s="262"/>
      <c r="O94" s="260"/>
      <c r="P94" s="261"/>
      <c r="Q94" s="262"/>
      <c r="R94" s="260"/>
      <c r="S94" s="261"/>
      <c r="T94" s="262"/>
      <c r="U94" s="260"/>
      <c r="V94" s="261"/>
      <c r="W94" s="262"/>
      <c r="X94" s="260"/>
      <c r="Y94" s="261"/>
      <c r="Z94" s="262"/>
      <c r="AA94" s="260"/>
      <c r="AB94" s="261"/>
      <c r="AC94" s="262"/>
      <c r="AD94" s="260"/>
      <c r="AE94" s="261"/>
      <c r="AF94" s="262"/>
      <c r="AG94" s="260"/>
      <c r="AH94" s="261"/>
      <c r="AI94" s="262"/>
      <c r="AJ94" s="260"/>
      <c r="AK94" s="261"/>
      <c r="AL94" s="262"/>
      <c r="AM94" s="260"/>
      <c r="AN94" s="261"/>
      <c r="AO94" s="262"/>
      <c r="AP94" s="283"/>
      <c r="AQ94" s="356"/>
      <c r="AR94" s="351"/>
      <c r="AS94" s="283"/>
      <c r="AT94" s="356"/>
      <c r="AU94" s="351"/>
      <c r="AV94" s="260"/>
      <c r="AW94" s="261"/>
      <c r="AX94" s="262"/>
      <c r="AY94" s="260"/>
      <c r="AZ94" s="261"/>
      <c r="BA94" s="262"/>
      <c r="BB94" s="260"/>
      <c r="BC94" s="261"/>
      <c r="BD94" s="262"/>
      <c r="BE94" s="260"/>
      <c r="BF94" s="261"/>
      <c r="BG94" s="262"/>
      <c r="BH94" s="260"/>
      <c r="BI94" s="261"/>
      <c r="BJ94" s="262"/>
      <c r="BK94" s="260"/>
      <c r="BL94" s="261"/>
      <c r="BM94" s="262"/>
      <c r="BN94" s="260"/>
      <c r="BO94" s="261"/>
      <c r="BP94" s="262"/>
      <c r="BQ94" s="260"/>
      <c r="BR94" s="261"/>
      <c r="BS94" s="262"/>
      <c r="BT94" s="260"/>
      <c r="BU94" s="261"/>
      <c r="BV94" s="262"/>
      <c r="BW94" s="260"/>
      <c r="BX94" s="261"/>
      <c r="BY94" s="262"/>
      <c r="BZ94" s="260"/>
      <c r="CA94" s="261" t="s">
        <v>114</v>
      </c>
      <c r="CB94" s="262">
        <v>0.01</v>
      </c>
      <c r="CC94" s="260"/>
      <c r="CD94" s="261"/>
      <c r="CE94" s="262"/>
      <c r="CF94" s="376" t="s">
        <v>2</v>
      </c>
      <c r="CG94" s="229"/>
      <c r="CH94" s="230" t="str">
        <f>IF(ISNUMBER(FW94),IF(ISNUMBER(MATCH(GA94,$CG$15:$CG$313,0)),0,MAX(CH$14:CH93)+1),"")</f>
        <v/>
      </c>
      <c r="CI94" s="7">
        <f t="shared" si="154"/>
        <v>76</v>
      </c>
      <c r="CJ94" s="7" t="str">
        <f t="shared" si="155"/>
        <v/>
      </c>
      <c r="CK94" s="7" t="str">
        <f t="shared" si="156"/>
        <v/>
      </c>
      <c r="CL94" s="7">
        <f t="shared" si="157"/>
        <v>58</v>
      </c>
      <c r="CM94" s="7" t="str">
        <f t="shared" si="158"/>
        <v/>
      </c>
      <c r="CN94" s="7" t="str">
        <f t="shared" si="159"/>
        <v/>
      </c>
      <c r="CO94" s="7" t="str">
        <f t="shared" si="160"/>
        <v/>
      </c>
      <c r="CP94" s="7" t="str">
        <f t="shared" si="161"/>
        <v/>
      </c>
      <c r="CQ94" s="7" t="str">
        <f t="shared" si="162"/>
        <v/>
      </c>
      <c r="CR94" s="7" t="str">
        <f t="shared" si="163"/>
        <v/>
      </c>
      <c r="CS94" s="7" t="str">
        <f t="shared" si="164"/>
        <v/>
      </c>
      <c r="CT94" s="7" t="str">
        <f t="shared" si="165"/>
        <v/>
      </c>
      <c r="CU94" s="7" t="str">
        <f t="shared" si="166"/>
        <v/>
      </c>
      <c r="CV94" s="7" t="str">
        <f t="shared" si="167"/>
        <v/>
      </c>
      <c r="CW94" s="7" t="str">
        <f t="shared" si="168"/>
        <v/>
      </c>
      <c r="CX94" s="7">
        <f t="shared" si="169"/>
        <v>16</v>
      </c>
      <c r="CY94" s="7">
        <f t="shared" si="170"/>
        <v>15</v>
      </c>
      <c r="CZ94" s="7" t="str">
        <f t="shared" si="171"/>
        <v/>
      </c>
      <c r="DA94" s="7" t="str">
        <f t="shared" si="172"/>
        <v/>
      </c>
      <c r="DB94" s="7">
        <f t="shared" si="173"/>
        <v>18</v>
      </c>
      <c r="DC94" s="7" t="str">
        <f t="shared" si="174"/>
        <v/>
      </c>
      <c r="DD94" s="7" t="str">
        <f t="shared" si="175"/>
        <v/>
      </c>
      <c r="DE94" s="7">
        <f t="shared" si="176"/>
        <v>14</v>
      </c>
      <c r="DF94" s="7" t="str">
        <f t="shared" si="177"/>
        <v/>
      </c>
      <c r="DG94" s="7">
        <f t="shared" si="178"/>
        <v>16</v>
      </c>
      <c r="DH94" s="7">
        <f t="shared" si="179"/>
        <v>35</v>
      </c>
      <c r="DI94" s="65" t="s">
        <v>2</v>
      </c>
      <c r="DJ94" s="309" t="str">
        <f t="shared" si="180"/>
        <v>sy</v>
      </c>
      <c r="DK94" s="309" t="str">
        <f t="shared" si="181"/>
        <v>-</v>
      </c>
      <c r="DL94" s="309" t="str">
        <f t="shared" si="182"/>
        <v>-</v>
      </c>
      <c r="DM94" s="309" t="str">
        <f t="shared" si="183"/>
        <v>sy</v>
      </c>
      <c r="DN94" s="309" t="str">
        <f t="shared" si="184"/>
        <v>-</v>
      </c>
      <c r="DO94" s="309" t="str">
        <f t="shared" si="185"/>
        <v>-</v>
      </c>
      <c r="DP94" s="309" t="str">
        <f t="shared" si="186"/>
        <v>-</v>
      </c>
      <c r="DQ94" s="309" t="str">
        <f t="shared" si="187"/>
        <v>-</v>
      </c>
      <c r="DR94" s="309" t="str">
        <f t="shared" si="188"/>
        <v>-</v>
      </c>
      <c r="DS94" s="309" t="str">
        <f t="shared" si="189"/>
        <v>-</v>
      </c>
      <c r="DT94" s="309" t="str">
        <f t="shared" si="190"/>
        <v>-</v>
      </c>
      <c r="DU94" s="309" t="str">
        <f t="shared" si="191"/>
        <v>-</v>
      </c>
      <c r="DV94" s="309" t="str">
        <f t="shared" si="192"/>
        <v>-</v>
      </c>
      <c r="DW94" s="309" t="str">
        <f t="shared" si="193"/>
        <v>-</v>
      </c>
      <c r="DX94" s="309" t="str">
        <f t="shared" si="194"/>
        <v>-</v>
      </c>
      <c r="DY94" s="309" t="str">
        <f t="shared" si="195"/>
        <v>sy</v>
      </c>
      <c r="DZ94" s="309" t="str">
        <f t="shared" si="196"/>
        <v>sy</v>
      </c>
      <c r="EA94" s="309" t="str">
        <f t="shared" si="197"/>
        <v>-</v>
      </c>
      <c r="EB94" s="309" t="str">
        <f t="shared" si="198"/>
        <v>-</v>
      </c>
      <c r="EC94" s="309" t="str">
        <f t="shared" si="199"/>
        <v>sy11</v>
      </c>
      <c r="ED94" s="309" t="str">
        <f t="shared" si="200"/>
        <v>-</v>
      </c>
      <c r="EE94" s="309" t="str">
        <f t="shared" si="201"/>
        <v>-</v>
      </c>
      <c r="EF94" s="309" t="str">
        <f t="shared" si="202"/>
        <v>sy11</v>
      </c>
      <c r="EG94" s="309" t="str">
        <f t="shared" si="203"/>
        <v>-</v>
      </c>
      <c r="EH94" s="309" t="str">
        <f t="shared" si="204"/>
        <v>sy</v>
      </c>
      <c r="EI94" s="309" t="str">
        <f t="shared" si="205"/>
        <v>sy</v>
      </c>
      <c r="EJ94" s="7"/>
      <c r="EK94" s="7"/>
      <c r="EL94" s="7"/>
      <c r="EM94" s="34"/>
      <c r="EN94" s="66" t="str">
        <f t="shared" si="206"/>
        <v>-</v>
      </c>
      <c r="EO94" s="66" t="str">
        <f t="shared" si="207"/>
        <v>-</v>
      </c>
      <c r="EP94" s="66" t="str">
        <f t="shared" si="208"/>
        <v>-</v>
      </c>
      <c r="EQ94" s="66">
        <f t="shared" si="209"/>
        <v>0</v>
      </c>
      <c r="ER94" s="66" t="str">
        <f t="shared" si="210"/>
        <v>-</v>
      </c>
      <c r="ES94" s="66" t="str">
        <f t="shared" si="211"/>
        <v>-</v>
      </c>
      <c r="ET94" s="66" t="str">
        <f t="shared" si="212"/>
        <v>-</v>
      </c>
      <c r="EU94" s="66" t="str">
        <f t="shared" si="213"/>
        <v>-</v>
      </c>
      <c r="EV94" s="66" t="str">
        <f t="shared" si="214"/>
        <v>-</v>
      </c>
      <c r="EW94" s="66" t="str">
        <f t="shared" si="215"/>
        <v>-</v>
      </c>
      <c r="EX94" s="66" t="str">
        <f t="shared" si="216"/>
        <v>-</v>
      </c>
      <c r="EY94" s="66" t="str">
        <f t="shared" si="217"/>
        <v>-</v>
      </c>
      <c r="EZ94" s="66" t="str">
        <f t="shared" si="218"/>
        <v>-</v>
      </c>
      <c r="FA94" s="66" t="str">
        <f t="shared" si="219"/>
        <v>-</v>
      </c>
      <c r="FB94" s="66" t="str">
        <f t="shared" si="220"/>
        <v>-</v>
      </c>
      <c r="FC94" s="66">
        <f t="shared" si="221"/>
        <v>0.2</v>
      </c>
      <c r="FD94" s="66" t="str">
        <f t="shared" si="222"/>
        <v>no</v>
      </c>
      <c r="FE94" s="66" t="str">
        <f t="shared" si="223"/>
        <v>-</v>
      </c>
      <c r="FF94" s="66" t="str">
        <f t="shared" si="224"/>
        <v>-</v>
      </c>
      <c r="FG94" s="66">
        <f t="shared" si="225"/>
        <v>0.2</v>
      </c>
      <c r="FH94" s="66" t="str">
        <f t="shared" si="226"/>
        <v>-</v>
      </c>
      <c r="FI94" s="66" t="str">
        <f t="shared" si="227"/>
        <v>-</v>
      </c>
      <c r="FJ94" s="66">
        <f t="shared" si="228"/>
        <v>0.25</v>
      </c>
      <c r="FK94" s="66" t="str">
        <f t="shared" si="229"/>
        <v>-</v>
      </c>
      <c r="FL94" s="66">
        <f t="shared" si="230"/>
        <v>0.15</v>
      </c>
      <c r="FM94" s="66">
        <f t="shared" si="231"/>
        <v>0.2</v>
      </c>
      <c r="FN94" s="7"/>
      <c r="FO94" s="7"/>
      <c r="FP94" s="7"/>
      <c r="FQ94" s="97" t="s">
        <v>2</v>
      </c>
      <c r="FR94" s="71"/>
      <c r="FS94" s="7">
        <f>IF(ISNUMBER(INDEX($CI$15:$DI$314,$B94,GC$5)),MAX(FS$14:FS93)+1,0)</f>
        <v>16</v>
      </c>
      <c r="FT94" s="7" t="str">
        <f t="shared" si="232"/>
        <v/>
      </c>
      <c r="FU94" s="7" t="str">
        <f t="shared" si="233"/>
        <v/>
      </c>
      <c r="FV94" s="291">
        <f t="shared" si="234"/>
        <v>80</v>
      </c>
      <c r="FW94" s="291" t="str">
        <f t="shared" si="235"/>
        <v/>
      </c>
      <c r="FX94" s="291" t="str">
        <f t="shared" si="236"/>
        <v/>
      </c>
      <c r="FY94" s="85" t="str">
        <f t="shared" si="237"/>
        <v/>
      </c>
      <c r="FZ94" s="338" t="str">
        <f t="shared" si="238"/>
        <v/>
      </c>
      <c r="GA94" s="316" t="str">
        <f t="shared" si="239"/>
        <v/>
      </c>
      <c r="GB94" s="28" t="str">
        <f t="shared" si="240"/>
        <v/>
      </c>
      <c r="GC94" s="279" t="str">
        <f t="shared" si="248"/>
        <v/>
      </c>
      <c r="GD94" s="366" t="str">
        <f t="shared" si="241"/>
        <v/>
      </c>
      <c r="GE94" s="81"/>
      <c r="GF94" s="279" t="str">
        <f t="shared" si="249"/>
        <v/>
      </c>
      <c r="GG94" s="366" t="str">
        <f t="shared" si="242"/>
        <v/>
      </c>
      <c r="GH94" s="81"/>
      <c r="GI94" s="279" t="str">
        <f t="shared" si="250"/>
        <v/>
      </c>
      <c r="GJ94" s="366" t="str">
        <f t="shared" si="243"/>
        <v/>
      </c>
      <c r="GK94" s="81"/>
      <c r="GL94" s="279" t="str">
        <f t="shared" si="251"/>
        <v/>
      </c>
      <c r="GM94" s="362" t="str">
        <f t="shared" si="244"/>
        <v/>
      </c>
      <c r="GN94" s="81"/>
      <c r="GO94" s="279" t="str">
        <f t="shared" si="252"/>
        <v/>
      </c>
      <c r="GP94" s="286" t="str">
        <f t="shared" si="245"/>
        <v/>
      </c>
      <c r="GQ94" s="279"/>
      <c r="GR94" s="339" t="str">
        <f>IF(ISNUMBER(IF94),INDEX($GA$15:$GA$313,MATCH(IF94,$IE$15:$IE$190,0),1),"")</f>
        <v/>
      </c>
      <c r="GS94" s="341" t="str">
        <f t="shared" si="246"/>
        <v/>
      </c>
      <c r="GT94" s="340" t="str">
        <f t="shared" si="247"/>
        <v/>
      </c>
      <c r="GU94" s="279"/>
      <c r="GV94" s="279"/>
      <c r="GW94" s="279"/>
      <c r="GX94" s="279"/>
      <c r="GY94" s="279"/>
      <c r="GZ94" s="71"/>
      <c r="HA94" s="282"/>
      <c r="HB94" s="371"/>
      <c r="HC94" s="282"/>
      <c r="HD94" s="282"/>
      <c r="HE94" s="282"/>
      <c r="HF94" s="282"/>
      <c r="HG94" s="282"/>
      <c r="HH94" s="282"/>
      <c r="HI94" s="282"/>
      <c r="HJ94" s="282"/>
      <c r="HK94" s="293"/>
      <c r="HL94" s="293"/>
      <c r="HM94" s="75"/>
      <c r="HN94" s="293">
        <f>IF(HA94&lt;&gt;"",MAX(HN$14:HN93)+1,0)</f>
        <v>0</v>
      </c>
      <c r="HO94" s="293">
        <f>IF(HB94&lt;&gt;"",MAX(HO$14:HO93)+1,0)</f>
        <v>0</v>
      </c>
      <c r="HP94" s="293">
        <f>IF(HC94&lt;&gt;"",MAX(HP$14:HP93)+1,0)</f>
        <v>0</v>
      </c>
      <c r="HQ94" s="293">
        <f>IF(HD94&lt;&gt;"",MAX(HQ$14:HQ93)+1,0)</f>
        <v>0</v>
      </c>
      <c r="HR94" s="293">
        <f>IF(HE94&lt;&gt;"",MAX(HR$14:HR93)+1,0)</f>
        <v>0</v>
      </c>
      <c r="HS94" s="293">
        <f>IF(HF94&lt;&gt;"",MAX(HS$14:HS93)+1,0)</f>
        <v>0</v>
      </c>
      <c r="HT94" s="293">
        <f>IF(HG94&lt;&gt;"",MAX(HT$14:HT93)+1,0)</f>
        <v>0</v>
      </c>
      <c r="HU94" s="293">
        <f>IF(HH94&lt;&gt;"",MAX(HU$14:HU93)+1,0)</f>
        <v>0</v>
      </c>
      <c r="HV94" s="293">
        <f>IF(HI94&lt;&gt;"",MAX(HV$14:HV93)+1,0)</f>
        <v>0</v>
      </c>
      <c r="HW94" s="293">
        <f>IF(HJ94&lt;&gt;"",MAX(HW$14:HW93)+1,0)</f>
        <v>0</v>
      </c>
      <c r="HX94" s="293">
        <f>IF(HK94&lt;&gt;"",MAX(HX$14:HX93)+1,0)</f>
        <v>0</v>
      </c>
      <c r="HY94" s="293">
        <f>IF(HL94&lt;&gt;"",MAX(HY$14:HY93)+1,0)</f>
        <v>0</v>
      </c>
      <c r="HZ94" s="75">
        <f t="shared" si="253"/>
        <v>3</v>
      </c>
      <c r="IA94" s="75">
        <f t="shared" si="254"/>
        <v>0</v>
      </c>
      <c r="IB94" s="75">
        <f t="shared" si="255"/>
        <v>15</v>
      </c>
      <c r="IC94" s="75" t="str">
        <f t="shared" si="256"/>
        <v>pxdp</v>
      </c>
      <c r="ID94" s="395" t="str">
        <f t="shared" si="257"/>
        <v/>
      </c>
      <c r="IE94" s="394">
        <f>IF(ISNUMBER(MATCH(GA94,$IC$15:$IC$313,0)),0,MAX(IE$14:IE93)+1)</f>
        <v>0</v>
      </c>
      <c r="IF94" s="394" t="str">
        <f t="shared" si="258"/>
        <v/>
      </c>
      <c r="IG94" s="383"/>
      <c r="IH94" s="80"/>
      <c r="II94" s="19"/>
      <c r="IJ94" s="282"/>
      <c r="IK94" s="71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98"/>
      <c r="JB94" s="180"/>
      <c r="JC94" s="107"/>
      <c r="JD94" s="107"/>
      <c r="JE94" s="107"/>
      <c r="JF94" s="107"/>
      <c r="JG94" s="188"/>
      <c r="JH94" s="180"/>
      <c r="JI94" s="134"/>
      <c r="JJ94" s="180"/>
      <c r="JK94" s="134"/>
      <c r="JL94" s="107"/>
      <c r="JM94" s="107"/>
      <c r="JN94" s="134"/>
      <c r="JO94" s="107"/>
      <c r="JP94" s="107"/>
      <c r="JQ94" s="107"/>
      <c r="JR94" s="160" t="str">
        <f t="shared" si="150"/>
        <v/>
      </c>
      <c r="JS94" s="160" t="str">
        <f t="shared" si="151"/>
        <v/>
      </c>
      <c r="JT94" s="160" t="str">
        <f t="shared" si="152"/>
        <v/>
      </c>
      <c r="JU94" s="160" t="str">
        <f t="shared" si="153"/>
        <v/>
      </c>
      <c r="JV94" s="98"/>
      <c r="JW94" s="71"/>
      <c r="JX94" s="293" t="str">
        <f>IF(AND(ISNUMBER(JX$14),ISNUMBER(MATCH($IC94,DJ$15:DJ$313,0))),$IC94,"")</f>
        <v/>
      </c>
      <c r="JY94" s="293" t="str">
        <f>IF(AND(ISNUMBER(JY$14),ISNUMBER(MATCH($IC94,DK$15:DK$313,0))),$IC94,"")</f>
        <v/>
      </c>
      <c r="JZ94" s="293" t="str">
        <f>IF(AND(ISNUMBER(JZ$14),ISNUMBER(MATCH($IC94,DL$15:DL$313,0))),$IC94,"")</f>
        <v/>
      </c>
      <c r="KA94" s="293" t="str">
        <f>IF(AND(ISNUMBER(KA$14),ISNUMBER(MATCH($IC94,DM$15:DM$313,0))),$IC94,"")</f>
        <v/>
      </c>
      <c r="KB94" s="293" t="str">
        <f>IF(AND(ISNUMBER(KB$14),ISNUMBER(MATCH($IC94,DN$15:DN$313,0))),$IC94,"")</f>
        <v/>
      </c>
      <c r="KC94" s="293" t="str">
        <f>IF(AND(ISNUMBER(KC$14),ISNUMBER(MATCH($IC94,DO$15:DO$313,0))),$IC94,"")</f>
        <v/>
      </c>
      <c r="KD94" s="293" t="str">
        <f>IF(AND(ISNUMBER(KD$14),ISNUMBER(MATCH($IC94,DP$15:DP$313,0))),$IC94,"")</f>
        <v/>
      </c>
      <c r="KE94" s="293" t="str">
        <f>IF(AND(ISNUMBER(KE$14),ISNUMBER(MATCH($IC94,DQ$15:DQ$313,0))),$IC94,"")</f>
        <v/>
      </c>
      <c r="KF94" s="293" t="str">
        <f>IF(AND(ISNUMBER(KF$14),ISNUMBER(MATCH($IC94,DR$15:DR$313,0))),$IC94,"")</f>
        <v/>
      </c>
      <c r="KG94" s="293" t="str">
        <f>IF(AND(ISNUMBER(KG$14),ISNUMBER(MATCH($IC94,DS$15:DS$313,0))),$IC94,"")</f>
        <v/>
      </c>
      <c r="KH94" s="293" t="str">
        <f>IF(AND(ISNUMBER(KH$14),ISNUMBER(MATCH($IC94,DT$15:DT$313,0))),$IC94,"")</f>
        <v/>
      </c>
      <c r="KI94" s="293" t="str">
        <f>IF(AND(ISNUMBER(KI$14),ISNUMBER(MATCH($IC94,DU$15:DU$313,0))),$IC94,"")</f>
        <v/>
      </c>
      <c r="KJ94" s="293" t="str">
        <f>IF(AND(ISNUMBER(KJ$14),ISNUMBER(MATCH($IC94,DV$15:DV$313,0))),$IC94,"")</f>
        <v/>
      </c>
      <c r="KK94" s="293" t="str">
        <f>IF(AND(ISNUMBER(KK$14),ISNUMBER(MATCH($IC94,DW$15:DW$313,0))),$IC94,"")</f>
        <v/>
      </c>
      <c r="KL94" s="293" t="str">
        <f>IF(AND(ISNUMBER(KL$14),ISNUMBER(MATCH($IC94,DX$15:DX$313,0))),$IC94,"")</f>
        <v/>
      </c>
      <c r="KM94" s="293" t="str">
        <f>IF(AND(ISNUMBER(KM$14),ISNUMBER(MATCH($IC94,DY$15:DY$313,0))),$IC94,"")</f>
        <v>pxdp</v>
      </c>
      <c r="KN94" s="293" t="str">
        <f>IF(AND(ISNUMBER(KN$14),ISNUMBER(MATCH($IC94,DZ$15:DZ$313,0))),$IC94,"")</f>
        <v/>
      </c>
      <c r="KO94" s="293" t="str">
        <f>IF(AND(ISNUMBER(KO$14),ISNUMBER(MATCH($IC94,EA$15:EA$313,0))),$IC94,"")</f>
        <v/>
      </c>
      <c r="KP94" s="293" t="str">
        <f>IF(AND(ISNUMBER(KP$14),ISNUMBER(MATCH($IC94,EB$15:EB$313,0))),$IC94,"")</f>
        <v/>
      </c>
      <c r="KQ94" s="293" t="str">
        <f>IF(AND(ISNUMBER(KQ$14),ISNUMBER(MATCH($IC94,EC$15:EC$313,0))),$IC94,"")</f>
        <v/>
      </c>
      <c r="KR94" s="293" t="str">
        <f>IF(AND(ISNUMBER(KR$14),ISNUMBER(MATCH($IC94,ED$15:ED$313,0))),$IC94,"")</f>
        <v/>
      </c>
      <c r="KS94" s="293" t="str">
        <f>IF(AND(ISNUMBER(KS$14),ISNUMBER(MATCH($IC94,EE$15:EE$313,0))),$IC94,"")</f>
        <v/>
      </c>
      <c r="KT94" s="293" t="str">
        <f>IF(AND(ISNUMBER(KT$14),ISNUMBER(MATCH($IC94,EF$15:EF$313,0))),$IC94,"")</f>
        <v/>
      </c>
      <c r="KU94" s="293" t="str">
        <f>IF(AND(ISNUMBER(KU$14),ISNUMBER(MATCH($IC94,EG$15:EG$313,0))),$IC94,"")</f>
        <v/>
      </c>
      <c r="KV94" s="293" t="str">
        <f>IF(AND(ISNUMBER(KV$14),ISNUMBER(MATCH($IC94,EH$15:EH$313,0))),$IC94,"")</f>
        <v/>
      </c>
      <c r="KW94" s="293" t="str">
        <f>IF(AND(ISNUMBER(KW$14),ISNUMBER(MATCH($IC94,EI$15:EI$313,0))),$IC94,"")</f>
        <v/>
      </c>
      <c r="KX94" s="293" t="str">
        <f>IF(AND(ISNUMBER(KX$14),ISNUMBER(MATCH($IC94,EJ$15:EJ$313,0))),$IC94,"")</f>
        <v/>
      </c>
      <c r="KY94" s="293" t="str">
        <f>IF(AND(ISNUMBER(KY$14),ISNUMBER(MATCH($IC94,EK$15:EK$313,0))),$IC94,"")</f>
        <v/>
      </c>
      <c r="KZ94" s="293"/>
      <c r="LA94" s="293"/>
      <c r="LB94" s="293"/>
      <c r="LC94" s="75">
        <f>COUNTIF(JX94:KY94,"="&amp;IC94)</f>
        <v>1</v>
      </c>
      <c r="LD94" s="71"/>
      <c r="LE94" s="71"/>
      <c r="LF94" s="71"/>
      <c r="LG94" s="71"/>
      <c r="LH94" s="71"/>
      <c r="LI94" s="71"/>
      <c r="LJ94" s="71"/>
      <c r="LK94" s="71"/>
      <c r="LL94" s="71"/>
      <c r="LM94" s="71"/>
      <c r="LN94" s="71"/>
      <c r="LO94" s="71"/>
      <c r="LP94" s="71"/>
      <c r="LQ94" s="71"/>
    </row>
    <row r="95" spans="1:329" ht="6" customHeight="1" x14ac:dyDescent="0.25">
      <c r="A95" s="80"/>
      <c r="B95" s="305">
        <f t="shared" si="259"/>
        <v>81</v>
      </c>
      <c r="C95" s="84" t="s">
        <v>121</v>
      </c>
      <c r="D95" s="303" t="s">
        <v>131</v>
      </c>
      <c r="E95" s="71"/>
      <c r="F95" s="260"/>
      <c r="G95" s="261" t="s">
        <v>138</v>
      </c>
      <c r="H95" s="262" t="s">
        <v>2</v>
      </c>
      <c r="I95" s="260"/>
      <c r="J95" s="261"/>
      <c r="K95" s="262"/>
      <c r="L95" s="260"/>
      <c r="M95" s="261"/>
      <c r="N95" s="262"/>
      <c r="O95" s="260"/>
      <c r="P95" s="261"/>
      <c r="Q95" s="262"/>
      <c r="R95" s="260"/>
      <c r="S95" s="261"/>
      <c r="T95" s="262"/>
      <c r="U95" s="260"/>
      <c r="V95" s="261"/>
      <c r="W95" s="262"/>
      <c r="X95" s="260"/>
      <c r="Y95" s="261"/>
      <c r="Z95" s="262"/>
      <c r="AA95" s="260"/>
      <c r="AB95" s="261"/>
      <c r="AC95" s="262"/>
      <c r="AD95" s="260"/>
      <c r="AE95" s="261"/>
      <c r="AF95" s="262"/>
      <c r="AG95" s="260"/>
      <c r="AH95" s="261"/>
      <c r="AI95" s="262"/>
      <c r="AJ95" s="260"/>
      <c r="AK95" s="261"/>
      <c r="AL95" s="262"/>
      <c r="AM95" s="260"/>
      <c r="AN95" s="261"/>
      <c r="AO95" s="262"/>
      <c r="AP95" s="283"/>
      <c r="AQ95" s="356"/>
      <c r="AR95" s="351"/>
      <c r="AS95" s="283"/>
      <c r="AT95" s="356"/>
      <c r="AU95" s="351"/>
      <c r="AV95" s="260"/>
      <c r="AW95" s="261"/>
      <c r="AX95" s="262"/>
      <c r="AY95" s="260"/>
      <c r="AZ95" s="261"/>
      <c r="BA95" s="262"/>
      <c r="BB95" s="260"/>
      <c r="BC95" s="261"/>
      <c r="BD95" s="262"/>
      <c r="BE95" s="260"/>
      <c r="BF95" s="261"/>
      <c r="BG95" s="262"/>
      <c r="BH95" s="260"/>
      <c r="BI95" s="261"/>
      <c r="BJ95" s="262"/>
      <c r="BK95" s="260"/>
      <c r="BL95" s="261"/>
      <c r="BM95" s="262"/>
      <c r="BN95" s="260"/>
      <c r="BO95" s="261"/>
      <c r="BP95" s="262"/>
      <c r="BQ95" s="260"/>
      <c r="BR95" s="261"/>
      <c r="BS95" s="262"/>
      <c r="BT95" s="260"/>
      <c r="BU95" s="261"/>
      <c r="BV95" s="262"/>
      <c r="BW95" s="260"/>
      <c r="BX95" s="261"/>
      <c r="BY95" s="262"/>
      <c r="BZ95" s="260"/>
      <c r="CA95" s="261" t="s">
        <v>649</v>
      </c>
      <c r="CB95" s="262" t="s">
        <v>2</v>
      </c>
      <c r="CC95" s="260"/>
      <c r="CD95" s="261"/>
      <c r="CE95" s="262"/>
      <c r="CF95" s="376" t="s">
        <v>2</v>
      </c>
      <c r="CG95" s="229"/>
      <c r="CH95" s="230" t="str">
        <f>IF(ISNUMBER(FW95),IF(ISNUMBER(MATCH(GA95,$CG$15:$CG$313,0)),0,MAX(CH$14:CH94)+1),"")</f>
        <v/>
      </c>
      <c r="CI95" s="7">
        <f t="shared" si="154"/>
        <v>77</v>
      </c>
      <c r="CJ95" s="7" t="str">
        <f t="shared" si="155"/>
        <v/>
      </c>
      <c r="CK95" s="7" t="str">
        <f t="shared" si="156"/>
        <v/>
      </c>
      <c r="CL95" s="7" t="str">
        <f t="shared" si="157"/>
        <v/>
      </c>
      <c r="CM95" s="7" t="str">
        <f t="shared" si="158"/>
        <v/>
      </c>
      <c r="CN95" s="7" t="str">
        <f t="shared" si="159"/>
        <v/>
      </c>
      <c r="CO95" s="7" t="str">
        <f t="shared" si="160"/>
        <v/>
      </c>
      <c r="CP95" s="7" t="str">
        <f t="shared" si="161"/>
        <v/>
      </c>
      <c r="CQ95" s="7" t="str">
        <f t="shared" si="162"/>
        <v/>
      </c>
      <c r="CR95" s="7" t="str">
        <f t="shared" si="163"/>
        <v/>
      </c>
      <c r="CS95" s="7" t="str">
        <f t="shared" si="164"/>
        <v/>
      </c>
      <c r="CT95" s="7" t="str">
        <f t="shared" si="165"/>
        <v/>
      </c>
      <c r="CU95" s="7" t="str">
        <f t="shared" si="166"/>
        <v/>
      </c>
      <c r="CV95" s="7" t="str">
        <f t="shared" si="167"/>
        <v/>
      </c>
      <c r="CW95" s="7" t="str">
        <f t="shared" si="168"/>
        <v/>
      </c>
      <c r="CX95" s="7" t="str">
        <f t="shared" si="169"/>
        <v/>
      </c>
      <c r="CY95" s="7" t="str">
        <f t="shared" si="170"/>
        <v/>
      </c>
      <c r="CZ95" s="7" t="str">
        <f t="shared" si="171"/>
        <v/>
      </c>
      <c r="DA95" s="7" t="str">
        <f t="shared" si="172"/>
        <v/>
      </c>
      <c r="DB95" s="7" t="str">
        <f t="shared" si="173"/>
        <v/>
      </c>
      <c r="DC95" s="7" t="str">
        <f t="shared" si="174"/>
        <v/>
      </c>
      <c r="DD95" s="7" t="str">
        <f t="shared" si="175"/>
        <v/>
      </c>
      <c r="DE95" s="7" t="str">
        <f t="shared" si="176"/>
        <v/>
      </c>
      <c r="DF95" s="7" t="str">
        <f t="shared" si="177"/>
        <v/>
      </c>
      <c r="DG95" s="7" t="str">
        <f t="shared" si="178"/>
        <v/>
      </c>
      <c r="DH95" s="7" t="str">
        <f t="shared" si="179"/>
        <v/>
      </c>
      <c r="DI95" s="65" t="s">
        <v>2</v>
      </c>
      <c r="DJ95" s="309" t="str">
        <f t="shared" si="180"/>
        <v>kstp</v>
      </c>
      <c r="DK95" s="309" t="str">
        <f t="shared" si="181"/>
        <v>-</v>
      </c>
      <c r="DL95" s="309" t="str">
        <f t="shared" si="182"/>
        <v>-</v>
      </c>
      <c r="DM95" s="309" t="str">
        <f t="shared" si="183"/>
        <v>-</v>
      </c>
      <c r="DN95" s="309" t="str">
        <f t="shared" si="184"/>
        <v>-</v>
      </c>
      <c r="DO95" s="309" t="str">
        <f t="shared" si="185"/>
        <v>-</v>
      </c>
      <c r="DP95" s="309" t="str">
        <f t="shared" si="186"/>
        <v>-</v>
      </c>
      <c r="DQ95" s="309" t="str">
        <f t="shared" si="187"/>
        <v>-</v>
      </c>
      <c r="DR95" s="309" t="str">
        <f t="shared" si="188"/>
        <v>-</v>
      </c>
      <c r="DS95" s="309" t="str">
        <f t="shared" si="189"/>
        <v>-</v>
      </c>
      <c r="DT95" s="309" t="str">
        <f t="shared" si="190"/>
        <v>-</v>
      </c>
      <c r="DU95" s="309" t="str">
        <f t="shared" si="191"/>
        <v>-</v>
      </c>
      <c r="DV95" s="309" t="str">
        <f t="shared" si="192"/>
        <v>-</v>
      </c>
      <c r="DW95" s="309" t="str">
        <f t="shared" si="193"/>
        <v>-</v>
      </c>
      <c r="DX95" s="309" t="str">
        <f t="shared" si="194"/>
        <v>-</v>
      </c>
      <c r="DY95" s="309" t="str">
        <f t="shared" si="195"/>
        <v>-</v>
      </c>
      <c r="DZ95" s="309" t="str">
        <f t="shared" si="196"/>
        <v>-</v>
      </c>
      <c r="EA95" s="309" t="str">
        <f t="shared" si="197"/>
        <v>-</v>
      </c>
      <c r="EB95" s="309" t="str">
        <f t="shared" si="198"/>
        <v>-</v>
      </c>
      <c r="EC95" s="309" t="str">
        <f t="shared" si="199"/>
        <v>-</v>
      </c>
      <c r="ED95" s="309" t="str">
        <f t="shared" si="200"/>
        <v>-</v>
      </c>
      <c r="EE95" s="309" t="str">
        <f t="shared" si="201"/>
        <v>-</v>
      </c>
      <c r="EF95" s="309" t="str">
        <f t="shared" si="202"/>
        <v>-</v>
      </c>
      <c r="EG95" s="309" t="str">
        <f t="shared" si="203"/>
        <v>-</v>
      </c>
      <c r="EH95" s="309" t="str">
        <f t="shared" si="204"/>
        <v>-</v>
      </c>
      <c r="EI95" s="309" t="str">
        <f t="shared" si="205"/>
        <v>-</v>
      </c>
      <c r="EJ95" s="7"/>
      <c r="EK95" s="7"/>
      <c r="EL95" s="7"/>
      <c r="EM95" s="34"/>
      <c r="EN95" s="66" t="str">
        <f t="shared" si="206"/>
        <v>-</v>
      </c>
      <c r="EO95" s="66" t="str">
        <f t="shared" si="207"/>
        <v>-</v>
      </c>
      <c r="EP95" s="66" t="str">
        <f t="shared" si="208"/>
        <v>-</v>
      </c>
      <c r="EQ95" s="66" t="str">
        <f t="shared" si="209"/>
        <v>-</v>
      </c>
      <c r="ER95" s="66" t="str">
        <f t="shared" si="210"/>
        <v>-</v>
      </c>
      <c r="ES95" s="66" t="str">
        <f t="shared" si="211"/>
        <v>-</v>
      </c>
      <c r="ET95" s="66" t="str">
        <f t="shared" si="212"/>
        <v>-</v>
      </c>
      <c r="EU95" s="66" t="str">
        <f t="shared" si="213"/>
        <v>-</v>
      </c>
      <c r="EV95" s="66" t="str">
        <f t="shared" si="214"/>
        <v>-</v>
      </c>
      <c r="EW95" s="66" t="str">
        <f t="shared" si="215"/>
        <v>-</v>
      </c>
      <c r="EX95" s="66" t="str">
        <f t="shared" si="216"/>
        <v>-</v>
      </c>
      <c r="EY95" s="66" t="str">
        <f t="shared" si="217"/>
        <v>-</v>
      </c>
      <c r="EZ95" s="66" t="str">
        <f t="shared" si="218"/>
        <v>-</v>
      </c>
      <c r="FA95" s="66" t="str">
        <f t="shared" si="219"/>
        <v>-</v>
      </c>
      <c r="FB95" s="66" t="str">
        <f t="shared" si="220"/>
        <v>-</v>
      </c>
      <c r="FC95" s="66" t="str">
        <f t="shared" si="221"/>
        <v>-</v>
      </c>
      <c r="FD95" s="66" t="str">
        <f t="shared" si="222"/>
        <v>-</v>
      </c>
      <c r="FE95" s="66" t="str">
        <f t="shared" si="223"/>
        <v>-</v>
      </c>
      <c r="FF95" s="66" t="str">
        <f t="shared" si="224"/>
        <v>-</v>
      </c>
      <c r="FG95" s="66" t="str">
        <f t="shared" si="225"/>
        <v>-</v>
      </c>
      <c r="FH95" s="66" t="str">
        <f t="shared" si="226"/>
        <v>-</v>
      </c>
      <c r="FI95" s="66" t="str">
        <f t="shared" si="227"/>
        <v>-</v>
      </c>
      <c r="FJ95" s="66" t="str">
        <f t="shared" si="228"/>
        <v>-</v>
      </c>
      <c r="FK95" s="66" t="str">
        <f t="shared" si="229"/>
        <v>-</v>
      </c>
      <c r="FL95" s="66" t="str">
        <f t="shared" si="230"/>
        <v>-</v>
      </c>
      <c r="FM95" s="66" t="str">
        <f t="shared" si="231"/>
        <v>-</v>
      </c>
      <c r="FN95" s="7"/>
      <c r="FO95" s="7"/>
      <c r="FP95" s="7"/>
      <c r="FQ95" s="97" t="s">
        <v>2</v>
      </c>
      <c r="FR95" s="71"/>
      <c r="FS95" s="7">
        <f>IF(ISNUMBER(INDEX($CI$15:$DI$314,$B95,GC$5)),MAX(FS$14:FS94)+1,0)</f>
        <v>0</v>
      </c>
      <c r="FT95" s="7" t="str">
        <f t="shared" si="232"/>
        <v/>
      </c>
      <c r="FU95" s="7" t="str">
        <f t="shared" si="233"/>
        <v/>
      </c>
      <c r="FV95" s="291">
        <f t="shared" si="234"/>
        <v>81</v>
      </c>
      <c r="FW95" s="291" t="str">
        <f t="shared" si="235"/>
        <v/>
      </c>
      <c r="FX95" s="291" t="str">
        <f t="shared" si="236"/>
        <v/>
      </c>
      <c r="FY95" s="85" t="str">
        <f t="shared" si="237"/>
        <v/>
      </c>
      <c r="FZ95" s="338" t="str">
        <f t="shared" si="238"/>
        <v/>
      </c>
      <c r="GA95" s="316" t="str">
        <f t="shared" si="239"/>
        <v/>
      </c>
      <c r="GB95" s="28" t="str">
        <f t="shared" si="240"/>
        <v/>
      </c>
      <c r="GC95" s="279" t="str">
        <f t="shared" si="248"/>
        <v/>
      </c>
      <c r="GD95" s="366" t="str">
        <f t="shared" si="241"/>
        <v/>
      </c>
      <c r="GE95" s="81"/>
      <c r="GF95" s="279" t="str">
        <f t="shared" si="249"/>
        <v/>
      </c>
      <c r="GG95" s="366" t="str">
        <f t="shared" si="242"/>
        <v/>
      </c>
      <c r="GH95" s="81"/>
      <c r="GI95" s="279" t="str">
        <f t="shared" si="250"/>
        <v/>
      </c>
      <c r="GJ95" s="366" t="str">
        <f t="shared" si="243"/>
        <v/>
      </c>
      <c r="GK95" s="81"/>
      <c r="GL95" s="279" t="str">
        <f t="shared" si="251"/>
        <v/>
      </c>
      <c r="GM95" s="362" t="str">
        <f t="shared" si="244"/>
        <v/>
      </c>
      <c r="GN95" s="81"/>
      <c r="GO95" s="279" t="str">
        <f t="shared" si="252"/>
        <v/>
      </c>
      <c r="GP95" s="286" t="str">
        <f t="shared" si="245"/>
        <v/>
      </c>
      <c r="GQ95" s="279"/>
      <c r="GR95" s="339" t="str">
        <f>IF(ISNUMBER(IF95),INDEX($GA$15:$GA$313,MATCH(IF95,$IE$15:$IE$190,0),1),"")</f>
        <v/>
      </c>
      <c r="GS95" s="341" t="str">
        <f t="shared" si="246"/>
        <v/>
      </c>
      <c r="GT95" s="340" t="str">
        <f t="shared" si="247"/>
        <v/>
      </c>
      <c r="GU95" s="279"/>
      <c r="GV95" s="279"/>
      <c r="GW95" s="279"/>
      <c r="GX95" s="279"/>
      <c r="GY95" s="279"/>
      <c r="GZ95" s="71"/>
      <c r="HA95" s="282"/>
      <c r="HB95" s="371"/>
      <c r="HC95" s="282"/>
      <c r="HD95" s="282"/>
      <c r="HE95" s="282"/>
      <c r="HF95" s="282"/>
      <c r="HG95" s="282"/>
      <c r="HH95" s="282"/>
      <c r="HI95" s="282"/>
      <c r="HJ95" s="282"/>
      <c r="HK95" s="293"/>
      <c r="HL95" s="293"/>
      <c r="HM95" s="75"/>
      <c r="HN95" s="293">
        <f>IF(HA95&lt;&gt;"",MAX(HN$14:HN94)+1,0)</f>
        <v>0</v>
      </c>
      <c r="HO95" s="293">
        <f>IF(HB95&lt;&gt;"",MAX(HO$14:HO94)+1,0)</f>
        <v>0</v>
      </c>
      <c r="HP95" s="293">
        <f>IF(HC95&lt;&gt;"",MAX(HP$14:HP94)+1,0)</f>
        <v>0</v>
      </c>
      <c r="HQ95" s="293">
        <f>IF(HD95&lt;&gt;"",MAX(HQ$14:HQ94)+1,0)</f>
        <v>0</v>
      </c>
      <c r="HR95" s="293">
        <f>IF(HE95&lt;&gt;"",MAX(HR$14:HR94)+1,0)</f>
        <v>0</v>
      </c>
      <c r="HS95" s="293">
        <f>IF(HF95&lt;&gt;"",MAX(HS$14:HS94)+1,0)</f>
        <v>0</v>
      </c>
      <c r="HT95" s="293">
        <f>IF(HG95&lt;&gt;"",MAX(HT$14:HT94)+1,0)</f>
        <v>0</v>
      </c>
      <c r="HU95" s="293">
        <f>IF(HH95&lt;&gt;"",MAX(HU$14:HU94)+1,0)</f>
        <v>0</v>
      </c>
      <c r="HV95" s="293">
        <f>IF(HI95&lt;&gt;"",MAX(HV$14:HV94)+1,0)</f>
        <v>0</v>
      </c>
      <c r="HW95" s="293">
        <f>IF(HJ95&lt;&gt;"",MAX(HW$14:HW94)+1,0)</f>
        <v>0</v>
      </c>
      <c r="HX95" s="293">
        <f>IF(HK95&lt;&gt;"",MAX(HX$14:HX94)+1,0)</f>
        <v>0</v>
      </c>
      <c r="HY95" s="293">
        <f>IF(HL95&lt;&gt;"",MAX(HY$14:HY94)+1,0)</f>
        <v>0</v>
      </c>
      <c r="HZ95" s="75">
        <f t="shared" si="253"/>
        <v>3</v>
      </c>
      <c r="IA95" s="75">
        <f t="shared" si="254"/>
        <v>0</v>
      </c>
      <c r="IB95" s="75">
        <f t="shared" si="255"/>
        <v>16</v>
      </c>
      <c r="IC95" s="75" t="str">
        <f t="shared" si="256"/>
        <v>petm</v>
      </c>
      <c r="ID95" s="395" t="str">
        <f t="shared" si="257"/>
        <v/>
      </c>
      <c r="IE95" s="394">
        <f>IF(ISNUMBER(MATCH(GA95,$IC$15:$IC$313,0)),0,MAX(IE$14:IE94)+1)</f>
        <v>0</v>
      </c>
      <c r="IF95" s="394" t="str">
        <f t="shared" si="258"/>
        <v/>
      </c>
      <c r="IG95" s="383"/>
      <c r="IH95" s="80"/>
      <c r="II95" s="19"/>
      <c r="IJ95" s="282"/>
      <c r="IK95" s="71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98"/>
      <c r="JB95" s="180"/>
      <c r="JC95" s="107"/>
      <c r="JD95" s="107"/>
      <c r="JE95" s="107"/>
      <c r="JF95" s="107"/>
      <c r="JG95" s="188"/>
      <c r="JH95" s="180"/>
      <c r="JI95" s="134"/>
      <c r="JJ95" s="180"/>
      <c r="JK95" s="134"/>
      <c r="JL95" s="107"/>
      <c r="JM95" s="107"/>
      <c r="JN95" s="134"/>
      <c r="JO95" s="107"/>
      <c r="JP95" s="107"/>
      <c r="JQ95" s="107"/>
      <c r="JR95" s="160" t="str">
        <f t="shared" si="150"/>
        <v/>
      </c>
      <c r="JS95" s="160" t="str">
        <f t="shared" si="151"/>
        <v/>
      </c>
      <c r="JT95" s="160" t="str">
        <f t="shared" si="152"/>
        <v/>
      </c>
      <c r="JU95" s="160" t="str">
        <f t="shared" si="153"/>
        <v/>
      </c>
      <c r="JV95" s="98"/>
      <c r="JW95" s="71"/>
      <c r="JX95" s="293" t="str">
        <f>IF(AND(ISNUMBER(JX$14),ISNUMBER(MATCH($IC95,DJ$15:DJ$313,0))),$IC95,"")</f>
        <v/>
      </c>
      <c r="JY95" s="293" t="str">
        <f>IF(AND(ISNUMBER(JY$14),ISNUMBER(MATCH($IC95,DK$15:DK$313,0))),$IC95,"")</f>
        <v/>
      </c>
      <c r="JZ95" s="293" t="str">
        <f>IF(AND(ISNUMBER(JZ$14),ISNUMBER(MATCH($IC95,DL$15:DL$313,0))),$IC95,"")</f>
        <v/>
      </c>
      <c r="KA95" s="293" t="str">
        <f>IF(AND(ISNUMBER(KA$14),ISNUMBER(MATCH($IC95,DM$15:DM$313,0))),$IC95,"")</f>
        <v/>
      </c>
      <c r="KB95" s="293" t="str">
        <f>IF(AND(ISNUMBER(KB$14),ISNUMBER(MATCH($IC95,DN$15:DN$313,0))),$IC95,"")</f>
        <v/>
      </c>
      <c r="KC95" s="293" t="str">
        <f>IF(AND(ISNUMBER(KC$14),ISNUMBER(MATCH($IC95,DO$15:DO$313,0))),$IC95,"")</f>
        <v/>
      </c>
      <c r="KD95" s="293" t="str">
        <f>IF(AND(ISNUMBER(KD$14),ISNUMBER(MATCH($IC95,DP$15:DP$313,0))),$IC95,"")</f>
        <v/>
      </c>
      <c r="KE95" s="293" t="str">
        <f>IF(AND(ISNUMBER(KE$14),ISNUMBER(MATCH($IC95,DQ$15:DQ$313,0))),$IC95,"")</f>
        <v/>
      </c>
      <c r="KF95" s="293" t="str">
        <f>IF(AND(ISNUMBER(KF$14),ISNUMBER(MATCH($IC95,DR$15:DR$313,0))),$IC95,"")</f>
        <v/>
      </c>
      <c r="KG95" s="293" t="str">
        <f>IF(AND(ISNUMBER(KG$14),ISNUMBER(MATCH($IC95,DS$15:DS$313,0))),$IC95,"")</f>
        <v/>
      </c>
      <c r="KH95" s="293" t="str">
        <f>IF(AND(ISNUMBER(KH$14),ISNUMBER(MATCH($IC95,DT$15:DT$313,0))),$IC95,"")</f>
        <v/>
      </c>
      <c r="KI95" s="293" t="str">
        <f>IF(AND(ISNUMBER(KI$14),ISNUMBER(MATCH($IC95,DU$15:DU$313,0))),$IC95,"")</f>
        <v/>
      </c>
      <c r="KJ95" s="293" t="str">
        <f>IF(AND(ISNUMBER(KJ$14),ISNUMBER(MATCH($IC95,DV$15:DV$313,0))),$IC95,"")</f>
        <v/>
      </c>
      <c r="KK95" s="293" t="str">
        <f>IF(AND(ISNUMBER(KK$14),ISNUMBER(MATCH($IC95,DW$15:DW$313,0))),$IC95,"")</f>
        <v/>
      </c>
      <c r="KL95" s="293" t="str">
        <f>IF(AND(ISNUMBER(KL$14),ISNUMBER(MATCH($IC95,DX$15:DX$313,0))),$IC95,"")</f>
        <v/>
      </c>
      <c r="KM95" s="293" t="str">
        <f>IF(AND(ISNUMBER(KM$14),ISNUMBER(MATCH($IC95,DY$15:DY$313,0))),$IC95,"")</f>
        <v>petm</v>
      </c>
      <c r="KN95" s="293" t="str">
        <f>IF(AND(ISNUMBER(KN$14),ISNUMBER(MATCH($IC95,DZ$15:DZ$313,0))),$IC95,"")</f>
        <v/>
      </c>
      <c r="KO95" s="293" t="str">
        <f>IF(AND(ISNUMBER(KO$14),ISNUMBER(MATCH($IC95,EA$15:EA$313,0))),$IC95,"")</f>
        <v/>
      </c>
      <c r="KP95" s="293" t="str">
        <f>IF(AND(ISNUMBER(KP$14),ISNUMBER(MATCH($IC95,EB$15:EB$313,0))),$IC95,"")</f>
        <v/>
      </c>
      <c r="KQ95" s="293" t="str">
        <f>IF(AND(ISNUMBER(KQ$14),ISNUMBER(MATCH($IC95,EC$15:EC$313,0))),$IC95,"")</f>
        <v/>
      </c>
      <c r="KR95" s="293" t="str">
        <f>IF(AND(ISNUMBER(KR$14),ISNUMBER(MATCH($IC95,ED$15:ED$313,0))),$IC95,"")</f>
        <v/>
      </c>
      <c r="KS95" s="293" t="str">
        <f>IF(AND(ISNUMBER(KS$14),ISNUMBER(MATCH($IC95,EE$15:EE$313,0))),$IC95,"")</f>
        <v/>
      </c>
      <c r="KT95" s="293" t="str">
        <f>IF(AND(ISNUMBER(KT$14),ISNUMBER(MATCH($IC95,EF$15:EF$313,0))),$IC95,"")</f>
        <v/>
      </c>
      <c r="KU95" s="293" t="str">
        <f>IF(AND(ISNUMBER(KU$14),ISNUMBER(MATCH($IC95,EG$15:EG$313,0))),$IC95,"")</f>
        <v/>
      </c>
      <c r="KV95" s="293" t="str">
        <f>IF(AND(ISNUMBER(KV$14),ISNUMBER(MATCH($IC95,EH$15:EH$313,0))),$IC95,"")</f>
        <v/>
      </c>
      <c r="KW95" s="293" t="str">
        <f>IF(AND(ISNUMBER(KW$14),ISNUMBER(MATCH($IC95,EI$15:EI$313,0))),$IC95,"")</f>
        <v/>
      </c>
      <c r="KX95" s="293" t="str">
        <f>IF(AND(ISNUMBER(KX$14),ISNUMBER(MATCH($IC95,EJ$15:EJ$313,0))),$IC95,"")</f>
        <v/>
      </c>
      <c r="KY95" s="293" t="str">
        <f>IF(AND(ISNUMBER(KY$14),ISNUMBER(MATCH($IC95,EK$15:EK$313,0))),$IC95,"")</f>
        <v/>
      </c>
      <c r="KZ95" s="293"/>
      <c r="LA95" s="293"/>
      <c r="LB95" s="293"/>
      <c r="LC95" s="75">
        <f>COUNTIF(JX95:KY95,"="&amp;IC95)</f>
        <v>1</v>
      </c>
      <c r="LD95" s="71"/>
      <c r="LE95" s="71"/>
      <c r="LF95" s="71"/>
      <c r="LG95" s="71"/>
      <c r="LH95" s="71"/>
      <c r="LI95" s="71"/>
      <c r="LJ95" s="71"/>
      <c r="LK95" s="71"/>
      <c r="LL95" s="71"/>
      <c r="LM95" s="71"/>
      <c r="LN95" s="71"/>
      <c r="LO95" s="71"/>
      <c r="LP95" s="71"/>
      <c r="LQ95" s="71"/>
    </row>
    <row r="96" spans="1:329" ht="6" customHeight="1" x14ac:dyDescent="0.25">
      <c r="A96" s="80"/>
      <c r="B96" s="305">
        <f t="shared" si="259"/>
        <v>82</v>
      </c>
      <c r="C96" s="84" t="s">
        <v>122</v>
      </c>
      <c r="D96" s="303" t="s">
        <v>141</v>
      </c>
      <c r="E96" s="71"/>
      <c r="F96" s="260"/>
      <c r="G96" s="261" t="s">
        <v>143</v>
      </c>
      <c r="H96" s="262" t="s">
        <v>2</v>
      </c>
      <c r="I96" s="260"/>
      <c r="J96" s="261"/>
      <c r="K96" s="262"/>
      <c r="L96" s="260"/>
      <c r="M96" s="261"/>
      <c r="N96" s="262"/>
      <c r="O96" s="260"/>
      <c r="P96" s="261"/>
      <c r="Q96" s="262"/>
      <c r="R96" s="260"/>
      <c r="S96" s="261"/>
      <c r="T96" s="262"/>
      <c r="U96" s="260"/>
      <c r="V96" s="261"/>
      <c r="W96" s="262"/>
      <c r="X96" s="260"/>
      <c r="Y96" s="261"/>
      <c r="Z96" s="262"/>
      <c r="AA96" s="260"/>
      <c r="AB96" s="261"/>
      <c r="AC96" s="262"/>
      <c r="AD96" s="260"/>
      <c r="AE96" s="261"/>
      <c r="AF96" s="262"/>
      <c r="AG96" s="260"/>
      <c r="AH96" s="261"/>
      <c r="AI96" s="262"/>
      <c r="AJ96" s="260"/>
      <c r="AK96" s="261"/>
      <c r="AL96" s="262"/>
      <c r="AM96" s="260"/>
      <c r="AN96" s="261"/>
      <c r="AO96" s="262"/>
      <c r="AP96" s="283"/>
      <c r="AQ96" s="356"/>
      <c r="AR96" s="351"/>
      <c r="AS96" s="283"/>
      <c r="AT96" s="356"/>
      <c r="AU96" s="351"/>
      <c r="AV96" s="260"/>
      <c r="AW96" s="261"/>
      <c r="AX96" s="262"/>
      <c r="AY96" s="260"/>
      <c r="AZ96" s="261"/>
      <c r="BA96" s="262"/>
      <c r="BB96" s="260"/>
      <c r="BC96" s="261"/>
      <c r="BD96" s="262"/>
      <c r="BE96" s="260"/>
      <c r="BF96" s="261"/>
      <c r="BG96" s="262"/>
      <c r="BH96" s="260"/>
      <c r="BI96" s="261"/>
      <c r="BJ96" s="262"/>
      <c r="BK96" s="260"/>
      <c r="BL96" s="261"/>
      <c r="BM96" s="262"/>
      <c r="BN96" s="260"/>
      <c r="BO96" s="261"/>
      <c r="BP96" s="262"/>
      <c r="BQ96" s="260"/>
      <c r="BR96" s="261"/>
      <c r="BS96" s="262"/>
      <c r="BT96" s="260"/>
      <c r="BU96" s="261"/>
      <c r="BV96" s="262"/>
      <c r="BW96" s="260"/>
      <c r="BX96" s="261"/>
      <c r="BY96" s="262"/>
      <c r="BZ96" s="260"/>
      <c r="CA96" s="261" t="s">
        <v>108</v>
      </c>
      <c r="CB96" s="262">
        <v>0</v>
      </c>
      <c r="CC96" s="260"/>
      <c r="CD96" s="261"/>
      <c r="CE96" s="262"/>
      <c r="CF96" s="376" t="s">
        <v>2</v>
      </c>
      <c r="CG96" s="229"/>
      <c r="CH96" s="230" t="str">
        <f>IF(ISNUMBER(FW96),IF(ISNUMBER(MATCH(GA96,$CG$15:$CG$313,0)),0,MAX(CH$14:CH95)+1),"")</f>
        <v/>
      </c>
      <c r="CI96" s="7">
        <f t="shared" si="154"/>
        <v>78</v>
      </c>
      <c r="CJ96" s="7" t="str">
        <f t="shared" si="155"/>
        <v/>
      </c>
      <c r="CK96" s="7" t="str">
        <f t="shared" si="156"/>
        <v/>
      </c>
      <c r="CL96" s="7" t="str">
        <f t="shared" si="157"/>
        <v/>
      </c>
      <c r="CM96" s="7" t="str">
        <f t="shared" si="158"/>
        <v/>
      </c>
      <c r="CN96" s="7" t="str">
        <f t="shared" si="159"/>
        <v/>
      </c>
      <c r="CO96" s="7" t="str">
        <f t="shared" si="160"/>
        <v/>
      </c>
      <c r="CP96" s="7" t="str">
        <f t="shared" si="161"/>
        <v/>
      </c>
      <c r="CQ96" s="7" t="str">
        <f t="shared" si="162"/>
        <v/>
      </c>
      <c r="CR96" s="7" t="str">
        <f t="shared" si="163"/>
        <v/>
      </c>
      <c r="CS96" s="7" t="str">
        <f t="shared" si="164"/>
        <v/>
      </c>
      <c r="CT96" s="7" t="str">
        <f t="shared" si="165"/>
        <v/>
      </c>
      <c r="CU96" s="7" t="str">
        <f t="shared" si="166"/>
        <v/>
      </c>
      <c r="CV96" s="7" t="str">
        <f t="shared" si="167"/>
        <v/>
      </c>
      <c r="CW96" s="7" t="str">
        <f t="shared" si="168"/>
        <v/>
      </c>
      <c r="CX96" s="7" t="str">
        <f t="shared" si="169"/>
        <v/>
      </c>
      <c r="CY96" s="7" t="str">
        <f t="shared" si="170"/>
        <v/>
      </c>
      <c r="CZ96" s="7" t="str">
        <f t="shared" si="171"/>
        <v/>
      </c>
      <c r="DA96" s="7" t="str">
        <f t="shared" si="172"/>
        <v/>
      </c>
      <c r="DB96" s="7" t="str">
        <f t="shared" si="173"/>
        <v/>
      </c>
      <c r="DC96" s="7" t="str">
        <f t="shared" si="174"/>
        <v/>
      </c>
      <c r="DD96" s="7" t="str">
        <f t="shared" si="175"/>
        <v/>
      </c>
      <c r="DE96" s="7" t="str">
        <f t="shared" si="176"/>
        <v/>
      </c>
      <c r="DF96" s="7" t="str">
        <f t="shared" si="177"/>
        <v/>
      </c>
      <c r="DG96" s="7" t="str">
        <f t="shared" si="178"/>
        <v/>
      </c>
      <c r="DH96" s="7" t="str">
        <f t="shared" si="179"/>
        <v/>
      </c>
      <c r="DI96" s="65" t="s">
        <v>2</v>
      </c>
      <c r="DJ96" s="309" t="str">
        <f t="shared" si="180"/>
        <v>kper</v>
      </c>
      <c r="DK96" s="309" t="str">
        <f t="shared" si="181"/>
        <v>-</v>
      </c>
      <c r="DL96" s="309" t="str">
        <f t="shared" si="182"/>
        <v>-</v>
      </c>
      <c r="DM96" s="309" t="str">
        <f t="shared" si="183"/>
        <v>-</v>
      </c>
      <c r="DN96" s="309" t="str">
        <f t="shared" si="184"/>
        <v>-</v>
      </c>
      <c r="DO96" s="309" t="str">
        <f t="shared" si="185"/>
        <v>-</v>
      </c>
      <c r="DP96" s="309" t="str">
        <f t="shared" si="186"/>
        <v>-</v>
      </c>
      <c r="DQ96" s="309" t="str">
        <f t="shared" si="187"/>
        <v>-</v>
      </c>
      <c r="DR96" s="309" t="str">
        <f t="shared" si="188"/>
        <v>-</v>
      </c>
      <c r="DS96" s="309" t="str">
        <f t="shared" si="189"/>
        <v>-</v>
      </c>
      <c r="DT96" s="309" t="str">
        <f t="shared" si="190"/>
        <v>-</v>
      </c>
      <c r="DU96" s="309" t="str">
        <f t="shared" si="191"/>
        <v>-</v>
      </c>
      <c r="DV96" s="309" t="str">
        <f t="shared" si="192"/>
        <v>-</v>
      </c>
      <c r="DW96" s="309" t="str">
        <f t="shared" si="193"/>
        <v>-</v>
      </c>
      <c r="DX96" s="309" t="str">
        <f t="shared" si="194"/>
        <v>-</v>
      </c>
      <c r="DY96" s="309" t="str">
        <f t="shared" si="195"/>
        <v>-</v>
      </c>
      <c r="DZ96" s="309" t="str">
        <f t="shared" si="196"/>
        <v>-</v>
      </c>
      <c r="EA96" s="309" t="str">
        <f t="shared" si="197"/>
        <v>-</v>
      </c>
      <c r="EB96" s="309" t="str">
        <f t="shared" si="198"/>
        <v>-</v>
      </c>
      <c r="EC96" s="309" t="str">
        <f t="shared" si="199"/>
        <v>-</v>
      </c>
      <c r="ED96" s="309" t="str">
        <f t="shared" si="200"/>
        <v>-</v>
      </c>
      <c r="EE96" s="309" t="str">
        <f t="shared" si="201"/>
        <v>-</v>
      </c>
      <c r="EF96" s="309" t="str">
        <f t="shared" si="202"/>
        <v>-</v>
      </c>
      <c r="EG96" s="309" t="str">
        <f t="shared" si="203"/>
        <v>-</v>
      </c>
      <c r="EH96" s="309" t="str">
        <f t="shared" si="204"/>
        <v>-</v>
      </c>
      <c r="EI96" s="309" t="str">
        <f t="shared" si="205"/>
        <v>-</v>
      </c>
      <c r="EJ96" s="7"/>
      <c r="EK96" s="7"/>
      <c r="EL96" s="7"/>
      <c r="EM96" s="34"/>
      <c r="EN96" s="66" t="str">
        <f t="shared" si="206"/>
        <v>-</v>
      </c>
      <c r="EO96" s="66" t="str">
        <f t="shared" si="207"/>
        <v>-</v>
      </c>
      <c r="EP96" s="66" t="str">
        <f t="shared" si="208"/>
        <v>-</v>
      </c>
      <c r="EQ96" s="66" t="str">
        <f t="shared" si="209"/>
        <v>-</v>
      </c>
      <c r="ER96" s="66" t="str">
        <f t="shared" si="210"/>
        <v>-</v>
      </c>
      <c r="ES96" s="66" t="str">
        <f t="shared" si="211"/>
        <v>-</v>
      </c>
      <c r="ET96" s="66" t="str">
        <f t="shared" si="212"/>
        <v>-</v>
      </c>
      <c r="EU96" s="66" t="str">
        <f t="shared" si="213"/>
        <v>-</v>
      </c>
      <c r="EV96" s="66" t="str">
        <f t="shared" si="214"/>
        <v>-</v>
      </c>
      <c r="EW96" s="66" t="str">
        <f t="shared" si="215"/>
        <v>-</v>
      </c>
      <c r="EX96" s="66" t="str">
        <f t="shared" si="216"/>
        <v>-</v>
      </c>
      <c r="EY96" s="66" t="str">
        <f t="shared" si="217"/>
        <v>-</v>
      </c>
      <c r="EZ96" s="66" t="str">
        <f t="shared" si="218"/>
        <v>-</v>
      </c>
      <c r="FA96" s="66" t="str">
        <f t="shared" si="219"/>
        <v>-</v>
      </c>
      <c r="FB96" s="66" t="str">
        <f t="shared" si="220"/>
        <v>-</v>
      </c>
      <c r="FC96" s="66" t="str">
        <f t="shared" si="221"/>
        <v>-</v>
      </c>
      <c r="FD96" s="66" t="str">
        <f t="shared" si="222"/>
        <v>-</v>
      </c>
      <c r="FE96" s="66" t="str">
        <f t="shared" si="223"/>
        <v>-</v>
      </c>
      <c r="FF96" s="66" t="str">
        <f t="shared" si="224"/>
        <v>-</v>
      </c>
      <c r="FG96" s="66" t="str">
        <f t="shared" si="225"/>
        <v>-</v>
      </c>
      <c r="FH96" s="66" t="str">
        <f t="shared" si="226"/>
        <v>-</v>
      </c>
      <c r="FI96" s="66" t="str">
        <f t="shared" si="227"/>
        <v>-</v>
      </c>
      <c r="FJ96" s="66" t="str">
        <f t="shared" si="228"/>
        <v>-</v>
      </c>
      <c r="FK96" s="66" t="str">
        <f t="shared" si="229"/>
        <v>-</v>
      </c>
      <c r="FL96" s="66" t="str">
        <f t="shared" si="230"/>
        <v>-</v>
      </c>
      <c r="FM96" s="66" t="str">
        <f t="shared" si="231"/>
        <v>-</v>
      </c>
      <c r="FN96" s="7"/>
      <c r="FO96" s="7"/>
      <c r="FP96" s="7"/>
      <c r="FQ96" s="97" t="s">
        <v>2</v>
      </c>
      <c r="FR96" s="71"/>
      <c r="FS96" s="7">
        <f>IF(ISNUMBER(INDEX($CI$15:$DI$314,$B96,GC$5)),MAX(FS$14:FS95)+1,0)</f>
        <v>0</v>
      </c>
      <c r="FT96" s="7" t="str">
        <f t="shared" si="232"/>
        <v/>
      </c>
      <c r="FU96" s="7" t="str">
        <f t="shared" si="233"/>
        <v/>
      </c>
      <c r="FV96" s="291">
        <f t="shared" si="234"/>
        <v>82</v>
      </c>
      <c r="FW96" s="291" t="str">
        <f t="shared" si="235"/>
        <v/>
      </c>
      <c r="FX96" s="291" t="str">
        <f t="shared" si="236"/>
        <v/>
      </c>
      <c r="FY96" s="85" t="str">
        <f t="shared" si="237"/>
        <v/>
      </c>
      <c r="FZ96" s="338" t="str">
        <f t="shared" si="238"/>
        <v/>
      </c>
      <c r="GA96" s="316" t="str">
        <f t="shared" si="239"/>
        <v/>
      </c>
      <c r="GB96" s="28" t="str">
        <f t="shared" si="240"/>
        <v/>
      </c>
      <c r="GC96" s="279" t="str">
        <f t="shared" si="248"/>
        <v/>
      </c>
      <c r="GD96" s="366" t="str">
        <f t="shared" si="241"/>
        <v/>
      </c>
      <c r="GE96" s="81"/>
      <c r="GF96" s="279" t="str">
        <f t="shared" si="249"/>
        <v/>
      </c>
      <c r="GG96" s="366" t="str">
        <f t="shared" si="242"/>
        <v/>
      </c>
      <c r="GH96" s="81"/>
      <c r="GI96" s="279" t="str">
        <f t="shared" si="250"/>
        <v/>
      </c>
      <c r="GJ96" s="366" t="str">
        <f t="shared" si="243"/>
        <v/>
      </c>
      <c r="GK96" s="81"/>
      <c r="GL96" s="279" t="str">
        <f t="shared" si="251"/>
        <v/>
      </c>
      <c r="GM96" s="362" t="str">
        <f t="shared" si="244"/>
        <v/>
      </c>
      <c r="GN96" s="81"/>
      <c r="GO96" s="279" t="str">
        <f t="shared" si="252"/>
        <v/>
      </c>
      <c r="GP96" s="286" t="str">
        <f t="shared" si="245"/>
        <v/>
      </c>
      <c r="GQ96" s="279"/>
      <c r="GR96" s="339" t="str">
        <f>IF(ISNUMBER(IF96),INDEX($GA$15:$GA$313,MATCH(IF96,$IE$15:$IE$190,0),1),"")</f>
        <v/>
      </c>
      <c r="GS96" s="341" t="str">
        <f t="shared" si="246"/>
        <v/>
      </c>
      <c r="GT96" s="340" t="str">
        <f t="shared" si="247"/>
        <v/>
      </c>
      <c r="GU96" s="279"/>
      <c r="GV96" s="279"/>
      <c r="GW96" s="279"/>
      <c r="GX96" s="279"/>
      <c r="GY96" s="279"/>
      <c r="GZ96" s="71"/>
      <c r="HA96" s="282"/>
      <c r="HB96" s="371"/>
      <c r="HC96" s="282"/>
      <c r="HD96" s="282"/>
      <c r="HE96" s="282"/>
      <c r="HF96" s="282"/>
      <c r="HG96" s="282"/>
      <c r="HH96" s="282"/>
      <c r="HI96" s="282"/>
      <c r="HJ96" s="282"/>
      <c r="HK96" s="293"/>
      <c r="HL96" s="293"/>
      <c r="HM96" s="75"/>
      <c r="HN96" s="293">
        <f>IF(HA96&lt;&gt;"",MAX(HN$14:HN95)+1,0)</f>
        <v>0</v>
      </c>
      <c r="HO96" s="293">
        <f>IF(HB96&lt;&gt;"",MAX(HO$14:HO95)+1,0)</f>
        <v>0</v>
      </c>
      <c r="HP96" s="293">
        <f>IF(HC96&lt;&gt;"",MAX(HP$14:HP95)+1,0)</f>
        <v>0</v>
      </c>
      <c r="HQ96" s="293">
        <f>IF(HD96&lt;&gt;"",MAX(HQ$14:HQ95)+1,0)</f>
        <v>0</v>
      </c>
      <c r="HR96" s="293">
        <f>IF(HE96&lt;&gt;"",MAX(HR$14:HR95)+1,0)</f>
        <v>0</v>
      </c>
      <c r="HS96" s="293">
        <f>IF(HF96&lt;&gt;"",MAX(HS$14:HS95)+1,0)</f>
        <v>0</v>
      </c>
      <c r="HT96" s="293">
        <f>IF(HG96&lt;&gt;"",MAX(HT$14:HT95)+1,0)</f>
        <v>0</v>
      </c>
      <c r="HU96" s="293">
        <f>IF(HH96&lt;&gt;"",MAX(HU$14:HU95)+1,0)</f>
        <v>0</v>
      </c>
      <c r="HV96" s="293">
        <f>IF(HI96&lt;&gt;"",MAX(HV$14:HV95)+1,0)</f>
        <v>0</v>
      </c>
      <c r="HW96" s="293">
        <f>IF(HJ96&lt;&gt;"",MAX(HW$14:HW95)+1,0)</f>
        <v>0</v>
      </c>
      <c r="HX96" s="293">
        <f>IF(HK96&lt;&gt;"",MAX(HX$14:HX95)+1,0)</f>
        <v>0</v>
      </c>
      <c r="HY96" s="293">
        <f>IF(HL96&lt;&gt;"",MAX(HY$14:HY95)+1,0)</f>
        <v>0</v>
      </c>
      <c r="HZ96" s="75">
        <f t="shared" si="253"/>
        <v>3</v>
      </c>
      <c r="IA96" s="75">
        <f t="shared" si="254"/>
        <v>0</v>
      </c>
      <c r="IB96" s="75">
        <f t="shared" si="255"/>
        <v>17</v>
      </c>
      <c r="IC96" s="75" t="str">
        <f t="shared" si="256"/>
        <v>pname</v>
      </c>
      <c r="ID96" s="395" t="str">
        <f t="shared" si="257"/>
        <v/>
      </c>
      <c r="IE96" s="394">
        <f>IF(ISNUMBER(MATCH(GA96,$IC$15:$IC$313,0)),0,MAX(IE$14:IE95)+1)</f>
        <v>0</v>
      </c>
      <c r="IF96" s="394" t="str">
        <f t="shared" si="258"/>
        <v/>
      </c>
      <c r="IG96" s="383"/>
      <c r="IH96" s="80"/>
      <c r="II96" s="19"/>
      <c r="IJ96" s="282"/>
      <c r="IK96" s="71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W96" s="71"/>
      <c r="JX96" s="293" t="str">
        <f>IF(AND(ISNUMBER(JX$14),ISNUMBER(MATCH($IC96,DJ$15:DJ$313,0))),$IC96,"")</f>
        <v/>
      </c>
      <c r="JY96" s="293" t="str">
        <f>IF(AND(ISNUMBER(JY$14),ISNUMBER(MATCH($IC96,DK$15:DK$313,0))),$IC96,"")</f>
        <v/>
      </c>
      <c r="JZ96" s="293" t="str">
        <f>IF(AND(ISNUMBER(JZ$14),ISNUMBER(MATCH($IC96,DL$15:DL$313,0))),$IC96,"")</f>
        <v/>
      </c>
      <c r="KA96" s="293" t="str">
        <f>IF(AND(ISNUMBER(KA$14),ISNUMBER(MATCH($IC96,DM$15:DM$313,0))),$IC96,"")</f>
        <v/>
      </c>
      <c r="KB96" s="293" t="str">
        <f>IF(AND(ISNUMBER(KB$14),ISNUMBER(MATCH($IC96,DN$15:DN$313,0))),$IC96,"")</f>
        <v/>
      </c>
      <c r="KC96" s="293" t="str">
        <f>IF(AND(ISNUMBER(KC$14),ISNUMBER(MATCH($IC96,DO$15:DO$313,0))),$IC96,"")</f>
        <v/>
      </c>
      <c r="KD96" s="293" t="str">
        <f>IF(AND(ISNUMBER(KD$14),ISNUMBER(MATCH($IC96,DP$15:DP$313,0))),$IC96,"")</f>
        <v/>
      </c>
      <c r="KE96" s="293" t="str">
        <f>IF(AND(ISNUMBER(KE$14),ISNUMBER(MATCH($IC96,DQ$15:DQ$313,0))),$IC96,"")</f>
        <v/>
      </c>
      <c r="KF96" s="293" t="str">
        <f>IF(AND(ISNUMBER(KF$14),ISNUMBER(MATCH($IC96,DR$15:DR$313,0))),$IC96,"")</f>
        <v/>
      </c>
      <c r="KG96" s="293" t="str">
        <f>IF(AND(ISNUMBER(KG$14),ISNUMBER(MATCH($IC96,DS$15:DS$313,0))),$IC96,"")</f>
        <v/>
      </c>
      <c r="KH96" s="293" t="str">
        <f>IF(AND(ISNUMBER(KH$14),ISNUMBER(MATCH($IC96,DT$15:DT$313,0))),$IC96,"")</f>
        <v/>
      </c>
      <c r="KI96" s="293" t="str">
        <f>IF(AND(ISNUMBER(KI$14),ISNUMBER(MATCH($IC96,DU$15:DU$313,0))),$IC96,"")</f>
        <v/>
      </c>
      <c r="KJ96" s="293" t="str">
        <f>IF(AND(ISNUMBER(KJ$14),ISNUMBER(MATCH($IC96,DV$15:DV$313,0))),$IC96,"")</f>
        <v/>
      </c>
      <c r="KK96" s="293" t="str">
        <f>IF(AND(ISNUMBER(KK$14),ISNUMBER(MATCH($IC96,DW$15:DW$313,0))),$IC96,"")</f>
        <v/>
      </c>
      <c r="KL96" s="293" t="str">
        <f>IF(AND(ISNUMBER(KL$14),ISNUMBER(MATCH($IC96,DX$15:DX$313,0))),$IC96,"")</f>
        <v/>
      </c>
      <c r="KM96" s="293" t="str">
        <f>IF(AND(ISNUMBER(KM$14),ISNUMBER(MATCH($IC96,DY$15:DY$313,0))),$IC96,"")</f>
        <v>pname</v>
      </c>
      <c r="KN96" s="293" t="str">
        <f>IF(AND(ISNUMBER(KN$14),ISNUMBER(MATCH($IC96,DZ$15:DZ$313,0))),$IC96,"")</f>
        <v/>
      </c>
      <c r="KO96" s="293" t="str">
        <f>IF(AND(ISNUMBER(KO$14),ISNUMBER(MATCH($IC96,EA$15:EA$313,0))),$IC96,"")</f>
        <v/>
      </c>
      <c r="KP96" s="293" t="str">
        <f>IF(AND(ISNUMBER(KP$14),ISNUMBER(MATCH($IC96,EB$15:EB$313,0))),$IC96,"")</f>
        <v/>
      </c>
      <c r="KQ96" s="293" t="str">
        <f>IF(AND(ISNUMBER(KQ$14),ISNUMBER(MATCH($IC96,EC$15:EC$313,0))),$IC96,"")</f>
        <v/>
      </c>
      <c r="KR96" s="293" t="str">
        <f>IF(AND(ISNUMBER(KR$14),ISNUMBER(MATCH($IC96,ED$15:ED$313,0))),$IC96,"")</f>
        <v/>
      </c>
      <c r="KS96" s="293" t="str">
        <f>IF(AND(ISNUMBER(KS$14),ISNUMBER(MATCH($IC96,EE$15:EE$313,0))),$IC96,"")</f>
        <v/>
      </c>
      <c r="KT96" s="293" t="str">
        <f>IF(AND(ISNUMBER(KT$14),ISNUMBER(MATCH($IC96,EF$15:EF$313,0))),$IC96,"")</f>
        <v/>
      </c>
      <c r="KU96" s="293" t="str">
        <f>IF(AND(ISNUMBER(KU$14),ISNUMBER(MATCH($IC96,EG$15:EG$313,0))),$IC96,"")</f>
        <v/>
      </c>
      <c r="KV96" s="293" t="str">
        <f>IF(AND(ISNUMBER(KV$14),ISNUMBER(MATCH($IC96,EH$15:EH$313,0))),$IC96,"")</f>
        <v/>
      </c>
      <c r="KW96" s="293" t="str">
        <f>IF(AND(ISNUMBER(KW$14),ISNUMBER(MATCH($IC96,EI$15:EI$313,0))),$IC96,"")</f>
        <v/>
      </c>
      <c r="KX96" s="293" t="str">
        <f>IF(AND(ISNUMBER(KX$14),ISNUMBER(MATCH($IC96,EJ$15:EJ$313,0))),$IC96,"")</f>
        <v/>
      </c>
      <c r="KY96" s="293" t="str">
        <f>IF(AND(ISNUMBER(KY$14),ISNUMBER(MATCH($IC96,EK$15:EK$313,0))),$IC96,"")</f>
        <v/>
      </c>
      <c r="KZ96" s="293"/>
      <c r="LA96" s="293"/>
      <c r="LB96" s="293"/>
      <c r="LC96" s="75">
        <f>COUNTIF(JX96:KY96,"="&amp;IC96)</f>
        <v>1</v>
      </c>
      <c r="LD96" s="71"/>
      <c r="LE96" s="71"/>
      <c r="LF96" s="71"/>
      <c r="LG96" s="71"/>
      <c r="LH96" s="71"/>
      <c r="LI96" s="71"/>
      <c r="LJ96" s="71"/>
      <c r="LK96" s="71"/>
      <c r="LL96" s="71"/>
      <c r="LM96" s="71"/>
      <c r="LN96" s="71"/>
      <c r="LO96" s="71"/>
      <c r="LP96" s="71"/>
      <c r="LQ96" s="71"/>
    </row>
    <row r="97" spans="1:329" ht="6" customHeight="1" x14ac:dyDescent="0.25">
      <c r="A97" s="80"/>
      <c r="B97" s="305">
        <f t="shared" si="259"/>
        <v>83</v>
      </c>
      <c r="C97" s="85" t="s">
        <v>664</v>
      </c>
      <c r="D97" s="304" t="s">
        <v>671</v>
      </c>
      <c r="E97" s="71"/>
      <c r="F97" s="260"/>
      <c r="G97" s="261" t="s">
        <v>136</v>
      </c>
      <c r="H97" s="262" t="s">
        <v>2</v>
      </c>
      <c r="I97" s="260"/>
      <c r="J97" s="261"/>
      <c r="K97" s="262"/>
      <c r="L97" s="260"/>
      <c r="M97" s="261"/>
      <c r="N97" s="262"/>
      <c r="O97" s="260"/>
      <c r="P97" s="261"/>
      <c r="Q97" s="262"/>
      <c r="R97" s="260"/>
      <c r="S97" s="261"/>
      <c r="T97" s="262"/>
      <c r="U97" s="260"/>
      <c r="V97" s="261"/>
      <c r="W97" s="262"/>
      <c r="X97" s="260"/>
      <c r="Y97" s="261"/>
      <c r="Z97" s="262"/>
      <c r="AA97" s="260"/>
      <c r="AB97" s="261"/>
      <c r="AC97" s="262"/>
      <c r="AD97" s="260"/>
      <c r="AE97" s="261"/>
      <c r="AF97" s="262"/>
      <c r="AG97" s="260"/>
      <c r="AH97" s="261"/>
      <c r="AI97" s="262"/>
      <c r="AJ97" s="260"/>
      <c r="AK97" s="261"/>
      <c r="AL97" s="262"/>
      <c r="AM97" s="260"/>
      <c r="AN97" s="261"/>
      <c r="AO97" s="262"/>
      <c r="AP97" s="283"/>
      <c r="AQ97" s="356"/>
      <c r="AR97" s="351"/>
      <c r="AS97" s="283"/>
      <c r="AT97" s="356"/>
      <c r="AU97" s="351"/>
      <c r="AV97" s="260"/>
      <c r="AW97" s="261"/>
      <c r="AX97" s="262"/>
      <c r="AY97" s="260"/>
      <c r="AZ97" s="261"/>
      <c r="BA97" s="262"/>
      <c r="BB97" s="260"/>
      <c r="BC97" s="261"/>
      <c r="BD97" s="262"/>
      <c r="BE97" s="260"/>
      <c r="BF97" s="261"/>
      <c r="BG97" s="262"/>
      <c r="BH97" s="260"/>
      <c r="BI97" s="261"/>
      <c r="BJ97" s="262"/>
      <c r="BK97" s="260"/>
      <c r="BL97" s="261"/>
      <c r="BM97" s="262"/>
      <c r="BN97" s="260"/>
      <c r="BO97" s="261"/>
      <c r="BP97" s="262"/>
      <c r="BQ97" s="260"/>
      <c r="BR97" s="261"/>
      <c r="BS97" s="262"/>
      <c r="BT97" s="260"/>
      <c r="BU97" s="261"/>
      <c r="BV97" s="262"/>
      <c r="BW97" s="260"/>
      <c r="BX97" s="261"/>
      <c r="BY97" s="262"/>
      <c r="BZ97" s="260"/>
      <c r="CA97" s="261" t="s">
        <v>566</v>
      </c>
      <c r="CB97" s="262" t="s">
        <v>565</v>
      </c>
      <c r="CC97" s="260"/>
      <c r="CD97" s="261"/>
      <c r="CE97" s="262"/>
      <c r="CF97" s="376" t="s">
        <v>2</v>
      </c>
      <c r="CG97" s="229"/>
      <c r="CH97" s="230" t="str">
        <f>IF(ISNUMBER(FW97),IF(ISNUMBER(MATCH(GA97,$CG$15:$CG$313,0)),0,MAX(CH$14:CH96)+1),"")</f>
        <v/>
      </c>
      <c r="CI97" s="7">
        <f t="shared" si="154"/>
        <v>79</v>
      </c>
      <c r="CJ97" s="7" t="str">
        <f t="shared" si="155"/>
        <v/>
      </c>
      <c r="CK97" s="7" t="str">
        <f t="shared" si="156"/>
        <v/>
      </c>
      <c r="CL97" s="7" t="str">
        <f t="shared" si="157"/>
        <v/>
      </c>
      <c r="CM97" s="7" t="str">
        <f t="shared" si="158"/>
        <v/>
      </c>
      <c r="CN97" s="7" t="str">
        <f t="shared" si="159"/>
        <v/>
      </c>
      <c r="CO97" s="7" t="str">
        <f t="shared" si="160"/>
        <v/>
      </c>
      <c r="CP97" s="7" t="str">
        <f t="shared" si="161"/>
        <v/>
      </c>
      <c r="CQ97" s="7" t="str">
        <f t="shared" si="162"/>
        <v/>
      </c>
      <c r="CR97" s="7" t="str">
        <f t="shared" si="163"/>
        <v/>
      </c>
      <c r="CS97" s="7" t="str">
        <f t="shared" si="164"/>
        <v/>
      </c>
      <c r="CT97" s="7" t="str">
        <f t="shared" si="165"/>
        <v/>
      </c>
      <c r="CU97" s="7" t="str">
        <f t="shared" si="166"/>
        <v/>
      </c>
      <c r="CV97" s="7" t="str">
        <f t="shared" si="167"/>
        <v/>
      </c>
      <c r="CW97" s="7" t="str">
        <f t="shared" si="168"/>
        <v/>
      </c>
      <c r="CX97" s="7" t="str">
        <f t="shared" si="169"/>
        <v/>
      </c>
      <c r="CY97" s="7" t="str">
        <f t="shared" si="170"/>
        <v/>
      </c>
      <c r="CZ97" s="7" t="str">
        <f t="shared" si="171"/>
        <v/>
      </c>
      <c r="DA97" s="7" t="str">
        <f t="shared" si="172"/>
        <v/>
      </c>
      <c r="DB97" s="7" t="str">
        <f t="shared" si="173"/>
        <v/>
      </c>
      <c r="DC97" s="7" t="str">
        <f t="shared" si="174"/>
        <v/>
      </c>
      <c r="DD97" s="7" t="str">
        <f t="shared" si="175"/>
        <v/>
      </c>
      <c r="DE97" s="7" t="str">
        <f t="shared" si="176"/>
        <v/>
      </c>
      <c r="DF97" s="7" t="str">
        <f t="shared" si="177"/>
        <v/>
      </c>
      <c r="DG97" s="7" t="str">
        <f t="shared" si="178"/>
        <v/>
      </c>
      <c r="DH97" s="7" t="str">
        <f t="shared" si="179"/>
        <v/>
      </c>
      <c r="DI97" s="65" t="s">
        <v>2</v>
      </c>
      <c r="DJ97" s="309" t="str">
        <f t="shared" si="180"/>
        <v>obxloc</v>
      </c>
      <c r="DK97" s="309" t="str">
        <f t="shared" si="181"/>
        <v>-</v>
      </c>
      <c r="DL97" s="309" t="str">
        <f t="shared" si="182"/>
        <v>-</v>
      </c>
      <c r="DM97" s="309" t="str">
        <f t="shared" si="183"/>
        <v>-</v>
      </c>
      <c r="DN97" s="309" t="str">
        <f t="shared" si="184"/>
        <v>-</v>
      </c>
      <c r="DO97" s="309" t="str">
        <f t="shared" si="185"/>
        <v>-</v>
      </c>
      <c r="DP97" s="309" t="str">
        <f t="shared" si="186"/>
        <v>-</v>
      </c>
      <c r="DQ97" s="309" t="str">
        <f t="shared" si="187"/>
        <v>-</v>
      </c>
      <c r="DR97" s="309" t="str">
        <f t="shared" si="188"/>
        <v>-</v>
      </c>
      <c r="DS97" s="309" t="str">
        <f t="shared" si="189"/>
        <v>-</v>
      </c>
      <c r="DT97" s="309" t="str">
        <f t="shared" si="190"/>
        <v>-</v>
      </c>
      <c r="DU97" s="309" t="str">
        <f t="shared" si="191"/>
        <v>-</v>
      </c>
      <c r="DV97" s="309" t="str">
        <f t="shared" si="192"/>
        <v>-</v>
      </c>
      <c r="DW97" s="309" t="str">
        <f t="shared" si="193"/>
        <v>-</v>
      </c>
      <c r="DX97" s="309" t="str">
        <f t="shared" si="194"/>
        <v>-</v>
      </c>
      <c r="DY97" s="309" t="str">
        <f t="shared" si="195"/>
        <v>-</v>
      </c>
      <c r="DZ97" s="309" t="str">
        <f t="shared" si="196"/>
        <v>-</v>
      </c>
      <c r="EA97" s="309" t="str">
        <f t="shared" si="197"/>
        <v>-</v>
      </c>
      <c r="EB97" s="309" t="str">
        <f t="shared" si="198"/>
        <v>-</v>
      </c>
      <c r="EC97" s="309" t="str">
        <f t="shared" si="199"/>
        <v>-</v>
      </c>
      <c r="ED97" s="309" t="str">
        <f t="shared" si="200"/>
        <v>-</v>
      </c>
      <c r="EE97" s="309" t="str">
        <f t="shared" si="201"/>
        <v>-</v>
      </c>
      <c r="EF97" s="309" t="str">
        <f t="shared" si="202"/>
        <v>-</v>
      </c>
      <c r="EG97" s="309" t="str">
        <f t="shared" si="203"/>
        <v>-</v>
      </c>
      <c r="EH97" s="309" t="str">
        <f t="shared" si="204"/>
        <v>-</v>
      </c>
      <c r="EI97" s="309" t="str">
        <f t="shared" si="205"/>
        <v>-</v>
      </c>
      <c r="EJ97" s="7"/>
      <c r="EK97" s="7"/>
      <c r="EL97" s="7"/>
      <c r="EM97" s="34"/>
      <c r="EN97" s="66" t="str">
        <f t="shared" si="206"/>
        <v>-</v>
      </c>
      <c r="EO97" s="66" t="str">
        <f t="shared" si="207"/>
        <v>-</v>
      </c>
      <c r="EP97" s="66" t="str">
        <f t="shared" si="208"/>
        <v>-</v>
      </c>
      <c r="EQ97" s="66" t="str">
        <f t="shared" si="209"/>
        <v>-</v>
      </c>
      <c r="ER97" s="66" t="str">
        <f t="shared" si="210"/>
        <v>-</v>
      </c>
      <c r="ES97" s="66" t="str">
        <f t="shared" si="211"/>
        <v>-</v>
      </c>
      <c r="ET97" s="66" t="str">
        <f t="shared" si="212"/>
        <v>-</v>
      </c>
      <c r="EU97" s="66" t="str">
        <f t="shared" si="213"/>
        <v>-</v>
      </c>
      <c r="EV97" s="66" t="str">
        <f t="shared" si="214"/>
        <v>-</v>
      </c>
      <c r="EW97" s="66" t="str">
        <f t="shared" si="215"/>
        <v>-</v>
      </c>
      <c r="EX97" s="66" t="str">
        <f t="shared" si="216"/>
        <v>-</v>
      </c>
      <c r="EY97" s="66" t="str">
        <f t="shared" si="217"/>
        <v>-</v>
      </c>
      <c r="EZ97" s="66" t="str">
        <f t="shared" si="218"/>
        <v>-</v>
      </c>
      <c r="FA97" s="66" t="str">
        <f t="shared" si="219"/>
        <v>-</v>
      </c>
      <c r="FB97" s="66" t="str">
        <f t="shared" si="220"/>
        <v>-</v>
      </c>
      <c r="FC97" s="66" t="str">
        <f t="shared" si="221"/>
        <v>-</v>
      </c>
      <c r="FD97" s="66" t="str">
        <f t="shared" si="222"/>
        <v>-</v>
      </c>
      <c r="FE97" s="66" t="str">
        <f t="shared" si="223"/>
        <v>-</v>
      </c>
      <c r="FF97" s="66" t="str">
        <f t="shared" si="224"/>
        <v>-</v>
      </c>
      <c r="FG97" s="66" t="str">
        <f t="shared" si="225"/>
        <v>-</v>
      </c>
      <c r="FH97" s="66" t="str">
        <f t="shared" si="226"/>
        <v>-</v>
      </c>
      <c r="FI97" s="66" t="str">
        <f t="shared" si="227"/>
        <v>-</v>
      </c>
      <c r="FJ97" s="66" t="str">
        <f t="shared" si="228"/>
        <v>-</v>
      </c>
      <c r="FK97" s="66" t="str">
        <f t="shared" si="229"/>
        <v>-</v>
      </c>
      <c r="FL97" s="66" t="str">
        <f t="shared" si="230"/>
        <v>-</v>
      </c>
      <c r="FM97" s="66" t="str">
        <f t="shared" si="231"/>
        <v>-</v>
      </c>
      <c r="FN97" s="7"/>
      <c r="FO97" s="7"/>
      <c r="FP97" s="7"/>
      <c r="FQ97" s="97" t="s">
        <v>2</v>
      </c>
      <c r="FR97" s="71"/>
      <c r="FS97" s="7">
        <f>IF(ISNUMBER(INDEX($CI$15:$DI$314,$B97,GC$5)),MAX(FS$14:FS96)+1,0)</f>
        <v>0</v>
      </c>
      <c r="FT97" s="7" t="str">
        <f t="shared" si="232"/>
        <v/>
      </c>
      <c r="FU97" s="7" t="str">
        <f t="shared" si="233"/>
        <v/>
      </c>
      <c r="FV97" s="291">
        <f t="shared" si="234"/>
        <v>83</v>
      </c>
      <c r="FW97" s="291" t="str">
        <f t="shared" si="235"/>
        <v/>
      </c>
      <c r="FX97" s="291" t="str">
        <f t="shared" si="236"/>
        <v/>
      </c>
      <c r="FY97" s="85" t="str">
        <f t="shared" si="237"/>
        <v/>
      </c>
      <c r="FZ97" s="338" t="str">
        <f t="shared" si="238"/>
        <v/>
      </c>
      <c r="GA97" s="316" t="str">
        <f t="shared" si="239"/>
        <v/>
      </c>
      <c r="GB97" s="28" t="str">
        <f t="shared" si="240"/>
        <v/>
      </c>
      <c r="GC97" s="279" t="str">
        <f t="shared" si="248"/>
        <v/>
      </c>
      <c r="GD97" s="366" t="str">
        <f t="shared" si="241"/>
        <v/>
      </c>
      <c r="GE97" s="81"/>
      <c r="GF97" s="279" t="str">
        <f t="shared" si="249"/>
        <v/>
      </c>
      <c r="GG97" s="366" t="str">
        <f t="shared" si="242"/>
        <v/>
      </c>
      <c r="GH97" s="81"/>
      <c r="GI97" s="279" t="str">
        <f t="shared" si="250"/>
        <v/>
      </c>
      <c r="GJ97" s="366" t="str">
        <f t="shared" si="243"/>
        <v/>
      </c>
      <c r="GK97" s="81"/>
      <c r="GL97" s="279" t="str">
        <f t="shared" si="251"/>
        <v/>
      </c>
      <c r="GM97" s="362" t="str">
        <f t="shared" si="244"/>
        <v/>
      </c>
      <c r="GN97" s="81"/>
      <c r="GO97" s="279" t="str">
        <f t="shared" si="252"/>
        <v/>
      </c>
      <c r="GP97" s="286" t="str">
        <f t="shared" si="245"/>
        <v/>
      </c>
      <c r="GQ97" s="279"/>
      <c r="GR97" s="339" t="str">
        <f>IF(ISNUMBER(IF97),INDEX($GA$15:$GA$313,MATCH(IF97,$IE$15:$IE$190,0),1),"")</f>
        <v/>
      </c>
      <c r="GS97" s="341" t="str">
        <f t="shared" si="246"/>
        <v/>
      </c>
      <c r="GT97" s="340" t="str">
        <f t="shared" si="247"/>
        <v/>
      </c>
      <c r="GU97" s="279"/>
      <c r="GV97" s="279"/>
      <c r="GW97" s="279"/>
      <c r="GX97" s="279"/>
      <c r="GY97" s="279"/>
      <c r="GZ97" s="71"/>
      <c r="HA97" s="282"/>
      <c r="HB97" s="371"/>
      <c r="HC97" s="282"/>
      <c r="HD97" s="282"/>
      <c r="HE97" s="282"/>
      <c r="HF97" s="282"/>
      <c r="HG97" s="282"/>
      <c r="HH97" s="282"/>
      <c r="HI97" s="282"/>
      <c r="HJ97" s="282"/>
      <c r="HK97" s="293"/>
      <c r="HL97" s="293"/>
      <c r="HM97" s="75"/>
      <c r="HN97" s="293">
        <f>IF(HA97&lt;&gt;"",MAX(HN$14:HN96)+1,0)</f>
        <v>0</v>
      </c>
      <c r="HO97" s="293">
        <f>IF(HB97&lt;&gt;"",MAX(HO$14:HO96)+1,0)</f>
        <v>0</v>
      </c>
      <c r="HP97" s="293">
        <f>IF(HC97&lt;&gt;"",MAX(HP$14:HP96)+1,0)</f>
        <v>0</v>
      </c>
      <c r="HQ97" s="293">
        <f>IF(HD97&lt;&gt;"",MAX(HQ$14:HQ96)+1,0)</f>
        <v>0</v>
      </c>
      <c r="HR97" s="293">
        <f>IF(HE97&lt;&gt;"",MAX(HR$14:HR96)+1,0)</f>
        <v>0</v>
      </c>
      <c r="HS97" s="293">
        <f>IF(HF97&lt;&gt;"",MAX(HS$14:HS96)+1,0)</f>
        <v>0</v>
      </c>
      <c r="HT97" s="293">
        <f>IF(HG97&lt;&gt;"",MAX(HT$14:HT96)+1,0)</f>
        <v>0</v>
      </c>
      <c r="HU97" s="293">
        <f>IF(HH97&lt;&gt;"",MAX(HU$14:HU96)+1,0)</f>
        <v>0</v>
      </c>
      <c r="HV97" s="293">
        <f>IF(HI97&lt;&gt;"",MAX(HV$14:HV96)+1,0)</f>
        <v>0</v>
      </c>
      <c r="HW97" s="293">
        <f>IF(HJ97&lt;&gt;"",MAX(HW$14:HW96)+1,0)</f>
        <v>0</v>
      </c>
      <c r="HX97" s="293">
        <f>IF(HK97&lt;&gt;"",MAX(HX$14:HX96)+1,0)</f>
        <v>0</v>
      </c>
      <c r="HY97" s="293">
        <f>IF(HL97&lt;&gt;"",MAX(HY$14:HY96)+1,0)</f>
        <v>0</v>
      </c>
      <c r="HZ97" s="75">
        <f t="shared" si="253"/>
        <v>3</v>
      </c>
      <c r="IA97" s="75">
        <f t="shared" si="254"/>
        <v>0</v>
      </c>
      <c r="IB97" s="75">
        <f t="shared" si="255"/>
        <v>18</v>
      </c>
      <c r="IC97" s="75" t="str">
        <f t="shared" si="256"/>
        <v>SFR</v>
      </c>
      <c r="ID97" s="395" t="str">
        <f t="shared" si="257"/>
        <v/>
      </c>
      <c r="IE97" s="394">
        <f>IF(ISNUMBER(MATCH(GA97,$IC$15:$IC$313,0)),0,MAX(IE$14:IE96)+1)</f>
        <v>0</v>
      </c>
      <c r="IF97" s="394" t="str">
        <f t="shared" si="258"/>
        <v/>
      </c>
      <c r="IG97" s="383"/>
      <c r="IH97" s="80"/>
      <c r="II97" s="19"/>
      <c r="IJ97" s="282"/>
      <c r="IK97" s="71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W97" s="71"/>
      <c r="JX97" s="293" t="str">
        <f>IF(AND(ISNUMBER(JX$14),ISNUMBER(MATCH($IC97,DJ$15:DJ$313,0))),$IC97,"")</f>
        <v/>
      </c>
      <c r="JY97" s="293" t="str">
        <f>IF(AND(ISNUMBER(JY$14),ISNUMBER(MATCH($IC97,DK$15:DK$313,0))),$IC97,"")</f>
        <v/>
      </c>
      <c r="JZ97" s="293" t="str">
        <f>IF(AND(ISNUMBER(JZ$14),ISNUMBER(MATCH($IC97,DL$15:DL$313,0))),$IC97,"")</f>
        <v/>
      </c>
      <c r="KA97" s="293" t="str">
        <f>IF(AND(ISNUMBER(KA$14),ISNUMBER(MATCH($IC97,DM$15:DM$313,0))),$IC97,"")</f>
        <v/>
      </c>
      <c r="KB97" s="293" t="str">
        <f>IF(AND(ISNUMBER(KB$14),ISNUMBER(MATCH($IC97,DN$15:DN$313,0))),$IC97,"")</f>
        <v/>
      </c>
      <c r="KC97" s="293" t="str">
        <f>IF(AND(ISNUMBER(KC$14),ISNUMBER(MATCH($IC97,DO$15:DO$313,0))),$IC97,"")</f>
        <v/>
      </c>
      <c r="KD97" s="293" t="str">
        <f>IF(AND(ISNUMBER(KD$14),ISNUMBER(MATCH($IC97,DP$15:DP$313,0))),$IC97,"")</f>
        <v/>
      </c>
      <c r="KE97" s="293" t="str">
        <f>IF(AND(ISNUMBER(KE$14),ISNUMBER(MATCH($IC97,DQ$15:DQ$313,0))),$IC97,"")</f>
        <v/>
      </c>
      <c r="KF97" s="293" t="str">
        <f>IF(AND(ISNUMBER(KF$14),ISNUMBER(MATCH($IC97,DR$15:DR$313,0))),$IC97,"")</f>
        <v/>
      </c>
      <c r="KG97" s="293" t="str">
        <f>IF(AND(ISNUMBER(KG$14),ISNUMBER(MATCH($IC97,DS$15:DS$313,0))),$IC97,"")</f>
        <v/>
      </c>
      <c r="KH97" s="293" t="str">
        <f>IF(AND(ISNUMBER(KH$14),ISNUMBER(MATCH($IC97,DT$15:DT$313,0))),$IC97,"")</f>
        <v/>
      </c>
      <c r="KI97" s="293" t="str">
        <f>IF(AND(ISNUMBER(KI$14),ISNUMBER(MATCH($IC97,DU$15:DU$313,0))),$IC97,"")</f>
        <v/>
      </c>
      <c r="KJ97" s="293" t="str">
        <f>IF(AND(ISNUMBER(KJ$14),ISNUMBER(MATCH($IC97,DV$15:DV$313,0))),$IC97,"")</f>
        <v/>
      </c>
      <c r="KK97" s="293" t="str">
        <f>IF(AND(ISNUMBER(KK$14),ISNUMBER(MATCH($IC97,DW$15:DW$313,0))),$IC97,"")</f>
        <v/>
      </c>
      <c r="KL97" s="293" t="str">
        <f>IF(AND(ISNUMBER(KL$14),ISNUMBER(MATCH($IC97,DX$15:DX$313,0))),$IC97,"")</f>
        <v/>
      </c>
      <c r="KM97" s="293" t="str">
        <f>IF(AND(ISNUMBER(KM$14),ISNUMBER(MATCH($IC97,DY$15:DY$313,0))),$IC97,"")</f>
        <v/>
      </c>
      <c r="KN97" s="293" t="str">
        <f>IF(AND(ISNUMBER(KN$14),ISNUMBER(MATCH($IC97,DZ$15:DZ$313,0))),$IC97,"")</f>
        <v/>
      </c>
      <c r="KO97" s="293" t="str">
        <f>IF(AND(ISNUMBER(KO$14),ISNUMBER(MATCH($IC97,EA$15:EA$313,0))),$IC97,"")</f>
        <v/>
      </c>
      <c r="KP97" s="293" t="str">
        <f>IF(AND(ISNUMBER(KP$14),ISNUMBER(MATCH($IC97,EB$15:EB$313,0))),$IC97,"")</f>
        <v/>
      </c>
      <c r="KQ97" s="293" t="str">
        <f>IF(AND(ISNUMBER(KQ$14),ISNUMBER(MATCH($IC97,EC$15:EC$313,0))),$IC97,"")</f>
        <v/>
      </c>
      <c r="KR97" s="293" t="str">
        <f>IF(AND(ISNUMBER(KR$14),ISNUMBER(MATCH($IC97,ED$15:ED$313,0))),$IC97,"")</f>
        <v/>
      </c>
      <c r="KS97" s="293" t="str">
        <f>IF(AND(ISNUMBER(KS$14),ISNUMBER(MATCH($IC97,EE$15:EE$313,0))),$IC97,"")</f>
        <v/>
      </c>
      <c r="KT97" s="293" t="str">
        <f>IF(AND(ISNUMBER(KT$14),ISNUMBER(MATCH($IC97,EF$15:EF$313,0))),$IC97,"")</f>
        <v>SFR</v>
      </c>
      <c r="KU97" s="293" t="str">
        <f>IF(AND(ISNUMBER(KU$14),ISNUMBER(MATCH($IC97,EG$15:EG$313,0))),$IC97,"")</f>
        <v/>
      </c>
      <c r="KV97" s="293" t="str">
        <f>IF(AND(ISNUMBER(KV$14),ISNUMBER(MATCH($IC97,EH$15:EH$313,0))),$IC97,"")</f>
        <v/>
      </c>
      <c r="KW97" s="293" t="str">
        <f>IF(AND(ISNUMBER(KW$14),ISNUMBER(MATCH($IC97,EI$15:EI$313,0))),$IC97,"")</f>
        <v/>
      </c>
      <c r="KX97" s="293" t="str">
        <f>IF(AND(ISNUMBER(KX$14),ISNUMBER(MATCH($IC97,EJ$15:EJ$313,0))),$IC97,"")</f>
        <v/>
      </c>
      <c r="KY97" s="293" t="str">
        <f>IF(AND(ISNUMBER(KY$14),ISNUMBER(MATCH($IC97,EK$15:EK$313,0))),$IC97,"")</f>
        <v/>
      </c>
      <c r="KZ97" s="293"/>
      <c r="LA97" s="293"/>
      <c r="LB97" s="293"/>
      <c r="LC97" s="75">
        <f>COUNTIF(JX97:KY97,"="&amp;IC97)</f>
        <v>1</v>
      </c>
      <c r="LD97" s="71"/>
      <c r="LE97" s="71"/>
      <c r="LF97" s="71"/>
      <c r="LG97" s="71"/>
      <c r="LH97" s="71"/>
      <c r="LI97" s="71"/>
      <c r="LJ97" s="71"/>
      <c r="LK97" s="71"/>
      <c r="LL97" s="71"/>
      <c r="LM97" s="71"/>
      <c r="LN97" s="71"/>
      <c r="LO97" s="71"/>
      <c r="LP97" s="71"/>
      <c r="LQ97" s="71"/>
    </row>
    <row r="98" spans="1:329" ht="6" customHeight="1" x14ac:dyDescent="0.25">
      <c r="A98" s="80"/>
      <c r="B98" s="305">
        <f t="shared" si="259"/>
        <v>84</v>
      </c>
      <c r="C98" s="85" t="s">
        <v>127</v>
      </c>
      <c r="D98" s="304" t="s">
        <v>152</v>
      </c>
      <c r="E98" s="71"/>
      <c r="F98" s="260"/>
      <c r="G98" s="261" t="s">
        <v>657</v>
      </c>
      <c r="H98" s="262" t="s">
        <v>2</v>
      </c>
      <c r="I98" s="260"/>
      <c r="J98" s="261"/>
      <c r="K98" s="262"/>
      <c r="L98" s="260"/>
      <c r="M98" s="261"/>
      <c r="N98" s="262"/>
      <c r="O98" s="260"/>
      <c r="P98" s="261"/>
      <c r="Q98" s="262"/>
      <c r="R98" s="260"/>
      <c r="S98" s="261"/>
      <c r="T98" s="262"/>
      <c r="U98" s="260"/>
      <c r="V98" s="261"/>
      <c r="W98" s="262"/>
      <c r="X98" s="260"/>
      <c r="Y98" s="261"/>
      <c r="Z98" s="262"/>
      <c r="AA98" s="260"/>
      <c r="AB98" s="261"/>
      <c r="AC98" s="262"/>
      <c r="AD98" s="260"/>
      <c r="AE98" s="261"/>
      <c r="AF98" s="262"/>
      <c r="AG98" s="260"/>
      <c r="AH98" s="261"/>
      <c r="AI98" s="262"/>
      <c r="AJ98" s="260"/>
      <c r="AK98" s="261"/>
      <c r="AL98" s="262"/>
      <c r="AM98" s="260"/>
      <c r="AN98" s="261"/>
      <c r="AO98" s="262"/>
      <c r="AP98" s="283"/>
      <c r="AQ98" s="356"/>
      <c r="AR98" s="351"/>
      <c r="AS98" s="283"/>
      <c r="AT98" s="356"/>
      <c r="AU98" s="351"/>
      <c r="AV98" s="260"/>
      <c r="AW98" s="261"/>
      <c r="AX98" s="262"/>
      <c r="AY98" s="260"/>
      <c r="AZ98" s="261"/>
      <c r="BA98" s="262"/>
      <c r="BB98" s="260"/>
      <c r="BC98" s="261"/>
      <c r="BD98" s="262"/>
      <c r="BE98" s="260"/>
      <c r="BF98" s="261"/>
      <c r="BG98" s="262"/>
      <c r="BH98" s="260"/>
      <c r="BI98" s="261"/>
      <c r="BJ98" s="262"/>
      <c r="BK98" s="260"/>
      <c r="BL98" s="261"/>
      <c r="BM98" s="262"/>
      <c r="BN98" s="260"/>
      <c r="BO98" s="261"/>
      <c r="BP98" s="262"/>
      <c r="BQ98" s="260"/>
      <c r="BR98" s="261"/>
      <c r="BS98" s="262"/>
      <c r="BT98" s="260"/>
      <c r="BU98" s="261"/>
      <c r="BV98" s="262"/>
      <c r="BW98" s="260"/>
      <c r="BX98" s="261"/>
      <c r="BY98" s="262"/>
      <c r="BZ98" s="260"/>
      <c r="CA98" s="261" t="s">
        <v>43</v>
      </c>
      <c r="CB98" s="262">
        <v>0</v>
      </c>
      <c r="CC98" s="260"/>
      <c r="CD98" s="261"/>
      <c r="CE98" s="262"/>
      <c r="CF98" s="376" t="s">
        <v>2</v>
      </c>
      <c r="CG98" s="229"/>
      <c r="CH98" s="230" t="str">
        <f>IF(ISNUMBER(FW98),IF(ISNUMBER(MATCH(GA98,$CG$15:$CG$313,0)),0,MAX(CH$14:CH97)+1),"")</f>
        <v/>
      </c>
      <c r="CI98" s="7">
        <f t="shared" si="154"/>
        <v>80</v>
      </c>
      <c r="CJ98" s="7" t="str">
        <f t="shared" si="155"/>
        <v/>
      </c>
      <c r="CK98" s="7" t="str">
        <f t="shared" si="156"/>
        <v/>
      </c>
      <c r="CL98" s="7" t="str">
        <f t="shared" si="157"/>
        <v/>
      </c>
      <c r="CM98" s="7" t="str">
        <f t="shared" si="158"/>
        <v/>
      </c>
      <c r="CN98" s="7" t="str">
        <f t="shared" si="159"/>
        <v/>
      </c>
      <c r="CO98" s="7" t="str">
        <f t="shared" si="160"/>
        <v/>
      </c>
      <c r="CP98" s="7" t="str">
        <f t="shared" si="161"/>
        <v/>
      </c>
      <c r="CQ98" s="7" t="str">
        <f t="shared" si="162"/>
        <v/>
      </c>
      <c r="CR98" s="7" t="str">
        <f t="shared" si="163"/>
        <v/>
      </c>
      <c r="CS98" s="7" t="str">
        <f t="shared" si="164"/>
        <v/>
      </c>
      <c r="CT98" s="7" t="str">
        <f t="shared" si="165"/>
        <v/>
      </c>
      <c r="CU98" s="7" t="str">
        <f t="shared" si="166"/>
        <v/>
      </c>
      <c r="CV98" s="7" t="str">
        <f t="shared" si="167"/>
        <v/>
      </c>
      <c r="CW98" s="7" t="str">
        <f t="shared" si="168"/>
        <v/>
      </c>
      <c r="CX98" s="7" t="str">
        <f t="shared" si="169"/>
        <v/>
      </c>
      <c r="CY98" s="7" t="str">
        <f t="shared" si="170"/>
        <v/>
      </c>
      <c r="CZ98" s="7" t="str">
        <f t="shared" si="171"/>
        <v/>
      </c>
      <c r="DA98" s="7" t="str">
        <f t="shared" si="172"/>
        <v/>
      </c>
      <c r="DB98" s="7" t="str">
        <f t="shared" si="173"/>
        <v/>
      </c>
      <c r="DC98" s="7" t="str">
        <f t="shared" si="174"/>
        <v/>
      </c>
      <c r="DD98" s="7" t="str">
        <f t="shared" si="175"/>
        <v/>
      </c>
      <c r="DE98" s="7" t="str">
        <f t="shared" si="176"/>
        <v/>
      </c>
      <c r="DF98" s="7" t="str">
        <f t="shared" si="177"/>
        <v/>
      </c>
      <c r="DG98" s="7" t="str">
        <f t="shared" si="178"/>
        <v/>
      </c>
      <c r="DH98" s="7" t="str">
        <f t="shared" si="179"/>
        <v/>
      </c>
      <c r="DI98" s="65" t="s">
        <v>2</v>
      </c>
      <c r="DJ98" s="309" t="str">
        <f t="shared" si="180"/>
        <v>total_time</v>
      </c>
      <c r="DK98" s="309" t="str">
        <f t="shared" si="181"/>
        <v>-</v>
      </c>
      <c r="DL98" s="309" t="str">
        <f t="shared" si="182"/>
        <v>-</v>
      </c>
      <c r="DM98" s="309" t="str">
        <f t="shared" si="183"/>
        <v>-</v>
      </c>
      <c r="DN98" s="309" t="str">
        <f t="shared" si="184"/>
        <v>-</v>
      </c>
      <c r="DO98" s="309" t="str">
        <f t="shared" si="185"/>
        <v>-</v>
      </c>
      <c r="DP98" s="309" t="str">
        <f t="shared" si="186"/>
        <v>-</v>
      </c>
      <c r="DQ98" s="309" t="str">
        <f t="shared" si="187"/>
        <v>-</v>
      </c>
      <c r="DR98" s="309" t="str">
        <f t="shared" si="188"/>
        <v>-</v>
      </c>
      <c r="DS98" s="309" t="str">
        <f t="shared" si="189"/>
        <v>-</v>
      </c>
      <c r="DT98" s="309" t="str">
        <f t="shared" si="190"/>
        <v>-</v>
      </c>
      <c r="DU98" s="309" t="str">
        <f t="shared" si="191"/>
        <v>-</v>
      </c>
      <c r="DV98" s="309" t="str">
        <f t="shared" si="192"/>
        <v>-</v>
      </c>
      <c r="DW98" s="309" t="str">
        <f t="shared" si="193"/>
        <v>-</v>
      </c>
      <c r="DX98" s="309" t="str">
        <f t="shared" si="194"/>
        <v>-</v>
      </c>
      <c r="DY98" s="309" t="str">
        <f t="shared" si="195"/>
        <v>-</v>
      </c>
      <c r="DZ98" s="309" t="str">
        <f t="shared" si="196"/>
        <v>-</v>
      </c>
      <c r="EA98" s="309" t="str">
        <f t="shared" si="197"/>
        <v>-</v>
      </c>
      <c r="EB98" s="309" t="str">
        <f t="shared" si="198"/>
        <v>-</v>
      </c>
      <c r="EC98" s="309" t="str">
        <f t="shared" si="199"/>
        <v>-</v>
      </c>
      <c r="ED98" s="309" t="str">
        <f t="shared" si="200"/>
        <v>-</v>
      </c>
      <c r="EE98" s="309" t="str">
        <f t="shared" si="201"/>
        <v>-</v>
      </c>
      <c r="EF98" s="309" t="str">
        <f t="shared" si="202"/>
        <v>-</v>
      </c>
      <c r="EG98" s="309" t="str">
        <f t="shared" si="203"/>
        <v>-</v>
      </c>
      <c r="EH98" s="309" t="str">
        <f t="shared" si="204"/>
        <v>-</v>
      </c>
      <c r="EI98" s="309" t="str">
        <f t="shared" si="205"/>
        <v>-</v>
      </c>
      <c r="EJ98" s="7"/>
      <c r="EK98" s="7"/>
      <c r="EL98" s="7"/>
      <c r="EM98" s="34"/>
      <c r="EN98" s="66" t="str">
        <f t="shared" si="206"/>
        <v>-</v>
      </c>
      <c r="EO98" s="66" t="str">
        <f t="shared" si="207"/>
        <v>-</v>
      </c>
      <c r="EP98" s="66" t="str">
        <f t="shared" si="208"/>
        <v>-</v>
      </c>
      <c r="EQ98" s="66" t="str">
        <f t="shared" si="209"/>
        <v>-</v>
      </c>
      <c r="ER98" s="66" t="str">
        <f t="shared" si="210"/>
        <v>-</v>
      </c>
      <c r="ES98" s="66" t="str">
        <f t="shared" si="211"/>
        <v>-</v>
      </c>
      <c r="ET98" s="66" t="str">
        <f t="shared" si="212"/>
        <v>-</v>
      </c>
      <c r="EU98" s="66" t="str">
        <f t="shared" si="213"/>
        <v>-</v>
      </c>
      <c r="EV98" s="66" t="str">
        <f t="shared" si="214"/>
        <v>-</v>
      </c>
      <c r="EW98" s="66" t="str">
        <f t="shared" si="215"/>
        <v>-</v>
      </c>
      <c r="EX98" s="66" t="str">
        <f t="shared" si="216"/>
        <v>-</v>
      </c>
      <c r="EY98" s="66" t="str">
        <f t="shared" si="217"/>
        <v>-</v>
      </c>
      <c r="EZ98" s="66" t="str">
        <f t="shared" si="218"/>
        <v>-</v>
      </c>
      <c r="FA98" s="66" t="str">
        <f t="shared" si="219"/>
        <v>-</v>
      </c>
      <c r="FB98" s="66" t="str">
        <f t="shared" si="220"/>
        <v>-</v>
      </c>
      <c r="FC98" s="66" t="str">
        <f t="shared" si="221"/>
        <v>-</v>
      </c>
      <c r="FD98" s="66" t="str">
        <f t="shared" si="222"/>
        <v>-</v>
      </c>
      <c r="FE98" s="66" t="str">
        <f t="shared" si="223"/>
        <v>-</v>
      </c>
      <c r="FF98" s="66" t="str">
        <f t="shared" si="224"/>
        <v>-</v>
      </c>
      <c r="FG98" s="66" t="str">
        <f t="shared" si="225"/>
        <v>-</v>
      </c>
      <c r="FH98" s="66" t="str">
        <f t="shared" si="226"/>
        <v>-</v>
      </c>
      <c r="FI98" s="66" t="str">
        <f t="shared" si="227"/>
        <v>-</v>
      </c>
      <c r="FJ98" s="66" t="str">
        <f t="shared" si="228"/>
        <v>-</v>
      </c>
      <c r="FK98" s="66" t="str">
        <f t="shared" si="229"/>
        <v>-</v>
      </c>
      <c r="FL98" s="66" t="str">
        <f t="shared" si="230"/>
        <v>-</v>
      </c>
      <c r="FM98" s="66" t="str">
        <f t="shared" si="231"/>
        <v>-</v>
      </c>
      <c r="FN98" s="7"/>
      <c r="FO98" s="7"/>
      <c r="FP98" s="7"/>
      <c r="FQ98" s="97" t="s">
        <v>2</v>
      </c>
      <c r="FR98" s="71"/>
      <c r="FS98" s="7">
        <f>IF(ISNUMBER(INDEX($CI$15:$DI$314,$B98,GC$5)),MAX(FS$14:FS97)+1,0)</f>
        <v>0</v>
      </c>
      <c r="FT98" s="7" t="str">
        <f t="shared" si="232"/>
        <v/>
      </c>
      <c r="FU98" s="7" t="str">
        <f t="shared" si="233"/>
        <v/>
      </c>
      <c r="FV98" s="291">
        <f t="shared" si="234"/>
        <v>84</v>
      </c>
      <c r="FW98" s="291" t="str">
        <f t="shared" si="235"/>
        <v/>
      </c>
      <c r="FX98" s="291" t="str">
        <f t="shared" si="236"/>
        <v/>
      </c>
      <c r="FY98" s="85" t="str">
        <f t="shared" si="237"/>
        <v/>
      </c>
      <c r="FZ98" s="338" t="str">
        <f t="shared" si="238"/>
        <v/>
      </c>
      <c r="GA98" s="316" t="str">
        <f t="shared" si="239"/>
        <v/>
      </c>
      <c r="GB98" s="28" t="str">
        <f t="shared" si="240"/>
        <v/>
      </c>
      <c r="GC98" s="279" t="str">
        <f t="shared" si="248"/>
        <v/>
      </c>
      <c r="GD98" s="366" t="str">
        <f t="shared" si="241"/>
        <v/>
      </c>
      <c r="GE98" s="81"/>
      <c r="GF98" s="279" t="str">
        <f t="shared" si="249"/>
        <v/>
      </c>
      <c r="GG98" s="366" t="str">
        <f t="shared" si="242"/>
        <v/>
      </c>
      <c r="GH98" s="81"/>
      <c r="GI98" s="279" t="str">
        <f t="shared" si="250"/>
        <v/>
      </c>
      <c r="GJ98" s="366" t="str">
        <f t="shared" si="243"/>
        <v/>
      </c>
      <c r="GK98" s="81"/>
      <c r="GL98" s="279" t="str">
        <f t="shared" si="251"/>
        <v/>
      </c>
      <c r="GM98" s="362" t="str">
        <f t="shared" si="244"/>
        <v/>
      </c>
      <c r="GN98" s="81"/>
      <c r="GO98" s="279" t="str">
        <f t="shared" si="252"/>
        <v/>
      </c>
      <c r="GP98" s="286" t="str">
        <f t="shared" si="245"/>
        <v/>
      </c>
      <c r="GQ98" s="279"/>
      <c r="GR98" s="339" t="str">
        <f>IF(ISNUMBER(IF98),INDEX($GA$15:$GA$313,MATCH(IF98,$IE$15:$IE$190,0),1),"")</f>
        <v/>
      </c>
      <c r="GS98" s="341" t="str">
        <f t="shared" si="246"/>
        <v/>
      </c>
      <c r="GT98" s="340" t="str">
        <f t="shared" si="247"/>
        <v/>
      </c>
      <c r="GU98" s="279"/>
      <c r="GV98" s="279"/>
      <c r="GW98" s="279"/>
      <c r="GX98" s="279"/>
      <c r="GY98" s="279"/>
      <c r="GZ98" s="71"/>
      <c r="HA98" s="282"/>
      <c r="HB98" s="371"/>
      <c r="HC98" s="282"/>
      <c r="HD98" s="282"/>
      <c r="HE98" s="282"/>
      <c r="HF98" s="282"/>
      <c r="HG98" s="282"/>
      <c r="HH98" s="282"/>
      <c r="HI98" s="282"/>
      <c r="HJ98" s="282"/>
      <c r="HK98" s="293"/>
      <c r="HL98" s="293"/>
      <c r="HM98" s="75"/>
      <c r="HN98" s="293">
        <f>IF(HA98&lt;&gt;"",MAX(HN$14:HN97)+1,0)</f>
        <v>0</v>
      </c>
      <c r="HO98" s="293">
        <f>IF(HB98&lt;&gt;"",MAX(HO$14:HO97)+1,0)</f>
        <v>0</v>
      </c>
      <c r="HP98" s="293">
        <f>IF(HC98&lt;&gt;"",MAX(HP$14:HP97)+1,0)</f>
        <v>0</v>
      </c>
      <c r="HQ98" s="293">
        <f>IF(HD98&lt;&gt;"",MAX(HQ$14:HQ97)+1,0)</f>
        <v>0</v>
      </c>
      <c r="HR98" s="293">
        <f>IF(HE98&lt;&gt;"",MAX(HR$14:HR97)+1,0)</f>
        <v>0</v>
      </c>
      <c r="HS98" s="293">
        <f>IF(HF98&lt;&gt;"",MAX(HS$14:HS97)+1,0)</f>
        <v>0</v>
      </c>
      <c r="HT98" s="293">
        <f>IF(HG98&lt;&gt;"",MAX(HT$14:HT97)+1,0)</f>
        <v>0</v>
      </c>
      <c r="HU98" s="293">
        <f>IF(HH98&lt;&gt;"",MAX(HU$14:HU97)+1,0)</f>
        <v>0</v>
      </c>
      <c r="HV98" s="293">
        <f>IF(HI98&lt;&gt;"",MAX(HV$14:HV97)+1,0)</f>
        <v>0</v>
      </c>
      <c r="HW98" s="293">
        <f>IF(HJ98&lt;&gt;"",MAX(HW$14:HW97)+1,0)</f>
        <v>0</v>
      </c>
      <c r="HX98" s="293">
        <f>IF(HK98&lt;&gt;"",MAX(HX$14:HX97)+1,0)</f>
        <v>0</v>
      </c>
      <c r="HY98" s="293">
        <f>IF(HL98&lt;&gt;"",MAX(HY$14:HY97)+1,0)</f>
        <v>0</v>
      </c>
      <c r="HZ98" s="75">
        <f t="shared" si="253"/>
        <v>3</v>
      </c>
      <c r="IA98" s="75">
        <f t="shared" si="254"/>
        <v>0</v>
      </c>
      <c r="IB98" s="75">
        <f t="shared" si="255"/>
        <v>19</v>
      </c>
      <c r="IC98" s="75" t="str">
        <f t="shared" si="256"/>
        <v>nreaches</v>
      </c>
      <c r="ID98" s="395" t="str">
        <f t="shared" si="257"/>
        <v/>
      </c>
      <c r="IE98" s="394">
        <f>IF(ISNUMBER(MATCH(GA98,$IC$15:$IC$313,0)),0,MAX(IE$14:IE97)+1)</f>
        <v>0</v>
      </c>
      <c r="IF98" s="394" t="str">
        <f t="shared" si="258"/>
        <v/>
      </c>
      <c r="IG98" s="383"/>
      <c r="IH98" s="80"/>
      <c r="II98" s="19"/>
      <c r="IJ98" s="282"/>
      <c r="IK98" s="71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W98" s="71"/>
      <c r="JX98" s="293" t="str">
        <f>IF(AND(ISNUMBER(JX$14),ISNUMBER(MATCH($IC98,DJ$15:DJ$313,0))),$IC98,"")</f>
        <v/>
      </c>
      <c r="JY98" s="293" t="str">
        <f>IF(AND(ISNUMBER(JY$14),ISNUMBER(MATCH($IC98,DK$15:DK$313,0))),$IC98,"")</f>
        <v/>
      </c>
      <c r="JZ98" s="293" t="str">
        <f>IF(AND(ISNUMBER(JZ$14),ISNUMBER(MATCH($IC98,DL$15:DL$313,0))),$IC98,"")</f>
        <v/>
      </c>
      <c r="KA98" s="293" t="str">
        <f>IF(AND(ISNUMBER(KA$14),ISNUMBER(MATCH($IC98,DM$15:DM$313,0))),$IC98,"")</f>
        <v/>
      </c>
      <c r="KB98" s="293" t="str">
        <f>IF(AND(ISNUMBER(KB$14),ISNUMBER(MATCH($IC98,DN$15:DN$313,0))),$IC98,"")</f>
        <v/>
      </c>
      <c r="KC98" s="293" t="str">
        <f>IF(AND(ISNUMBER(KC$14),ISNUMBER(MATCH($IC98,DO$15:DO$313,0))),$IC98,"")</f>
        <v/>
      </c>
      <c r="KD98" s="293" t="str">
        <f>IF(AND(ISNUMBER(KD$14),ISNUMBER(MATCH($IC98,DP$15:DP$313,0))),$IC98,"")</f>
        <v/>
      </c>
      <c r="KE98" s="293" t="str">
        <f>IF(AND(ISNUMBER(KE$14),ISNUMBER(MATCH($IC98,DQ$15:DQ$313,0))),$IC98,"")</f>
        <v/>
      </c>
      <c r="KF98" s="293" t="str">
        <f>IF(AND(ISNUMBER(KF$14),ISNUMBER(MATCH($IC98,DR$15:DR$313,0))),$IC98,"")</f>
        <v/>
      </c>
      <c r="KG98" s="293" t="str">
        <f>IF(AND(ISNUMBER(KG$14),ISNUMBER(MATCH($IC98,DS$15:DS$313,0))),$IC98,"")</f>
        <v/>
      </c>
      <c r="KH98" s="293" t="str">
        <f>IF(AND(ISNUMBER(KH$14),ISNUMBER(MATCH($IC98,DT$15:DT$313,0))),$IC98,"")</f>
        <v/>
      </c>
      <c r="KI98" s="293" t="str">
        <f>IF(AND(ISNUMBER(KI$14),ISNUMBER(MATCH($IC98,DU$15:DU$313,0))),$IC98,"")</f>
        <v/>
      </c>
      <c r="KJ98" s="293" t="str">
        <f>IF(AND(ISNUMBER(KJ$14),ISNUMBER(MATCH($IC98,DV$15:DV$313,0))),$IC98,"")</f>
        <v/>
      </c>
      <c r="KK98" s="293" t="str">
        <f>IF(AND(ISNUMBER(KK$14),ISNUMBER(MATCH($IC98,DW$15:DW$313,0))),$IC98,"")</f>
        <v/>
      </c>
      <c r="KL98" s="293" t="str">
        <f>IF(AND(ISNUMBER(KL$14),ISNUMBER(MATCH($IC98,DX$15:DX$313,0))),$IC98,"")</f>
        <v/>
      </c>
      <c r="KM98" s="293" t="str">
        <f>IF(AND(ISNUMBER(KM$14),ISNUMBER(MATCH($IC98,DY$15:DY$313,0))),$IC98,"")</f>
        <v/>
      </c>
      <c r="KN98" s="293" t="str">
        <f>IF(AND(ISNUMBER(KN$14),ISNUMBER(MATCH($IC98,DZ$15:DZ$313,0))),$IC98,"")</f>
        <v/>
      </c>
      <c r="KO98" s="293" t="str">
        <f>IF(AND(ISNUMBER(KO$14),ISNUMBER(MATCH($IC98,EA$15:EA$313,0))),$IC98,"")</f>
        <v/>
      </c>
      <c r="KP98" s="293" t="str">
        <f>IF(AND(ISNUMBER(KP$14),ISNUMBER(MATCH($IC98,EB$15:EB$313,0))),$IC98,"")</f>
        <v/>
      </c>
      <c r="KQ98" s="293" t="str">
        <f>IF(AND(ISNUMBER(KQ$14),ISNUMBER(MATCH($IC98,EC$15:EC$313,0))),$IC98,"")</f>
        <v/>
      </c>
      <c r="KR98" s="293" t="str">
        <f>IF(AND(ISNUMBER(KR$14),ISNUMBER(MATCH($IC98,ED$15:ED$313,0))),$IC98,"")</f>
        <v/>
      </c>
      <c r="KS98" s="293" t="str">
        <f>IF(AND(ISNUMBER(KS$14),ISNUMBER(MATCH($IC98,EE$15:EE$313,0))),$IC98,"")</f>
        <v/>
      </c>
      <c r="KT98" s="293" t="str">
        <f>IF(AND(ISNUMBER(KT$14),ISNUMBER(MATCH($IC98,EF$15:EF$313,0))),$IC98,"")</f>
        <v>nreaches</v>
      </c>
      <c r="KU98" s="293" t="str">
        <f>IF(AND(ISNUMBER(KU$14),ISNUMBER(MATCH($IC98,EG$15:EG$313,0))),$IC98,"")</f>
        <v/>
      </c>
      <c r="KV98" s="293" t="str">
        <f>IF(AND(ISNUMBER(KV$14),ISNUMBER(MATCH($IC98,EH$15:EH$313,0))),$IC98,"")</f>
        <v/>
      </c>
      <c r="KW98" s="293" t="str">
        <f>IF(AND(ISNUMBER(KW$14),ISNUMBER(MATCH($IC98,EI$15:EI$313,0))),$IC98,"")</f>
        <v/>
      </c>
      <c r="KX98" s="293" t="str">
        <f>IF(AND(ISNUMBER(KX$14),ISNUMBER(MATCH($IC98,EJ$15:EJ$313,0))),$IC98,"")</f>
        <v/>
      </c>
      <c r="KY98" s="293" t="str">
        <f>IF(AND(ISNUMBER(KY$14),ISNUMBER(MATCH($IC98,EK$15:EK$313,0))),$IC98,"")</f>
        <v/>
      </c>
      <c r="KZ98" s="293"/>
      <c r="LA98" s="293"/>
      <c r="LB98" s="293"/>
      <c r="LC98" s="75">
        <f>COUNTIF(JX98:KY98,"="&amp;IC98)</f>
        <v>1</v>
      </c>
      <c r="LD98" s="71"/>
      <c r="LE98" s="71"/>
      <c r="LF98" s="71"/>
      <c r="LG98" s="71"/>
      <c r="LH98" s="71"/>
      <c r="LI98" s="71"/>
      <c r="LJ98" s="71"/>
      <c r="LK98" s="71"/>
      <c r="LL98" s="71"/>
      <c r="LM98" s="71"/>
      <c r="LN98" s="71"/>
      <c r="LO98" s="71"/>
      <c r="LP98" s="71"/>
      <c r="LQ98" s="71"/>
    </row>
    <row r="99" spans="1:329" ht="6" customHeight="1" x14ac:dyDescent="0.25">
      <c r="A99" s="80"/>
      <c r="B99" s="305">
        <f t="shared" si="259"/>
        <v>85</v>
      </c>
      <c r="C99" s="85" t="s">
        <v>138</v>
      </c>
      <c r="D99" s="304" t="s">
        <v>151</v>
      </c>
      <c r="E99" s="71"/>
      <c r="F99" s="260"/>
      <c r="G99" s="261" t="s">
        <v>154</v>
      </c>
      <c r="H99" s="262" t="s">
        <v>2</v>
      </c>
      <c r="I99" s="260"/>
      <c r="J99" s="261"/>
      <c r="K99" s="262"/>
      <c r="L99" s="260"/>
      <c r="M99" s="261"/>
      <c r="N99" s="262"/>
      <c r="O99" s="260"/>
      <c r="P99" s="261"/>
      <c r="Q99" s="262"/>
      <c r="R99" s="260"/>
      <c r="S99" s="261"/>
      <c r="T99" s="262"/>
      <c r="U99" s="260"/>
      <c r="V99" s="261"/>
      <c r="W99" s="262"/>
      <c r="X99" s="260"/>
      <c r="Y99" s="261"/>
      <c r="Z99" s="262"/>
      <c r="AA99" s="260"/>
      <c r="AB99" s="261"/>
      <c r="AC99" s="262"/>
      <c r="AD99" s="260"/>
      <c r="AE99" s="261"/>
      <c r="AF99" s="262"/>
      <c r="AG99" s="260"/>
      <c r="AH99" s="261"/>
      <c r="AI99" s="262"/>
      <c r="AJ99" s="260"/>
      <c r="AK99" s="261"/>
      <c r="AL99" s="262"/>
      <c r="AM99" s="260"/>
      <c r="AN99" s="261"/>
      <c r="AO99" s="262"/>
      <c r="AP99" s="283"/>
      <c r="AQ99" s="356"/>
      <c r="AR99" s="351"/>
      <c r="AS99" s="283"/>
      <c r="AT99" s="356"/>
      <c r="AU99" s="351"/>
      <c r="AV99" s="260"/>
      <c r="AW99" s="261"/>
      <c r="AX99" s="262"/>
      <c r="AY99" s="260"/>
      <c r="AZ99" s="261"/>
      <c r="BA99" s="262"/>
      <c r="BB99" s="260"/>
      <c r="BC99" s="261"/>
      <c r="BD99" s="262"/>
      <c r="BE99" s="260"/>
      <c r="BF99" s="261"/>
      <c r="BG99" s="262"/>
      <c r="BH99" s="260"/>
      <c r="BI99" s="261"/>
      <c r="BJ99" s="262"/>
      <c r="BK99" s="260"/>
      <c r="BL99" s="261"/>
      <c r="BM99" s="262"/>
      <c r="BN99" s="260"/>
      <c r="BO99" s="261"/>
      <c r="BP99" s="262"/>
      <c r="BQ99" s="260"/>
      <c r="BR99" s="261"/>
      <c r="BS99" s="262"/>
      <c r="BT99" s="260"/>
      <c r="BU99" s="261"/>
      <c r="BV99" s="262"/>
      <c r="BW99" s="260"/>
      <c r="BX99" s="261"/>
      <c r="BY99" s="262"/>
      <c r="BZ99" s="260"/>
      <c r="CA99" s="261" t="s">
        <v>10</v>
      </c>
      <c r="CB99" s="262">
        <v>0.1</v>
      </c>
      <c r="CC99" s="260"/>
      <c r="CD99" s="261"/>
      <c r="CE99" s="262"/>
      <c r="CF99" s="376" t="s">
        <v>2</v>
      </c>
      <c r="CG99" s="229"/>
      <c r="CH99" s="230" t="str">
        <f>IF(ISNUMBER(FW99),IF(ISNUMBER(MATCH(GA99,$CG$15:$CG$313,0)),0,MAX(CH$14:CH98)+1),"")</f>
        <v/>
      </c>
      <c r="CI99" s="7">
        <f t="shared" si="154"/>
        <v>81</v>
      </c>
      <c r="CJ99" s="7" t="str">
        <f t="shared" si="155"/>
        <v/>
      </c>
      <c r="CK99" s="7" t="str">
        <f t="shared" si="156"/>
        <v/>
      </c>
      <c r="CL99" s="7">
        <f t="shared" si="157"/>
        <v>61</v>
      </c>
      <c r="CM99" s="7">
        <f t="shared" si="158"/>
        <v>12</v>
      </c>
      <c r="CN99" s="7">
        <f t="shared" si="159"/>
        <v>12</v>
      </c>
      <c r="CO99" s="7">
        <f t="shared" si="160"/>
        <v>3</v>
      </c>
      <c r="CP99" s="7" t="str">
        <f t="shared" si="161"/>
        <v/>
      </c>
      <c r="CQ99" s="7">
        <f t="shared" si="162"/>
        <v>16</v>
      </c>
      <c r="CR99" s="7" t="str">
        <f t="shared" si="163"/>
        <v/>
      </c>
      <c r="CS99" s="7">
        <f t="shared" si="164"/>
        <v>10</v>
      </c>
      <c r="CT99" s="7" t="str">
        <f t="shared" si="165"/>
        <v/>
      </c>
      <c r="CU99" s="7" t="str">
        <f t="shared" si="166"/>
        <v/>
      </c>
      <c r="CV99" s="7" t="str">
        <f t="shared" si="167"/>
        <v/>
      </c>
      <c r="CW99" s="7" t="str">
        <f t="shared" si="168"/>
        <v/>
      </c>
      <c r="CX99" s="7" t="str">
        <f t="shared" si="169"/>
        <v/>
      </c>
      <c r="CY99" s="7" t="str">
        <f t="shared" si="170"/>
        <v/>
      </c>
      <c r="CZ99" s="7" t="str">
        <f t="shared" si="171"/>
        <v/>
      </c>
      <c r="DA99" s="7" t="str">
        <f t="shared" si="172"/>
        <v/>
      </c>
      <c r="DB99" s="7" t="str">
        <f t="shared" si="173"/>
        <v/>
      </c>
      <c r="DC99" s="7" t="str">
        <f t="shared" si="174"/>
        <v/>
      </c>
      <c r="DD99" s="7" t="str">
        <f t="shared" si="175"/>
        <v/>
      </c>
      <c r="DE99" s="7" t="str">
        <f t="shared" si="176"/>
        <v/>
      </c>
      <c r="DF99" s="7" t="str">
        <f t="shared" si="177"/>
        <v/>
      </c>
      <c r="DG99" s="7" t="str">
        <f t="shared" si="178"/>
        <v/>
      </c>
      <c r="DH99" s="7" t="str">
        <f t="shared" si="179"/>
        <v/>
      </c>
      <c r="DI99" s="65" t="s">
        <v>2</v>
      </c>
      <c r="DJ99" s="309" t="str">
        <f t="shared" si="180"/>
        <v>perlen_mf</v>
      </c>
      <c r="DK99" s="309" t="str">
        <f t="shared" si="181"/>
        <v>-</v>
      </c>
      <c r="DL99" s="309" t="str">
        <f t="shared" si="182"/>
        <v>-</v>
      </c>
      <c r="DM99" s="309" t="str">
        <f t="shared" si="183"/>
        <v>perlen_mf</v>
      </c>
      <c r="DN99" s="309" t="str">
        <f t="shared" si="184"/>
        <v>perlen_mf</v>
      </c>
      <c r="DO99" s="309" t="str">
        <f t="shared" si="185"/>
        <v>perlen_mf</v>
      </c>
      <c r="DP99" s="309" t="str">
        <f t="shared" si="186"/>
        <v>perlen_mf</v>
      </c>
      <c r="DQ99" s="309" t="str">
        <f t="shared" si="187"/>
        <v>-</v>
      </c>
      <c r="DR99" s="309" t="str">
        <f t="shared" si="188"/>
        <v>perlen</v>
      </c>
      <c r="DS99" s="309" t="str">
        <f t="shared" si="189"/>
        <v>-</v>
      </c>
      <c r="DT99" s="309" t="str">
        <f t="shared" si="190"/>
        <v>perlen_mf</v>
      </c>
      <c r="DU99" s="309" t="str">
        <f t="shared" si="191"/>
        <v>-</v>
      </c>
      <c r="DV99" s="309" t="str">
        <f t="shared" si="192"/>
        <v>-</v>
      </c>
      <c r="DW99" s="309" t="str">
        <f t="shared" si="193"/>
        <v>-</v>
      </c>
      <c r="DX99" s="309" t="str">
        <f t="shared" si="194"/>
        <v>-</v>
      </c>
      <c r="DY99" s="309" t="str">
        <f t="shared" si="195"/>
        <v>-</v>
      </c>
      <c r="DZ99" s="309" t="str">
        <f t="shared" si="196"/>
        <v>-</v>
      </c>
      <c r="EA99" s="309" t="str">
        <f t="shared" si="197"/>
        <v>-</v>
      </c>
      <c r="EB99" s="309" t="str">
        <f t="shared" si="198"/>
        <v>-</v>
      </c>
      <c r="EC99" s="309" t="str">
        <f t="shared" si="199"/>
        <v>-</v>
      </c>
      <c r="ED99" s="309" t="str">
        <f t="shared" si="200"/>
        <v>-</v>
      </c>
      <c r="EE99" s="309" t="str">
        <f t="shared" si="201"/>
        <v>-</v>
      </c>
      <c r="EF99" s="309" t="str">
        <f t="shared" si="202"/>
        <v>-</v>
      </c>
      <c r="EG99" s="309" t="str">
        <f t="shared" si="203"/>
        <v>-</v>
      </c>
      <c r="EH99" s="309" t="str">
        <f t="shared" si="204"/>
        <v>-</v>
      </c>
      <c r="EI99" s="309" t="str">
        <f t="shared" si="205"/>
        <v>-</v>
      </c>
      <c r="EJ99" s="7"/>
      <c r="EK99" s="7"/>
      <c r="EL99" s="7"/>
      <c r="EM99" s="34"/>
      <c r="EN99" s="66" t="str">
        <f t="shared" si="206"/>
        <v>-</v>
      </c>
      <c r="EO99" s="66" t="str">
        <f t="shared" si="207"/>
        <v>-</v>
      </c>
      <c r="EP99" s="66" t="str">
        <f t="shared" si="208"/>
        <v>-</v>
      </c>
      <c r="EQ99" s="66">
        <f t="shared" si="209"/>
        <v>1000</v>
      </c>
      <c r="ER99" s="66">
        <f t="shared" si="210"/>
        <v>27</v>
      </c>
      <c r="ES99" s="66" t="str">
        <f t="shared" si="211"/>
        <v>[1,18,10]</v>
      </c>
      <c r="ET99" s="66">
        <f t="shared" si="212"/>
        <v>3660</v>
      </c>
      <c r="EU99" s="66" t="str">
        <f t="shared" si="213"/>
        <v>-</v>
      </c>
      <c r="EV99" s="66">
        <f t="shared" si="214"/>
        <v>100</v>
      </c>
      <c r="EW99" s="66" t="str">
        <f t="shared" si="215"/>
        <v>-</v>
      </c>
      <c r="EX99" s="66">
        <f t="shared" si="216"/>
        <v>1</v>
      </c>
      <c r="EY99" s="66" t="str">
        <f t="shared" si="217"/>
        <v>-</v>
      </c>
      <c r="EZ99" s="66" t="str">
        <f t="shared" si="218"/>
        <v>-</v>
      </c>
      <c r="FA99" s="66" t="str">
        <f t="shared" si="219"/>
        <v>-</v>
      </c>
      <c r="FB99" s="66" t="str">
        <f t="shared" si="220"/>
        <v>-</v>
      </c>
      <c r="FC99" s="66" t="str">
        <f t="shared" si="221"/>
        <v>-</v>
      </c>
      <c r="FD99" s="66" t="str">
        <f t="shared" si="222"/>
        <v>-</v>
      </c>
      <c r="FE99" s="66" t="str">
        <f t="shared" si="223"/>
        <v>-</v>
      </c>
      <c r="FF99" s="66" t="str">
        <f t="shared" si="224"/>
        <v>-</v>
      </c>
      <c r="FG99" s="66" t="str">
        <f t="shared" si="225"/>
        <v>-</v>
      </c>
      <c r="FH99" s="66" t="str">
        <f t="shared" si="226"/>
        <v>-</v>
      </c>
      <c r="FI99" s="66" t="str">
        <f t="shared" si="227"/>
        <v>-</v>
      </c>
      <c r="FJ99" s="66" t="str">
        <f t="shared" si="228"/>
        <v>-</v>
      </c>
      <c r="FK99" s="66" t="str">
        <f t="shared" si="229"/>
        <v>-</v>
      </c>
      <c r="FL99" s="66" t="str">
        <f t="shared" si="230"/>
        <v>-</v>
      </c>
      <c r="FM99" s="66" t="str">
        <f t="shared" si="231"/>
        <v>-</v>
      </c>
      <c r="FN99" s="7"/>
      <c r="FO99" s="7"/>
      <c r="FP99" s="7"/>
      <c r="FQ99" s="97" t="s">
        <v>2</v>
      </c>
      <c r="FR99" s="71"/>
      <c r="FS99" s="7">
        <f>IF(ISNUMBER(INDEX($CI$15:$DI$314,$B99,GC$5)),MAX(FS$14:FS98)+1,0)</f>
        <v>0</v>
      </c>
      <c r="FT99" s="7" t="str">
        <f t="shared" si="232"/>
        <v/>
      </c>
      <c r="FU99" s="7" t="str">
        <f t="shared" si="233"/>
        <v/>
      </c>
      <c r="FV99" s="291">
        <f t="shared" si="234"/>
        <v>85</v>
      </c>
      <c r="FW99" s="291" t="str">
        <f t="shared" si="235"/>
        <v/>
      </c>
      <c r="FX99" s="291" t="str">
        <f t="shared" si="236"/>
        <v/>
      </c>
      <c r="FY99" s="85" t="str">
        <f t="shared" si="237"/>
        <v/>
      </c>
      <c r="FZ99" s="338" t="str">
        <f t="shared" si="238"/>
        <v/>
      </c>
      <c r="GA99" s="316" t="str">
        <f t="shared" si="239"/>
        <v/>
      </c>
      <c r="GB99" s="28" t="str">
        <f t="shared" si="240"/>
        <v/>
      </c>
      <c r="GC99" s="279" t="str">
        <f t="shared" si="248"/>
        <v/>
      </c>
      <c r="GD99" s="366" t="str">
        <f t="shared" si="241"/>
        <v/>
      </c>
      <c r="GE99" s="81"/>
      <c r="GF99" s="279" t="str">
        <f t="shared" si="249"/>
        <v/>
      </c>
      <c r="GG99" s="366" t="str">
        <f t="shared" si="242"/>
        <v/>
      </c>
      <c r="GH99" s="81"/>
      <c r="GI99" s="279" t="str">
        <f t="shared" si="250"/>
        <v/>
      </c>
      <c r="GJ99" s="366" t="str">
        <f t="shared" si="243"/>
        <v/>
      </c>
      <c r="GK99" s="81"/>
      <c r="GL99" s="279" t="str">
        <f t="shared" si="251"/>
        <v/>
      </c>
      <c r="GM99" s="362" t="str">
        <f t="shared" si="244"/>
        <v/>
      </c>
      <c r="GN99" s="81"/>
      <c r="GO99" s="279" t="str">
        <f t="shared" si="252"/>
        <v/>
      </c>
      <c r="GP99" s="286" t="str">
        <f t="shared" si="245"/>
        <v/>
      </c>
      <c r="GQ99" s="279"/>
      <c r="GR99" s="339" t="str">
        <f>IF(ISNUMBER(IF99),INDEX($GA$15:$GA$313,MATCH(IF99,$IE$15:$IE$190,0),1),"")</f>
        <v/>
      </c>
      <c r="GS99" s="341" t="str">
        <f t="shared" si="246"/>
        <v/>
      </c>
      <c r="GT99" s="340" t="str">
        <f t="shared" si="247"/>
        <v/>
      </c>
      <c r="GU99" s="279"/>
      <c r="GV99" s="279"/>
      <c r="GW99" s="279"/>
      <c r="GX99" s="279"/>
      <c r="GY99" s="279"/>
      <c r="GZ99" s="71"/>
      <c r="HA99" s="282"/>
      <c r="HB99" s="371"/>
      <c r="HC99" s="282"/>
      <c r="HD99" s="282"/>
      <c r="HE99" s="282"/>
      <c r="HF99" s="282"/>
      <c r="HG99" s="282"/>
      <c r="HH99" s="282"/>
      <c r="HI99" s="282"/>
      <c r="HJ99" s="282"/>
      <c r="HK99" s="293"/>
      <c r="HL99" s="293"/>
      <c r="HM99" s="75"/>
      <c r="HN99" s="293">
        <f>IF(HA99&lt;&gt;"",MAX(HN$14:HN98)+1,0)</f>
        <v>0</v>
      </c>
      <c r="HO99" s="293">
        <f>IF(HB99&lt;&gt;"",MAX(HO$14:HO98)+1,0)</f>
        <v>0</v>
      </c>
      <c r="HP99" s="293">
        <f>IF(HC99&lt;&gt;"",MAX(HP$14:HP98)+1,0)</f>
        <v>0</v>
      </c>
      <c r="HQ99" s="293">
        <f>IF(HD99&lt;&gt;"",MAX(HQ$14:HQ98)+1,0)</f>
        <v>0</v>
      </c>
      <c r="HR99" s="293">
        <f>IF(HE99&lt;&gt;"",MAX(HR$14:HR98)+1,0)</f>
        <v>0</v>
      </c>
      <c r="HS99" s="293">
        <f>IF(HF99&lt;&gt;"",MAX(HS$14:HS98)+1,0)</f>
        <v>0</v>
      </c>
      <c r="HT99" s="293">
        <f>IF(HG99&lt;&gt;"",MAX(HT$14:HT98)+1,0)</f>
        <v>0</v>
      </c>
      <c r="HU99" s="293">
        <f>IF(HH99&lt;&gt;"",MAX(HU$14:HU98)+1,0)</f>
        <v>0</v>
      </c>
      <c r="HV99" s="293">
        <f>IF(HI99&lt;&gt;"",MAX(HV$14:HV98)+1,0)</f>
        <v>0</v>
      </c>
      <c r="HW99" s="293">
        <f>IF(HJ99&lt;&gt;"",MAX(HW$14:HW98)+1,0)</f>
        <v>0</v>
      </c>
      <c r="HX99" s="293">
        <f>IF(HK99&lt;&gt;"",MAX(HX$14:HX98)+1,0)</f>
        <v>0</v>
      </c>
      <c r="HY99" s="293">
        <f>IF(HL99&lt;&gt;"",MAX(HY$14:HY98)+1,0)</f>
        <v>0</v>
      </c>
      <c r="HZ99" s="75">
        <f t="shared" si="253"/>
        <v>3</v>
      </c>
      <c r="IA99" s="75">
        <f t="shared" si="254"/>
        <v>0</v>
      </c>
      <c r="IB99" s="75">
        <f t="shared" si="255"/>
        <v>20</v>
      </c>
      <c r="IC99" s="75" t="str">
        <f t="shared" si="256"/>
        <v>jcol_sfr</v>
      </c>
      <c r="ID99" s="395" t="str">
        <f t="shared" si="257"/>
        <v/>
      </c>
      <c r="IE99" s="394">
        <f>IF(ISNUMBER(MATCH(GA99,$IC$15:$IC$313,0)),0,MAX(IE$14:IE98)+1)</f>
        <v>0</v>
      </c>
      <c r="IF99" s="394" t="str">
        <f t="shared" si="258"/>
        <v/>
      </c>
      <c r="IG99" s="383"/>
      <c r="IH99" s="80"/>
      <c r="II99" s="19"/>
      <c r="IJ99" s="282"/>
      <c r="IK99" s="71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W99" s="71"/>
      <c r="JX99" s="293" t="str">
        <f>IF(AND(ISNUMBER(JX$14),ISNUMBER(MATCH($IC99,DJ$15:DJ$313,0))),$IC99,"")</f>
        <v/>
      </c>
      <c r="JY99" s="293" t="str">
        <f>IF(AND(ISNUMBER(JY$14),ISNUMBER(MATCH($IC99,DK$15:DK$313,0))),$IC99,"")</f>
        <v/>
      </c>
      <c r="JZ99" s="293" t="str">
        <f>IF(AND(ISNUMBER(JZ$14),ISNUMBER(MATCH($IC99,DL$15:DL$313,0))),$IC99,"")</f>
        <v/>
      </c>
      <c r="KA99" s="293" t="str">
        <f>IF(AND(ISNUMBER(KA$14),ISNUMBER(MATCH($IC99,DM$15:DM$313,0))),$IC99,"")</f>
        <v/>
      </c>
      <c r="KB99" s="293" t="str">
        <f>IF(AND(ISNUMBER(KB$14),ISNUMBER(MATCH($IC99,DN$15:DN$313,0))),$IC99,"")</f>
        <v/>
      </c>
      <c r="KC99" s="293" t="str">
        <f>IF(AND(ISNUMBER(KC$14),ISNUMBER(MATCH($IC99,DO$15:DO$313,0))),$IC99,"")</f>
        <v/>
      </c>
      <c r="KD99" s="293" t="str">
        <f>IF(AND(ISNUMBER(KD$14),ISNUMBER(MATCH($IC99,DP$15:DP$313,0))),$IC99,"")</f>
        <v/>
      </c>
      <c r="KE99" s="293" t="str">
        <f>IF(AND(ISNUMBER(KE$14),ISNUMBER(MATCH($IC99,DQ$15:DQ$313,0))),$IC99,"")</f>
        <v/>
      </c>
      <c r="KF99" s="293" t="str">
        <f>IF(AND(ISNUMBER(KF$14),ISNUMBER(MATCH($IC99,DR$15:DR$313,0))),$IC99,"")</f>
        <v/>
      </c>
      <c r="KG99" s="293" t="str">
        <f>IF(AND(ISNUMBER(KG$14),ISNUMBER(MATCH($IC99,DS$15:DS$313,0))),$IC99,"")</f>
        <v/>
      </c>
      <c r="KH99" s="293" t="str">
        <f>IF(AND(ISNUMBER(KH$14),ISNUMBER(MATCH($IC99,DT$15:DT$313,0))),$IC99,"")</f>
        <v/>
      </c>
      <c r="KI99" s="293" t="str">
        <f>IF(AND(ISNUMBER(KI$14),ISNUMBER(MATCH($IC99,DU$15:DU$313,0))),$IC99,"")</f>
        <v/>
      </c>
      <c r="KJ99" s="293" t="str">
        <f>IF(AND(ISNUMBER(KJ$14),ISNUMBER(MATCH($IC99,DV$15:DV$313,0))),$IC99,"")</f>
        <v/>
      </c>
      <c r="KK99" s="293" t="str">
        <f>IF(AND(ISNUMBER(KK$14),ISNUMBER(MATCH($IC99,DW$15:DW$313,0))),$IC99,"")</f>
        <v/>
      </c>
      <c r="KL99" s="293" t="str">
        <f>IF(AND(ISNUMBER(KL$14),ISNUMBER(MATCH($IC99,DX$15:DX$313,0))),$IC99,"")</f>
        <v/>
      </c>
      <c r="KM99" s="293" t="str">
        <f>IF(AND(ISNUMBER(KM$14),ISNUMBER(MATCH($IC99,DY$15:DY$313,0))),$IC99,"")</f>
        <v/>
      </c>
      <c r="KN99" s="293" t="str">
        <f>IF(AND(ISNUMBER(KN$14),ISNUMBER(MATCH($IC99,DZ$15:DZ$313,0))),$IC99,"")</f>
        <v/>
      </c>
      <c r="KO99" s="293" t="str">
        <f>IF(AND(ISNUMBER(KO$14),ISNUMBER(MATCH($IC99,EA$15:EA$313,0))),$IC99,"")</f>
        <v/>
      </c>
      <c r="KP99" s="293" t="str">
        <f>IF(AND(ISNUMBER(KP$14),ISNUMBER(MATCH($IC99,EB$15:EB$313,0))),$IC99,"")</f>
        <v/>
      </c>
      <c r="KQ99" s="293" t="str">
        <f>IF(AND(ISNUMBER(KQ$14),ISNUMBER(MATCH($IC99,EC$15:EC$313,0))),$IC99,"")</f>
        <v/>
      </c>
      <c r="KR99" s="293" t="str">
        <f>IF(AND(ISNUMBER(KR$14),ISNUMBER(MATCH($IC99,ED$15:ED$313,0))),$IC99,"")</f>
        <v/>
      </c>
      <c r="KS99" s="293" t="str">
        <f>IF(AND(ISNUMBER(KS$14),ISNUMBER(MATCH($IC99,EE$15:EE$313,0))),$IC99,"")</f>
        <v/>
      </c>
      <c r="KT99" s="293" t="str">
        <f>IF(AND(ISNUMBER(KT$14),ISNUMBER(MATCH($IC99,EF$15:EF$313,0))),$IC99,"")</f>
        <v>jcol_sfr</v>
      </c>
      <c r="KU99" s="293" t="str">
        <f>IF(AND(ISNUMBER(KU$14),ISNUMBER(MATCH($IC99,EG$15:EG$313,0))),$IC99,"")</f>
        <v/>
      </c>
      <c r="KV99" s="293" t="str">
        <f>IF(AND(ISNUMBER(KV$14),ISNUMBER(MATCH($IC99,EH$15:EH$313,0))),$IC99,"")</f>
        <v/>
      </c>
      <c r="KW99" s="293" t="str">
        <f>IF(AND(ISNUMBER(KW$14),ISNUMBER(MATCH($IC99,EI$15:EI$313,0))),$IC99,"")</f>
        <v/>
      </c>
      <c r="KX99" s="293" t="str">
        <f>IF(AND(ISNUMBER(KX$14),ISNUMBER(MATCH($IC99,EJ$15:EJ$313,0))),$IC99,"")</f>
        <v/>
      </c>
      <c r="KY99" s="293" t="str">
        <f>IF(AND(ISNUMBER(KY$14),ISNUMBER(MATCH($IC99,EK$15:EK$313,0))),$IC99,"")</f>
        <v/>
      </c>
      <c r="KZ99" s="293"/>
      <c r="LA99" s="293"/>
      <c r="LB99" s="293"/>
      <c r="LC99" s="75">
        <f>COUNTIF(JX99:KY99,"="&amp;IC99)</f>
        <v>1</v>
      </c>
      <c r="LD99" s="71"/>
      <c r="LE99" s="71"/>
      <c r="LF99" s="71"/>
      <c r="LG99" s="71"/>
      <c r="LH99" s="71"/>
      <c r="LI99" s="71"/>
      <c r="LJ99" s="71"/>
      <c r="LK99" s="71"/>
      <c r="LL99" s="71"/>
      <c r="LM99" s="71"/>
      <c r="LN99" s="71"/>
      <c r="LO99" s="71"/>
      <c r="LP99" s="71"/>
      <c r="LQ99" s="71"/>
    </row>
    <row r="100" spans="1:329" ht="6" customHeight="1" x14ac:dyDescent="0.25">
      <c r="A100" s="80"/>
      <c r="B100" s="305">
        <f t="shared" si="259"/>
        <v>86</v>
      </c>
      <c r="C100" s="85" t="s">
        <v>114</v>
      </c>
      <c r="D100" s="304" t="s">
        <v>670</v>
      </c>
      <c r="E100" s="71"/>
      <c r="F100" s="260"/>
      <c r="G100" s="261" t="s">
        <v>155</v>
      </c>
      <c r="H100" s="262" t="s">
        <v>2</v>
      </c>
      <c r="I100" s="260"/>
      <c r="J100" s="261"/>
      <c r="K100" s="262"/>
      <c r="L100" s="260"/>
      <c r="M100" s="261"/>
      <c r="N100" s="262"/>
      <c r="O100" s="260"/>
      <c r="P100" s="261"/>
      <c r="Q100" s="262"/>
      <c r="R100" s="260"/>
      <c r="S100" s="261"/>
      <c r="T100" s="262"/>
      <c r="U100" s="260"/>
      <c r="V100" s="261"/>
      <c r="W100" s="262"/>
      <c r="X100" s="260"/>
      <c r="Y100" s="261"/>
      <c r="Z100" s="262"/>
      <c r="AA100" s="260"/>
      <c r="AB100" s="261"/>
      <c r="AC100" s="262"/>
      <c r="AD100" s="260"/>
      <c r="AE100" s="261"/>
      <c r="AF100" s="262"/>
      <c r="AG100" s="260"/>
      <c r="AH100" s="261"/>
      <c r="AI100" s="262"/>
      <c r="AJ100" s="260"/>
      <c r="AK100" s="261"/>
      <c r="AL100" s="262"/>
      <c r="AM100" s="260"/>
      <c r="AN100" s="261"/>
      <c r="AO100" s="262"/>
      <c r="AP100" s="283"/>
      <c r="AQ100" s="356"/>
      <c r="AR100" s="351"/>
      <c r="AS100" s="283"/>
      <c r="AT100" s="356"/>
      <c r="AU100" s="351"/>
      <c r="AV100" s="260"/>
      <c r="AW100" s="261"/>
      <c r="AX100" s="262"/>
      <c r="AY100" s="260"/>
      <c r="AZ100" s="261"/>
      <c r="BA100" s="262"/>
      <c r="BB100" s="260"/>
      <c r="BC100" s="261"/>
      <c r="BD100" s="262"/>
      <c r="BE100" s="260"/>
      <c r="BF100" s="261"/>
      <c r="BG100" s="262"/>
      <c r="BH100" s="260"/>
      <c r="BI100" s="261"/>
      <c r="BJ100" s="262"/>
      <c r="BK100" s="260"/>
      <c r="BL100" s="261"/>
      <c r="BM100" s="262"/>
      <c r="BN100" s="260"/>
      <c r="BO100" s="261"/>
      <c r="BP100" s="262"/>
      <c r="BQ100" s="260"/>
      <c r="BR100" s="261"/>
      <c r="BS100" s="262"/>
      <c r="BT100" s="260"/>
      <c r="BU100" s="261"/>
      <c r="BV100" s="262"/>
      <c r="BW100" s="260"/>
      <c r="BX100" s="261"/>
      <c r="BY100" s="262"/>
      <c r="BZ100" s="260"/>
      <c r="CA100" s="261" t="s">
        <v>175</v>
      </c>
      <c r="CB100" s="262">
        <v>0.01</v>
      </c>
      <c r="CC100" s="260"/>
      <c r="CD100" s="261"/>
      <c r="CE100" s="262"/>
      <c r="CF100" s="376" t="s">
        <v>2</v>
      </c>
      <c r="CG100" s="229"/>
      <c r="CH100" s="230" t="str">
        <f>IF(ISNUMBER(FW100),IF(ISNUMBER(MATCH(GA100,$CG$15:$CG$313,0)),0,MAX(CH$14:CH99)+1),"")</f>
        <v/>
      </c>
      <c r="CI100" s="7" t="str">
        <f t="shared" si="154"/>
        <v/>
      </c>
      <c r="CJ100" s="7" t="str">
        <f t="shared" si="155"/>
        <v/>
      </c>
      <c r="CK100" s="7">
        <f t="shared" si="156"/>
        <v>61</v>
      </c>
      <c r="CL100" s="7">
        <f t="shared" si="157"/>
        <v>54</v>
      </c>
      <c r="CM100" s="7">
        <f t="shared" si="158"/>
        <v>22</v>
      </c>
      <c r="CN100" s="7" t="str">
        <f t="shared" si="159"/>
        <v/>
      </c>
      <c r="CO100" s="7" t="str">
        <f t="shared" si="160"/>
        <v/>
      </c>
      <c r="CP100" s="7">
        <f t="shared" si="161"/>
        <v>53</v>
      </c>
      <c r="CQ100" s="7">
        <f t="shared" si="162"/>
        <v>26</v>
      </c>
      <c r="CR100" s="7">
        <f t="shared" si="163"/>
        <v>52</v>
      </c>
      <c r="CS100" s="7">
        <f t="shared" si="164"/>
        <v>25</v>
      </c>
      <c r="CT100" s="7">
        <f t="shared" si="165"/>
        <v>43</v>
      </c>
      <c r="CU100" s="7" t="str">
        <f t="shared" si="166"/>
        <v/>
      </c>
      <c r="CV100" s="7" t="str">
        <f t="shared" si="167"/>
        <v/>
      </c>
      <c r="CW100" s="7" t="str">
        <f t="shared" si="168"/>
        <v/>
      </c>
      <c r="CX100" s="7" t="str">
        <f t="shared" si="169"/>
        <v/>
      </c>
      <c r="CY100" s="7" t="str">
        <f t="shared" si="170"/>
        <v/>
      </c>
      <c r="CZ100" s="7" t="str">
        <f t="shared" si="171"/>
        <v/>
      </c>
      <c r="DA100" s="7" t="str">
        <f t="shared" si="172"/>
        <v/>
      </c>
      <c r="DB100" s="7" t="str">
        <f t="shared" si="173"/>
        <v/>
      </c>
      <c r="DC100" s="7" t="str">
        <f t="shared" si="174"/>
        <v/>
      </c>
      <c r="DD100" s="7" t="str">
        <f t="shared" si="175"/>
        <v/>
      </c>
      <c r="DE100" s="7" t="str">
        <f t="shared" si="176"/>
        <v/>
      </c>
      <c r="DF100" s="7" t="str">
        <f t="shared" si="177"/>
        <v/>
      </c>
      <c r="DG100" s="7">
        <f t="shared" si="178"/>
        <v>65</v>
      </c>
      <c r="DH100" s="7" t="str">
        <f t="shared" si="179"/>
        <v/>
      </c>
      <c r="DI100" s="65" t="s">
        <v>2</v>
      </c>
      <c r="DJ100" s="309" t="str">
        <f t="shared" si="180"/>
        <v>-</v>
      </c>
      <c r="DK100" s="309" t="str">
        <f t="shared" si="181"/>
        <v>-</v>
      </c>
      <c r="DL100" s="309" t="str">
        <f t="shared" si="182"/>
        <v>dchmoc</v>
      </c>
      <c r="DM100" s="309" t="str">
        <f t="shared" si="183"/>
        <v>dchmoc</v>
      </c>
      <c r="DN100" s="309" t="str">
        <f t="shared" si="184"/>
        <v>dchmoc</v>
      </c>
      <c r="DO100" s="309" t="str">
        <f t="shared" si="185"/>
        <v>-</v>
      </c>
      <c r="DP100" s="309" t="str">
        <f t="shared" si="186"/>
        <v>-</v>
      </c>
      <c r="DQ100" s="309" t="str">
        <f t="shared" si="187"/>
        <v>dchmoc</v>
      </c>
      <c r="DR100" s="309" t="str">
        <f t="shared" si="188"/>
        <v>dchmoc</v>
      </c>
      <c r="DS100" s="309" t="str">
        <f t="shared" si="189"/>
        <v>dchmoc</v>
      </c>
      <c r="DT100" s="309" t="str">
        <f t="shared" si="190"/>
        <v>dchmoc</v>
      </c>
      <c r="DU100" s="309" t="str">
        <f t="shared" si="191"/>
        <v>dchmoc</v>
      </c>
      <c r="DV100" s="309" t="str">
        <f t="shared" si="192"/>
        <v>-</v>
      </c>
      <c r="DW100" s="309" t="str">
        <f t="shared" si="193"/>
        <v>-</v>
      </c>
      <c r="DX100" s="309" t="str">
        <f t="shared" si="194"/>
        <v>-</v>
      </c>
      <c r="DY100" s="309" t="str">
        <f t="shared" si="195"/>
        <v>-</v>
      </c>
      <c r="DZ100" s="309" t="str">
        <f t="shared" si="196"/>
        <v>-</v>
      </c>
      <c r="EA100" s="309" t="str">
        <f t="shared" si="197"/>
        <v>-</v>
      </c>
      <c r="EB100" s="309" t="str">
        <f t="shared" si="198"/>
        <v>-</v>
      </c>
      <c r="EC100" s="309" t="str">
        <f t="shared" si="199"/>
        <v>-</v>
      </c>
      <c r="ED100" s="309" t="str">
        <f t="shared" si="200"/>
        <v>-</v>
      </c>
      <c r="EE100" s="309" t="str">
        <f t="shared" si="201"/>
        <v>-</v>
      </c>
      <c r="EF100" s="309" t="str">
        <f t="shared" si="202"/>
        <v>-</v>
      </c>
      <c r="EG100" s="309" t="str">
        <f t="shared" si="203"/>
        <v>-</v>
      </c>
      <c r="EH100" s="309" t="str">
        <f t="shared" si="204"/>
        <v>dchmoc</v>
      </c>
      <c r="EI100" s="309" t="str">
        <f t="shared" si="205"/>
        <v>-</v>
      </c>
      <c r="EJ100" s="7"/>
      <c r="EK100" s="7"/>
      <c r="EL100" s="7"/>
      <c r="EM100" s="34"/>
      <c r="EN100" s="66" t="str">
        <f t="shared" si="206"/>
        <v>-</v>
      </c>
      <c r="EO100" s="66" t="str">
        <f t="shared" si="207"/>
        <v>-</v>
      </c>
      <c r="EP100" s="66">
        <f t="shared" si="208"/>
        <v>3.0000000000000001E-3</v>
      </c>
      <c r="EQ100" s="66">
        <f t="shared" si="209"/>
        <v>1E-3</v>
      </c>
      <c r="ER100" s="66">
        <f t="shared" si="210"/>
        <v>1E-3</v>
      </c>
      <c r="ES100" s="66" t="str">
        <f t="shared" si="211"/>
        <v>-</v>
      </c>
      <c r="ET100" s="66" t="str">
        <f t="shared" si="212"/>
        <v>-</v>
      </c>
      <c r="EU100" s="66">
        <f t="shared" si="213"/>
        <v>1E-3</v>
      </c>
      <c r="EV100" s="66">
        <f t="shared" si="214"/>
        <v>1E-3</v>
      </c>
      <c r="EW100" s="66">
        <f t="shared" si="215"/>
        <v>1E-3</v>
      </c>
      <c r="EX100" s="66">
        <f t="shared" si="216"/>
        <v>1E-3</v>
      </c>
      <c r="EY100" s="66">
        <f t="shared" si="217"/>
        <v>1E-3</v>
      </c>
      <c r="EZ100" s="66" t="str">
        <f t="shared" si="218"/>
        <v>-</v>
      </c>
      <c r="FA100" s="66" t="str">
        <f t="shared" si="219"/>
        <v>-</v>
      </c>
      <c r="FB100" s="66" t="str">
        <f t="shared" si="220"/>
        <v>-</v>
      </c>
      <c r="FC100" s="66" t="str">
        <f t="shared" si="221"/>
        <v>-</v>
      </c>
      <c r="FD100" s="66" t="str">
        <f t="shared" si="222"/>
        <v>-</v>
      </c>
      <c r="FE100" s="66" t="str">
        <f t="shared" si="223"/>
        <v>-</v>
      </c>
      <c r="FF100" s="66" t="str">
        <f t="shared" si="224"/>
        <v>-</v>
      </c>
      <c r="FG100" s="66" t="str">
        <f t="shared" si="225"/>
        <v>-</v>
      </c>
      <c r="FH100" s="66" t="str">
        <f t="shared" si="226"/>
        <v>-</v>
      </c>
      <c r="FI100" s="66" t="str">
        <f t="shared" si="227"/>
        <v>-</v>
      </c>
      <c r="FJ100" s="66" t="str">
        <f t="shared" si="228"/>
        <v>-</v>
      </c>
      <c r="FK100" s="66" t="str">
        <f t="shared" si="229"/>
        <v>-</v>
      </c>
      <c r="FL100" s="66">
        <f t="shared" si="230"/>
        <v>0.01</v>
      </c>
      <c r="FM100" s="66" t="str">
        <f t="shared" si="231"/>
        <v>-</v>
      </c>
      <c r="FN100" s="7"/>
      <c r="FO100" s="7"/>
      <c r="FP100" s="7"/>
      <c r="FQ100" s="97" t="s">
        <v>2</v>
      </c>
      <c r="FR100" s="71"/>
      <c r="FS100" s="7">
        <f>IF(ISNUMBER(INDEX($CI$15:$DI$314,$B100,GC$5)),MAX(FS$14:FS99)+1,0)</f>
        <v>0</v>
      </c>
      <c r="FT100" s="7" t="str">
        <f t="shared" si="232"/>
        <v/>
      </c>
      <c r="FU100" s="7" t="str">
        <f t="shared" si="233"/>
        <v/>
      </c>
      <c r="FV100" s="291">
        <f t="shared" si="234"/>
        <v>86</v>
      </c>
      <c r="FW100" s="291" t="str">
        <f t="shared" si="235"/>
        <v/>
      </c>
      <c r="FX100" s="291" t="str">
        <f t="shared" si="236"/>
        <v/>
      </c>
      <c r="FY100" s="85" t="str">
        <f t="shared" si="237"/>
        <v/>
      </c>
      <c r="FZ100" s="338" t="str">
        <f t="shared" si="238"/>
        <v/>
      </c>
      <c r="GA100" s="316" t="str">
        <f t="shared" si="239"/>
        <v/>
      </c>
      <c r="GB100" s="28" t="str">
        <f t="shared" si="240"/>
        <v/>
      </c>
      <c r="GC100" s="279" t="str">
        <f t="shared" si="248"/>
        <v/>
      </c>
      <c r="GD100" s="366" t="str">
        <f t="shared" si="241"/>
        <v/>
      </c>
      <c r="GE100" s="81"/>
      <c r="GF100" s="279" t="str">
        <f t="shared" si="249"/>
        <v/>
      </c>
      <c r="GG100" s="366" t="str">
        <f t="shared" si="242"/>
        <v/>
      </c>
      <c r="GH100" s="81"/>
      <c r="GI100" s="279" t="str">
        <f t="shared" si="250"/>
        <v/>
      </c>
      <c r="GJ100" s="366" t="str">
        <f t="shared" si="243"/>
        <v/>
      </c>
      <c r="GK100" s="81"/>
      <c r="GL100" s="279" t="str">
        <f t="shared" si="251"/>
        <v/>
      </c>
      <c r="GM100" s="362" t="str">
        <f t="shared" si="244"/>
        <v/>
      </c>
      <c r="GN100" s="81"/>
      <c r="GO100" s="279" t="str">
        <f t="shared" si="252"/>
        <v/>
      </c>
      <c r="GP100" s="286" t="str">
        <f t="shared" si="245"/>
        <v/>
      </c>
      <c r="GQ100" s="279"/>
      <c r="GR100" s="339" t="str">
        <f>IF(ISNUMBER(IF100),INDEX($GA$15:$GA$313,MATCH(IF100,$IE$15:$IE$190,0),1),"")</f>
        <v/>
      </c>
      <c r="GS100" s="341" t="str">
        <f t="shared" si="246"/>
        <v/>
      </c>
      <c r="GT100" s="340" t="str">
        <f t="shared" si="247"/>
        <v/>
      </c>
      <c r="GU100" s="279"/>
      <c r="GV100" s="279"/>
      <c r="GW100" s="279"/>
      <c r="GX100" s="279"/>
      <c r="GY100" s="279"/>
      <c r="GZ100" s="71"/>
      <c r="HA100" s="282"/>
      <c r="HB100" s="371"/>
      <c r="HC100" s="282"/>
      <c r="HD100" s="282"/>
      <c r="HE100" s="282"/>
      <c r="HF100" s="282"/>
      <c r="HG100" s="282"/>
      <c r="HH100" s="282"/>
      <c r="HI100" s="282"/>
      <c r="HJ100" s="282"/>
      <c r="HK100" s="293"/>
      <c r="HL100" s="293"/>
      <c r="HM100" s="75"/>
      <c r="HN100" s="293">
        <f>IF(HA100&lt;&gt;"",MAX(HN$14:HN99)+1,0)</f>
        <v>0</v>
      </c>
      <c r="HO100" s="293">
        <f>IF(HB100&lt;&gt;"",MAX(HO$14:HO99)+1,0)</f>
        <v>0</v>
      </c>
      <c r="HP100" s="293">
        <f>IF(HC100&lt;&gt;"",MAX(HP$14:HP99)+1,0)</f>
        <v>0</v>
      </c>
      <c r="HQ100" s="293">
        <f>IF(HD100&lt;&gt;"",MAX(HQ$14:HQ99)+1,0)</f>
        <v>0</v>
      </c>
      <c r="HR100" s="293">
        <f>IF(HE100&lt;&gt;"",MAX(HR$14:HR99)+1,0)</f>
        <v>0</v>
      </c>
      <c r="HS100" s="293">
        <f>IF(HF100&lt;&gt;"",MAX(HS$14:HS99)+1,0)</f>
        <v>0</v>
      </c>
      <c r="HT100" s="293">
        <f>IF(HG100&lt;&gt;"",MAX(HT$14:HT99)+1,0)</f>
        <v>0</v>
      </c>
      <c r="HU100" s="293">
        <f>IF(HH100&lt;&gt;"",MAX(HU$14:HU99)+1,0)</f>
        <v>0</v>
      </c>
      <c r="HV100" s="293">
        <f>IF(HI100&lt;&gt;"",MAX(HV$14:HV99)+1,0)</f>
        <v>0</v>
      </c>
      <c r="HW100" s="293">
        <f>IF(HJ100&lt;&gt;"",MAX(HW$14:HW99)+1,0)</f>
        <v>0</v>
      </c>
      <c r="HX100" s="293">
        <f>IF(HK100&lt;&gt;"",MAX(HX$14:HX99)+1,0)</f>
        <v>0</v>
      </c>
      <c r="HY100" s="293">
        <f>IF(HL100&lt;&gt;"",MAX(HY$14:HY99)+1,0)</f>
        <v>0</v>
      </c>
      <c r="HZ100" s="75">
        <f t="shared" si="253"/>
        <v>3</v>
      </c>
      <c r="IA100" s="75">
        <f t="shared" si="254"/>
        <v>0</v>
      </c>
      <c r="IB100" s="75">
        <f t="shared" si="255"/>
        <v>21</v>
      </c>
      <c r="IC100" s="75" t="str">
        <f t="shared" si="256"/>
        <v>slope</v>
      </c>
      <c r="ID100" s="395" t="str">
        <f t="shared" si="257"/>
        <v/>
      </c>
      <c r="IE100" s="394">
        <f>IF(ISNUMBER(MATCH(GA100,$IC$15:$IC$313,0)),0,MAX(IE$14:IE99)+1)</f>
        <v>0</v>
      </c>
      <c r="IF100" s="394" t="str">
        <f t="shared" si="258"/>
        <v/>
      </c>
      <c r="IG100" s="383"/>
      <c r="IH100" s="80"/>
      <c r="II100" s="19"/>
      <c r="IJ100" s="282"/>
      <c r="IK100" s="71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W100" s="71"/>
      <c r="JX100" s="293" t="str">
        <f>IF(AND(ISNUMBER(JX$14),ISNUMBER(MATCH($IC100,DJ$15:DJ$313,0))),$IC100,"")</f>
        <v/>
      </c>
      <c r="JY100" s="293" t="str">
        <f>IF(AND(ISNUMBER(JY$14),ISNUMBER(MATCH($IC100,DK$15:DK$313,0))),$IC100,"")</f>
        <v/>
      </c>
      <c r="JZ100" s="293" t="str">
        <f>IF(AND(ISNUMBER(JZ$14),ISNUMBER(MATCH($IC100,DL$15:DL$313,0))),$IC100,"")</f>
        <v/>
      </c>
      <c r="KA100" s="293" t="str">
        <f>IF(AND(ISNUMBER(KA$14),ISNUMBER(MATCH($IC100,DM$15:DM$313,0))),$IC100,"")</f>
        <v/>
      </c>
      <c r="KB100" s="293" t="str">
        <f>IF(AND(ISNUMBER(KB$14),ISNUMBER(MATCH($IC100,DN$15:DN$313,0))),$IC100,"")</f>
        <v/>
      </c>
      <c r="KC100" s="293" t="str">
        <f>IF(AND(ISNUMBER(KC$14),ISNUMBER(MATCH($IC100,DO$15:DO$313,0))),$IC100,"")</f>
        <v/>
      </c>
      <c r="KD100" s="293" t="str">
        <f>IF(AND(ISNUMBER(KD$14),ISNUMBER(MATCH($IC100,DP$15:DP$313,0))),$IC100,"")</f>
        <v/>
      </c>
      <c r="KE100" s="293" t="str">
        <f>IF(AND(ISNUMBER(KE$14),ISNUMBER(MATCH($IC100,DQ$15:DQ$313,0))),$IC100,"")</f>
        <v/>
      </c>
      <c r="KF100" s="293" t="str">
        <f>IF(AND(ISNUMBER(KF$14),ISNUMBER(MATCH($IC100,DR$15:DR$313,0))),$IC100,"")</f>
        <v/>
      </c>
      <c r="KG100" s="293" t="str">
        <f>IF(AND(ISNUMBER(KG$14),ISNUMBER(MATCH($IC100,DS$15:DS$313,0))),$IC100,"")</f>
        <v/>
      </c>
      <c r="KH100" s="293" t="str">
        <f>IF(AND(ISNUMBER(KH$14),ISNUMBER(MATCH($IC100,DT$15:DT$313,0))),$IC100,"")</f>
        <v/>
      </c>
      <c r="KI100" s="293" t="str">
        <f>IF(AND(ISNUMBER(KI$14),ISNUMBER(MATCH($IC100,DU$15:DU$313,0))),$IC100,"")</f>
        <v/>
      </c>
      <c r="KJ100" s="293" t="str">
        <f>IF(AND(ISNUMBER(KJ$14),ISNUMBER(MATCH($IC100,DV$15:DV$313,0))),$IC100,"")</f>
        <v/>
      </c>
      <c r="KK100" s="293" t="str">
        <f>IF(AND(ISNUMBER(KK$14),ISNUMBER(MATCH($IC100,DW$15:DW$313,0))),$IC100,"")</f>
        <v/>
      </c>
      <c r="KL100" s="293" t="str">
        <f>IF(AND(ISNUMBER(KL$14),ISNUMBER(MATCH($IC100,DX$15:DX$313,0))),$IC100,"")</f>
        <v/>
      </c>
      <c r="KM100" s="293" t="str">
        <f>IF(AND(ISNUMBER(KM$14),ISNUMBER(MATCH($IC100,DY$15:DY$313,0))),$IC100,"")</f>
        <v/>
      </c>
      <c r="KN100" s="293" t="str">
        <f>IF(AND(ISNUMBER(KN$14),ISNUMBER(MATCH($IC100,DZ$15:DZ$313,0))),$IC100,"")</f>
        <v/>
      </c>
      <c r="KO100" s="293" t="str">
        <f>IF(AND(ISNUMBER(KO$14),ISNUMBER(MATCH($IC100,EA$15:EA$313,0))),$IC100,"")</f>
        <v/>
      </c>
      <c r="KP100" s="293" t="str">
        <f>IF(AND(ISNUMBER(KP$14),ISNUMBER(MATCH($IC100,EB$15:EB$313,0))),$IC100,"")</f>
        <v/>
      </c>
      <c r="KQ100" s="293" t="str">
        <f>IF(AND(ISNUMBER(KQ$14),ISNUMBER(MATCH($IC100,EC$15:EC$313,0))),$IC100,"")</f>
        <v/>
      </c>
      <c r="KR100" s="293" t="str">
        <f>IF(AND(ISNUMBER(KR$14),ISNUMBER(MATCH($IC100,ED$15:ED$313,0))),$IC100,"")</f>
        <v/>
      </c>
      <c r="KS100" s="293" t="str">
        <f>IF(AND(ISNUMBER(KS$14),ISNUMBER(MATCH($IC100,EE$15:EE$313,0))),$IC100,"")</f>
        <v/>
      </c>
      <c r="KT100" s="293" t="str">
        <f>IF(AND(ISNUMBER(KT$14),ISNUMBER(MATCH($IC100,EF$15:EF$313,0))),$IC100,"")</f>
        <v>slope</v>
      </c>
      <c r="KU100" s="293" t="str">
        <f>IF(AND(ISNUMBER(KU$14),ISNUMBER(MATCH($IC100,EG$15:EG$313,0))),$IC100,"")</f>
        <v/>
      </c>
      <c r="KV100" s="293" t="str">
        <f>IF(AND(ISNUMBER(KV$14),ISNUMBER(MATCH($IC100,EH$15:EH$313,0))),$IC100,"")</f>
        <v/>
      </c>
      <c r="KW100" s="293" t="str">
        <f>IF(AND(ISNUMBER(KW$14),ISNUMBER(MATCH($IC100,EI$15:EI$313,0))),$IC100,"")</f>
        <v/>
      </c>
      <c r="KX100" s="293" t="str">
        <f>IF(AND(ISNUMBER(KX$14),ISNUMBER(MATCH($IC100,EJ$15:EJ$313,0))),$IC100,"")</f>
        <v/>
      </c>
      <c r="KY100" s="293" t="str">
        <f>IF(AND(ISNUMBER(KY$14),ISNUMBER(MATCH($IC100,EK$15:EK$313,0))),$IC100,"")</f>
        <v/>
      </c>
      <c r="KZ100" s="293"/>
      <c r="LA100" s="293"/>
      <c r="LB100" s="293"/>
      <c r="LC100" s="75">
        <f>COUNTIF(JX100:KY100,"="&amp;IC100)</f>
        <v>1</v>
      </c>
      <c r="LD100" s="71"/>
      <c r="LE100" s="71"/>
      <c r="LF100" s="71"/>
      <c r="LG100" s="71"/>
      <c r="LH100" s="71"/>
      <c r="LI100" s="71"/>
      <c r="LJ100" s="71"/>
      <c r="LK100" s="71"/>
      <c r="LL100" s="71"/>
      <c r="LM100" s="71"/>
      <c r="LN100" s="71"/>
      <c r="LO100" s="71"/>
      <c r="LP100" s="71"/>
      <c r="LQ100" s="71"/>
    </row>
    <row r="101" spans="1:329" ht="6" customHeight="1" x14ac:dyDescent="0.25">
      <c r="A101" s="80"/>
      <c r="B101" s="305">
        <f t="shared" si="259"/>
        <v>87</v>
      </c>
      <c r="C101" s="85" t="s">
        <v>420</v>
      </c>
      <c r="D101" s="304" t="s">
        <v>708</v>
      </c>
      <c r="E101" s="71"/>
      <c r="F101" s="260"/>
      <c r="G101" s="261" t="s">
        <v>171</v>
      </c>
      <c r="H101" s="262" t="s">
        <v>2</v>
      </c>
      <c r="I101" s="260"/>
      <c r="J101" s="261"/>
      <c r="K101" s="262"/>
      <c r="L101" s="260"/>
      <c r="M101" s="261"/>
      <c r="N101" s="262"/>
      <c r="O101" s="260"/>
      <c r="P101" s="261"/>
      <c r="Q101" s="262"/>
      <c r="R101" s="260"/>
      <c r="S101" s="261"/>
      <c r="T101" s="262"/>
      <c r="U101" s="260"/>
      <c r="V101" s="261"/>
      <c r="W101" s="262"/>
      <c r="X101" s="260"/>
      <c r="Y101" s="261"/>
      <c r="Z101" s="262"/>
      <c r="AA101" s="260"/>
      <c r="AB101" s="261"/>
      <c r="AC101" s="262"/>
      <c r="AD101" s="260"/>
      <c r="AE101" s="261"/>
      <c r="AF101" s="262"/>
      <c r="AG101" s="260"/>
      <c r="AH101" s="261"/>
      <c r="AI101" s="262"/>
      <c r="AJ101" s="260"/>
      <c r="AK101" s="261"/>
      <c r="AL101" s="262"/>
      <c r="AM101" s="260"/>
      <c r="AN101" s="261"/>
      <c r="AO101" s="262"/>
      <c r="AP101" s="283"/>
      <c r="AQ101" s="356"/>
      <c r="AR101" s="351"/>
      <c r="AS101" s="283"/>
      <c r="AT101" s="356"/>
      <c r="AU101" s="351"/>
      <c r="AV101" s="260"/>
      <c r="AW101" s="261"/>
      <c r="AX101" s="262"/>
      <c r="AY101" s="260"/>
      <c r="AZ101" s="261"/>
      <c r="BA101" s="262"/>
      <c r="BB101" s="260"/>
      <c r="BC101" s="261"/>
      <c r="BD101" s="262"/>
      <c r="BE101" s="260"/>
      <c r="BF101" s="261"/>
      <c r="BG101" s="262"/>
      <c r="BH101" s="260"/>
      <c r="BI101" s="261"/>
      <c r="BJ101" s="262"/>
      <c r="BK101" s="260"/>
      <c r="BL101" s="261"/>
      <c r="BM101" s="262"/>
      <c r="BN101" s="260"/>
      <c r="BO101" s="261"/>
      <c r="BP101" s="262"/>
      <c r="BQ101" s="260"/>
      <c r="BR101" s="261"/>
      <c r="BS101" s="262"/>
      <c r="BT101" s="260"/>
      <c r="BU101" s="261"/>
      <c r="BV101" s="262"/>
      <c r="BW101" s="260"/>
      <c r="BX101" s="261"/>
      <c r="BY101" s="262"/>
      <c r="BZ101" s="260"/>
      <c r="CA101" s="261" t="s">
        <v>57</v>
      </c>
      <c r="CB101" s="262" t="s">
        <v>9</v>
      </c>
      <c r="CC101" s="260"/>
      <c r="CD101" s="261"/>
      <c r="CE101" s="262"/>
      <c r="CF101" s="376" t="s">
        <v>2</v>
      </c>
      <c r="CG101" s="229"/>
      <c r="CH101" s="230" t="str">
        <f>IF(ISNUMBER(FW101),IF(ISNUMBER(MATCH(GA101,$CG$15:$CG$313,0)),0,MAX(CH$14:CH100)+1),"")</f>
        <v/>
      </c>
      <c r="CI101" s="7" t="str">
        <f t="shared" si="154"/>
        <v/>
      </c>
      <c r="CJ101" s="7" t="str">
        <f t="shared" si="155"/>
        <v/>
      </c>
      <c r="CK101" s="7" t="str">
        <f t="shared" si="156"/>
        <v/>
      </c>
      <c r="CL101" s="7" t="str">
        <f t="shared" si="157"/>
        <v/>
      </c>
      <c r="CM101" s="7" t="str">
        <f t="shared" si="158"/>
        <v/>
      </c>
      <c r="CN101" s="7" t="str">
        <f t="shared" si="159"/>
        <v/>
      </c>
      <c r="CO101" s="7" t="str">
        <f t="shared" si="160"/>
        <v/>
      </c>
      <c r="CP101" s="7" t="str">
        <f t="shared" si="161"/>
        <v/>
      </c>
      <c r="CQ101" s="7" t="str">
        <f t="shared" si="162"/>
        <v/>
      </c>
      <c r="CR101" s="7" t="str">
        <f t="shared" si="163"/>
        <v/>
      </c>
      <c r="CS101" s="7" t="str">
        <f t="shared" si="164"/>
        <v/>
      </c>
      <c r="CT101" s="7" t="str">
        <f t="shared" si="165"/>
        <v/>
      </c>
      <c r="CU101" s="7">
        <f t="shared" si="166"/>
        <v>12</v>
      </c>
      <c r="CV101" s="7" t="str">
        <f t="shared" si="167"/>
        <v/>
      </c>
      <c r="CW101" s="7" t="str">
        <f t="shared" si="168"/>
        <v/>
      </c>
      <c r="CX101" s="7" t="str">
        <f t="shared" si="169"/>
        <v/>
      </c>
      <c r="CY101" s="7">
        <f t="shared" si="170"/>
        <v>21</v>
      </c>
      <c r="CZ101" s="7">
        <f t="shared" si="171"/>
        <v>11</v>
      </c>
      <c r="DA101" s="7">
        <f t="shared" si="172"/>
        <v>13</v>
      </c>
      <c r="DB101" s="7" t="str">
        <f t="shared" si="173"/>
        <v/>
      </c>
      <c r="DC101" s="7" t="str">
        <f t="shared" si="174"/>
        <v/>
      </c>
      <c r="DD101" s="7" t="str">
        <f t="shared" si="175"/>
        <v/>
      </c>
      <c r="DE101" s="7" t="str">
        <f t="shared" si="176"/>
        <v/>
      </c>
      <c r="DF101" s="7" t="str">
        <f t="shared" si="177"/>
        <v/>
      </c>
      <c r="DG101" s="7" t="str">
        <f t="shared" si="178"/>
        <v/>
      </c>
      <c r="DH101" s="7" t="str">
        <f t="shared" si="179"/>
        <v/>
      </c>
      <c r="DI101" s="65" t="s">
        <v>2</v>
      </c>
      <c r="DJ101" s="309" t="str">
        <f t="shared" si="180"/>
        <v>-</v>
      </c>
      <c r="DK101" s="309" t="str">
        <f t="shared" si="181"/>
        <v>-</v>
      </c>
      <c r="DL101" s="309" t="str">
        <f t="shared" si="182"/>
        <v>-</v>
      </c>
      <c r="DM101" s="309" t="str">
        <f t="shared" si="183"/>
        <v>-</v>
      </c>
      <c r="DN101" s="309" t="str">
        <f t="shared" si="184"/>
        <v>-</v>
      </c>
      <c r="DO101" s="309" t="str">
        <f t="shared" si="185"/>
        <v>-</v>
      </c>
      <c r="DP101" s="309" t="str">
        <f t="shared" si="186"/>
        <v>-</v>
      </c>
      <c r="DQ101" s="309" t="str">
        <f t="shared" si="187"/>
        <v>-</v>
      </c>
      <c r="DR101" s="309" t="str">
        <f t="shared" si="188"/>
        <v>-</v>
      </c>
      <c r="DS101" s="309" t="str">
        <f t="shared" si="189"/>
        <v>-</v>
      </c>
      <c r="DT101" s="309" t="str">
        <f t="shared" si="190"/>
        <v>-</v>
      </c>
      <c r="DU101" s="309" t="str">
        <f t="shared" si="191"/>
        <v>-</v>
      </c>
      <c r="DV101" s="309" t="str">
        <f t="shared" si="192"/>
        <v>tdis</v>
      </c>
      <c r="DW101" s="309" t="str">
        <f t="shared" si="193"/>
        <v>-</v>
      </c>
      <c r="DX101" s="309" t="str">
        <f t="shared" si="194"/>
        <v>-</v>
      </c>
      <c r="DY101" s="309" t="str">
        <f t="shared" si="195"/>
        <v>-</v>
      </c>
      <c r="DZ101" s="309" t="str">
        <f t="shared" si="196"/>
        <v>tdis</v>
      </c>
      <c r="EA101" s="309" t="str">
        <f t="shared" si="197"/>
        <v>tdis</v>
      </c>
      <c r="EB101" s="309" t="str">
        <f t="shared" si="198"/>
        <v>tdis</v>
      </c>
      <c r="EC101" s="309" t="str">
        <f t="shared" si="199"/>
        <v>-</v>
      </c>
      <c r="ED101" s="309" t="str">
        <f t="shared" si="200"/>
        <v>-</v>
      </c>
      <c r="EE101" s="309" t="str">
        <f t="shared" si="201"/>
        <v>-</v>
      </c>
      <c r="EF101" s="309" t="str">
        <f t="shared" si="202"/>
        <v>-</v>
      </c>
      <c r="EG101" s="309" t="str">
        <f t="shared" si="203"/>
        <v>-</v>
      </c>
      <c r="EH101" s="309" t="str">
        <f t="shared" si="204"/>
        <v>-</v>
      </c>
      <c r="EI101" s="309" t="str">
        <f t="shared" si="205"/>
        <v>-</v>
      </c>
      <c r="EJ101" s="7"/>
      <c r="EK101" s="7"/>
      <c r="EL101" s="7"/>
      <c r="EM101" s="34"/>
      <c r="EN101" s="66" t="str">
        <f t="shared" si="206"/>
        <v>-</v>
      </c>
      <c r="EO101" s="66" t="str">
        <f t="shared" si="207"/>
        <v>-</v>
      </c>
      <c r="EP101" s="66" t="str">
        <f t="shared" si="208"/>
        <v>-</v>
      </c>
      <c r="EQ101" s="66" t="str">
        <f t="shared" si="209"/>
        <v>-</v>
      </c>
      <c r="ER101" s="66" t="str">
        <f t="shared" si="210"/>
        <v>-</v>
      </c>
      <c r="ES101" s="66" t="str">
        <f t="shared" si="211"/>
        <v>-</v>
      </c>
      <c r="ET101" s="66" t="str">
        <f t="shared" si="212"/>
        <v>-</v>
      </c>
      <c r="EU101" s="66" t="str">
        <f t="shared" si="213"/>
        <v>-</v>
      </c>
      <c r="EV101" s="66" t="str">
        <f t="shared" si="214"/>
        <v>-</v>
      </c>
      <c r="EW101" s="66" t="str">
        <f t="shared" si="215"/>
        <v>-</v>
      </c>
      <c r="EX101" s="66" t="str">
        <f t="shared" si="216"/>
        <v>-</v>
      </c>
      <c r="EY101" s="66" t="str">
        <f t="shared" si="217"/>
        <v>-</v>
      </c>
      <c r="EZ101" s="66" t="str">
        <f t="shared" si="218"/>
        <v>(a,b,c)</v>
      </c>
      <c r="FA101" s="66" t="str">
        <f t="shared" si="219"/>
        <v>-</v>
      </c>
      <c r="FB101" s="66" t="str">
        <f t="shared" si="220"/>
        <v>-</v>
      </c>
      <c r="FC101" s="66" t="str">
        <f t="shared" si="221"/>
        <v>-</v>
      </c>
      <c r="FD101" s="66" t="str">
        <f t="shared" si="222"/>
        <v>perlen|nstp|tsmult</v>
      </c>
      <c r="FE101" s="66" t="str">
        <f t="shared" si="223"/>
        <v>[1]</v>
      </c>
      <c r="FF101" s="66" t="str">
        <f t="shared" si="224"/>
        <v>steady</v>
      </c>
      <c r="FG101" s="66" t="str">
        <f t="shared" si="225"/>
        <v>-</v>
      </c>
      <c r="FH101" s="66" t="str">
        <f t="shared" si="226"/>
        <v>-</v>
      </c>
      <c r="FI101" s="66" t="str">
        <f t="shared" si="227"/>
        <v>-</v>
      </c>
      <c r="FJ101" s="66" t="str">
        <f t="shared" si="228"/>
        <v>-</v>
      </c>
      <c r="FK101" s="66" t="str">
        <f t="shared" si="229"/>
        <v>-</v>
      </c>
      <c r="FL101" s="66" t="str">
        <f t="shared" si="230"/>
        <v>-</v>
      </c>
      <c r="FM101" s="66" t="str">
        <f t="shared" si="231"/>
        <v>-</v>
      </c>
      <c r="FN101" s="7"/>
      <c r="FO101" s="7"/>
      <c r="FP101" s="7"/>
      <c r="FQ101" s="97" t="s">
        <v>2</v>
      </c>
      <c r="FR101" s="71"/>
      <c r="FS101" s="7">
        <f>IF(ISNUMBER(INDEX($CI$15:$DI$314,$B101,GC$5)),MAX(FS$14:FS100)+1,0)</f>
        <v>0</v>
      </c>
      <c r="FT101" s="7" t="str">
        <f t="shared" si="232"/>
        <v/>
      </c>
      <c r="FU101" s="7" t="str">
        <f t="shared" si="233"/>
        <v/>
      </c>
      <c r="FV101" s="291">
        <f t="shared" si="234"/>
        <v>87</v>
      </c>
      <c r="FW101" s="291" t="str">
        <f t="shared" si="235"/>
        <v/>
      </c>
      <c r="FX101" s="291" t="str">
        <f t="shared" si="236"/>
        <v/>
      </c>
      <c r="FY101" s="85" t="str">
        <f t="shared" si="237"/>
        <v/>
      </c>
      <c r="FZ101" s="338" t="str">
        <f t="shared" si="238"/>
        <v/>
      </c>
      <c r="GA101" s="316" t="str">
        <f t="shared" si="239"/>
        <v/>
      </c>
      <c r="GB101" s="28" t="str">
        <f t="shared" si="240"/>
        <v/>
      </c>
      <c r="GC101" s="279" t="str">
        <f t="shared" si="248"/>
        <v/>
      </c>
      <c r="GD101" s="366" t="str">
        <f t="shared" si="241"/>
        <v/>
      </c>
      <c r="GE101" s="81"/>
      <c r="GF101" s="279" t="str">
        <f t="shared" si="249"/>
        <v/>
      </c>
      <c r="GG101" s="366" t="str">
        <f t="shared" si="242"/>
        <v/>
      </c>
      <c r="GH101" s="81"/>
      <c r="GI101" s="279" t="str">
        <f t="shared" si="250"/>
        <v/>
      </c>
      <c r="GJ101" s="366" t="str">
        <f t="shared" si="243"/>
        <v/>
      </c>
      <c r="GK101" s="81"/>
      <c r="GL101" s="279" t="str">
        <f t="shared" si="251"/>
        <v/>
      </c>
      <c r="GM101" s="362" t="str">
        <f t="shared" si="244"/>
        <v/>
      </c>
      <c r="GN101" s="81"/>
      <c r="GO101" s="279" t="str">
        <f t="shared" si="252"/>
        <v/>
      </c>
      <c r="GP101" s="286" t="str">
        <f t="shared" si="245"/>
        <v/>
      </c>
      <c r="GQ101" s="72"/>
      <c r="GR101" s="339" t="str">
        <f>IF(ISNUMBER(IF101),INDEX($GA$15:$GA$313,MATCH(IF101,$IE$15:$IE$190,0),1),"")</f>
        <v/>
      </c>
      <c r="GS101" s="341" t="str">
        <f t="shared" si="246"/>
        <v/>
      </c>
      <c r="GT101" s="340" t="str">
        <f t="shared" si="247"/>
        <v/>
      </c>
      <c r="GU101" s="279"/>
      <c r="GV101" s="72"/>
      <c r="GW101" s="72"/>
      <c r="GX101" s="72"/>
      <c r="GY101" s="72"/>
      <c r="GZ101" s="71"/>
      <c r="HA101" s="282"/>
      <c r="HB101" s="371"/>
      <c r="HC101" s="282"/>
      <c r="HD101" s="282"/>
      <c r="HE101" s="282"/>
      <c r="HF101" s="282"/>
      <c r="HG101" s="282"/>
      <c r="HH101" s="282"/>
      <c r="HI101" s="282"/>
      <c r="HJ101" s="282"/>
      <c r="HK101" s="293"/>
      <c r="HL101" s="293"/>
      <c r="HM101" s="75"/>
      <c r="HN101" s="293">
        <f>IF(HA101&lt;&gt;"",MAX(HN$14:HN100)+1,0)</f>
        <v>0</v>
      </c>
      <c r="HO101" s="293">
        <f>IF(HB101&lt;&gt;"",MAX(HO$14:HO100)+1,0)</f>
        <v>0</v>
      </c>
      <c r="HP101" s="293">
        <f>IF(HC101&lt;&gt;"",MAX(HP$14:HP100)+1,0)</f>
        <v>0</v>
      </c>
      <c r="HQ101" s="293">
        <f>IF(HD101&lt;&gt;"",MAX(HQ$14:HQ100)+1,0)</f>
        <v>0</v>
      </c>
      <c r="HR101" s="293">
        <f>IF(HE101&lt;&gt;"",MAX(HR$14:HR100)+1,0)</f>
        <v>0</v>
      </c>
      <c r="HS101" s="293">
        <f>IF(HF101&lt;&gt;"",MAX(HS$14:HS100)+1,0)</f>
        <v>0</v>
      </c>
      <c r="HT101" s="293">
        <f>IF(HG101&lt;&gt;"",MAX(HT$14:HT100)+1,0)</f>
        <v>0</v>
      </c>
      <c r="HU101" s="293">
        <f>IF(HH101&lt;&gt;"",MAX(HU$14:HU100)+1,0)</f>
        <v>0</v>
      </c>
      <c r="HV101" s="293">
        <f>IF(HI101&lt;&gt;"",MAX(HV$14:HV100)+1,0)</f>
        <v>0</v>
      </c>
      <c r="HW101" s="293">
        <f>IF(HJ101&lt;&gt;"",MAX(HW$14:HW100)+1,0)</f>
        <v>0</v>
      </c>
      <c r="HX101" s="293">
        <f>IF(HK101&lt;&gt;"",MAX(HX$14:HX100)+1,0)</f>
        <v>0</v>
      </c>
      <c r="HY101" s="293">
        <f>IF(HL101&lt;&gt;"",MAX(HY$14:HY100)+1,0)</f>
        <v>0</v>
      </c>
      <c r="HZ101" s="75">
        <f t="shared" si="253"/>
        <v>3</v>
      </c>
      <c r="IA101" s="75">
        <f t="shared" si="254"/>
        <v>0</v>
      </c>
      <c r="IB101" s="75">
        <f t="shared" si="255"/>
        <v>22</v>
      </c>
      <c r="IC101" s="75" t="str">
        <f t="shared" si="256"/>
        <v>top</v>
      </c>
      <c r="ID101" s="395" t="str">
        <f t="shared" si="257"/>
        <v/>
      </c>
      <c r="IE101" s="394">
        <f>IF(ISNUMBER(MATCH(GA101,$IC$15:$IC$313,0)),0,MAX(IE$14:IE100)+1)</f>
        <v>0</v>
      </c>
      <c r="IF101" s="394" t="str">
        <f t="shared" si="258"/>
        <v/>
      </c>
      <c r="IG101" s="383"/>
      <c r="IH101" s="80"/>
      <c r="II101" s="19"/>
      <c r="IJ101" s="282"/>
      <c r="IK101" s="71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W101" s="71"/>
      <c r="JX101" s="293" t="str">
        <f>IF(AND(ISNUMBER(JX$14),ISNUMBER(MATCH($IC101,DJ$15:DJ$313,0))),$IC101,"")</f>
        <v>top</v>
      </c>
      <c r="JY101" s="293" t="str">
        <f>IF(AND(ISNUMBER(JY$14),ISNUMBER(MATCH($IC101,DK$15:DK$313,0))),$IC101,"")</f>
        <v>top</v>
      </c>
      <c r="JZ101" s="293" t="str">
        <f>IF(AND(ISNUMBER(JZ$14),ISNUMBER(MATCH($IC101,DL$15:DL$313,0))),$IC101,"")</f>
        <v>top</v>
      </c>
      <c r="KA101" s="293" t="str">
        <f>IF(AND(ISNUMBER(KA$14),ISNUMBER(MATCH($IC101,DM$15:DM$313,0))),$IC101,"")</f>
        <v>top</v>
      </c>
      <c r="KB101" s="293" t="str">
        <f>IF(AND(ISNUMBER(KB$14),ISNUMBER(MATCH($IC101,DN$15:DN$313,0))),$IC101,"")</f>
        <v/>
      </c>
      <c r="KC101" s="293" t="str">
        <f>IF(AND(ISNUMBER(KC$14),ISNUMBER(MATCH($IC101,DO$15:DO$313,0))),$IC101,"")</f>
        <v>top</v>
      </c>
      <c r="KD101" s="293" t="str">
        <f>IF(AND(ISNUMBER(KD$14),ISNUMBER(MATCH($IC101,DP$15:DP$313,0))),$IC101,"")</f>
        <v/>
      </c>
      <c r="KE101" s="293" t="str">
        <f>IF(AND(ISNUMBER(KE$14),ISNUMBER(MATCH($IC101,DQ$15:DQ$313,0))),$IC101,"")</f>
        <v>top</v>
      </c>
      <c r="KF101" s="293" t="str">
        <f>IF(AND(ISNUMBER(KF$14),ISNUMBER(MATCH($IC101,DR$15:DR$313,0))),$IC101,"")</f>
        <v/>
      </c>
      <c r="KG101" s="293" t="str">
        <f>IF(AND(ISNUMBER(KG$14),ISNUMBER(MATCH($IC101,DS$15:DS$313,0))),$IC101,"")</f>
        <v>top</v>
      </c>
      <c r="KH101" s="293" t="str">
        <f>IF(AND(ISNUMBER(KH$14),ISNUMBER(MATCH($IC101,DT$15:DT$313,0))),$IC101,"")</f>
        <v/>
      </c>
      <c r="KI101" s="293" t="str">
        <f>IF(AND(ISNUMBER(KI$14),ISNUMBER(MATCH($IC101,DU$15:DU$313,0))),$IC101,"")</f>
        <v>top</v>
      </c>
      <c r="KJ101" s="293" t="str">
        <f>IF(AND(ISNUMBER(KJ$14),ISNUMBER(MATCH($IC101,DV$15:DV$313,0))),$IC101,"")</f>
        <v>top</v>
      </c>
      <c r="KK101" s="293" t="str">
        <f>IF(AND(ISNUMBER(KK$14),ISNUMBER(MATCH($IC101,DW$15:DW$313,0))),$IC101,"")</f>
        <v>top</v>
      </c>
      <c r="KL101" s="293" t="str">
        <f>IF(AND(ISNUMBER(KL$14),ISNUMBER(MATCH($IC101,DX$15:DX$313,0))),$IC101,"")</f>
        <v>top</v>
      </c>
      <c r="KM101" s="293" t="str">
        <f>IF(AND(ISNUMBER(KM$14),ISNUMBER(MATCH($IC101,DY$15:DY$313,0))),$IC101,"")</f>
        <v>top</v>
      </c>
      <c r="KN101" s="293" t="str">
        <f>IF(AND(ISNUMBER(KN$14),ISNUMBER(MATCH($IC101,DZ$15:DZ$313,0))),$IC101,"")</f>
        <v>top</v>
      </c>
      <c r="KO101" s="293" t="str">
        <f>IF(AND(ISNUMBER(KO$14),ISNUMBER(MATCH($IC101,EA$15:EA$313,0))),$IC101,"")</f>
        <v>top</v>
      </c>
      <c r="KP101" s="293" t="str">
        <f>IF(AND(ISNUMBER(KP$14),ISNUMBER(MATCH($IC101,EB$15:EB$313,0))),$IC101,"")</f>
        <v>top</v>
      </c>
      <c r="KQ101" s="293" t="str">
        <f>IF(AND(ISNUMBER(KQ$14),ISNUMBER(MATCH($IC101,EC$15:EC$313,0))),$IC101,"")</f>
        <v>top</v>
      </c>
      <c r="KR101" s="293" t="str">
        <f>IF(AND(ISNUMBER(KR$14),ISNUMBER(MATCH($IC101,ED$15:ED$313,0))),$IC101,"")</f>
        <v>top</v>
      </c>
      <c r="KS101" s="293" t="str">
        <f>IF(AND(ISNUMBER(KS$14),ISNUMBER(MATCH($IC101,EE$15:EE$313,0))),$IC101,"")</f>
        <v/>
      </c>
      <c r="KT101" s="293" t="str">
        <f>IF(AND(ISNUMBER(KT$14),ISNUMBER(MATCH($IC101,EF$15:EF$313,0))),$IC101,"")</f>
        <v>top</v>
      </c>
      <c r="KU101" s="293" t="str">
        <f>IF(AND(ISNUMBER(KU$14),ISNUMBER(MATCH($IC101,EG$15:EG$313,0))),$IC101,"")</f>
        <v/>
      </c>
      <c r="KV101" s="293" t="str">
        <f>IF(AND(ISNUMBER(KV$14),ISNUMBER(MATCH($IC101,EH$15:EH$313,0))),$IC101,"")</f>
        <v>top</v>
      </c>
      <c r="KW101" s="293" t="str">
        <f>IF(AND(ISNUMBER(KW$14),ISNUMBER(MATCH($IC101,EI$15:EI$313,0))),$IC101,"")</f>
        <v/>
      </c>
      <c r="KX101" s="293" t="str">
        <f>IF(AND(ISNUMBER(KX$14),ISNUMBER(MATCH($IC101,EJ$15:EJ$313,0))),$IC101,"")</f>
        <v/>
      </c>
      <c r="KY101" s="293" t="str">
        <f>IF(AND(ISNUMBER(KY$14),ISNUMBER(MATCH($IC101,EK$15:EK$313,0))),$IC101,"")</f>
        <v/>
      </c>
      <c r="KZ101" s="293"/>
      <c r="LA101" s="293"/>
      <c r="LB101" s="293"/>
      <c r="LC101" s="75">
        <f>COUNTIF(JX101:KY101,"="&amp;IC101)</f>
        <v>19</v>
      </c>
      <c r="LD101" s="71"/>
      <c r="LE101" s="71"/>
      <c r="LF101" s="71"/>
      <c r="LG101" s="71"/>
      <c r="LH101" s="71"/>
      <c r="LI101" s="71"/>
      <c r="LJ101" s="71"/>
      <c r="LK101" s="71"/>
      <c r="LL101" s="71"/>
      <c r="LM101" s="71"/>
      <c r="LN101" s="71"/>
      <c r="LO101" s="71"/>
      <c r="LP101" s="71"/>
      <c r="LQ101" s="71"/>
    </row>
    <row r="102" spans="1:329" ht="6" customHeight="1" x14ac:dyDescent="0.25">
      <c r="A102" s="93"/>
      <c r="B102" s="305">
        <f t="shared" si="259"/>
        <v>88</v>
      </c>
      <c r="C102" s="85" t="s">
        <v>155</v>
      </c>
      <c r="D102" s="304" t="s">
        <v>709</v>
      </c>
      <c r="E102" s="71"/>
      <c r="F102" s="260"/>
      <c r="G102" s="261" t="s">
        <v>182</v>
      </c>
      <c r="H102" s="262" t="s">
        <v>2</v>
      </c>
      <c r="I102" s="260"/>
      <c r="J102" s="261"/>
      <c r="K102" s="262"/>
      <c r="L102" s="260"/>
      <c r="M102" s="261"/>
      <c r="N102" s="262"/>
      <c r="O102" s="260"/>
      <c r="P102" s="261"/>
      <c r="Q102" s="262"/>
      <c r="R102" s="260"/>
      <c r="S102" s="261"/>
      <c r="T102" s="262"/>
      <c r="U102" s="260"/>
      <c r="V102" s="261"/>
      <c r="W102" s="262"/>
      <c r="X102" s="260"/>
      <c r="Y102" s="261"/>
      <c r="Z102" s="262"/>
      <c r="AA102" s="260"/>
      <c r="AB102" s="261"/>
      <c r="AC102" s="262"/>
      <c r="AD102" s="260"/>
      <c r="AE102" s="261"/>
      <c r="AF102" s="262"/>
      <c r="AG102" s="260"/>
      <c r="AH102" s="261"/>
      <c r="AI102" s="262"/>
      <c r="AJ102" s="260"/>
      <c r="AK102" s="261"/>
      <c r="AL102" s="262"/>
      <c r="AM102" s="260"/>
      <c r="AN102" s="261"/>
      <c r="AO102" s="262"/>
      <c r="AP102" s="283"/>
      <c r="AQ102" s="356"/>
      <c r="AR102" s="351"/>
      <c r="AS102" s="283"/>
      <c r="AT102" s="356"/>
      <c r="AU102" s="351"/>
      <c r="AV102" s="260"/>
      <c r="AW102" s="261"/>
      <c r="AX102" s="262"/>
      <c r="AY102" s="260"/>
      <c r="AZ102" s="261"/>
      <c r="BA102" s="262"/>
      <c r="BB102" s="260"/>
      <c r="BC102" s="261"/>
      <c r="BD102" s="262"/>
      <c r="BE102" s="260"/>
      <c r="BF102" s="261"/>
      <c r="BG102" s="262"/>
      <c r="BH102" s="260"/>
      <c r="BI102" s="261"/>
      <c r="BJ102" s="262"/>
      <c r="BK102" s="260"/>
      <c r="BL102" s="261"/>
      <c r="BM102" s="262"/>
      <c r="BN102" s="260"/>
      <c r="BO102" s="261"/>
      <c r="BP102" s="262"/>
      <c r="BQ102" s="260"/>
      <c r="BR102" s="261"/>
      <c r="BS102" s="262"/>
      <c r="BT102" s="260"/>
      <c r="BU102" s="261"/>
      <c r="BV102" s="262"/>
      <c r="BW102" s="260"/>
      <c r="BX102" s="261"/>
      <c r="BY102" s="262"/>
      <c r="BZ102" s="260"/>
      <c r="CA102" s="261" t="s">
        <v>59</v>
      </c>
      <c r="CB102" s="262" t="s">
        <v>97</v>
      </c>
      <c r="CC102" s="260"/>
      <c r="CD102" s="261"/>
      <c r="CE102" s="262"/>
      <c r="CF102" s="376" t="s">
        <v>2</v>
      </c>
      <c r="CG102" s="229"/>
      <c r="CH102" s="230" t="str">
        <f>IF(ISNUMBER(FW102),IF(ISNUMBER(MATCH(GA102,$CG$15:$CG$313,0)),0,MAX(CH$14:CH101)+1),"")</f>
        <v/>
      </c>
      <c r="CI102" s="7">
        <f t="shared" si="154"/>
        <v>86</v>
      </c>
      <c r="CJ102" s="7" t="str">
        <f t="shared" si="155"/>
        <v/>
      </c>
      <c r="CK102" s="7" t="str">
        <f t="shared" si="156"/>
        <v/>
      </c>
      <c r="CL102" s="7">
        <f t="shared" si="157"/>
        <v>62</v>
      </c>
      <c r="CM102" s="7">
        <f t="shared" si="158"/>
        <v>13</v>
      </c>
      <c r="CN102" s="7" t="str">
        <f t="shared" si="159"/>
        <v/>
      </c>
      <c r="CO102" s="7">
        <f t="shared" si="160"/>
        <v>21</v>
      </c>
      <c r="CP102" s="7" t="str">
        <f t="shared" si="161"/>
        <v/>
      </c>
      <c r="CQ102" s="7">
        <f t="shared" si="162"/>
        <v>17</v>
      </c>
      <c r="CR102" s="7" t="str">
        <f t="shared" si="163"/>
        <v/>
      </c>
      <c r="CS102" s="7">
        <f t="shared" si="164"/>
        <v>11</v>
      </c>
      <c r="CT102" s="7" t="str">
        <f t="shared" si="165"/>
        <v/>
      </c>
      <c r="CU102" s="7" t="str">
        <f t="shared" si="166"/>
        <v/>
      </c>
      <c r="CV102" s="7" t="str">
        <f t="shared" si="167"/>
        <v/>
      </c>
      <c r="CW102" s="7" t="str">
        <f t="shared" si="168"/>
        <v/>
      </c>
      <c r="CX102" s="7" t="str">
        <f t="shared" si="169"/>
        <v/>
      </c>
      <c r="CY102" s="7" t="str">
        <f t="shared" si="170"/>
        <v/>
      </c>
      <c r="CZ102" s="7" t="str">
        <f t="shared" si="171"/>
        <v/>
      </c>
      <c r="DA102" s="7" t="str">
        <f t="shared" si="172"/>
        <v/>
      </c>
      <c r="DB102" s="7" t="str">
        <f t="shared" si="173"/>
        <v/>
      </c>
      <c r="DC102" s="7" t="str">
        <f t="shared" si="174"/>
        <v/>
      </c>
      <c r="DD102" s="7" t="str">
        <f t="shared" si="175"/>
        <v/>
      </c>
      <c r="DE102" s="7" t="str">
        <f t="shared" si="176"/>
        <v/>
      </c>
      <c r="DF102" s="7" t="str">
        <f t="shared" si="177"/>
        <v/>
      </c>
      <c r="DG102" s="7" t="str">
        <f t="shared" si="178"/>
        <v/>
      </c>
      <c r="DH102" s="7" t="str">
        <f t="shared" si="179"/>
        <v/>
      </c>
      <c r="DI102" s="65" t="s">
        <v>2</v>
      </c>
      <c r="DJ102" s="309" t="str">
        <f t="shared" si="180"/>
        <v>perlen_mt</v>
      </c>
      <c r="DK102" s="309" t="str">
        <f t="shared" si="181"/>
        <v>-</v>
      </c>
      <c r="DL102" s="309" t="str">
        <f t="shared" si="182"/>
        <v>-</v>
      </c>
      <c r="DM102" s="309" t="str">
        <f t="shared" si="183"/>
        <v>perlen_mt</v>
      </c>
      <c r="DN102" s="309" t="str">
        <f t="shared" si="184"/>
        <v>perlen_mt</v>
      </c>
      <c r="DO102" s="309" t="str">
        <f t="shared" si="185"/>
        <v>-</v>
      </c>
      <c r="DP102" s="309" t="str">
        <f t="shared" si="186"/>
        <v>perlen_mt</v>
      </c>
      <c r="DQ102" s="309" t="str">
        <f t="shared" si="187"/>
        <v>-</v>
      </c>
      <c r="DR102" s="309" t="str">
        <f t="shared" si="188"/>
        <v>perlen_mt</v>
      </c>
      <c r="DS102" s="309" t="str">
        <f t="shared" si="189"/>
        <v>-</v>
      </c>
      <c r="DT102" s="309" t="str">
        <f t="shared" si="190"/>
        <v>perlen_mt</v>
      </c>
      <c r="DU102" s="309" t="str">
        <f t="shared" si="191"/>
        <v>-</v>
      </c>
      <c r="DV102" s="309" t="str">
        <f t="shared" si="192"/>
        <v>-</v>
      </c>
      <c r="DW102" s="309" t="str">
        <f t="shared" si="193"/>
        <v>-</v>
      </c>
      <c r="DX102" s="309" t="str">
        <f t="shared" si="194"/>
        <v>-</v>
      </c>
      <c r="DY102" s="309" t="str">
        <f t="shared" si="195"/>
        <v>-</v>
      </c>
      <c r="DZ102" s="309" t="str">
        <f t="shared" si="196"/>
        <v>-</v>
      </c>
      <c r="EA102" s="309" t="str">
        <f t="shared" si="197"/>
        <v>-</v>
      </c>
      <c r="EB102" s="309" t="str">
        <f t="shared" si="198"/>
        <v>-</v>
      </c>
      <c r="EC102" s="309" t="str">
        <f t="shared" si="199"/>
        <v>-</v>
      </c>
      <c r="ED102" s="309" t="str">
        <f t="shared" si="200"/>
        <v>-</v>
      </c>
      <c r="EE102" s="309" t="str">
        <f t="shared" si="201"/>
        <v>-</v>
      </c>
      <c r="EF102" s="309" t="str">
        <f t="shared" si="202"/>
        <v>-</v>
      </c>
      <c r="EG102" s="309" t="str">
        <f t="shared" si="203"/>
        <v>-</v>
      </c>
      <c r="EH102" s="309" t="str">
        <f t="shared" si="204"/>
        <v>-</v>
      </c>
      <c r="EI102" s="309" t="str">
        <f t="shared" si="205"/>
        <v>-</v>
      </c>
      <c r="EJ102" s="7"/>
      <c r="EK102" s="7"/>
      <c r="EL102" s="7"/>
      <c r="EM102" s="34"/>
      <c r="EN102" s="66" t="str">
        <f t="shared" si="206"/>
        <v>-</v>
      </c>
      <c r="EO102" s="66" t="str">
        <f t="shared" si="207"/>
        <v>-</v>
      </c>
      <c r="EP102" s="66" t="str">
        <f t="shared" si="208"/>
        <v>-</v>
      </c>
      <c r="EQ102" s="66">
        <f t="shared" si="209"/>
        <v>1000</v>
      </c>
      <c r="ER102" s="66">
        <f t="shared" si="210"/>
        <v>27</v>
      </c>
      <c r="ES102" s="66" t="str">
        <f t="shared" si="211"/>
        <v>-</v>
      </c>
      <c r="ET102" s="66" t="str">
        <f t="shared" si="212"/>
        <v>180   3480</v>
      </c>
      <c r="EU102" s="66" t="str">
        <f t="shared" si="213"/>
        <v>-</v>
      </c>
      <c r="EV102" s="66">
        <f t="shared" si="214"/>
        <v>100</v>
      </c>
      <c r="EW102" s="66" t="str">
        <f t="shared" si="215"/>
        <v>-</v>
      </c>
      <c r="EX102" s="66" t="str">
        <f t="shared" si="216"/>
        <v>31536000,31536000</v>
      </c>
      <c r="EY102" s="66" t="str">
        <f t="shared" si="217"/>
        <v>-</v>
      </c>
      <c r="EZ102" s="66" t="str">
        <f t="shared" si="218"/>
        <v>-</v>
      </c>
      <c r="FA102" s="66" t="str">
        <f t="shared" si="219"/>
        <v>-</v>
      </c>
      <c r="FB102" s="66" t="str">
        <f t="shared" si="220"/>
        <v>-</v>
      </c>
      <c r="FC102" s="66" t="str">
        <f t="shared" si="221"/>
        <v>-</v>
      </c>
      <c r="FD102" s="66" t="str">
        <f t="shared" si="222"/>
        <v>-</v>
      </c>
      <c r="FE102" s="66" t="str">
        <f t="shared" si="223"/>
        <v>-</v>
      </c>
      <c r="FF102" s="66" t="str">
        <f t="shared" si="224"/>
        <v>-</v>
      </c>
      <c r="FG102" s="66" t="str">
        <f t="shared" si="225"/>
        <v>-</v>
      </c>
      <c r="FH102" s="66" t="str">
        <f t="shared" si="226"/>
        <v>-</v>
      </c>
      <c r="FI102" s="66" t="str">
        <f t="shared" si="227"/>
        <v>-</v>
      </c>
      <c r="FJ102" s="66" t="str">
        <f t="shared" si="228"/>
        <v>-</v>
      </c>
      <c r="FK102" s="66" t="str">
        <f t="shared" si="229"/>
        <v>-</v>
      </c>
      <c r="FL102" s="66" t="str">
        <f t="shared" si="230"/>
        <v>-</v>
      </c>
      <c r="FM102" s="66" t="str">
        <f t="shared" si="231"/>
        <v>-</v>
      </c>
      <c r="FN102" s="7"/>
      <c r="FO102" s="7"/>
      <c r="FP102" s="7"/>
      <c r="FQ102" s="97" t="s">
        <v>2</v>
      </c>
      <c r="FR102" s="71"/>
      <c r="FS102" s="7">
        <f>IF(ISNUMBER(INDEX($CI$15:$DI$314,$B102,GC$5)),MAX(FS$14:FS101)+1,0)</f>
        <v>0</v>
      </c>
      <c r="FT102" s="7" t="str">
        <f t="shared" si="232"/>
        <v/>
      </c>
      <c r="FU102" s="7" t="str">
        <f t="shared" si="233"/>
        <v/>
      </c>
      <c r="FV102" s="291">
        <f t="shared" si="234"/>
        <v>88</v>
      </c>
      <c r="FW102" s="291" t="str">
        <f t="shared" si="235"/>
        <v/>
      </c>
      <c r="FX102" s="291" t="str">
        <f t="shared" si="236"/>
        <v/>
      </c>
      <c r="FY102" s="85" t="str">
        <f t="shared" si="237"/>
        <v/>
      </c>
      <c r="FZ102" s="338" t="str">
        <f t="shared" si="238"/>
        <v/>
      </c>
      <c r="GA102" s="316" t="str">
        <f t="shared" si="239"/>
        <v/>
      </c>
      <c r="GB102" s="28" t="str">
        <f t="shared" si="240"/>
        <v/>
      </c>
      <c r="GC102" s="279" t="str">
        <f t="shared" si="248"/>
        <v/>
      </c>
      <c r="GD102" s="366" t="str">
        <f t="shared" si="241"/>
        <v/>
      </c>
      <c r="GE102" s="81"/>
      <c r="GF102" s="279" t="str">
        <f t="shared" si="249"/>
        <v/>
      </c>
      <c r="GG102" s="366" t="str">
        <f t="shared" si="242"/>
        <v/>
      </c>
      <c r="GH102" s="81"/>
      <c r="GI102" s="279" t="str">
        <f t="shared" si="250"/>
        <v/>
      </c>
      <c r="GJ102" s="366" t="str">
        <f t="shared" si="243"/>
        <v/>
      </c>
      <c r="GK102" s="81"/>
      <c r="GL102" s="279" t="str">
        <f t="shared" si="251"/>
        <v/>
      </c>
      <c r="GM102" s="362" t="str">
        <f t="shared" si="244"/>
        <v/>
      </c>
      <c r="GN102" s="81"/>
      <c r="GO102" s="279" t="str">
        <f t="shared" si="252"/>
        <v/>
      </c>
      <c r="GP102" s="286" t="str">
        <f t="shared" si="245"/>
        <v/>
      </c>
      <c r="GQ102" s="72"/>
      <c r="GR102" s="339" t="str">
        <f>IF(ISNUMBER(IF102),INDEX($GA$15:$GA$313,MATCH(IF102,$IE$15:$IE$190,0),1),"")</f>
        <v/>
      </c>
      <c r="GS102" s="341" t="str">
        <f t="shared" si="246"/>
        <v/>
      </c>
      <c r="GT102" s="340" t="str">
        <f t="shared" si="247"/>
        <v/>
      </c>
      <c r="GU102" s="279"/>
      <c r="GV102" s="72"/>
      <c r="GW102" s="72"/>
      <c r="GX102" s="72"/>
      <c r="GY102" s="72"/>
      <c r="GZ102" s="71"/>
      <c r="HA102" s="282"/>
      <c r="HB102" s="371"/>
      <c r="HC102" s="282"/>
      <c r="HD102" s="282"/>
      <c r="HE102" s="282"/>
      <c r="HF102" s="282"/>
      <c r="HG102" s="282"/>
      <c r="HH102" s="282"/>
      <c r="HI102" s="282"/>
      <c r="HJ102" s="282"/>
      <c r="HK102" s="293"/>
      <c r="HL102" s="293"/>
      <c r="HM102" s="75"/>
      <c r="HN102" s="293">
        <f>IF(HA102&lt;&gt;"",MAX(HN$14:HN101)+1,0)</f>
        <v>0</v>
      </c>
      <c r="HO102" s="293">
        <f>IF(HB102&lt;&gt;"",MAX(HO$14:HO101)+1,0)</f>
        <v>0</v>
      </c>
      <c r="HP102" s="293">
        <f>IF(HC102&lt;&gt;"",MAX(HP$14:HP101)+1,0)</f>
        <v>0</v>
      </c>
      <c r="HQ102" s="293">
        <f>IF(HD102&lt;&gt;"",MAX(HQ$14:HQ101)+1,0)</f>
        <v>0</v>
      </c>
      <c r="HR102" s="293">
        <f>IF(HE102&lt;&gt;"",MAX(HR$14:HR101)+1,0)</f>
        <v>0</v>
      </c>
      <c r="HS102" s="293">
        <f>IF(HF102&lt;&gt;"",MAX(HS$14:HS101)+1,0)</f>
        <v>0</v>
      </c>
      <c r="HT102" s="293">
        <f>IF(HG102&lt;&gt;"",MAX(HT$14:HT101)+1,0)</f>
        <v>0</v>
      </c>
      <c r="HU102" s="293">
        <f>IF(HH102&lt;&gt;"",MAX(HU$14:HU101)+1,0)</f>
        <v>0</v>
      </c>
      <c r="HV102" s="293">
        <f>IF(HI102&lt;&gt;"",MAX(HV$14:HV101)+1,0)</f>
        <v>0</v>
      </c>
      <c r="HW102" s="293">
        <f>IF(HJ102&lt;&gt;"",MAX(HW$14:HW101)+1,0)</f>
        <v>0</v>
      </c>
      <c r="HX102" s="293">
        <f>IF(HK102&lt;&gt;"",MAX(HX$14:HX101)+1,0)</f>
        <v>0</v>
      </c>
      <c r="HY102" s="293">
        <f>IF(HL102&lt;&gt;"",MAX(HY$14:HY101)+1,0)</f>
        <v>0</v>
      </c>
      <c r="HZ102" s="75">
        <f t="shared" si="253"/>
        <v>3</v>
      </c>
      <c r="IA102" s="75">
        <f t="shared" si="254"/>
        <v>0</v>
      </c>
      <c r="IB102" s="75">
        <f t="shared" si="255"/>
        <v>23</v>
      </c>
      <c r="IC102" s="75" t="str">
        <f t="shared" si="256"/>
        <v>leakance</v>
      </c>
      <c r="ID102" s="395" t="str">
        <f t="shared" si="257"/>
        <v/>
      </c>
      <c r="IE102" s="394">
        <f>IF(ISNUMBER(MATCH(GA102,$IC$15:$IC$313,0)),0,MAX(IE$14:IE101)+1)</f>
        <v>0</v>
      </c>
      <c r="IF102" s="394" t="str">
        <f t="shared" si="258"/>
        <v/>
      </c>
      <c r="IG102" s="383"/>
      <c r="IH102" s="80"/>
      <c r="II102" s="19"/>
      <c r="IJ102" s="282"/>
      <c r="IK102" s="71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W102" s="71"/>
      <c r="JX102" s="293" t="str">
        <f>IF(AND(ISNUMBER(JX$14),ISNUMBER(MATCH($IC102,DJ$15:DJ$313,0))),$IC102,"")</f>
        <v/>
      </c>
      <c r="JY102" s="293" t="str">
        <f>IF(AND(ISNUMBER(JY$14),ISNUMBER(MATCH($IC102,DK$15:DK$313,0))),$IC102,"")</f>
        <v/>
      </c>
      <c r="JZ102" s="293" t="str">
        <f>IF(AND(ISNUMBER(JZ$14),ISNUMBER(MATCH($IC102,DL$15:DL$313,0))),$IC102,"")</f>
        <v/>
      </c>
      <c r="KA102" s="293" t="str">
        <f>IF(AND(ISNUMBER(KA$14),ISNUMBER(MATCH($IC102,DM$15:DM$313,0))),$IC102,"")</f>
        <v/>
      </c>
      <c r="KB102" s="293" t="str">
        <f>IF(AND(ISNUMBER(KB$14),ISNUMBER(MATCH($IC102,DN$15:DN$313,0))),$IC102,"")</f>
        <v/>
      </c>
      <c r="KC102" s="293" t="str">
        <f>IF(AND(ISNUMBER(KC$14),ISNUMBER(MATCH($IC102,DO$15:DO$313,0))),$IC102,"")</f>
        <v/>
      </c>
      <c r="KD102" s="293" t="str">
        <f>IF(AND(ISNUMBER(KD$14),ISNUMBER(MATCH($IC102,DP$15:DP$313,0))),$IC102,"")</f>
        <v/>
      </c>
      <c r="KE102" s="293" t="str">
        <f>IF(AND(ISNUMBER(KE$14),ISNUMBER(MATCH($IC102,DQ$15:DQ$313,0))),$IC102,"")</f>
        <v/>
      </c>
      <c r="KF102" s="293" t="str">
        <f>IF(AND(ISNUMBER(KF$14),ISNUMBER(MATCH($IC102,DR$15:DR$313,0))),$IC102,"")</f>
        <v/>
      </c>
      <c r="KG102" s="293" t="str">
        <f>IF(AND(ISNUMBER(KG$14),ISNUMBER(MATCH($IC102,DS$15:DS$313,0))),$IC102,"")</f>
        <v/>
      </c>
      <c r="KH102" s="293" t="str">
        <f>IF(AND(ISNUMBER(KH$14),ISNUMBER(MATCH($IC102,DT$15:DT$313,0))),$IC102,"")</f>
        <v/>
      </c>
      <c r="KI102" s="293" t="str">
        <f>IF(AND(ISNUMBER(KI$14),ISNUMBER(MATCH($IC102,DU$15:DU$313,0))),$IC102,"")</f>
        <v/>
      </c>
      <c r="KJ102" s="293" t="str">
        <f>IF(AND(ISNUMBER(KJ$14),ISNUMBER(MATCH($IC102,DV$15:DV$313,0))),$IC102,"")</f>
        <v/>
      </c>
      <c r="KK102" s="293" t="str">
        <f>IF(AND(ISNUMBER(KK$14),ISNUMBER(MATCH($IC102,DW$15:DW$313,0))),$IC102,"")</f>
        <v/>
      </c>
      <c r="KL102" s="293" t="str">
        <f>IF(AND(ISNUMBER(KL$14),ISNUMBER(MATCH($IC102,DX$15:DX$313,0))),$IC102,"")</f>
        <v/>
      </c>
      <c r="KM102" s="293" t="str">
        <f>IF(AND(ISNUMBER(KM$14),ISNUMBER(MATCH($IC102,DY$15:DY$313,0))),$IC102,"")</f>
        <v/>
      </c>
      <c r="KN102" s="293" t="str">
        <f>IF(AND(ISNUMBER(KN$14),ISNUMBER(MATCH($IC102,DZ$15:DZ$313,0))),$IC102,"")</f>
        <v/>
      </c>
      <c r="KO102" s="293" t="str">
        <f>IF(AND(ISNUMBER(KO$14),ISNUMBER(MATCH($IC102,EA$15:EA$313,0))),$IC102,"")</f>
        <v/>
      </c>
      <c r="KP102" s="293" t="str">
        <f>IF(AND(ISNUMBER(KP$14),ISNUMBER(MATCH($IC102,EB$15:EB$313,0))),$IC102,"")</f>
        <v/>
      </c>
      <c r="KQ102" s="293" t="str">
        <f>IF(AND(ISNUMBER(KQ$14),ISNUMBER(MATCH($IC102,EC$15:EC$313,0))),$IC102,"")</f>
        <v/>
      </c>
      <c r="KR102" s="293" t="str">
        <f>IF(AND(ISNUMBER(KR$14),ISNUMBER(MATCH($IC102,ED$15:ED$313,0))),$IC102,"")</f>
        <v/>
      </c>
      <c r="KS102" s="293" t="str">
        <f>IF(AND(ISNUMBER(KS$14),ISNUMBER(MATCH($IC102,EE$15:EE$313,0))),$IC102,"")</f>
        <v/>
      </c>
      <c r="KT102" s="293" t="str">
        <f>IF(AND(ISNUMBER(KT$14),ISNUMBER(MATCH($IC102,EF$15:EF$313,0))),$IC102,"")</f>
        <v>leakance</v>
      </c>
      <c r="KU102" s="293" t="str">
        <f>IF(AND(ISNUMBER(KU$14),ISNUMBER(MATCH($IC102,EG$15:EG$313,0))),$IC102,"")</f>
        <v/>
      </c>
      <c r="KV102" s="293" t="str">
        <f>IF(AND(ISNUMBER(KV$14),ISNUMBER(MATCH($IC102,EH$15:EH$313,0))),$IC102,"")</f>
        <v/>
      </c>
      <c r="KW102" s="293" t="str">
        <f>IF(AND(ISNUMBER(KW$14),ISNUMBER(MATCH($IC102,EI$15:EI$313,0))),$IC102,"")</f>
        <v/>
      </c>
      <c r="KX102" s="293" t="str">
        <f>IF(AND(ISNUMBER(KX$14),ISNUMBER(MATCH($IC102,EJ$15:EJ$313,0))),$IC102,"")</f>
        <v/>
      </c>
      <c r="KY102" s="293" t="str">
        <f>IF(AND(ISNUMBER(KY$14),ISNUMBER(MATCH($IC102,EK$15:EK$313,0))),$IC102,"")</f>
        <v/>
      </c>
      <c r="KZ102" s="293"/>
      <c r="LA102" s="293"/>
      <c r="LB102" s="293"/>
      <c r="LC102" s="75">
        <f>COUNTIF(JX102:KY102,"="&amp;IC102)</f>
        <v>1</v>
      </c>
      <c r="LD102" s="71"/>
      <c r="LE102" s="71"/>
      <c r="LF102" s="71"/>
      <c r="LG102" s="71"/>
      <c r="LH102" s="71"/>
      <c r="LI102" s="71"/>
      <c r="LJ102" s="71"/>
      <c r="LK102" s="71"/>
      <c r="LL102" s="71"/>
      <c r="LM102" s="71"/>
      <c r="LN102" s="71"/>
      <c r="LO102" s="71"/>
      <c r="LP102" s="71"/>
      <c r="LQ102" s="71"/>
    </row>
    <row r="103" spans="1:329" ht="6" customHeight="1" x14ac:dyDescent="0.25">
      <c r="A103" s="93"/>
      <c r="B103" s="305">
        <f t="shared" si="259"/>
        <v>89</v>
      </c>
      <c r="C103" s="84" t="s">
        <v>171</v>
      </c>
      <c r="D103" s="303" t="s">
        <v>668</v>
      </c>
      <c r="E103" s="71"/>
      <c r="F103" s="260"/>
      <c r="G103" s="261" t="s">
        <v>191</v>
      </c>
      <c r="H103" s="262" t="s">
        <v>2</v>
      </c>
      <c r="I103" s="260"/>
      <c r="J103" s="261"/>
      <c r="K103" s="262"/>
      <c r="L103" s="260"/>
      <c r="M103" s="261"/>
      <c r="N103" s="262"/>
      <c r="O103" s="260"/>
      <c r="P103" s="261"/>
      <c r="Q103" s="262"/>
      <c r="R103" s="260"/>
      <c r="S103" s="261"/>
      <c r="T103" s="262"/>
      <c r="U103" s="260"/>
      <c r="V103" s="261"/>
      <c r="W103" s="262"/>
      <c r="X103" s="260"/>
      <c r="Y103" s="261"/>
      <c r="Z103" s="262"/>
      <c r="AA103" s="260"/>
      <c r="AB103" s="261"/>
      <c r="AC103" s="262"/>
      <c r="AD103" s="260"/>
      <c r="AE103" s="261"/>
      <c r="AF103" s="262"/>
      <c r="AG103" s="260"/>
      <c r="AH103" s="261"/>
      <c r="AI103" s="262"/>
      <c r="AJ103" s="260"/>
      <c r="AK103" s="261"/>
      <c r="AL103" s="262"/>
      <c r="AM103" s="260"/>
      <c r="AN103" s="261"/>
      <c r="AO103" s="262"/>
      <c r="AP103" s="283"/>
      <c r="AQ103" s="356"/>
      <c r="AR103" s="351"/>
      <c r="AS103" s="283"/>
      <c r="AT103" s="356"/>
      <c r="AU103" s="351"/>
      <c r="AV103" s="260"/>
      <c r="AW103" s="261"/>
      <c r="AX103" s="262"/>
      <c r="AY103" s="260"/>
      <c r="AZ103" s="261"/>
      <c r="BA103" s="262"/>
      <c r="BB103" s="260"/>
      <c r="BC103" s="261"/>
      <c r="BD103" s="262"/>
      <c r="BE103" s="260"/>
      <c r="BF103" s="261"/>
      <c r="BG103" s="262"/>
      <c r="BH103" s="260"/>
      <c r="BI103" s="261"/>
      <c r="BJ103" s="262"/>
      <c r="BK103" s="260"/>
      <c r="BL103" s="261"/>
      <c r="BM103" s="262"/>
      <c r="BN103" s="260"/>
      <c r="BO103" s="261"/>
      <c r="BP103" s="262"/>
      <c r="BQ103" s="260"/>
      <c r="BR103" s="261"/>
      <c r="BS103" s="262"/>
      <c r="BT103" s="260"/>
      <c r="BU103" s="261"/>
      <c r="BV103" s="262"/>
      <c r="BW103" s="260"/>
      <c r="BX103" s="261"/>
      <c r="BY103" s="262"/>
      <c r="BZ103" s="260"/>
      <c r="CA103" s="261"/>
      <c r="CB103" s="262"/>
      <c r="CC103" s="260"/>
      <c r="CD103" s="261"/>
      <c r="CE103" s="262"/>
      <c r="CF103" s="376" t="s">
        <v>2</v>
      </c>
      <c r="CG103" s="229"/>
      <c r="CH103" s="230" t="str">
        <f>IF(ISNUMBER(FW103),IF(ISNUMBER(MATCH(GA103,$CG$15:$CG$313,0)),0,MAX(CH$14:CH102)+1),"")</f>
        <v/>
      </c>
      <c r="CI103" s="7">
        <f t="shared" si="154"/>
        <v>87</v>
      </c>
      <c r="CJ103" s="7" t="str">
        <f t="shared" si="155"/>
        <v/>
      </c>
      <c r="CK103" s="7" t="str">
        <f t="shared" si="156"/>
        <v/>
      </c>
      <c r="CL103" s="7" t="str">
        <f t="shared" si="157"/>
        <v/>
      </c>
      <c r="CM103" s="7" t="str">
        <f t="shared" si="158"/>
        <v/>
      </c>
      <c r="CN103" s="7" t="str">
        <f t="shared" si="159"/>
        <v/>
      </c>
      <c r="CO103" s="7" t="str">
        <f t="shared" si="160"/>
        <v/>
      </c>
      <c r="CP103" s="7">
        <f t="shared" si="161"/>
        <v>57</v>
      </c>
      <c r="CQ103" s="7" t="str">
        <f t="shared" si="162"/>
        <v/>
      </c>
      <c r="CR103" s="7" t="str">
        <f t="shared" si="163"/>
        <v/>
      </c>
      <c r="CS103" s="7" t="str">
        <f t="shared" si="164"/>
        <v/>
      </c>
      <c r="CT103" s="7" t="str">
        <f t="shared" si="165"/>
        <v/>
      </c>
      <c r="CU103" s="7" t="str">
        <f t="shared" si="166"/>
        <v/>
      </c>
      <c r="CV103" s="7" t="str">
        <f t="shared" si="167"/>
        <v/>
      </c>
      <c r="CW103" s="7" t="str">
        <f t="shared" si="168"/>
        <v/>
      </c>
      <c r="CX103" s="7" t="str">
        <f t="shared" si="169"/>
        <v/>
      </c>
      <c r="CY103" s="7" t="str">
        <f t="shared" si="170"/>
        <v/>
      </c>
      <c r="CZ103" s="7" t="str">
        <f t="shared" si="171"/>
        <v/>
      </c>
      <c r="DA103" s="7" t="str">
        <f t="shared" si="172"/>
        <v/>
      </c>
      <c r="DB103" s="7" t="str">
        <f t="shared" si="173"/>
        <v/>
      </c>
      <c r="DC103" s="7" t="str">
        <f t="shared" si="174"/>
        <v/>
      </c>
      <c r="DD103" s="7" t="str">
        <f t="shared" si="175"/>
        <v/>
      </c>
      <c r="DE103" s="7" t="str">
        <f t="shared" si="176"/>
        <v/>
      </c>
      <c r="DF103" s="7" t="str">
        <f t="shared" si="177"/>
        <v/>
      </c>
      <c r="DG103" s="7" t="str">
        <f t="shared" si="178"/>
        <v/>
      </c>
      <c r="DH103" s="7" t="str">
        <f t="shared" si="179"/>
        <v/>
      </c>
      <c r="DI103" s="65" t="s">
        <v>2</v>
      </c>
      <c r="DJ103" s="309" t="str">
        <f t="shared" si="180"/>
        <v>itmuni</v>
      </c>
      <c r="DK103" s="309" t="str">
        <f t="shared" si="181"/>
        <v>-</v>
      </c>
      <c r="DL103" s="309" t="str">
        <f t="shared" si="182"/>
        <v>-</v>
      </c>
      <c r="DM103" s="309" t="str">
        <f t="shared" si="183"/>
        <v>-</v>
      </c>
      <c r="DN103" s="309" t="str">
        <f t="shared" si="184"/>
        <v>-</v>
      </c>
      <c r="DO103" s="309" t="str">
        <f t="shared" si="185"/>
        <v>-</v>
      </c>
      <c r="DP103" s="309" t="str">
        <f t="shared" si="186"/>
        <v>-</v>
      </c>
      <c r="DQ103" s="309" t="str">
        <f t="shared" si="187"/>
        <v>itmuni</v>
      </c>
      <c r="DR103" s="309" t="str">
        <f t="shared" si="188"/>
        <v>-</v>
      </c>
      <c r="DS103" s="309" t="str">
        <f t="shared" si="189"/>
        <v>-</v>
      </c>
      <c r="DT103" s="309" t="str">
        <f t="shared" si="190"/>
        <v>-</v>
      </c>
      <c r="DU103" s="309" t="str">
        <f t="shared" si="191"/>
        <v>-</v>
      </c>
      <c r="DV103" s="309" t="str">
        <f t="shared" si="192"/>
        <v>-</v>
      </c>
      <c r="DW103" s="309" t="str">
        <f t="shared" si="193"/>
        <v>-</v>
      </c>
      <c r="DX103" s="309" t="str">
        <f t="shared" si="194"/>
        <v>-</v>
      </c>
      <c r="DY103" s="309" t="str">
        <f t="shared" si="195"/>
        <v>-</v>
      </c>
      <c r="DZ103" s="309" t="str">
        <f t="shared" si="196"/>
        <v>-</v>
      </c>
      <c r="EA103" s="309" t="str">
        <f t="shared" si="197"/>
        <v>-</v>
      </c>
      <c r="EB103" s="309" t="str">
        <f t="shared" si="198"/>
        <v>-</v>
      </c>
      <c r="EC103" s="309" t="str">
        <f t="shared" si="199"/>
        <v>-</v>
      </c>
      <c r="ED103" s="309" t="str">
        <f t="shared" si="200"/>
        <v>-</v>
      </c>
      <c r="EE103" s="309" t="str">
        <f t="shared" si="201"/>
        <v>-</v>
      </c>
      <c r="EF103" s="309" t="str">
        <f t="shared" si="202"/>
        <v>-</v>
      </c>
      <c r="EG103" s="309" t="str">
        <f t="shared" si="203"/>
        <v>-</v>
      </c>
      <c r="EH103" s="309" t="str">
        <f t="shared" si="204"/>
        <v>-</v>
      </c>
      <c r="EI103" s="309" t="str">
        <f t="shared" si="205"/>
        <v>-</v>
      </c>
      <c r="EJ103" s="7"/>
      <c r="EK103" s="7"/>
      <c r="EL103" s="7"/>
      <c r="EM103" s="34"/>
      <c r="EN103" s="66" t="str">
        <f t="shared" si="206"/>
        <v>-</v>
      </c>
      <c r="EO103" s="66" t="str">
        <f t="shared" si="207"/>
        <v>-</v>
      </c>
      <c r="EP103" s="66" t="str">
        <f t="shared" si="208"/>
        <v>-</v>
      </c>
      <c r="EQ103" s="66" t="str">
        <f t="shared" si="209"/>
        <v>-</v>
      </c>
      <c r="ER103" s="66" t="str">
        <f t="shared" si="210"/>
        <v>-</v>
      </c>
      <c r="ES103" s="66" t="str">
        <f t="shared" si="211"/>
        <v>-</v>
      </c>
      <c r="ET103" s="66" t="str">
        <f t="shared" si="212"/>
        <v>-</v>
      </c>
      <c r="EU103" s="66">
        <f t="shared" si="213"/>
        <v>4</v>
      </c>
      <c r="EV103" s="66" t="str">
        <f t="shared" si="214"/>
        <v>-</v>
      </c>
      <c r="EW103" s="66" t="str">
        <f t="shared" si="215"/>
        <v>-</v>
      </c>
      <c r="EX103" s="66" t="str">
        <f t="shared" si="216"/>
        <v>-</v>
      </c>
      <c r="EY103" s="66" t="str">
        <f t="shared" si="217"/>
        <v>-</v>
      </c>
      <c r="EZ103" s="66" t="str">
        <f t="shared" si="218"/>
        <v>-</v>
      </c>
      <c r="FA103" s="66" t="str">
        <f t="shared" si="219"/>
        <v>-</v>
      </c>
      <c r="FB103" s="66" t="str">
        <f t="shared" si="220"/>
        <v>-</v>
      </c>
      <c r="FC103" s="66" t="str">
        <f t="shared" si="221"/>
        <v>-</v>
      </c>
      <c r="FD103" s="66" t="str">
        <f t="shared" si="222"/>
        <v>-</v>
      </c>
      <c r="FE103" s="66" t="str">
        <f t="shared" si="223"/>
        <v>-</v>
      </c>
      <c r="FF103" s="66" t="str">
        <f t="shared" si="224"/>
        <v>-</v>
      </c>
      <c r="FG103" s="66" t="str">
        <f t="shared" si="225"/>
        <v>-</v>
      </c>
      <c r="FH103" s="66" t="str">
        <f t="shared" si="226"/>
        <v>-</v>
      </c>
      <c r="FI103" s="66" t="str">
        <f t="shared" si="227"/>
        <v>-</v>
      </c>
      <c r="FJ103" s="66" t="str">
        <f t="shared" si="228"/>
        <v>-</v>
      </c>
      <c r="FK103" s="66" t="str">
        <f t="shared" si="229"/>
        <v>-</v>
      </c>
      <c r="FL103" s="66" t="str">
        <f t="shared" si="230"/>
        <v>-</v>
      </c>
      <c r="FM103" s="66" t="str">
        <f t="shared" si="231"/>
        <v>-</v>
      </c>
      <c r="FN103" s="7"/>
      <c r="FO103" s="7"/>
      <c r="FP103" s="7"/>
      <c r="FQ103" s="97" t="s">
        <v>2</v>
      </c>
      <c r="FR103" s="71"/>
      <c r="FS103" s="7">
        <f>IF(ISNUMBER(INDEX($CI$15:$DI$314,$B103,GC$5)),MAX(FS$14:FS102)+1,0)</f>
        <v>0</v>
      </c>
      <c r="FT103" s="7" t="str">
        <f t="shared" si="232"/>
        <v/>
      </c>
      <c r="FU103" s="7" t="str">
        <f t="shared" si="233"/>
        <v/>
      </c>
      <c r="FV103" s="291">
        <f t="shared" si="234"/>
        <v>89</v>
      </c>
      <c r="FW103" s="291" t="str">
        <f t="shared" si="235"/>
        <v/>
      </c>
      <c r="FX103" s="291" t="str">
        <f t="shared" si="236"/>
        <v/>
      </c>
      <c r="FY103" s="85" t="str">
        <f t="shared" si="237"/>
        <v/>
      </c>
      <c r="FZ103" s="338" t="str">
        <f t="shared" si="238"/>
        <v/>
      </c>
      <c r="GA103" s="316" t="str">
        <f t="shared" si="239"/>
        <v/>
      </c>
      <c r="GB103" s="28" t="str">
        <f t="shared" si="240"/>
        <v/>
      </c>
      <c r="GC103" s="279" t="str">
        <f t="shared" si="248"/>
        <v/>
      </c>
      <c r="GD103" s="366" t="str">
        <f t="shared" si="241"/>
        <v/>
      </c>
      <c r="GE103" s="81"/>
      <c r="GF103" s="279" t="str">
        <f t="shared" si="249"/>
        <v/>
      </c>
      <c r="GG103" s="366" t="str">
        <f t="shared" si="242"/>
        <v/>
      </c>
      <c r="GH103" s="81"/>
      <c r="GI103" s="279" t="str">
        <f t="shared" si="250"/>
        <v/>
      </c>
      <c r="GJ103" s="366" t="str">
        <f t="shared" si="243"/>
        <v/>
      </c>
      <c r="GK103" s="81"/>
      <c r="GL103" s="279" t="str">
        <f t="shared" si="251"/>
        <v/>
      </c>
      <c r="GM103" s="362" t="str">
        <f t="shared" si="244"/>
        <v/>
      </c>
      <c r="GN103" s="81"/>
      <c r="GO103" s="279" t="str">
        <f t="shared" si="252"/>
        <v/>
      </c>
      <c r="GP103" s="286" t="str">
        <f t="shared" si="245"/>
        <v/>
      </c>
      <c r="GQ103" s="72"/>
      <c r="GR103" s="339" t="str">
        <f>IF(ISNUMBER(IF103),INDEX($GA$15:$GA$313,MATCH(IF103,$IE$15:$IE$190,0),1),"")</f>
        <v/>
      </c>
      <c r="GS103" s="341" t="str">
        <f t="shared" si="246"/>
        <v/>
      </c>
      <c r="GT103" s="340" t="str">
        <f t="shared" si="247"/>
        <v/>
      </c>
      <c r="GU103" s="279"/>
      <c r="GV103" s="72"/>
      <c r="GW103" s="72"/>
      <c r="GX103" s="72"/>
      <c r="GY103" s="72"/>
      <c r="GZ103" s="71"/>
      <c r="HA103" s="282"/>
      <c r="HB103" s="371"/>
      <c r="HC103" s="282"/>
      <c r="HD103" s="282"/>
      <c r="HE103" s="282"/>
      <c r="HF103" s="282"/>
      <c r="HG103" s="282"/>
      <c r="HH103" s="282"/>
      <c r="HI103" s="282"/>
      <c r="HJ103" s="282"/>
      <c r="HK103" s="293"/>
      <c r="HL103" s="293"/>
      <c r="HM103" s="75"/>
      <c r="HN103" s="293">
        <f>IF(HA103&lt;&gt;"",MAX(HN$14:HN102)+1,0)</f>
        <v>0</v>
      </c>
      <c r="HO103" s="293">
        <f>IF(HB103&lt;&gt;"",MAX(HO$14:HO102)+1,0)</f>
        <v>0</v>
      </c>
      <c r="HP103" s="293">
        <f>IF(HC103&lt;&gt;"",MAX(HP$14:HP102)+1,0)</f>
        <v>0</v>
      </c>
      <c r="HQ103" s="293">
        <f>IF(HD103&lt;&gt;"",MAX(HQ$14:HQ102)+1,0)</f>
        <v>0</v>
      </c>
      <c r="HR103" s="293">
        <f>IF(HE103&lt;&gt;"",MAX(HR$14:HR102)+1,0)</f>
        <v>0</v>
      </c>
      <c r="HS103" s="293">
        <f>IF(HF103&lt;&gt;"",MAX(HS$14:HS102)+1,0)</f>
        <v>0</v>
      </c>
      <c r="HT103" s="293">
        <f>IF(HG103&lt;&gt;"",MAX(HT$14:HT102)+1,0)</f>
        <v>0</v>
      </c>
      <c r="HU103" s="293">
        <f>IF(HH103&lt;&gt;"",MAX(HU$14:HU102)+1,0)</f>
        <v>0</v>
      </c>
      <c r="HV103" s="293">
        <f>IF(HI103&lt;&gt;"",MAX(HV$14:HV102)+1,0)</f>
        <v>0</v>
      </c>
      <c r="HW103" s="293">
        <f>IF(HJ103&lt;&gt;"",MAX(HW$14:HW102)+1,0)</f>
        <v>0</v>
      </c>
      <c r="HX103" s="293">
        <f>IF(HK103&lt;&gt;"",MAX(HX$14:HX102)+1,0)</f>
        <v>0</v>
      </c>
      <c r="HY103" s="293">
        <f>IF(HL103&lt;&gt;"",MAX(HY$14:HY102)+1,0)</f>
        <v>0</v>
      </c>
      <c r="HZ103" s="75">
        <f t="shared" si="253"/>
        <v>3</v>
      </c>
      <c r="IA103" s="75">
        <f t="shared" si="254"/>
        <v>0</v>
      </c>
      <c r="IB103" s="75">
        <f t="shared" si="255"/>
        <v>24</v>
      </c>
      <c r="IC103" s="75" t="str">
        <f t="shared" si="256"/>
        <v>roughness</v>
      </c>
      <c r="ID103" s="395" t="str">
        <f t="shared" si="257"/>
        <v/>
      </c>
      <c r="IE103" s="394">
        <f>IF(ISNUMBER(MATCH(GA103,$IC$15:$IC$313,0)),0,MAX(IE$14:IE102)+1)</f>
        <v>0</v>
      </c>
      <c r="IF103" s="394" t="str">
        <f t="shared" si="258"/>
        <v/>
      </c>
      <c r="IG103" s="383"/>
      <c r="IH103" s="80"/>
      <c r="II103" s="19"/>
      <c r="IJ103" s="282"/>
      <c r="IK103" s="71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W103" s="71"/>
      <c r="JX103" s="293" t="str">
        <f>IF(AND(ISNUMBER(JX$14),ISNUMBER(MATCH($IC103,DJ$15:DJ$313,0))),$IC103,"")</f>
        <v/>
      </c>
      <c r="JY103" s="293" t="str">
        <f>IF(AND(ISNUMBER(JY$14),ISNUMBER(MATCH($IC103,DK$15:DK$313,0))),$IC103,"")</f>
        <v/>
      </c>
      <c r="JZ103" s="293" t="str">
        <f>IF(AND(ISNUMBER(JZ$14),ISNUMBER(MATCH($IC103,DL$15:DL$313,0))),$IC103,"")</f>
        <v/>
      </c>
      <c r="KA103" s="293" t="str">
        <f>IF(AND(ISNUMBER(KA$14),ISNUMBER(MATCH($IC103,DM$15:DM$313,0))),$IC103,"")</f>
        <v/>
      </c>
      <c r="KB103" s="293" t="str">
        <f>IF(AND(ISNUMBER(KB$14),ISNUMBER(MATCH($IC103,DN$15:DN$313,0))),$IC103,"")</f>
        <v/>
      </c>
      <c r="KC103" s="293" t="str">
        <f>IF(AND(ISNUMBER(KC$14),ISNUMBER(MATCH($IC103,DO$15:DO$313,0))),$IC103,"")</f>
        <v/>
      </c>
      <c r="KD103" s="293" t="str">
        <f>IF(AND(ISNUMBER(KD$14),ISNUMBER(MATCH($IC103,DP$15:DP$313,0))),$IC103,"")</f>
        <v/>
      </c>
      <c r="KE103" s="293" t="str">
        <f>IF(AND(ISNUMBER(KE$14),ISNUMBER(MATCH($IC103,DQ$15:DQ$313,0))),$IC103,"")</f>
        <v/>
      </c>
      <c r="KF103" s="293" t="str">
        <f>IF(AND(ISNUMBER(KF$14),ISNUMBER(MATCH($IC103,DR$15:DR$313,0))),$IC103,"")</f>
        <v/>
      </c>
      <c r="KG103" s="293" t="str">
        <f>IF(AND(ISNUMBER(KG$14),ISNUMBER(MATCH($IC103,DS$15:DS$313,0))),$IC103,"")</f>
        <v/>
      </c>
      <c r="KH103" s="293" t="str">
        <f>IF(AND(ISNUMBER(KH$14),ISNUMBER(MATCH($IC103,DT$15:DT$313,0))),$IC103,"")</f>
        <v/>
      </c>
      <c r="KI103" s="293" t="str">
        <f>IF(AND(ISNUMBER(KI$14),ISNUMBER(MATCH($IC103,DU$15:DU$313,0))),$IC103,"")</f>
        <v/>
      </c>
      <c r="KJ103" s="293" t="str">
        <f>IF(AND(ISNUMBER(KJ$14),ISNUMBER(MATCH($IC103,DV$15:DV$313,0))),$IC103,"")</f>
        <v/>
      </c>
      <c r="KK103" s="293" t="str">
        <f>IF(AND(ISNUMBER(KK$14),ISNUMBER(MATCH($IC103,DW$15:DW$313,0))),$IC103,"")</f>
        <v/>
      </c>
      <c r="KL103" s="293" t="str">
        <f>IF(AND(ISNUMBER(KL$14),ISNUMBER(MATCH($IC103,DX$15:DX$313,0))),$IC103,"")</f>
        <v/>
      </c>
      <c r="KM103" s="293" t="str">
        <f>IF(AND(ISNUMBER(KM$14),ISNUMBER(MATCH($IC103,DY$15:DY$313,0))),$IC103,"")</f>
        <v/>
      </c>
      <c r="KN103" s="293" t="str">
        <f>IF(AND(ISNUMBER(KN$14),ISNUMBER(MATCH($IC103,DZ$15:DZ$313,0))),$IC103,"")</f>
        <v/>
      </c>
      <c r="KO103" s="293" t="str">
        <f>IF(AND(ISNUMBER(KO$14),ISNUMBER(MATCH($IC103,EA$15:EA$313,0))),$IC103,"")</f>
        <v/>
      </c>
      <c r="KP103" s="293" t="str">
        <f>IF(AND(ISNUMBER(KP$14),ISNUMBER(MATCH($IC103,EB$15:EB$313,0))),$IC103,"")</f>
        <v/>
      </c>
      <c r="KQ103" s="293" t="str">
        <f>IF(AND(ISNUMBER(KQ$14),ISNUMBER(MATCH($IC103,EC$15:EC$313,0))),$IC103,"")</f>
        <v/>
      </c>
      <c r="KR103" s="293" t="str">
        <f>IF(AND(ISNUMBER(KR$14),ISNUMBER(MATCH($IC103,ED$15:ED$313,0))),$IC103,"")</f>
        <v/>
      </c>
      <c r="KS103" s="293" t="str">
        <f>IF(AND(ISNUMBER(KS$14),ISNUMBER(MATCH($IC103,EE$15:EE$313,0))),$IC103,"")</f>
        <v/>
      </c>
      <c r="KT103" s="293" t="str">
        <f>IF(AND(ISNUMBER(KT$14),ISNUMBER(MATCH($IC103,EF$15:EF$313,0))),$IC103,"")</f>
        <v>roughness</v>
      </c>
      <c r="KU103" s="293" t="str">
        <f>IF(AND(ISNUMBER(KU$14),ISNUMBER(MATCH($IC103,EG$15:EG$313,0))),$IC103,"")</f>
        <v/>
      </c>
      <c r="KV103" s="293" t="str">
        <f>IF(AND(ISNUMBER(KV$14),ISNUMBER(MATCH($IC103,EH$15:EH$313,0))),$IC103,"")</f>
        <v/>
      </c>
      <c r="KW103" s="293" t="str">
        <f>IF(AND(ISNUMBER(KW$14),ISNUMBER(MATCH($IC103,EI$15:EI$313,0))),$IC103,"")</f>
        <v/>
      </c>
      <c r="KX103" s="293" t="str">
        <f>IF(AND(ISNUMBER(KX$14),ISNUMBER(MATCH($IC103,EJ$15:EJ$313,0))),$IC103,"")</f>
        <v/>
      </c>
      <c r="KY103" s="293" t="str">
        <f>IF(AND(ISNUMBER(KY$14),ISNUMBER(MATCH($IC103,EK$15:EK$313,0))),$IC103,"")</f>
        <v/>
      </c>
      <c r="KZ103" s="293"/>
      <c r="LA103" s="293"/>
      <c r="LB103" s="293"/>
      <c r="LC103" s="75">
        <f>COUNTIF(JX103:KY103,"="&amp;IC103)</f>
        <v>1</v>
      </c>
      <c r="LD103" s="71"/>
      <c r="LE103" s="71"/>
      <c r="LF103" s="71"/>
      <c r="LG103" s="71"/>
      <c r="LH103" s="71"/>
      <c r="LI103" s="71"/>
      <c r="LJ103" s="71"/>
      <c r="LK103" s="71"/>
      <c r="LL103" s="71"/>
      <c r="LM103" s="71"/>
      <c r="LN103" s="71"/>
      <c r="LO103" s="71"/>
      <c r="LP103" s="71"/>
      <c r="LQ103" s="71"/>
    </row>
    <row r="104" spans="1:329" ht="6" customHeight="1" x14ac:dyDescent="0.25">
      <c r="A104" s="93"/>
      <c r="B104" s="305">
        <f t="shared" si="259"/>
        <v>90</v>
      </c>
      <c r="C104" s="84" t="s">
        <v>172</v>
      </c>
      <c r="D104" s="303" t="s">
        <v>669</v>
      </c>
      <c r="E104" s="71"/>
      <c r="F104" s="260"/>
      <c r="G104" s="261" t="s">
        <v>193</v>
      </c>
      <c r="H104" s="262" t="s">
        <v>2</v>
      </c>
      <c r="I104" s="260"/>
      <c r="J104" s="261"/>
      <c r="K104" s="262"/>
      <c r="L104" s="260"/>
      <c r="M104" s="261"/>
      <c r="N104" s="262"/>
      <c r="O104" s="260"/>
      <c r="P104" s="261"/>
      <c r="Q104" s="262"/>
      <c r="R104" s="260"/>
      <c r="S104" s="261"/>
      <c r="T104" s="262"/>
      <c r="U104" s="260"/>
      <c r="V104" s="261"/>
      <c r="W104" s="262"/>
      <c r="X104" s="260"/>
      <c r="Y104" s="261"/>
      <c r="Z104" s="262"/>
      <c r="AA104" s="260"/>
      <c r="AB104" s="261"/>
      <c r="AC104" s="262"/>
      <c r="AD104" s="260"/>
      <c r="AE104" s="261"/>
      <c r="AF104" s="262"/>
      <c r="AG104" s="260"/>
      <c r="AH104" s="261"/>
      <c r="AI104" s="262"/>
      <c r="AJ104" s="260"/>
      <c r="AK104" s="261"/>
      <c r="AL104" s="262"/>
      <c r="AM104" s="260"/>
      <c r="AN104" s="261"/>
      <c r="AO104" s="262"/>
      <c r="AP104" s="283"/>
      <c r="AQ104" s="356"/>
      <c r="AR104" s="351"/>
      <c r="AS104" s="283"/>
      <c r="AT104" s="356"/>
      <c r="AU104" s="351"/>
      <c r="AV104" s="260"/>
      <c r="AW104" s="261"/>
      <c r="AX104" s="262"/>
      <c r="AY104" s="260"/>
      <c r="AZ104" s="261"/>
      <c r="BA104" s="262"/>
      <c r="BB104" s="260"/>
      <c r="BC104" s="261"/>
      <c r="BD104" s="262"/>
      <c r="BE104" s="260"/>
      <c r="BF104" s="261"/>
      <c r="BG104" s="262"/>
      <c r="BH104" s="260"/>
      <c r="BI104" s="261"/>
      <c r="BJ104" s="262"/>
      <c r="BK104" s="260"/>
      <c r="BL104" s="261"/>
      <c r="BM104" s="262"/>
      <c r="BN104" s="260"/>
      <c r="BO104" s="261"/>
      <c r="BP104" s="262"/>
      <c r="BQ104" s="260"/>
      <c r="BR104" s="261"/>
      <c r="BS104" s="262"/>
      <c r="BT104" s="260"/>
      <c r="BU104" s="261"/>
      <c r="BV104" s="262"/>
      <c r="BW104" s="260"/>
      <c r="BX104" s="261"/>
      <c r="BY104" s="262"/>
      <c r="BZ104" s="260"/>
      <c r="CA104" s="261"/>
      <c r="CB104" s="262"/>
      <c r="CC104" s="260"/>
      <c r="CD104" s="261"/>
      <c r="CE104" s="262"/>
      <c r="CF104" s="376" t="s">
        <v>2</v>
      </c>
      <c r="CG104" s="229"/>
      <c r="CH104" s="230" t="str">
        <f>IF(ISNUMBER(FW104),IF(ISNUMBER(MATCH(GA104,$CG$15:$CG$313,0)),0,MAX(CH$14:CH103)+1),"")</f>
        <v/>
      </c>
      <c r="CI104" s="7" t="str">
        <f t="shared" si="154"/>
        <v/>
      </c>
      <c r="CJ104" s="7" t="str">
        <f t="shared" si="155"/>
        <v/>
      </c>
      <c r="CK104" s="7" t="str">
        <f t="shared" si="156"/>
        <v/>
      </c>
      <c r="CL104" s="7" t="str">
        <f t="shared" si="157"/>
        <v/>
      </c>
      <c r="CM104" s="7" t="str">
        <f t="shared" si="158"/>
        <v/>
      </c>
      <c r="CN104" s="7" t="str">
        <f t="shared" si="159"/>
        <v/>
      </c>
      <c r="CO104" s="7" t="str">
        <f t="shared" si="160"/>
        <v/>
      </c>
      <c r="CP104" s="7">
        <f t="shared" si="161"/>
        <v>58</v>
      </c>
      <c r="CQ104" s="7" t="str">
        <f t="shared" si="162"/>
        <v/>
      </c>
      <c r="CR104" s="7" t="str">
        <f t="shared" si="163"/>
        <v/>
      </c>
      <c r="CS104" s="7" t="str">
        <f t="shared" si="164"/>
        <v/>
      </c>
      <c r="CT104" s="7" t="str">
        <f t="shared" si="165"/>
        <v/>
      </c>
      <c r="CU104" s="7" t="str">
        <f t="shared" si="166"/>
        <v/>
      </c>
      <c r="CV104" s="7" t="str">
        <f t="shared" si="167"/>
        <v/>
      </c>
      <c r="CW104" s="7" t="str">
        <f t="shared" si="168"/>
        <v/>
      </c>
      <c r="CX104" s="7" t="str">
        <f t="shared" si="169"/>
        <v/>
      </c>
      <c r="CY104" s="7" t="str">
        <f t="shared" si="170"/>
        <v/>
      </c>
      <c r="CZ104" s="7" t="str">
        <f t="shared" si="171"/>
        <v/>
      </c>
      <c r="DA104" s="7" t="str">
        <f t="shared" si="172"/>
        <v/>
      </c>
      <c r="DB104" s="7" t="str">
        <f t="shared" si="173"/>
        <v/>
      </c>
      <c r="DC104" s="7" t="str">
        <f t="shared" si="174"/>
        <v/>
      </c>
      <c r="DD104" s="7" t="str">
        <f t="shared" si="175"/>
        <v/>
      </c>
      <c r="DE104" s="7" t="str">
        <f t="shared" si="176"/>
        <v/>
      </c>
      <c r="DF104" s="7" t="str">
        <f t="shared" si="177"/>
        <v/>
      </c>
      <c r="DG104" s="7" t="str">
        <f t="shared" si="178"/>
        <v/>
      </c>
      <c r="DH104" s="7" t="str">
        <f t="shared" si="179"/>
        <v/>
      </c>
      <c r="DI104" s="65" t="s">
        <v>2</v>
      </c>
      <c r="DJ104" s="309" t="str">
        <f t="shared" si="180"/>
        <v>-</v>
      </c>
      <c r="DK104" s="309" t="str">
        <f t="shared" si="181"/>
        <v>-</v>
      </c>
      <c r="DL104" s="309" t="str">
        <f t="shared" si="182"/>
        <v>-</v>
      </c>
      <c r="DM104" s="309" t="str">
        <f t="shared" si="183"/>
        <v>-</v>
      </c>
      <c r="DN104" s="309" t="str">
        <f t="shared" si="184"/>
        <v>-</v>
      </c>
      <c r="DO104" s="309" t="str">
        <f t="shared" si="185"/>
        <v>-</v>
      </c>
      <c r="DP104" s="309" t="str">
        <f t="shared" si="186"/>
        <v>-</v>
      </c>
      <c r="DQ104" s="309" t="str">
        <f t="shared" si="187"/>
        <v>lenuni</v>
      </c>
      <c r="DR104" s="309" t="str">
        <f t="shared" si="188"/>
        <v>-</v>
      </c>
      <c r="DS104" s="309" t="str">
        <f t="shared" si="189"/>
        <v>-</v>
      </c>
      <c r="DT104" s="309" t="str">
        <f t="shared" si="190"/>
        <v>-</v>
      </c>
      <c r="DU104" s="309" t="str">
        <f t="shared" si="191"/>
        <v>-</v>
      </c>
      <c r="DV104" s="309" t="str">
        <f t="shared" si="192"/>
        <v>-</v>
      </c>
      <c r="DW104" s="309" t="str">
        <f t="shared" si="193"/>
        <v>-</v>
      </c>
      <c r="DX104" s="309" t="str">
        <f t="shared" si="194"/>
        <v>-</v>
      </c>
      <c r="DY104" s="309" t="str">
        <f t="shared" si="195"/>
        <v>-</v>
      </c>
      <c r="DZ104" s="309" t="str">
        <f t="shared" si="196"/>
        <v>-</v>
      </c>
      <c r="EA104" s="309" t="str">
        <f t="shared" si="197"/>
        <v>-</v>
      </c>
      <c r="EB104" s="309" t="str">
        <f t="shared" si="198"/>
        <v>-</v>
      </c>
      <c r="EC104" s="309" t="str">
        <f t="shared" si="199"/>
        <v>-</v>
      </c>
      <c r="ED104" s="309" t="str">
        <f t="shared" si="200"/>
        <v>-</v>
      </c>
      <c r="EE104" s="309" t="str">
        <f t="shared" si="201"/>
        <v>-</v>
      </c>
      <c r="EF104" s="309" t="str">
        <f t="shared" si="202"/>
        <v>-</v>
      </c>
      <c r="EG104" s="309" t="str">
        <f t="shared" si="203"/>
        <v>-</v>
      </c>
      <c r="EH104" s="309" t="str">
        <f t="shared" si="204"/>
        <v>-</v>
      </c>
      <c r="EI104" s="309" t="str">
        <f t="shared" si="205"/>
        <v>-</v>
      </c>
      <c r="EJ104" s="7"/>
      <c r="EK104" s="7"/>
      <c r="EL104" s="7"/>
      <c r="EM104" s="34"/>
      <c r="EN104" s="66" t="str">
        <f t="shared" si="206"/>
        <v>-</v>
      </c>
      <c r="EO104" s="66" t="str">
        <f t="shared" si="207"/>
        <v>-</v>
      </c>
      <c r="EP104" s="66" t="str">
        <f t="shared" si="208"/>
        <v>-</v>
      </c>
      <c r="EQ104" s="66" t="str">
        <f t="shared" si="209"/>
        <v>-</v>
      </c>
      <c r="ER104" s="66" t="str">
        <f t="shared" si="210"/>
        <v>-</v>
      </c>
      <c r="ES104" s="66" t="str">
        <f t="shared" si="211"/>
        <v>-</v>
      </c>
      <c r="ET104" s="66" t="str">
        <f t="shared" si="212"/>
        <v>-</v>
      </c>
      <c r="EU104" s="66">
        <f t="shared" si="213"/>
        <v>2</v>
      </c>
      <c r="EV104" s="66" t="str">
        <f t="shared" si="214"/>
        <v>-</v>
      </c>
      <c r="EW104" s="66" t="str">
        <f t="shared" si="215"/>
        <v>-</v>
      </c>
      <c r="EX104" s="66" t="str">
        <f t="shared" si="216"/>
        <v>-</v>
      </c>
      <c r="EY104" s="66" t="str">
        <f t="shared" si="217"/>
        <v>-</v>
      </c>
      <c r="EZ104" s="66" t="str">
        <f t="shared" si="218"/>
        <v>-</v>
      </c>
      <c r="FA104" s="66" t="str">
        <f t="shared" si="219"/>
        <v>-</v>
      </c>
      <c r="FB104" s="66" t="str">
        <f t="shared" si="220"/>
        <v>-</v>
      </c>
      <c r="FC104" s="66" t="str">
        <f t="shared" si="221"/>
        <v>-</v>
      </c>
      <c r="FD104" s="66" t="str">
        <f t="shared" si="222"/>
        <v>-</v>
      </c>
      <c r="FE104" s="66" t="str">
        <f t="shared" si="223"/>
        <v>-</v>
      </c>
      <c r="FF104" s="66" t="str">
        <f t="shared" si="224"/>
        <v>-</v>
      </c>
      <c r="FG104" s="66" t="str">
        <f t="shared" si="225"/>
        <v>-</v>
      </c>
      <c r="FH104" s="66" t="str">
        <f t="shared" si="226"/>
        <v>-</v>
      </c>
      <c r="FI104" s="66" t="str">
        <f t="shared" si="227"/>
        <v>-</v>
      </c>
      <c r="FJ104" s="66" t="str">
        <f t="shared" si="228"/>
        <v>-</v>
      </c>
      <c r="FK104" s="66" t="str">
        <f t="shared" si="229"/>
        <v>-</v>
      </c>
      <c r="FL104" s="66" t="str">
        <f t="shared" si="230"/>
        <v>-</v>
      </c>
      <c r="FM104" s="66" t="str">
        <f t="shared" si="231"/>
        <v>-</v>
      </c>
      <c r="FN104" s="7"/>
      <c r="FO104" s="7"/>
      <c r="FP104" s="7"/>
      <c r="FQ104" s="97" t="s">
        <v>2</v>
      </c>
      <c r="FR104" s="71"/>
      <c r="FS104" s="7">
        <f>IF(ISNUMBER(INDEX($CI$15:$DI$314,$B104,GC$5)),MAX(FS$14:FS103)+1,0)</f>
        <v>0</v>
      </c>
      <c r="FT104" s="7" t="str">
        <f t="shared" si="232"/>
        <v/>
      </c>
      <c r="FU104" s="7" t="str">
        <f t="shared" si="233"/>
        <v/>
      </c>
      <c r="FV104" s="291">
        <f t="shared" si="234"/>
        <v>90</v>
      </c>
      <c r="FW104" s="291" t="str">
        <f t="shared" si="235"/>
        <v/>
      </c>
      <c r="FX104" s="291" t="str">
        <f t="shared" si="236"/>
        <v/>
      </c>
      <c r="FY104" s="85" t="str">
        <f t="shared" si="237"/>
        <v/>
      </c>
      <c r="FZ104" s="338" t="str">
        <f t="shared" si="238"/>
        <v/>
      </c>
      <c r="GA104" s="316" t="str">
        <f t="shared" si="239"/>
        <v/>
      </c>
      <c r="GB104" s="28" t="str">
        <f t="shared" si="240"/>
        <v/>
      </c>
      <c r="GC104" s="279" t="str">
        <f t="shared" si="248"/>
        <v/>
      </c>
      <c r="GD104" s="366" t="str">
        <f t="shared" si="241"/>
        <v/>
      </c>
      <c r="GE104" s="81"/>
      <c r="GF104" s="279" t="str">
        <f t="shared" si="249"/>
        <v/>
      </c>
      <c r="GG104" s="366" t="str">
        <f t="shared" si="242"/>
        <v/>
      </c>
      <c r="GH104" s="81"/>
      <c r="GI104" s="279" t="str">
        <f t="shared" si="250"/>
        <v/>
      </c>
      <c r="GJ104" s="366" t="str">
        <f t="shared" si="243"/>
        <v/>
      </c>
      <c r="GK104" s="81"/>
      <c r="GL104" s="279" t="str">
        <f t="shared" si="251"/>
        <v/>
      </c>
      <c r="GM104" s="362" t="str">
        <f t="shared" si="244"/>
        <v/>
      </c>
      <c r="GN104" s="81"/>
      <c r="GO104" s="279" t="str">
        <f t="shared" si="252"/>
        <v/>
      </c>
      <c r="GP104" s="286" t="str">
        <f t="shared" si="245"/>
        <v/>
      </c>
      <c r="GQ104" s="72"/>
      <c r="GR104" s="339" t="str">
        <f>IF(ISNUMBER(IF104),INDEX($GA$15:$GA$313,MATCH(IF104,$IE$15:$IE$190,0),1),"")</f>
        <v/>
      </c>
      <c r="GS104" s="341" t="str">
        <f t="shared" si="246"/>
        <v/>
      </c>
      <c r="GT104" s="340" t="str">
        <f t="shared" si="247"/>
        <v/>
      </c>
      <c r="GU104" s="279"/>
      <c r="GV104" s="72"/>
      <c r="GW104" s="72"/>
      <c r="GX104" s="72"/>
      <c r="GY104" s="72"/>
      <c r="GZ104" s="71"/>
      <c r="HA104" s="282"/>
      <c r="HB104" s="371"/>
      <c r="HC104" s="282"/>
      <c r="HD104" s="282"/>
      <c r="HE104" s="282"/>
      <c r="HF104" s="282"/>
      <c r="HG104" s="282"/>
      <c r="HH104" s="282"/>
      <c r="HI104" s="282"/>
      <c r="HJ104" s="282"/>
      <c r="HK104" s="293"/>
      <c r="HL104" s="293"/>
      <c r="HM104" s="75"/>
      <c r="HN104" s="293">
        <f>IF(HA104&lt;&gt;"",MAX(HN$14:HN103)+1,0)</f>
        <v>0</v>
      </c>
      <c r="HO104" s="293">
        <f>IF(HB104&lt;&gt;"",MAX(HO$14:HO103)+1,0)</f>
        <v>0</v>
      </c>
      <c r="HP104" s="293">
        <f>IF(HC104&lt;&gt;"",MAX(HP$14:HP103)+1,0)</f>
        <v>0</v>
      </c>
      <c r="HQ104" s="293">
        <f>IF(HD104&lt;&gt;"",MAX(HQ$14:HQ103)+1,0)</f>
        <v>0</v>
      </c>
      <c r="HR104" s="293">
        <f>IF(HE104&lt;&gt;"",MAX(HR$14:HR103)+1,0)</f>
        <v>0</v>
      </c>
      <c r="HS104" s="293">
        <f>IF(HF104&lt;&gt;"",MAX(HS$14:HS103)+1,0)</f>
        <v>0</v>
      </c>
      <c r="HT104" s="293">
        <f>IF(HG104&lt;&gt;"",MAX(HT$14:HT103)+1,0)</f>
        <v>0</v>
      </c>
      <c r="HU104" s="293">
        <f>IF(HH104&lt;&gt;"",MAX(HU$14:HU103)+1,0)</f>
        <v>0</v>
      </c>
      <c r="HV104" s="293">
        <f>IF(HI104&lt;&gt;"",MAX(HV$14:HV103)+1,0)</f>
        <v>0</v>
      </c>
      <c r="HW104" s="293">
        <f>IF(HJ104&lt;&gt;"",MAX(HW$14:HW103)+1,0)</f>
        <v>0</v>
      </c>
      <c r="HX104" s="293">
        <f>IF(HK104&lt;&gt;"",MAX(HX$14:HX103)+1,0)</f>
        <v>0</v>
      </c>
      <c r="HY104" s="293">
        <f>IF(HL104&lt;&gt;"",MAX(HY$14:HY103)+1,0)</f>
        <v>0</v>
      </c>
      <c r="HZ104" s="75">
        <f t="shared" si="253"/>
        <v>3</v>
      </c>
      <c r="IA104" s="75">
        <f t="shared" si="254"/>
        <v>0</v>
      </c>
      <c r="IB104" s="75">
        <f t="shared" si="255"/>
        <v>25</v>
      </c>
      <c r="IC104" s="75" t="str">
        <f t="shared" si="256"/>
        <v>nconn</v>
      </c>
      <c r="ID104" s="395" t="str">
        <f t="shared" si="257"/>
        <v/>
      </c>
      <c r="IE104" s="394">
        <f>IF(ISNUMBER(MATCH(GA104,$IC$15:$IC$313,0)),0,MAX(IE$14:IE103)+1)</f>
        <v>0</v>
      </c>
      <c r="IF104" s="394" t="str">
        <f t="shared" si="258"/>
        <v/>
      </c>
      <c r="IG104" s="383"/>
      <c r="IH104" s="80"/>
      <c r="II104" s="19"/>
      <c r="IJ104" s="282"/>
      <c r="IK104" s="71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W104" s="71"/>
      <c r="JX104" s="293" t="str">
        <f>IF(AND(ISNUMBER(JX$14),ISNUMBER(MATCH($IC104,DJ$15:DJ$313,0))),$IC104,"")</f>
        <v/>
      </c>
      <c r="JY104" s="293" t="str">
        <f>IF(AND(ISNUMBER(JY$14),ISNUMBER(MATCH($IC104,DK$15:DK$313,0))),$IC104,"")</f>
        <v/>
      </c>
      <c r="JZ104" s="293" t="str">
        <f>IF(AND(ISNUMBER(JZ$14),ISNUMBER(MATCH($IC104,DL$15:DL$313,0))),$IC104,"")</f>
        <v/>
      </c>
      <c r="KA104" s="293" t="str">
        <f>IF(AND(ISNUMBER(KA$14),ISNUMBER(MATCH($IC104,DM$15:DM$313,0))),$IC104,"")</f>
        <v/>
      </c>
      <c r="KB104" s="293" t="str">
        <f>IF(AND(ISNUMBER(KB$14),ISNUMBER(MATCH($IC104,DN$15:DN$313,0))),$IC104,"")</f>
        <v/>
      </c>
      <c r="KC104" s="293" t="str">
        <f>IF(AND(ISNUMBER(KC$14),ISNUMBER(MATCH($IC104,DO$15:DO$313,0))),$IC104,"")</f>
        <v/>
      </c>
      <c r="KD104" s="293" t="str">
        <f>IF(AND(ISNUMBER(KD$14),ISNUMBER(MATCH($IC104,DP$15:DP$313,0))),$IC104,"")</f>
        <v/>
      </c>
      <c r="KE104" s="293" t="str">
        <f>IF(AND(ISNUMBER(KE$14),ISNUMBER(MATCH($IC104,DQ$15:DQ$313,0))),$IC104,"")</f>
        <v/>
      </c>
      <c r="KF104" s="293" t="str">
        <f>IF(AND(ISNUMBER(KF$14),ISNUMBER(MATCH($IC104,DR$15:DR$313,0))),$IC104,"")</f>
        <v/>
      </c>
      <c r="KG104" s="293" t="str">
        <f>IF(AND(ISNUMBER(KG$14),ISNUMBER(MATCH($IC104,DS$15:DS$313,0))),$IC104,"")</f>
        <v/>
      </c>
      <c r="KH104" s="293" t="str">
        <f>IF(AND(ISNUMBER(KH$14),ISNUMBER(MATCH($IC104,DT$15:DT$313,0))),$IC104,"")</f>
        <v/>
      </c>
      <c r="KI104" s="293" t="str">
        <f>IF(AND(ISNUMBER(KI$14),ISNUMBER(MATCH($IC104,DU$15:DU$313,0))),$IC104,"")</f>
        <v/>
      </c>
      <c r="KJ104" s="293" t="str">
        <f>IF(AND(ISNUMBER(KJ$14),ISNUMBER(MATCH($IC104,DV$15:DV$313,0))),$IC104,"")</f>
        <v/>
      </c>
      <c r="KK104" s="293" t="str">
        <f>IF(AND(ISNUMBER(KK$14),ISNUMBER(MATCH($IC104,DW$15:DW$313,0))),$IC104,"")</f>
        <v/>
      </c>
      <c r="KL104" s="293" t="str">
        <f>IF(AND(ISNUMBER(KL$14),ISNUMBER(MATCH($IC104,DX$15:DX$313,0))),$IC104,"")</f>
        <v/>
      </c>
      <c r="KM104" s="293" t="str">
        <f>IF(AND(ISNUMBER(KM$14),ISNUMBER(MATCH($IC104,DY$15:DY$313,0))),$IC104,"")</f>
        <v/>
      </c>
      <c r="KN104" s="293" t="str">
        <f>IF(AND(ISNUMBER(KN$14),ISNUMBER(MATCH($IC104,DZ$15:DZ$313,0))),$IC104,"")</f>
        <v/>
      </c>
      <c r="KO104" s="293" t="str">
        <f>IF(AND(ISNUMBER(KO$14),ISNUMBER(MATCH($IC104,EA$15:EA$313,0))),$IC104,"")</f>
        <v/>
      </c>
      <c r="KP104" s="293" t="str">
        <f>IF(AND(ISNUMBER(KP$14),ISNUMBER(MATCH($IC104,EB$15:EB$313,0))),$IC104,"")</f>
        <v/>
      </c>
      <c r="KQ104" s="293" t="str">
        <f>IF(AND(ISNUMBER(KQ$14),ISNUMBER(MATCH($IC104,EC$15:EC$313,0))),$IC104,"")</f>
        <v/>
      </c>
      <c r="KR104" s="293" t="str">
        <f>IF(AND(ISNUMBER(KR$14),ISNUMBER(MATCH($IC104,ED$15:ED$313,0))),$IC104,"")</f>
        <v/>
      </c>
      <c r="KS104" s="293" t="str">
        <f>IF(AND(ISNUMBER(KS$14),ISNUMBER(MATCH($IC104,EE$15:EE$313,0))),$IC104,"")</f>
        <v/>
      </c>
      <c r="KT104" s="293" t="str">
        <f>IF(AND(ISNUMBER(KT$14),ISNUMBER(MATCH($IC104,EF$15:EF$313,0))),$IC104,"")</f>
        <v>nconn</v>
      </c>
      <c r="KU104" s="293" t="str">
        <f>IF(AND(ISNUMBER(KU$14),ISNUMBER(MATCH($IC104,EG$15:EG$313,0))),$IC104,"")</f>
        <v/>
      </c>
      <c r="KV104" s="293" t="str">
        <f>IF(AND(ISNUMBER(KV$14),ISNUMBER(MATCH($IC104,EH$15:EH$313,0))),$IC104,"")</f>
        <v/>
      </c>
      <c r="KW104" s="293" t="str">
        <f>IF(AND(ISNUMBER(KW$14),ISNUMBER(MATCH($IC104,EI$15:EI$313,0))),$IC104,"")</f>
        <v/>
      </c>
      <c r="KX104" s="293" t="str">
        <f>IF(AND(ISNUMBER(KX$14),ISNUMBER(MATCH($IC104,EJ$15:EJ$313,0))),$IC104,"")</f>
        <v/>
      </c>
      <c r="KY104" s="293" t="str">
        <f>IF(AND(ISNUMBER(KY$14),ISNUMBER(MATCH($IC104,EK$15:EK$313,0))),$IC104,"")</f>
        <v/>
      </c>
      <c r="KZ104" s="293"/>
      <c r="LA104" s="293"/>
      <c r="LB104" s="293"/>
      <c r="LC104" s="75">
        <f>COUNTIF(JX104:KY104,"="&amp;IC104)</f>
        <v>1</v>
      </c>
      <c r="LD104" s="71"/>
      <c r="LE104" s="71"/>
      <c r="LF104" s="71"/>
      <c r="LG104" s="71"/>
      <c r="LH104" s="71"/>
      <c r="LI104" s="71"/>
      <c r="LJ104" s="71"/>
      <c r="LK104" s="71"/>
      <c r="LL104" s="71"/>
      <c r="LM104" s="71"/>
      <c r="LN104" s="71"/>
      <c r="LO104" s="71"/>
      <c r="LP104" s="71"/>
      <c r="LQ104" s="71"/>
    </row>
    <row r="105" spans="1:329" ht="6" customHeight="1" x14ac:dyDescent="0.25">
      <c r="A105" s="80"/>
      <c r="B105" s="305">
        <f t="shared" si="259"/>
        <v>91</v>
      </c>
      <c r="C105" s="84" t="s">
        <v>386</v>
      </c>
      <c r="D105" s="303" t="s">
        <v>219</v>
      </c>
      <c r="E105" s="71"/>
      <c r="F105" s="260"/>
      <c r="G105" s="261" t="s">
        <v>194</v>
      </c>
      <c r="H105" s="262"/>
      <c r="I105" s="260"/>
      <c r="J105" s="261"/>
      <c r="K105" s="262"/>
      <c r="L105" s="260"/>
      <c r="M105" s="261"/>
      <c r="N105" s="262"/>
      <c r="O105" s="260"/>
      <c r="P105" s="261"/>
      <c r="Q105" s="262"/>
      <c r="R105" s="260"/>
      <c r="S105" s="261"/>
      <c r="T105" s="262"/>
      <c r="U105" s="260"/>
      <c r="V105" s="261"/>
      <c r="W105" s="262"/>
      <c r="X105" s="260"/>
      <c r="Y105" s="261"/>
      <c r="Z105" s="262"/>
      <c r="AA105" s="260"/>
      <c r="AB105" s="261"/>
      <c r="AC105" s="262"/>
      <c r="AD105" s="260"/>
      <c r="AE105" s="261"/>
      <c r="AF105" s="262"/>
      <c r="AG105" s="260"/>
      <c r="AH105" s="261"/>
      <c r="AI105" s="262"/>
      <c r="AJ105" s="260"/>
      <c r="AK105" s="261"/>
      <c r="AL105" s="262"/>
      <c r="AM105" s="260"/>
      <c r="AN105" s="261"/>
      <c r="AO105" s="262"/>
      <c r="AP105" s="283"/>
      <c r="AQ105" s="356"/>
      <c r="AR105" s="351"/>
      <c r="AS105" s="283"/>
      <c r="AT105" s="356"/>
      <c r="AU105" s="351"/>
      <c r="AV105" s="260"/>
      <c r="AW105" s="261"/>
      <c r="AX105" s="262"/>
      <c r="AY105" s="260"/>
      <c r="AZ105" s="261"/>
      <c r="BA105" s="262"/>
      <c r="BB105" s="260"/>
      <c r="BC105" s="261"/>
      <c r="BD105" s="262"/>
      <c r="BE105" s="260"/>
      <c r="BF105" s="261"/>
      <c r="BG105" s="262"/>
      <c r="BH105" s="260"/>
      <c r="BI105" s="261"/>
      <c r="BJ105" s="262"/>
      <c r="BK105" s="260"/>
      <c r="BL105" s="261"/>
      <c r="BM105" s="262"/>
      <c r="BN105" s="260"/>
      <c r="BO105" s="261"/>
      <c r="BP105" s="262"/>
      <c r="BQ105" s="260"/>
      <c r="BR105" s="261"/>
      <c r="BS105" s="262"/>
      <c r="BT105" s="260"/>
      <c r="BU105" s="261"/>
      <c r="BV105" s="262"/>
      <c r="BW105" s="260"/>
      <c r="BX105" s="261"/>
      <c r="BY105" s="262"/>
      <c r="BZ105" s="260"/>
      <c r="CA105" s="261"/>
      <c r="CB105" s="262"/>
      <c r="CC105" s="260"/>
      <c r="CD105" s="261"/>
      <c r="CE105" s="262"/>
      <c r="CF105" s="376" t="s">
        <v>2</v>
      </c>
      <c r="CG105" s="229"/>
      <c r="CH105" s="230" t="str">
        <f>IF(ISNUMBER(FW105),IF(ISNUMBER(MATCH(GA105,$CG$15:$CG$313,0)),0,MAX(CH$14:CH104)+1),"")</f>
        <v/>
      </c>
      <c r="CI105" s="7" t="str">
        <f t="shared" si="154"/>
        <v/>
      </c>
      <c r="CJ105" s="7" t="str">
        <f t="shared" si="155"/>
        <v/>
      </c>
      <c r="CK105" s="7" t="str">
        <f t="shared" si="156"/>
        <v/>
      </c>
      <c r="CL105" s="7" t="str">
        <f t="shared" si="157"/>
        <v/>
      </c>
      <c r="CM105" s="7" t="str">
        <f t="shared" si="158"/>
        <v/>
      </c>
      <c r="CN105" s="7" t="str">
        <f t="shared" si="159"/>
        <v/>
      </c>
      <c r="CO105" s="7" t="str">
        <f t="shared" si="160"/>
        <v/>
      </c>
      <c r="CP105" s="7" t="str">
        <f t="shared" si="161"/>
        <v/>
      </c>
      <c r="CQ105" s="7" t="str">
        <f t="shared" si="162"/>
        <v/>
      </c>
      <c r="CR105" s="7" t="str">
        <f t="shared" si="163"/>
        <v/>
      </c>
      <c r="CS105" s="7" t="str">
        <f t="shared" si="164"/>
        <v/>
      </c>
      <c r="CT105" s="7" t="str">
        <f t="shared" si="165"/>
        <v/>
      </c>
      <c r="CU105" s="7">
        <f t="shared" si="166"/>
        <v>7</v>
      </c>
      <c r="CV105" s="7">
        <f t="shared" si="167"/>
        <v>10</v>
      </c>
      <c r="CW105" s="7" t="str">
        <f t="shared" si="168"/>
        <v/>
      </c>
      <c r="CX105" s="7" t="str">
        <f t="shared" si="169"/>
        <v/>
      </c>
      <c r="CY105" s="7" t="str">
        <f t="shared" si="170"/>
        <v/>
      </c>
      <c r="CZ105" s="7" t="str">
        <f t="shared" si="171"/>
        <v/>
      </c>
      <c r="DA105" s="7" t="str">
        <f t="shared" si="172"/>
        <v/>
      </c>
      <c r="DB105" s="7" t="str">
        <f t="shared" si="173"/>
        <v/>
      </c>
      <c r="DC105" s="7">
        <f t="shared" si="174"/>
        <v>17</v>
      </c>
      <c r="DD105" s="7" t="str">
        <f t="shared" si="175"/>
        <v/>
      </c>
      <c r="DE105" s="7" t="str">
        <f t="shared" si="176"/>
        <v/>
      </c>
      <c r="DF105" s="7" t="str">
        <f t="shared" si="177"/>
        <v/>
      </c>
      <c r="DG105" s="7" t="str">
        <f t="shared" si="178"/>
        <v/>
      </c>
      <c r="DH105" s="7" t="str">
        <f t="shared" si="179"/>
        <v/>
      </c>
      <c r="DI105" s="65" t="s">
        <v>2</v>
      </c>
      <c r="DJ105" s="309" t="str">
        <f t="shared" si="180"/>
        <v>-</v>
      </c>
      <c r="DK105" s="309" t="str">
        <f t="shared" si="181"/>
        <v>-</v>
      </c>
      <c r="DL105" s="309" t="str">
        <f t="shared" si="182"/>
        <v>-</v>
      </c>
      <c r="DM105" s="309" t="str">
        <f t="shared" si="183"/>
        <v>-</v>
      </c>
      <c r="DN105" s="309" t="str">
        <f t="shared" si="184"/>
        <v>-</v>
      </c>
      <c r="DO105" s="309" t="str">
        <f t="shared" si="185"/>
        <v>-</v>
      </c>
      <c r="DP105" s="309" t="str">
        <f t="shared" si="186"/>
        <v>-</v>
      </c>
      <c r="DQ105" s="309" t="str">
        <f t="shared" si="187"/>
        <v>-</v>
      </c>
      <c r="DR105" s="309" t="str">
        <f t="shared" si="188"/>
        <v>-</v>
      </c>
      <c r="DS105" s="309" t="str">
        <f t="shared" si="189"/>
        <v>-</v>
      </c>
      <c r="DT105" s="309" t="str">
        <f t="shared" si="190"/>
        <v>-</v>
      </c>
      <c r="DU105" s="309" t="str">
        <f t="shared" si="191"/>
        <v>-</v>
      </c>
      <c r="DV105" s="309" t="str">
        <f t="shared" si="192"/>
        <v>recharge</v>
      </c>
      <c r="DW105" s="309" t="str">
        <f t="shared" si="193"/>
        <v>recharge</v>
      </c>
      <c r="DX105" s="309" t="str">
        <f t="shared" si="194"/>
        <v>-</v>
      </c>
      <c r="DY105" s="309" t="str">
        <f t="shared" si="195"/>
        <v>-</v>
      </c>
      <c r="DZ105" s="309" t="str">
        <f t="shared" si="196"/>
        <v>-</v>
      </c>
      <c r="EA105" s="309" t="str">
        <f t="shared" si="197"/>
        <v>-</v>
      </c>
      <c r="EB105" s="309" t="str">
        <f t="shared" si="198"/>
        <v>-</v>
      </c>
      <c r="EC105" s="309" t="str">
        <f t="shared" si="199"/>
        <v>-</v>
      </c>
      <c r="ED105" s="309" t="str">
        <f t="shared" si="200"/>
        <v>recharge</v>
      </c>
      <c r="EE105" s="309" t="str">
        <f t="shared" si="201"/>
        <v>-</v>
      </c>
      <c r="EF105" s="309" t="str">
        <f t="shared" si="202"/>
        <v>-</v>
      </c>
      <c r="EG105" s="309" t="str">
        <f t="shared" si="203"/>
        <v>-</v>
      </c>
      <c r="EH105" s="309" t="str">
        <f t="shared" si="204"/>
        <v>-</v>
      </c>
      <c r="EI105" s="309" t="str">
        <f t="shared" si="205"/>
        <v>-</v>
      </c>
      <c r="EJ105" s="7"/>
      <c r="EK105" s="7"/>
      <c r="EL105" s="7"/>
      <c r="EM105" s="34"/>
      <c r="EN105" s="66" t="str">
        <f t="shared" si="206"/>
        <v>-</v>
      </c>
      <c r="EO105" s="66" t="str">
        <f t="shared" si="207"/>
        <v>-</v>
      </c>
      <c r="EP105" s="66" t="str">
        <f t="shared" si="208"/>
        <v>-</v>
      </c>
      <c r="EQ105" s="66" t="str">
        <f t="shared" si="209"/>
        <v>-</v>
      </c>
      <c r="ER105" s="66" t="str">
        <f t="shared" si="210"/>
        <v>-</v>
      </c>
      <c r="ES105" s="66" t="str">
        <f t="shared" si="211"/>
        <v>-</v>
      </c>
      <c r="ET105" s="66" t="str">
        <f t="shared" si="212"/>
        <v>-</v>
      </c>
      <c r="EU105" s="66" t="str">
        <f t="shared" si="213"/>
        <v>-</v>
      </c>
      <c r="EV105" s="66" t="str">
        <f t="shared" si="214"/>
        <v>-</v>
      </c>
      <c r="EW105" s="66" t="str">
        <f t="shared" si="215"/>
        <v>-</v>
      </c>
      <c r="EX105" s="66" t="str">
        <f t="shared" si="216"/>
        <v>-</v>
      </c>
      <c r="EY105" s="66" t="str">
        <f t="shared" si="217"/>
        <v>-</v>
      </c>
      <c r="EZ105" s="66">
        <f t="shared" si="218"/>
        <v>2.9999999999999997E-8</v>
      </c>
      <c r="FA105" s="66">
        <f t="shared" si="219"/>
        <v>4.0000000000000001E-3</v>
      </c>
      <c r="FB105" s="66" t="str">
        <f t="shared" si="220"/>
        <v>-</v>
      </c>
      <c r="FC105" s="66" t="str">
        <f t="shared" si="221"/>
        <v>-</v>
      </c>
      <c r="FD105" s="66" t="str">
        <f t="shared" si="222"/>
        <v>-</v>
      </c>
      <c r="FE105" s="66" t="str">
        <f t="shared" si="223"/>
        <v>-</v>
      </c>
      <c r="FF105" s="66" t="str">
        <f t="shared" si="224"/>
        <v>-</v>
      </c>
      <c r="FG105" s="66" t="str">
        <f t="shared" si="225"/>
        <v>-</v>
      </c>
      <c r="FH105" s="66">
        <f t="shared" si="226"/>
        <v>0</v>
      </c>
      <c r="FI105" s="66" t="str">
        <f t="shared" si="227"/>
        <v>-</v>
      </c>
      <c r="FJ105" s="66" t="str">
        <f t="shared" si="228"/>
        <v>-</v>
      </c>
      <c r="FK105" s="66" t="str">
        <f t="shared" si="229"/>
        <v>-</v>
      </c>
      <c r="FL105" s="66" t="str">
        <f t="shared" si="230"/>
        <v>-</v>
      </c>
      <c r="FM105" s="66" t="str">
        <f t="shared" si="231"/>
        <v>-</v>
      </c>
      <c r="FN105" s="7"/>
      <c r="FO105" s="7"/>
      <c r="FP105" s="7"/>
      <c r="FQ105" s="97" t="s">
        <v>2</v>
      </c>
      <c r="FR105" s="71"/>
      <c r="FS105" s="7">
        <f>IF(ISNUMBER(INDEX($CI$15:$DI$314,$B105,GC$5)),MAX(FS$14:FS104)+1,0)</f>
        <v>0</v>
      </c>
      <c r="FT105" s="7" t="str">
        <f t="shared" si="232"/>
        <v/>
      </c>
      <c r="FU105" s="7" t="str">
        <f t="shared" si="233"/>
        <v/>
      </c>
      <c r="FV105" s="291">
        <f t="shared" si="234"/>
        <v>91</v>
      </c>
      <c r="FW105" s="291" t="str">
        <f t="shared" si="235"/>
        <v/>
      </c>
      <c r="FX105" s="291" t="str">
        <f t="shared" si="236"/>
        <v/>
      </c>
      <c r="FY105" s="85" t="str">
        <f t="shared" si="237"/>
        <v/>
      </c>
      <c r="FZ105" s="338" t="str">
        <f t="shared" si="238"/>
        <v/>
      </c>
      <c r="GA105" s="316" t="str">
        <f t="shared" si="239"/>
        <v/>
      </c>
      <c r="GB105" s="28" t="str">
        <f t="shared" si="240"/>
        <v/>
      </c>
      <c r="GC105" s="279" t="str">
        <f t="shared" si="248"/>
        <v/>
      </c>
      <c r="GD105" s="366" t="str">
        <f t="shared" si="241"/>
        <v/>
      </c>
      <c r="GE105" s="81"/>
      <c r="GF105" s="279" t="str">
        <f t="shared" si="249"/>
        <v/>
      </c>
      <c r="GG105" s="366" t="str">
        <f t="shared" si="242"/>
        <v/>
      </c>
      <c r="GH105" s="81"/>
      <c r="GI105" s="279" t="str">
        <f t="shared" si="250"/>
        <v/>
      </c>
      <c r="GJ105" s="366" t="str">
        <f t="shared" si="243"/>
        <v/>
      </c>
      <c r="GK105" s="81"/>
      <c r="GL105" s="279" t="str">
        <f t="shared" si="251"/>
        <v/>
      </c>
      <c r="GM105" s="362" t="str">
        <f t="shared" si="244"/>
        <v/>
      </c>
      <c r="GN105" s="81"/>
      <c r="GO105" s="279" t="str">
        <f t="shared" si="252"/>
        <v/>
      </c>
      <c r="GP105" s="286" t="str">
        <f t="shared" si="245"/>
        <v/>
      </c>
      <c r="GQ105" s="72"/>
      <c r="GR105" s="339" t="str">
        <f>IF(ISNUMBER(IF105),INDEX($GA$15:$GA$313,MATCH(IF105,$IE$15:$IE$190,0),1),"")</f>
        <v/>
      </c>
      <c r="GS105" s="341" t="str">
        <f t="shared" si="246"/>
        <v/>
      </c>
      <c r="GT105" s="340" t="str">
        <f t="shared" si="247"/>
        <v/>
      </c>
      <c r="GU105" s="279"/>
      <c r="GV105" s="72"/>
      <c r="GW105" s="72"/>
      <c r="GX105" s="72"/>
      <c r="GY105" s="72"/>
      <c r="GZ105" s="71"/>
      <c r="HA105" s="282"/>
      <c r="HB105" s="282"/>
      <c r="HC105" s="282"/>
      <c r="HD105" s="282"/>
      <c r="HE105" s="282"/>
      <c r="HF105" s="282"/>
      <c r="HG105" s="282"/>
      <c r="HH105" s="282"/>
      <c r="HI105" s="282"/>
      <c r="HJ105" s="282"/>
      <c r="HK105" s="293"/>
      <c r="HL105" s="293"/>
      <c r="HM105" s="75"/>
      <c r="HN105" s="293">
        <f>IF(HA105&lt;&gt;"",MAX(HN$14:HN104)+1,0)</f>
        <v>0</v>
      </c>
      <c r="HO105" s="293">
        <f>IF(HB105&lt;&gt;"",MAX(HO$14:HO104)+1,0)</f>
        <v>0</v>
      </c>
      <c r="HP105" s="293">
        <f>IF(HC105&lt;&gt;"",MAX(HP$14:HP104)+1,0)</f>
        <v>0</v>
      </c>
      <c r="HQ105" s="293">
        <f>IF(HD105&lt;&gt;"",MAX(HQ$14:HQ104)+1,0)</f>
        <v>0</v>
      </c>
      <c r="HR105" s="293">
        <f>IF(HE105&lt;&gt;"",MAX(HR$14:HR104)+1,0)</f>
        <v>0</v>
      </c>
      <c r="HS105" s="293">
        <f>IF(HF105&lt;&gt;"",MAX(HS$14:HS104)+1,0)</f>
        <v>0</v>
      </c>
      <c r="HT105" s="293">
        <f>IF(HG105&lt;&gt;"",MAX(HT$14:HT104)+1,0)</f>
        <v>0</v>
      </c>
      <c r="HU105" s="293">
        <f>IF(HH105&lt;&gt;"",MAX(HU$14:HU104)+1,0)</f>
        <v>0</v>
      </c>
      <c r="HV105" s="293">
        <f>IF(HI105&lt;&gt;"",MAX(HV$14:HV104)+1,0)</f>
        <v>0</v>
      </c>
      <c r="HW105" s="293">
        <f>IF(HJ105&lt;&gt;"",MAX(HW$14:HW104)+1,0)</f>
        <v>0</v>
      </c>
      <c r="HX105" s="293">
        <f>IF(HK105&lt;&gt;"",MAX(HX$14:HX104)+1,0)</f>
        <v>0</v>
      </c>
      <c r="HY105" s="293">
        <f>IF(HL105&lt;&gt;"",MAX(HY$14:HY104)+1,0)</f>
        <v>0</v>
      </c>
      <c r="HZ105" s="75">
        <f t="shared" si="253"/>
        <v>3</v>
      </c>
      <c r="IA105" s="75">
        <f t="shared" si="254"/>
        <v>0</v>
      </c>
      <c r="IB105" s="75">
        <f t="shared" si="255"/>
        <v>26</v>
      </c>
      <c r="IC105" s="75" t="str">
        <f t="shared" si="256"/>
        <v>sfr_conn</v>
      </c>
      <c r="ID105" s="395" t="str">
        <f t="shared" si="257"/>
        <v/>
      </c>
      <c r="IE105" s="394">
        <f>IF(ISNUMBER(MATCH(GA105,$IC$15:$IC$313,0)),0,MAX(IE$14:IE104)+1)</f>
        <v>0</v>
      </c>
      <c r="IF105" s="394" t="str">
        <f t="shared" si="258"/>
        <v/>
      </c>
      <c r="IG105" s="383"/>
      <c r="IH105" s="80"/>
      <c r="II105" s="19"/>
      <c r="IJ105" s="282"/>
      <c r="IK105" s="71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W105" s="71"/>
      <c r="JX105" s="293" t="str">
        <f>IF(AND(ISNUMBER(JX$14),ISNUMBER(MATCH($IC105,DJ$15:DJ$313,0))),$IC105,"")</f>
        <v/>
      </c>
      <c r="JY105" s="293" t="str">
        <f>IF(AND(ISNUMBER(JY$14),ISNUMBER(MATCH($IC105,DK$15:DK$313,0))),$IC105,"")</f>
        <v/>
      </c>
      <c r="JZ105" s="293" t="str">
        <f>IF(AND(ISNUMBER(JZ$14),ISNUMBER(MATCH($IC105,DL$15:DL$313,0))),$IC105,"")</f>
        <v/>
      </c>
      <c r="KA105" s="293" t="str">
        <f>IF(AND(ISNUMBER(KA$14),ISNUMBER(MATCH($IC105,DM$15:DM$313,0))),$IC105,"")</f>
        <v/>
      </c>
      <c r="KB105" s="293" t="str">
        <f>IF(AND(ISNUMBER(KB$14),ISNUMBER(MATCH($IC105,DN$15:DN$313,0))),$IC105,"")</f>
        <v/>
      </c>
      <c r="KC105" s="293" t="str">
        <f>IF(AND(ISNUMBER(KC$14),ISNUMBER(MATCH($IC105,DO$15:DO$313,0))),$IC105,"")</f>
        <v/>
      </c>
      <c r="KD105" s="293" t="str">
        <f>IF(AND(ISNUMBER(KD$14),ISNUMBER(MATCH($IC105,DP$15:DP$313,0))),$IC105,"")</f>
        <v/>
      </c>
      <c r="KE105" s="293" t="str">
        <f>IF(AND(ISNUMBER(KE$14),ISNUMBER(MATCH($IC105,DQ$15:DQ$313,0))),$IC105,"")</f>
        <v/>
      </c>
      <c r="KF105" s="293" t="str">
        <f>IF(AND(ISNUMBER(KF$14),ISNUMBER(MATCH($IC105,DR$15:DR$313,0))),$IC105,"")</f>
        <v/>
      </c>
      <c r="KG105" s="293" t="str">
        <f>IF(AND(ISNUMBER(KG$14),ISNUMBER(MATCH($IC105,DS$15:DS$313,0))),$IC105,"")</f>
        <v/>
      </c>
      <c r="KH105" s="293" t="str">
        <f>IF(AND(ISNUMBER(KH$14),ISNUMBER(MATCH($IC105,DT$15:DT$313,0))),$IC105,"")</f>
        <v/>
      </c>
      <c r="KI105" s="293" t="str">
        <f>IF(AND(ISNUMBER(KI$14),ISNUMBER(MATCH($IC105,DU$15:DU$313,0))),$IC105,"")</f>
        <v/>
      </c>
      <c r="KJ105" s="293" t="str">
        <f>IF(AND(ISNUMBER(KJ$14),ISNUMBER(MATCH($IC105,DV$15:DV$313,0))),$IC105,"")</f>
        <v/>
      </c>
      <c r="KK105" s="293" t="str">
        <f>IF(AND(ISNUMBER(KK$14),ISNUMBER(MATCH($IC105,DW$15:DW$313,0))),$IC105,"")</f>
        <v/>
      </c>
      <c r="KL105" s="293" t="str">
        <f>IF(AND(ISNUMBER(KL$14),ISNUMBER(MATCH($IC105,DX$15:DX$313,0))),$IC105,"")</f>
        <v/>
      </c>
      <c r="KM105" s="293" t="str">
        <f>IF(AND(ISNUMBER(KM$14),ISNUMBER(MATCH($IC105,DY$15:DY$313,0))),$IC105,"")</f>
        <v/>
      </c>
      <c r="KN105" s="293" t="str">
        <f>IF(AND(ISNUMBER(KN$14),ISNUMBER(MATCH($IC105,DZ$15:DZ$313,0))),$IC105,"")</f>
        <v/>
      </c>
      <c r="KO105" s="293" t="str">
        <f>IF(AND(ISNUMBER(KO$14),ISNUMBER(MATCH($IC105,EA$15:EA$313,0))),$IC105,"")</f>
        <v/>
      </c>
      <c r="KP105" s="293" t="str">
        <f>IF(AND(ISNUMBER(KP$14),ISNUMBER(MATCH($IC105,EB$15:EB$313,0))),$IC105,"")</f>
        <v/>
      </c>
      <c r="KQ105" s="293" t="str">
        <f>IF(AND(ISNUMBER(KQ$14),ISNUMBER(MATCH($IC105,EC$15:EC$313,0))),$IC105,"")</f>
        <v/>
      </c>
      <c r="KR105" s="293" t="str">
        <f>IF(AND(ISNUMBER(KR$14),ISNUMBER(MATCH($IC105,ED$15:ED$313,0))),$IC105,"")</f>
        <v/>
      </c>
      <c r="KS105" s="293" t="str">
        <f>IF(AND(ISNUMBER(KS$14),ISNUMBER(MATCH($IC105,EE$15:EE$313,0))),$IC105,"")</f>
        <v/>
      </c>
      <c r="KT105" s="293" t="str">
        <f>IF(AND(ISNUMBER(KT$14),ISNUMBER(MATCH($IC105,EF$15:EF$313,0))),$IC105,"")</f>
        <v>sfr_conn</v>
      </c>
      <c r="KU105" s="293" t="str">
        <f>IF(AND(ISNUMBER(KU$14),ISNUMBER(MATCH($IC105,EG$15:EG$313,0))),$IC105,"")</f>
        <v/>
      </c>
      <c r="KV105" s="293" t="str">
        <f>IF(AND(ISNUMBER(KV$14),ISNUMBER(MATCH($IC105,EH$15:EH$313,0))),$IC105,"")</f>
        <v/>
      </c>
      <c r="KW105" s="293" t="str">
        <f>IF(AND(ISNUMBER(KW$14),ISNUMBER(MATCH($IC105,EI$15:EI$313,0))),$IC105,"")</f>
        <v/>
      </c>
      <c r="KX105" s="293" t="str">
        <f>IF(AND(ISNUMBER(KX$14),ISNUMBER(MATCH($IC105,EJ$15:EJ$313,0))),$IC105,"")</f>
        <v/>
      </c>
      <c r="KY105" s="293" t="str">
        <f>IF(AND(ISNUMBER(KY$14),ISNUMBER(MATCH($IC105,EK$15:EK$313,0))),$IC105,"")</f>
        <v/>
      </c>
      <c r="KZ105" s="293"/>
      <c r="LA105" s="293"/>
      <c r="LB105" s="293"/>
      <c r="LC105" s="75">
        <f>COUNTIF(JX105:KY105,"="&amp;IC105)</f>
        <v>1</v>
      </c>
      <c r="LD105" s="71"/>
      <c r="LE105" s="71"/>
      <c r="LF105" s="71"/>
      <c r="LG105" s="71"/>
      <c r="LH105" s="71"/>
      <c r="LI105" s="71"/>
      <c r="LJ105" s="71"/>
      <c r="LK105" s="71"/>
      <c r="LL105" s="71"/>
      <c r="LM105" s="71"/>
      <c r="LN105" s="71"/>
      <c r="LO105" s="71"/>
      <c r="LP105" s="71"/>
      <c r="LQ105" s="71"/>
    </row>
    <row r="106" spans="1:329" ht="6" customHeight="1" x14ac:dyDescent="0.25">
      <c r="A106" s="80"/>
      <c r="B106" s="305">
        <f t="shared" si="259"/>
        <v>92</v>
      </c>
      <c r="C106" s="84" t="s">
        <v>182</v>
      </c>
      <c r="D106" s="303" t="s">
        <v>594</v>
      </c>
      <c r="E106" s="71"/>
      <c r="F106" s="260"/>
      <c r="G106" s="261" t="s">
        <v>195</v>
      </c>
      <c r="H106" s="262" t="s">
        <v>2</v>
      </c>
      <c r="I106" s="260"/>
      <c r="J106" s="261"/>
      <c r="K106" s="262"/>
      <c r="L106" s="260"/>
      <c r="M106" s="261"/>
      <c r="N106" s="262"/>
      <c r="O106" s="260"/>
      <c r="P106" s="261"/>
      <c r="Q106" s="262"/>
      <c r="R106" s="260"/>
      <c r="S106" s="261"/>
      <c r="T106" s="262"/>
      <c r="U106" s="260"/>
      <c r="V106" s="261"/>
      <c r="W106" s="262"/>
      <c r="X106" s="260"/>
      <c r="Y106" s="261"/>
      <c r="Z106" s="262"/>
      <c r="AA106" s="260"/>
      <c r="AB106" s="261"/>
      <c r="AC106" s="262"/>
      <c r="AD106" s="260"/>
      <c r="AE106" s="261"/>
      <c r="AF106" s="262"/>
      <c r="AG106" s="260"/>
      <c r="AH106" s="261"/>
      <c r="AI106" s="262"/>
      <c r="AJ106" s="260"/>
      <c r="AK106" s="261"/>
      <c r="AL106" s="262"/>
      <c r="AM106" s="260"/>
      <c r="AN106" s="261"/>
      <c r="AO106" s="262"/>
      <c r="AP106" s="283"/>
      <c r="AQ106" s="356"/>
      <c r="AR106" s="351"/>
      <c r="AS106" s="283"/>
      <c r="AT106" s="356"/>
      <c r="AU106" s="351"/>
      <c r="AV106" s="260"/>
      <c r="AW106" s="261"/>
      <c r="AX106" s="262"/>
      <c r="AY106" s="260"/>
      <c r="AZ106" s="261"/>
      <c r="BA106" s="262"/>
      <c r="BB106" s="260"/>
      <c r="BC106" s="261"/>
      <c r="BD106" s="262"/>
      <c r="BE106" s="260"/>
      <c r="BF106" s="261"/>
      <c r="BG106" s="262"/>
      <c r="BH106" s="260"/>
      <c r="BI106" s="261"/>
      <c r="BJ106" s="262"/>
      <c r="BK106" s="260"/>
      <c r="BL106" s="261"/>
      <c r="BM106" s="262"/>
      <c r="BN106" s="260"/>
      <c r="BO106" s="261"/>
      <c r="BP106" s="262"/>
      <c r="BQ106" s="260"/>
      <c r="BR106" s="261"/>
      <c r="BS106" s="262"/>
      <c r="BT106" s="260"/>
      <c r="BU106" s="261"/>
      <c r="BV106" s="262"/>
      <c r="BW106" s="260"/>
      <c r="BX106" s="261"/>
      <c r="BY106" s="262"/>
      <c r="BZ106" s="260"/>
      <c r="CA106" s="261"/>
      <c r="CB106" s="262"/>
      <c r="CC106" s="260"/>
      <c r="CD106" s="261"/>
      <c r="CE106" s="262"/>
      <c r="CF106" s="376" t="s">
        <v>2</v>
      </c>
      <c r="CG106" s="229"/>
      <c r="CH106" s="230" t="str">
        <f>IF(ISNUMBER(FW106),IF(ISNUMBER(MATCH(GA106,$CG$15:$CG$313,0)),0,MAX(CH$14:CH105)+1),"")</f>
        <v/>
      </c>
      <c r="CI106" s="7">
        <f t="shared" si="154"/>
        <v>88</v>
      </c>
      <c r="CJ106" s="7" t="str">
        <f t="shared" si="155"/>
        <v/>
      </c>
      <c r="CK106" s="7" t="str">
        <f t="shared" si="156"/>
        <v/>
      </c>
      <c r="CL106" s="7" t="str">
        <f t="shared" si="157"/>
        <v/>
      </c>
      <c r="CM106" s="7" t="str">
        <f t="shared" si="158"/>
        <v/>
      </c>
      <c r="CN106" s="7" t="str">
        <f t="shared" si="159"/>
        <v/>
      </c>
      <c r="CO106" s="7">
        <f t="shared" si="160"/>
        <v>20</v>
      </c>
      <c r="CP106" s="7" t="str">
        <f t="shared" si="161"/>
        <v/>
      </c>
      <c r="CQ106" s="7">
        <f t="shared" si="162"/>
        <v>13</v>
      </c>
      <c r="CR106" s="7">
        <f t="shared" si="163"/>
        <v>22</v>
      </c>
      <c r="CS106" s="7" t="str">
        <f t="shared" si="164"/>
        <v/>
      </c>
      <c r="CT106" s="7">
        <f t="shared" si="165"/>
        <v>19</v>
      </c>
      <c r="CU106" s="7" t="str">
        <f t="shared" si="166"/>
        <v/>
      </c>
      <c r="CV106" s="7" t="str">
        <f t="shared" si="167"/>
        <v/>
      </c>
      <c r="CW106" s="7" t="str">
        <f t="shared" si="168"/>
        <v/>
      </c>
      <c r="CX106" s="7" t="str">
        <f t="shared" si="169"/>
        <v/>
      </c>
      <c r="CY106" s="7" t="str">
        <f t="shared" si="170"/>
        <v/>
      </c>
      <c r="CZ106" s="7" t="str">
        <f t="shared" si="171"/>
        <v/>
      </c>
      <c r="DA106" s="7" t="str">
        <f t="shared" si="172"/>
        <v/>
      </c>
      <c r="DB106" s="7" t="str">
        <f t="shared" si="173"/>
        <v/>
      </c>
      <c r="DC106" s="7" t="str">
        <f t="shared" si="174"/>
        <v/>
      </c>
      <c r="DD106" s="7" t="str">
        <f t="shared" si="175"/>
        <v/>
      </c>
      <c r="DE106" s="7" t="str">
        <f t="shared" si="176"/>
        <v/>
      </c>
      <c r="DF106" s="7" t="str">
        <f t="shared" si="177"/>
        <v/>
      </c>
      <c r="DG106" s="7">
        <f t="shared" si="178"/>
        <v>86</v>
      </c>
      <c r="DH106" s="7" t="str">
        <f t="shared" si="179"/>
        <v/>
      </c>
      <c r="DI106" s="65" t="s">
        <v>2</v>
      </c>
      <c r="DJ106" s="309" t="str">
        <f t="shared" si="180"/>
        <v>TRPv</v>
      </c>
      <c r="DK106" s="309" t="str">
        <f t="shared" si="181"/>
        <v>-</v>
      </c>
      <c r="DL106" s="309" t="str">
        <f t="shared" si="182"/>
        <v>-</v>
      </c>
      <c r="DM106" s="309" t="str">
        <f t="shared" si="183"/>
        <v>-</v>
      </c>
      <c r="DN106" s="309" t="str">
        <f t="shared" si="184"/>
        <v>-</v>
      </c>
      <c r="DO106" s="309" t="str">
        <f t="shared" si="185"/>
        <v>-</v>
      </c>
      <c r="DP106" s="309" t="str">
        <f t="shared" si="186"/>
        <v>trpv</v>
      </c>
      <c r="DQ106" s="309" t="str">
        <f t="shared" si="187"/>
        <v>-</v>
      </c>
      <c r="DR106" s="309" t="str">
        <f t="shared" si="188"/>
        <v>trpv</v>
      </c>
      <c r="DS106" s="309" t="str">
        <f t="shared" si="189"/>
        <v>trpv</v>
      </c>
      <c r="DT106" s="309" t="str">
        <f t="shared" si="190"/>
        <v>-</v>
      </c>
      <c r="DU106" s="309" t="str">
        <f t="shared" si="191"/>
        <v>trpv</v>
      </c>
      <c r="DV106" s="309" t="str">
        <f t="shared" si="192"/>
        <v>-</v>
      </c>
      <c r="DW106" s="309" t="str">
        <f t="shared" si="193"/>
        <v>-</v>
      </c>
      <c r="DX106" s="309" t="str">
        <f t="shared" si="194"/>
        <v>-</v>
      </c>
      <c r="DY106" s="309" t="str">
        <f t="shared" si="195"/>
        <v>-</v>
      </c>
      <c r="DZ106" s="309" t="str">
        <f t="shared" si="196"/>
        <v>-</v>
      </c>
      <c r="EA106" s="309" t="str">
        <f t="shared" si="197"/>
        <v>-</v>
      </c>
      <c r="EB106" s="309" t="str">
        <f t="shared" si="198"/>
        <v>-</v>
      </c>
      <c r="EC106" s="309" t="str">
        <f t="shared" si="199"/>
        <v>-</v>
      </c>
      <c r="ED106" s="309" t="str">
        <f t="shared" si="200"/>
        <v>-</v>
      </c>
      <c r="EE106" s="309" t="str">
        <f t="shared" si="201"/>
        <v>-</v>
      </c>
      <c r="EF106" s="309" t="str">
        <f t="shared" si="202"/>
        <v>-</v>
      </c>
      <c r="EG106" s="309" t="str">
        <f t="shared" si="203"/>
        <v>-</v>
      </c>
      <c r="EH106" s="309" t="str">
        <f t="shared" si="204"/>
        <v>trpv</v>
      </c>
      <c r="EI106" s="309" t="str">
        <f t="shared" si="205"/>
        <v>-</v>
      </c>
      <c r="EJ106" s="7"/>
      <c r="EK106" s="7"/>
      <c r="EL106" s="7"/>
      <c r="EM106" s="34"/>
      <c r="EN106" s="66" t="str">
        <f t="shared" si="206"/>
        <v>-</v>
      </c>
      <c r="EO106" s="66" t="str">
        <f t="shared" si="207"/>
        <v>-</v>
      </c>
      <c r="EP106" s="66" t="str">
        <f t="shared" si="208"/>
        <v>-</v>
      </c>
      <c r="EQ106" s="66" t="str">
        <f t="shared" si="209"/>
        <v>-</v>
      </c>
      <c r="ER106" s="66" t="str">
        <f t="shared" si="210"/>
        <v>-</v>
      </c>
      <c r="ES106" s="66" t="str">
        <f t="shared" si="211"/>
        <v>-</v>
      </c>
      <c r="ET106" s="66">
        <f t="shared" si="212"/>
        <v>5.0000000000000001E-3</v>
      </c>
      <c r="EU106" s="66" t="str">
        <f t="shared" si="213"/>
        <v>-</v>
      </c>
      <c r="EV106" s="66">
        <f t="shared" si="214"/>
        <v>0.3</v>
      </c>
      <c r="EW106" s="66">
        <f t="shared" si="215"/>
        <v>0.01</v>
      </c>
      <c r="EX106" s="66" t="str">
        <f t="shared" si="216"/>
        <v>-</v>
      </c>
      <c r="EY106" s="66">
        <f t="shared" si="217"/>
        <v>0.2</v>
      </c>
      <c r="EZ106" s="66" t="str">
        <f t="shared" si="218"/>
        <v>-</v>
      </c>
      <c r="FA106" s="66" t="str">
        <f t="shared" si="219"/>
        <v>-</v>
      </c>
      <c r="FB106" s="66" t="str">
        <f t="shared" si="220"/>
        <v>-</v>
      </c>
      <c r="FC106" s="66" t="str">
        <f t="shared" si="221"/>
        <v>-</v>
      </c>
      <c r="FD106" s="66" t="str">
        <f t="shared" si="222"/>
        <v>-</v>
      </c>
      <c r="FE106" s="66" t="str">
        <f t="shared" si="223"/>
        <v>-</v>
      </c>
      <c r="FF106" s="66" t="str">
        <f t="shared" si="224"/>
        <v>-</v>
      </c>
      <c r="FG106" s="66" t="str">
        <f t="shared" si="225"/>
        <v>-</v>
      </c>
      <c r="FH106" s="66" t="str">
        <f t="shared" si="226"/>
        <v>-</v>
      </c>
      <c r="FI106" s="66" t="str">
        <f t="shared" si="227"/>
        <v>-</v>
      </c>
      <c r="FJ106" s="66" t="str">
        <f t="shared" si="228"/>
        <v>-</v>
      </c>
      <c r="FK106" s="66" t="str">
        <f t="shared" si="229"/>
        <v>-</v>
      </c>
      <c r="FL106" s="66">
        <f t="shared" si="230"/>
        <v>0.01</v>
      </c>
      <c r="FM106" s="66" t="str">
        <f t="shared" si="231"/>
        <v>-</v>
      </c>
      <c r="FN106" s="7"/>
      <c r="FO106" s="7"/>
      <c r="FP106" s="7"/>
      <c r="FQ106" s="97" t="s">
        <v>2</v>
      </c>
      <c r="FR106" s="71"/>
      <c r="FS106" s="7">
        <f>IF(ISNUMBER(INDEX($CI$15:$DI$314,$B106,GC$5)),MAX(FS$14:FS105)+1,0)</f>
        <v>0</v>
      </c>
      <c r="FT106" s="7" t="str">
        <f t="shared" si="232"/>
        <v/>
      </c>
      <c r="FU106" s="7" t="str">
        <f t="shared" si="233"/>
        <v/>
      </c>
      <c r="FV106" s="291">
        <f t="shared" si="234"/>
        <v>92</v>
      </c>
      <c r="FW106" s="291" t="str">
        <f t="shared" si="235"/>
        <v/>
      </c>
      <c r="FX106" s="291" t="str">
        <f t="shared" si="236"/>
        <v/>
      </c>
      <c r="FY106" s="85" t="str">
        <f t="shared" si="237"/>
        <v/>
      </c>
      <c r="FZ106" s="338" t="str">
        <f t="shared" si="238"/>
        <v/>
      </c>
      <c r="GA106" s="316" t="str">
        <f t="shared" si="239"/>
        <v/>
      </c>
      <c r="GB106" s="28" t="str">
        <f t="shared" si="240"/>
        <v/>
      </c>
      <c r="GC106" s="279" t="str">
        <f t="shared" si="248"/>
        <v/>
      </c>
      <c r="GD106" s="366" t="str">
        <f t="shared" si="241"/>
        <v/>
      </c>
      <c r="GE106" s="81"/>
      <c r="GF106" s="279" t="str">
        <f t="shared" si="249"/>
        <v/>
      </c>
      <c r="GG106" s="366" t="str">
        <f t="shared" si="242"/>
        <v/>
      </c>
      <c r="GH106" s="81"/>
      <c r="GI106" s="279" t="str">
        <f t="shared" si="250"/>
        <v/>
      </c>
      <c r="GJ106" s="366" t="str">
        <f t="shared" si="243"/>
        <v/>
      </c>
      <c r="GK106" s="81"/>
      <c r="GL106" s="279" t="str">
        <f t="shared" si="251"/>
        <v/>
      </c>
      <c r="GM106" s="362" t="str">
        <f t="shared" si="244"/>
        <v/>
      </c>
      <c r="GN106" s="81"/>
      <c r="GO106" s="279" t="str">
        <f t="shared" si="252"/>
        <v/>
      </c>
      <c r="GP106" s="286" t="str">
        <f t="shared" si="245"/>
        <v/>
      </c>
      <c r="GQ106" s="72"/>
      <c r="GR106" s="339" t="str">
        <f>IF(ISNUMBER(IF106),INDEX($GA$15:$GA$313,MATCH(IF106,$IE$15:$IE$190,0),1),"")</f>
        <v/>
      </c>
      <c r="GS106" s="341" t="str">
        <f t="shared" si="246"/>
        <v/>
      </c>
      <c r="GT106" s="340" t="str">
        <f t="shared" si="247"/>
        <v/>
      </c>
      <c r="GU106" s="279"/>
      <c r="GV106" s="72"/>
      <c r="GW106" s="72"/>
      <c r="GX106" s="72"/>
      <c r="GY106" s="72"/>
      <c r="GZ106" s="71"/>
      <c r="HA106" s="282"/>
      <c r="HB106" s="282"/>
      <c r="HC106" s="282"/>
      <c r="HD106" s="282"/>
      <c r="HE106" s="282"/>
      <c r="HF106" s="282"/>
      <c r="HG106" s="282"/>
      <c r="HH106" s="282"/>
      <c r="HI106" s="282"/>
      <c r="HJ106" s="282"/>
      <c r="HK106" s="293"/>
      <c r="HL106" s="293"/>
      <c r="HM106" s="75"/>
      <c r="HN106" s="293">
        <f>IF(HA106&lt;&gt;"",MAX(HN$14:HN105)+1,0)</f>
        <v>0</v>
      </c>
      <c r="HO106" s="293">
        <f>IF(HB106&lt;&gt;"",MAX(HO$14:HO105)+1,0)</f>
        <v>0</v>
      </c>
      <c r="HP106" s="293">
        <f>IF(HC106&lt;&gt;"",MAX(HP$14:HP105)+1,0)</f>
        <v>0</v>
      </c>
      <c r="HQ106" s="293">
        <f>IF(HD106&lt;&gt;"",MAX(HQ$14:HQ105)+1,0)</f>
        <v>0</v>
      </c>
      <c r="HR106" s="293">
        <f>IF(HE106&lt;&gt;"",MAX(HR$14:HR105)+1,0)</f>
        <v>0</v>
      </c>
      <c r="HS106" s="293">
        <f>IF(HF106&lt;&gt;"",MAX(HS$14:HS105)+1,0)</f>
        <v>0</v>
      </c>
      <c r="HT106" s="293">
        <f>IF(HG106&lt;&gt;"",MAX(HT$14:HT105)+1,0)</f>
        <v>0</v>
      </c>
      <c r="HU106" s="293">
        <f>IF(HH106&lt;&gt;"",MAX(HU$14:HU105)+1,0)</f>
        <v>0</v>
      </c>
      <c r="HV106" s="293">
        <f>IF(HI106&lt;&gt;"",MAX(HV$14:HV105)+1,0)</f>
        <v>0</v>
      </c>
      <c r="HW106" s="293">
        <f>IF(HJ106&lt;&gt;"",MAX(HW$14:HW105)+1,0)</f>
        <v>0</v>
      </c>
      <c r="HX106" s="293">
        <f>IF(HK106&lt;&gt;"",MAX(HX$14:HX105)+1,0)</f>
        <v>0</v>
      </c>
      <c r="HY106" s="293">
        <f>IF(HL106&lt;&gt;"",MAX(HY$14:HY105)+1,0)</f>
        <v>0</v>
      </c>
      <c r="HZ106" s="75">
        <f t="shared" si="253"/>
        <v>3</v>
      </c>
      <c r="IA106" s="75">
        <f t="shared" si="254"/>
        <v>0</v>
      </c>
      <c r="IB106" s="75">
        <f t="shared" si="255"/>
        <v>27</v>
      </c>
      <c r="IC106" s="75" t="str">
        <f t="shared" si="256"/>
        <v>stage</v>
      </c>
      <c r="ID106" s="395" t="str">
        <f t="shared" si="257"/>
        <v/>
      </c>
      <c r="IE106" s="394">
        <f>IF(ISNUMBER(MATCH(GA106,$IC$15:$IC$313,0)),0,MAX(IE$14:IE105)+1)</f>
        <v>0</v>
      </c>
      <c r="IF106" s="394" t="str">
        <f t="shared" si="258"/>
        <v/>
      </c>
      <c r="IG106" s="383"/>
      <c r="IH106" s="80"/>
      <c r="II106" s="19"/>
      <c r="IJ106" s="282"/>
      <c r="IK106" s="71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W106" s="71"/>
      <c r="JX106" s="293" t="str">
        <f>IF(AND(ISNUMBER(JX$14),ISNUMBER(MATCH($IC106,DJ$15:DJ$313,0))),$IC106,"")</f>
        <v/>
      </c>
      <c r="JY106" s="293" t="str">
        <f>IF(AND(ISNUMBER(JY$14),ISNUMBER(MATCH($IC106,DK$15:DK$313,0))),$IC106,"")</f>
        <v/>
      </c>
      <c r="JZ106" s="293" t="str">
        <f>IF(AND(ISNUMBER(JZ$14),ISNUMBER(MATCH($IC106,DL$15:DL$313,0))),$IC106,"")</f>
        <v/>
      </c>
      <c r="KA106" s="293" t="str">
        <f>IF(AND(ISNUMBER(KA$14),ISNUMBER(MATCH($IC106,DM$15:DM$313,0))),$IC106,"")</f>
        <v/>
      </c>
      <c r="KB106" s="293" t="str">
        <f>IF(AND(ISNUMBER(KB$14),ISNUMBER(MATCH($IC106,DN$15:DN$313,0))),$IC106,"")</f>
        <v/>
      </c>
      <c r="KC106" s="293" t="str">
        <f>IF(AND(ISNUMBER(KC$14),ISNUMBER(MATCH($IC106,DO$15:DO$313,0))),$IC106,"")</f>
        <v/>
      </c>
      <c r="KD106" s="293" t="str">
        <f>IF(AND(ISNUMBER(KD$14),ISNUMBER(MATCH($IC106,DP$15:DP$313,0))),$IC106,"")</f>
        <v/>
      </c>
      <c r="KE106" s="293" t="str">
        <f>IF(AND(ISNUMBER(KE$14),ISNUMBER(MATCH($IC106,DQ$15:DQ$313,0))),$IC106,"")</f>
        <v/>
      </c>
      <c r="KF106" s="293" t="str">
        <f>IF(AND(ISNUMBER(KF$14),ISNUMBER(MATCH($IC106,DR$15:DR$313,0))),$IC106,"")</f>
        <v/>
      </c>
      <c r="KG106" s="293" t="str">
        <f>IF(AND(ISNUMBER(KG$14),ISNUMBER(MATCH($IC106,DS$15:DS$313,0))),$IC106,"")</f>
        <v/>
      </c>
      <c r="KH106" s="293" t="str">
        <f>IF(AND(ISNUMBER(KH$14),ISNUMBER(MATCH($IC106,DT$15:DT$313,0))),$IC106,"")</f>
        <v/>
      </c>
      <c r="KI106" s="293" t="str">
        <f>IF(AND(ISNUMBER(KI$14),ISNUMBER(MATCH($IC106,DU$15:DU$313,0))),$IC106,"")</f>
        <v/>
      </c>
      <c r="KJ106" s="293" t="str">
        <f>IF(AND(ISNUMBER(KJ$14),ISNUMBER(MATCH($IC106,DV$15:DV$313,0))),$IC106,"")</f>
        <v/>
      </c>
      <c r="KK106" s="293" t="str">
        <f>IF(AND(ISNUMBER(KK$14),ISNUMBER(MATCH($IC106,DW$15:DW$313,0))),$IC106,"")</f>
        <v/>
      </c>
      <c r="KL106" s="293" t="str">
        <f>IF(AND(ISNUMBER(KL$14),ISNUMBER(MATCH($IC106,DX$15:DX$313,0))),$IC106,"")</f>
        <v/>
      </c>
      <c r="KM106" s="293" t="str">
        <f>IF(AND(ISNUMBER(KM$14),ISNUMBER(MATCH($IC106,DY$15:DY$313,0))),$IC106,"")</f>
        <v/>
      </c>
      <c r="KN106" s="293" t="str">
        <f>IF(AND(ISNUMBER(KN$14),ISNUMBER(MATCH($IC106,DZ$15:DZ$313,0))),$IC106,"")</f>
        <v/>
      </c>
      <c r="KO106" s="293" t="str">
        <f>IF(AND(ISNUMBER(KO$14),ISNUMBER(MATCH($IC106,EA$15:EA$313,0))),$IC106,"")</f>
        <v/>
      </c>
      <c r="KP106" s="293" t="str">
        <f>IF(AND(ISNUMBER(KP$14),ISNUMBER(MATCH($IC106,EB$15:EB$313,0))),$IC106,"")</f>
        <v/>
      </c>
      <c r="KQ106" s="293" t="str">
        <f>IF(AND(ISNUMBER(KQ$14),ISNUMBER(MATCH($IC106,EC$15:EC$313,0))),$IC106,"")</f>
        <v/>
      </c>
      <c r="KR106" s="293" t="str">
        <f>IF(AND(ISNUMBER(KR$14),ISNUMBER(MATCH($IC106,ED$15:ED$313,0))),$IC106,"")</f>
        <v/>
      </c>
      <c r="KS106" s="293" t="str">
        <f>IF(AND(ISNUMBER(KS$14),ISNUMBER(MATCH($IC106,EE$15:EE$313,0))),$IC106,"")</f>
        <v/>
      </c>
      <c r="KT106" s="293" t="str">
        <f>IF(AND(ISNUMBER(KT$14),ISNUMBER(MATCH($IC106,EF$15:EF$313,0))),$IC106,"")</f>
        <v>stage</v>
      </c>
      <c r="KU106" s="293" t="str">
        <f>IF(AND(ISNUMBER(KU$14),ISNUMBER(MATCH($IC106,EG$15:EG$313,0))),$IC106,"")</f>
        <v/>
      </c>
      <c r="KV106" s="293" t="str">
        <f>IF(AND(ISNUMBER(KV$14),ISNUMBER(MATCH($IC106,EH$15:EH$313,0))),$IC106,"")</f>
        <v/>
      </c>
      <c r="KW106" s="293" t="str">
        <f>IF(AND(ISNUMBER(KW$14),ISNUMBER(MATCH($IC106,EI$15:EI$313,0))),$IC106,"")</f>
        <v/>
      </c>
      <c r="KX106" s="293" t="str">
        <f>IF(AND(ISNUMBER(KX$14),ISNUMBER(MATCH($IC106,EJ$15:EJ$313,0))),$IC106,"")</f>
        <v/>
      </c>
      <c r="KY106" s="293" t="str">
        <f>IF(AND(ISNUMBER(KY$14),ISNUMBER(MATCH($IC106,EK$15:EK$313,0))),$IC106,"")</f>
        <v/>
      </c>
      <c r="KZ106" s="293"/>
      <c r="LA106" s="293"/>
      <c r="LB106" s="293"/>
      <c r="LC106" s="75">
        <f>COUNTIF(JX106:KY106,"="&amp;IC106)</f>
        <v>1</v>
      </c>
      <c r="LD106" s="71"/>
      <c r="LE106" s="71"/>
      <c r="LF106" s="71"/>
      <c r="LG106" s="71"/>
      <c r="LH106" s="71"/>
      <c r="LI106" s="71"/>
      <c r="LJ106" s="71"/>
      <c r="LK106" s="71"/>
      <c r="LL106" s="71"/>
      <c r="LM106" s="71"/>
      <c r="LN106" s="71"/>
      <c r="LO106" s="71"/>
      <c r="LP106" s="71"/>
      <c r="LQ106" s="71"/>
    </row>
    <row r="107" spans="1:329" ht="6" customHeight="1" x14ac:dyDescent="0.25">
      <c r="A107" s="80"/>
      <c r="B107" s="305">
        <f t="shared" si="259"/>
        <v>93</v>
      </c>
      <c r="C107" s="84" t="s">
        <v>191</v>
      </c>
      <c r="D107" s="303" t="s">
        <v>192</v>
      </c>
      <c r="E107" s="71"/>
      <c r="F107" s="260"/>
      <c r="G107" s="261" t="s">
        <v>196</v>
      </c>
      <c r="H107" s="262" t="s">
        <v>2</v>
      </c>
      <c r="I107" s="260"/>
      <c r="J107" s="261"/>
      <c r="K107" s="262"/>
      <c r="L107" s="260"/>
      <c r="M107" s="261"/>
      <c r="N107" s="262"/>
      <c r="O107" s="260"/>
      <c r="P107" s="261"/>
      <c r="Q107" s="262"/>
      <c r="R107" s="260"/>
      <c r="S107" s="261"/>
      <c r="T107" s="262"/>
      <c r="U107" s="260"/>
      <c r="V107" s="261"/>
      <c r="W107" s="262"/>
      <c r="X107" s="260"/>
      <c r="Y107" s="261"/>
      <c r="Z107" s="262"/>
      <c r="AA107" s="260"/>
      <c r="AB107" s="261"/>
      <c r="AC107" s="262"/>
      <c r="AD107" s="260"/>
      <c r="AE107" s="261"/>
      <c r="AF107" s="262"/>
      <c r="AG107" s="260"/>
      <c r="AH107" s="261"/>
      <c r="AI107" s="262"/>
      <c r="AJ107" s="260"/>
      <c r="AK107" s="261"/>
      <c r="AL107" s="262"/>
      <c r="AM107" s="260"/>
      <c r="AN107" s="261"/>
      <c r="AO107" s="262"/>
      <c r="AP107" s="283"/>
      <c r="AQ107" s="356"/>
      <c r="AR107" s="351"/>
      <c r="AS107" s="283"/>
      <c r="AT107" s="356"/>
      <c r="AU107" s="351"/>
      <c r="AV107" s="260"/>
      <c r="AW107" s="261"/>
      <c r="AX107" s="262"/>
      <c r="AY107" s="260"/>
      <c r="AZ107" s="261"/>
      <c r="BA107" s="262"/>
      <c r="BB107" s="260"/>
      <c r="BC107" s="261"/>
      <c r="BD107" s="262"/>
      <c r="BE107" s="260"/>
      <c r="BF107" s="261"/>
      <c r="BG107" s="262"/>
      <c r="BH107" s="260"/>
      <c r="BI107" s="261"/>
      <c r="BJ107" s="262"/>
      <c r="BK107" s="260"/>
      <c r="BL107" s="261"/>
      <c r="BM107" s="262"/>
      <c r="BN107" s="260"/>
      <c r="BO107" s="261"/>
      <c r="BP107" s="262"/>
      <c r="BQ107" s="260"/>
      <c r="BR107" s="261"/>
      <c r="BS107" s="262"/>
      <c r="BT107" s="260"/>
      <c r="BU107" s="261"/>
      <c r="BV107" s="262"/>
      <c r="BW107" s="260"/>
      <c r="BX107" s="261"/>
      <c r="BY107" s="262"/>
      <c r="BZ107" s="260"/>
      <c r="CA107" s="261"/>
      <c r="CB107" s="262"/>
      <c r="CC107" s="260"/>
      <c r="CD107" s="261"/>
      <c r="CE107" s="262"/>
      <c r="CF107" s="376" t="s">
        <v>2</v>
      </c>
      <c r="CG107" s="229"/>
      <c r="CH107" s="230" t="str">
        <f>IF(ISNUMBER(FW107),IF(ISNUMBER(MATCH(GA107,$CG$15:$CG$313,0)),0,MAX(CH$14:CH106)+1),"")</f>
        <v/>
      </c>
      <c r="CI107" s="7">
        <f t="shared" si="154"/>
        <v>89</v>
      </c>
      <c r="CJ107" s="7" t="str">
        <f t="shared" si="155"/>
        <v/>
      </c>
      <c r="CK107" s="7" t="str">
        <f t="shared" si="156"/>
        <v/>
      </c>
      <c r="CL107" s="7" t="str">
        <f t="shared" si="157"/>
        <v/>
      </c>
      <c r="CM107" s="7" t="str">
        <f t="shared" si="158"/>
        <v/>
      </c>
      <c r="CN107" s="7" t="str">
        <f t="shared" si="159"/>
        <v/>
      </c>
      <c r="CO107" s="7" t="str">
        <f t="shared" si="160"/>
        <v/>
      </c>
      <c r="CP107" s="7" t="str">
        <f t="shared" si="161"/>
        <v/>
      </c>
      <c r="CQ107" s="7" t="str">
        <f t="shared" si="162"/>
        <v/>
      </c>
      <c r="CR107" s="7" t="str">
        <f t="shared" si="163"/>
        <v/>
      </c>
      <c r="CS107" s="7">
        <f t="shared" si="164"/>
        <v>31</v>
      </c>
      <c r="CT107" s="7" t="str">
        <f t="shared" si="165"/>
        <v/>
      </c>
      <c r="CU107" s="7" t="str">
        <f t="shared" si="166"/>
        <v/>
      </c>
      <c r="CV107" s="7" t="str">
        <f t="shared" si="167"/>
        <v/>
      </c>
      <c r="CW107" s="7" t="str">
        <f t="shared" si="168"/>
        <v/>
      </c>
      <c r="CX107" s="7" t="str">
        <f t="shared" si="169"/>
        <v/>
      </c>
      <c r="CY107" s="7" t="str">
        <f t="shared" si="170"/>
        <v/>
      </c>
      <c r="CZ107" s="7" t="str">
        <f t="shared" si="171"/>
        <v/>
      </c>
      <c r="DA107" s="7" t="str">
        <f t="shared" si="172"/>
        <v/>
      </c>
      <c r="DB107" s="7" t="str">
        <f t="shared" si="173"/>
        <v/>
      </c>
      <c r="DC107" s="7" t="str">
        <f t="shared" si="174"/>
        <v/>
      </c>
      <c r="DD107" s="7" t="str">
        <f t="shared" si="175"/>
        <v/>
      </c>
      <c r="DE107" s="7" t="str">
        <f t="shared" si="176"/>
        <v/>
      </c>
      <c r="DF107" s="7" t="str">
        <f t="shared" si="177"/>
        <v/>
      </c>
      <c r="DG107" s="7" t="str">
        <f t="shared" si="178"/>
        <v/>
      </c>
      <c r="DH107" s="7" t="str">
        <f t="shared" si="179"/>
        <v/>
      </c>
      <c r="DI107" s="65" t="s">
        <v>2</v>
      </c>
      <c r="DJ107" s="309" t="str">
        <f t="shared" si="180"/>
        <v>welspd</v>
      </c>
      <c r="DK107" s="309" t="str">
        <f t="shared" si="181"/>
        <v>-</v>
      </c>
      <c r="DL107" s="309" t="str">
        <f t="shared" si="182"/>
        <v>-</v>
      </c>
      <c r="DM107" s="309" t="str">
        <f t="shared" si="183"/>
        <v>-</v>
      </c>
      <c r="DN107" s="309" t="str">
        <f t="shared" si="184"/>
        <v>-</v>
      </c>
      <c r="DO107" s="309" t="str">
        <f t="shared" si="185"/>
        <v>-</v>
      </c>
      <c r="DP107" s="309" t="str">
        <f t="shared" si="186"/>
        <v>-</v>
      </c>
      <c r="DQ107" s="309" t="str">
        <f t="shared" si="187"/>
        <v>-</v>
      </c>
      <c r="DR107" s="309" t="str">
        <f t="shared" si="188"/>
        <v>-</v>
      </c>
      <c r="DS107" s="309" t="str">
        <f t="shared" si="189"/>
        <v>-</v>
      </c>
      <c r="DT107" s="309" t="str">
        <f t="shared" si="190"/>
        <v>welspd</v>
      </c>
      <c r="DU107" s="309" t="str">
        <f t="shared" si="191"/>
        <v>-</v>
      </c>
      <c r="DV107" s="309" t="str">
        <f t="shared" si="192"/>
        <v>-</v>
      </c>
      <c r="DW107" s="309" t="str">
        <f t="shared" si="193"/>
        <v>-</v>
      </c>
      <c r="DX107" s="309" t="str">
        <f t="shared" si="194"/>
        <v>-</v>
      </c>
      <c r="DY107" s="309" t="str">
        <f t="shared" si="195"/>
        <v>-</v>
      </c>
      <c r="DZ107" s="309" t="str">
        <f t="shared" si="196"/>
        <v>-</v>
      </c>
      <c r="EA107" s="309" t="str">
        <f t="shared" si="197"/>
        <v>-</v>
      </c>
      <c r="EB107" s="309" t="str">
        <f t="shared" si="198"/>
        <v>-</v>
      </c>
      <c r="EC107" s="309" t="str">
        <f t="shared" si="199"/>
        <v>-</v>
      </c>
      <c r="ED107" s="309" t="str">
        <f t="shared" si="200"/>
        <v>-</v>
      </c>
      <c r="EE107" s="309" t="str">
        <f t="shared" si="201"/>
        <v>-</v>
      </c>
      <c r="EF107" s="309" t="str">
        <f t="shared" si="202"/>
        <v>-</v>
      </c>
      <c r="EG107" s="309" t="str">
        <f t="shared" si="203"/>
        <v>-</v>
      </c>
      <c r="EH107" s="309" t="str">
        <f t="shared" si="204"/>
        <v>-</v>
      </c>
      <c r="EI107" s="309" t="str">
        <f t="shared" si="205"/>
        <v>-</v>
      </c>
      <c r="EJ107" s="7"/>
      <c r="EK107" s="7"/>
      <c r="EL107" s="7"/>
      <c r="EM107" s="34"/>
      <c r="EN107" s="66" t="str">
        <f t="shared" si="206"/>
        <v>-</v>
      </c>
      <c r="EO107" s="66" t="str">
        <f t="shared" si="207"/>
        <v>-</v>
      </c>
      <c r="EP107" s="66" t="str">
        <f t="shared" si="208"/>
        <v>-</v>
      </c>
      <c r="EQ107" s="66" t="str">
        <f t="shared" si="209"/>
        <v>-</v>
      </c>
      <c r="ER107" s="66" t="str">
        <f t="shared" si="210"/>
        <v>-</v>
      </c>
      <c r="ES107" s="66" t="str">
        <f t="shared" si="211"/>
        <v>-</v>
      </c>
      <c r="ET107" s="66" t="str">
        <f t="shared" si="212"/>
        <v>-</v>
      </c>
      <c r="EU107" s="66" t="str">
        <f t="shared" si="213"/>
        <v>-</v>
      </c>
      <c r="EV107" s="66" t="str">
        <f t="shared" si="214"/>
        <v>-</v>
      </c>
      <c r="EW107" s="66" t="str">
        <f t="shared" si="215"/>
        <v>-</v>
      </c>
      <c r="EX107" s="66" t="str">
        <f t="shared" si="216"/>
        <v>2*+-</v>
      </c>
      <c r="EY107" s="66" t="str">
        <f t="shared" si="217"/>
        <v>-</v>
      </c>
      <c r="EZ107" s="66" t="str">
        <f t="shared" si="218"/>
        <v>-</v>
      </c>
      <c r="FA107" s="66" t="str">
        <f t="shared" si="219"/>
        <v>-</v>
      </c>
      <c r="FB107" s="66" t="str">
        <f t="shared" si="220"/>
        <v>-</v>
      </c>
      <c r="FC107" s="66" t="str">
        <f t="shared" si="221"/>
        <v>-</v>
      </c>
      <c r="FD107" s="66" t="str">
        <f t="shared" si="222"/>
        <v>-</v>
      </c>
      <c r="FE107" s="66" t="str">
        <f t="shared" si="223"/>
        <v>-</v>
      </c>
      <c r="FF107" s="66" t="str">
        <f t="shared" si="224"/>
        <v>-</v>
      </c>
      <c r="FG107" s="66" t="str">
        <f t="shared" si="225"/>
        <v>-</v>
      </c>
      <c r="FH107" s="66" t="str">
        <f t="shared" si="226"/>
        <v>-</v>
      </c>
      <c r="FI107" s="66" t="str">
        <f t="shared" si="227"/>
        <v>-</v>
      </c>
      <c r="FJ107" s="66" t="str">
        <f t="shared" si="228"/>
        <v>-</v>
      </c>
      <c r="FK107" s="66" t="str">
        <f t="shared" si="229"/>
        <v>-</v>
      </c>
      <c r="FL107" s="66" t="str">
        <f t="shared" si="230"/>
        <v>-</v>
      </c>
      <c r="FM107" s="66" t="str">
        <f t="shared" si="231"/>
        <v>-</v>
      </c>
      <c r="FN107" s="7"/>
      <c r="FO107" s="7"/>
      <c r="FP107" s="7"/>
      <c r="FQ107" s="97" t="s">
        <v>2</v>
      </c>
      <c r="FR107" s="71"/>
      <c r="FS107" s="7">
        <f>IF(ISNUMBER(INDEX($CI$15:$DI$314,$B107,GC$5)),MAX(FS$14:FS106)+1,0)</f>
        <v>0</v>
      </c>
      <c r="FT107" s="7" t="str">
        <f t="shared" si="232"/>
        <v/>
      </c>
      <c r="FU107" s="7" t="str">
        <f t="shared" si="233"/>
        <v/>
      </c>
      <c r="FV107" s="291">
        <f t="shared" si="234"/>
        <v>93</v>
      </c>
      <c r="FW107" s="291" t="str">
        <f t="shared" si="235"/>
        <v/>
      </c>
      <c r="FX107" s="291" t="str">
        <f t="shared" si="236"/>
        <v/>
      </c>
      <c r="FY107" s="85" t="str">
        <f t="shared" si="237"/>
        <v/>
      </c>
      <c r="FZ107" s="338" t="str">
        <f t="shared" si="238"/>
        <v/>
      </c>
      <c r="GA107" s="316" t="str">
        <f t="shared" si="239"/>
        <v/>
      </c>
      <c r="GB107" s="28" t="str">
        <f t="shared" si="240"/>
        <v/>
      </c>
      <c r="GC107" s="279" t="str">
        <f t="shared" si="248"/>
        <v/>
      </c>
      <c r="GD107" s="366" t="str">
        <f t="shared" si="241"/>
        <v/>
      </c>
      <c r="GE107" s="81"/>
      <c r="GF107" s="279" t="str">
        <f t="shared" si="249"/>
        <v/>
      </c>
      <c r="GG107" s="366" t="str">
        <f t="shared" si="242"/>
        <v/>
      </c>
      <c r="GH107" s="81"/>
      <c r="GI107" s="279" t="str">
        <f t="shared" si="250"/>
        <v/>
      </c>
      <c r="GJ107" s="366" t="str">
        <f t="shared" si="243"/>
        <v/>
      </c>
      <c r="GK107" s="81"/>
      <c r="GL107" s="279" t="str">
        <f t="shared" si="251"/>
        <v/>
      </c>
      <c r="GM107" s="362" t="str">
        <f t="shared" si="244"/>
        <v/>
      </c>
      <c r="GN107" s="81"/>
      <c r="GO107" s="279" t="str">
        <f t="shared" si="252"/>
        <v/>
      </c>
      <c r="GP107" s="286" t="str">
        <f t="shared" si="245"/>
        <v/>
      </c>
      <c r="GQ107" s="72"/>
      <c r="GR107" s="339" t="str">
        <f>IF(ISNUMBER(IF107),INDEX($GA$15:$GA$313,MATCH(IF107,$IE$15:$IE$190,0),1),"")</f>
        <v/>
      </c>
      <c r="GS107" s="341" t="str">
        <f t="shared" si="246"/>
        <v/>
      </c>
      <c r="GT107" s="340" t="str">
        <f t="shared" si="247"/>
        <v/>
      </c>
      <c r="GU107" s="279"/>
      <c r="GV107" s="72"/>
      <c r="GW107" s="72"/>
      <c r="GX107" s="72"/>
      <c r="GY107" s="72"/>
      <c r="GZ107" s="71"/>
      <c r="HA107" s="282"/>
      <c r="HB107" s="282"/>
      <c r="HC107" s="282"/>
      <c r="HD107" s="282"/>
      <c r="HE107" s="282"/>
      <c r="HF107" s="282"/>
      <c r="HG107" s="282"/>
      <c r="HH107" s="282"/>
      <c r="HI107" s="282"/>
      <c r="HJ107" s="282"/>
      <c r="HK107" s="293"/>
      <c r="HL107" s="293"/>
      <c r="HM107" s="75"/>
      <c r="HN107" s="293">
        <f>IF(HA107&lt;&gt;"",MAX(HN$14:HN106)+1,0)</f>
        <v>0</v>
      </c>
      <c r="HO107" s="293">
        <f>IF(HB107&lt;&gt;"",MAX(HO$14:HO106)+1,0)</f>
        <v>0</v>
      </c>
      <c r="HP107" s="293">
        <f>IF(HC107&lt;&gt;"",MAX(HP$14:HP106)+1,0)</f>
        <v>0</v>
      </c>
      <c r="HQ107" s="293">
        <f>IF(HD107&lt;&gt;"",MAX(HQ$14:HQ106)+1,0)</f>
        <v>0</v>
      </c>
      <c r="HR107" s="293">
        <f>IF(HE107&lt;&gt;"",MAX(HR$14:HR106)+1,0)</f>
        <v>0</v>
      </c>
      <c r="HS107" s="293">
        <f>IF(HF107&lt;&gt;"",MAX(HS$14:HS106)+1,0)</f>
        <v>0</v>
      </c>
      <c r="HT107" s="293">
        <f>IF(HG107&lt;&gt;"",MAX(HT$14:HT106)+1,0)</f>
        <v>0</v>
      </c>
      <c r="HU107" s="293">
        <f>IF(HH107&lt;&gt;"",MAX(HU$14:HU106)+1,0)</f>
        <v>0</v>
      </c>
      <c r="HV107" s="293">
        <f>IF(HI107&lt;&gt;"",MAX(HV$14:HV106)+1,0)</f>
        <v>0</v>
      </c>
      <c r="HW107" s="293">
        <f>IF(HJ107&lt;&gt;"",MAX(HW$14:HW106)+1,0)</f>
        <v>0</v>
      </c>
      <c r="HX107" s="293">
        <f>IF(HK107&lt;&gt;"",MAX(HX$14:HX106)+1,0)</f>
        <v>0</v>
      </c>
      <c r="HY107" s="293">
        <f>IF(HL107&lt;&gt;"",MAX(HY$14:HY106)+1,0)</f>
        <v>0</v>
      </c>
      <c r="HZ107" s="75">
        <f t="shared" si="253"/>
        <v>3</v>
      </c>
      <c r="IA107" s="75">
        <f t="shared" si="254"/>
        <v>0</v>
      </c>
      <c r="IB107" s="75">
        <f t="shared" si="255"/>
        <v>28</v>
      </c>
      <c r="IC107" s="75" t="str">
        <f t="shared" si="256"/>
        <v>sfr_spd</v>
      </c>
      <c r="ID107" s="395" t="str">
        <f t="shared" si="257"/>
        <v/>
      </c>
      <c r="IE107" s="394">
        <f>IF(ISNUMBER(MATCH(GA107,$IC$15:$IC$313,0)),0,MAX(IE$14:IE106)+1)</f>
        <v>0</v>
      </c>
      <c r="IF107" s="394" t="str">
        <f t="shared" si="258"/>
        <v/>
      </c>
      <c r="IG107" s="383"/>
      <c r="IH107" s="80"/>
      <c r="II107" s="19"/>
      <c r="IJ107" s="282"/>
      <c r="IK107" s="71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W107" s="71"/>
      <c r="JX107" s="293" t="str">
        <f>IF(AND(ISNUMBER(JX$14),ISNUMBER(MATCH($IC107,DJ$15:DJ$313,0))),$IC107,"")</f>
        <v/>
      </c>
      <c r="JY107" s="293" t="str">
        <f>IF(AND(ISNUMBER(JY$14),ISNUMBER(MATCH($IC107,DK$15:DK$313,0))),$IC107,"")</f>
        <v/>
      </c>
      <c r="JZ107" s="293" t="str">
        <f>IF(AND(ISNUMBER(JZ$14),ISNUMBER(MATCH($IC107,DL$15:DL$313,0))),$IC107,"")</f>
        <v/>
      </c>
      <c r="KA107" s="293" t="str">
        <f>IF(AND(ISNUMBER(KA$14),ISNUMBER(MATCH($IC107,DM$15:DM$313,0))),$IC107,"")</f>
        <v/>
      </c>
      <c r="KB107" s="293" t="str">
        <f>IF(AND(ISNUMBER(KB$14),ISNUMBER(MATCH($IC107,DN$15:DN$313,0))),$IC107,"")</f>
        <v/>
      </c>
      <c r="KC107" s="293" t="str">
        <f>IF(AND(ISNUMBER(KC$14),ISNUMBER(MATCH($IC107,DO$15:DO$313,0))),$IC107,"")</f>
        <v/>
      </c>
      <c r="KD107" s="293" t="str">
        <f>IF(AND(ISNUMBER(KD$14),ISNUMBER(MATCH($IC107,DP$15:DP$313,0))),$IC107,"")</f>
        <v/>
      </c>
      <c r="KE107" s="293" t="str">
        <f>IF(AND(ISNUMBER(KE$14),ISNUMBER(MATCH($IC107,DQ$15:DQ$313,0))),$IC107,"")</f>
        <v/>
      </c>
      <c r="KF107" s="293" t="str">
        <f>IF(AND(ISNUMBER(KF$14),ISNUMBER(MATCH($IC107,DR$15:DR$313,0))),$IC107,"")</f>
        <v/>
      </c>
      <c r="KG107" s="293" t="str">
        <f>IF(AND(ISNUMBER(KG$14),ISNUMBER(MATCH($IC107,DS$15:DS$313,0))),$IC107,"")</f>
        <v/>
      </c>
      <c r="KH107" s="293" t="str">
        <f>IF(AND(ISNUMBER(KH$14),ISNUMBER(MATCH($IC107,DT$15:DT$313,0))),$IC107,"")</f>
        <v/>
      </c>
      <c r="KI107" s="293" t="str">
        <f>IF(AND(ISNUMBER(KI$14),ISNUMBER(MATCH($IC107,DU$15:DU$313,0))),$IC107,"")</f>
        <v/>
      </c>
      <c r="KJ107" s="293" t="str">
        <f>IF(AND(ISNUMBER(KJ$14),ISNUMBER(MATCH($IC107,DV$15:DV$313,0))),$IC107,"")</f>
        <v/>
      </c>
      <c r="KK107" s="293" t="str">
        <f>IF(AND(ISNUMBER(KK$14),ISNUMBER(MATCH($IC107,DW$15:DW$313,0))),$IC107,"")</f>
        <v/>
      </c>
      <c r="KL107" s="293" t="str">
        <f>IF(AND(ISNUMBER(KL$14),ISNUMBER(MATCH($IC107,DX$15:DX$313,0))),$IC107,"")</f>
        <v/>
      </c>
      <c r="KM107" s="293" t="str">
        <f>IF(AND(ISNUMBER(KM$14),ISNUMBER(MATCH($IC107,DY$15:DY$313,0))),$IC107,"")</f>
        <v/>
      </c>
      <c r="KN107" s="293" t="str">
        <f>IF(AND(ISNUMBER(KN$14),ISNUMBER(MATCH($IC107,DZ$15:DZ$313,0))),$IC107,"")</f>
        <v/>
      </c>
      <c r="KO107" s="293" t="str">
        <f>IF(AND(ISNUMBER(KO$14),ISNUMBER(MATCH($IC107,EA$15:EA$313,0))),$IC107,"")</f>
        <v/>
      </c>
      <c r="KP107" s="293" t="str">
        <f>IF(AND(ISNUMBER(KP$14),ISNUMBER(MATCH($IC107,EB$15:EB$313,0))),$IC107,"")</f>
        <v/>
      </c>
      <c r="KQ107" s="293" t="str">
        <f>IF(AND(ISNUMBER(KQ$14),ISNUMBER(MATCH($IC107,EC$15:EC$313,0))),$IC107,"")</f>
        <v/>
      </c>
      <c r="KR107" s="293" t="str">
        <f>IF(AND(ISNUMBER(KR$14),ISNUMBER(MATCH($IC107,ED$15:ED$313,0))),$IC107,"")</f>
        <v/>
      </c>
      <c r="KS107" s="293" t="str">
        <f>IF(AND(ISNUMBER(KS$14),ISNUMBER(MATCH($IC107,EE$15:EE$313,0))),$IC107,"")</f>
        <v/>
      </c>
      <c r="KT107" s="293" t="str">
        <f>IF(AND(ISNUMBER(KT$14),ISNUMBER(MATCH($IC107,EF$15:EF$313,0))),$IC107,"")</f>
        <v>sfr_spd</v>
      </c>
      <c r="KU107" s="293" t="str">
        <f>IF(AND(ISNUMBER(KU$14),ISNUMBER(MATCH($IC107,EG$15:EG$313,0))),$IC107,"")</f>
        <v/>
      </c>
      <c r="KV107" s="293" t="str">
        <f>IF(AND(ISNUMBER(KV$14),ISNUMBER(MATCH($IC107,EH$15:EH$313,0))),$IC107,"")</f>
        <v/>
      </c>
      <c r="KW107" s="293" t="str">
        <f>IF(AND(ISNUMBER(KW$14),ISNUMBER(MATCH($IC107,EI$15:EI$313,0))),$IC107,"")</f>
        <v/>
      </c>
      <c r="KX107" s="293" t="str">
        <f>IF(AND(ISNUMBER(KX$14),ISNUMBER(MATCH($IC107,EJ$15:EJ$313,0))),$IC107,"")</f>
        <v/>
      </c>
      <c r="KY107" s="293" t="str">
        <f>IF(AND(ISNUMBER(KY$14),ISNUMBER(MATCH($IC107,EK$15:EK$313,0))),$IC107,"")</f>
        <v/>
      </c>
      <c r="KZ107" s="293"/>
      <c r="LA107" s="293"/>
      <c r="LB107" s="293"/>
      <c r="LC107" s="75">
        <f>COUNTIF(JX107:KY107,"="&amp;IC107)</f>
        <v>1</v>
      </c>
      <c r="LD107" s="71"/>
      <c r="LE107" s="71"/>
      <c r="LF107" s="71"/>
      <c r="LG107" s="71"/>
      <c r="LH107" s="71"/>
      <c r="LI107" s="71"/>
      <c r="LJ107" s="71"/>
      <c r="LK107" s="71"/>
      <c r="LL107" s="71"/>
      <c r="LM107" s="71"/>
      <c r="LN107" s="71"/>
      <c r="LO107" s="71"/>
      <c r="LP107" s="71"/>
      <c r="LQ107" s="71"/>
    </row>
    <row r="108" spans="1:329" ht="6" customHeight="1" x14ac:dyDescent="0.25">
      <c r="A108" s="80"/>
      <c r="B108" s="305">
        <f t="shared" si="259"/>
        <v>94</v>
      </c>
      <c r="C108" s="84" t="s">
        <v>193</v>
      </c>
      <c r="D108" s="303" t="s">
        <v>643</v>
      </c>
      <c r="E108" s="71"/>
      <c r="F108" s="260"/>
      <c r="G108" s="261" t="s">
        <v>199</v>
      </c>
      <c r="H108" s="262" t="s">
        <v>2</v>
      </c>
      <c r="I108" s="260"/>
      <c r="J108" s="261"/>
      <c r="K108" s="262"/>
      <c r="L108" s="260"/>
      <c r="M108" s="261"/>
      <c r="N108" s="262"/>
      <c r="O108" s="260"/>
      <c r="P108" s="261"/>
      <c r="Q108" s="262"/>
      <c r="R108" s="260"/>
      <c r="S108" s="261"/>
      <c r="T108" s="262"/>
      <c r="U108" s="260"/>
      <c r="V108" s="261"/>
      <c r="W108" s="262"/>
      <c r="X108" s="260"/>
      <c r="Y108" s="261"/>
      <c r="Z108" s="262"/>
      <c r="AA108" s="260"/>
      <c r="AB108" s="261"/>
      <c r="AC108" s="262"/>
      <c r="AD108" s="260"/>
      <c r="AE108" s="261"/>
      <c r="AF108" s="262"/>
      <c r="AG108" s="260"/>
      <c r="AH108" s="261"/>
      <c r="AI108" s="262"/>
      <c r="AJ108" s="260"/>
      <c r="AK108" s="261"/>
      <c r="AL108" s="262"/>
      <c r="AM108" s="260"/>
      <c r="AN108" s="261"/>
      <c r="AO108" s="262"/>
      <c r="AP108" s="283"/>
      <c r="AQ108" s="356"/>
      <c r="AR108" s="351"/>
      <c r="AS108" s="283"/>
      <c r="AT108" s="356"/>
      <c r="AU108" s="351"/>
      <c r="AV108" s="260"/>
      <c r="AW108" s="261"/>
      <c r="AX108" s="262"/>
      <c r="AY108" s="260"/>
      <c r="AZ108" s="261"/>
      <c r="BA108" s="262"/>
      <c r="BB108" s="260"/>
      <c r="BC108" s="261"/>
      <c r="BD108" s="262"/>
      <c r="BE108" s="260"/>
      <c r="BF108" s="261"/>
      <c r="BG108" s="262"/>
      <c r="BH108" s="260"/>
      <c r="BI108" s="261"/>
      <c r="BJ108" s="262"/>
      <c r="BK108" s="260"/>
      <c r="BL108" s="261"/>
      <c r="BM108" s="262"/>
      <c r="BN108" s="260"/>
      <c r="BO108" s="261"/>
      <c r="BP108" s="262"/>
      <c r="BQ108" s="260"/>
      <c r="BR108" s="261"/>
      <c r="BS108" s="262"/>
      <c r="BT108" s="260"/>
      <c r="BU108" s="261"/>
      <c r="BV108" s="262"/>
      <c r="BW108" s="260"/>
      <c r="BX108" s="261"/>
      <c r="BY108" s="262"/>
      <c r="BZ108" s="260"/>
      <c r="CA108" s="261"/>
      <c r="CB108" s="262"/>
      <c r="CC108" s="260"/>
      <c r="CD108" s="261"/>
      <c r="CE108" s="262"/>
      <c r="CF108" s="376" t="s">
        <v>2</v>
      </c>
      <c r="CG108" s="229"/>
      <c r="CH108" s="230" t="str">
        <f>IF(ISNUMBER(FW108),IF(ISNUMBER(MATCH(GA108,$CG$15:$CG$313,0)),0,MAX(CH$14:CH107)+1),"")</f>
        <v/>
      </c>
      <c r="CI108" s="7">
        <f t="shared" si="154"/>
        <v>90</v>
      </c>
      <c r="CJ108" s="7" t="str">
        <f t="shared" si="155"/>
        <v/>
      </c>
      <c r="CK108" s="7" t="str">
        <f t="shared" si="156"/>
        <v/>
      </c>
      <c r="CL108" s="7" t="str">
        <f t="shared" si="157"/>
        <v/>
      </c>
      <c r="CM108" s="7" t="str">
        <f t="shared" si="158"/>
        <v/>
      </c>
      <c r="CN108" s="7" t="str">
        <f t="shared" si="159"/>
        <v/>
      </c>
      <c r="CO108" s="7" t="str">
        <f t="shared" si="160"/>
        <v/>
      </c>
      <c r="CP108" s="7" t="str">
        <f t="shared" si="161"/>
        <v/>
      </c>
      <c r="CQ108" s="7" t="str">
        <f t="shared" si="162"/>
        <v/>
      </c>
      <c r="CR108" s="7" t="str">
        <f t="shared" si="163"/>
        <v/>
      </c>
      <c r="CS108" s="7">
        <f t="shared" si="164"/>
        <v>32</v>
      </c>
      <c r="CT108" s="7">
        <f t="shared" si="165"/>
        <v>46</v>
      </c>
      <c r="CU108" s="7" t="str">
        <f t="shared" si="166"/>
        <v/>
      </c>
      <c r="CV108" s="7" t="str">
        <f t="shared" si="167"/>
        <v/>
      </c>
      <c r="CW108" s="7" t="str">
        <f t="shared" si="168"/>
        <v/>
      </c>
      <c r="CX108" s="7" t="str">
        <f t="shared" si="169"/>
        <v/>
      </c>
      <c r="CY108" s="7" t="str">
        <f t="shared" si="170"/>
        <v/>
      </c>
      <c r="CZ108" s="7" t="str">
        <f t="shared" si="171"/>
        <v/>
      </c>
      <c r="DA108" s="7" t="str">
        <f t="shared" si="172"/>
        <v/>
      </c>
      <c r="DB108" s="7" t="str">
        <f t="shared" si="173"/>
        <v/>
      </c>
      <c r="DC108" s="7" t="str">
        <f t="shared" si="174"/>
        <v/>
      </c>
      <c r="DD108" s="7" t="str">
        <f t="shared" si="175"/>
        <v/>
      </c>
      <c r="DE108" s="7" t="str">
        <f t="shared" si="176"/>
        <v/>
      </c>
      <c r="DF108" s="7" t="str">
        <f t="shared" si="177"/>
        <v/>
      </c>
      <c r="DG108" s="7">
        <f t="shared" si="178"/>
        <v>55</v>
      </c>
      <c r="DH108" s="7" t="str">
        <f t="shared" si="179"/>
        <v/>
      </c>
      <c r="DI108" s="65" t="s">
        <v>2</v>
      </c>
      <c r="DJ108" s="309" t="str">
        <f t="shared" si="180"/>
        <v>nadvfd</v>
      </c>
      <c r="DK108" s="309" t="str">
        <f t="shared" si="181"/>
        <v>-</v>
      </c>
      <c r="DL108" s="309" t="str">
        <f t="shared" si="182"/>
        <v>-</v>
      </c>
      <c r="DM108" s="309" t="str">
        <f t="shared" si="183"/>
        <v>-</v>
      </c>
      <c r="DN108" s="309" t="str">
        <f t="shared" si="184"/>
        <v>-</v>
      </c>
      <c r="DO108" s="309" t="str">
        <f t="shared" si="185"/>
        <v>-</v>
      </c>
      <c r="DP108" s="309" t="str">
        <f t="shared" si="186"/>
        <v>-</v>
      </c>
      <c r="DQ108" s="309" t="str">
        <f t="shared" si="187"/>
        <v>-</v>
      </c>
      <c r="DR108" s="309" t="str">
        <f t="shared" si="188"/>
        <v>-</v>
      </c>
      <c r="DS108" s="309" t="str">
        <f t="shared" si="189"/>
        <v>-</v>
      </c>
      <c r="DT108" s="309" t="str">
        <f t="shared" si="190"/>
        <v>NADVFD</v>
      </c>
      <c r="DU108" s="309" t="str">
        <f t="shared" si="191"/>
        <v>nadvfd</v>
      </c>
      <c r="DV108" s="309" t="str">
        <f t="shared" si="192"/>
        <v>-</v>
      </c>
      <c r="DW108" s="309" t="str">
        <f t="shared" si="193"/>
        <v>-</v>
      </c>
      <c r="DX108" s="309" t="str">
        <f t="shared" si="194"/>
        <v>-</v>
      </c>
      <c r="DY108" s="309" t="str">
        <f t="shared" si="195"/>
        <v>-</v>
      </c>
      <c r="DZ108" s="309" t="str">
        <f t="shared" si="196"/>
        <v>-</v>
      </c>
      <c r="EA108" s="309" t="str">
        <f t="shared" si="197"/>
        <v>-</v>
      </c>
      <c r="EB108" s="309" t="str">
        <f t="shared" si="198"/>
        <v>-</v>
      </c>
      <c r="EC108" s="309" t="str">
        <f t="shared" si="199"/>
        <v>-</v>
      </c>
      <c r="ED108" s="309" t="str">
        <f t="shared" si="200"/>
        <v>-</v>
      </c>
      <c r="EE108" s="309" t="str">
        <f t="shared" si="201"/>
        <v>-</v>
      </c>
      <c r="EF108" s="309" t="str">
        <f t="shared" si="202"/>
        <v>-</v>
      </c>
      <c r="EG108" s="309" t="str">
        <f t="shared" si="203"/>
        <v>-</v>
      </c>
      <c r="EH108" s="309" t="str">
        <f t="shared" si="204"/>
        <v>nadvfd</v>
      </c>
      <c r="EI108" s="309" t="str">
        <f t="shared" si="205"/>
        <v>-</v>
      </c>
      <c r="EJ108" s="7"/>
      <c r="EK108" s="7"/>
      <c r="EL108" s="7"/>
      <c r="EM108" s="34"/>
      <c r="EN108" s="66" t="str">
        <f t="shared" si="206"/>
        <v>-</v>
      </c>
      <c r="EO108" s="66" t="str">
        <f t="shared" si="207"/>
        <v>-</v>
      </c>
      <c r="EP108" s="66" t="str">
        <f t="shared" si="208"/>
        <v>-</v>
      </c>
      <c r="EQ108" s="66" t="str">
        <f t="shared" si="209"/>
        <v>-</v>
      </c>
      <c r="ER108" s="66" t="str">
        <f t="shared" si="210"/>
        <v>-</v>
      </c>
      <c r="ES108" s="66" t="str">
        <f t="shared" si="211"/>
        <v>-</v>
      </c>
      <c r="ET108" s="66" t="str">
        <f t="shared" si="212"/>
        <v>-</v>
      </c>
      <c r="EU108" s="66" t="str">
        <f t="shared" si="213"/>
        <v>-</v>
      </c>
      <c r="EV108" s="66" t="str">
        <f t="shared" si="214"/>
        <v>-</v>
      </c>
      <c r="EW108" s="66" t="str">
        <f t="shared" si="215"/>
        <v>-</v>
      </c>
      <c r="EX108" s="66">
        <f t="shared" si="216"/>
        <v>1</v>
      </c>
      <c r="EY108" s="66">
        <f t="shared" si="217"/>
        <v>1</v>
      </c>
      <c r="EZ108" s="66" t="str">
        <f t="shared" si="218"/>
        <v>-</v>
      </c>
      <c r="FA108" s="66" t="str">
        <f t="shared" si="219"/>
        <v>-</v>
      </c>
      <c r="FB108" s="66" t="str">
        <f t="shared" si="220"/>
        <v>-</v>
      </c>
      <c r="FC108" s="66" t="str">
        <f t="shared" si="221"/>
        <v>-</v>
      </c>
      <c r="FD108" s="66" t="str">
        <f t="shared" si="222"/>
        <v>-</v>
      </c>
      <c r="FE108" s="66" t="str">
        <f t="shared" si="223"/>
        <v>-</v>
      </c>
      <c r="FF108" s="66" t="str">
        <f t="shared" si="224"/>
        <v>-</v>
      </c>
      <c r="FG108" s="66" t="str">
        <f t="shared" si="225"/>
        <v>-</v>
      </c>
      <c r="FH108" s="66" t="str">
        <f t="shared" si="226"/>
        <v>-</v>
      </c>
      <c r="FI108" s="66" t="str">
        <f t="shared" si="227"/>
        <v>-</v>
      </c>
      <c r="FJ108" s="66" t="str">
        <f t="shared" si="228"/>
        <v>-</v>
      </c>
      <c r="FK108" s="66" t="str">
        <f t="shared" si="229"/>
        <v>-</v>
      </c>
      <c r="FL108" s="66">
        <f t="shared" si="230"/>
        <v>2</v>
      </c>
      <c r="FM108" s="66" t="str">
        <f t="shared" si="231"/>
        <v>-</v>
      </c>
      <c r="FN108" s="7"/>
      <c r="FO108" s="7"/>
      <c r="FP108" s="7"/>
      <c r="FQ108" s="97" t="s">
        <v>2</v>
      </c>
      <c r="FR108" s="71"/>
      <c r="FS108" s="7">
        <f>IF(ISNUMBER(INDEX($CI$15:$DI$314,$B108,GC$5)),MAX(FS$14:FS107)+1,0)</f>
        <v>0</v>
      </c>
      <c r="FT108" s="7" t="str">
        <f t="shared" si="232"/>
        <v/>
      </c>
      <c r="FU108" s="7" t="str">
        <f t="shared" si="233"/>
        <v/>
      </c>
      <c r="FV108" s="291">
        <f t="shared" si="234"/>
        <v>94</v>
      </c>
      <c r="FW108" s="291" t="str">
        <f t="shared" si="235"/>
        <v/>
      </c>
      <c r="FX108" s="291" t="str">
        <f t="shared" si="236"/>
        <v/>
      </c>
      <c r="FY108" s="85" t="str">
        <f t="shared" si="237"/>
        <v/>
      </c>
      <c r="FZ108" s="338" t="str">
        <f t="shared" si="238"/>
        <v/>
      </c>
      <c r="GA108" s="316" t="str">
        <f t="shared" si="239"/>
        <v/>
      </c>
      <c r="GB108" s="28" t="str">
        <f t="shared" si="240"/>
        <v/>
      </c>
      <c r="GC108" s="279" t="str">
        <f t="shared" si="248"/>
        <v/>
      </c>
      <c r="GD108" s="366" t="str">
        <f t="shared" si="241"/>
        <v/>
      </c>
      <c r="GE108" s="81"/>
      <c r="GF108" s="279" t="str">
        <f t="shared" si="249"/>
        <v/>
      </c>
      <c r="GG108" s="366" t="str">
        <f t="shared" si="242"/>
        <v/>
      </c>
      <c r="GH108" s="81"/>
      <c r="GI108" s="279" t="str">
        <f t="shared" si="250"/>
        <v/>
      </c>
      <c r="GJ108" s="366" t="str">
        <f t="shared" si="243"/>
        <v/>
      </c>
      <c r="GK108" s="81"/>
      <c r="GL108" s="279" t="str">
        <f t="shared" si="251"/>
        <v/>
      </c>
      <c r="GM108" s="362" t="str">
        <f t="shared" si="244"/>
        <v/>
      </c>
      <c r="GN108" s="81"/>
      <c r="GO108" s="279" t="str">
        <f t="shared" si="252"/>
        <v/>
      </c>
      <c r="GP108" s="286" t="str">
        <f t="shared" si="245"/>
        <v/>
      </c>
      <c r="GQ108" s="72"/>
      <c r="GR108" s="339" t="str">
        <f>IF(ISNUMBER(IF108),INDEX($GA$15:$GA$313,MATCH(IF108,$IE$15:$IE$190,0),1),"")</f>
        <v/>
      </c>
      <c r="GS108" s="341" t="str">
        <f t="shared" si="246"/>
        <v/>
      </c>
      <c r="GT108" s="340" t="str">
        <f t="shared" si="247"/>
        <v/>
      </c>
      <c r="GU108" s="279"/>
      <c r="GV108" s="72"/>
      <c r="GW108" s="72"/>
      <c r="GX108" s="72"/>
      <c r="GY108" s="72"/>
      <c r="GZ108" s="71"/>
      <c r="HA108" s="282"/>
      <c r="HB108" s="282"/>
      <c r="HC108" s="282"/>
      <c r="HD108" s="282"/>
      <c r="HE108" s="282"/>
      <c r="HF108" s="282"/>
      <c r="HG108" s="282"/>
      <c r="HH108" s="282"/>
      <c r="HI108" s="282"/>
      <c r="HJ108" s="282"/>
      <c r="HK108" s="293"/>
      <c r="HL108" s="293"/>
      <c r="HM108" s="75"/>
      <c r="HN108" s="293">
        <f>IF(HA108&lt;&gt;"",MAX(HN$14:HN107)+1,0)</f>
        <v>0</v>
      </c>
      <c r="HO108" s="293">
        <f>IF(HB108&lt;&gt;"",MAX(HO$14:HO107)+1,0)</f>
        <v>0</v>
      </c>
      <c r="HP108" s="293">
        <f>IF(HC108&lt;&gt;"",MAX(HP$14:HP107)+1,0)</f>
        <v>0</v>
      </c>
      <c r="HQ108" s="293">
        <f>IF(HD108&lt;&gt;"",MAX(HQ$14:HQ107)+1,0)</f>
        <v>0</v>
      </c>
      <c r="HR108" s="293">
        <f>IF(HE108&lt;&gt;"",MAX(HR$14:HR107)+1,0)</f>
        <v>0</v>
      </c>
      <c r="HS108" s="293">
        <f>IF(HF108&lt;&gt;"",MAX(HS$14:HS107)+1,0)</f>
        <v>0</v>
      </c>
      <c r="HT108" s="293">
        <f>IF(HG108&lt;&gt;"",MAX(HT$14:HT107)+1,0)</f>
        <v>0</v>
      </c>
      <c r="HU108" s="293">
        <f>IF(HH108&lt;&gt;"",MAX(HU$14:HU107)+1,0)</f>
        <v>0</v>
      </c>
      <c r="HV108" s="293">
        <f>IF(HI108&lt;&gt;"",MAX(HV$14:HV107)+1,0)</f>
        <v>0</v>
      </c>
      <c r="HW108" s="293">
        <f>IF(HJ108&lt;&gt;"",MAX(HW$14:HW107)+1,0)</f>
        <v>0</v>
      </c>
      <c r="HX108" s="293">
        <f>IF(HK108&lt;&gt;"",MAX(HX$14:HX107)+1,0)</f>
        <v>0</v>
      </c>
      <c r="HY108" s="293">
        <f>IF(HL108&lt;&gt;"",MAX(HY$14:HY107)+1,0)</f>
        <v>0</v>
      </c>
      <c r="HZ108" s="75">
        <f t="shared" si="253"/>
        <v>3</v>
      </c>
      <c r="IA108" s="75">
        <f t="shared" si="254"/>
        <v>0</v>
      </c>
      <c r="IB108" s="75">
        <f t="shared" si="255"/>
        <v>29</v>
      </c>
      <c r="IC108" s="75" t="str">
        <f t="shared" si="256"/>
        <v>percel</v>
      </c>
      <c r="ID108" s="395" t="str">
        <f t="shared" si="257"/>
        <v/>
      </c>
      <c r="IE108" s="394">
        <f>IF(ISNUMBER(MATCH(GA108,$IC$15:$IC$313,0)),0,MAX(IE$14:IE107)+1)</f>
        <v>0</v>
      </c>
      <c r="IF108" s="394" t="str">
        <f t="shared" si="258"/>
        <v/>
      </c>
      <c r="IG108" s="383"/>
      <c r="IH108" s="80"/>
      <c r="II108" s="19"/>
      <c r="IJ108" s="282"/>
      <c r="IK108" s="71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W108" s="71"/>
      <c r="JX108" s="293" t="str">
        <f>IF(AND(ISNUMBER(JX$14),ISNUMBER(MATCH($IC108,DJ$15:DJ$313,0))),$IC108,"")</f>
        <v/>
      </c>
      <c r="JY108" s="293" t="str">
        <f>IF(AND(ISNUMBER(JY$14),ISNUMBER(MATCH($IC108,DK$15:DK$313,0))),$IC108,"")</f>
        <v/>
      </c>
      <c r="JZ108" s="293" t="str">
        <f>IF(AND(ISNUMBER(JZ$14),ISNUMBER(MATCH($IC108,DL$15:DL$313,0))),$IC108,"")</f>
        <v>percel</v>
      </c>
      <c r="KA108" s="293" t="str">
        <f>IF(AND(ISNUMBER(KA$14),ISNUMBER(MATCH($IC108,DM$15:DM$313,0))),$IC108,"")</f>
        <v>percel</v>
      </c>
      <c r="KB108" s="293" t="str">
        <f>IF(AND(ISNUMBER(KB$14),ISNUMBER(MATCH($IC108,DN$15:DN$313,0))),$IC108,"")</f>
        <v/>
      </c>
      <c r="KC108" s="293" t="str">
        <f>IF(AND(ISNUMBER(KC$14),ISNUMBER(MATCH($IC108,DO$15:DO$313,0))),$IC108,"")</f>
        <v/>
      </c>
      <c r="KD108" s="293" t="str">
        <f>IF(AND(ISNUMBER(KD$14),ISNUMBER(MATCH($IC108,DP$15:DP$313,0))),$IC108,"")</f>
        <v/>
      </c>
      <c r="KE108" s="293" t="str">
        <f>IF(AND(ISNUMBER(KE$14),ISNUMBER(MATCH($IC108,DQ$15:DQ$313,0))),$IC108,"")</f>
        <v>percel</v>
      </c>
      <c r="KF108" s="293" t="str">
        <f>IF(AND(ISNUMBER(KF$14),ISNUMBER(MATCH($IC108,DR$15:DR$313,0))),$IC108,"")</f>
        <v>percel</v>
      </c>
      <c r="KG108" s="293" t="str">
        <f>IF(AND(ISNUMBER(KG$14),ISNUMBER(MATCH($IC108,DS$15:DS$313,0))),$IC108,"")</f>
        <v>percel</v>
      </c>
      <c r="KH108" s="293" t="str">
        <f>IF(AND(ISNUMBER(KH$14),ISNUMBER(MATCH($IC108,DT$15:DT$313,0))),$IC108,"")</f>
        <v>percel</v>
      </c>
      <c r="KI108" s="293" t="str">
        <f>IF(AND(ISNUMBER(KI$14),ISNUMBER(MATCH($IC108,DU$15:DU$313,0))),$IC108,"")</f>
        <v>percel</v>
      </c>
      <c r="KJ108" s="293" t="str">
        <f>IF(AND(ISNUMBER(KJ$14),ISNUMBER(MATCH($IC108,DV$15:DV$313,0))),$IC108,"")</f>
        <v/>
      </c>
      <c r="KK108" s="293" t="str">
        <f>IF(AND(ISNUMBER(KK$14),ISNUMBER(MATCH($IC108,DW$15:DW$313,0))),$IC108,"")</f>
        <v/>
      </c>
      <c r="KL108" s="293" t="str">
        <f>IF(AND(ISNUMBER(KL$14),ISNUMBER(MATCH($IC108,DX$15:DX$313,0))),$IC108,"")</f>
        <v/>
      </c>
      <c r="KM108" s="293" t="str">
        <f>IF(AND(ISNUMBER(KM$14),ISNUMBER(MATCH($IC108,DY$15:DY$313,0))),$IC108,"")</f>
        <v/>
      </c>
      <c r="KN108" s="293" t="str">
        <f>IF(AND(ISNUMBER(KN$14),ISNUMBER(MATCH($IC108,DZ$15:DZ$313,0))),$IC108,"")</f>
        <v/>
      </c>
      <c r="KO108" s="293" t="str">
        <f>IF(AND(ISNUMBER(KO$14),ISNUMBER(MATCH($IC108,EA$15:EA$313,0))),$IC108,"")</f>
        <v/>
      </c>
      <c r="KP108" s="293" t="str">
        <f>IF(AND(ISNUMBER(KP$14),ISNUMBER(MATCH($IC108,EB$15:EB$313,0))),$IC108,"")</f>
        <v/>
      </c>
      <c r="KQ108" s="293" t="str">
        <f>IF(AND(ISNUMBER(KQ$14),ISNUMBER(MATCH($IC108,EC$15:EC$313,0))),$IC108,"")</f>
        <v/>
      </c>
      <c r="KR108" s="293" t="str">
        <f>IF(AND(ISNUMBER(KR$14),ISNUMBER(MATCH($IC108,ED$15:ED$313,0))),$IC108,"")</f>
        <v/>
      </c>
      <c r="KS108" s="293" t="str">
        <f>IF(AND(ISNUMBER(KS$14),ISNUMBER(MATCH($IC108,EE$15:EE$313,0))),$IC108,"")</f>
        <v/>
      </c>
      <c r="KT108" s="293" t="str">
        <f>IF(AND(ISNUMBER(KT$14),ISNUMBER(MATCH($IC108,EF$15:EF$313,0))),$IC108,"")</f>
        <v/>
      </c>
      <c r="KU108" s="293" t="str">
        <f>IF(AND(ISNUMBER(KU$14),ISNUMBER(MATCH($IC108,EG$15:EG$313,0))),$IC108,"")</f>
        <v/>
      </c>
      <c r="KV108" s="293" t="str">
        <f>IF(AND(ISNUMBER(KV$14),ISNUMBER(MATCH($IC108,EH$15:EH$313,0))),$IC108,"")</f>
        <v>percel</v>
      </c>
      <c r="KW108" s="293" t="str">
        <f>IF(AND(ISNUMBER(KW$14),ISNUMBER(MATCH($IC108,EI$15:EI$313,0))),$IC108,"")</f>
        <v/>
      </c>
      <c r="KX108" s="293" t="str">
        <f>IF(AND(ISNUMBER(KX$14),ISNUMBER(MATCH($IC108,EJ$15:EJ$313,0))),$IC108,"")</f>
        <v/>
      </c>
      <c r="KY108" s="293" t="str">
        <f>IF(AND(ISNUMBER(KY$14),ISNUMBER(MATCH($IC108,EK$15:EK$313,0))),$IC108,"")</f>
        <v/>
      </c>
      <c r="KZ108" s="293"/>
      <c r="LA108" s="293"/>
      <c r="LB108" s="293"/>
      <c r="LC108" s="75">
        <f>COUNTIF(JX108:KY108,"="&amp;IC108)</f>
        <v>8</v>
      </c>
      <c r="LD108" s="71"/>
      <c r="LE108" s="71"/>
      <c r="LF108" s="71"/>
      <c r="LG108" s="71"/>
      <c r="LH108" s="71"/>
      <c r="LI108" s="71"/>
      <c r="LJ108" s="71"/>
      <c r="LK108" s="71"/>
      <c r="LL108" s="71"/>
      <c r="LM108" s="71"/>
      <c r="LN108" s="71"/>
      <c r="LO108" s="71"/>
      <c r="LP108" s="71"/>
      <c r="LQ108" s="71"/>
    </row>
    <row r="109" spans="1:329" ht="6" customHeight="1" x14ac:dyDescent="0.25">
      <c r="A109" s="80"/>
      <c r="B109" s="305">
        <f t="shared" si="259"/>
        <v>95</v>
      </c>
      <c r="C109" s="84" t="s">
        <v>194</v>
      </c>
      <c r="D109" s="303" t="s">
        <v>644</v>
      </c>
      <c r="E109" s="71"/>
      <c r="F109" s="260"/>
      <c r="G109" s="261" t="s">
        <v>214</v>
      </c>
      <c r="H109" s="262"/>
      <c r="I109" s="260"/>
      <c r="J109" s="261"/>
      <c r="K109" s="262"/>
      <c r="L109" s="260"/>
      <c r="M109" s="261"/>
      <c r="N109" s="262"/>
      <c r="O109" s="260"/>
      <c r="P109" s="261"/>
      <c r="Q109" s="262"/>
      <c r="R109" s="260"/>
      <c r="S109" s="261"/>
      <c r="T109" s="262"/>
      <c r="U109" s="260"/>
      <c r="V109" s="261"/>
      <c r="W109" s="262"/>
      <c r="X109" s="260"/>
      <c r="Y109" s="261"/>
      <c r="Z109" s="262"/>
      <c r="AA109" s="260"/>
      <c r="AB109" s="261"/>
      <c r="AC109" s="262"/>
      <c r="AD109" s="260"/>
      <c r="AE109" s="261"/>
      <c r="AF109" s="262"/>
      <c r="AG109" s="260"/>
      <c r="AH109" s="261"/>
      <c r="AI109" s="262"/>
      <c r="AJ109" s="260"/>
      <c r="AK109" s="261"/>
      <c r="AL109" s="262"/>
      <c r="AM109" s="260"/>
      <c r="AN109" s="261"/>
      <c r="AO109" s="262"/>
      <c r="AP109" s="283"/>
      <c r="AQ109" s="356"/>
      <c r="AR109" s="351"/>
      <c r="AS109" s="283"/>
      <c r="AT109" s="356"/>
      <c r="AU109" s="351"/>
      <c r="AV109" s="260"/>
      <c r="AW109" s="261"/>
      <c r="AX109" s="262"/>
      <c r="AY109" s="260"/>
      <c r="AZ109" s="261"/>
      <c r="BA109" s="262"/>
      <c r="BB109" s="260"/>
      <c r="BC109" s="261"/>
      <c r="BD109" s="262"/>
      <c r="BE109" s="260"/>
      <c r="BF109" s="261"/>
      <c r="BG109" s="262"/>
      <c r="BH109" s="260"/>
      <c r="BI109" s="261"/>
      <c r="BJ109" s="262"/>
      <c r="BK109" s="260"/>
      <c r="BL109" s="261"/>
      <c r="BM109" s="262"/>
      <c r="BN109" s="260"/>
      <c r="BO109" s="261"/>
      <c r="BP109" s="262"/>
      <c r="BQ109" s="260"/>
      <c r="BR109" s="261"/>
      <c r="BS109" s="262"/>
      <c r="BT109" s="260"/>
      <c r="BU109" s="261"/>
      <c r="BV109" s="262"/>
      <c r="BW109" s="260"/>
      <c r="BX109" s="261"/>
      <c r="BY109" s="262"/>
      <c r="BZ109" s="260"/>
      <c r="CA109" s="261"/>
      <c r="CB109" s="262"/>
      <c r="CC109" s="260"/>
      <c r="CD109" s="261"/>
      <c r="CE109" s="262"/>
      <c r="CF109" s="376" t="s">
        <v>2</v>
      </c>
      <c r="CG109" s="229"/>
      <c r="CH109" s="230" t="str">
        <f>IF(ISNUMBER(FW109),IF(ISNUMBER(MATCH(GA109,$CG$15:$CG$313,0)),0,MAX(CH$14:CH108)+1),"")</f>
        <v/>
      </c>
      <c r="CI109" s="7">
        <f t="shared" si="154"/>
        <v>91</v>
      </c>
      <c r="CJ109" s="7" t="str">
        <f t="shared" si="155"/>
        <v/>
      </c>
      <c r="CK109" s="7" t="str">
        <f t="shared" si="156"/>
        <v/>
      </c>
      <c r="CL109" s="7" t="str">
        <f t="shared" si="157"/>
        <v/>
      </c>
      <c r="CM109" s="7" t="str">
        <f t="shared" si="158"/>
        <v/>
      </c>
      <c r="CN109" s="7" t="str">
        <f t="shared" si="159"/>
        <v/>
      </c>
      <c r="CO109" s="7" t="str">
        <f t="shared" si="160"/>
        <v/>
      </c>
      <c r="CP109" s="7" t="str">
        <f t="shared" si="161"/>
        <v/>
      </c>
      <c r="CQ109" s="7" t="str">
        <f t="shared" si="162"/>
        <v/>
      </c>
      <c r="CR109" s="7" t="str">
        <f t="shared" si="163"/>
        <v/>
      </c>
      <c r="CS109" s="7" t="str">
        <f t="shared" si="164"/>
        <v/>
      </c>
      <c r="CT109" s="7" t="str">
        <f t="shared" si="165"/>
        <v/>
      </c>
      <c r="CU109" s="7" t="str">
        <f t="shared" si="166"/>
        <v/>
      </c>
      <c r="CV109" s="7" t="str">
        <f t="shared" si="167"/>
        <v/>
      </c>
      <c r="CW109" s="7" t="str">
        <f t="shared" si="168"/>
        <v/>
      </c>
      <c r="CX109" s="7" t="str">
        <f t="shared" si="169"/>
        <v/>
      </c>
      <c r="CY109" s="7" t="str">
        <f t="shared" si="170"/>
        <v/>
      </c>
      <c r="CZ109" s="7" t="str">
        <f t="shared" si="171"/>
        <v/>
      </c>
      <c r="DA109" s="7" t="str">
        <f t="shared" si="172"/>
        <v/>
      </c>
      <c r="DB109" s="7" t="str">
        <f t="shared" si="173"/>
        <v/>
      </c>
      <c r="DC109" s="7" t="str">
        <f t="shared" si="174"/>
        <v/>
      </c>
      <c r="DD109" s="7" t="str">
        <f t="shared" si="175"/>
        <v/>
      </c>
      <c r="DE109" s="7" t="str">
        <f t="shared" si="176"/>
        <v/>
      </c>
      <c r="DF109" s="7" t="str">
        <f t="shared" si="177"/>
        <v/>
      </c>
      <c r="DG109" s="7">
        <f t="shared" si="178"/>
        <v>47</v>
      </c>
      <c r="DH109" s="7">
        <f t="shared" si="179"/>
        <v>47</v>
      </c>
      <c r="DI109" s="65" t="s">
        <v>2</v>
      </c>
      <c r="DJ109" s="309" t="str">
        <f t="shared" si="180"/>
        <v>mxstrn</v>
      </c>
      <c r="DK109" s="309" t="str">
        <f t="shared" si="181"/>
        <v>-</v>
      </c>
      <c r="DL109" s="309" t="str">
        <f t="shared" si="182"/>
        <v>-</v>
      </c>
      <c r="DM109" s="309" t="str">
        <f t="shared" si="183"/>
        <v>-</v>
      </c>
      <c r="DN109" s="309" t="str">
        <f t="shared" si="184"/>
        <v>-</v>
      </c>
      <c r="DO109" s="309" t="str">
        <f t="shared" si="185"/>
        <v>-</v>
      </c>
      <c r="DP109" s="309" t="str">
        <f t="shared" si="186"/>
        <v>-</v>
      </c>
      <c r="DQ109" s="309" t="str">
        <f t="shared" si="187"/>
        <v>-</v>
      </c>
      <c r="DR109" s="309" t="str">
        <f t="shared" si="188"/>
        <v>-</v>
      </c>
      <c r="DS109" s="309" t="str">
        <f t="shared" si="189"/>
        <v>-</v>
      </c>
      <c r="DT109" s="309" t="str">
        <f t="shared" si="190"/>
        <v>-</v>
      </c>
      <c r="DU109" s="309" t="str">
        <f t="shared" si="191"/>
        <v>-</v>
      </c>
      <c r="DV109" s="309" t="str">
        <f t="shared" si="192"/>
        <v>-</v>
      </c>
      <c r="DW109" s="309" t="str">
        <f t="shared" si="193"/>
        <v>-</v>
      </c>
      <c r="DX109" s="309" t="str">
        <f t="shared" si="194"/>
        <v>-</v>
      </c>
      <c r="DY109" s="309" t="str">
        <f t="shared" si="195"/>
        <v>-</v>
      </c>
      <c r="DZ109" s="309" t="str">
        <f t="shared" si="196"/>
        <v>-</v>
      </c>
      <c r="EA109" s="309" t="str">
        <f t="shared" si="197"/>
        <v>-</v>
      </c>
      <c r="EB109" s="309" t="str">
        <f t="shared" si="198"/>
        <v>-</v>
      </c>
      <c r="EC109" s="309" t="str">
        <f t="shared" si="199"/>
        <v>-</v>
      </c>
      <c r="ED109" s="309" t="str">
        <f t="shared" si="200"/>
        <v>-</v>
      </c>
      <c r="EE109" s="309" t="str">
        <f t="shared" si="201"/>
        <v>-</v>
      </c>
      <c r="EF109" s="309" t="str">
        <f t="shared" si="202"/>
        <v>-</v>
      </c>
      <c r="EG109" s="309" t="str">
        <f t="shared" si="203"/>
        <v>-</v>
      </c>
      <c r="EH109" s="309" t="str">
        <f t="shared" si="204"/>
        <v>mxstrn</v>
      </c>
      <c r="EI109" s="309" t="str">
        <f t="shared" si="205"/>
        <v>mxstrn</v>
      </c>
      <c r="EJ109" s="7"/>
      <c r="EK109" s="7"/>
      <c r="EL109" s="7"/>
      <c r="EM109" s="34"/>
      <c r="EN109" s="66">
        <f t="shared" si="206"/>
        <v>0</v>
      </c>
      <c r="EO109" s="66" t="str">
        <f t="shared" si="207"/>
        <v>-</v>
      </c>
      <c r="EP109" s="66" t="str">
        <f t="shared" si="208"/>
        <v>-</v>
      </c>
      <c r="EQ109" s="66" t="str">
        <f t="shared" si="209"/>
        <v>-</v>
      </c>
      <c r="ER109" s="66" t="str">
        <f t="shared" si="210"/>
        <v>-</v>
      </c>
      <c r="ES109" s="66" t="str">
        <f t="shared" si="211"/>
        <v>-</v>
      </c>
      <c r="ET109" s="66" t="str">
        <f t="shared" si="212"/>
        <v>-</v>
      </c>
      <c r="EU109" s="66" t="str">
        <f t="shared" si="213"/>
        <v>-</v>
      </c>
      <c r="EV109" s="66" t="str">
        <f t="shared" si="214"/>
        <v>-</v>
      </c>
      <c r="EW109" s="66" t="str">
        <f t="shared" si="215"/>
        <v>-</v>
      </c>
      <c r="EX109" s="66" t="str">
        <f t="shared" si="216"/>
        <v>-</v>
      </c>
      <c r="EY109" s="66" t="str">
        <f t="shared" si="217"/>
        <v>-</v>
      </c>
      <c r="EZ109" s="66" t="str">
        <f t="shared" si="218"/>
        <v>-</v>
      </c>
      <c r="FA109" s="66" t="str">
        <f t="shared" si="219"/>
        <v>-</v>
      </c>
      <c r="FB109" s="66" t="str">
        <f t="shared" si="220"/>
        <v>-</v>
      </c>
      <c r="FC109" s="66" t="str">
        <f t="shared" si="221"/>
        <v>-</v>
      </c>
      <c r="FD109" s="66" t="str">
        <f t="shared" si="222"/>
        <v>-</v>
      </c>
      <c r="FE109" s="66" t="str">
        <f t="shared" si="223"/>
        <v>-</v>
      </c>
      <c r="FF109" s="66" t="str">
        <f t="shared" si="224"/>
        <v>-</v>
      </c>
      <c r="FG109" s="66" t="str">
        <f t="shared" si="225"/>
        <v>-</v>
      </c>
      <c r="FH109" s="66" t="str">
        <f t="shared" si="226"/>
        <v>-</v>
      </c>
      <c r="FI109" s="66" t="str">
        <f t="shared" si="227"/>
        <v>-</v>
      </c>
      <c r="FJ109" s="66" t="str">
        <f t="shared" si="228"/>
        <v>-</v>
      </c>
      <c r="FK109" s="66" t="str">
        <f t="shared" si="229"/>
        <v>-</v>
      </c>
      <c r="FL109" s="66">
        <f t="shared" si="230"/>
        <v>50000</v>
      </c>
      <c r="FM109" s="66">
        <f t="shared" si="231"/>
        <v>500</v>
      </c>
      <c r="FN109" s="7"/>
      <c r="FO109" s="7"/>
      <c r="FP109" s="7"/>
      <c r="FQ109" s="97" t="s">
        <v>2</v>
      </c>
      <c r="FR109" s="71"/>
      <c r="FS109" s="7">
        <f>IF(ISNUMBER(INDEX($CI$15:$DI$314,$B109,GC$5)),MAX(FS$14:FS108)+1,0)</f>
        <v>0</v>
      </c>
      <c r="FT109" s="7" t="str">
        <f t="shared" si="232"/>
        <v/>
      </c>
      <c r="FU109" s="7" t="str">
        <f t="shared" si="233"/>
        <v/>
      </c>
      <c r="FV109" s="291">
        <f t="shared" si="234"/>
        <v>95</v>
      </c>
      <c r="FW109" s="291" t="str">
        <f t="shared" si="235"/>
        <v/>
      </c>
      <c r="FX109" s="291" t="str">
        <f t="shared" si="236"/>
        <v/>
      </c>
      <c r="FY109" s="85" t="str">
        <f t="shared" si="237"/>
        <v/>
      </c>
      <c r="FZ109" s="338" t="str">
        <f t="shared" si="238"/>
        <v/>
      </c>
      <c r="GA109" s="316" t="str">
        <f t="shared" si="239"/>
        <v/>
      </c>
      <c r="GB109" s="28" t="str">
        <f t="shared" si="240"/>
        <v/>
      </c>
      <c r="GC109" s="279" t="str">
        <f t="shared" si="248"/>
        <v/>
      </c>
      <c r="GD109" s="366" t="str">
        <f t="shared" si="241"/>
        <v/>
      </c>
      <c r="GE109" s="81"/>
      <c r="GF109" s="279" t="str">
        <f t="shared" si="249"/>
        <v/>
      </c>
      <c r="GG109" s="366" t="str">
        <f t="shared" si="242"/>
        <v/>
      </c>
      <c r="GH109" s="81"/>
      <c r="GI109" s="279" t="str">
        <f t="shared" si="250"/>
        <v/>
      </c>
      <c r="GJ109" s="366" t="str">
        <f t="shared" si="243"/>
        <v/>
      </c>
      <c r="GK109" s="81"/>
      <c r="GL109" s="279" t="str">
        <f t="shared" si="251"/>
        <v/>
      </c>
      <c r="GM109" s="362" t="str">
        <f t="shared" si="244"/>
        <v/>
      </c>
      <c r="GN109" s="81"/>
      <c r="GO109" s="279" t="str">
        <f t="shared" si="252"/>
        <v/>
      </c>
      <c r="GP109" s="286" t="str">
        <f t="shared" si="245"/>
        <v/>
      </c>
      <c r="GQ109" s="72"/>
      <c r="GR109" s="339" t="str">
        <f>IF(ISNUMBER(IF109),INDEX($GA$15:$GA$313,MATCH(IF109,$IE$15:$IE$190,0),1),"")</f>
        <v/>
      </c>
      <c r="GS109" s="341" t="str">
        <f t="shared" si="246"/>
        <v/>
      </c>
      <c r="GT109" s="340" t="str">
        <f t="shared" si="247"/>
        <v/>
      </c>
      <c r="GU109" s="279"/>
      <c r="GV109" s="72"/>
      <c r="GW109" s="72"/>
      <c r="GX109" s="72"/>
      <c r="GY109" s="72"/>
      <c r="GZ109" s="71"/>
      <c r="HA109" s="282"/>
      <c r="HB109" s="282"/>
      <c r="HC109" s="282"/>
      <c r="HD109" s="282"/>
      <c r="HE109" s="282"/>
      <c r="HF109" s="282"/>
      <c r="HG109" s="282"/>
      <c r="HH109" s="282"/>
      <c r="HI109" s="282"/>
      <c r="HJ109" s="282"/>
      <c r="HK109" s="293"/>
      <c r="HL109" s="293"/>
      <c r="HM109" s="75"/>
      <c r="HN109" s="293">
        <f>IF(HA109&lt;&gt;"",MAX(HN$14:HN108)+1,0)</f>
        <v>0</v>
      </c>
      <c r="HO109" s="293">
        <f>IF(HB109&lt;&gt;"",MAX(HO$14:HO108)+1,0)</f>
        <v>0</v>
      </c>
      <c r="HP109" s="293">
        <f>IF(HC109&lt;&gt;"",MAX(HP$14:HP108)+1,0)</f>
        <v>0</v>
      </c>
      <c r="HQ109" s="293">
        <f>IF(HD109&lt;&gt;"",MAX(HQ$14:HQ108)+1,0)</f>
        <v>0</v>
      </c>
      <c r="HR109" s="293">
        <f>IF(HE109&lt;&gt;"",MAX(HR$14:HR108)+1,0)</f>
        <v>0</v>
      </c>
      <c r="HS109" s="293">
        <f>IF(HF109&lt;&gt;"",MAX(HS$14:HS108)+1,0)</f>
        <v>0</v>
      </c>
      <c r="HT109" s="293">
        <f>IF(HG109&lt;&gt;"",MAX(HT$14:HT108)+1,0)</f>
        <v>0</v>
      </c>
      <c r="HU109" s="293">
        <f>IF(HH109&lt;&gt;"",MAX(HU$14:HU108)+1,0)</f>
        <v>0</v>
      </c>
      <c r="HV109" s="293">
        <f>IF(HI109&lt;&gt;"",MAX(HV$14:HV108)+1,0)</f>
        <v>0</v>
      </c>
      <c r="HW109" s="293">
        <f>IF(HJ109&lt;&gt;"",MAX(HW$14:HW108)+1,0)</f>
        <v>0</v>
      </c>
      <c r="HX109" s="293">
        <f>IF(HK109&lt;&gt;"",MAX(HX$14:HX108)+1,0)</f>
        <v>0</v>
      </c>
      <c r="HY109" s="293">
        <f>IF(HL109&lt;&gt;"",MAX(HY$14:HY108)+1,0)</f>
        <v>0</v>
      </c>
      <c r="HZ109" s="75">
        <f t="shared" si="253"/>
        <v>3</v>
      </c>
      <c r="IA109" s="75">
        <f t="shared" si="254"/>
        <v>0</v>
      </c>
      <c r="IB109" s="75">
        <f t="shared" si="255"/>
        <v>30</v>
      </c>
      <c r="IC109" s="75" t="str">
        <f t="shared" si="256"/>
        <v>mxpart</v>
      </c>
      <c r="ID109" s="395" t="str">
        <f t="shared" si="257"/>
        <v/>
      </c>
      <c r="IE109" s="394">
        <f>IF(ISNUMBER(MATCH(GA109,$IC$15:$IC$313,0)),0,MAX(IE$14:IE108)+1)</f>
        <v>0</v>
      </c>
      <c r="IF109" s="394" t="str">
        <f t="shared" si="258"/>
        <v/>
      </c>
      <c r="IG109" s="383"/>
      <c r="IH109" s="80"/>
      <c r="II109" s="19"/>
      <c r="IJ109" s="282"/>
      <c r="IK109" s="71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W109" s="71"/>
      <c r="JX109" s="293" t="str">
        <f>IF(AND(ISNUMBER(JX$14),ISNUMBER(MATCH($IC109,DJ$15:DJ$313,0))),$IC109,"")</f>
        <v/>
      </c>
      <c r="JY109" s="293" t="str">
        <f>IF(AND(ISNUMBER(JY$14),ISNUMBER(MATCH($IC109,DK$15:DK$313,0))),$IC109,"")</f>
        <v/>
      </c>
      <c r="JZ109" s="293" t="str">
        <f>IF(AND(ISNUMBER(JZ$14),ISNUMBER(MATCH($IC109,DL$15:DL$313,0))),$IC109,"")</f>
        <v/>
      </c>
      <c r="KA109" s="293" t="str">
        <f>IF(AND(ISNUMBER(KA$14),ISNUMBER(MATCH($IC109,DM$15:DM$313,0))),$IC109,"")</f>
        <v/>
      </c>
      <c r="KB109" s="293" t="str">
        <f>IF(AND(ISNUMBER(KB$14),ISNUMBER(MATCH($IC109,DN$15:DN$313,0))),$IC109,"")</f>
        <v/>
      </c>
      <c r="KC109" s="293" t="str">
        <f>IF(AND(ISNUMBER(KC$14),ISNUMBER(MATCH($IC109,DO$15:DO$313,0))),$IC109,"")</f>
        <v/>
      </c>
      <c r="KD109" s="293" t="str">
        <f>IF(AND(ISNUMBER(KD$14),ISNUMBER(MATCH($IC109,DP$15:DP$313,0))),$IC109,"")</f>
        <v/>
      </c>
      <c r="KE109" s="293" t="str">
        <f>IF(AND(ISNUMBER(KE$14),ISNUMBER(MATCH($IC109,DQ$15:DQ$313,0))),$IC109,"")</f>
        <v/>
      </c>
      <c r="KF109" s="293" t="str">
        <f>IF(AND(ISNUMBER(KF$14),ISNUMBER(MATCH($IC109,DR$15:DR$313,0))),$IC109,"")</f>
        <v/>
      </c>
      <c r="KG109" s="293" t="str">
        <f>IF(AND(ISNUMBER(KG$14),ISNUMBER(MATCH($IC109,DS$15:DS$313,0))),$IC109,"")</f>
        <v/>
      </c>
      <c r="KH109" s="293" t="str">
        <f>IF(AND(ISNUMBER(KH$14),ISNUMBER(MATCH($IC109,DT$15:DT$313,0))),$IC109,"")</f>
        <v/>
      </c>
      <c r="KI109" s="293" t="str">
        <f>IF(AND(ISNUMBER(KI$14),ISNUMBER(MATCH($IC109,DU$15:DU$313,0))),$IC109,"")</f>
        <v/>
      </c>
      <c r="KJ109" s="293" t="str">
        <f>IF(AND(ISNUMBER(KJ$14),ISNUMBER(MATCH($IC109,DV$15:DV$313,0))),$IC109,"")</f>
        <v/>
      </c>
      <c r="KK109" s="293" t="str">
        <f>IF(AND(ISNUMBER(KK$14),ISNUMBER(MATCH($IC109,DW$15:DW$313,0))),$IC109,"")</f>
        <v/>
      </c>
      <c r="KL109" s="293" t="str">
        <f>IF(AND(ISNUMBER(KL$14),ISNUMBER(MATCH($IC109,DX$15:DX$313,0))),$IC109,"")</f>
        <v/>
      </c>
      <c r="KM109" s="293" t="str">
        <f>IF(AND(ISNUMBER(KM$14),ISNUMBER(MATCH($IC109,DY$15:DY$313,0))),$IC109,"")</f>
        <v/>
      </c>
      <c r="KN109" s="293" t="str">
        <f>IF(AND(ISNUMBER(KN$14),ISNUMBER(MATCH($IC109,DZ$15:DZ$313,0))),$IC109,"")</f>
        <v/>
      </c>
      <c r="KO109" s="293" t="str">
        <f>IF(AND(ISNUMBER(KO$14),ISNUMBER(MATCH($IC109,EA$15:EA$313,0))),$IC109,"")</f>
        <v/>
      </c>
      <c r="KP109" s="293" t="str">
        <f>IF(AND(ISNUMBER(KP$14),ISNUMBER(MATCH($IC109,EB$15:EB$313,0))),$IC109,"")</f>
        <v/>
      </c>
      <c r="KQ109" s="293" t="str">
        <f>IF(AND(ISNUMBER(KQ$14),ISNUMBER(MATCH($IC109,EC$15:EC$313,0))),$IC109,"")</f>
        <v/>
      </c>
      <c r="KR109" s="293" t="str">
        <f>IF(AND(ISNUMBER(KR$14),ISNUMBER(MATCH($IC109,ED$15:ED$313,0))),$IC109,"")</f>
        <v/>
      </c>
      <c r="KS109" s="293" t="str">
        <f>IF(AND(ISNUMBER(KS$14),ISNUMBER(MATCH($IC109,EE$15:EE$313,0))),$IC109,"")</f>
        <v/>
      </c>
      <c r="KT109" s="293" t="str">
        <f>IF(AND(ISNUMBER(KT$14),ISNUMBER(MATCH($IC109,EF$15:EF$313,0))),$IC109,"")</f>
        <v/>
      </c>
      <c r="KU109" s="293" t="str">
        <f>IF(AND(ISNUMBER(KU$14),ISNUMBER(MATCH($IC109,EG$15:EG$313,0))),$IC109,"")</f>
        <v/>
      </c>
      <c r="KV109" s="293" t="str">
        <f>IF(AND(ISNUMBER(KV$14),ISNUMBER(MATCH($IC109,EH$15:EH$313,0))),$IC109,"")</f>
        <v>mxpart</v>
      </c>
      <c r="KW109" s="293" t="str">
        <f>IF(AND(ISNUMBER(KW$14),ISNUMBER(MATCH($IC109,EI$15:EI$313,0))),$IC109,"")</f>
        <v>mxpart</v>
      </c>
      <c r="KX109" s="293" t="str">
        <f>IF(AND(ISNUMBER(KX$14),ISNUMBER(MATCH($IC109,EJ$15:EJ$313,0))),$IC109,"")</f>
        <v/>
      </c>
      <c r="KY109" s="293" t="str">
        <f>IF(AND(ISNUMBER(KY$14),ISNUMBER(MATCH($IC109,EK$15:EK$313,0))),$IC109,"")</f>
        <v/>
      </c>
      <c r="KZ109" s="293"/>
      <c r="LA109" s="293"/>
      <c r="LB109" s="293"/>
      <c r="LC109" s="75">
        <f>COUNTIF(JX109:KY109,"="&amp;IC109)</f>
        <v>2</v>
      </c>
      <c r="LD109" s="71"/>
      <c r="LE109" s="71"/>
      <c r="LF109" s="71"/>
      <c r="LG109" s="71"/>
      <c r="LH109" s="71"/>
      <c r="LI109" s="71"/>
      <c r="LJ109" s="71"/>
      <c r="LK109" s="71"/>
      <c r="LL109" s="71"/>
      <c r="LM109" s="71"/>
      <c r="LN109" s="71"/>
      <c r="LO109" s="71"/>
      <c r="LP109" s="71"/>
      <c r="LQ109" s="71"/>
    </row>
    <row r="110" spans="1:329" ht="6" customHeight="1" x14ac:dyDescent="0.25">
      <c r="A110" s="80"/>
      <c r="B110" s="305">
        <f t="shared" si="259"/>
        <v>96</v>
      </c>
      <c r="C110" s="84" t="s">
        <v>195</v>
      </c>
      <c r="D110" s="303" t="s">
        <v>591</v>
      </c>
      <c r="E110" s="71"/>
      <c r="F110" s="260"/>
      <c r="G110" s="261" t="s">
        <v>215</v>
      </c>
      <c r="H110" s="262"/>
      <c r="I110" s="260"/>
      <c r="J110" s="261"/>
      <c r="K110" s="262"/>
      <c r="L110" s="260"/>
      <c r="M110" s="261"/>
      <c r="N110" s="262"/>
      <c r="O110" s="260"/>
      <c r="P110" s="261"/>
      <c r="Q110" s="262"/>
      <c r="R110" s="260"/>
      <c r="S110" s="261"/>
      <c r="T110" s="262"/>
      <c r="U110" s="260"/>
      <c r="V110" s="261"/>
      <c r="W110" s="262"/>
      <c r="X110" s="260"/>
      <c r="Y110" s="261"/>
      <c r="Z110" s="262"/>
      <c r="AA110" s="260"/>
      <c r="AB110" s="261"/>
      <c r="AC110" s="262"/>
      <c r="AD110" s="260"/>
      <c r="AE110" s="261"/>
      <c r="AF110" s="262"/>
      <c r="AG110" s="260"/>
      <c r="AH110" s="261"/>
      <c r="AI110" s="262"/>
      <c r="AJ110" s="260"/>
      <c r="AK110" s="261"/>
      <c r="AL110" s="262"/>
      <c r="AM110" s="260"/>
      <c r="AN110" s="261"/>
      <c r="AO110" s="262"/>
      <c r="AP110" s="283"/>
      <c r="AQ110" s="356"/>
      <c r="AR110" s="351"/>
      <c r="AS110" s="283"/>
      <c r="AT110" s="356"/>
      <c r="AU110" s="351"/>
      <c r="AV110" s="260"/>
      <c r="AW110" s="261"/>
      <c r="AX110" s="262"/>
      <c r="AY110" s="260"/>
      <c r="AZ110" s="261"/>
      <c r="BA110" s="262"/>
      <c r="BB110" s="260"/>
      <c r="BC110" s="261"/>
      <c r="BD110" s="262"/>
      <c r="BE110" s="260"/>
      <c r="BF110" s="261"/>
      <c r="BG110" s="262"/>
      <c r="BH110" s="260"/>
      <c r="BI110" s="261"/>
      <c r="BJ110" s="262"/>
      <c r="BK110" s="260"/>
      <c r="BL110" s="261"/>
      <c r="BM110" s="262"/>
      <c r="BN110" s="260"/>
      <c r="BO110" s="261"/>
      <c r="BP110" s="262"/>
      <c r="BQ110" s="260"/>
      <c r="BR110" s="261"/>
      <c r="BS110" s="262"/>
      <c r="BT110" s="260"/>
      <c r="BU110" s="261"/>
      <c r="BV110" s="262"/>
      <c r="BW110" s="260"/>
      <c r="BX110" s="261"/>
      <c r="BY110" s="262"/>
      <c r="BZ110" s="260"/>
      <c r="CA110" s="261"/>
      <c r="CB110" s="262"/>
      <c r="CC110" s="260"/>
      <c r="CD110" s="261"/>
      <c r="CE110" s="262"/>
      <c r="CF110" s="376" t="s">
        <v>2</v>
      </c>
      <c r="CG110" s="229"/>
      <c r="CH110" s="230" t="str">
        <f>IF(ISNUMBER(FW110),IF(ISNUMBER(MATCH(GA110,$CG$15:$CG$313,0)),0,MAX(CH$14:CH109)+1),"")</f>
        <v/>
      </c>
      <c r="CI110" s="7">
        <f t="shared" si="154"/>
        <v>92</v>
      </c>
      <c r="CJ110" s="7" t="str">
        <f t="shared" si="155"/>
        <v/>
      </c>
      <c r="CK110" s="7" t="str">
        <f t="shared" si="156"/>
        <v/>
      </c>
      <c r="CL110" s="7" t="str">
        <f t="shared" si="157"/>
        <v/>
      </c>
      <c r="CM110" s="7" t="str">
        <f t="shared" si="158"/>
        <v/>
      </c>
      <c r="CN110" s="7" t="str">
        <f t="shared" si="159"/>
        <v/>
      </c>
      <c r="CO110" s="7" t="str">
        <f t="shared" si="160"/>
        <v/>
      </c>
      <c r="CP110" s="7" t="str">
        <f t="shared" si="161"/>
        <v/>
      </c>
      <c r="CQ110" s="7" t="str">
        <f t="shared" si="162"/>
        <v/>
      </c>
      <c r="CR110" s="7" t="str">
        <f t="shared" si="163"/>
        <v/>
      </c>
      <c r="CS110" s="7" t="str">
        <f t="shared" si="164"/>
        <v/>
      </c>
      <c r="CT110" s="7" t="str">
        <f t="shared" si="165"/>
        <v/>
      </c>
      <c r="CU110" s="7" t="str">
        <f t="shared" si="166"/>
        <v/>
      </c>
      <c r="CV110" s="7" t="str">
        <f t="shared" si="167"/>
        <v/>
      </c>
      <c r="CW110" s="7" t="str">
        <f t="shared" si="168"/>
        <v/>
      </c>
      <c r="CX110" s="7" t="str">
        <f t="shared" si="169"/>
        <v/>
      </c>
      <c r="CY110" s="7" t="str">
        <f t="shared" si="170"/>
        <v/>
      </c>
      <c r="CZ110" s="7" t="str">
        <f t="shared" si="171"/>
        <v/>
      </c>
      <c r="DA110" s="7" t="str">
        <f t="shared" si="172"/>
        <v/>
      </c>
      <c r="DB110" s="7" t="str">
        <f t="shared" si="173"/>
        <v/>
      </c>
      <c r="DC110" s="7" t="str">
        <f t="shared" si="174"/>
        <v/>
      </c>
      <c r="DD110" s="7" t="str">
        <f t="shared" si="175"/>
        <v/>
      </c>
      <c r="DE110" s="7" t="str">
        <f t="shared" si="176"/>
        <v/>
      </c>
      <c r="DF110" s="7" t="str">
        <f t="shared" si="177"/>
        <v/>
      </c>
      <c r="DG110" s="7" t="str">
        <f t="shared" si="178"/>
        <v/>
      </c>
      <c r="DH110" s="7" t="str">
        <f t="shared" si="179"/>
        <v/>
      </c>
      <c r="DI110" s="65" t="s">
        <v>2</v>
      </c>
      <c r="DJ110" s="309" t="str">
        <f t="shared" si="180"/>
        <v>alh</v>
      </c>
      <c r="DK110" s="309" t="str">
        <f t="shared" si="181"/>
        <v>-</v>
      </c>
      <c r="DL110" s="309" t="str">
        <f t="shared" si="182"/>
        <v>-</v>
      </c>
      <c r="DM110" s="309" t="str">
        <f t="shared" si="183"/>
        <v>-</v>
      </c>
      <c r="DN110" s="309" t="str">
        <f t="shared" si="184"/>
        <v>-</v>
      </c>
      <c r="DO110" s="309" t="str">
        <f t="shared" si="185"/>
        <v>-</v>
      </c>
      <c r="DP110" s="309" t="str">
        <f t="shared" si="186"/>
        <v>-</v>
      </c>
      <c r="DQ110" s="309" t="str">
        <f t="shared" si="187"/>
        <v>-</v>
      </c>
      <c r="DR110" s="309" t="str">
        <f t="shared" si="188"/>
        <v>-</v>
      </c>
      <c r="DS110" s="309" t="str">
        <f t="shared" si="189"/>
        <v>-</v>
      </c>
      <c r="DT110" s="309" t="str">
        <f t="shared" si="190"/>
        <v>-</v>
      </c>
      <c r="DU110" s="309" t="str">
        <f t="shared" si="191"/>
        <v>-</v>
      </c>
      <c r="DV110" s="309" t="str">
        <f t="shared" si="192"/>
        <v>-</v>
      </c>
      <c r="DW110" s="309" t="str">
        <f t="shared" si="193"/>
        <v>-</v>
      </c>
      <c r="DX110" s="309" t="str">
        <f t="shared" si="194"/>
        <v>-</v>
      </c>
      <c r="DY110" s="309" t="str">
        <f t="shared" si="195"/>
        <v>-</v>
      </c>
      <c r="DZ110" s="309" t="str">
        <f t="shared" si="196"/>
        <v>-</v>
      </c>
      <c r="EA110" s="309" t="str">
        <f t="shared" si="197"/>
        <v>-</v>
      </c>
      <c r="EB110" s="309" t="str">
        <f t="shared" si="198"/>
        <v>-</v>
      </c>
      <c r="EC110" s="309" t="str">
        <f t="shared" si="199"/>
        <v>-</v>
      </c>
      <c r="ED110" s="309" t="str">
        <f t="shared" si="200"/>
        <v>-</v>
      </c>
      <c r="EE110" s="309" t="str">
        <f t="shared" si="201"/>
        <v>-</v>
      </c>
      <c r="EF110" s="309" t="str">
        <f t="shared" si="202"/>
        <v>-</v>
      </c>
      <c r="EG110" s="309" t="str">
        <f t="shared" si="203"/>
        <v>-</v>
      </c>
      <c r="EH110" s="309" t="str">
        <f t="shared" si="204"/>
        <v>-</v>
      </c>
      <c r="EI110" s="309" t="str">
        <f t="shared" si="205"/>
        <v>-</v>
      </c>
      <c r="EJ110" s="7"/>
      <c r="EK110" s="7"/>
      <c r="EL110" s="7"/>
      <c r="EM110" s="34"/>
      <c r="EN110" s="66" t="str">
        <f t="shared" si="206"/>
        <v>-</v>
      </c>
      <c r="EO110" s="66" t="str">
        <f t="shared" si="207"/>
        <v>-</v>
      </c>
      <c r="EP110" s="66" t="str">
        <f t="shared" si="208"/>
        <v>-</v>
      </c>
      <c r="EQ110" s="66" t="str">
        <f t="shared" si="209"/>
        <v>-</v>
      </c>
      <c r="ER110" s="66" t="str">
        <f t="shared" si="210"/>
        <v>-</v>
      </c>
      <c r="ES110" s="66" t="str">
        <f t="shared" si="211"/>
        <v>-</v>
      </c>
      <c r="ET110" s="66" t="str">
        <f t="shared" si="212"/>
        <v>-</v>
      </c>
      <c r="EU110" s="66" t="str">
        <f t="shared" si="213"/>
        <v>-</v>
      </c>
      <c r="EV110" s="66" t="str">
        <f t="shared" si="214"/>
        <v>-</v>
      </c>
      <c r="EW110" s="66" t="str">
        <f t="shared" si="215"/>
        <v>-</v>
      </c>
      <c r="EX110" s="66" t="str">
        <f t="shared" si="216"/>
        <v>-</v>
      </c>
      <c r="EY110" s="66" t="str">
        <f t="shared" si="217"/>
        <v>-</v>
      </c>
      <c r="EZ110" s="66" t="str">
        <f t="shared" si="218"/>
        <v>-</v>
      </c>
      <c r="FA110" s="66" t="str">
        <f t="shared" si="219"/>
        <v>-</v>
      </c>
      <c r="FB110" s="66" t="str">
        <f t="shared" si="220"/>
        <v>-</v>
      </c>
      <c r="FC110" s="66" t="str">
        <f t="shared" si="221"/>
        <v>-</v>
      </c>
      <c r="FD110" s="66" t="str">
        <f t="shared" si="222"/>
        <v>-</v>
      </c>
      <c r="FE110" s="66" t="str">
        <f t="shared" si="223"/>
        <v>-</v>
      </c>
      <c r="FF110" s="66" t="str">
        <f t="shared" si="224"/>
        <v>-</v>
      </c>
      <c r="FG110" s="66" t="str">
        <f t="shared" si="225"/>
        <v>-</v>
      </c>
      <c r="FH110" s="66" t="str">
        <f t="shared" si="226"/>
        <v>-</v>
      </c>
      <c r="FI110" s="66" t="str">
        <f t="shared" si="227"/>
        <v>-</v>
      </c>
      <c r="FJ110" s="66" t="str">
        <f t="shared" si="228"/>
        <v>-</v>
      </c>
      <c r="FK110" s="66" t="str">
        <f t="shared" si="229"/>
        <v>-</v>
      </c>
      <c r="FL110" s="66" t="str">
        <f t="shared" si="230"/>
        <v>-</v>
      </c>
      <c r="FM110" s="66" t="str">
        <f t="shared" si="231"/>
        <v>-</v>
      </c>
      <c r="FN110" s="7"/>
      <c r="FO110" s="7"/>
      <c r="FP110" s="7"/>
      <c r="FQ110" s="97" t="s">
        <v>2</v>
      </c>
      <c r="FR110" s="71"/>
      <c r="FS110" s="7">
        <f>IF(ISNUMBER(INDEX($CI$15:$DI$314,$B110,GC$5)),MAX(FS$14:FS109)+1,0)</f>
        <v>0</v>
      </c>
      <c r="FT110" s="7" t="str">
        <f t="shared" si="232"/>
        <v/>
      </c>
      <c r="FU110" s="7" t="str">
        <f t="shared" si="233"/>
        <v/>
      </c>
      <c r="FV110" s="291">
        <f t="shared" si="234"/>
        <v>96</v>
      </c>
      <c r="FW110" s="291" t="str">
        <f t="shared" si="235"/>
        <v/>
      </c>
      <c r="FX110" s="291" t="str">
        <f t="shared" si="236"/>
        <v/>
      </c>
      <c r="FY110" s="85" t="str">
        <f t="shared" si="237"/>
        <v/>
      </c>
      <c r="FZ110" s="338" t="str">
        <f t="shared" si="238"/>
        <v/>
      </c>
      <c r="GA110" s="316" t="str">
        <f t="shared" si="239"/>
        <v/>
      </c>
      <c r="GB110" s="28" t="str">
        <f t="shared" si="240"/>
        <v/>
      </c>
      <c r="GC110" s="279" t="str">
        <f t="shared" si="248"/>
        <v/>
      </c>
      <c r="GD110" s="366" t="str">
        <f t="shared" si="241"/>
        <v/>
      </c>
      <c r="GE110" s="81"/>
      <c r="GF110" s="279" t="str">
        <f t="shared" si="249"/>
        <v/>
      </c>
      <c r="GG110" s="366" t="str">
        <f t="shared" si="242"/>
        <v/>
      </c>
      <c r="GH110" s="81"/>
      <c r="GI110" s="279" t="str">
        <f t="shared" si="250"/>
        <v/>
      </c>
      <c r="GJ110" s="366" t="str">
        <f t="shared" si="243"/>
        <v/>
      </c>
      <c r="GK110" s="81"/>
      <c r="GL110" s="279" t="str">
        <f t="shared" si="251"/>
        <v/>
      </c>
      <c r="GM110" s="362" t="str">
        <f t="shared" si="244"/>
        <v/>
      </c>
      <c r="GN110" s="81"/>
      <c r="GO110" s="279" t="str">
        <f t="shared" si="252"/>
        <v/>
      </c>
      <c r="GP110" s="286" t="str">
        <f t="shared" si="245"/>
        <v/>
      </c>
      <c r="GQ110" s="72"/>
      <c r="GR110" s="339" t="str">
        <f>IF(ISNUMBER(IF110),INDEX($GA$15:$GA$313,MATCH(IF110,$IE$15:$IE$190,0),1),"")</f>
        <v/>
      </c>
      <c r="GS110" s="341" t="str">
        <f t="shared" si="246"/>
        <v/>
      </c>
      <c r="GT110" s="340" t="str">
        <f t="shared" si="247"/>
        <v/>
      </c>
      <c r="GU110" s="279"/>
      <c r="GV110" s="72"/>
      <c r="GW110" s="72"/>
      <c r="GX110" s="72"/>
      <c r="GY110" s="72"/>
      <c r="GZ110" s="71"/>
      <c r="HA110" s="282"/>
      <c r="HB110" s="282"/>
      <c r="HC110" s="282"/>
      <c r="HD110" s="282"/>
      <c r="HE110" s="282"/>
      <c r="HF110" s="282"/>
      <c r="HG110" s="282"/>
      <c r="HH110" s="282"/>
      <c r="HI110" s="282"/>
      <c r="HJ110" s="282"/>
      <c r="HK110" s="293"/>
      <c r="HL110" s="293"/>
      <c r="HM110" s="75"/>
      <c r="HN110" s="293">
        <f>IF(HA110&lt;&gt;"",MAX(HN$14:HN109)+1,0)</f>
        <v>0</v>
      </c>
      <c r="HO110" s="293">
        <f>IF(HB110&lt;&gt;"",MAX(HO$14:HO109)+1,0)</f>
        <v>0</v>
      </c>
      <c r="HP110" s="293">
        <f>IF(HC110&lt;&gt;"",MAX(HP$14:HP109)+1,0)</f>
        <v>0</v>
      </c>
      <c r="HQ110" s="293">
        <f>IF(HD110&lt;&gt;"",MAX(HQ$14:HQ109)+1,0)</f>
        <v>0</v>
      </c>
      <c r="HR110" s="293">
        <f>IF(HE110&lt;&gt;"",MAX(HR$14:HR109)+1,0)</f>
        <v>0</v>
      </c>
      <c r="HS110" s="293">
        <f>IF(HF110&lt;&gt;"",MAX(HS$14:HS109)+1,0)</f>
        <v>0</v>
      </c>
      <c r="HT110" s="293">
        <f>IF(HG110&lt;&gt;"",MAX(HT$14:HT109)+1,0)</f>
        <v>0</v>
      </c>
      <c r="HU110" s="293">
        <f>IF(HH110&lt;&gt;"",MAX(HU$14:HU109)+1,0)</f>
        <v>0</v>
      </c>
      <c r="HV110" s="293">
        <f>IF(HI110&lt;&gt;"",MAX(HV$14:HV109)+1,0)</f>
        <v>0</v>
      </c>
      <c r="HW110" s="293">
        <f>IF(HJ110&lt;&gt;"",MAX(HW$14:HW109)+1,0)</f>
        <v>0</v>
      </c>
      <c r="HX110" s="293">
        <f>IF(HK110&lt;&gt;"",MAX(HX$14:HX109)+1,0)</f>
        <v>0</v>
      </c>
      <c r="HY110" s="293">
        <f>IF(HL110&lt;&gt;"",MAX(HY$14:HY109)+1,0)</f>
        <v>0</v>
      </c>
      <c r="HZ110" s="75">
        <f t="shared" si="253"/>
        <v>3</v>
      </c>
      <c r="IA110" s="75">
        <f t="shared" si="254"/>
        <v>0</v>
      </c>
      <c r="IB110" s="75">
        <f t="shared" si="255"/>
        <v>31</v>
      </c>
      <c r="IC110" s="75" t="str">
        <f t="shared" si="256"/>
        <v>nadvfd</v>
      </c>
      <c r="ID110" s="395" t="str">
        <f t="shared" si="257"/>
        <v/>
      </c>
      <c r="IE110" s="394">
        <f>IF(ISNUMBER(MATCH(GA110,$IC$15:$IC$313,0)),0,MAX(IE$14:IE109)+1)</f>
        <v>0</v>
      </c>
      <c r="IF110" s="394" t="str">
        <f t="shared" si="258"/>
        <v/>
      </c>
      <c r="IG110" s="383"/>
      <c r="IH110" s="80"/>
      <c r="II110" s="19"/>
      <c r="IJ110" s="282"/>
      <c r="IK110" s="71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W110" s="71"/>
      <c r="JX110" s="293" t="str">
        <f>IF(AND(ISNUMBER(JX$14),ISNUMBER(MATCH($IC110,DJ$15:DJ$313,0))),$IC110,"")</f>
        <v>nadvfd</v>
      </c>
      <c r="JY110" s="293" t="str">
        <f>IF(AND(ISNUMBER(JY$14),ISNUMBER(MATCH($IC110,DK$15:DK$313,0))),$IC110,"")</f>
        <v/>
      </c>
      <c r="JZ110" s="293" t="str">
        <f>IF(AND(ISNUMBER(JZ$14),ISNUMBER(MATCH($IC110,DL$15:DL$313,0))),$IC110,"")</f>
        <v/>
      </c>
      <c r="KA110" s="293" t="str">
        <f>IF(AND(ISNUMBER(KA$14),ISNUMBER(MATCH($IC110,DM$15:DM$313,0))),$IC110,"")</f>
        <v/>
      </c>
      <c r="KB110" s="293" t="str">
        <f>IF(AND(ISNUMBER(KB$14),ISNUMBER(MATCH($IC110,DN$15:DN$313,0))),$IC110,"")</f>
        <v/>
      </c>
      <c r="KC110" s="293" t="str">
        <f>IF(AND(ISNUMBER(KC$14),ISNUMBER(MATCH($IC110,DO$15:DO$313,0))),$IC110,"")</f>
        <v/>
      </c>
      <c r="KD110" s="293" t="str">
        <f>IF(AND(ISNUMBER(KD$14),ISNUMBER(MATCH($IC110,DP$15:DP$313,0))),$IC110,"")</f>
        <v/>
      </c>
      <c r="KE110" s="293" t="str">
        <f>IF(AND(ISNUMBER(KE$14),ISNUMBER(MATCH($IC110,DQ$15:DQ$313,0))),$IC110,"")</f>
        <v/>
      </c>
      <c r="KF110" s="293" t="str">
        <f>IF(AND(ISNUMBER(KF$14),ISNUMBER(MATCH($IC110,DR$15:DR$313,0))),$IC110,"")</f>
        <v/>
      </c>
      <c r="KG110" s="293" t="str">
        <f>IF(AND(ISNUMBER(KG$14),ISNUMBER(MATCH($IC110,DS$15:DS$313,0))),$IC110,"")</f>
        <v/>
      </c>
      <c r="KH110" s="293" t="str">
        <f>IF(AND(ISNUMBER(KH$14),ISNUMBER(MATCH($IC110,DT$15:DT$313,0))),$IC110,"")</f>
        <v>nadvfd</v>
      </c>
      <c r="KI110" s="293" t="str">
        <f>IF(AND(ISNUMBER(KI$14),ISNUMBER(MATCH($IC110,DU$15:DU$313,0))),$IC110,"")</f>
        <v>nadvfd</v>
      </c>
      <c r="KJ110" s="293" t="str">
        <f>IF(AND(ISNUMBER(KJ$14),ISNUMBER(MATCH($IC110,DV$15:DV$313,0))),$IC110,"")</f>
        <v/>
      </c>
      <c r="KK110" s="293" t="str">
        <f>IF(AND(ISNUMBER(KK$14),ISNUMBER(MATCH($IC110,DW$15:DW$313,0))),$IC110,"")</f>
        <v/>
      </c>
      <c r="KL110" s="293" t="str">
        <f>IF(AND(ISNUMBER(KL$14),ISNUMBER(MATCH($IC110,DX$15:DX$313,0))),$IC110,"")</f>
        <v/>
      </c>
      <c r="KM110" s="293" t="str">
        <f>IF(AND(ISNUMBER(KM$14),ISNUMBER(MATCH($IC110,DY$15:DY$313,0))),$IC110,"")</f>
        <v/>
      </c>
      <c r="KN110" s="293" t="str">
        <f>IF(AND(ISNUMBER(KN$14),ISNUMBER(MATCH($IC110,DZ$15:DZ$313,0))),$IC110,"")</f>
        <v/>
      </c>
      <c r="KO110" s="293" t="str">
        <f>IF(AND(ISNUMBER(KO$14),ISNUMBER(MATCH($IC110,EA$15:EA$313,0))),$IC110,"")</f>
        <v/>
      </c>
      <c r="KP110" s="293" t="str">
        <f>IF(AND(ISNUMBER(KP$14),ISNUMBER(MATCH($IC110,EB$15:EB$313,0))),$IC110,"")</f>
        <v/>
      </c>
      <c r="KQ110" s="293" t="str">
        <f>IF(AND(ISNUMBER(KQ$14),ISNUMBER(MATCH($IC110,EC$15:EC$313,0))),$IC110,"")</f>
        <v/>
      </c>
      <c r="KR110" s="293" t="str">
        <f>IF(AND(ISNUMBER(KR$14),ISNUMBER(MATCH($IC110,ED$15:ED$313,0))),$IC110,"")</f>
        <v/>
      </c>
      <c r="KS110" s="293" t="str">
        <f>IF(AND(ISNUMBER(KS$14),ISNUMBER(MATCH($IC110,EE$15:EE$313,0))),$IC110,"")</f>
        <v/>
      </c>
      <c r="KT110" s="293" t="str">
        <f>IF(AND(ISNUMBER(KT$14),ISNUMBER(MATCH($IC110,EF$15:EF$313,0))),$IC110,"")</f>
        <v/>
      </c>
      <c r="KU110" s="293" t="str">
        <f>IF(AND(ISNUMBER(KU$14),ISNUMBER(MATCH($IC110,EG$15:EG$313,0))),$IC110,"")</f>
        <v/>
      </c>
      <c r="KV110" s="293" t="str">
        <f>IF(AND(ISNUMBER(KV$14),ISNUMBER(MATCH($IC110,EH$15:EH$313,0))),$IC110,"")</f>
        <v>nadvfd</v>
      </c>
      <c r="KW110" s="293" t="str">
        <f>IF(AND(ISNUMBER(KW$14),ISNUMBER(MATCH($IC110,EI$15:EI$313,0))),$IC110,"")</f>
        <v/>
      </c>
      <c r="KX110" s="293" t="str">
        <f>IF(AND(ISNUMBER(KX$14),ISNUMBER(MATCH($IC110,EJ$15:EJ$313,0))),$IC110,"")</f>
        <v/>
      </c>
      <c r="KY110" s="293" t="str">
        <f>IF(AND(ISNUMBER(KY$14),ISNUMBER(MATCH($IC110,EK$15:EK$313,0))),$IC110,"")</f>
        <v/>
      </c>
      <c r="KZ110" s="293"/>
      <c r="LA110" s="293"/>
      <c r="LB110" s="293"/>
      <c r="LC110" s="75">
        <f>COUNTIF(JX110:KY110,"="&amp;IC110)</f>
        <v>4</v>
      </c>
      <c r="LD110" s="71"/>
      <c r="LE110" s="71"/>
      <c r="LF110" s="71"/>
      <c r="LG110" s="71"/>
      <c r="LH110" s="71"/>
      <c r="LI110" s="71"/>
      <c r="LJ110" s="71"/>
      <c r="LK110" s="71"/>
      <c r="LL110" s="71"/>
      <c r="LM110" s="71"/>
      <c r="LN110" s="71"/>
      <c r="LO110" s="71"/>
      <c r="LP110" s="71"/>
      <c r="LQ110" s="71"/>
    </row>
    <row r="111" spans="1:329" ht="6" customHeight="1" x14ac:dyDescent="0.25">
      <c r="A111" s="80"/>
      <c r="B111" s="305">
        <f t="shared" si="259"/>
        <v>97</v>
      </c>
      <c r="C111" s="84" t="s">
        <v>196</v>
      </c>
      <c r="D111" s="303" t="s">
        <v>239</v>
      </c>
      <c r="E111" s="71"/>
      <c r="F111" s="260"/>
      <c r="G111" s="261" t="s">
        <v>204</v>
      </c>
      <c r="H111" s="262" t="s">
        <v>2</v>
      </c>
      <c r="I111" s="260"/>
      <c r="J111" s="261"/>
      <c r="K111" s="262"/>
      <c r="L111" s="260"/>
      <c r="M111" s="261"/>
      <c r="N111" s="262"/>
      <c r="O111" s="260"/>
      <c r="P111" s="261"/>
      <c r="Q111" s="262"/>
      <c r="R111" s="260"/>
      <c r="S111" s="261"/>
      <c r="T111" s="262"/>
      <c r="U111" s="260"/>
      <c r="V111" s="261"/>
      <c r="W111" s="262"/>
      <c r="X111" s="260"/>
      <c r="Y111" s="261"/>
      <c r="Z111" s="262"/>
      <c r="AA111" s="260"/>
      <c r="AB111" s="261"/>
      <c r="AC111" s="262"/>
      <c r="AD111" s="260"/>
      <c r="AE111" s="261"/>
      <c r="AF111" s="262"/>
      <c r="AG111" s="260"/>
      <c r="AH111" s="261"/>
      <c r="AI111" s="262"/>
      <c r="AJ111" s="260"/>
      <c r="AK111" s="261"/>
      <c r="AL111" s="262"/>
      <c r="AM111" s="260"/>
      <c r="AN111" s="261"/>
      <c r="AO111" s="262"/>
      <c r="AP111" s="283"/>
      <c r="AQ111" s="356"/>
      <c r="AR111" s="351"/>
      <c r="AS111" s="283"/>
      <c r="AT111" s="356"/>
      <c r="AU111" s="351"/>
      <c r="AV111" s="260"/>
      <c r="AW111" s="261"/>
      <c r="AX111" s="262"/>
      <c r="AY111" s="260"/>
      <c r="AZ111" s="261"/>
      <c r="BA111" s="262"/>
      <c r="BB111" s="260"/>
      <c r="BC111" s="261"/>
      <c r="BD111" s="262"/>
      <c r="BE111" s="260"/>
      <c r="BF111" s="261"/>
      <c r="BG111" s="262"/>
      <c r="BH111" s="260"/>
      <c r="BI111" s="261"/>
      <c r="BJ111" s="262"/>
      <c r="BK111" s="260"/>
      <c r="BL111" s="261"/>
      <c r="BM111" s="262"/>
      <c r="BN111" s="260"/>
      <c r="BO111" s="261"/>
      <c r="BP111" s="262"/>
      <c r="BQ111" s="260"/>
      <c r="BR111" s="261"/>
      <c r="BS111" s="262"/>
      <c r="BT111" s="260"/>
      <c r="BU111" s="261"/>
      <c r="BV111" s="262"/>
      <c r="BW111" s="260"/>
      <c r="BX111" s="261"/>
      <c r="BY111" s="262"/>
      <c r="BZ111" s="260"/>
      <c r="CA111" s="261"/>
      <c r="CB111" s="262"/>
      <c r="CC111" s="260"/>
      <c r="CD111" s="261"/>
      <c r="CE111" s="262"/>
      <c r="CF111" s="376" t="s">
        <v>2</v>
      </c>
      <c r="CG111" s="229"/>
      <c r="CH111" s="230" t="str">
        <f>IF(ISNUMBER(FW111),IF(ISNUMBER(MATCH(GA111,$CG$15:$CG$313,0)),0,MAX(CH$14:CH110)+1),"")</f>
        <v/>
      </c>
      <c r="CI111" s="7">
        <f t="shared" si="154"/>
        <v>93</v>
      </c>
      <c r="CJ111" s="7" t="str">
        <f t="shared" si="155"/>
        <v/>
      </c>
      <c r="CK111" s="7" t="str">
        <f t="shared" si="156"/>
        <v/>
      </c>
      <c r="CL111" s="7" t="str">
        <f t="shared" si="157"/>
        <v/>
      </c>
      <c r="CM111" s="7" t="str">
        <f t="shared" si="158"/>
        <v/>
      </c>
      <c r="CN111" s="7" t="str">
        <f t="shared" si="159"/>
        <v/>
      </c>
      <c r="CO111" s="7" t="str">
        <f t="shared" si="160"/>
        <v/>
      </c>
      <c r="CP111" s="7" t="str">
        <f t="shared" si="161"/>
        <v/>
      </c>
      <c r="CQ111" s="7" t="str">
        <f t="shared" si="162"/>
        <v/>
      </c>
      <c r="CR111" s="7" t="str">
        <f t="shared" si="163"/>
        <v/>
      </c>
      <c r="CS111" s="7" t="str">
        <f t="shared" si="164"/>
        <v/>
      </c>
      <c r="CT111" s="7" t="str">
        <f t="shared" si="165"/>
        <v/>
      </c>
      <c r="CU111" s="7" t="str">
        <f t="shared" si="166"/>
        <v/>
      </c>
      <c r="CV111" s="7" t="str">
        <f t="shared" si="167"/>
        <v/>
      </c>
      <c r="CW111" s="7" t="str">
        <f t="shared" si="168"/>
        <v/>
      </c>
      <c r="CX111" s="7" t="str">
        <f t="shared" si="169"/>
        <v/>
      </c>
      <c r="CY111" s="7" t="str">
        <f t="shared" si="170"/>
        <v/>
      </c>
      <c r="CZ111" s="7" t="str">
        <f t="shared" si="171"/>
        <v/>
      </c>
      <c r="DA111" s="7" t="str">
        <f t="shared" si="172"/>
        <v/>
      </c>
      <c r="DB111" s="7" t="str">
        <f t="shared" si="173"/>
        <v/>
      </c>
      <c r="DC111" s="7" t="str">
        <f t="shared" si="174"/>
        <v/>
      </c>
      <c r="DD111" s="7" t="str">
        <f t="shared" si="175"/>
        <v/>
      </c>
      <c r="DE111" s="7" t="str">
        <f t="shared" si="176"/>
        <v/>
      </c>
      <c r="DF111" s="7" t="str">
        <f t="shared" si="177"/>
        <v/>
      </c>
      <c r="DG111" s="7" t="str">
        <f t="shared" si="178"/>
        <v/>
      </c>
      <c r="DH111" s="7" t="str">
        <f t="shared" si="179"/>
        <v/>
      </c>
      <c r="DI111" s="65" t="s">
        <v>2</v>
      </c>
      <c r="DJ111" s="309" t="str">
        <f t="shared" si="180"/>
        <v>alh1</v>
      </c>
      <c r="DK111" s="309" t="str">
        <f t="shared" si="181"/>
        <v>-</v>
      </c>
      <c r="DL111" s="309" t="str">
        <f t="shared" si="182"/>
        <v>-</v>
      </c>
      <c r="DM111" s="309" t="str">
        <f t="shared" si="183"/>
        <v>-</v>
      </c>
      <c r="DN111" s="309" t="str">
        <f t="shared" si="184"/>
        <v>-</v>
      </c>
      <c r="DO111" s="309" t="str">
        <f t="shared" si="185"/>
        <v>-</v>
      </c>
      <c r="DP111" s="309" t="str">
        <f t="shared" si="186"/>
        <v>-</v>
      </c>
      <c r="DQ111" s="309" t="str">
        <f t="shared" si="187"/>
        <v>-</v>
      </c>
      <c r="DR111" s="309" t="str">
        <f t="shared" si="188"/>
        <v>-</v>
      </c>
      <c r="DS111" s="309" t="str">
        <f t="shared" si="189"/>
        <v>-</v>
      </c>
      <c r="DT111" s="309" t="str">
        <f t="shared" si="190"/>
        <v>-</v>
      </c>
      <c r="DU111" s="309" t="str">
        <f t="shared" si="191"/>
        <v>-</v>
      </c>
      <c r="DV111" s="309" t="str">
        <f t="shared" si="192"/>
        <v>-</v>
      </c>
      <c r="DW111" s="309" t="str">
        <f t="shared" si="193"/>
        <v>-</v>
      </c>
      <c r="DX111" s="309" t="str">
        <f t="shared" si="194"/>
        <v>-</v>
      </c>
      <c r="DY111" s="309" t="str">
        <f t="shared" si="195"/>
        <v>-</v>
      </c>
      <c r="DZ111" s="309" t="str">
        <f t="shared" si="196"/>
        <v>-</v>
      </c>
      <c r="EA111" s="309" t="str">
        <f t="shared" si="197"/>
        <v>-</v>
      </c>
      <c r="EB111" s="309" t="str">
        <f t="shared" si="198"/>
        <v>-</v>
      </c>
      <c r="EC111" s="309" t="str">
        <f t="shared" si="199"/>
        <v>-</v>
      </c>
      <c r="ED111" s="309" t="str">
        <f t="shared" si="200"/>
        <v>-</v>
      </c>
      <c r="EE111" s="309" t="str">
        <f t="shared" si="201"/>
        <v>-</v>
      </c>
      <c r="EF111" s="309" t="str">
        <f t="shared" si="202"/>
        <v>-</v>
      </c>
      <c r="EG111" s="309" t="str">
        <f t="shared" si="203"/>
        <v>-</v>
      </c>
      <c r="EH111" s="309" t="str">
        <f t="shared" si="204"/>
        <v>-</v>
      </c>
      <c r="EI111" s="309" t="str">
        <f t="shared" si="205"/>
        <v>-</v>
      </c>
      <c r="EJ111" s="7"/>
      <c r="EK111" s="7"/>
      <c r="EL111" s="7"/>
      <c r="EM111" s="34"/>
      <c r="EN111" s="66" t="str">
        <f t="shared" si="206"/>
        <v>-</v>
      </c>
      <c r="EO111" s="66" t="str">
        <f t="shared" si="207"/>
        <v>-</v>
      </c>
      <c r="EP111" s="66" t="str">
        <f t="shared" si="208"/>
        <v>-</v>
      </c>
      <c r="EQ111" s="66" t="str">
        <f t="shared" si="209"/>
        <v>-</v>
      </c>
      <c r="ER111" s="66" t="str">
        <f t="shared" si="210"/>
        <v>-</v>
      </c>
      <c r="ES111" s="66" t="str">
        <f t="shared" si="211"/>
        <v>-</v>
      </c>
      <c r="ET111" s="66" t="str">
        <f t="shared" si="212"/>
        <v>-</v>
      </c>
      <c r="EU111" s="66" t="str">
        <f t="shared" si="213"/>
        <v>-</v>
      </c>
      <c r="EV111" s="66" t="str">
        <f t="shared" si="214"/>
        <v>-</v>
      </c>
      <c r="EW111" s="66" t="str">
        <f t="shared" si="215"/>
        <v>-</v>
      </c>
      <c r="EX111" s="66" t="str">
        <f t="shared" si="216"/>
        <v>-</v>
      </c>
      <c r="EY111" s="66" t="str">
        <f t="shared" si="217"/>
        <v>-</v>
      </c>
      <c r="EZ111" s="66" t="str">
        <f t="shared" si="218"/>
        <v>-</v>
      </c>
      <c r="FA111" s="66" t="str">
        <f t="shared" si="219"/>
        <v>-</v>
      </c>
      <c r="FB111" s="66" t="str">
        <f t="shared" si="220"/>
        <v>-</v>
      </c>
      <c r="FC111" s="66" t="str">
        <f t="shared" si="221"/>
        <v>-</v>
      </c>
      <c r="FD111" s="66" t="str">
        <f t="shared" si="222"/>
        <v>-</v>
      </c>
      <c r="FE111" s="66" t="str">
        <f t="shared" si="223"/>
        <v>-</v>
      </c>
      <c r="FF111" s="66" t="str">
        <f t="shared" si="224"/>
        <v>-</v>
      </c>
      <c r="FG111" s="66" t="str">
        <f t="shared" si="225"/>
        <v>-</v>
      </c>
      <c r="FH111" s="66" t="str">
        <f t="shared" si="226"/>
        <v>-</v>
      </c>
      <c r="FI111" s="66" t="str">
        <f t="shared" si="227"/>
        <v>-</v>
      </c>
      <c r="FJ111" s="66" t="str">
        <f t="shared" si="228"/>
        <v>-</v>
      </c>
      <c r="FK111" s="66" t="str">
        <f t="shared" si="229"/>
        <v>-</v>
      </c>
      <c r="FL111" s="66" t="str">
        <f t="shared" si="230"/>
        <v>-</v>
      </c>
      <c r="FM111" s="66" t="str">
        <f t="shared" si="231"/>
        <v>-</v>
      </c>
      <c r="FN111" s="7"/>
      <c r="FO111" s="7"/>
      <c r="FP111" s="7"/>
      <c r="FQ111" s="97" t="s">
        <v>2</v>
      </c>
      <c r="FR111" s="71"/>
      <c r="FS111" s="7">
        <f>IF(ISNUMBER(INDEX($CI$15:$DI$314,$B111,GC$5)),MAX(FS$14:FS110)+1,0)</f>
        <v>0</v>
      </c>
      <c r="FT111" s="7" t="str">
        <f t="shared" si="232"/>
        <v/>
      </c>
      <c r="FU111" s="7" t="str">
        <f t="shared" si="233"/>
        <v/>
      </c>
      <c r="FV111" s="291">
        <f t="shared" si="234"/>
        <v>97</v>
      </c>
      <c r="FW111" s="291" t="str">
        <f t="shared" si="235"/>
        <v/>
      </c>
      <c r="FX111" s="291" t="str">
        <f t="shared" ref="FX111:FX144" si="260">IF(ISNUMBER($FT111),INDEX($EN$15:$FQ$314,$FU111,GC$5),"")</f>
        <v/>
      </c>
      <c r="FY111" s="85" t="str">
        <f t="shared" si="237"/>
        <v/>
      </c>
      <c r="FZ111" s="338" t="str">
        <f t="shared" si="238"/>
        <v/>
      </c>
      <c r="GA111" s="316" t="str">
        <f t="shared" si="239"/>
        <v/>
      </c>
      <c r="GB111" s="28" t="str">
        <f t="shared" si="240"/>
        <v/>
      </c>
      <c r="GC111" s="279" t="str">
        <f t="shared" si="248"/>
        <v/>
      </c>
      <c r="GD111" s="366" t="str">
        <f t="shared" ref="GD111:GD115" si="261">IF(GC111="","",IF(ISNUMBER(MATCH(GC111,$C$15:$C$316,0)),INDEX($EN$15:$FQ$316,MATCH(GC111,$C$15:$C$316,0),$GC$5),"-"))</f>
        <v/>
      </c>
      <c r="GE111" s="81"/>
      <c r="GF111" s="279" t="str">
        <f t="shared" si="249"/>
        <v/>
      </c>
      <c r="GG111" s="366" t="str">
        <f t="shared" ref="GG111:GG115" si="262">IF(GF111="","",IF(ISNUMBER(MATCH(GF111,$C$15:$C$316,0)),INDEX($EN$15:$FQ$316,MATCH(GF111,$C$15:$C$316,0),$GC$5),"-"))</f>
        <v/>
      </c>
      <c r="GH111" s="81"/>
      <c r="GI111" s="279" t="str">
        <f t="shared" si="250"/>
        <v/>
      </c>
      <c r="GJ111" s="366" t="str">
        <f t="shared" ref="GJ111:GJ115" si="263">IF(GI111="","",IF(ISNUMBER(MATCH(GI111,$C$15:$C$316,0)),INDEX($EN$15:$FQ$316,MATCH(GI111,$C$15:$C$316,0),$GC$5),"-"))</f>
        <v/>
      </c>
      <c r="GK111" s="81"/>
      <c r="GL111" s="279" t="str">
        <f t="shared" si="251"/>
        <v/>
      </c>
      <c r="GM111" s="362" t="str">
        <f t="shared" ref="GM111:GM115" si="264">IF(GL111="","",IF(ISNUMBER(MATCH(GL111,$C$15:$C$316,0)),INDEX($EN$15:$FQ$316,MATCH(GL111,$C$15:$C$316,0),$GC$5),"-"))</f>
        <v/>
      </c>
      <c r="GN111" s="81"/>
      <c r="GO111" s="279" t="str">
        <f t="shared" si="252"/>
        <v/>
      </c>
      <c r="GP111" s="286" t="str">
        <f t="shared" si="245"/>
        <v/>
      </c>
      <c r="GQ111" s="72"/>
      <c r="GR111" s="339" t="str">
        <f>IF(ISNUMBER(IF111),INDEX($GA$15:$GA$313,MATCH(IF111,$IE$15:$IE$190,0),1),"")</f>
        <v/>
      </c>
      <c r="GS111" s="341" t="str">
        <f t="shared" si="246"/>
        <v/>
      </c>
      <c r="GT111" s="340" t="str">
        <f t="shared" si="247"/>
        <v/>
      </c>
      <c r="GU111" s="279"/>
      <c r="GV111" s="72"/>
      <c r="GW111" s="72"/>
      <c r="GX111" s="72"/>
      <c r="GY111" s="72"/>
      <c r="GZ111" s="71"/>
      <c r="HA111" s="282"/>
      <c r="HB111" s="282"/>
      <c r="HC111" s="282"/>
      <c r="HD111" s="282"/>
      <c r="HE111" s="282"/>
      <c r="HF111" s="282"/>
      <c r="HG111" s="282"/>
      <c r="HH111" s="282"/>
      <c r="HI111" s="282"/>
      <c r="HJ111" s="282"/>
      <c r="HK111" s="293"/>
      <c r="HL111" s="293"/>
      <c r="HM111" s="75"/>
      <c r="HN111" s="293">
        <f>IF(HA111&lt;&gt;"",MAX(HN$14:HN110)+1,0)</f>
        <v>0</v>
      </c>
      <c r="HO111" s="293">
        <f>IF(HB111&lt;&gt;"",MAX(HO$14:HO110)+1,0)</f>
        <v>0</v>
      </c>
      <c r="HP111" s="293">
        <f>IF(HC111&lt;&gt;"",MAX(HP$14:HP110)+1,0)</f>
        <v>0</v>
      </c>
      <c r="HQ111" s="293">
        <f>IF(HD111&lt;&gt;"",MAX(HQ$14:HQ110)+1,0)</f>
        <v>0</v>
      </c>
      <c r="HR111" s="293">
        <f>IF(HE111&lt;&gt;"",MAX(HR$14:HR110)+1,0)</f>
        <v>0</v>
      </c>
      <c r="HS111" s="293">
        <f>IF(HF111&lt;&gt;"",MAX(HS$14:HS110)+1,0)</f>
        <v>0</v>
      </c>
      <c r="HT111" s="293">
        <f>IF(HG111&lt;&gt;"",MAX(HT$14:HT110)+1,0)</f>
        <v>0</v>
      </c>
      <c r="HU111" s="293">
        <f>IF(HH111&lt;&gt;"",MAX(HU$14:HU110)+1,0)</f>
        <v>0</v>
      </c>
      <c r="HV111" s="293">
        <f>IF(HI111&lt;&gt;"",MAX(HV$14:HV110)+1,0)</f>
        <v>0</v>
      </c>
      <c r="HW111" s="293">
        <f>IF(HJ111&lt;&gt;"",MAX(HW$14:HW110)+1,0)</f>
        <v>0</v>
      </c>
      <c r="HX111" s="293">
        <f>IF(HK111&lt;&gt;"",MAX(HX$14:HX110)+1,0)</f>
        <v>0</v>
      </c>
      <c r="HY111" s="293">
        <f>IF(HL111&lt;&gt;"",MAX(HY$14:HY110)+1,0)</f>
        <v>0</v>
      </c>
      <c r="HZ111" s="75">
        <f t="shared" si="253"/>
        <v>3</v>
      </c>
      <c r="IA111" s="75">
        <f t="shared" si="254"/>
        <v>0</v>
      </c>
      <c r="IB111" s="75">
        <f t="shared" si="255"/>
        <v>32</v>
      </c>
      <c r="IC111" s="75" t="str">
        <f t="shared" si="256"/>
        <v>itrack</v>
      </c>
      <c r="ID111" s="395" t="str">
        <f t="shared" si="257"/>
        <v/>
      </c>
      <c r="IE111" s="394">
        <f>IF(ISNUMBER(MATCH(GA111,$IC$15:$IC$313,0)),0,MAX(IE$14:IE110)+1)</f>
        <v>0</v>
      </c>
      <c r="IF111" s="394" t="str">
        <f t="shared" si="258"/>
        <v/>
      </c>
      <c r="IG111" s="383"/>
      <c r="IH111" s="80"/>
      <c r="II111" s="19"/>
      <c r="IJ111" s="282"/>
      <c r="IK111" s="71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W111" s="71"/>
      <c r="JX111" s="293" t="str">
        <f>IF(AND(ISNUMBER(JX$14),ISNUMBER(MATCH($IC111,DJ$15:DJ$313,0))),$IC111,"")</f>
        <v>itrack</v>
      </c>
      <c r="JY111" s="293" t="str">
        <f>IF(AND(ISNUMBER(JY$14),ISNUMBER(MATCH($IC111,DK$15:DK$313,0))),$IC111,"")</f>
        <v/>
      </c>
      <c r="JZ111" s="293" t="str">
        <f>IF(AND(ISNUMBER(JZ$14),ISNUMBER(MATCH($IC111,DL$15:DL$313,0))),$IC111,"")</f>
        <v>itrack</v>
      </c>
      <c r="KA111" s="293" t="str">
        <f>IF(AND(ISNUMBER(KA$14),ISNUMBER(MATCH($IC111,DM$15:DM$313,0))),$IC111,"")</f>
        <v>itrack</v>
      </c>
      <c r="KB111" s="293" t="str">
        <f>IF(AND(ISNUMBER(KB$14),ISNUMBER(MATCH($IC111,DN$15:DN$313,0))),$IC111,"")</f>
        <v/>
      </c>
      <c r="KC111" s="293" t="str">
        <f>IF(AND(ISNUMBER(KC$14),ISNUMBER(MATCH($IC111,DO$15:DO$313,0))),$IC111,"")</f>
        <v/>
      </c>
      <c r="KD111" s="293" t="str">
        <f>IF(AND(ISNUMBER(KD$14),ISNUMBER(MATCH($IC111,DP$15:DP$313,0))),$IC111,"")</f>
        <v/>
      </c>
      <c r="KE111" s="293" t="str">
        <f>IF(AND(ISNUMBER(KE$14),ISNUMBER(MATCH($IC111,DQ$15:DQ$313,0))),$IC111,"")</f>
        <v>itrack</v>
      </c>
      <c r="KF111" s="293" t="str">
        <f>IF(AND(ISNUMBER(KF$14),ISNUMBER(MATCH($IC111,DR$15:DR$313,0))),$IC111,"")</f>
        <v/>
      </c>
      <c r="KG111" s="293" t="str">
        <f>IF(AND(ISNUMBER(KG$14),ISNUMBER(MATCH($IC111,DS$15:DS$313,0))),$IC111,"")</f>
        <v>itrack</v>
      </c>
      <c r="KH111" s="293" t="str">
        <f>IF(AND(ISNUMBER(KH$14),ISNUMBER(MATCH($IC111,DT$15:DT$313,0))),$IC111,"")</f>
        <v>itrack</v>
      </c>
      <c r="KI111" s="293" t="str">
        <f>IF(AND(ISNUMBER(KI$14),ISNUMBER(MATCH($IC111,DU$15:DU$313,0))),$IC111,"")</f>
        <v>itrack</v>
      </c>
      <c r="KJ111" s="293" t="str">
        <f>IF(AND(ISNUMBER(KJ$14),ISNUMBER(MATCH($IC111,DV$15:DV$313,0))),$IC111,"")</f>
        <v/>
      </c>
      <c r="KK111" s="293" t="str">
        <f>IF(AND(ISNUMBER(KK$14),ISNUMBER(MATCH($IC111,DW$15:DW$313,0))),$IC111,"")</f>
        <v/>
      </c>
      <c r="KL111" s="293" t="str">
        <f>IF(AND(ISNUMBER(KL$14),ISNUMBER(MATCH($IC111,DX$15:DX$313,0))),$IC111,"")</f>
        <v/>
      </c>
      <c r="KM111" s="293" t="str">
        <f>IF(AND(ISNUMBER(KM$14),ISNUMBER(MATCH($IC111,DY$15:DY$313,0))),$IC111,"")</f>
        <v/>
      </c>
      <c r="KN111" s="293" t="str">
        <f>IF(AND(ISNUMBER(KN$14),ISNUMBER(MATCH($IC111,DZ$15:DZ$313,0))),$IC111,"")</f>
        <v/>
      </c>
      <c r="KO111" s="293" t="str">
        <f>IF(AND(ISNUMBER(KO$14),ISNUMBER(MATCH($IC111,EA$15:EA$313,0))),$IC111,"")</f>
        <v/>
      </c>
      <c r="KP111" s="293" t="str">
        <f>IF(AND(ISNUMBER(KP$14),ISNUMBER(MATCH($IC111,EB$15:EB$313,0))),$IC111,"")</f>
        <v/>
      </c>
      <c r="KQ111" s="293" t="str">
        <f>IF(AND(ISNUMBER(KQ$14),ISNUMBER(MATCH($IC111,EC$15:EC$313,0))),$IC111,"")</f>
        <v/>
      </c>
      <c r="KR111" s="293" t="str">
        <f>IF(AND(ISNUMBER(KR$14),ISNUMBER(MATCH($IC111,ED$15:ED$313,0))),$IC111,"")</f>
        <v/>
      </c>
      <c r="KS111" s="293" t="str">
        <f>IF(AND(ISNUMBER(KS$14),ISNUMBER(MATCH($IC111,EE$15:EE$313,0))),$IC111,"")</f>
        <v/>
      </c>
      <c r="KT111" s="293" t="str">
        <f>IF(AND(ISNUMBER(KT$14),ISNUMBER(MATCH($IC111,EF$15:EF$313,0))),$IC111,"")</f>
        <v/>
      </c>
      <c r="KU111" s="293" t="str">
        <f>IF(AND(ISNUMBER(KU$14),ISNUMBER(MATCH($IC111,EG$15:EG$313,0))),$IC111,"")</f>
        <v/>
      </c>
      <c r="KV111" s="293" t="str">
        <f>IF(AND(ISNUMBER(KV$14),ISNUMBER(MATCH($IC111,EH$15:EH$313,0))),$IC111,"")</f>
        <v>itrack</v>
      </c>
      <c r="KW111" s="293" t="str">
        <f>IF(AND(ISNUMBER(KW$14),ISNUMBER(MATCH($IC111,EI$15:EI$313,0))),$IC111,"")</f>
        <v/>
      </c>
      <c r="KX111" s="293" t="str">
        <f>IF(AND(ISNUMBER(KX$14),ISNUMBER(MATCH($IC111,EJ$15:EJ$313,0))),$IC111,"")</f>
        <v/>
      </c>
      <c r="KY111" s="293" t="str">
        <f>IF(AND(ISNUMBER(KY$14),ISNUMBER(MATCH($IC111,EK$15:EK$313,0))),$IC111,"")</f>
        <v/>
      </c>
      <c r="KZ111" s="293"/>
      <c r="LA111" s="293"/>
      <c r="LB111" s="293"/>
      <c r="LC111" s="75">
        <f>COUNTIF(JX111:KY111,"="&amp;IC111)</f>
        <v>8</v>
      </c>
      <c r="LD111" s="71"/>
      <c r="LE111" s="71"/>
      <c r="LF111" s="71"/>
      <c r="LG111" s="71"/>
      <c r="LH111" s="71"/>
      <c r="LI111" s="71"/>
      <c r="LJ111" s="71"/>
      <c r="LK111" s="71"/>
      <c r="LL111" s="71"/>
      <c r="LM111" s="71"/>
      <c r="LN111" s="71"/>
      <c r="LO111" s="71"/>
      <c r="LP111" s="71"/>
      <c r="LQ111" s="71"/>
    </row>
    <row r="112" spans="1:329" ht="6" customHeight="1" x14ac:dyDescent="0.25">
      <c r="A112" s="80"/>
      <c r="B112" s="305">
        <f t="shared" si="259"/>
        <v>98</v>
      </c>
      <c r="C112" s="84" t="s">
        <v>199</v>
      </c>
      <c r="D112" s="303" t="s">
        <v>210</v>
      </c>
      <c r="E112" s="71"/>
      <c r="F112" s="260"/>
      <c r="G112" s="261" t="s">
        <v>94</v>
      </c>
      <c r="H112" s="262" t="s">
        <v>2</v>
      </c>
      <c r="I112" s="260"/>
      <c r="J112" s="261"/>
      <c r="K112" s="262"/>
      <c r="L112" s="260"/>
      <c r="M112" s="261"/>
      <c r="N112" s="262"/>
      <c r="O112" s="260"/>
      <c r="P112" s="261"/>
      <c r="Q112" s="262"/>
      <c r="R112" s="260"/>
      <c r="S112" s="261"/>
      <c r="T112" s="262"/>
      <c r="U112" s="260"/>
      <c r="V112" s="261"/>
      <c r="W112" s="262"/>
      <c r="X112" s="260"/>
      <c r="Y112" s="261"/>
      <c r="Z112" s="262"/>
      <c r="AA112" s="260"/>
      <c r="AB112" s="261"/>
      <c r="AC112" s="262"/>
      <c r="AD112" s="260"/>
      <c r="AE112" s="261"/>
      <c r="AF112" s="262"/>
      <c r="AG112" s="260"/>
      <c r="AH112" s="261"/>
      <c r="AI112" s="262"/>
      <c r="AJ112" s="260"/>
      <c r="AK112" s="261"/>
      <c r="AL112" s="262"/>
      <c r="AM112" s="260"/>
      <c r="AN112" s="261"/>
      <c r="AO112" s="262"/>
      <c r="AP112" s="283"/>
      <c r="AQ112" s="356"/>
      <c r="AR112" s="351"/>
      <c r="AS112" s="283"/>
      <c r="AT112" s="356"/>
      <c r="AU112" s="351"/>
      <c r="AV112" s="260"/>
      <c r="AW112" s="261"/>
      <c r="AX112" s="262"/>
      <c r="AY112" s="260"/>
      <c r="AZ112" s="261"/>
      <c r="BA112" s="262"/>
      <c r="BB112" s="260"/>
      <c r="BC112" s="261"/>
      <c r="BD112" s="262"/>
      <c r="BE112" s="260"/>
      <c r="BF112" s="261"/>
      <c r="BG112" s="262"/>
      <c r="BH112" s="260"/>
      <c r="BI112" s="261"/>
      <c r="BJ112" s="262"/>
      <c r="BK112" s="260"/>
      <c r="BL112" s="261"/>
      <c r="BM112" s="262"/>
      <c r="BN112" s="260"/>
      <c r="BO112" s="261"/>
      <c r="BP112" s="262"/>
      <c r="BQ112" s="260"/>
      <c r="BR112" s="261"/>
      <c r="BS112" s="262"/>
      <c r="BT112" s="260"/>
      <c r="BU112" s="261"/>
      <c r="BV112" s="262"/>
      <c r="BW112" s="260"/>
      <c r="BX112" s="261"/>
      <c r="BY112" s="262"/>
      <c r="BZ112" s="260"/>
      <c r="CA112" s="261"/>
      <c r="CB112" s="262"/>
      <c r="CC112" s="260"/>
      <c r="CD112" s="261"/>
      <c r="CE112" s="262"/>
      <c r="CF112" s="376" t="s">
        <v>2</v>
      </c>
      <c r="CG112" s="229"/>
      <c r="CH112" s="230" t="str">
        <f>IF(ISNUMBER(FW112),IF(ISNUMBER(MATCH(GA112,$CG$15:$CG$313,0)),0,MAX(CH$14:CH111)+1),"")</f>
        <v/>
      </c>
      <c r="CI112" s="7">
        <f t="shared" si="154"/>
        <v>94</v>
      </c>
      <c r="CJ112" s="7" t="str">
        <f t="shared" si="155"/>
        <v/>
      </c>
      <c r="CK112" s="7" t="str">
        <f t="shared" si="156"/>
        <v/>
      </c>
      <c r="CL112" s="7" t="str">
        <f t="shared" si="157"/>
        <v/>
      </c>
      <c r="CM112" s="7" t="str">
        <f t="shared" si="158"/>
        <v/>
      </c>
      <c r="CN112" s="7" t="str">
        <f t="shared" si="159"/>
        <v/>
      </c>
      <c r="CO112" s="7" t="str">
        <f t="shared" si="160"/>
        <v/>
      </c>
      <c r="CP112" s="7" t="str">
        <f t="shared" si="161"/>
        <v/>
      </c>
      <c r="CQ112" s="7" t="str">
        <f t="shared" si="162"/>
        <v/>
      </c>
      <c r="CR112" s="7" t="str">
        <f t="shared" si="163"/>
        <v/>
      </c>
      <c r="CS112" s="7" t="str">
        <f t="shared" si="164"/>
        <v/>
      </c>
      <c r="CT112" s="7">
        <f t="shared" si="165"/>
        <v>13</v>
      </c>
      <c r="CU112" s="7" t="str">
        <f t="shared" si="166"/>
        <v/>
      </c>
      <c r="CV112" s="7" t="str">
        <f t="shared" si="167"/>
        <v/>
      </c>
      <c r="CW112" s="7" t="str">
        <f t="shared" si="168"/>
        <v/>
      </c>
      <c r="CX112" s="7" t="str">
        <f t="shared" si="169"/>
        <v/>
      </c>
      <c r="CY112" s="7" t="str">
        <f t="shared" si="170"/>
        <v/>
      </c>
      <c r="CZ112" s="7" t="str">
        <f t="shared" si="171"/>
        <v/>
      </c>
      <c r="DA112" s="7" t="str">
        <f t="shared" si="172"/>
        <v/>
      </c>
      <c r="DB112" s="7" t="str">
        <f t="shared" si="173"/>
        <v/>
      </c>
      <c r="DC112" s="7" t="str">
        <f t="shared" si="174"/>
        <v/>
      </c>
      <c r="DD112" s="7" t="str">
        <f t="shared" si="175"/>
        <v/>
      </c>
      <c r="DE112" s="7" t="str">
        <f t="shared" si="176"/>
        <v/>
      </c>
      <c r="DF112" s="7" t="str">
        <f t="shared" si="177"/>
        <v/>
      </c>
      <c r="DG112" s="7">
        <f t="shared" si="178"/>
        <v>12</v>
      </c>
      <c r="DH112" s="7">
        <f t="shared" si="179"/>
        <v>33</v>
      </c>
      <c r="DI112" s="65" t="s">
        <v>2</v>
      </c>
      <c r="DJ112" s="309" t="str">
        <f t="shared" si="180"/>
        <v>vka</v>
      </c>
      <c r="DK112" s="309" t="str">
        <f t="shared" si="181"/>
        <v>-</v>
      </c>
      <c r="DL112" s="309" t="str">
        <f t="shared" si="182"/>
        <v>-</v>
      </c>
      <c r="DM112" s="309" t="str">
        <f t="shared" si="183"/>
        <v>-</v>
      </c>
      <c r="DN112" s="309" t="str">
        <f t="shared" si="184"/>
        <v>-</v>
      </c>
      <c r="DO112" s="309" t="str">
        <f t="shared" si="185"/>
        <v>-</v>
      </c>
      <c r="DP112" s="309" t="str">
        <f t="shared" si="186"/>
        <v>-</v>
      </c>
      <c r="DQ112" s="309" t="str">
        <f t="shared" si="187"/>
        <v>-</v>
      </c>
      <c r="DR112" s="309" t="str">
        <f t="shared" si="188"/>
        <v>-</v>
      </c>
      <c r="DS112" s="309" t="str">
        <f t="shared" si="189"/>
        <v>-</v>
      </c>
      <c r="DT112" s="309" t="str">
        <f t="shared" si="190"/>
        <v>-</v>
      </c>
      <c r="DU112" s="309" t="str">
        <f t="shared" si="191"/>
        <v>Vani</v>
      </c>
      <c r="DV112" s="309" t="str">
        <f t="shared" si="192"/>
        <v>-</v>
      </c>
      <c r="DW112" s="309" t="str">
        <f t="shared" si="193"/>
        <v>-</v>
      </c>
      <c r="DX112" s="309" t="str">
        <f t="shared" si="194"/>
        <v>-</v>
      </c>
      <c r="DY112" s="309" t="str">
        <f t="shared" si="195"/>
        <v>-</v>
      </c>
      <c r="DZ112" s="309" t="str">
        <f t="shared" si="196"/>
        <v>-</v>
      </c>
      <c r="EA112" s="309" t="str">
        <f t="shared" si="197"/>
        <v>-</v>
      </c>
      <c r="EB112" s="309" t="str">
        <f t="shared" si="198"/>
        <v>-</v>
      </c>
      <c r="EC112" s="309" t="str">
        <f t="shared" si="199"/>
        <v>-</v>
      </c>
      <c r="ED112" s="309" t="str">
        <f t="shared" si="200"/>
        <v>-</v>
      </c>
      <c r="EE112" s="309" t="str">
        <f t="shared" si="201"/>
        <v>-</v>
      </c>
      <c r="EF112" s="309" t="str">
        <f t="shared" si="202"/>
        <v>-</v>
      </c>
      <c r="EG112" s="309" t="str">
        <f t="shared" si="203"/>
        <v>-</v>
      </c>
      <c r="EH112" s="309" t="str">
        <f t="shared" si="204"/>
        <v>vka</v>
      </c>
      <c r="EI112" s="309" t="str">
        <f t="shared" si="205"/>
        <v>vka</v>
      </c>
      <c r="EJ112" s="7"/>
      <c r="EK112" s="7"/>
      <c r="EL112" s="7"/>
      <c r="EM112" s="34"/>
      <c r="EN112" s="66" t="str">
        <f t="shared" si="206"/>
        <v>-</v>
      </c>
      <c r="EO112" s="66" t="str">
        <f t="shared" si="207"/>
        <v>-</v>
      </c>
      <c r="EP112" s="66" t="str">
        <f t="shared" si="208"/>
        <v>-</v>
      </c>
      <c r="EQ112" s="66" t="str">
        <f t="shared" si="209"/>
        <v>-</v>
      </c>
      <c r="ER112" s="66" t="str">
        <f t="shared" si="210"/>
        <v>-</v>
      </c>
      <c r="ES112" s="66" t="str">
        <f t="shared" si="211"/>
        <v>-</v>
      </c>
      <c r="ET112" s="66" t="str">
        <f t="shared" si="212"/>
        <v>-</v>
      </c>
      <c r="EU112" s="66" t="str">
        <f t="shared" si="213"/>
        <v>-</v>
      </c>
      <c r="EV112" s="66" t="str">
        <f t="shared" si="214"/>
        <v>-</v>
      </c>
      <c r="EW112" s="66" t="str">
        <f t="shared" si="215"/>
        <v>-</v>
      </c>
      <c r="EX112" s="66" t="str">
        <f t="shared" si="216"/>
        <v>-</v>
      </c>
      <c r="EY112" s="66">
        <f t="shared" si="217"/>
        <v>0.1</v>
      </c>
      <c r="EZ112" s="66" t="str">
        <f t="shared" si="218"/>
        <v>-</v>
      </c>
      <c r="FA112" s="66" t="str">
        <f t="shared" si="219"/>
        <v>-</v>
      </c>
      <c r="FB112" s="66" t="str">
        <f t="shared" si="220"/>
        <v>-</v>
      </c>
      <c r="FC112" s="66" t="str">
        <f t="shared" si="221"/>
        <v>-</v>
      </c>
      <c r="FD112" s="66" t="str">
        <f t="shared" si="222"/>
        <v>-</v>
      </c>
      <c r="FE112" s="66" t="str">
        <f t="shared" si="223"/>
        <v>-</v>
      </c>
      <c r="FF112" s="66" t="str">
        <f t="shared" si="224"/>
        <v>-</v>
      </c>
      <c r="FG112" s="66" t="str">
        <f t="shared" si="225"/>
        <v>-</v>
      </c>
      <c r="FH112" s="66" t="str">
        <f t="shared" si="226"/>
        <v>-</v>
      </c>
      <c r="FI112" s="66" t="str">
        <f t="shared" si="227"/>
        <v>-</v>
      </c>
      <c r="FJ112" s="66" t="str">
        <f t="shared" si="228"/>
        <v>-</v>
      </c>
      <c r="FK112" s="66" t="str">
        <f t="shared" si="229"/>
        <v>-</v>
      </c>
      <c r="FL112" s="66" t="str">
        <f t="shared" si="230"/>
        <v>hk</v>
      </c>
      <c r="FM112" s="66">
        <f t="shared" si="231"/>
        <v>0.5</v>
      </c>
      <c r="FN112" s="7"/>
      <c r="FO112" s="7"/>
      <c r="FP112" s="7"/>
      <c r="FQ112" s="97" t="s">
        <v>2</v>
      </c>
      <c r="FR112" s="71"/>
      <c r="FS112" s="7">
        <f>IF(ISNUMBER(INDEX($CI$15:$DI$314,$B112,GC$5)),MAX(FS$14:FS111)+1,0)</f>
        <v>0</v>
      </c>
      <c r="FT112" s="7" t="str">
        <f t="shared" si="232"/>
        <v/>
      </c>
      <c r="FU112" s="7" t="str">
        <f t="shared" si="233"/>
        <v/>
      </c>
      <c r="FV112" s="291">
        <f t="shared" si="234"/>
        <v>98</v>
      </c>
      <c r="FW112" s="291" t="str">
        <f t="shared" si="235"/>
        <v/>
      </c>
      <c r="FX112" s="291" t="str">
        <f t="shared" si="260"/>
        <v/>
      </c>
      <c r="FY112" s="85" t="str">
        <f t="shared" si="237"/>
        <v/>
      </c>
      <c r="FZ112" s="338" t="str">
        <f t="shared" si="238"/>
        <v/>
      </c>
      <c r="GA112" s="316" t="str">
        <f t="shared" si="239"/>
        <v/>
      </c>
      <c r="GB112" s="28" t="str">
        <f t="shared" si="240"/>
        <v/>
      </c>
      <c r="GC112" s="279" t="str">
        <f t="shared" si="248"/>
        <v/>
      </c>
      <c r="GD112" s="366" t="str">
        <f t="shared" si="261"/>
        <v/>
      </c>
      <c r="GE112" s="81"/>
      <c r="GF112" s="279" t="str">
        <f t="shared" si="249"/>
        <v/>
      </c>
      <c r="GG112" s="366" t="str">
        <f t="shared" si="262"/>
        <v/>
      </c>
      <c r="GH112" s="81"/>
      <c r="GI112" s="279" t="str">
        <f t="shared" si="250"/>
        <v/>
      </c>
      <c r="GJ112" s="366" t="str">
        <f t="shared" si="263"/>
        <v/>
      </c>
      <c r="GK112" s="81"/>
      <c r="GL112" s="279" t="str">
        <f t="shared" si="251"/>
        <v/>
      </c>
      <c r="GM112" s="362" t="str">
        <f t="shared" si="264"/>
        <v/>
      </c>
      <c r="GN112" s="81"/>
      <c r="GO112" s="279" t="str">
        <f t="shared" si="252"/>
        <v/>
      </c>
      <c r="GP112" s="286" t="str">
        <f t="shared" si="245"/>
        <v/>
      </c>
      <c r="GQ112" s="72"/>
      <c r="GR112" s="339" t="str">
        <f>IF(ISNUMBER(IF112),INDEX($GA$15:$GA$313,MATCH(IF112,$IE$15:$IE$190,0),1),"")</f>
        <v/>
      </c>
      <c r="GS112" s="341" t="str">
        <f t="shared" si="246"/>
        <v/>
      </c>
      <c r="GT112" s="340" t="str">
        <f t="shared" si="247"/>
        <v/>
      </c>
      <c r="GU112" s="279"/>
      <c r="GV112" s="72"/>
      <c r="GW112" s="72"/>
      <c r="GX112" s="72"/>
      <c r="GY112" s="72"/>
      <c r="GZ112" s="71"/>
      <c r="HA112" s="282"/>
      <c r="HB112" s="282"/>
      <c r="HC112" s="282"/>
      <c r="HD112" s="282"/>
      <c r="HE112" s="282"/>
      <c r="HF112" s="282"/>
      <c r="HG112" s="282"/>
      <c r="HH112" s="282"/>
      <c r="HI112" s="282"/>
      <c r="HJ112" s="282"/>
      <c r="HK112" s="293"/>
      <c r="HL112" s="293"/>
      <c r="HM112" s="75"/>
      <c r="HN112" s="293">
        <f>IF(HA112&lt;&gt;"",MAX(HN$14:HN111)+1,0)</f>
        <v>0</v>
      </c>
      <c r="HO112" s="293">
        <f>IF(HB112&lt;&gt;"",MAX(HO$14:HO111)+1,0)</f>
        <v>0</v>
      </c>
      <c r="HP112" s="293">
        <f>IF(HC112&lt;&gt;"",MAX(HP$14:HP111)+1,0)</f>
        <v>0</v>
      </c>
      <c r="HQ112" s="293">
        <f>IF(HD112&lt;&gt;"",MAX(HQ$14:HQ111)+1,0)</f>
        <v>0</v>
      </c>
      <c r="HR112" s="293">
        <f>IF(HE112&lt;&gt;"",MAX(HR$14:HR111)+1,0)</f>
        <v>0</v>
      </c>
      <c r="HS112" s="293">
        <f>IF(HF112&lt;&gt;"",MAX(HS$14:HS111)+1,0)</f>
        <v>0</v>
      </c>
      <c r="HT112" s="293">
        <f>IF(HG112&lt;&gt;"",MAX(HT$14:HT111)+1,0)</f>
        <v>0</v>
      </c>
      <c r="HU112" s="293">
        <f>IF(HH112&lt;&gt;"",MAX(HU$14:HU111)+1,0)</f>
        <v>0</v>
      </c>
      <c r="HV112" s="293">
        <f>IF(HI112&lt;&gt;"",MAX(HV$14:HV111)+1,0)</f>
        <v>0</v>
      </c>
      <c r="HW112" s="293">
        <f>IF(HJ112&lt;&gt;"",MAX(HW$14:HW111)+1,0)</f>
        <v>0</v>
      </c>
      <c r="HX112" s="293">
        <f>IF(HK112&lt;&gt;"",MAX(HX$14:HX111)+1,0)</f>
        <v>0</v>
      </c>
      <c r="HY112" s="293">
        <f>IF(HL112&lt;&gt;"",MAX(HY$14:HY111)+1,0)</f>
        <v>0</v>
      </c>
      <c r="HZ112" s="75">
        <f t="shared" si="253"/>
        <v>3</v>
      </c>
      <c r="IA112" s="75">
        <f t="shared" si="254"/>
        <v>0</v>
      </c>
      <c r="IB112" s="75">
        <f t="shared" si="255"/>
        <v>33</v>
      </c>
      <c r="IC112" s="75" t="str">
        <f t="shared" si="256"/>
        <v>wd</v>
      </c>
      <c r="ID112" s="395" t="str">
        <f t="shared" si="257"/>
        <v/>
      </c>
      <c r="IE112" s="394">
        <f>IF(ISNUMBER(MATCH(GA112,$IC$15:$IC$313,0)),0,MAX(IE$14:IE111)+1)</f>
        <v>0</v>
      </c>
      <c r="IF112" s="394" t="str">
        <f t="shared" si="258"/>
        <v/>
      </c>
      <c r="IG112" s="383"/>
      <c r="IH112" s="80"/>
      <c r="II112" s="19"/>
      <c r="IJ112" s="282"/>
      <c r="IK112" s="71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W112" s="71"/>
      <c r="JX112" s="293" t="str">
        <f>IF(AND(ISNUMBER(JX$14),ISNUMBER(MATCH($IC112,DJ$15:DJ$313,0))),$IC112,"")</f>
        <v>wd</v>
      </c>
      <c r="JY112" s="293" t="str">
        <f>IF(AND(ISNUMBER(JY$14),ISNUMBER(MATCH($IC112,DK$15:DK$313,0))),$IC112,"")</f>
        <v/>
      </c>
      <c r="JZ112" s="293" t="str">
        <f>IF(AND(ISNUMBER(JZ$14),ISNUMBER(MATCH($IC112,DL$15:DL$313,0))),$IC112,"")</f>
        <v>wd</v>
      </c>
      <c r="KA112" s="293" t="str">
        <f>IF(AND(ISNUMBER(KA$14),ISNUMBER(MATCH($IC112,DM$15:DM$313,0))),$IC112,"")</f>
        <v>wd</v>
      </c>
      <c r="KB112" s="293" t="str">
        <f>IF(AND(ISNUMBER(KB$14),ISNUMBER(MATCH($IC112,DN$15:DN$313,0))),$IC112,"")</f>
        <v/>
      </c>
      <c r="KC112" s="293" t="str">
        <f>IF(AND(ISNUMBER(KC$14),ISNUMBER(MATCH($IC112,DO$15:DO$313,0))),$IC112,"")</f>
        <v/>
      </c>
      <c r="KD112" s="293" t="str">
        <f>IF(AND(ISNUMBER(KD$14),ISNUMBER(MATCH($IC112,DP$15:DP$313,0))),$IC112,"")</f>
        <v/>
      </c>
      <c r="KE112" s="293" t="str">
        <f>IF(AND(ISNUMBER(KE$14),ISNUMBER(MATCH($IC112,DQ$15:DQ$313,0))),$IC112,"")</f>
        <v>wd</v>
      </c>
      <c r="KF112" s="293" t="str">
        <f>IF(AND(ISNUMBER(KF$14),ISNUMBER(MATCH($IC112,DR$15:DR$313,0))),$IC112,"")</f>
        <v/>
      </c>
      <c r="KG112" s="293" t="str">
        <f>IF(AND(ISNUMBER(KG$14),ISNUMBER(MATCH($IC112,DS$15:DS$313,0))),$IC112,"")</f>
        <v>wd</v>
      </c>
      <c r="KH112" s="293" t="str">
        <f>IF(AND(ISNUMBER(KH$14),ISNUMBER(MATCH($IC112,DT$15:DT$313,0))),$IC112,"")</f>
        <v/>
      </c>
      <c r="KI112" s="293" t="str">
        <f>IF(AND(ISNUMBER(KI$14),ISNUMBER(MATCH($IC112,DU$15:DU$313,0))),$IC112,"")</f>
        <v>wd</v>
      </c>
      <c r="KJ112" s="293" t="str">
        <f>IF(AND(ISNUMBER(KJ$14),ISNUMBER(MATCH($IC112,DV$15:DV$313,0))),$IC112,"")</f>
        <v/>
      </c>
      <c r="KK112" s="293" t="str">
        <f>IF(AND(ISNUMBER(KK$14),ISNUMBER(MATCH($IC112,DW$15:DW$313,0))),$IC112,"")</f>
        <v/>
      </c>
      <c r="KL112" s="293" t="str">
        <f>IF(AND(ISNUMBER(KL$14),ISNUMBER(MATCH($IC112,DX$15:DX$313,0))),$IC112,"")</f>
        <v/>
      </c>
      <c r="KM112" s="293" t="str">
        <f>IF(AND(ISNUMBER(KM$14),ISNUMBER(MATCH($IC112,DY$15:DY$313,0))),$IC112,"")</f>
        <v/>
      </c>
      <c r="KN112" s="293" t="str">
        <f>IF(AND(ISNUMBER(KN$14),ISNUMBER(MATCH($IC112,DZ$15:DZ$313,0))),$IC112,"")</f>
        <v/>
      </c>
      <c r="KO112" s="293" t="str">
        <f>IF(AND(ISNUMBER(KO$14),ISNUMBER(MATCH($IC112,EA$15:EA$313,0))),$IC112,"")</f>
        <v/>
      </c>
      <c r="KP112" s="293" t="str">
        <f>IF(AND(ISNUMBER(KP$14),ISNUMBER(MATCH($IC112,EB$15:EB$313,0))),$IC112,"")</f>
        <v/>
      </c>
      <c r="KQ112" s="293" t="str">
        <f>IF(AND(ISNUMBER(KQ$14),ISNUMBER(MATCH($IC112,EC$15:EC$313,0))),$IC112,"")</f>
        <v/>
      </c>
      <c r="KR112" s="293" t="str">
        <f>IF(AND(ISNUMBER(KR$14),ISNUMBER(MATCH($IC112,ED$15:ED$313,0))),$IC112,"")</f>
        <v/>
      </c>
      <c r="KS112" s="293" t="str">
        <f>IF(AND(ISNUMBER(KS$14),ISNUMBER(MATCH($IC112,EE$15:EE$313,0))),$IC112,"")</f>
        <v/>
      </c>
      <c r="KT112" s="293" t="str">
        <f>IF(AND(ISNUMBER(KT$14),ISNUMBER(MATCH($IC112,EF$15:EF$313,0))),$IC112,"")</f>
        <v/>
      </c>
      <c r="KU112" s="293" t="str">
        <f>IF(AND(ISNUMBER(KU$14),ISNUMBER(MATCH($IC112,EG$15:EG$313,0))),$IC112,"")</f>
        <v/>
      </c>
      <c r="KV112" s="293" t="str">
        <f>IF(AND(ISNUMBER(KV$14),ISNUMBER(MATCH($IC112,EH$15:EH$313,0))),$IC112,"")</f>
        <v>wd</v>
      </c>
      <c r="KW112" s="293" t="str">
        <f>IF(AND(ISNUMBER(KW$14),ISNUMBER(MATCH($IC112,EI$15:EI$313,0))),$IC112,"")</f>
        <v/>
      </c>
      <c r="KX112" s="293" t="str">
        <f>IF(AND(ISNUMBER(KX$14),ISNUMBER(MATCH($IC112,EJ$15:EJ$313,0))),$IC112,"")</f>
        <v/>
      </c>
      <c r="KY112" s="293" t="str">
        <f>IF(AND(ISNUMBER(KY$14),ISNUMBER(MATCH($IC112,EK$15:EK$313,0))),$IC112,"")</f>
        <v/>
      </c>
      <c r="KZ112" s="293"/>
      <c r="LA112" s="293"/>
      <c r="LB112" s="293"/>
      <c r="LC112" s="75">
        <f>COUNTIF(JX112:KY112,"="&amp;IC112)</f>
        <v>7</v>
      </c>
      <c r="LD112" s="71"/>
      <c r="LE112" s="71"/>
      <c r="LF112" s="71"/>
      <c r="LG112" s="71"/>
      <c r="LH112" s="71"/>
      <c r="LI112" s="71"/>
      <c r="LJ112" s="71"/>
      <c r="LK112" s="71"/>
      <c r="LL112" s="71"/>
      <c r="LM112" s="71"/>
      <c r="LN112" s="71"/>
      <c r="LO112" s="71"/>
      <c r="LP112" s="71"/>
      <c r="LQ112" s="71"/>
    </row>
    <row r="113" spans="1:329" ht="6" customHeight="1" x14ac:dyDescent="0.25">
      <c r="A113" s="80"/>
      <c r="B113" s="305">
        <f t="shared" si="259"/>
        <v>99</v>
      </c>
      <c r="C113" s="84" t="s">
        <v>214</v>
      </c>
      <c r="D113" s="303" t="s">
        <v>306</v>
      </c>
      <c r="E113" s="71"/>
      <c r="F113" s="260"/>
      <c r="G113" s="261" t="s">
        <v>209</v>
      </c>
      <c r="H113" s="262" t="s">
        <v>2</v>
      </c>
      <c r="I113" s="260"/>
      <c r="J113" s="261"/>
      <c r="K113" s="262"/>
      <c r="L113" s="260"/>
      <c r="M113" s="261"/>
      <c r="N113" s="262"/>
      <c r="O113" s="260"/>
      <c r="P113" s="261"/>
      <c r="Q113" s="262"/>
      <c r="R113" s="260"/>
      <c r="S113" s="261"/>
      <c r="T113" s="262"/>
      <c r="U113" s="260"/>
      <c r="V113" s="261"/>
      <c r="W113" s="262"/>
      <c r="X113" s="260"/>
      <c r="Y113" s="261"/>
      <c r="Z113" s="262"/>
      <c r="AA113" s="260"/>
      <c r="AB113" s="261"/>
      <c r="AC113" s="262"/>
      <c r="AD113" s="260"/>
      <c r="AE113" s="261"/>
      <c r="AF113" s="262"/>
      <c r="AG113" s="260"/>
      <c r="AH113" s="261"/>
      <c r="AI113" s="262"/>
      <c r="AJ113" s="260"/>
      <c r="AK113" s="261"/>
      <c r="AL113" s="262"/>
      <c r="AM113" s="260"/>
      <c r="AN113" s="261"/>
      <c r="AO113" s="262"/>
      <c r="AP113" s="283"/>
      <c r="AQ113" s="356"/>
      <c r="AR113" s="351"/>
      <c r="AS113" s="283"/>
      <c r="AT113" s="356"/>
      <c r="AU113" s="351"/>
      <c r="AV113" s="260"/>
      <c r="AW113" s="261"/>
      <c r="AX113" s="262"/>
      <c r="AY113" s="260"/>
      <c r="AZ113" s="261"/>
      <c r="BA113" s="262"/>
      <c r="BB113" s="260"/>
      <c r="BC113" s="261"/>
      <c r="BD113" s="262"/>
      <c r="BE113" s="260"/>
      <c r="BF113" s="261"/>
      <c r="BG113" s="262"/>
      <c r="BH113" s="260"/>
      <c r="BI113" s="261"/>
      <c r="BJ113" s="262"/>
      <c r="BK113" s="260"/>
      <c r="BL113" s="261"/>
      <c r="BM113" s="262"/>
      <c r="BN113" s="260"/>
      <c r="BO113" s="261"/>
      <c r="BP113" s="262"/>
      <c r="BQ113" s="260"/>
      <c r="BR113" s="261"/>
      <c r="BS113" s="262"/>
      <c r="BT113" s="260"/>
      <c r="BU113" s="261"/>
      <c r="BV113" s="262"/>
      <c r="BW113" s="260"/>
      <c r="BX113" s="261"/>
      <c r="BY113" s="262"/>
      <c r="BZ113" s="260"/>
      <c r="CA113" s="261"/>
      <c r="CB113" s="262"/>
      <c r="CC113" s="260"/>
      <c r="CD113" s="261"/>
      <c r="CE113" s="262"/>
      <c r="CF113" s="376" t="s">
        <v>2</v>
      </c>
      <c r="CG113" s="229"/>
      <c r="CH113" s="230" t="str">
        <f>IF(ISNUMBER(FW113),IF(ISNUMBER(MATCH(GA113,$CG$15:$CG$313,0)),0,MAX(CH$14:CH112)+1),"")</f>
        <v/>
      </c>
      <c r="CI113" s="7">
        <f t="shared" si="154"/>
        <v>95</v>
      </c>
      <c r="CJ113" s="7" t="str">
        <f t="shared" si="155"/>
        <v/>
      </c>
      <c r="CK113" s="7" t="str">
        <f t="shared" si="156"/>
        <v/>
      </c>
      <c r="CL113" s="7" t="str">
        <f t="shared" si="157"/>
        <v/>
      </c>
      <c r="CM113" s="7" t="str">
        <f t="shared" si="158"/>
        <v/>
      </c>
      <c r="CN113" s="7" t="str">
        <f t="shared" si="159"/>
        <v/>
      </c>
      <c r="CO113" s="7" t="str">
        <f t="shared" si="160"/>
        <v/>
      </c>
      <c r="CP113" s="7" t="str">
        <f t="shared" si="161"/>
        <v/>
      </c>
      <c r="CQ113" s="7" t="str">
        <f t="shared" si="162"/>
        <v/>
      </c>
      <c r="CR113" s="7" t="str">
        <f t="shared" si="163"/>
        <v/>
      </c>
      <c r="CS113" s="7" t="str">
        <f t="shared" si="164"/>
        <v/>
      </c>
      <c r="CT113" s="7">
        <f t="shared" si="165"/>
        <v>10</v>
      </c>
      <c r="CU113" s="7" t="str">
        <f t="shared" si="166"/>
        <v/>
      </c>
      <c r="CV113" s="7" t="str">
        <f t="shared" si="167"/>
        <v/>
      </c>
      <c r="CW113" s="7" t="str">
        <f t="shared" si="168"/>
        <v/>
      </c>
      <c r="CX113" s="7" t="str">
        <f t="shared" si="169"/>
        <v/>
      </c>
      <c r="CY113" s="7" t="str">
        <f t="shared" si="170"/>
        <v/>
      </c>
      <c r="CZ113" s="7" t="str">
        <f t="shared" si="171"/>
        <v/>
      </c>
      <c r="DA113" s="7" t="str">
        <f t="shared" si="172"/>
        <v/>
      </c>
      <c r="DB113" s="7" t="str">
        <f t="shared" si="173"/>
        <v/>
      </c>
      <c r="DC113" s="7" t="str">
        <f t="shared" si="174"/>
        <v/>
      </c>
      <c r="DD113" s="7" t="str">
        <f t="shared" si="175"/>
        <v/>
      </c>
      <c r="DE113" s="7" t="str">
        <f t="shared" si="176"/>
        <v/>
      </c>
      <c r="DF113" s="7" t="str">
        <f t="shared" si="177"/>
        <v/>
      </c>
      <c r="DG113" s="7" t="str">
        <f t="shared" si="178"/>
        <v/>
      </c>
      <c r="DH113" s="7" t="str">
        <f t="shared" si="179"/>
        <v/>
      </c>
      <c r="DI113" s="65" t="s">
        <v>2</v>
      </c>
      <c r="DJ113" s="309" t="str">
        <f t="shared" si="180"/>
        <v>satthk</v>
      </c>
      <c r="DK113" s="309" t="str">
        <f t="shared" si="181"/>
        <v>-</v>
      </c>
      <c r="DL113" s="309" t="str">
        <f t="shared" si="182"/>
        <v>-</v>
      </c>
      <c r="DM113" s="309" t="str">
        <f t="shared" si="183"/>
        <v>-</v>
      </c>
      <c r="DN113" s="309" t="str">
        <f t="shared" si="184"/>
        <v>-</v>
      </c>
      <c r="DO113" s="309" t="str">
        <f t="shared" si="185"/>
        <v>-</v>
      </c>
      <c r="DP113" s="309" t="str">
        <f t="shared" si="186"/>
        <v>-</v>
      </c>
      <c r="DQ113" s="309" t="str">
        <f t="shared" si="187"/>
        <v>-</v>
      </c>
      <c r="DR113" s="309" t="str">
        <f t="shared" si="188"/>
        <v>-</v>
      </c>
      <c r="DS113" s="309" t="str">
        <f t="shared" si="189"/>
        <v>-</v>
      </c>
      <c r="DT113" s="309" t="str">
        <f t="shared" si="190"/>
        <v>-</v>
      </c>
      <c r="DU113" s="309" t="str">
        <f t="shared" si="191"/>
        <v>satthk</v>
      </c>
      <c r="DV113" s="309" t="str">
        <f t="shared" si="192"/>
        <v>-</v>
      </c>
      <c r="DW113" s="309" t="str">
        <f t="shared" si="193"/>
        <v>-</v>
      </c>
      <c r="DX113" s="309" t="str">
        <f t="shared" si="194"/>
        <v>-</v>
      </c>
      <c r="DY113" s="309" t="str">
        <f t="shared" si="195"/>
        <v>-</v>
      </c>
      <c r="DZ113" s="309" t="str">
        <f t="shared" si="196"/>
        <v>-</v>
      </c>
      <c r="EA113" s="309" t="str">
        <f t="shared" si="197"/>
        <v>-</v>
      </c>
      <c r="EB113" s="309" t="str">
        <f t="shared" si="198"/>
        <v>-</v>
      </c>
      <c r="EC113" s="309" t="str">
        <f t="shared" si="199"/>
        <v>-</v>
      </c>
      <c r="ED113" s="309" t="str">
        <f t="shared" si="200"/>
        <v>-</v>
      </c>
      <c r="EE113" s="309" t="str">
        <f t="shared" si="201"/>
        <v>-</v>
      </c>
      <c r="EF113" s="309" t="str">
        <f t="shared" si="202"/>
        <v>-</v>
      </c>
      <c r="EG113" s="309" t="str">
        <f t="shared" si="203"/>
        <v>-</v>
      </c>
      <c r="EH113" s="309" t="str">
        <f t="shared" si="204"/>
        <v>-</v>
      </c>
      <c r="EI113" s="309" t="str">
        <f t="shared" si="205"/>
        <v>-</v>
      </c>
      <c r="EJ113" s="7"/>
      <c r="EK113" s="7"/>
      <c r="EL113" s="7"/>
      <c r="EM113" s="34"/>
      <c r="EN113" s="66">
        <f t="shared" si="206"/>
        <v>0</v>
      </c>
      <c r="EO113" s="66" t="str">
        <f t="shared" si="207"/>
        <v>-</v>
      </c>
      <c r="EP113" s="66" t="str">
        <f t="shared" si="208"/>
        <v>-</v>
      </c>
      <c r="EQ113" s="66" t="str">
        <f t="shared" si="209"/>
        <v>-</v>
      </c>
      <c r="ER113" s="66" t="str">
        <f t="shared" si="210"/>
        <v>-</v>
      </c>
      <c r="ES113" s="66" t="str">
        <f t="shared" si="211"/>
        <v>-</v>
      </c>
      <c r="ET113" s="66" t="str">
        <f t="shared" si="212"/>
        <v>-</v>
      </c>
      <c r="EU113" s="66" t="str">
        <f t="shared" si="213"/>
        <v>-</v>
      </c>
      <c r="EV113" s="66" t="str">
        <f t="shared" si="214"/>
        <v>-</v>
      </c>
      <c r="EW113" s="66" t="str">
        <f t="shared" si="215"/>
        <v>-</v>
      </c>
      <c r="EX113" s="66" t="str">
        <f t="shared" si="216"/>
        <v>-</v>
      </c>
      <c r="EY113" s="66">
        <f t="shared" si="217"/>
        <v>100</v>
      </c>
      <c r="EZ113" s="66" t="str">
        <f t="shared" si="218"/>
        <v>-</v>
      </c>
      <c r="FA113" s="66" t="str">
        <f t="shared" si="219"/>
        <v>-</v>
      </c>
      <c r="FB113" s="66" t="str">
        <f t="shared" si="220"/>
        <v>-</v>
      </c>
      <c r="FC113" s="66" t="str">
        <f t="shared" si="221"/>
        <v>-</v>
      </c>
      <c r="FD113" s="66" t="str">
        <f t="shared" si="222"/>
        <v>-</v>
      </c>
      <c r="FE113" s="66" t="str">
        <f t="shared" si="223"/>
        <v>-</v>
      </c>
      <c r="FF113" s="66" t="str">
        <f t="shared" si="224"/>
        <v>-</v>
      </c>
      <c r="FG113" s="66" t="str">
        <f t="shared" si="225"/>
        <v>-</v>
      </c>
      <c r="FH113" s="66" t="str">
        <f t="shared" si="226"/>
        <v>-</v>
      </c>
      <c r="FI113" s="66" t="str">
        <f t="shared" si="227"/>
        <v>-</v>
      </c>
      <c r="FJ113" s="66" t="str">
        <f t="shared" si="228"/>
        <v>-</v>
      </c>
      <c r="FK113" s="66" t="str">
        <f t="shared" si="229"/>
        <v>-</v>
      </c>
      <c r="FL113" s="66" t="str">
        <f t="shared" si="230"/>
        <v>-</v>
      </c>
      <c r="FM113" s="66" t="str">
        <f t="shared" si="231"/>
        <v>-</v>
      </c>
      <c r="FN113" s="7"/>
      <c r="FO113" s="7"/>
      <c r="FP113" s="7"/>
      <c r="FQ113" s="97" t="s">
        <v>2</v>
      </c>
      <c r="FR113" s="71"/>
      <c r="FS113" s="7">
        <f>IF(ISNUMBER(INDEX($CI$15:$DI$314,$B113,GC$5)),MAX(FS$14:FS112)+1,0)</f>
        <v>0</v>
      </c>
      <c r="FT113" s="7" t="str">
        <f t="shared" si="232"/>
        <v/>
      </c>
      <c r="FU113" s="7" t="str">
        <f t="shared" si="233"/>
        <v/>
      </c>
      <c r="FV113" s="291">
        <f t="shared" si="234"/>
        <v>99</v>
      </c>
      <c r="FW113" s="291" t="str">
        <f t="shared" si="235"/>
        <v/>
      </c>
      <c r="FX113" s="291" t="str">
        <f t="shared" si="260"/>
        <v/>
      </c>
      <c r="FY113" s="85" t="str">
        <f t="shared" si="237"/>
        <v/>
      </c>
      <c r="FZ113" s="338" t="str">
        <f t="shared" si="238"/>
        <v/>
      </c>
      <c r="GA113" s="316" t="str">
        <f t="shared" si="239"/>
        <v/>
      </c>
      <c r="GB113" s="28" t="str">
        <f t="shared" si="240"/>
        <v/>
      </c>
      <c r="GC113" s="279" t="str">
        <f t="shared" si="248"/>
        <v/>
      </c>
      <c r="GD113" s="366" t="str">
        <f t="shared" si="261"/>
        <v/>
      </c>
      <c r="GE113" s="81"/>
      <c r="GF113" s="279" t="str">
        <f t="shared" si="249"/>
        <v/>
      </c>
      <c r="GG113" s="366" t="str">
        <f t="shared" si="262"/>
        <v/>
      </c>
      <c r="GH113" s="81"/>
      <c r="GI113" s="279" t="str">
        <f t="shared" si="250"/>
        <v/>
      </c>
      <c r="GJ113" s="366" t="str">
        <f t="shared" si="263"/>
        <v/>
      </c>
      <c r="GK113" s="81"/>
      <c r="GL113" s="279" t="str">
        <f t="shared" si="251"/>
        <v/>
      </c>
      <c r="GM113" s="362" t="str">
        <f t="shared" si="264"/>
        <v/>
      </c>
      <c r="GN113" s="81"/>
      <c r="GO113" s="279" t="str">
        <f t="shared" si="252"/>
        <v/>
      </c>
      <c r="GP113" s="286" t="str">
        <f t="shared" si="245"/>
        <v/>
      </c>
      <c r="GQ113" s="72"/>
      <c r="GR113" s="339" t="str">
        <f>IF(ISNUMBER(IF113),INDEX($GA$15:$GA$313,MATCH(IF113,$IE$15:$IE$190,0),1),"")</f>
        <v/>
      </c>
      <c r="GS113" s="341" t="str">
        <f t="shared" si="246"/>
        <v/>
      </c>
      <c r="GT113" s="340" t="str">
        <f t="shared" si="247"/>
        <v/>
      </c>
      <c r="GU113" s="279"/>
      <c r="GV113" s="72"/>
      <c r="GW113" s="72"/>
      <c r="GX113" s="72"/>
      <c r="GY113" s="72"/>
      <c r="GZ113" s="71"/>
      <c r="HA113" s="282"/>
      <c r="HB113" s="282"/>
      <c r="HC113" s="282"/>
      <c r="HD113" s="282"/>
      <c r="HE113" s="282"/>
      <c r="HF113" s="282"/>
      <c r="HG113" s="282"/>
      <c r="HH113" s="282"/>
      <c r="HI113" s="282"/>
      <c r="HJ113" s="282"/>
      <c r="HK113" s="293"/>
      <c r="HL113" s="293"/>
      <c r="HM113" s="75"/>
      <c r="HN113" s="293">
        <f>IF(HA113&lt;&gt;"",MAX(HN$14:HN112)+1,0)</f>
        <v>0</v>
      </c>
      <c r="HO113" s="293">
        <f>IF(HB113&lt;&gt;"",MAX(HO$14:HO112)+1,0)</f>
        <v>0</v>
      </c>
      <c r="HP113" s="293">
        <f>IF(HC113&lt;&gt;"",MAX(HP$14:HP112)+1,0)</f>
        <v>0</v>
      </c>
      <c r="HQ113" s="293">
        <f>IF(HD113&lt;&gt;"",MAX(HQ$14:HQ112)+1,0)</f>
        <v>0</v>
      </c>
      <c r="HR113" s="293">
        <f>IF(HE113&lt;&gt;"",MAX(HR$14:HR112)+1,0)</f>
        <v>0</v>
      </c>
      <c r="HS113" s="293">
        <f>IF(HF113&lt;&gt;"",MAX(HS$14:HS112)+1,0)</f>
        <v>0</v>
      </c>
      <c r="HT113" s="293">
        <f>IF(HG113&lt;&gt;"",MAX(HT$14:HT112)+1,0)</f>
        <v>0</v>
      </c>
      <c r="HU113" s="293">
        <f>IF(HH113&lt;&gt;"",MAX(HU$14:HU112)+1,0)</f>
        <v>0</v>
      </c>
      <c r="HV113" s="293">
        <f>IF(HI113&lt;&gt;"",MAX(HV$14:HV112)+1,0)</f>
        <v>0</v>
      </c>
      <c r="HW113" s="293">
        <f>IF(HJ113&lt;&gt;"",MAX(HW$14:HW112)+1,0)</f>
        <v>0</v>
      </c>
      <c r="HX113" s="293">
        <f>IF(HK113&lt;&gt;"",MAX(HX$14:HX112)+1,0)</f>
        <v>0</v>
      </c>
      <c r="HY113" s="293">
        <f>IF(HL113&lt;&gt;"",MAX(HY$14:HY112)+1,0)</f>
        <v>0</v>
      </c>
      <c r="HZ113" s="75">
        <f t="shared" si="253"/>
        <v>3</v>
      </c>
      <c r="IA113" s="75">
        <f t="shared" si="254"/>
        <v>0</v>
      </c>
      <c r="IB113" s="75">
        <f t="shared" si="255"/>
        <v>34</v>
      </c>
      <c r="IC113" s="75" t="str">
        <f t="shared" si="256"/>
        <v>dceps</v>
      </c>
      <c r="ID113" s="395" t="str">
        <f t="shared" si="257"/>
        <v/>
      </c>
      <c r="IE113" s="394">
        <f>IF(ISNUMBER(MATCH(GA113,$IC$15:$IC$313,0)),0,MAX(IE$14:IE112)+1)</f>
        <v>0</v>
      </c>
      <c r="IF113" s="394" t="str">
        <f t="shared" si="258"/>
        <v/>
      </c>
      <c r="IG113" s="383"/>
      <c r="IH113" s="80"/>
      <c r="II113" s="19"/>
      <c r="IJ113" s="282"/>
      <c r="IK113" s="71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W113" s="71"/>
      <c r="JX113" s="293" t="str">
        <f>IF(AND(ISNUMBER(JX$14),ISNUMBER(MATCH($IC113,DJ$15:DJ$313,0))),$IC113,"")</f>
        <v>dceps</v>
      </c>
      <c r="JY113" s="293" t="str">
        <f>IF(AND(ISNUMBER(JY$14),ISNUMBER(MATCH($IC113,DK$15:DK$313,0))),$IC113,"")</f>
        <v/>
      </c>
      <c r="JZ113" s="293" t="str">
        <f>IF(AND(ISNUMBER(JZ$14),ISNUMBER(MATCH($IC113,DL$15:DL$313,0))),$IC113,"")</f>
        <v>dceps</v>
      </c>
      <c r="KA113" s="293" t="str">
        <f>IF(AND(ISNUMBER(KA$14),ISNUMBER(MATCH($IC113,DM$15:DM$313,0))),$IC113,"")</f>
        <v>dceps</v>
      </c>
      <c r="KB113" s="293" t="str">
        <f>IF(AND(ISNUMBER(KB$14),ISNUMBER(MATCH($IC113,DN$15:DN$313,0))),$IC113,"")</f>
        <v>dceps</v>
      </c>
      <c r="KC113" s="293" t="str">
        <f>IF(AND(ISNUMBER(KC$14),ISNUMBER(MATCH($IC113,DO$15:DO$313,0))),$IC113,"")</f>
        <v/>
      </c>
      <c r="KD113" s="293" t="str">
        <f>IF(AND(ISNUMBER(KD$14),ISNUMBER(MATCH($IC113,DP$15:DP$313,0))),$IC113,"")</f>
        <v/>
      </c>
      <c r="KE113" s="293" t="str">
        <f>IF(AND(ISNUMBER(KE$14),ISNUMBER(MATCH($IC113,DQ$15:DQ$313,0))),$IC113,"")</f>
        <v>dceps</v>
      </c>
      <c r="KF113" s="293" t="str">
        <f>IF(AND(ISNUMBER(KF$14),ISNUMBER(MATCH($IC113,DR$15:DR$313,0))),$IC113,"")</f>
        <v>dceps</v>
      </c>
      <c r="KG113" s="293" t="str">
        <f>IF(AND(ISNUMBER(KG$14),ISNUMBER(MATCH($IC113,DS$15:DS$313,0))),$IC113,"")</f>
        <v>dceps</v>
      </c>
      <c r="KH113" s="293" t="str">
        <f>IF(AND(ISNUMBER(KH$14),ISNUMBER(MATCH($IC113,DT$15:DT$313,0))),$IC113,"")</f>
        <v>dceps</v>
      </c>
      <c r="KI113" s="293" t="str">
        <f>IF(AND(ISNUMBER(KI$14),ISNUMBER(MATCH($IC113,DU$15:DU$313,0))),$IC113,"")</f>
        <v>dceps</v>
      </c>
      <c r="KJ113" s="293" t="str">
        <f>IF(AND(ISNUMBER(KJ$14),ISNUMBER(MATCH($IC113,DV$15:DV$313,0))),$IC113,"")</f>
        <v/>
      </c>
      <c r="KK113" s="293" t="str">
        <f>IF(AND(ISNUMBER(KK$14),ISNUMBER(MATCH($IC113,DW$15:DW$313,0))),$IC113,"")</f>
        <v/>
      </c>
      <c r="KL113" s="293" t="str">
        <f>IF(AND(ISNUMBER(KL$14),ISNUMBER(MATCH($IC113,DX$15:DX$313,0))),$IC113,"")</f>
        <v/>
      </c>
      <c r="KM113" s="293" t="str">
        <f>IF(AND(ISNUMBER(KM$14),ISNUMBER(MATCH($IC113,DY$15:DY$313,0))),$IC113,"")</f>
        <v/>
      </c>
      <c r="KN113" s="293" t="str">
        <f>IF(AND(ISNUMBER(KN$14),ISNUMBER(MATCH($IC113,DZ$15:DZ$313,0))),$IC113,"")</f>
        <v/>
      </c>
      <c r="KO113" s="293" t="str">
        <f>IF(AND(ISNUMBER(KO$14),ISNUMBER(MATCH($IC113,EA$15:EA$313,0))),$IC113,"")</f>
        <v/>
      </c>
      <c r="KP113" s="293" t="str">
        <f>IF(AND(ISNUMBER(KP$14),ISNUMBER(MATCH($IC113,EB$15:EB$313,0))),$IC113,"")</f>
        <v/>
      </c>
      <c r="KQ113" s="293" t="str">
        <f>IF(AND(ISNUMBER(KQ$14),ISNUMBER(MATCH($IC113,EC$15:EC$313,0))),$IC113,"")</f>
        <v/>
      </c>
      <c r="KR113" s="293" t="str">
        <f>IF(AND(ISNUMBER(KR$14),ISNUMBER(MATCH($IC113,ED$15:ED$313,0))),$IC113,"")</f>
        <v/>
      </c>
      <c r="KS113" s="293" t="str">
        <f>IF(AND(ISNUMBER(KS$14),ISNUMBER(MATCH($IC113,EE$15:EE$313,0))),$IC113,"")</f>
        <v/>
      </c>
      <c r="KT113" s="293" t="str">
        <f>IF(AND(ISNUMBER(KT$14),ISNUMBER(MATCH($IC113,EF$15:EF$313,0))),$IC113,"")</f>
        <v/>
      </c>
      <c r="KU113" s="293" t="str">
        <f>IF(AND(ISNUMBER(KU$14),ISNUMBER(MATCH($IC113,EG$15:EG$313,0))),$IC113,"")</f>
        <v/>
      </c>
      <c r="KV113" s="293" t="str">
        <f>IF(AND(ISNUMBER(KV$14),ISNUMBER(MATCH($IC113,EH$15:EH$313,0))),$IC113,"")</f>
        <v>dceps</v>
      </c>
      <c r="KW113" s="293" t="str">
        <f>IF(AND(ISNUMBER(KW$14),ISNUMBER(MATCH($IC113,EI$15:EI$313,0))),$IC113,"")</f>
        <v/>
      </c>
      <c r="KX113" s="293" t="str">
        <f>IF(AND(ISNUMBER(KX$14),ISNUMBER(MATCH($IC113,EJ$15:EJ$313,0))),$IC113,"")</f>
        <v/>
      </c>
      <c r="KY113" s="293" t="str">
        <f>IF(AND(ISNUMBER(KY$14),ISNUMBER(MATCH($IC113,EK$15:EK$313,0))),$IC113,"")</f>
        <v/>
      </c>
      <c r="KZ113" s="293"/>
      <c r="LA113" s="293"/>
      <c r="LB113" s="293"/>
      <c r="LC113" s="75">
        <f>COUNTIF(JX113:KY113,"="&amp;IC113)</f>
        <v>10</v>
      </c>
      <c r="LD113" s="71"/>
      <c r="LE113" s="71"/>
      <c r="LF113" s="71"/>
      <c r="LG113" s="71"/>
      <c r="LH113" s="71"/>
      <c r="LI113" s="71"/>
      <c r="LJ113" s="71"/>
      <c r="LK113" s="71"/>
      <c r="LL113" s="71"/>
      <c r="LM113" s="71"/>
      <c r="LN113" s="71"/>
      <c r="LO113" s="71"/>
      <c r="LP113" s="71"/>
      <c r="LQ113" s="71"/>
    </row>
    <row r="114" spans="1:329" ht="6" customHeight="1" x14ac:dyDescent="0.25">
      <c r="A114" s="80"/>
      <c r="B114" s="305">
        <f t="shared" si="259"/>
        <v>100</v>
      </c>
      <c r="C114" s="84" t="s">
        <v>215</v>
      </c>
      <c r="D114" s="303" t="s">
        <v>638</v>
      </c>
      <c r="E114" s="71"/>
      <c r="F114" s="260"/>
      <c r="G114" s="261" t="s">
        <v>157</v>
      </c>
      <c r="H114" s="262" t="s">
        <v>2</v>
      </c>
      <c r="I114" s="260"/>
      <c r="J114" s="261"/>
      <c r="K114" s="262"/>
      <c r="L114" s="260"/>
      <c r="M114" s="261"/>
      <c r="N114" s="262"/>
      <c r="O114" s="260"/>
      <c r="P114" s="261"/>
      <c r="Q114" s="262"/>
      <c r="R114" s="260"/>
      <c r="S114" s="261"/>
      <c r="T114" s="262"/>
      <c r="U114" s="260"/>
      <c r="V114" s="261"/>
      <c r="W114" s="262"/>
      <c r="X114" s="260"/>
      <c r="Y114" s="261"/>
      <c r="Z114" s="262"/>
      <c r="AA114" s="260"/>
      <c r="AB114" s="261"/>
      <c r="AC114" s="262"/>
      <c r="AD114" s="260"/>
      <c r="AE114" s="261"/>
      <c r="AF114" s="262"/>
      <c r="AG114" s="260"/>
      <c r="AH114" s="261"/>
      <c r="AI114" s="262"/>
      <c r="AJ114" s="260"/>
      <c r="AK114" s="261"/>
      <c r="AL114" s="262"/>
      <c r="AM114" s="260"/>
      <c r="AN114" s="261"/>
      <c r="AO114" s="262"/>
      <c r="AP114" s="283"/>
      <c r="AQ114" s="356"/>
      <c r="AR114" s="351"/>
      <c r="AS114" s="283"/>
      <c r="AT114" s="356"/>
      <c r="AU114" s="351"/>
      <c r="AV114" s="260"/>
      <c r="AW114" s="261"/>
      <c r="AX114" s="262"/>
      <c r="AY114" s="260"/>
      <c r="AZ114" s="261"/>
      <c r="BA114" s="262"/>
      <c r="BB114" s="260"/>
      <c r="BC114" s="261"/>
      <c r="BD114" s="262"/>
      <c r="BE114" s="260"/>
      <c r="BF114" s="261"/>
      <c r="BG114" s="262"/>
      <c r="BH114" s="260"/>
      <c r="BI114" s="261"/>
      <c r="BJ114" s="262"/>
      <c r="BK114" s="260"/>
      <c r="BL114" s="261"/>
      <c r="BM114" s="262"/>
      <c r="BN114" s="260"/>
      <c r="BO114" s="261"/>
      <c r="BP114" s="262"/>
      <c r="BQ114" s="260"/>
      <c r="BR114" s="261"/>
      <c r="BS114" s="262"/>
      <c r="BT114" s="260"/>
      <c r="BU114" s="261"/>
      <c r="BV114" s="262"/>
      <c r="BW114" s="260"/>
      <c r="BX114" s="261"/>
      <c r="BY114" s="262"/>
      <c r="BZ114" s="260"/>
      <c r="CA114" s="261"/>
      <c r="CB114" s="262"/>
      <c r="CC114" s="260"/>
      <c r="CD114" s="261"/>
      <c r="CE114" s="262"/>
      <c r="CF114" s="376" t="s">
        <v>2</v>
      </c>
      <c r="CG114" s="229"/>
      <c r="CH114" s="230" t="str">
        <f>IF(ISNUMBER(FW114),IF(ISNUMBER(MATCH(GA114,$CG$15:$CG$313,0)),0,MAX(CH$14:CH113)+1),"")</f>
        <v/>
      </c>
      <c r="CI114" s="7">
        <f t="shared" si="154"/>
        <v>96</v>
      </c>
      <c r="CJ114" s="7" t="str">
        <f t="shared" si="155"/>
        <v/>
      </c>
      <c r="CK114" s="7" t="str">
        <f t="shared" si="156"/>
        <v/>
      </c>
      <c r="CL114" s="7" t="str">
        <f t="shared" si="157"/>
        <v/>
      </c>
      <c r="CM114" s="7" t="str">
        <f t="shared" si="158"/>
        <v/>
      </c>
      <c r="CN114" s="7" t="str">
        <f t="shared" si="159"/>
        <v/>
      </c>
      <c r="CO114" s="7" t="str">
        <f t="shared" si="160"/>
        <v/>
      </c>
      <c r="CP114" s="7" t="str">
        <f t="shared" si="161"/>
        <v/>
      </c>
      <c r="CQ114" s="7" t="str">
        <f t="shared" si="162"/>
        <v/>
      </c>
      <c r="CR114" s="7" t="str">
        <f t="shared" si="163"/>
        <v/>
      </c>
      <c r="CS114" s="7" t="str">
        <f t="shared" si="164"/>
        <v/>
      </c>
      <c r="CT114" s="7">
        <f t="shared" si="165"/>
        <v>15</v>
      </c>
      <c r="CU114" s="7" t="str">
        <f t="shared" si="166"/>
        <v/>
      </c>
      <c r="CV114" s="7" t="str">
        <f t="shared" si="167"/>
        <v/>
      </c>
      <c r="CW114" s="7" t="str">
        <f t="shared" si="168"/>
        <v/>
      </c>
      <c r="CX114" s="7" t="str">
        <f t="shared" si="169"/>
        <v/>
      </c>
      <c r="CY114" s="7" t="str">
        <f t="shared" si="170"/>
        <v/>
      </c>
      <c r="CZ114" s="7" t="str">
        <f t="shared" si="171"/>
        <v/>
      </c>
      <c r="DA114" s="7" t="str">
        <f t="shared" si="172"/>
        <v/>
      </c>
      <c r="DB114" s="7" t="str">
        <f t="shared" si="173"/>
        <v/>
      </c>
      <c r="DC114" s="7" t="str">
        <f t="shared" si="174"/>
        <v/>
      </c>
      <c r="DD114" s="7" t="str">
        <f t="shared" si="175"/>
        <v/>
      </c>
      <c r="DE114" s="7" t="str">
        <f t="shared" si="176"/>
        <v/>
      </c>
      <c r="DF114" s="7" t="str">
        <f t="shared" si="177"/>
        <v/>
      </c>
      <c r="DG114" s="7" t="str">
        <f t="shared" si="178"/>
        <v/>
      </c>
      <c r="DH114" s="7" t="str">
        <f t="shared" si="179"/>
        <v/>
      </c>
      <c r="DI114" s="65" t="s">
        <v>2</v>
      </c>
      <c r="DJ114" s="309" t="str">
        <f t="shared" si="180"/>
        <v>crech</v>
      </c>
      <c r="DK114" s="309" t="str">
        <f t="shared" si="181"/>
        <v>-</v>
      </c>
      <c r="DL114" s="309" t="str">
        <f t="shared" si="182"/>
        <v>-</v>
      </c>
      <c r="DM114" s="309" t="str">
        <f t="shared" si="183"/>
        <v>-</v>
      </c>
      <c r="DN114" s="309" t="str">
        <f t="shared" si="184"/>
        <v>-</v>
      </c>
      <c r="DO114" s="309" t="str">
        <f t="shared" si="185"/>
        <v>-</v>
      </c>
      <c r="DP114" s="309" t="str">
        <f t="shared" si="186"/>
        <v>-</v>
      </c>
      <c r="DQ114" s="309" t="str">
        <f t="shared" si="187"/>
        <v>-</v>
      </c>
      <c r="DR114" s="309" t="str">
        <f t="shared" si="188"/>
        <v>-</v>
      </c>
      <c r="DS114" s="309" t="str">
        <f t="shared" si="189"/>
        <v>-</v>
      </c>
      <c r="DT114" s="309" t="str">
        <f t="shared" si="190"/>
        <v>-</v>
      </c>
      <c r="DU114" s="309" t="str">
        <f t="shared" si="191"/>
        <v>crech</v>
      </c>
      <c r="DV114" s="309" t="str">
        <f t="shared" si="192"/>
        <v>-</v>
      </c>
      <c r="DW114" s="309" t="str">
        <f t="shared" si="193"/>
        <v>-</v>
      </c>
      <c r="DX114" s="309" t="str">
        <f t="shared" si="194"/>
        <v>-</v>
      </c>
      <c r="DY114" s="309" t="str">
        <f t="shared" si="195"/>
        <v>-</v>
      </c>
      <c r="DZ114" s="309" t="str">
        <f t="shared" si="196"/>
        <v>-</v>
      </c>
      <c r="EA114" s="309" t="str">
        <f t="shared" si="197"/>
        <v>-</v>
      </c>
      <c r="EB114" s="309" t="str">
        <f t="shared" si="198"/>
        <v>-</v>
      </c>
      <c r="EC114" s="309" t="str">
        <f t="shared" si="199"/>
        <v>-</v>
      </c>
      <c r="ED114" s="309" t="str">
        <f t="shared" si="200"/>
        <v>-</v>
      </c>
      <c r="EE114" s="309" t="str">
        <f t="shared" si="201"/>
        <v>-</v>
      </c>
      <c r="EF114" s="309" t="str">
        <f t="shared" si="202"/>
        <v>-</v>
      </c>
      <c r="EG114" s="309" t="str">
        <f t="shared" si="203"/>
        <v>-</v>
      </c>
      <c r="EH114" s="309" t="str">
        <f t="shared" si="204"/>
        <v>-</v>
      </c>
      <c r="EI114" s="309" t="str">
        <f t="shared" si="205"/>
        <v>-</v>
      </c>
      <c r="EJ114" s="7"/>
      <c r="EK114" s="7"/>
      <c r="EL114" s="7"/>
      <c r="EM114" s="34"/>
      <c r="EN114" s="66">
        <f t="shared" si="206"/>
        <v>0</v>
      </c>
      <c r="EO114" s="66" t="str">
        <f t="shared" si="207"/>
        <v>-</v>
      </c>
      <c r="EP114" s="66" t="str">
        <f t="shared" si="208"/>
        <v>-</v>
      </c>
      <c r="EQ114" s="66" t="str">
        <f t="shared" si="209"/>
        <v>-</v>
      </c>
      <c r="ER114" s="66" t="str">
        <f t="shared" si="210"/>
        <v>-</v>
      </c>
      <c r="ES114" s="66" t="str">
        <f t="shared" si="211"/>
        <v>-</v>
      </c>
      <c r="ET114" s="66" t="str">
        <f t="shared" si="212"/>
        <v>-</v>
      </c>
      <c r="EU114" s="66" t="str">
        <f t="shared" si="213"/>
        <v>-</v>
      </c>
      <c r="EV114" s="66" t="str">
        <f t="shared" si="214"/>
        <v>-</v>
      </c>
      <c r="EW114" s="66" t="str">
        <f t="shared" si="215"/>
        <v>-</v>
      </c>
      <c r="EX114" s="66" t="str">
        <f t="shared" si="216"/>
        <v>-</v>
      </c>
      <c r="EY114" s="66">
        <f t="shared" si="217"/>
        <v>0</v>
      </c>
      <c r="EZ114" s="66" t="str">
        <f t="shared" si="218"/>
        <v>-</v>
      </c>
      <c r="FA114" s="66" t="str">
        <f t="shared" si="219"/>
        <v>-</v>
      </c>
      <c r="FB114" s="66" t="str">
        <f t="shared" si="220"/>
        <v>-</v>
      </c>
      <c r="FC114" s="66" t="str">
        <f t="shared" si="221"/>
        <v>-</v>
      </c>
      <c r="FD114" s="66" t="str">
        <f t="shared" si="222"/>
        <v>-</v>
      </c>
      <c r="FE114" s="66" t="str">
        <f t="shared" si="223"/>
        <v>-</v>
      </c>
      <c r="FF114" s="66" t="str">
        <f t="shared" si="224"/>
        <v>-</v>
      </c>
      <c r="FG114" s="66" t="str">
        <f t="shared" si="225"/>
        <v>-</v>
      </c>
      <c r="FH114" s="66" t="str">
        <f t="shared" si="226"/>
        <v>-</v>
      </c>
      <c r="FI114" s="66" t="str">
        <f t="shared" si="227"/>
        <v>-</v>
      </c>
      <c r="FJ114" s="66" t="str">
        <f t="shared" si="228"/>
        <v>-</v>
      </c>
      <c r="FK114" s="66" t="str">
        <f t="shared" si="229"/>
        <v>-</v>
      </c>
      <c r="FL114" s="66" t="str">
        <f t="shared" si="230"/>
        <v>-</v>
      </c>
      <c r="FM114" s="66" t="str">
        <f t="shared" si="231"/>
        <v>-</v>
      </c>
      <c r="FN114" s="7"/>
      <c r="FO114" s="7"/>
      <c r="FP114" s="7"/>
      <c r="FQ114" s="97" t="s">
        <v>2</v>
      </c>
      <c r="FR114" s="71"/>
      <c r="FS114" s="7">
        <f>IF(ISNUMBER(INDEX($CI$15:$DI$314,$B114,GC$5)),MAX(FS$14:FS113)+1,0)</f>
        <v>0</v>
      </c>
      <c r="FT114" s="7" t="str">
        <f t="shared" si="232"/>
        <v/>
      </c>
      <c r="FU114" s="7" t="str">
        <f t="shared" si="233"/>
        <v/>
      </c>
      <c r="FV114" s="291">
        <f t="shared" si="234"/>
        <v>100</v>
      </c>
      <c r="FW114" s="291" t="str">
        <f t="shared" si="235"/>
        <v/>
      </c>
      <c r="FX114" s="291" t="str">
        <f t="shared" si="260"/>
        <v/>
      </c>
      <c r="FY114" s="85" t="str">
        <f t="shared" si="237"/>
        <v/>
      </c>
      <c r="FZ114" s="338" t="str">
        <f t="shared" si="238"/>
        <v/>
      </c>
      <c r="GA114" s="316" t="str">
        <f t="shared" si="239"/>
        <v/>
      </c>
      <c r="GB114" s="28" t="str">
        <f t="shared" si="240"/>
        <v/>
      </c>
      <c r="GC114" s="279" t="str">
        <f t="shared" si="248"/>
        <v/>
      </c>
      <c r="GD114" s="366" t="str">
        <f t="shared" si="261"/>
        <v/>
      </c>
      <c r="GE114" s="81"/>
      <c r="GF114" s="279" t="str">
        <f t="shared" si="249"/>
        <v/>
      </c>
      <c r="GG114" s="366" t="str">
        <f t="shared" si="262"/>
        <v/>
      </c>
      <c r="GH114" s="81"/>
      <c r="GI114" s="279" t="str">
        <f t="shared" si="250"/>
        <v/>
      </c>
      <c r="GJ114" s="366" t="str">
        <f t="shared" si="263"/>
        <v/>
      </c>
      <c r="GK114" s="81"/>
      <c r="GL114" s="279" t="str">
        <f t="shared" si="251"/>
        <v/>
      </c>
      <c r="GM114" s="362" t="str">
        <f t="shared" si="264"/>
        <v/>
      </c>
      <c r="GN114" s="81"/>
      <c r="GO114" s="279" t="str">
        <f t="shared" si="252"/>
        <v/>
      </c>
      <c r="GP114" s="286" t="str">
        <f t="shared" si="245"/>
        <v/>
      </c>
      <c r="GQ114" s="72"/>
      <c r="GR114" s="339" t="str">
        <f>IF(ISNUMBER(IF114),INDEX($GA$15:$GA$313,MATCH(IF114,$IE$15:$IE$190,0),1),"")</f>
        <v/>
      </c>
      <c r="GS114" s="341" t="str">
        <f t="shared" si="246"/>
        <v/>
      </c>
      <c r="GT114" s="340" t="str">
        <f t="shared" si="247"/>
        <v/>
      </c>
      <c r="GU114" s="279"/>
      <c r="GV114" s="72"/>
      <c r="GW114" s="72"/>
      <c r="GX114" s="72"/>
      <c r="GY114" s="72"/>
      <c r="GZ114" s="71"/>
      <c r="HA114" s="282"/>
      <c r="HB114" s="282"/>
      <c r="HC114" s="282"/>
      <c r="HD114" s="282"/>
      <c r="HE114" s="282"/>
      <c r="HF114" s="282"/>
      <c r="HG114" s="282"/>
      <c r="HH114" s="282"/>
      <c r="HI114" s="282"/>
      <c r="HJ114" s="282"/>
      <c r="HK114" s="293"/>
      <c r="HL114" s="293"/>
      <c r="HM114" s="75"/>
      <c r="HN114" s="293">
        <f>IF(HA114&lt;&gt;"",MAX(HN$14:HN113)+1,0)</f>
        <v>0</v>
      </c>
      <c r="HO114" s="293">
        <f>IF(HB114&lt;&gt;"",MAX(HO$14:HO113)+1,0)</f>
        <v>0</v>
      </c>
      <c r="HP114" s="293">
        <f>IF(HC114&lt;&gt;"",MAX(HP$14:HP113)+1,0)</f>
        <v>0</v>
      </c>
      <c r="HQ114" s="293">
        <f>IF(HD114&lt;&gt;"",MAX(HQ$14:HQ113)+1,0)</f>
        <v>0</v>
      </c>
      <c r="HR114" s="293">
        <f>IF(HE114&lt;&gt;"",MAX(HR$14:HR113)+1,0)</f>
        <v>0</v>
      </c>
      <c r="HS114" s="293">
        <f>IF(HF114&lt;&gt;"",MAX(HS$14:HS113)+1,0)</f>
        <v>0</v>
      </c>
      <c r="HT114" s="293">
        <f>IF(HG114&lt;&gt;"",MAX(HT$14:HT113)+1,0)</f>
        <v>0</v>
      </c>
      <c r="HU114" s="293">
        <f>IF(HH114&lt;&gt;"",MAX(HU$14:HU113)+1,0)</f>
        <v>0</v>
      </c>
      <c r="HV114" s="293">
        <f>IF(HI114&lt;&gt;"",MAX(HV$14:HV113)+1,0)</f>
        <v>0</v>
      </c>
      <c r="HW114" s="293">
        <f>IF(HJ114&lt;&gt;"",MAX(HW$14:HW113)+1,0)</f>
        <v>0</v>
      </c>
      <c r="HX114" s="293">
        <f>IF(HK114&lt;&gt;"",MAX(HX$14:HX113)+1,0)</f>
        <v>0</v>
      </c>
      <c r="HY114" s="293">
        <f>IF(HL114&lt;&gt;"",MAX(HY$14:HY113)+1,0)</f>
        <v>0</v>
      </c>
      <c r="HZ114" s="75">
        <f t="shared" si="253"/>
        <v>3</v>
      </c>
      <c r="IA114" s="75">
        <f t="shared" si="254"/>
        <v>0</v>
      </c>
      <c r="IB114" s="75">
        <f t="shared" si="255"/>
        <v>35</v>
      </c>
      <c r="IC114" s="75" t="str">
        <f t="shared" si="256"/>
        <v>nplane</v>
      </c>
      <c r="ID114" s="395" t="str">
        <f t="shared" si="257"/>
        <v/>
      </c>
      <c r="IE114" s="394">
        <f>IF(ISNUMBER(MATCH(GA114,$IC$15:$IC$313,0)),0,MAX(IE$14:IE113)+1)</f>
        <v>0</v>
      </c>
      <c r="IF114" s="394" t="str">
        <f t="shared" si="258"/>
        <v/>
      </c>
      <c r="IG114" s="383"/>
      <c r="IH114" s="80"/>
      <c r="II114" s="19"/>
      <c r="IJ114" s="282"/>
      <c r="IK114" s="71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W114" s="71"/>
      <c r="JX114" s="293" t="str">
        <f>IF(AND(ISNUMBER(JX$14),ISNUMBER(MATCH($IC114,DJ$15:DJ$313,0))),$IC114,"")</f>
        <v>nplane</v>
      </c>
      <c r="JY114" s="293" t="str">
        <f>IF(AND(ISNUMBER(JY$14),ISNUMBER(MATCH($IC114,DK$15:DK$313,0))),$IC114,"")</f>
        <v/>
      </c>
      <c r="JZ114" s="293" t="str">
        <f>IF(AND(ISNUMBER(JZ$14),ISNUMBER(MATCH($IC114,DL$15:DL$313,0))),$IC114,"")</f>
        <v>nplane</v>
      </c>
      <c r="KA114" s="293" t="str">
        <f>IF(AND(ISNUMBER(KA$14),ISNUMBER(MATCH($IC114,DM$15:DM$313,0))),$IC114,"")</f>
        <v>nplane</v>
      </c>
      <c r="KB114" s="293" t="str">
        <f>IF(AND(ISNUMBER(KB$14),ISNUMBER(MATCH($IC114,DN$15:DN$313,0))),$IC114,"")</f>
        <v>nplane</v>
      </c>
      <c r="KC114" s="293" t="str">
        <f>IF(AND(ISNUMBER(KC$14),ISNUMBER(MATCH($IC114,DO$15:DO$313,0))),$IC114,"")</f>
        <v/>
      </c>
      <c r="KD114" s="293" t="str">
        <f>IF(AND(ISNUMBER(KD$14),ISNUMBER(MATCH($IC114,DP$15:DP$313,0))),$IC114,"")</f>
        <v/>
      </c>
      <c r="KE114" s="293" t="str">
        <f>IF(AND(ISNUMBER(KE$14),ISNUMBER(MATCH($IC114,DQ$15:DQ$313,0))),$IC114,"")</f>
        <v>nplane</v>
      </c>
      <c r="KF114" s="293" t="str">
        <f>IF(AND(ISNUMBER(KF$14),ISNUMBER(MATCH($IC114,DR$15:DR$313,0))),$IC114,"")</f>
        <v>nplane</v>
      </c>
      <c r="KG114" s="293" t="str">
        <f>IF(AND(ISNUMBER(KG$14),ISNUMBER(MATCH($IC114,DS$15:DS$313,0))),$IC114,"")</f>
        <v>nplane</v>
      </c>
      <c r="KH114" s="293" t="str">
        <f>IF(AND(ISNUMBER(KH$14),ISNUMBER(MATCH($IC114,DT$15:DT$313,0))),$IC114,"")</f>
        <v>nplane</v>
      </c>
      <c r="KI114" s="293" t="str">
        <f>IF(AND(ISNUMBER(KI$14),ISNUMBER(MATCH($IC114,DU$15:DU$313,0))),$IC114,"")</f>
        <v>nplane</v>
      </c>
      <c r="KJ114" s="293" t="str">
        <f>IF(AND(ISNUMBER(KJ$14),ISNUMBER(MATCH($IC114,DV$15:DV$313,0))),$IC114,"")</f>
        <v/>
      </c>
      <c r="KK114" s="293" t="str">
        <f>IF(AND(ISNUMBER(KK$14),ISNUMBER(MATCH($IC114,DW$15:DW$313,0))),$IC114,"")</f>
        <v/>
      </c>
      <c r="KL114" s="293" t="str">
        <f>IF(AND(ISNUMBER(KL$14),ISNUMBER(MATCH($IC114,DX$15:DX$313,0))),$IC114,"")</f>
        <v/>
      </c>
      <c r="KM114" s="293" t="str">
        <f>IF(AND(ISNUMBER(KM$14),ISNUMBER(MATCH($IC114,DY$15:DY$313,0))),$IC114,"")</f>
        <v/>
      </c>
      <c r="KN114" s="293" t="str">
        <f>IF(AND(ISNUMBER(KN$14),ISNUMBER(MATCH($IC114,DZ$15:DZ$313,0))),$IC114,"")</f>
        <v/>
      </c>
      <c r="KO114" s="293" t="str">
        <f>IF(AND(ISNUMBER(KO$14),ISNUMBER(MATCH($IC114,EA$15:EA$313,0))),$IC114,"")</f>
        <v/>
      </c>
      <c r="KP114" s="293" t="str">
        <f>IF(AND(ISNUMBER(KP$14),ISNUMBER(MATCH($IC114,EB$15:EB$313,0))),$IC114,"")</f>
        <v/>
      </c>
      <c r="KQ114" s="293" t="str">
        <f>IF(AND(ISNUMBER(KQ$14),ISNUMBER(MATCH($IC114,EC$15:EC$313,0))),$IC114,"")</f>
        <v/>
      </c>
      <c r="KR114" s="293" t="str">
        <f>IF(AND(ISNUMBER(KR$14),ISNUMBER(MATCH($IC114,ED$15:ED$313,0))),$IC114,"")</f>
        <v/>
      </c>
      <c r="KS114" s="293" t="str">
        <f>IF(AND(ISNUMBER(KS$14),ISNUMBER(MATCH($IC114,EE$15:EE$313,0))),$IC114,"")</f>
        <v/>
      </c>
      <c r="KT114" s="293" t="str">
        <f>IF(AND(ISNUMBER(KT$14),ISNUMBER(MATCH($IC114,EF$15:EF$313,0))),$IC114,"")</f>
        <v/>
      </c>
      <c r="KU114" s="293" t="str">
        <f>IF(AND(ISNUMBER(KU$14),ISNUMBER(MATCH($IC114,EG$15:EG$313,0))),$IC114,"")</f>
        <v/>
      </c>
      <c r="KV114" s="293" t="str">
        <f>IF(AND(ISNUMBER(KV$14),ISNUMBER(MATCH($IC114,EH$15:EH$313,0))),$IC114,"")</f>
        <v>nplane</v>
      </c>
      <c r="KW114" s="293" t="str">
        <f>IF(AND(ISNUMBER(KW$14),ISNUMBER(MATCH($IC114,EI$15:EI$313,0))),$IC114,"")</f>
        <v/>
      </c>
      <c r="KX114" s="293" t="str">
        <f>IF(AND(ISNUMBER(KX$14),ISNUMBER(MATCH($IC114,EJ$15:EJ$313,0))),$IC114,"")</f>
        <v/>
      </c>
      <c r="KY114" s="293" t="str">
        <f>IF(AND(ISNUMBER(KY$14),ISNUMBER(MATCH($IC114,EK$15:EK$313,0))),$IC114,"")</f>
        <v/>
      </c>
      <c r="KZ114" s="293"/>
      <c r="LA114" s="293"/>
      <c r="LB114" s="293"/>
      <c r="LC114" s="75">
        <f>COUNTIF(JX114:KY114,"="&amp;IC114)</f>
        <v>10</v>
      </c>
      <c r="LD114" s="71"/>
      <c r="LE114" s="71"/>
      <c r="LF114" s="71"/>
      <c r="LG114" s="71"/>
      <c r="LH114" s="71"/>
      <c r="LI114" s="71"/>
      <c r="LJ114" s="71"/>
      <c r="LK114" s="71"/>
      <c r="LL114" s="71"/>
      <c r="LM114" s="71"/>
      <c r="LN114" s="71"/>
      <c r="LO114" s="71"/>
      <c r="LP114" s="71"/>
      <c r="LQ114" s="71"/>
    </row>
    <row r="115" spans="1:329" ht="6" customHeight="1" x14ac:dyDescent="0.25">
      <c r="A115" s="80"/>
      <c r="B115" s="305">
        <f t="shared" si="259"/>
        <v>101</v>
      </c>
      <c r="C115" s="84" t="s">
        <v>204</v>
      </c>
      <c r="D115" s="303" t="s">
        <v>639</v>
      </c>
      <c r="E115" s="71"/>
      <c r="F115" s="260"/>
      <c r="G115" s="261" t="s">
        <v>139</v>
      </c>
      <c r="H115" s="262" t="s">
        <v>2</v>
      </c>
      <c r="I115" s="260"/>
      <c r="J115" s="261"/>
      <c r="K115" s="262"/>
      <c r="L115" s="260"/>
      <c r="M115" s="261"/>
      <c r="N115" s="262"/>
      <c r="O115" s="260"/>
      <c r="P115" s="261"/>
      <c r="Q115" s="262"/>
      <c r="R115" s="260"/>
      <c r="S115" s="261"/>
      <c r="T115" s="262"/>
      <c r="U115" s="260"/>
      <c r="V115" s="261"/>
      <c r="W115" s="262"/>
      <c r="X115" s="260"/>
      <c r="Y115" s="261"/>
      <c r="Z115" s="262"/>
      <c r="AA115" s="260"/>
      <c r="AB115" s="261"/>
      <c r="AC115" s="262"/>
      <c r="AD115" s="260"/>
      <c r="AE115" s="261"/>
      <c r="AF115" s="262"/>
      <c r="AG115" s="260"/>
      <c r="AH115" s="261"/>
      <c r="AI115" s="262"/>
      <c r="AJ115" s="260"/>
      <c r="AK115" s="261"/>
      <c r="AL115" s="262"/>
      <c r="AM115" s="260"/>
      <c r="AN115" s="261"/>
      <c r="AO115" s="262"/>
      <c r="AP115" s="283"/>
      <c r="AQ115" s="356"/>
      <c r="AR115" s="351"/>
      <c r="AS115" s="283"/>
      <c r="AT115" s="356"/>
      <c r="AU115" s="351"/>
      <c r="AV115" s="260"/>
      <c r="AW115" s="261"/>
      <c r="AX115" s="262"/>
      <c r="AY115" s="260"/>
      <c r="AZ115" s="261"/>
      <c r="BA115" s="262"/>
      <c r="BB115" s="260"/>
      <c r="BC115" s="261"/>
      <c r="BD115" s="262"/>
      <c r="BE115" s="260"/>
      <c r="BF115" s="261"/>
      <c r="BG115" s="262"/>
      <c r="BH115" s="260"/>
      <c r="BI115" s="261"/>
      <c r="BJ115" s="262"/>
      <c r="BK115" s="260"/>
      <c r="BL115" s="261"/>
      <c r="BM115" s="262"/>
      <c r="BN115" s="260"/>
      <c r="BO115" s="261"/>
      <c r="BP115" s="262"/>
      <c r="BQ115" s="260"/>
      <c r="BR115" s="261"/>
      <c r="BS115" s="262"/>
      <c r="BT115" s="260"/>
      <c r="BU115" s="261"/>
      <c r="BV115" s="262"/>
      <c r="BW115" s="260"/>
      <c r="BX115" s="261"/>
      <c r="BY115" s="262"/>
      <c r="BZ115" s="260"/>
      <c r="CA115" s="261"/>
      <c r="CB115" s="262"/>
      <c r="CC115" s="260"/>
      <c r="CD115" s="261"/>
      <c r="CE115" s="262"/>
      <c r="CF115" s="376" t="s">
        <v>2</v>
      </c>
      <c r="CG115" s="229"/>
      <c r="CH115" s="230" t="str">
        <f>IF(ISNUMBER(FW115),IF(ISNUMBER(MATCH(GA115,$CG$15:$CG$313,0)),0,MAX(CH$14:CH114)+1),"")</f>
        <v/>
      </c>
      <c r="CI115" s="7">
        <f t="shared" si="154"/>
        <v>97</v>
      </c>
      <c r="CJ115" s="7" t="str">
        <f t="shared" si="155"/>
        <v/>
      </c>
      <c r="CK115" s="7" t="str">
        <f t="shared" si="156"/>
        <v/>
      </c>
      <c r="CL115" s="7" t="str">
        <f t="shared" si="157"/>
        <v/>
      </c>
      <c r="CM115" s="7" t="str">
        <f t="shared" si="158"/>
        <v/>
      </c>
      <c r="CN115" s="7" t="str">
        <f t="shared" si="159"/>
        <v/>
      </c>
      <c r="CO115" s="7" t="str">
        <f t="shared" si="160"/>
        <v/>
      </c>
      <c r="CP115" s="7" t="str">
        <f t="shared" si="161"/>
        <v/>
      </c>
      <c r="CQ115" s="7" t="str">
        <f t="shared" si="162"/>
        <v/>
      </c>
      <c r="CR115" s="7" t="str">
        <f t="shared" si="163"/>
        <v/>
      </c>
      <c r="CS115" s="7" t="str">
        <f t="shared" si="164"/>
        <v/>
      </c>
      <c r="CT115" s="7">
        <f t="shared" si="165"/>
        <v>25</v>
      </c>
      <c r="CU115" s="7" t="str">
        <f t="shared" si="166"/>
        <v/>
      </c>
      <c r="CV115" s="7" t="str">
        <f t="shared" si="167"/>
        <v/>
      </c>
      <c r="CW115" s="7" t="str">
        <f t="shared" si="168"/>
        <v/>
      </c>
      <c r="CX115" s="7" t="str">
        <f t="shared" si="169"/>
        <v/>
      </c>
      <c r="CY115" s="7" t="str">
        <f t="shared" si="170"/>
        <v/>
      </c>
      <c r="CZ115" s="7" t="str">
        <f t="shared" si="171"/>
        <v/>
      </c>
      <c r="DA115" s="7" t="str">
        <f t="shared" si="172"/>
        <v/>
      </c>
      <c r="DB115" s="7" t="str">
        <f t="shared" si="173"/>
        <v/>
      </c>
      <c r="DC115" s="7" t="str">
        <f t="shared" si="174"/>
        <v/>
      </c>
      <c r="DD115" s="7" t="str">
        <f t="shared" si="175"/>
        <v/>
      </c>
      <c r="DE115" s="7" t="str">
        <f t="shared" si="176"/>
        <v/>
      </c>
      <c r="DF115" s="7" t="str">
        <f t="shared" si="177"/>
        <v/>
      </c>
      <c r="DG115" s="7" t="str">
        <f t="shared" si="178"/>
        <v/>
      </c>
      <c r="DH115" s="7" t="str">
        <f t="shared" si="179"/>
        <v/>
      </c>
      <c r="DI115" s="65" t="s">
        <v>2</v>
      </c>
      <c r="DJ115" s="309" t="str">
        <f t="shared" si="180"/>
        <v>isothm</v>
      </c>
      <c r="DK115" s="309" t="str">
        <f t="shared" si="181"/>
        <v>-</v>
      </c>
      <c r="DL115" s="309" t="str">
        <f t="shared" si="182"/>
        <v>-</v>
      </c>
      <c r="DM115" s="309" t="str">
        <f t="shared" si="183"/>
        <v>-</v>
      </c>
      <c r="DN115" s="309" t="str">
        <f t="shared" si="184"/>
        <v>-</v>
      </c>
      <c r="DO115" s="309" t="str">
        <f t="shared" si="185"/>
        <v>-</v>
      </c>
      <c r="DP115" s="309" t="str">
        <f t="shared" si="186"/>
        <v>-</v>
      </c>
      <c r="DQ115" s="309" t="str">
        <f t="shared" si="187"/>
        <v>-</v>
      </c>
      <c r="DR115" s="309" t="str">
        <f t="shared" si="188"/>
        <v>-</v>
      </c>
      <c r="DS115" s="309" t="str">
        <f t="shared" si="189"/>
        <v>-</v>
      </c>
      <c r="DT115" s="309" t="str">
        <f t="shared" si="190"/>
        <v>-</v>
      </c>
      <c r="DU115" s="309" t="str">
        <f t="shared" si="191"/>
        <v>Isothm</v>
      </c>
      <c r="DV115" s="309" t="str">
        <f t="shared" si="192"/>
        <v>-</v>
      </c>
      <c r="DW115" s="309" t="str">
        <f t="shared" si="193"/>
        <v>-</v>
      </c>
      <c r="DX115" s="309" t="str">
        <f t="shared" si="194"/>
        <v>-</v>
      </c>
      <c r="DY115" s="309" t="str">
        <f t="shared" si="195"/>
        <v>-</v>
      </c>
      <c r="DZ115" s="309" t="str">
        <f t="shared" si="196"/>
        <v>-</v>
      </c>
      <c r="EA115" s="309" t="str">
        <f t="shared" si="197"/>
        <v>-</v>
      </c>
      <c r="EB115" s="309" t="str">
        <f t="shared" si="198"/>
        <v>-</v>
      </c>
      <c r="EC115" s="309" t="str">
        <f t="shared" si="199"/>
        <v>-</v>
      </c>
      <c r="ED115" s="309" t="str">
        <f t="shared" si="200"/>
        <v>-</v>
      </c>
      <c r="EE115" s="309" t="str">
        <f t="shared" si="201"/>
        <v>-</v>
      </c>
      <c r="EF115" s="309" t="str">
        <f t="shared" si="202"/>
        <v>-</v>
      </c>
      <c r="EG115" s="309" t="str">
        <f t="shared" si="203"/>
        <v>-</v>
      </c>
      <c r="EH115" s="309" t="str">
        <f t="shared" si="204"/>
        <v>-</v>
      </c>
      <c r="EI115" s="309" t="str">
        <f t="shared" si="205"/>
        <v>-</v>
      </c>
      <c r="EJ115" s="7"/>
      <c r="EK115" s="7"/>
      <c r="EL115" s="7"/>
      <c r="EM115" s="34"/>
      <c r="EN115" s="66" t="str">
        <f t="shared" si="206"/>
        <v>-</v>
      </c>
      <c r="EO115" s="66" t="str">
        <f t="shared" si="207"/>
        <v>-</v>
      </c>
      <c r="EP115" s="66" t="str">
        <f t="shared" si="208"/>
        <v>-</v>
      </c>
      <c r="EQ115" s="66" t="str">
        <f t="shared" si="209"/>
        <v>-</v>
      </c>
      <c r="ER115" s="66" t="str">
        <f t="shared" si="210"/>
        <v>-</v>
      </c>
      <c r="ES115" s="66" t="str">
        <f t="shared" si="211"/>
        <v>-</v>
      </c>
      <c r="ET115" s="66" t="str">
        <f t="shared" si="212"/>
        <v>-</v>
      </c>
      <c r="EU115" s="66" t="str">
        <f t="shared" si="213"/>
        <v>-</v>
      </c>
      <c r="EV115" s="66" t="str">
        <f t="shared" si="214"/>
        <v>-</v>
      </c>
      <c r="EW115" s="66" t="str">
        <f t="shared" si="215"/>
        <v>-</v>
      </c>
      <c r="EX115" s="66" t="str">
        <f t="shared" si="216"/>
        <v>-</v>
      </c>
      <c r="EY115" s="66">
        <f t="shared" si="217"/>
        <v>1</v>
      </c>
      <c r="EZ115" s="66" t="str">
        <f t="shared" si="218"/>
        <v>-</v>
      </c>
      <c r="FA115" s="66" t="str">
        <f t="shared" si="219"/>
        <v>-</v>
      </c>
      <c r="FB115" s="66" t="str">
        <f t="shared" si="220"/>
        <v>-</v>
      </c>
      <c r="FC115" s="66" t="str">
        <f t="shared" si="221"/>
        <v>-</v>
      </c>
      <c r="FD115" s="66" t="str">
        <f t="shared" si="222"/>
        <v>-</v>
      </c>
      <c r="FE115" s="66" t="str">
        <f t="shared" si="223"/>
        <v>-</v>
      </c>
      <c r="FF115" s="66" t="str">
        <f t="shared" si="224"/>
        <v>-</v>
      </c>
      <c r="FG115" s="66" t="str">
        <f t="shared" si="225"/>
        <v>-</v>
      </c>
      <c r="FH115" s="66" t="str">
        <f t="shared" si="226"/>
        <v>-</v>
      </c>
      <c r="FI115" s="66" t="str">
        <f t="shared" si="227"/>
        <v>-</v>
      </c>
      <c r="FJ115" s="66" t="str">
        <f t="shared" si="228"/>
        <v>-</v>
      </c>
      <c r="FK115" s="66" t="str">
        <f t="shared" si="229"/>
        <v>-</v>
      </c>
      <c r="FL115" s="66" t="str">
        <f t="shared" si="230"/>
        <v>-</v>
      </c>
      <c r="FM115" s="66" t="str">
        <f t="shared" si="231"/>
        <v>-</v>
      </c>
      <c r="FN115" s="7"/>
      <c r="FO115" s="7"/>
      <c r="FP115" s="7"/>
      <c r="FQ115" s="97" t="s">
        <v>2</v>
      </c>
      <c r="FR115" s="71"/>
      <c r="FS115" s="7">
        <f>IF(ISNUMBER(INDEX($CI$15:$DI$314,$B115,GC$5)),MAX(FS$14:FS114)+1,0)</f>
        <v>0</v>
      </c>
      <c r="FT115" s="7" t="str">
        <f t="shared" si="232"/>
        <v/>
      </c>
      <c r="FU115" s="7" t="str">
        <f t="shared" si="233"/>
        <v/>
      </c>
      <c r="FV115" s="291">
        <f t="shared" si="234"/>
        <v>101</v>
      </c>
      <c r="FW115" s="291" t="str">
        <f t="shared" si="235"/>
        <v/>
      </c>
      <c r="FX115" s="291" t="str">
        <f t="shared" si="260"/>
        <v/>
      </c>
      <c r="FY115" s="85" t="str">
        <f t="shared" si="237"/>
        <v/>
      </c>
      <c r="FZ115" s="338" t="str">
        <f t="shared" si="238"/>
        <v/>
      </c>
      <c r="GA115" s="316" t="str">
        <f t="shared" si="239"/>
        <v/>
      </c>
      <c r="GB115" s="28" t="str">
        <f t="shared" si="240"/>
        <v/>
      </c>
      <c r="GC115" s="279" t="str">
        <f t="shared" si="248"/>
        <v/>
      </c>
      <c r="GD115" s="366" t="str">
        <f t="shared" si="261"/>
        <v/>
      </c>
      <c r="GE115" s="81"/>
      <c r="GF115" s="279" t="str">
        <f t="shared" si="249"/>
        <v/>
      </c>
      <c r="GG115" s="366" t="str">
        <f t="shared" si="262"/>
        <v/>
      </c>
      <c r="GH115" s="81"/>
      <c r="GI115" s="279" t="str">
        <f t="shared" si="250"/>
        <v/>
      </c>
      <c r="GJ115" s="366" t="str">
        <f t="shared" si="263"/>
        <v/>
      </c>
      <c r="GK115" s="81"/>
      <c r="GL115" s="279" t="str">
        <f t="shared" si="251"/>
        <v/>
      </c>
      <c r="GM115" s="362" t="str">
        <f t="shared" si="264"/>
        <v/>
      </c>
      <c r="GN115" s="81"/>
      <c r="GO115" s="279" t="str">
        <f t="shared" si="252"/>
        <v/>
      </c>
      <c r="GP115" s="286" t="str">
        <f t="shared" si="245"/>
        <v/>
      </c>
      <c r="GQ115" s="72"/>
      <c r="GR115" s="339" t="str">
        <f>IF(ISNUMBER(IF115),INDEX($GA$15:$GA$313,MATCH(IF115,$IE$15:$IE$190,0),1),"")</f>
        <v/>
      </c>
      <c r="GS115" s="341" t="str">
        <f t="shared" si="246"/>
        <v/>
      </c>
      <c r="GT115" s="340" t="str">
        <f t="shared" si="247"/>
        <v/>
      </c>
      <c r="GU115" s="279"/>
      <c r="GV115" s="72"/>
      <c r="GW115" s="72"/>
      <c r="GX115" s="72"/>
      <c r="GY115" s="72"/>
      <c r="GZ115" s="71"/>
      <c r="HA115" s="282"/>
      <c r="HB115" s="282"/>
      <c r="HC115" s="282"/>
      <c r="HD115" s="282"/>
      <c r="HE115" s="282"/>
      <c r="HF115" s="282"/>
      <c r="HG115" s="282"/>
      <c r="HH115" s="282"/>
      <c r="HI115" s="282"/>
      <c r="HJ115" s="282"/>
      <c r="HK115" s="293"/>
      <c r="HL115" s="293"/>
      <c r="HM115" s="75"/>
      <c r="HN115" s="293">
        <f>IF(HA115&lt;&gt;"",MAX(HN$14:HN114)+1,0)</f>
        <v>0</v>
      </c>
      <c r="HO115" s="293">
        <f>IF(HB115&lt;&gt;"",MAX(HO$14:HO114)+1,0)</f>
        <v>0</v>
      </c>
      <c r="HP115" s="293">
        <f>IF(HC115&lt;&gt;"",MAX(HP$14:HP114)+1,0)</f>
        <v>0</v>
      </c>
      <c r="HQ115" s="293">
        <f>IF(HD115&lt;&gt;"",MAX(HQ$14:HQ114)+1,0)</f>
        <v>0</v>
      </c>
      <c r="HR115" s="293">
        <f>IF(HE115&lt;&gt;"",MAX(HR$14:HR114)+1,0)</f>
        <v>0</v>
      </c>
      <c r="HS115" s="293">
        <f>IF(HF115&lt;&gt;"",MAX(HS$14:HS114)+1,0)</f>
        <v>0</v>
      </c>
      <c r="HT115" s="293">
        <f>IF(HG115&lt;&gt;"",MAX(HT$14:HT114)+1,0)</f>
        <v>0</v>
      </c>
      <c r="HU115" s="293">
        <f>IF(HH115&lt;&gt;"",MAX(HU$14:HU114)+1,0)</f>
        <v>0</v>
      </c>
      <c r="HV115" s="293">
        <f>IF(HI115&lt;&gt;"",MAX(HV$14:HV114)+1,0)</f>
        <v>0</v>
      </c>
      <c r="HW115" s="293">
        <f>IF(HJ115&lt;&gt;"",MAX(HW$14:HW114)+1,0)</f>
        <v>0</v>
      </c>
      <c r="HX115" s="293">
        <f>IF(HK115&lt;&gt;"",MAX(HX$14:HX114)+1,0)</f>
        <v>0</v>
      </c>
      <c r="HY115" s="293">
        <f>IF(HL115&lt;&gt;"",MAX(HY$14:HY114)+1,0)</f>
        <v>0</v>
      </c>
      <c r="HZ115" s="75">
        <f t="shared" si="253"/>
        <v>3</v>
      </c>
      <c r="IA115" s="75">
        <f t="shared" si="254"/>
        <v>0</v>
      </c>
      <c r="IB115" s="75">
        <f t="shared" si="255"/>
        <v>36</v>
      </c>
      <c r="IC115" s="75" t="str">
        <f t="shared" si="256"/>
        <v>npl</v>
      </c>
      <c r="ID115" s="395" t="str">
        <f t="shared" si="257"/>
        <v/>
      </c>
      <c r="IE115" s="394">
        <f>IF(ISNUMBER(MATCH(GA115,$IC$15:$IC$313,0)),0,MAX(IE$14:IE114)+1)</f>
        <v>0</v>
      </c>
      <c r="IF115" s="394" t="str">
        <f t="shared" si="258"/>
        <v/>
      </c>
      <c r="IG115" s="383"/>
      <c r="IH115" s="80"/>
      <c r="II115" s="19"/>
      <c r="IJ115" s="282"/>
      <c r="IK115" s="71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W115" s="71"/>
      <c r="JX115" s="293" t="str">
        <f>IF(AND(ISNUMBER(JX$14),ISNUMBER(MATCH($IC115,DJ$15:DJ$313,0))),$IC115,"")</f>
        <v>npl</v>
      </c>
      <c r="JY115" s="293" t="str">
        <f>IF(AND(ISNUMBER(JY$14),ISNUMBER(MATCH($IC115,DK$15:DK$313,0))),$IC115,"")</f>
        <v/>
      </c>
      <c r="JZ115" s="293" t="str">
        <f>IF(AND(ISNUMBER(JZ$14),ISNUMBER(MATCH($IC115,DL$15:DL$313,0))),$IC115,"")</f>
        <v>npl</v>
      </c>
      <c r="KA115" s="293" t="str">
        <f>IF(AND(ISNUMBER(KA$14),ISNUMBER(MATCH($IC115,DM$15:DM$313,0))),$IC115,"")</f>
        <v>npl</v>
      </c>
      <c r="KB115" s="293" t="str">
        <f>IF(AND(ISNUMBER(KB$14),ISNUMBER(MATCH($IC115,DN$15:DN$313,0))),$IC115,"")</f>
        <v>npl</v>
      </c>
      <c r="KC115" s="293" t="str">
        <f>IF(AND(ISNUMBER(KC$14),ISNUMBER(MATCH($IC115,DO$15:DO$313,0))),$IC115,"")</f>
        <v/>
      </c>
      <c r="KD115" s="293" t="str">
        <f>IF(AND(ISNUMBER(KD$14),ISNUMBER(MATCH($IC115,DP$15:DP$313,0))),$IC115,"")</f>
        <v/>
      </c>
      <c r="KE115" s="293" t="str">
        <f>IF(AND(ISNUMBER(KE$14),ISNUMBER(MATCH($IC115,DQ$15:DQ$313,0))),$IC115,"")</f>
        <v>npl</v>
      </c>
      <c r="KF115" s="293" t="str">
        <f>IF(AND(ISNUMBER(KF$14),ISNUMBER(MATCH($IC115,DR$15:DR$313,0))),$IC115,"")</f>
        <v>npl</v>
      </c>
      <c r="KG115" s="293" t="str">
        <f>IF(AND(ISNUMBER(KG$14),ISNUMBER(MATCH($IC115,DS$15:DS$313,0))),$IC115,"")</f>
        <v>npl</v>
      </c>
      <c r="KH115" s="293" t="str">
        <f>IF(AND(ISNUMBER(KH$14),ISNUMBER(MATCH($IC115,DT$15:DT$313,0))),$IC115,"")</f>
        <v>npl</v>
      </c>
      <c r="KI115" s="293" t="str">
        <f>IF(AND(ISNUMBER(KI$14),ISNUMBER(MATCH($IC115,DU$15:DU$313,0))),$IC115,"")</f>
        <v>npl</v>
      </c>
      <c r="KJ115" s="293" t="str">
        <f>IF(AND(ISNUMBER(KJ$14),ISNUMBER(MATCH($IC115,DV$15:DV$313,0))),$IC115,"")</f>
        <v/>
      </c>
      <c r="KK115" s="293" t="str">
        <f>IF(AND(ISNUMBER(KK$14),ISNUMBER(MATCH($IC115,DW$15:DW$313,0))),$IC115,"")</f>
        <v/>
      </c>
      <c r="KL115" s="293" t="str">
        <f>IF(AND(ISNUMBER(KL$14),ISNUMBER(MATCH($IC115,DX$15:DX$313,0))),$IC115,"")</f>
        <v/>
      </c>
      <c r="KM115" s="293" t="str">
        <f>IF(AND(ISNUMBER(KM$14),ISNUMBER(MATCH($IC115,DY$15:DY$313,0))),$IC115,"")</f>
        <v/>
      </c>
      <c r="KN115" s="293" t="str">
        <f>IF(AND(ISNUMBER(KN$14),ISNUMBER(MATCH($IC115,DZ$15:DZ$313,0))),$IC115,"")</f>
        <v/>
      </c>
      <c r="KO115" s="293" t="str">
        <f>IF(AND(ISNUMBER(KO$14),ISNUMBER(MATCH($IC115,EA$15:EA$313,0))),$IC115,"")</f>
        <v/>
      </c>
      <c r="KP115" s="293" t="str">
        <f>IF(AND(ISNUMBER(KP$14),ISNUMBER(MATCH($IC115,EB$15:EB$313,0))),$IC115,"")</f>
        <v/>
      </c>
      <c r="KQ115" s="293" t="str">
        <f>IF(AND(ISNUMBER(KQ$14),ISNUMBER(MATCH($IC115,EC$15:EC$313,0))),$IC115,"")</f>
        <v/>
      </c>
      <c r="KR115" s="293" t="str">
        <f>IF(AND(ISNUMBER(KR$14),ISNUMBER(MATCH($IC115,ED$15:ED$313,0))),$IC115,"")</f>
        <v/>
      </c>
      <c r="KS115" s="293" t="str">
        <f>IF(AND(ISNUMBER(KS$14),ISNUMBER(MATCH($IC115,EE$15:EE$313,0))),$IC115,"")</f>
        <v/>
      </c>
      <c r="KT115" s="293" t="str">
        <f>IF(AND(ISNUMBER(KT$14),ISNUMBER(MATCH($IC115,EF$15:EF$313,0))),$IC115,"")</f>
        <v/>
      </c>
      <c r="KU115" s="293" t="str">
        <f>IF(AND(ISNUMBER(KU$14),ISNUMBER(MATCH($IC115,EG$15:EG$313,0))),$IC115,"")</f>
        <v/>
      </c>
      <c r="KV115" s="293" t="str">
        <f>IF(AND(ISNUMBER(KV$14),ISNUMBER(MATCH($IC115,EH$15:EH$313,0))),$IC115,"")</f>
        <v>npl</v>
      </c>
      <c r="KW115" s="293" t="str">
        <f>IF(AND(ISNUMBER(KW$14),ISNUMBER(MATCH($IC115,EI$15:EI$313,0))),$IC115,"")</f>
        <v/>
      </c>
      <c r="KX115" s="293" t="str">
        <f>IF(AND(ISNUMBER(KX$14),ISNUMBER(MATCH($IC115,EJ$15:EJ$313,0))),$IC115,"")</f>
        <v/>
      </c>
      <c r="KY115" s="293" t="str">
        <f>IF(AND(ISNUMBER(KY$14),ISNUMBER(MATCH($IC115,EK$15:EK$313,0))),$IC115,"")</f>
        <v/>
      </c>
      <c r="KZ115" s="293"/>
      <c r="LA115" s="293"/>
      <c r="LB115" s="293"/>
      <c r="LC115" s="75">
        <f>COUNTIF(JX115:KY115,"="&amp;IC115)</f>
        <v>10</v>
      </c>
      <c r="LD115" s="71"/>
      <c r="LE115" s="71"/>
      <c r="LF115" s="71"/>
      <c r="LG115" s="71"/>
      <c r="LH115" s="71"/>
      <c r="LI115" s="71"/>
      <c r="LJ115" s="71"/>
      <c r="LK115" s="71"/>
      <c r="LL115" s="71"/>
      <c r="LM115" s="71"/>
      <c r="LN115" s="71"/>
      <c r="LO115" s="71"/>
      <c r="LP115" s="71"/>
      <c r="LQ115" s="71"/>
    </row>
    <row r="116" spans="1:329" ht="6" customHeight="1" x14ac:dyDescent="0.25">
      <c r="A116" s="80"/>
      <c r="B116" s="305">
        <f t="shared" si="259"/>
        <v>102</v>
      </c>
      <c r="C116" s="84" t="s">
        <v>94</v>
      </c>
      <c r="D116" s="303" t="s">
        <v>640</v>
      </c>
      <c r="E116" s="71"/>
      <c r="F116" s="260"/>
      <c r="G116" s="261" t="s">
        <v>93</v>
      </c>
      <c r="H116" s="262" t="s">
        <v>2</v>
      </c>
      <c r="I116" s="260"/>
      <c r="J116" s="261"/>
      <c r="K116" s="262"/>
      <c r="L116" s="260"/>
      <c r="M116" s="261"/>
      <c r="N116" s="262"/>
      <c r="O116" s="260"/>
      <c r="P116" s="261"/>
      <c r="Q116" s="262"/>
      <c r="R116" s="260"/>
      <c r="S116" s="261"/>
      <c r="T116" s="262"/>
      <c r="U116" s="260"/>
      <c r="V116" s="261"/>
      <c r="W116" s="262"/>
      <c r="X116" s="260"/>
      <c r="Y116" s="261"/>
      <c r="Z116" s="262"/>
      <c r="AA116" s="260"/>
      <c r="AB116" s="261"/>
      <c r="AC116" s="262"/>
      <c r="AD116" s="260"/>
      <c r="AE116" s="261"/>
      <c r="AF116" s="262"/>
      <c r="AG116" s="260"/>
      <c r="AH116" s="261"/>
      <c r="AI116" s="262"/>
      <c r="AJ116" s="260"/>
      <c r="AK116" s="261"/>
      <c r="AL116" s="262"/>
      <c r="AM116" s="260"/>
      <c r="AN116" s="261"/>
      <c r="AO116" s="262"/>
      <c r="AP116" s="283"/>
      <c r="AQ116" s="356"/>
      <c r="AR116" s="351"/>
      <c r="AS116" s="283"/>
      <c r="AT116" s="356"/>
      <c r="AU116" s="351"/>
      <c r="AV116" s="260"/>
      <c r="AW116" s="261"/>
      <c r="AX116" s="262"/>
      <c r="AY116" s="260"/>
      <c r="AZ116" s="261"/>
      <c r="BA116" s="262"/>
      <c r="BB116" s="260"/>
      <c r="BC116" s="261"/>
      <c r="BD116" s="262"/>
      <c r="BE116" s="260"/>
      <c r="BF116" s="261"/>
      <c r="BG116" s="262"/>
      <c r="BH116" s="260"/>
      <c r="BI116" s="261"/>
      <c r="BJ116" s="262"/>
      <c r="BK116" s="260"/>
      <c r="BL116" s="261"/>
      <c r="BM116" s="262"/>
      <c r="BN116" s="260"/>
      <c r="BO116" s="261"/>
      <c r="BP116" s="262"/>
      <c r="BQ116" s="260"/>
      <c r="BR116" s="261"/>
      <c r="BS116" s="262"/>
      <c r="BT116" s="260"/>
      <c r="BU116" s="261"/>
      <c r="BV116" s="262"/>
      <c r="BW116" s="260"/>
      <c r="BX116" s="261"/>
      <c r="BY116" s="262"/>
      <c r="BZ116" s="260"/>
      <c r="CA116" s="261"/>
      <c r="CB116" s="262"/>
      <c r="CC116" s="260"/>
      <c r="CD116" s="261"/>
      <c r="CE116" s="262"/>
      <c r="CF116" s="376" t="s">
        <v>2</v>
      </c>
      <c r="CG116" s="229"/>
      <c r="CH116" s="230" t="str">
        <f>IF(ISNUMBER(FW116),IF(ISNUMBER(MATCH(GA116,$CG$15:$CG$313,0)),0,MAX(CH$14:CH115)+1),"")</f>
        <v/>
      </c>
      <c r="CI116" s="7">
        <f t="shared" si="154"/>
        <v>98</v>
      </c>
      <c r="CJ116" s="7" t="str">
        <f t="shared" si="155"/>
        <v/>
      </c>
      <c r="CK116" s="7">
        <f t="shared" si="156"/>
        <v>41</v>
      </c>
      <c r="CL116" s="7">
        <f t="shared" si="157"/>
        <v>47</v>
      </c>
      <c r="CM116" s="7" t="str">
        <f t="shared" si="158"/>
        <v/>
      </c>
      <c r="CN116" s="7" t="str">
        <f t="shared" si="159"/>
        <v/>
      </c>
      <c r="CO116" s="7" t="str">
        <f t="shared" si="160"/>
        <v/>
      </c>
      <c r="CP116" s="7">
        <f t="shared" si="161"/>
        <v>46</v>
      </c>
      <c r="CQ116" s="7" t="str">
        <f t="shared" si="162"/>
        <v/>
      </c>
      <c r="CR116" s="7">
        <f t="shared" si="163"/>
        <v>45</v>
      </c>
      <c r="CS116" s="7" t="str">
        <f t="shared" si="164"/>
        <v/>
      </c>
      <c r="CT116" s="7">
        <f t="shared" si="165"/>
        <v>36</v>
      </c>
      <c r="CU116" s="7" t="str">
        <f t="shared" si="166"/>
        <v/>
      </c>
      <c r="CV116" s="7" t="str">
        <f t="shared" si="167"/>
        <v/>
      </c>
      <c r="CW116" s="7" t="str">
        <f t="shared" si="168"/>
        <v/>
      </c>
      <c r="CX116" s="7" t="str">
        <f t="shared" si="169"/>
        <v/>
      </c>
      <c r="CY116" s="7" t="str">
        <f t="shared" si="170"/>
        <v/>
      </c>
      <c r="CZ116" s="7" t="str">
        <f t="shared" si="171"/>
        <v/>
      </c>
      <c r="DA116" s="7" t="str">
        <f t="shared" si="172"/>
        <v/>
      </c>
      <c r="DB116" s="7" t="str">
        <f t="shared" si="173"/>
        <v/>
      </c>
      <c r="DC116" s="7" t="str">
        <f t="shared" si="174"/>
        <v/>
      </c>
      <c r="DD116" s="7" t="str">
        <f t="shared" si="175"/>
        <v/>
      </c>
      <c r="DE116" s="7" t="str">
        <f t="shared" si="176"/>
        <v/>
      </c>
      <c r="DF116" s="7" t="str">
        <f t="shared" si="177"/>
        <v/>
      </c>
      <c r="DG116" s="7">
        <f t="shared" si="178"/>
        <v>57</v>
      </c>
      <c r="DH116" s="7" t="str">
        <f t="shared" si="179"/>
        <v/>
      </c>
      <c r="DI116" s="65" t="s">
        <v>2</v>
      </c>
      <c r="DJ116" s="309" t="str">
        <f t="shared" si="180"/>
        <v>wd</v>
      </c>
      <c r="DK116" s="309" t="str">
        <f t="shared" si="181"/>
        <v>-</v>
      </c>
      <c r="DL116" s="309" t="str">
        <f t="shared" si="182"/>
        <v>wd</v>
      </c>
      <c r="DM116" s="309" t="str">
        <f t="shared" si="183"/>
        <v>wd</v>
      </c>
      <c r="DN116" s="309" t="str">
        <f t="shared" si="184"/>
        <v>-</v>
      </c>
      <c r="DO116" s="309" t="str">
        <f t="shared" si="185"/>
        <v>-</v>
      </c>
      <c r="DP116" s="309" t="str">
        <f t="shared" si="186"/>
        <v>-</v>
      </c>
      <c r="DQ116" s="309" t="str">
        <f t="shared" si="187"/>
        <v>wd</v>
      </c>
      <c r="DR116" s="309" t="str">
        <f t="shared" si="188"/>
        <v>-</v>
      </c>
      <c r="DS116" s="309" t="str">
        <f t="shared" si="189"/>
        <v>wd</v>
      </c>
      <c r="DT116" s="309" t="str">
        <f t="shared" si="190"/>
        <v>-</v>
      </c>
      <c r="DU116" s="309" t="str">
        <f t="shared" si="191"/>
        <v>wd</v>
      </c>
      <c r="DV116" s="309" t="str">
        <f t="shared" si="192"/>
        <v>-</v>
      </c>
      <c r="DW116" s="309" t="str">
        <f t="shared" si="193"/>
        <v>-</v>
      </c>
      <c r="DX116" s="309" t="str">
        <f t="shared" si="194"/>
        <v>-</v>
      </c>
      <c r="DY116" s="309" t="str">
        <f t="shared" si="195"/>
        <v>-</v>
      </c>
      <c r="DZ116" s="309" t="str">
        <f t="shared" si="196"/>
        <v>-</v>
      </c>
      <c r="EA116" s="309" t="str">
        <f t="shared" si="197"/>
        <v>-</v>
      </c>
      <c r="EB116" s="309" t="str">
        <f t="shared" si="198"/>
        <v>-</v>
      </c>
      <c r="EC116" s="309" t="str">
        <f t="shared" si="199"/>
        <v>-</v>
      </c>
      <c r="ED116" s="309" t="str">
        <f t="shared" si="200"/>
        <v>-</v>
      </c>
      <c r="EE116" s="309" t="str">
        <f t="shared" si="201"/>
        <v>-</v>
      </c>
      <c r="EF116" s="309" t="str">
        <f t="shared" si="202"/>
        <v>-</v>
      </c>
      <c r="EG116" s="309" t="str">
        <f t="shared" si="203"/>
        <v>-</v>
      </c>
      <c r="EH116" s="309" t="str">
        <f t="shared" si="204"/>
        <v>wd</v>
      </c>
      <c r="EI116" s="309" t="str">
        <f t="shared" si="205"/>
        <v>-</v>
      </c>
      <c r="EJ116" s="7"/>
      <c r="EK116" s="7"/>
      <c r="EL116" s="7"/>
      <c r="EM116" s="34"/>
      <c r="EN116" s="66" t="str">
        <f t="shared" si="206"/>
        <v>-</v>
      </c>
      <c r="EO116" s="66" t="str">
        <f t="shared" si="207"/>
        <v>-</v>
      </c>
      <c r="EP116" s="66">
        <f t="shared" si="208"/>
        <v>0.5</v>
      </c>
      <c r="EQ116" s="66">
        <f t="shared" si="209"/>
        <v>0.5</v>
      </c>
      <c r="ER116" s="66" t="str">
        <f t="shared" si="210"/>
        <v>-</v>
      </c>
      <c r="ES116" s="66" t="str">
        <f t="shared" si="211"/>
        <v>-</v>
      </c>
      <c r="ET116" s="66" t="str">
        <f t="shared" si="212"/>
        <v>-</v>
      </c>
      <c r="EU116" s="66">
        <f t="shared" si="213"/>
        <v>0.5</v>
      </c>
      <c r="EV116" s="66" t="str">
        <f t="shared" si="214"/>
        <v>-</v>
      </c>
      <c r="EW116" s="66">
        <f t="shared" si="215"/>
        <v>0.5</v>
      </c>
      <c r="EX116" s="66" t="str">
        <f t="shared" si="216"/>
        <v>-</v>
      </c>
      <c r="EY116" s="66">
        <f t="shared" si="217"/>
        <v>0.5</v>
      </c>
      <c r="EZ116" s="66" t="str">
        <f t="shared" si="218"/>
        <v>-</v>
      </c>
      <c r="FA116" s="66" t="str">
        <f t="shared" si="219"/>
        <v>-</v>
      </c>
      <c r="FB116" s="66" t="str">
        <f t="shared" si="220"/>
        <v>-</v>
      </c>
      <c r="FC116" s="66" t="str">
        <f t="shared" si="221"/>
        <v>-</v>
      </c>
      <c r="FD116" s="66" t="str">
        <f t="shared" si="222"/>
        <v>-</v>
      </c>
      <c r="FE116" s="66" t="str">
        <f t="shared" si="223"/>
        <v>-</v>
      </c>
      <c r="FF116" s="66" t="str">
        <f t="shared" si="224"/>
        <v>-</v>
      </c>
      <c r="FG116" s="66" t="str">
        <f t="shared" si="225"/>
        <v>-</v>
      </c>
      <c r="FH116" s="66" t="str">
        <f t="shared" si="226"/>
        <v>-</v>
      </c>
      <c r="FI116" s="66" t="str">
        <f t="shared" si="227"/>
        <v>-</v>
      </c>
      <c r="FJ116" s="66" t="str">
        <f t="shared" si="228"/>
        <v>-</v>
      </c>
      <c r="FK116" s="66" t="str">
        <f t="shared" si="229"/>
        <v>-</v>
      </c>
      <c r="FL116" s="66">
        <f t="shared" si="230"/>
        <v>1</v>
      </c>
      <c r="FM116" s="66" t="str">
        <f t="shared" si="231"/>
        <v>-</v>
      </c>
      <c r="FN116" s="7"/>
      <c r="FO116" s="7"/>
      <c r="FP116" s="7"/>
      <c r="FQ116" s="97" t="s">
        <v>2</v>
      </c>
      <c r="FR116" s="71"/>
      <c r="FS116" s="7">
        <f>IF(ISNUMBER(INDEX($CI$15:$DI$314,$B116,GC$5)),MAX(FS$14:FS115)+1,0)</f>
        <v>0</v>
      </c>
      <c r="FT116" s="7" t="str">
        <f t="shared" si="232"/>
        <v/>
      </c>
      <c r="FU116" s="7" t="str">
        <f t="shared" si="233"/>
        <v/>
      </c>
      <c r="FV116" s="291">
        <f t="shared" si="234"/>
        <v>102</v>
      </c>
      <c r="FW116" s="291" t="str">
        <f t="shared" si="235"/>
        <v/>
      </c>
      <c r="FX116" s="291" t="str">
        <f t="shared" si="260"/>
        <v/>
      </c>
      <c r="FY116" s="85" t="str">
        <f t="shared" si="237"/>
        <v/>
      </c>
      <c r="FZ116" s="338" t="str">
        <f t="shared" si="238"/>
        <v/>
      </c>
      <c r="GA116" s="316" t="str">
        <f t="shared" si="239"/>
        <v/>
      </c>
      <c r="GB116" s="28" t="str">
        <f t="shared" si="240"/>
        <v/>
      </c>
      <c r="GC116" s="279"/>
      <c r="GD116" s="72"/>
      <c r="GE116" s="72"/>
      <c r="GF116" s="72"/>
      <c r="GG116" s="72"/>
      <c r="GH116" s="72"/>
      <c r="GI116" s="72"/>
      <c r="GJ116" s="72"/>
      <c r="GK116" s="72"/>
      <c r="GL116" s="72"/>
      <c r="GM116" s="72"/>
      <c r="GN116" s="72"/>
      <c r="GO116" s="279" t="str">
        <f>IF(IF(ISNUMBER(MATCH(INDEX($HA116:$LB116,1,GO$14),$GA$15:$GA$313,0)),1,"")=1,INDEX($HA116:$LB116,1,GO$14),"")</f>
        <v/>
      </c>
      <c r="GP116" s="286" t="str">
        <f t="shared" si="245"/>
        <v/>
      </c>
      <c r="GQ116" s="72"/>
      <c r="GR116" s="339" t="str">
        <f>IF(ISNUMBER(IF116),INDEX($GA$15:$GA$313,MATCH(IF116,$IE$15:$IE$190,0),1),"")</f>
        <v/>
      </c>
      <c r="GS116" s="341" t="str">
        <f t="shared" si="246"/>
        <v/>
      </c>
      <c r="GT116" s="340" t="str">
        <f t="shared" si="247"/>
        <v/>
      </c>
      <c r="GU116" s="279"/>
      <c r="GV116" s="72"/>
      <c r="GW116" s="72"/>
      <c r="GX116" s="72"/>
      <c r="GY116" s="72"/>
      <c r="GZ116" s="71"/>
      <c r="HA116" s="282"/>
      <c r="HB116" s="282"/>
      <c r="HC116" s="282"/>
      <c r="HD116" s="282"/>
      <c r="HE116" s="282"/>
      <c r="HF116" s="282"/>
      <c r="HG116" s="282"/>
      <c r="HH116" s="282"/>
      <c r="HI116" s="282"/>
      <c r="HJ116" s="282"/>
      <c r="HK116" s="293"/>
      <c r="HL116" s="293"/>
      <c r="HM116" s="75"/>
      <c r="HN116" s="293">
        <f>IF(HA116&lt;&gt;"",MAX(HN$14:HN115)+1,0)</f>
        <v>0</v>
      </c>
      <c r="HO116" s="293">
        <f>IF(HB116&lt;&gt;"",MAX(HO$14:HO115)+1,0)</f>
        <v>0</v>
      </c>
      <c r="HP116" s="293">
        <f>IF(HC116&lt;&gt;"",MAX(HP$14:HP115)+1,0)</f>
        <v>0</v>
      </c>
      <c r="HQ116" s="293">
        <f>IF(HD116&lt;&gt;"",MAX(HQ$14:HQ115)+1,0)</f>
        <v>0</v>
      </c>
      <c r="HR116" s="293">
        <f>IF(HE116&lt;&gt;"",MAX(HR$14:HR115)+1,0)</f>
        <v>0</v>
      </c>
      <c r="HS116" s="293">
        <f>IF(HF116&lt;&gt;"",MAX(HS$14:HS115)+1,0)</f>
        <v>0</v>
      </c>
      <c r="HT116" s="293">
        <f>IF(HG116&lt;&gt;"",MAX(HT$14:HT115)+1,0)</f>
        <v>0</v>
      </c>
      <c r="HU116" s="293">
        <f>IF(HH116&lt;&gt;"",MAX(HU$14:HU115)+1,0)</f>
        <v>0</v>
      </c>
      <c r="HV116" s="293">
        <f>IF(HI116&lt;&gt;"",MAX(HV$14:HV115)+1,0)</f>
        <v>0</v>
      </c>
      <c r="HW116" s="293">
        <f>IF(HJ116&lt;&gt;"",MAX(HW$14:HW115)+1,0)</f>
        <v>0</v>
      </c>
      <c r="HX116" s="293">
        <f>IF(HK116&lt;&gt;"",MAX(HX$14:HX115)+1,0)</f>
        <v>0</v>
      </c>
      <c r="HY116" s="293">
        <f>IF(HL116&lt;&gt;"",MAX(HY$14:HY115)+1,0)</f>
        <v>0</v>
      </c>
      <c r="HZ116" s="75">
        <f t="shared" si="253"/>
        <v>3</v>
      </c>
      <c r="IA116" s="75">
        <f t="shared" si="254"/>
        <v>0</v>
      </c>
      <c r="IB116" s="75">
        <f t="shared" si="255"/>
        <v>37</v>
      </c>
      <c r="IC116" s="75" t="str">
        <f t="shared" si="256"/>
        <v>nph</v>
      </c>
      <c r="ID116" s="395" t="str">
        <f t="shared" si="257"/>
        <v/>
      </c>
      <c r="IE116" s="394">
        <f>IF(ISNUMBER(MATCH(GA116,$IC$15:$IC$313,0)),0,MAX(IE$14:IE115)+1)</f>
        <v>0</v>
      </c>
      <c r="IF116" s="394" t="str">
        <f t="shared" si="258"/>
        <v/>
      </c>
      <c r="IG116" s="383"/>
      <c r="IH116" s="80"/>
      <c r="II116" s="19"/>
      <c r="IJ116" s="282"/>
      <c r="IK116" s="71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  <c r="IY116" s="19"/>
      <c r="IZ116" s="19"/>
      <c r="JW116" s="71"/>
      <c r="JX116" s="293" t="str">
        <f>IF(AND(ISNUMBER(JX$14),ISNUMBER(MATCH($IC116,DJ$15:DJ$313,0))),$IC116,"")</f>
        <v>nph</v>
      </c>
      <c r="JY116" s="293" t="str">
        <f>IF(AND(ISNUMBER(JY$14),ISNUMBER(MATCH($IC116,DK$15:DK$313,0))),$IC116,"")</f>
        <v/>
      </c>
      <c r="JZ116" s="293" t="str">
        <f>IF(AND(ISNUMBER(JZ$14),ISNUMBER(MATCH($IC116,DL$15:DL$313,0))),$IC116,"")</f>
        <v>nph</v>
      </c>
      <c r="KA116" s="293" t="str">
        <f>IF(AND(ISNUMBER(KA$14),ISNUMBER(MATCH($IC116,DM$15:DM$313,0))),$IC116,"")</f>
        <v>nph</v>
      </c>
      <c r="KB116" s="293" t="str">
        <f>IF(AND(ISNUMBER(KB$14),ISNUMBER(MATCH($IC116,DN$15:DN$313,0))),$IC116,"")</f>
        <v>nph</v>
      </c>
      <c r="KC116" s="293" t="str">
        <f>IF(AND(ISNUMBER(KC$14),ISNUMBER(MATCH($IC116,DO$15:DO$313,0))),$IC116,"")</f>
        <v/>
      </c>
      <c r="KD116" s="293" t="str">
        <f>IF(AND(ISNUMBER(KD$14),ISNUMBER(MATCH($IC116,DP$15:DP$313,0))),$IC116,"")</f>
        <v/>
      </c>
      <c r="KE116" s="293" t="str">
        <f>IF(AND(ISNUMBER(KE$14),ISNUMBER(MATCH($IC116,DQ$15:DQ$313,0))),$IC116,"")</f>
        <v>nph</v>
      </c>
      <c r="KF116" s="293" t="str">
        <f>IF(AND(ISNUMBER(KF$14),ISNUMBER(MATCH($IC116,DR$15:DR$313,0))),$IC116,"")</f>
        <v>nph</v>
      </c>
      <c r="KG116" s="293" t="str">
        <f>IF(AND(ISNUMBER(KG$14),ISNUMBER(MATCH($IC116,DS$15:DS$313,0))),$IC116,"")</f>
        <v>nph</v>
      </c>
      <c r="KH116" s="293" t="str">
        <f>IF(AND(ISNUMBER(KH$14),ISNUMBER(MATCH($IC116,DT$15:DT$313,0))),$IC116,"")</f>
        <v>nph</v>
      </c>
      <c r="KI116" s="293" t="str">
        <f>IF(AND(ISNUMBER(KI$14),ISNUMBER(MATCH($IC116,DU$15:DU$313,0))),$IC116,"")</f>
        <v>nph</v>
      </c>
      <c r="KJ116" s="293" t="str">
        <f>IF(AND(ISNUMBER(KJ$14),ISNUMBER(MATCH($IC116,DV$15:DV$313,0))),$IC116,"")</f>
        <v/>
      </c>
      <c r="KK116" s="293" t="str">
        <f>IF(AND(ISNUMBER(KK$14),ISNUMBER(MATCH($IC116,DW$15:DW$313,0))),$IC116,"")</f>
        <v/>
      </c>
      <c r="KL116" s="293" t="str">
        <f>IF(AND(ISNUMBER(KL$14),ISNUMBER(MATCH($IC116,DX$15:DX$313,0))),$IC116,"")</f>
        <v/>
      </c>
      <c r="KM116" s="293" t="str">
        <f>IF(AND(ISNUMBER(KM$14),ISNUMBER(MATCH($IC116,DY$15:DY$313,0))),$IC116,"")</f>
        <v/>
      </c>
      <c r="KN116" s="293" t="str">
        <f>IF(AND(ISNUMBER(KN$14),ISNUMBER(MATCH($IC116,DZ$15:DZ$313,0))),$IC116,"")</f>
        <v/>
      </c>
      <c r="KO116" s="293" t="str">
        <f>IF(AND(ISNUMBER(KO$14),ISNUMBER(MATCH($IC116,EA$15:EA$313,0))),$IC116,"")</f>
        <v/>
      </c>
      <c r="KP116" s="293" t="str">
        <f>IF(AND(ISNUMBER(KP$14),ISNUMBER(MATCH($IC116,EB$15:EB$313,0))),$IC116,"")</f>
        <v/>
      </c>
      <c r="KQ116" s="293" t="str">
        <f>IF(AND(ISNUMBER(KQ$14),ISNUMBER(MATCH($IC116,EC$15:EC$313,0))),$IC116,"")</f>
        <v/>
      </c>
      <c r="KR116" s="293" t="str">
        <f>IF(AND(ISNUMBER(KR$14),ISNUMBER(MATCH($IC116,ED$15:ED$313,0))),$IC116,"")</f>
        <v/>
      </c>
      <c r="KS116" s="293" t="str">
        <f>IF(AND(ISNUMBER(KS$14),ISNUMBER(MATCH($IC116,EE$15:EE$313,0))),$IC116,"")</f>
        <v/>
      </c>
      <c r="KT116" s="293" t="str">
        <f>IF(AND(ISNUMBER(KT$14),ISNUMBER(MATCH($IC116,EF$15:EF$313,0))),$IC116,"")</f>
        <v/>
      </c>
      <c r="KU116" s="293" t="str">
        <f>IF(AND(ISNUMBER(KU$14),ISNUMBER(MATCH($IC116,EG$15:EG$313,0))),$IC116,"")</f>
        <v/>
      </c>
      <c r="KV116" s="293" t="str">
        <f>IF(AND(ISNUMBER(KV$14),ISNUMBER(MATCH($IC116,EH$15:EH$313,0))),$IC116,"")</f>
        <v>nph</v>
      </c>
      <c r="KW116" s="293" t="str">
        <f>IF(AND(ISNUMBER(KW$14),ISNUMBER(MATCH($IC116,EI$15:EI$313,0))),$IC116,"")</f>
        <v/>
      </c>
      <c r="KX116" s="293" t="str">
        <f>IF(AND(ISNUMBER(KX$14),ISNUMBER(MATCH($IC116,EJ$15:EJ$313,0))),$IC116,"")</f>
        <v/>
      </c>
      <c r="KY116" s="293" t="str">
        <f>IF(AND(ISNUMBER(KY$14),ISNUMBER(MATCH($IC116,EK$15:EK$313,0))),$IC116,"")</f>
        <v/>
      </c>
      <c r="KZ116" s="293"/>
      <c r="LA116" s="293"/>
      <c r="LB116" s="293"/>
      <c r="LC116" s="75">
        <f>COUNTIF(JX116:KY116,"="&amp;IC116)</f>
        <v>10</v>
      </c>
      <c r="LD116" s="71"/>
      <c r="LE116" s="71"/>
      <c r="LF116" s="71"/>
      <c r="LG116" s="71"/>
      <c r="LH116" s="71"/>
      <c r="LI116" s="71"/>
      <c r="LJ116" s="71"/>
      <c r="LK116" s="71"/>
      <c r="LL116" s="71"/>
      <c r="LM116" s="71"/>
      <c r="LN116" s="71"/>
      <c r="LO116" s="71"/>
      <c r="LP116" s="71"/>
      <c r="LQ116" s="71"/>
    </row>
    <row r="117" spans="1:329" ht="6" customHeight="1" x14ac:dyDescent="0.25">
      <c r="A117" s="80"/>
      <c r="B117" s="305">
        <f t="shared" si="259"/>
        <v>103</v>
      </c>
      <c r="C117" s="84" t="s">
        <v>290</v>
      </c>
      <c r="D117" s="303" t="s">
        <v>641</v>
      </c>
      <c r="E117" s="71"/>
      <c r="F117" s="260"/>
      <c r="G117" s="261" t="s">
        <v>254</v>
      </c>
      <c r="H117" s="262" t="s">
        <v>2</v>
      </c>
      <c r="I117" s="260"/>
      <c r="J117" s="261"/>
      <c r="K117" s="262"/>
      <c r="L117" s="260"/>
      <c r="M117" s="261"/>
      <c r="N117" s="262"/>
      <c r="O117" s="260"/>
      <c r="P117" s="261"/>
      <c r="Q117" s="262"/>
      <c r="R117" s="260"/>
      <c r="S117" s="261"/>
      <c r="T117" s="262"/>
      <c r="U117" s="260"/>
      <c r="V117" s="261"/>
      <c r="W117" s="262"/>
      <c r="X117" s="260"/>
      <c r="Y117" s="261"/>
      <c r="Z117" s="262"/>
      <c r="AA117" s="260"/>
      <c r="AB117" s="261"/>
      <c r="AC117" s="262"/>
      <c r="AD117" s="260"/>
      <c r="AE117" s="261"/>
      <c r="AF117" s="262"/>
      <c r="AG117" s="260"/>
      <c r="AH117" s="261"/>
      <c r="AI117" s="262"/>
      <c r="AJ117" s="260"/>
      <c r="AK117" s="261"/>
      <c r="AL117" s="262"/>
      <c r="AM117" s="260"/>
      <c r="AN117" s="261"/>
      <c r="AO117" s="262"/>
      <c r="AP117" s="283"/>
      <c r="AQ117" s="356"/>
      <c r="AR117" s="351"/>
      <c r="AS117" s="283"/>
      <c r="AT117" s="356"/>
      <c r="AU117" s="351"/>
      <c r="AV117" s="260"/>
      <c r="AW117" s="261"/>
      <c r="AX117" s="262"/>
      <c r="AY117" s="260"/>
      <c r="AZ117" s="261"/>
      <c r="BA117" s="262"/>
      <c r="BB117" s="260"/>
      <c r="BC117" s="261"/>
      <c r="BD117" s="262"/>
      <c r="BE117" s="260"/>
      <c r="BF117" s="261"/>
      <c r="BG117" s="262"/>
      <c r="BH117" s="260"/>
      <c r="BI117" s="261"/>
      <c r="BJ117" s="262"/>
      <c r="BK117" s="260"/>
      <c r="BL117" s="261"/>
      <c r="BM117" s="262"/>
      <c r="BN117" s="260"/>
      <c r="BO117" s="261"/>
      <c r="BP117" s="262"/>
      <c r="BQ117" s="260"/>
      <c r="BR117" s="261"/>
      <c r="BS117" s="262"/>
      <c r="BT117" s="260"/>
      <c r="BU117" s="261"/>
      <c r="BV117" s="262"/>
      <c r="BW117" s="260"/>
      <c r="BX117" s="261"/>
      <c r="BY117" s="262"/>
      <c r="BZ117" s="260"/>
      <c r="CA117" s="261"/>
      <c r="CB117" s="262"/>
      <c r="CC117" s="260"/>
      <c r="CD117" s="261"/>
      <c r="CE117" s="262"/>
      <c r="CF117" s="376" t="s">
        <v>2</v>
      </c>
      <c r="CG117" s="229"/>
      <c r="CH117" s="230" t="str">
        <f>IF(ISNUMBER(FW117),IF(ISNUMBER(MATCH(GA117,$CG$15:$CG$313,0)),0,MAX(CH$14:CH116)+1),"")</f>
        <v/>
      </c>
      <c r="CI117" s="7" t="str">
        <f t="shared" si="154"/>
        <v/>
      </c>
      <c r="CJ117" s="7" t="str">
        <f t="shared" si="155"/>
        <v/>
      </c>
      <c r="CK117" s="7" t="str">
        <f t="shared" si="156"/>
        <v/>
      </c>
      <c r="CL117" s="7" t="str">
        <f t="shared" si="157"/>
        <v/>
      </c>
      <c r="CM117" s="7" t="str">
        <f t="shared" si="158"/>
        <v/>
      </c>
      <c r="CN117" s="7" t="str">
        <f t="shared" si="159"/>
        <v/>
      </c>
      <c r="CO117" s="7" t="str">
        <f t="shared" si="160"/>
        <v/>
      </c>
      <c r="CP117" s="7" t="str">
        <f t="shared" si="161"/>
        <v/>
      </c>
      <c r="CQ117" s="7" t="str">
        <f t="shared" si="162"/>
        <v/>
      </c>
      <c r="CR117" s="7">
        <f t="shared" si="163"/>
        <v>13</v>
      </c>
      <c r="CS117" s="7" t="str">
        <f t="shared" si="164"/>
        <v/>
      </c>
      <c r="CT117" s="7" t="str">
        <f t="shared" si="165"/>
        <v/>
      </c>
      <c r="CU117" s="7" t="str">
        <f t="shared" si="166"/>
        <v/>
      </c>
      <c r="CV117" s="7" t="str">
        <f t="shared" si="167"/>
        <v/>
      </c>
      <c r="CW117" s="7" t="str">
        <f t="shared" si="168"/>
        <v/>
      </c>
      <c r="CX117" s="7" t="str">
        <f t="shared" si="169"/>
        <v/>
      </c>
      <c r="CY117" s="7" t="str">
        <f t="shared" si="170"/>
        <v/>
      </c>
      <c r="CZ117" s="7" t="str">
        <f t="shared" si="171"/>
        <v/>
      </c>
      <c r="DA117" s="7" t="str">
        <f t="shared" si="172"/>
        <v/>
      </c>
      <c r="DB117" s="7" t="str">
        <f t="shared" si="173"/>
        <v/>
      </c>
      <c r="DC117" s="7" t="str">
        <f t="shared" si="174"/>
        <v/>
      </c>
      <c r="DD117" s="7" t="str">
        <f t="shared" si="175"/>
        <v/>
      </c>
      <c r="DE117" s="7" t="str">
        <f t="shared" si="176"/>
        <v/>
      </c>
      <c r="DF117" s="7" t="str">
        <f t="shared" si="177"/>
        <v/>
      </c>
      <c r="DG117" s="7" t="str">
        <f t="shared" si="178"/>
        <v/>
      </c>
      <c r="DH117" s="7" t="str">
        <f t="shared" si="179"/>
        <v/>
      </c>
      <c r="DI117" s="65" t="s">
        <v>2</v>
      </c>
      <c r="DJ117" s="309" t="str">
        <f t="shared" si="180"/>
        <v>-</v>
      </c>
      <c r="DK117" s="309" t="str">
        <f t="shared" si="181"/>
        <v>-</v>
      </c>
      <c r="DL117" s="309" t="str">
        <f t="shared" si="182"/>
        <v>-</v>
      </c>
      <c r="DM117" s="309" t="str">
        <f t="shared" si="183"/>
        <v>-</v>
      </c>
      <c r="DN117" s="309" t="str">
        <f t="shared" si="184"/>
        <v>-</v>
      </c>
      <c r="DO117" s="309" t="str">
        <f t="shared" si="185"/>
        <v>-</v>
      </c>
      <c r="DP117" s="309" t="str">
        <f t="shared" si="186"/>
        <v>-</v>
      </c>
      <c r="DQ117" s="309" t="str">
        <f t="shared" si="187"/>
        <v>-</v>
      </c>
      <c r="DR117" s="309" t="str">
        <f t="shared" si="188"/>
        <v>-</v>
      </c>
      <c r="DS117" s="309" t="str">
        <f t="shared" si="189"/>
        <v>tral</v>
      </c>
      <c r="DT117" s="309" t="str">
        <f t="shared" si="190"/>
        <v>-</v>
      </c>
      <c r="DU117" s="309" t="str">
        <f t="shared" si="191"/>
        <v>-</v>
      </c>
      <c r="DV117" s="309" t="str">
        <f t="shared" si="192"/>
        <v>-</v>
      </c>
      <c r="DW117" s="309" t="str">
        <f t="shared" si="193"/>
        <v>-</v>
      </c>
      <c r="DX117" s="309" t="str">
        <f t="shared" si="194"/>
        <v>-</v>
      </c>
      <c r="DY117" s="309" t="str">
        <f t="shared" si="195"/>
        <v>-</v>
      </c>
      <c r="DZ117" s="309" t="str">
        <f t="shared" si="196"/>
        <v>-</v>
      </c>
      <c r="EA117" s="309" t="str">
        <f t="shared" si="197"/>
        <v>-</v>
      </c>
      <c r="EB117" s="309" t="str">
        <f t="shared" si="198"/>
        <v>-</v>
      </c>
      <c r="EC117" s="309" t="str">
        <f t="shared" si="199"/>
        <v>-</v>
      </c>
      <c r="ED117" s="309" t="str">
        <f t="shared" si="200"/>
        <v>-</v>
      </c>
      <c r="EE117" s="309" t="str">
        <f t="shared" si="201"/>
        <v>-</v>
      </c>
      <c r="EF117" s="309" t="str">
        <f t="shared" si="202"/>
        <v>-</v>
      </c>
      <c r="EG117" s="309" t="str">
        <f t="shared" si="203"/>
        <v>-</v>
      </c>
      <c r="EH117" s="309" t="str">
        <f t="shared" si="204"/>
        <v>-</v>
      </c>
      <c r="EI117" s="309" t="str">
        <f t="shared" si="205"/>
        <v>-</v>
      </c>
      <c r="EJ117" s="7"/>
      <c r="EK117" s="7"/>
      <c r="EL117" s="7"/>
      <c r="EM117" s="34"/>
      <c r="EN117" s="66" t="str">
        <f t="shared" si="206"/>
        <v>-</v>
      </c>
      <c r="EO117" s="66" t="str">
        <f t="shared" si="207"/>
        <v>-</v>
      </c>
      <c r="EP117" s="66" t="str">
        <f t="shared" si="208"/>
        <v>-</v>
      </c>
      <c r="EQ117" s="66" t="str">
        <f t="shared" si="209"/>
        <v>-</v>
      </c>
      <c r="ER117" s="66" t="str">
        <f t="shared" si="210"/>
        <v>-</v>
      </c>
      <c r="ES117" s="66" t="str">
        <f t="shared" si="211"/>
        <v>-</v>
      </c>
      <c r="ET117" s="66" t="str">
        <f t="shared" si="212"/>
        <v>-</v>
      </c>
      <c r="EU117" s="66" t="str">
        <f t="shared" si="213"/>
        <v>-</v>
      </c>
      <c r="EV117" s="66" t="str">
        <f t="shared" si="214"/>
        <v>-</v>
      </c>
      <c r="EW117" s="66" t="str">
        <f t="shared" si="215"/>
        <v>no</v>
      </c>
      <c r="EX117" s="66" t="str">
        <f t="shared" si="216"/>
        <v>-</v>
      </c>
      <c r="EY117" s="66" t="str">
        <f t="shared" si="217"/>
        <v>-</v>
      </c>
      <c r="EZ117" s="66" t="str">
        <f t="shared" si="218"/>
        <v>-</v>
      </c>
      <c r="FA117" s="66" t="str">
        <f t="shared" si="219"/>
        <v>-</v>
      </c>
      <c r="FB117" s="66" t="str">
        <f t="shared" si="220"/>
        <v>-</v>
      </c>
      <c r="FC117" s="66" t="str">
        <f t="shared" si="221"/>
        <v>-</v>
      </c>
      <c r="FD117" s="66" t="str">
        <f t="shared" si="222"/>
        <v>-</v>
      </c>
      <c r="FE117" s="66" t="str">
        <f t="shared" si="223"/>
        <v>-</v>
      </c>
      <c r="FF117" s="66" t="str">
        <f t="shared" si="224"/>
        <v>-</v>
      </c>
      <c r="FG117" s="66" t="str">
        <f t="shared" si="225"/>
        <v>-</v>
      </c>
      <c r="FH117" s="66" t="str">
        <f t="shared" si="226"/>
        <v>-</v>
      </c>
      <c r="FI117" s="66" t="str">
        <f t="shared" si="227"/>
        <v>-</v>
      </c>
      <c r="FJ117" s="66" t="str">
        <f t="shared" si="228"/>
        <v>-</v>
      </c>
      <c r="FK117" s="66" t="str">
        <f t="shared" si="229"/>
        <v>-</v>
      </c>
      <c r="FL117" s="66" t="str">
        <f t="shared" si="230"/>
        <v>-</v>
      </c>
      <c r="FM117" s="66" t="str">
        <f t="shared" si="231"/>
        <v>-</v>
      </c>
      <c r="FN117" s="7"/>
      <c r="FO117" s="7"/>
      <c r="FP117" s="7"/>
      <c r="FQ117" s="97" t="s">
        <v>2</v>
      </c>
      <c r="FR117" s="71"/>
      <c r="FS117" s="7">
        <f>IF(ISNUMBER(INDEX($CI$15:$DI$314,$B117,GC$5)),MAX(FS$14:FS116)+1,0)</f>
        <v>0</v>
      </c>
      <c r="FT117" s="7" t="str">
        <f t="shared" si="232"/>
        <v/>
      </c>
      <c r="FU117" s="7" t="str">
        <f t="shared" si="233"/>
        <v/>
      </c>
      <c r="FV117" s="291">
        <f t="shared" si="234"/>
        <v>103</v>
      </c>
      <c r="FW117" s="291" t="str">
        <f t="shared" si="235"/>
        <v/>
      </c>
      <c r="FX117" s="291" t="str">
        <f t="shared" si="260"/>
        <v/>
      </c>
      <c r="FY117" s="85" t="str">
        <f t="shared" si="237"/>
        <v/>
      </c>
      <c r="FZ117" s="338" t="str">
        <f t="shared" si="238"/>
        <v/>
      </c>
      <c r="GA117" s="316" t="str">
        <f t="shared" si="239"/>
        <v/>
      </c>
      <c r="GB117" s="28" t="str">
        <f t="shared" si="240"/>
        <v/>
      </c>
      <c r="GC117" s="279"/>
      <c r="GD117" s="72"/>
      <c r="GE117" s="72"/>
      <c r="GF117" s="72"/>
      <c r="GG117" s="72"/>
      <c r="GH117" s="72"/>
      <c r="GI117" s="72"/>
      <c r="GJ117" s="72"/>
      <c r="GK117" s="72"/>
      <c r="GL117" s="72"/>
      <c r="GM117" s="72"/>
      <c r="GN117" s="72"/>
      <c r="GO117" s="279" t="str">
        <f>IF(IF(ISNUMBER(MATCH(INDEX($HA117:$LB117,1,GO$14),$GA$15:$GA$313,0)),1,"")=1,INDEX($HA117:$LB117,1,GO$14),"")</f>
        <v/>
      </c>
      <c r="GP117" s="286" t="str">
        <f t="shared" si="245"/>
        <v/>
      </c>
      <c r="GQ117" s="72"/>
      <c r="GR117" s="339" t="str">
        <f>IF(ISNUMBER(IF117),INDEX($GA$15:$GA$313,MATCH(IF117,$IE$15:$IE$190,0),1),"")</f>
        <v/>
      </c>
      <c r="GS117" s="341" t="str">
        <f t="shared" si="246"/>
        <v/>
      </c>
      <c r="GT117" s="340" t="str">
        <f t="shared" si="247"/>
        <v/>
      </c>
      <c r="GU117" s="279"/>
      <c r="GV117" s="72"/>
      <c r="GW117" s="72"/>
      <c r="GX117" s="72"/>
      <c r="GY117" s="72"/>
      <c r="GZ117" s="71"/>
      <c r="HA117" s="282"/>
      <c r="HB117" s="282"/>
      <c r="HC117" s="282"/>
      <c r="HD117" s="282"/>
      <c r="HE117" s="282"/>
      <c r="HF117" s="282"/>
      <c r="HG117" s="282"/>
      <c r="HH117" s="282"/>
      <c r="HI117" s="282"/>
      <c r="HJ117" s="282"/>
      <c r="HK117" s="293"/>
      <c r="HL117" s="293"/>
      <c r="HM117" s="75"/>
      <c r="HN117" s="293">
        <f>IF(HA117&lt;&gt;"",MAX(HN$14:HN116)+1,0)</f>
        <v>0</v>
      </c>
      <c r="HO117" s="293">
        <f>IF(HB117&lt;&gt;"",MAX(HO$14:HO116)+1,0)</f>
        <v>0</v>
      </c>
      <c r="HP117" s="293">
        <f>IF(HC117&lt;&gt;"",MAX(HP$14:HP116)+1,0)</f>
        <v>0</v>
      </c>
      <c r="HQ117" s="293">
        <f>IF(HD117&lt;&gt;"",MAX(HQ$14:HQ116)+1,0)</f>
        <v>0</v>
      </c>
      <c r="HR117" s="293">
        <f>IF(HE117&lt;&gt;"",MAX(HR$14:HR116)+1,0)</f>
        <v>0</v>
      </c>
      <c r="HS117" s="293">
        <f>IF(HF117&lt;&gt;"",MAX(HS$14:HS116)+1,0)</f>
        <v>0</v>
      </c>
      <c r="HT117" s="293">
        <f>IF(HG117&lt;&gt;"",MAX(HT$14:HT116)+1,0)</f>
        <v>0</v>
      </c>
      <c r="HU117" s="293">
        <f>IF(HH117&lt;&gt;"",MAX(HU$14:HU116)+1,0)</f>
        <v>0</v>
      </c>
      <c r="HV117" s="293">
        <f>IF(HI117&lt;&gt;"",MAX(HV$14:HV116)+1,0)</f>
        <v>0</v>
      </c>
      <c r="HW117" s="293">
        <f>IF(HJ117&lt;&gt;"",MAX(HW$14:HW116)+1,0)</f>
        <v>0</v>
      </c>
      <c r="HX117" s="293">
        <f>IF(HK117&lt;&gt;"",MAX(HX$14:HX116)+1,0)</f>
        <v>0</v>
      </c>
      <c r="HY117" s="293">
        <f>IF(HL117&lt;&gt;"",MAX(HY$14:HY116)+1,0)</f>
        <v>0</v>
      </c>
      <c r="HZ117" s="75">
        <f t="shared" si="253"/>
        <v>3</v>
      </c>
      <c r="IA117" s="75">
        <f t="shared" si="254"/>
        <v>0</v>
      </c>
      <c r="IB117" s="75">
        <f t="shared" si="255"/>
        <v>38</v>
      </c>
      <c r="IC117" s="75" t="str">
        <f t="shared" si="256"/>
        <v>npmin</v>
      </c>
      <c r="ID117" s="395" t="str">
        <f t="shared" si="257"/>
        <v/>
      </c>
      <c r="IE117" s="394">
        <f>IF(ISNUMBER(MATCH(GA117,$IC$15:$IC$313,0)),0,MAX(IE$14:IE116)+1)</f>
        <v>0</v>
      </c>
      <c r="IF117" s="394" t="str">
        <f t="shared" si="258"/>
        <v/>
      </c>
      <c r="IG117" s="383"/>
      <c r="IH117" s="80"/>
      <c r="II117" s="19"/>
      <c r="IJ117" s="282"/>
      <c r="IK117" s="71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  <c r="IY117" s="19"/>
      <c r="IZ117" s="19"/>
      <c r="JW117" s="71"/>
      <c r="JX117" s="293" t="str">
        <f>IF(AND(ISNUMBER(JX$14),ISNUMBER(MATCH($IC117,DJ$15:DJ$313,0))),$IC117,"")</f>
        <v>npmin</v>
      </c>
      <c r="JY117" s="293" t="str">
        <f>IF(AND(ISNUMBER(JY$14),ISNUMBER(MATCH($IC117,DK$15:DK$313,0))),$IC117,"")</f>
        <v/>
      </c>
      <c r="JZ117" s="293" t="str">
        <f>IF(AND(ISNUMBER(JZ$14),ISNUMBER(MATCH($IC117,DL$15:DL$313,0))),$IC117,"")</f>
        <v>npmin</v>
      </c>
      <c r="KA117" s="293" t="str">
        <f>IF(AND(ISNUMBER(KA$14),ISNUMBER(MATCH($IC117,DM$15:DM$313,0))),$IC117,"")</f>
        <v>npmin</v>
      </c>
      <c r="KB117" s="293" t="str">
        <f>IF(AND(ISNUMBER(KB$14),ISNUMBER(MATCH($IC117,DN$15:DN$313,0))),$IC117,"")</f>
        <v>npmin</v>
      </c>
      <c r="KC117" s="293" t="str">
        <f>IF(AND(ISNUMBER(KC$14),ISNUMBER(MATCH($IC117,DO$15:DO$313,0))),$IC117,"")</f>
        <v/>
      </c>
      <c r="KD117" s="293" t="str">
        <f>IF(AND(ISNUMBER(KD$14),ISNUMBER(MATCH($IC117,DP$15:DP$313,0))),$IC117,"")</f>
        <v/>
      </c>
      <c r="KE117" s="293" t="str">
        <f>IF(AND(ISNUMBER(KE$14),ISNUMBER(MATCH($IC117,DQ$15:DQ$313,0))),$IC117,"")</f>
        <v>npmin</v>
      </c>
      <c r="KF117" s="293" t="str">
        <f>IF(AND(ISNUMBER(KF$14),ISNUMBER(MATCH($IC117,DR$15:DR$313,0))),$IC117,"")</f>
        <v>npmin</v>
      </c>
      <c r="KG117" s="293" t="str">
        <f>IF(AND(ISNUMBER(KG$14),ISNUMBER(MATCH($IC117,DS$15:DS$313,0))),$IC117,"")</f>
        <v>npmin</v>
      </c>
      <c r="KH117" s="293" t="str">
        <f>IF(AND(ISNUMBER(KH$14),ISNUMBER(MATCH($IC117,DT$15:DT$313,0))),$IC117,"")</f>
        <v>npmin</v>
      </c>
      <c r="KI117" s="293" t="str">
        <f>IF(AND(ISNUMBER(KI$14),ISNUMBER(MATCH($IC117,DU$15:DU$313,0))),$IC117,"")</f>
        <v>npmin</v>
      </c>
      <c r="KJ117" s="293" t="str">
        <f>IF(AND(ISNUMBER(KJ$14),ISNUMBER(MATCH($IC117,DV$15:DV$313,0))),$IC117,"")</f>
        <v/>
      </c>
      <c r="KK117" s="293" t="str">
        <f>IF(AND(ISNUMBER(KK$14),ISNUMBER(MATCH($IC117,DW$15:DW$313,0))),$IC117,"")</f>
        <v/>
      </c>
      <c r="KL117" s="293" t="str">
        <f>IF(AND(ISNUMBER(KL$14),ISNUMBER(MATCH($IC117,DX$15:DX$313,0))),$IC117,"")</f>
        <v/>
      </c>
      <c r="KM117" s="293" t="str">
        <f>IF(AND(ISNUMBER(KM$14),ISNUMBER(MATCH($IC117,DY$15:DY$313,0))),$IC117,"")</f>
        <v/>
      </c>
      <c r="KN117" s="293" t="str">
        <f>IF(AND(ISNUMBER(KN$14),ISNUMBER(MATCH($IC117,DZ$15:DZ$313,0))),$IC117,"")</f>
        <v/>
      </c>
      <c r="KO117" s="293" t="str">
        <f>IF(AND(ISNUMBER(KO$14),ISNUMBER(MATCH($IC117,EA$15:EA$313,0))),$IC117,"")</f>
        <v/>
      </c>
      <c r="KP117" s="293" t="str">
        <f>IF(AND(ISNUMBER(KP$14),ISNUMBER(MATCH($IC117,EB$15:EB$313,0))),$IC117,"")</f>
        <v/>
      </c>
      <c r="KQ117" s="293" t="str">
        <f>IF(AND(ISNUMBER(KQ$14),ISNUMBER(MATCH($IC117,EC$15:EC$313,0))),$IC117,"")</f>
        <v/>
      </c>
      <c r="KR117" s="293" t="str">
        <f>IF(AND(ISNUMBER(KR$14),ISNUMBER(MATCH($IC117,ED$15:ED$313,0))),$IC117,"")</f>
        <v/>
      </c>
      <c r="KS117" s="293" t="str">
        <f>IF(AND(ISNUMBER(KS$14),ISNUMBER(MATCH($IC117,EE$15:EE$313,0))),$IC117,"")</f>
        <v/>
      </c>
      <c r="KT117" s="293" t="str">
        <f>IF(AND(ISNUMBER(KT$14),ISNUMBER(MATCH($IC117,EF$15:EF$313,0))),$IC117,"")</f>
        <v/>
      </c>
      <c r="KU117" s="293" t="str">
        <f>IF(AND(ISNUMBER(KU$14),ISNUMBER(MATCH($IC117,EG$15:EG$313,0))),$IC117,"")</f>
        <v/>
      </c>
      <c r="KV117" s="293" t="str">
        <f>IF(AND(ISNUMBER(KV$14),ISNUMBER(MATCH($IC117,EH$15:EH$313,0))),$IC117,"")</f>
        <v>npmin</v>
      </c>
      <c r="KW117" s="293" t="str">
        <f>IF(AND(ISNUMBER(KW$14),ISNUMBER(MATCH($IC117,EI$15:EI$313,0))),$IC117,"")</f>
        <v/>
      </c>
      <c r="KX117" s="293" t="str">
        <f>IF(AND(ISNUMBER(KX$14),ISNUMBER(MATCH($IC117,EJ$15:EJ$313,0))),$IC117,"")</f>
        <v/>
      </c>
      <c r="KY117" s="293" t="str">
        <f>IF(AND(ISNUMBER(KY$14),ISNUMBER(MATCH($IC117,EK$15:EK$313,0))),$IC117,"")</f>
        <v/>
      </c>
      <c r="KZ117" s="293"/>
      <c r="LA117" s="293"/>
      <c r="LB117" s="293"/>
      <c r="LC117" s="75">
        <f>COUNTIF(JX117:KY117,"="&amp;IC117)</f>
        <v>10</v>
      </c>
      <c r="LD117" s="71"/>
      <c r="LE117" s="71"/>
      <c r="LF117" s="71"/>
      <c r="LG117" s="71"/>
      <c r="LH117" s="71"/>
      <c r="LI117" s="71"/>
      <c r="LJ117" s="71"/>
      <c r="LK117" s="71"/>
      <c r="LL117" s="71"/>
      <c r="LM117" s="71"/>
      <c r="LN117" s="71"/>
      <c r="LO117" s="71"/>
      <c r="LP117" s="71"/>
      <c r="LQ117" s="71"/>
    </row>
    <row r="118" spans="1:329" ht="6" customHeight="1" x14ac:dyDescent="0.25">
      <c r="A118" s="80"/>
      <c r="B118" s="305">
        <f t="shared" si="259"/>
        <v>104</v>
      </c>
      <c r="C118" s="84" t="s">
        <v>157</v>
      </c>
      <c r="D118" s="303" t="s">
        <v>642</v>
      </c>
      <c r="E118" s="71"/>
      <c r="F118" s="260"/>
      <c r="G118" s="261" t="s">
        <v>255</v>
      </c>
      <c r="H118" s="262" t="s">
        <v>2</v>
      </c>
      <c r="I118" s="260"/>
      <c r="J118" s="261"/>
      <c r="K118" s="262"/>
      <c r="L118" s="260"/>
      <c r="M118" s="261"/>
      <c r="N118" s="262"/>
      <c r="O118" s="260"/>
      <c r="P118" s="261"/>
      <c r="Q118" s="262"/>
      <c r="R118" s="260"/>
      <c r="S118" s="261"/>
      <c r="T118" s="262"/>
      <c r="U118" s="260"/>
      <c r="V118" s="261"/>
      <c r="W118" s="262"/>
      <c r="X118" s="260"/>
      <c r="Y118" s="261"/>
      <c r="Z118" s="262"/>
      <c r="AA118" s="260"/>
      <c r="AB118" s="261"/>
      <c r="AC118" s="262"/>
      <c r="AD118" s="260"/>
      <c r="AE118" s="261"/>
      <c r="AF118" s="262"/>
      <c r="AG118" s="260"/>
      <c r="AH118" s="261"/>
      <c r="AI118" s="262"/>
      <c r="AJ118" s="260"/>
      <c r="AK118" s="261"/>
      <c r="AL118" s="262"/>
      <c r="AM118" s="260"/>
      <c r="AN118" s="261"/>
      <c r="AO118" s="262"/>
      <c r="AP118" s="283"/>
      <c r="AQ118" s="356"/>
      <c r="AR118" s="351"/>
      <c r="AS118" s="283"/>
      <c r="AT118" s="356"/>
      <c r="AU118" s="351"/>
      <c r="AV118" s="260"/>
      <c r="AW118" s="261"/>
      <c r="AX118" s="262"/>
      <c r="AY118" s="260"/>
      <c r="AZ118" s="261"/>
      <c r="BA118" s="262"/>
      <c r="BB118" s="260"/>
      <c r="BC118" s="261"/>
      <c r="BD118" s="262"/>
      <c r="BE118" s="260"/>
      <c r="BF118" s="261"/>
      <c r="BG118" s="262"/>
      <c r="BH118" s="260"/>
      <c r="BI118" s="261"/>
      <c r="BJ118" s="262"/>
      <c r="BK118" s="260"/>
      <c r="BL118" s="261"/>
      <c r="BM118" s="262"/>
      <c r="BN118" s="260"/>
      <c r="BO118" s="261"/>
      <c r="BP118" s="262"/>
      <c r="BQ118" s="260"/>
      <c r="BR118" s="261"/>
      <c r="BS118" s="262"/>
      <c r="BT118" s="260"/>
      <c r="BU118" s="261"/>
      <c r="BV118" s="262"/>
      <c r="BW118" s="260"/>
      <c r="BX118" s="261"/>
      <c r="BY118" s="262"/>
      <c r="BZ118" s="260"/>
      <c r="CA118" s="261"/>
      <c r="CB118" s="262"/>
      <c r="CC118" s="260"/>
      <c r="CD118" s="261"/>
      <c r="CE118" s="262"/>
      <c r="CF118" s="376" t="s">
        <v>2</v>
      </c>
      <c r="CG118" s="229"/>
      <c r="CH118" s="230" t="str">
        <f>IF(ISNUMBER(FW118),IF(ISNUMBER(MATCH(GA118,$CG$15:$CG$313,0)),0,MAX(CH$14:CH117)+1),"")</f>
        <v/>
      </c>
      <c r="CI118" s="7">
        <f t="shared" si="154"/>
        <v>100</v>
      </c>
      <c r="CJ118" s="7" t="str">
        <f t="shared" si="155"/>
        <v/>
      </c>
      <c r="CK118" s="7" t="str">
        <f t="shared" si="156"/>
        <v/>
      </c>
      <c r="CL118" s="7" t="str">
        <f t="shared" si="157"/>
        <v/>
      </c>
      <c r="CM118" s="7">
        <f t="shared" si="158"/>
        <v>25</v>
      </c>
      <c r="CN118" s="7" t="str">
        <f t="shared" si="159"/>
        <v/>
      </c>
      <c r="CO118" s="7" t="str">
        <f t="shared" si="160"/>
        <v/>
      </c>
      <c r="CP118" s="7" t="str">
        <f t="shared" si="161"/>
        <v/>
      </c>
      <c r="CQ118" s="7" t="str">
        <f t="shared" si="162"/>
        <v/>
      </c>
      <c r="CR118" s="7" t="str">
        <f t="shared" si="163"/>
        <v/>
      </c>
      <c r="CS118" s="7" t="str">
        <f t="shared" si="164"/>
        <v/>
      </c>
      <c r="CT118" s="7">
        <f t="shared" si="165"/>
        <v>24</v>
      </c>
      <c r="CU118" s="7" t="str">
        <f t="shared" si="166"/>
        <v/>
      </c>
      <c r="CV118" s="7" t="str">
        <f t="shared" si="167"/>
        <v/>
      </c>
      <c r="CW118" s="7" t="str">
        <f t="shared" si="168"/>
        <v/>
      </c>
      <c r="CX118" s="7" t="str">
        <f t="shared" si="169"/>
        <v/>
      </c>
      <c r="CY118" s="7" t="str">
        <f t="shared" si="170"/>
        <v/>
      </c>
      <c r="CZ118" s="7" t="str">
        <f t="shared" si="171"/>
        <v/>
      </c>
      <c r="DA118" s="7" t="str">
        <f t="shared" si="172"/>
        <v/>
      </c>
      <c r="DB118" s="7" t="str">
        <f t="shared" si="173"/>
        <v/>
      </c>
      <c r="DC118" s="7" t="str">
        <f t="shared" si="174"/>
        <v/>
      </c>
      <c r="DD118" s="7" t="str">
        <f t="shared" si="175"/>
        <v/>
      </c>
      <c r="DE118" s="7" t="str">
        <f t="shared" si="176"/>
        <v/>
      </c>
      <c r="DF118" s="7" t="str">
        <f t="shared" si="177"/>
        <v/>
      </c>
      <c r="DG118" s="7">
        <f t="shared" si="178"/>
        <v>48</v>
      </c>
      <c r="DH118" s="7">
        <f t="shared" si="179"/>
        <v>48</v>
      </c>
      <c r="DI118" s="65" t="s">
        <v>2</v>
      </c>
      <c r="DJ118" s="309" t="str">
        <f t="shared" si="180"/>
        <v>ttsmult</v>
      </c>
      <c r="DK118" s="309" t="str">
        <f t="shared" si="181"/>
        <v>-</v>
      </c>
      <c r="DL118" s="309" t="str">
        <f t="shared" si="182"/>
        <v>-</v>
      </c>
      <c r="DM118" s="309" t="str">
        <f t="shared" si="183"/>
        <v>-</v>
      </c>
      <c r="DN118" s="309" t="str">
        <f t="shared" si="184"/>
        <v>ttsmult</v>
      </c>
      <c r="DO118" s="309" t="str">
        <f t="shared" si="185"/>
        <v>-</v>
      </c>
      <c r="DP118" s="309" t="str">
        <f t="shared" si="186"/>
        <v>-</v>
      </c>
      <c r="DQ118" s="309" t="str">
        <f t="shared" si="187"/>
        <v>-</v>
      </c>
      <c r="DR118" s="309" t="str">
        <f t="shared" si="188"/>
        <v>-</v>
      </c>
      <c r="DS118" s="309" t="str">
        <f t="shared" si="189"/>
        <v>-</v>
      </c>
      <c r="DT118" s="309" t="str">
        <f t="shared" si="190"/>
        <v>-</v>
      </c>
      <c r="DU118" s="309" t="str">
        <f t="shared" si="191"/>
        <v>ttsmult</v>
      </c>
      <c r="DV118" s="309" t="str">
        <f t="shared" si="192"/>
        <v>-</v>
      </c>
      <c r="DW118" s="309" t="str">
        <f t="shared" si="193"/>
        <v>-</v>
      </c>
      <c r="DX118" s="309" t="str">
        <f t="shared" si="194"/>
        <v>-</v>
      </c>
      <c r="DY118" s="309" t="str">
        <f t="shared" si="195"/>
        <v>-</v>
      </c>
      <c r="DZ118" s="309" t="str">
        <f t="shared" si="196"/>
        <v>-</v>
      </c>
      <c r="EA118" s="309" t="str">
        <f t="shared" si="197"/>
        <v>-</v>
      </c>
      <c r="EB118" s="309" t="str">
        <f t="shared" si="198"/>
        <v>-</v>
      </c>
      <c r="EC118" s="309" t="str">
        <f t="shared" si="199"/>
        <v>-</v>
      </c>
      <c r="ED118" s="309" t="str">
        <f t="shared" si="200"/>
        <v>-</v>
      </c>
      <c r="EE118" s="309" t="str">
        <f t="shared" si="201"/>
        <v>-</v>
      </c>
      <c r="EF118" s="309" t="str">
        <f t="shared" si="202"/>
        <v>-</v>
      </c>
      <c r="EG118" s="309" t="str">
        <f t="shared" si="203"/>
        <v>-</v>
      </c>
      <c r="EH118" s="309" t="str">
        <f t="shared" si="204"/>
        <v>ttsmult</v>
      </c>
      <c r="EI118" s="309" t="str">
        <f t="shared" si="205"/>
        <v>ttsmult</v>
      </c>
      <c r="EJ118" s="7"/>
      <c r="EK118" s="7"/>
      <c r="EL118" s="7"/>
      <c r="EM118" s="34"/>
      <c r="EN118" s="66" t="str">
        <f t="shared" si="206"/>
        <v>-</v>
      </c>
      <c r="EO118" s="66" t="str">
        <f t="shared" si="207"/>
        <v>-</v>
      </c>
      <c r="EP118" s="66" t="str">
        <f t="shared" si="208"/>
        <v>-</v>
      </c>
      <c r="EQ118" s="66" t="str">
        <f t="shared" si="209"/>
        <v>-</v>
      </c>
      <c r="ER118" s="66" t="str">
        <f t="shared" si="210"/>
        <v>see</v>
      </c>
      <c r="ES118" s="66" t="str">
        <f t="shared" si="211"/>
        <v>-</v>
      </c>
      <c r="ET118" s="66" t="str">
        <f t="shared" si="212"/>
        <v>-</v>
      </c>
      <c r="EU118" s="66" t="str">
        <f t="shared" si="213"/>
        <v>-</v>
      </c>
      <c r="EV118" s="66" t="str">
        <f t="shared" si="214"/>
        <v>-</v>
      </c>
      <c r="EW118" s="66" t="str">
        <f t="shared" si="215"/>
        <v>-</v>
      </c>
      <c r="EX118" s="66" t="str">
        <f t="shared" si="216"/>
        <v>-</v>
      </c>
      <c r="EY118" s="66">
        <f t="shared" si="217"/>
        <v>1</v>
      </c>
      <c r="EZ118" s="66" t="str">
        <f t="shared" si="218"/>
        <v>-</v>
      </c>
      <c r="FA118" s="66" t="str">
        <f t="shared" si="219"/>
        <v>-</v>
      </c>
      <c r="FB118" s="66" t="str">
        <f t="shared" si="220"/>
        <v>-</v>
      </c>
      <c r="FC118" s="66" t="str">
        <f t="shared" si="221"/>
        <v>-</v>
      </c>
      <c r="FD118" s="66" t="str">
        <f t="shared" si="222"/>
        <v>-</v>
      </c>
      <c r="FE118" s="66" t="str">
        <f t="shared" si="223"/>
        <v>-</v>
      </c>
      <c r="FF118" s="66" t="str">
        <f t="shared" si="224"/>
        <v>-</v>
      </c>
      <c r="FG118" s="66" t="str">
        <f t="shared" si="225"/>
        <v>-</v>
      </c>
      <c r="FH118" s="66" t="str">
        <f t="shared" si="226"/>
        <v>-</v>
      </c>
      <c r="FI118" s="66" t="str">
        <f t="shared" si="227"/>
        <v>-</v>
      </c>
      <c r="FJ118" s="66" t="str">
        <f t="shared" si="228"/>
        <v>-</v>
      </c>
      <c r="FK118" s="66" t="str">
        <f t="shared" si="229"/>
        <v>-</v>
      </c>
      <c r="FL118" s="66">
        <f t="shared" si="230"/>
        <v>1</v>
      </c>
      <c r="FM118" s="66">
        <f t="shared" si="231"/>
        <v>1</v>
      </c>
      <c r="FN118" s="7"/>
      <c r="FO118" s="7"/>
      <c r="FP118" s="7"/>
      <c r="FQ118" s="97" t="s">
        <v>2</v>
      </c>
      <c r="FR118" s="71"/>
      <c r="FS118" s="7">
        <f>IF(ISNUMBER(INDEX($CI$15:$DI$314,$B118,GC$5)),MAX(FS$14:FS117)+1,0)</f>
        <v>0</v>
      </c>
      <c r="FT118" s="7" t="str">
        <f t="shared" si="232"/>
        <v/>
      </c>
      <c r="FU118" s="7" t="str">
        <f t="shared" si="233"/>
        <v/>
      </c>
      <c r="FV118" s="291">
        <f t="shared" si="234"/>
        <v>104</v>
      </c>
      <c r="FW118" s="291" t="str">
        <f t="shared" si="235"/>
        <v/>
      </c>
      <c r="FX118" s="291" t="str">
        <f t="shared" si="260"/>
        <v/>
      </c>
      <c r="FY118" s="85" t="str">
        <f t="shared" si="237"/>
        <v/>
      </c>
      <c r="FZ118" s="338" t="str">
        <f t="shared" si="238"/>
        <v/>
      </c>
      <c r="GA118" s="316" t="str">
        <f t="shared" si="239"/>
        <v/>
      </c>
      <c r="GB118" s="28" t="str">
        <f t="shared" si="240"/>
        <v/>
      </c>
      <c r="GC118" s="279"/>
      <c r="GD118" s="72"/>
      <c r="GE118" s="72"/>
      <c r="GF118" s="72"/>
      <c r="GG118" s="72"/>
      <c r="GH118" s="72"/>
      <c r="GI118" s="72"/>
      <c r="GJ118" s="72"/>
      <c r="GK118" s="72"/>
      <c r="GL118" s="72"/>
      <c r="GM118" s="72"/>
      <c r="GN118" s="72"/>
      <c r="GO118" s="279" t="str">
        <f>IF(IF(ISNUMBER(MATCH(INDEX($HA118:$LB118,1,GO$14),$GA$15:$GA$313,0)),1,"")=1,INDEX($HA118:$LB118,1,GO$14),"")</f>
        <v/>
      </c>
      <c r="GP118" s="286" t="str">
        <f t="shared" si="245"/>
        <v/>
      </c>
      <c r="GQ118" s="72"/>
      <c r="GR118" s="339" t="str">
        <f>IF(ISNUMBER(IF118),INDEX($GA$15:$GA$313,MATCH(IF118,$IE$15:$IE$190,0),1),"")</f>
        <v/>
      </c>
      <c r="GS118" s="341" t="str">
        <f t="shared" si="246"/>
        <v/>
      </c>
      <c r="GT118" s="340" t="str">
        <f t="shared" si="247"/>
        <v/>
      </c>
      <c r="GU118" s="279"/>
      <c r="GV118" s="72"/>
      <c r="GW118" s="72"/>
      <c r="GX118" s="72"/>
      <c r="GY118" s="72"/>
      <c r="GZ118" s="71"/>
      <c r="HA118" s="282"/>
      <c r="HB118" s="282"/>
      <c r="HC118" s="282"/>
      <c r="HD118" s="282"/>
      <c r="HE118" s="282"/>
      <c r="HF118" s="282"/>
      <c r="HG118" s="282"/>
      <c r="HH118" s="282"/>
      <c r="HI118" s="282"/>
      <c r="HJ118" s="282"/>
      <c r="HK118" s="293"/>
      <c r="HL118" s="293"/>
      <c r="HM118" s="75"/>
      <c r="HN118" s="293">
        <f>IF(HA118&lt;&gt;"",MAX(HN$14:HN117)+1,0)</f>
        <v>0</v>
      </c>
      <c r="HO118" s="293">
        <f>IF(HB118&lt;&gt;"",MAX(HO$14:HO117)+1,0)</f>
        <v>0</v>
      </c>
      <c r="HP118" s="293">
        <f>IF(HC118&lt;&gt;"",MAX(HP$14:HP117)+1,0)</f>
        <v>0</v>
      </c>
      <c r="HQ118" s="293">
        <f>IF(HD118&lt;&gt;"",MAX(HQ$14:HQ117)+1,0)</f>
        <v>0</v>
      </c>
      <c r="HR118" s="293">
        <f>IF(HE118&lt;&gt;"",MAX(HR$14:HR117)+1,0)</f>
        <v>0</v>
      </c>
      <c r="HS118" s="293">
        <f>IF(HF118&lt;&gt;"",MAX(HS$14:HS117)+1,0)</f>
        <v>0</v>
      </c>
      <c r="HT118" s="293">
        <f>IF(HG118&lt;&gt;"",MAX(HT$14:HT117)+1,0)</f>
        <v>0</v>
      </c>
      <c r="HU118" s="293">
        <f>IF(HH118&lt;&gt;"",MAX(HU$14:HU117)+1,0)</f>
        <v>0</v>
      </c>
      <c r="HV118" s="293">
        <f>IF(HI118&lt;&gt;"",MAX(HV$14:HV117)+1,0)</f>
        <v>0</v>
      </c>
      <c r="HW118" s="293">
        <f>IF(HJ118&lt;&gt;"",MAX(HW$14:HW117)+1,0)</f>
        <v>0</v>
      </c>
      <c r="HX118" s="293">
        <f>IF(HK118&lt;&gt;"",MAX(HX$14:HX117)+1,0)</f>
        <v>0</v>
      </c>
      <c r="HY118" s="293">
        <f>IF(HL118&lt;&gt;"",MAX(HY$14:HY117)+1,0)</f>
        <v>0</v>
      </c>
      <c r="HZ118" s="75">
        <f t="shared" si="253"/>
        <v>3</v>
      </c>
      <c r="IA118" s="75">
        <f t="shared" si="254"/>
        <v>0</v>
      </c>
      <c r="IB118" s="75">
        <f t="shared" si="255"/>
        <v>39</v>
      </c>
      <c r="IC118" s="75" t="str">
        <f t="shared" si="256"/>
        <v>npmax</v>
      </c>
      <c r="ID118" s="395" t="str">
        <f t="shared" si="257"/>
        <v/>
      </c>
      <c r="IE118" s="394">
        <f>IF(ISNUMBER(MATCH(GA118,$IC$15:$IC$313,0)),0,MAX(IE$14:IE117)+1)</f>
        <v>0</v>
      </c>
      <c r="IF118" s="394" t="str">
        <f t="shared" si="258"/>
        <v/>
      </c>
      <c r="IG118" s="383"/>
      <c r="IH118" s="80"/>
      <c r="II118" s="19"/>
      <c r="IJ118" s="282"/>
      <c r="IK118" s="71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  <c r="IY118" s="19"/>
      <c r="IZ118" s="19"/>
      <c r="JW118" s="71"/>
      <c r="JX118" s="293" t="str">
        <f>IF(AND(ISNUMBER(JX$14),ISNUMBER(MATCH($IC118,DJ$15:DJ$313,0))),$IC118,"")</f>
        <v>npmax</v>
      </c>
      <c r="JY118" s="293" t="str">
        <f>IF(AND(ISNUMBER(JY$14),ISNUMBER(MATCH($IC118,DK$15:DK$313,0))),$IC118,"")</f>
        <v/>
      </c>
      <c r="JZ118" s="293" t="str">
        <f>IF(AND(ISNUMBER(JZ$14),ISNUMBER(MATCH($IC118,DL$15:DL$313,0))),$IC118,"")</f>
        <v>npmax</v>
      </c>
      <c r="KA118" s="293" t="str">
        <f>IF(AND(ISNUMBER(KA$14),ISNUMBER(MATCH($IC118,DM$15:DM$313,0))),$IC118,"")</f>
        <v>npmax</v>
      </c>
      <c r="KB118" s="293" t="str">
        <f>IF(AND(ISNUMBER(KB$14),ISNUMBER(MATCH($IC118,DN$15:DN$313,0))),$IC118,"")</f>
        <v>npmax</v>
      </c>
      <c r="KC118" s="293" t="str">
        <f>IF(AND(ISNUMBER(KC$14),ISNUMBER(MATCH($IC118,DO$15:DO$313,0))),$IC118,"")</f>
        <v/>
      </c>
      <c r="KD118" s="293" t="str">
        <f>IF(AND(ISNUMBER(KD$14),ISNUMBER(MATCH($IC118,DP$15:DP$313,0))),$IC118,"")</f>
        <v/>
      </c>
      <c r="KE118" s="293" t="str">
        <f>IF(AND(ISNUMBER(KE$14),ISNUMBER(MATCH($IC118,DQ$15:DQ$313,0))),$IC118,"")</f>
        <v>npmax</v>
      </c>
      <c r="KF118" s="293" t="str">
        <f>IF(AND(ISNUMBER(KF$14),ISNUMBER(MATCH($IC118,DR$15:DR$313,0))),$IC118,"")</f>
        <v>npmax</v>
      </c>
      <c r="KG118" s="293" t="str">
        <f>IF(AND(ISNUMBER(KG$14),ISNUMBER(MATCH($IC118,DS$15:DS$313,0))),$IC118,"")</f>
        <v>npmax</v>
      </c>
      <c r="KH118" s="293" t="str">
        <f>IF(AND(ISNUMBER(KH$14),ISNUMBER(MATCH($IC118,DT$15:DT$313,0))),$IC118,"")</f>
        <v>npmax</v>
      </c>
      <c r="KI118" s="293" t="str">
        <f>IF(AND(ISNUMBER(KI$14),ISNUMBER(MATCH($IC118,DU$15:DU$313,0))),$IC118,"")</f>
        <v>npmax</v>
      </c>
      <c r="KJ118" s="293" t="str">
        <f>IF(AND(ISNUMBER(KJ$14),ISNUMBER(MATCH($IC118,DV$15:DV$313,0))),$IC118,"")</f>
        <v/>
      </c>
      <c r="KK118" s="293" t="str">
        <f>IF(AND(ISNUMBER(KK$14),ISNUMBER(MATCH($IC118,DW$15:DW$313,0))),$IC118,"")</f>
        <v/>
      </c>
      <c r="KL118" s="293" t="str">
        <f>IF(AND(ISNUMBER(KL$14),ISNUMBER(MATCH($IC118,DX$15:DX$313,0))),$IC118,"")</f>
        <v/>
      </c>
      <c r="KM118" s="293" t="str">
        <f>IF(AND(ISNUMBER(KM$14),ISNUMBER(MATCH($IC118,DY$15:DY$313,0))),$IC118,"")</f>
        <v/>
      </c>
      <c r="KN118" s="293" t="str">
        <f>IF(AND(ISNUMBER(KN$14),ISNUMBER(MATCH($IC118,DZ$15:DZ$313,0))),$IC118,"")</f>
        <v/>
      </c>
      <c r="KO118" s="293" t="str">
        <f>IF(AND(ISNUMBER(KO$14),ISNUMBER(MATCH($IC118,EA$15:EA$313,0))),$IC118,"")</f>
        <v/>
      </c>
      <c r="KP118" s="293" t="str">
        <f>IF(AND(ISNUMBER(KP$14),ISNUMBER(MATCH($IC118,EB$15:EB$313,0))),$IC118,"")</f>
        <v/>
      </c>
      <c r="KQ118" s="293" t="str">
        <f>IF(AND(ISNUMBER(KQ$14),ISNUMBER(MATCH($IC118,EC$15:EC$313,0))),$IC118,"")</f>
        <v/>
      </c>
      <c r="KR118" s="293" t="str">
        <f>IF(AND(ISNUMBER(KR$14),ISNUMBER(MATCH($IC118,ED$15:ED$313,0))),$IC118,"")</f>
        <v/>
      </c>
      <c r="KS118" s="293" t="str">
        <f>IF(AND(ISNUMBER(KS$14),ISNUMBER(MATCH($IC118,EE$15:EE$313,0))),$IC118,"")</f>
        <v/>
      </c>
      <c r="KT118" s="293" t="str">
        <f>IF(AND(ISNUMBER(KT$14),ISNUMBER(MATCH($IC118,EF$15:EF$313,0))),$IC118,"")</f>
        <v/>
      </c>
      <c r="KU118" s="293" t="str">
        <f>IF(AND(ISNUMBER(KU$14),ISNUMBER(MATCH($IC118,EG$15:EG$313,0))),$IC118,"")</f>
        <v/>
      </c>
      <c r="KV118" s="293" t="str">
        <f>IF(AND(ISNUMBER(KV$14),ISNUMBER(MATCH($IC118,EH$15:EH$313,0))),$IC118,"")</f>
        <v>npmax</v>
      </c>
      <c r="KW118" s="293" t="str">
        <f>IF(AND(ISNUMBER(KW$14),ISNUMBER(MATCH($IC118,EI$15:EI$313,0))),$IC118,"")</f>
        <v/>
      </c>
      <c r="KX118" s="293" t="str">
        <f>IF(AND(ISNUMBER(KX$14),ISNUMBER(MATCH($IC118,EJ$15:EJ$313,0))),$IC118,"")</f>
        <v/>
      </c>
      <c r="KY118" s="293" t="str">
        <f>IF(AND(ISNUMBER(KY$14),ISNUMBER(MATCH($IC118,EK$15:EK$313,0))),$IC118,"")</f>
        <v/>
      </c>
      <c r="KZ118" s="293"/>
      <c r="LA118" s="293"/>
      <c r="LB118" s="293"/>
      <c r="LC118" s="75">
        <f>COUNTIF(JX118:KY118,"="&amp;IC118)</f>
        <v>10</v>
      </c>
      <c r="LD118" s="71"/>
      <c r="LE118" s="71"/>
      <c r="LF118" s="71"/>
      <c r="LG118" s="71"/>
      <c r="LH118" s="71"/>
      <c r="LI118" s="71"/>
      <c r="LJ118" s="71"/>
      <c r="LK118" s="71"/>
      <c r="LL118" s="71"/>
      <c r="LM118" s="71"/>
      <c r="LN118" s="71"/>
      <c r="LO118" s="71"/>
      <c r="LP118" s="71"/>
      <c r="LQ118" s="71"/>
    </row>
    <row r="119" spans="1:329" ht="6" customHeight="1" x14ac:dyDescent="0.25">
      <c r="A119" s="80"/>
      <c r="B119" s="305">
        <f t="shared" si="259"/>
        <v>105</v>
      </c>
      <c r="C119" s="84" t="s">
        <v>139</v>
      </c>
      <c r="D119" s="303" t="s">
        <v>253</v>
      </c>
      <c r="E119" s="71"/>
      <c r="F119" s="260"/>
      <c r="G119" s="261" t="s">
        <v>75</v>
      </c>
      <c r="H119" s="262" t="s">
        <v>2</v>
      </c>
      <c r="I119" s="260"/>
      <c r="J119" s="261"/>
      <c r="K119" s="262"/>
      <c r="L119" s="260"/>
      <c r="M119" s="261"/>
      <c r="N119" s="262"/>
      <c r="O119" s="260"/>
      <c r="P119" s="261"/>
      <c r="Q119" s="262"/>
      <c r="R119" s="260"/>
      <c r="S119" s="261"/>
      <c r="T119" s="262"/>
      <c r="U119" s="260"/>
      <c r="V119" s="261"/>
      <c r="W119" s="262"/>
      <c r="X119" s="260"/>
      <c r="Y119" s="261"/>
      <c r="Z119" s="262"/>
      <c r="AA119" s="260"/>
      <c r="AB119" s="261"/>
      <c r="AC119" s="262"/>
      <c r="AD119" s="260"/>
      <c r="AE119" s="261"/>
      <c r="AF119" s="262"/>
      <c r="AG119" s="260"/>
      <c r="AH119" s="261"/>
      <c r="AI119" s="262"/>
      <c r="AJ119" s="260"/>
      <c r="AK119" s="261"/>
      <c r="AL119" s="262"/>
      <c r="AM119" s="260"/>
      <c r="AN119" s="261"/>
      <c r="AO119" s="262"/>
      <c r="AP119" s="283"/>
      <c r="AQ119" s="356"/>
      <c r="AR119" s="351"/>
      <c r="AS119" s="283"/>
      <c r="AT119" s="356"/>
      <c r="AU119" s="351"/>
      <c r="AV119" s="260"/>
      <c r="AW119" s="261"/>
      <c r="AX119" s="262"/>
      <c r="AY119" s="260"/>
      <c r="AZ119" s="261"/>
      <c r="BA119" s="262"/>
      <c r="BB119" s="260"/>
      <c r="BC119" s="261"/>
      <c r="BD119" s="262"/>
      <c r="BE119" s="260"/>
      <c r="BF119" s="261"/>
      <c r="BG119" s="262"/>
      <c r="BH119" s="260"/>
      <c r="BI119" s="261"/>
      <c r="BJ119" s="262"/>
      <c r="BK119" s="260"/>
      <c r="BL119" s="261"/>
      <c r="BM119" s="262"/>
      <c r="BN119" s="260"/>
      <c r="BO119" s="261"/>
      <c r="BP119" s="262"/>
      <c r="BQ119" s="260"/>
      <c r="BR119" s="261"/>
      <c r="BS119" s="262"/>
      <c r="BT119" s="260"/>
      <c r="BU119" s="261"/>
      <c r="BV119" s="262"/>
      <c r="BW119" s="260"/>
      <c r="BX119" s="261"/>
      <c r="BY119" s="262"/>
      <c r="BZ119" s="260"/>
      <c r="CA119" s="261"/>
      <c r="CB119" s="262"/>
      <c r="CC119" s="260"/>
      <c r="CD119" s="261"/>
      <c r="CE119" s="262"/>
      <c r="CF119" s="376" t="s">
        <v>2</v>
      </c>
      <c r="CG119" s="229"/>
      <c r="CH119" s="230" t="str">
        <f>IF(ISNUMBER(FW119),IF(ISNUMBER(MATCH(GA119,$CG$15:$CG$313,0)),0,MAX(CH$14:CH118)+1),"")</f>
        <v/>
      </c>
      <c r="CI119" s="7">
        <f t="shared" si="154"/>
        <v>101</v>
      </c>
      <c r="CJ119" s="7" t="str">
        <f t="shared" si="155"/>
        <v/>
      </c>
      <c r="CK119" s="7" t="str">
        <f t="shared" si="156"/>
        <v/>
      </c>
      <c r="CL119" s="7" t="str">
        <f t="shared" si="157"/>
        <v/>
      </c>
      <c r="CM119" s="7" t="str">
        <f t="shared" si="158"/>
        <v/>
      </c>
      <c r="CN119" s="7">
        <f t="shared" si="159"/>
        <v>16</v>
      </c>
      <c r="CO119" s="7">
        <f t="shared" si="160"/>
        <v>23</v>
      </c>
      <c r="CP119" s="7" t="str">
        <f t="shared" si="161"/>
        <v/>
      </c>
      <c r="CQ119" s="7" t="str">
        <f t="shared" si="162"/>
        <v/>
      </c>
      <c r="CR119" s="7" t="str">
        <f t="shared" si="163"/>
        <v/>
      </c>
      <c r="CS119" s="7" t="str">
        <f t="shared" si="164"/>
        <v/>
      </c>
      <c r="CT119" s="7" t="str">
        <f t="shared" si="165"/>
        <v/>
      </c>
      <c r="CU119" s="7" t="str">
        <f t="shared" si="166"/>
        <v/>
      </c>
      <c r="CV119" s="7" t="str">
        <f t="shared" si="167"/>
        <v/>
      </c>
      <c r="CW119" s="7" t="str">
        <f t="shared" si="168"/>
        <v/>
      </c>
      <c r="CX119" s="7" t="str">
        <f t="shared" si="169"/>
        <v/>
      </c>
      <c r="CY119" s="7" t="str">
        <f t="shared" si="170"/>
        <v/>
      </c>
      <c r="CZ119" s="7" t="str">
        <f t="shared" si="171"/>
        <v/>
      </c>
      <c r="DA119" s="7" t="str">
        <f t="shared" si="172"/>
        <v/>
      </c>
      <c r="DB119" s="7" t="str">
        <f t="shared" si="173"/>
        <v/>
      </c>
      <c r="DC119" s="7" t="str">
        <f t="shared" si="174"/>
        <v/>
      </c>
      <c r="DD119" s="7" t="str">
        <f t="shared" si="175"/>
        <v/>
      </c>
      <c r="DE119" s="7" t="str">
        <f t="shared" si="176"/>
        <v/>
      </c>
      <c r="DF119" s="7" t="str">
        <f t="shared" si="177"/>
        <v/>
      </c>
      <c r="DG119" s="7" t="str">
        <f t="shared" si="178"/>
        <v/>
      </c>
      <c r="DH119" s="7" t="str">
        <f t="shared" si="179"/>
        <v/>
      </c>
      <c r="DI119" s="65" t="s">
        <v>2</v>
      </c>
      <c r="DJ119" s="309" t="str">
        <f t="shared" si="180"/>
        <v>itype</v>
      </c>
      <c r="DK119" s="309" t="str">
        <f t="shared" si="181"/>
        <v>-</v>
      </c>
      <c r="DL119" s="309" t="str">
        <f t="shared" si="182"/>
        <v>-</v>
      </c>
      <c r="DM119" s="309" t="str">
        <f t="shared" si="183"/>
        <v>-</v>
      </c>
      <c r="DN119" s="309" t="str">
        <f t="shared" si="184"/>
        <v>-</v>
      </c>
      <c r="DO119" s="309" t="str">
        <f t="shared" si="185"/>
        <v>itype</v>
      </c>
      <c r="DP119" s="309" t="str">
        <f t="shared" si="186"/>
        <v>itype</v>
      </c>
      <c r="DQ119" s="309" t="str">
        <f t="shared" si="187"/>
        <v>-</v>
      </c>
      <c r="DR119" s="309" t="str">
        <f t="shared" si="188"/>
        <v>-</v>
      </c>
      <c r="DS119" s="309" t="str">
        <f t="shared" si="189"/>
        <v>-</v>
      </c>
      <c r="DT119" s="309" t="str">
        <f t="shared" si="190"/>
        <v>-</v>
      </c>
      <c r="DU119" s="309" t="str">
        <f t="shared" si="191"/>
        <v>-</v>
      </c>
      <c r="DV119" s="309" t="str">
        <f t="shared" si="192"/>
        <v>-</v>
      </c>
      <c r="DW119" s="309" t="str">
        <f t="shared" si="193"/>
        <v>-</v>
      </c>
      <c r="DX119" s="309" t="str">
        <f t="shared" si="194"/>
        <v>-</v>
      </c>
      <c r="DY119" s="309" t="str">
        <f t="shared" si="195"/>
        <v>-</v>
      </c>
      <c r="DZ119" s="309" t="str">
        <f t="shared" si="196"/>
        <v>-</v>
      </c>
      <c r="EA119" s="309" t="str">
        <f t="shared" si="197"/>
        <v>-</v>
      </c>
      <c r="EB119" s="309" t="str">
        <f t="shared" si="198"/>
        <v>-</v>
      </c>
      <c r="EC119" s="309" t="str">
        <f t="shared" si="199"/>
        <v>-</v>
      </c>
      <c r="ED119" s="309" t="str">
        <f t="shared" si="200"/>
        <v>-</v>
      </c>
      <c r="EE119" s="309" t="str">
        <f t="shared" si="201"/>
        <v>-</v>
      </c>
      <c r="EF119" s="309" t="str">
        <f t="shared" si="202"/>
        <v>-</v>
      </c>
      <c r="EG119" s="309" t="str">
        <f t="shared" si="203"/>
        <v>-</v>
      </c>
      <c r="EH119" s="309" t="str">
        <f t="shared" si="204"/>
        <v>-</v>
      </c>
      <c r="EI119" s="309" t="str">
        <f t="shared" si="205"/>
        <v>-</v>
      </c>
      <c r="EJ119" s="7"/>
      <c r="EK119" s="7"/>
      <c r="EL119" s="7"/>
      <c r="EM119" s="34"/>
      <c r="EN119" s="66" t="str">
        <f t="shared" si="206"/>
        <v>-</v>
      </c>
      <c r="EO119" s="66" t="str">
        <f t="shared" si="207"/>
        <v>-</v>
      </c>
      <c r="EP119" s="66" t="str">
        <f t="shared" si="208"/>
        <v>-</v>
      </c>
      <c r="EQ119" s="66" t="str">
        <f t="shared" si="209"/>
        <v>-</v>
      </c>
      <c r="ER119" s="66" t="str">
        <f t="shared" si="210"/>
        <v>-</v>
      </c>
      <c r="ES119" s="66">
        <f t="shared" si="211"/>
        <v>-1</v>
      </c>
      <c r="ET119" s="66">
        <f t="shared" si="212"/>
        <v>-1</v>
      </c>
      <c r="EU119" s="66" t="str">
        <f t="shared" si="213"/>
        <v>-</v>
      </c>
      <c r="EV119" s="66" t="str">
        <f t="shared" si="214"/>
        <v>-</v>
      </c>
      <c r="EW119" s="66" t="str">
        <f t="shared" si="215"/>
        <v>-</v>
      </c>
      <c r="EX119" s="66" t="str">
        <f t="shared" si="216"/>
        <v>-</v>
      </c>
      <c r="EY119" s="66" t="str">
        <f t="shared" si="217"/>
        <v>-</v>
      </c>
      <c r="EZ119" s="66" t="str">
        <f t="shared" si="218"/>
        <v>-</v>
      </c>
      <c r="FA119" s="66" t="str">
        <f t="shared" si="219"/>
        <v>-</v>
      </c>
      <c r="FB119" s="66" t="str">
        <f t="shared" si="220"/>
        <v>-</v>
      </c>
      <c r="FC119" s="66" t="str">
        <f t="shared" si="221"/>
        <v>-</v>
      </c>
      <c r="FD119" s="66" t="str">
        <f t="shared" si="222"/>
        <v>-</v>
      </c>
      <c r="FE119" s="66" t="str">
        <f t="shared" si="223"/>
        <v>-</v>
      </c>
      <c r="FF119" s="66" t="str">
        <f t="shared" si="224"/>
        <v>-</v>
      </c>
      <c r="FG119" s="66" t="str">
        <f t="shared" si="225"/>
        <v>-</v>
      </c>
      <c r="FH119" s="66" t="str">
        <f t="shared" si="226"/>
        <v>-</v>
      </c>
      <c r="FI119" s="66" t="str">
        <f t="shared" si="227"/>
        <v>-</v>
      </c>
      <c r="FJ119" s="66" t="str">
        <f t="shared" si="228"/>
        <v>-</v>
      </c>
      <c r="FK119" s="66" t="str">
        <f t="shared" si="229"/>
        <v>-</v>
      </c>
      <c r="FL119" s="66" t="str">
        <f t="shared" si="230"/>
        <v>-</v>
      </c>
      <c r="FM119" s="66" t="str">
        <f t="shared" si="231"/>
        <v>-</v>
      </c>
      <c r="FN119" s="7"/>
      <c r="FO119" s="7"/>
      <c r="FP119" s="7"/>
      <c r="FQ119" s="97" t="s">
        <v>2</v>
      </c>
      <c r="FR119" s="71"/>
      <c r="FS119" s="7">
        <f>IF(ISNUMBER(INDEX($CI$15:$DI$314,$B119,GC$5)),MAX(FS$14:FS118)+1,0)</f>
        <v>0</v>
      </c>
      <c r="FT119" s="7" t="str">
        <f t="shared" si="232"/>
        <v/>
      </c>
      <c r="FU119" s="7" t="str">
        <f t="shared" si="233"/>
        <v/>
      </c>
      <c r="FV119" s="291">
        <f t="shared" si="234"/>
        <v>105</v>
      </c>
      <c r="FW119" s="291" t="str">
        <f t="shared" si="235"/>
        <v/>
      </c>
      <c r="FX119" s="291" t="str">
        <f t="shared" si="260"/>
        <v/>
      </c>
      <c r="FY119" s="85" t="str">
        <f t="shared" si="237"/>
        <v/>
      </c>
      <c r="FZ119" s="338" t="str">
        <f t="shared" si="238"/>
        <v/>
      </c>
      <c r="GA119" s="316" t="str">
        <f t="shared" si="239"/>
        <v/>
      </c>
      <c r="GB119" s="28" t="str">
        <f t="shared" si="240"/>
        <v/>
      </c>
      <c r="GC119" s="279"/>
      <c r="GD119" s="72"/>
      <c r="GE119" s="72"/>
      <c r="GF119" s="72"/>
      <c r="GG119" s="72"/>
      <c r="GH119" s="72"/>
      <c r="GI119" s="72"/>
      <c r="GJ119" s="72"/>
      <c r="GK119" s="72"/>
      <c r="GL119" s="72"/>
      <c r="GM119" s="72"/>
      <c r="GN119" s="72"/>
      <c r="GO119" s="279" t="str">
        <f>IF(IF(ISNUMBER(MATCH(INDEX($HA119:$LB119,1,GO$14),$GA$15:$GA$313,0)),1,"")=1,INDEX($HA119:$LB119,1,GO$14),"")</f>
        <v/>
      </c>
      <c r="GP119" s="286" t="str">
        <f t="shared" si="245"/>
        <v/>
      </c>
      <c r="GQ119" s="72"/>
      <c r="GR119" s="339" t="str">
        <f>IF(ISNUMBER(IF119),INDEX($GA$15:$GA$313,MATCH(IF119,$IE$15:$IE$190,0),1),"")</f>
        <v/>
      </c>
      <c r="GS119" s="341" t="str">
        <f t="shared" si="246"/>
        <v/>
      </c>
      <c r="GT119" s="340" t="str">
        <f t="shared" si="247"/>
        <v/>
      </c>
      <c r="GU119" s="279"/>
      <c r="GV119" s="72"/>
      <c r="GW119" s="72"/>
      <c r="GX119" s="72"/>
      <c r="GY119" s="72"/>
      <c r="GZ119" s="71"/>
      <c r="HA119" s="282"/>
      <c r="HB119" s="282"/>
      <c r="HC119" s="282"/>
      <c r="HD119" s="282"/>
      <c r="HE119" s="282"/>
      <c r="HF119" s="282"/>
      <c r="HG119" s="282"/>
      <c r="HH119" s="282"/>
      <c r="HI119" s="282"/>
      <c r="HJ119" s="282"/>
      <c r="HK119" s="293"/>
      <c r="HL119" s="293"/>
      <c r="HM119" s="75"/>
      <c r="HN119" s="293">
        <f>IF(HA119&lt;&gt;"",MAX(HN$14:HN118)+1,0)</f>
        <v>0</v>
      </c>
      <c r="HO119" s="293">
        <f>IF(HB119&lt;&gt;"",MAX(HO$14:HO118)+1,0)</f>
        <v>0</v>
      </c>
      <c r="HP119" s="293">
        <f>IF(HC119&lt;&gt;"",MAX(HP$14:HP118)+1,0)</f>
        <v>0</v>
      </c>
      <c r="HQ119" s="293">
        <f>IF(HD119&lt;&gt;"",MAX(HQ$14:HQ118)+1,0)</f>
        <v>0</v>
      </c>
      <c r="HR119" s="293">
        <f>IF(HE119&lt;&gt;"",MAX(HR$14:HR118)+1,0)</f>
        <v>0</v>
      </c>
      <c r="HS119" s="293">
        <f>IF(HF119&lt;&gt;"",MAX(HS$14:HS118)+1,0)</f>
        <v>0</v>
      </c>
      <c r="HT119" s="293">
        <f>IF(HG119&lt;&gt;"",MAX(HT$14:HT118)+1,0)</f>
        <v>0</v>
      </c>
      <c r="HU119" s="293">
        <f>IF(HH119&lt;&gt;"",MAX(HU$14:HU118)+1,0)</f>
        <v>0</v>
      </c>
      <c r="HV119" s="293">
        <f>IF(HI119&lt;&gt;"",MAX(HV$14:HV118)+1,0)</f>
        <v>0</v>
      </c>
      <c r="HW119" s="293">
        <f>IF(HJ119&lt;&gt;"",MAX(HW$14:HW118)+1,0)</f>
        <v>0</v>
      </c>
      <c r="HX119" s="293">
        <f>IF(HK119&lt;&gt;"",MAX(HX$14:HX118)+1,0)</f>
        <v>0</v>
      </c>
      <c r="HY119" s="293">
        <f>IF(HL119&lt;&gt;"",MAX(HY$14:HY118)+1,0)</f>
        <v>0</v>
      </c>
      <c r="HZ119" s="75">
        <f t="shared" si="253"/>
        <v>3</v>
      </c>
      <c r="IA119" s="75">
        <f t="shared" si="254"/>
        <v>0</v>
      </c>
      <c r="IB119" s="75">
        <f t="shared" si="255"/>
        <v>40</v>
      </c>
      <c r="IC119" s="75" t="str">
        <f t="shared" si="256"/>
        <v>npsink</v>
      </c>
      <c r="ID119" s="395" t="str">
        <f t="shared" si="257"/>
        <v/>
      </c>
      <c r="IE119" s="394">
        <f>IF(ISNUMBER(MATCH(GA119,$IC$15:$IC$313,0)),0,MAX(IE$14:IE118)+1)</f>
        <v>0</v>
      </c>
      <c r="IF119" s="394" t="str">
        <f t="shared" si="258"/>
        <v/>
      </c>
      <c r="IG119" s="383"/>
      <c r="IH119" s="80"/>
      <c r="II119" s="19"/>
      <c r="IJ119" s="282"/>
      <c r="IK119" s="71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  <c r="IY119" s="19"/>
      <c r="IZ119" s="19"/>
      <c r="JW119" s="71"/>
      <c r="JX119" s="293" t="str">
        <f>IF(AND(ISNUMBER(JX$14),ISNUMBER(MATCH($IC119,DJ$15:DJ$313,0))),$IC119,"")</f>
        <v>npsink</v>
      </c>
      <c r="JY119" s="293" t="str">
        <f>IF(AND(ISNUMBER(JY$14),ISNUMBER(MATCH($IC119,DK$15:DK$313,0))),$IC119,"")</f>
        <v/>
      </c>
      <c r="JZ119" s="293" t="str">
        <f>IF(AND(ISNUMBER(JZ$14),ISNUMBER(MATCH($IC119,DL$15:DL$313,0))),$IC119,"")</f>
        <v>npsink</v>
      </c>
      <c r="KA119" s="293" t="str">
        <f>IF(AND(ISNUMBER(KA$14),ISNUMBER(MATCH($IC119,DM$15:DM$313,0))),$IC119,"")</f>
        <v>npsink</v>
      </c>
      <c r="KB119" s="293" t="str">
        <f>IF(AND(ISNUMBER(KB$14),ISNUMBER(MATCH($IC119,DN$15:DN$313,0))),$IC119,"")</f>
        <v>npsink</v>
      </c>
      <c r="KC119" s="293" t="str">
        <f>IF(AND(ISNUMBER(KC$14),ISNUMBER(MATCH($IC119,DO$15:DO$313,0))),$IC119,"")</f>
        <v/>
      </c>
      <c r="KD119" s="293" t="str">
        <f>IF(AND(ISNUMBER(KD$14),ISNUMBER(MATCH($IC119,DP$15:DP$313,0))),$IC119,"")</f>
        <v/>
      </c>
      <c r="KE119" s="293" t="str">
        <f>IF(AND(ISNUMBER(KE$14),ISNUMBER(MATCH($IC119,DQ$15:DQ$313,0))),$IC119,"")</f>
        <v>npsink</v>
      </c>
      <c r="KF119" s="293" t="str">
        <f>IF(AND(ISNUMBER(KF$14),ISNUMBER(MATCH($IC119,DR$15:DR$313,0))),$IC119,"")</f>
        <v>npsink</v>
      </c>
      <c r="KG119" s="293" t="str">
        <f>IF(AND(ISNUMBER(KG$14),ISNUMBER(MATCH($IC119,DS$15:DS$313,0))),$IC119,"")</f>
        <v>npsink</v>
      </c>
      <c r="KH119" s="293" t="str">
        <f>IF(AND(ISNUMBER(KH$14),ISNUMBER(MATCH($IC119,DT$15:DT$313,0))),$IC119,"")</f>
        <v>npsink</v>
      </c>
      <c r="KI119" s="293" t="str">
        <f>IF(AND(ISNUMBER(KI$14),ISNUMBER(MATCH($IC119,DU$15:DU$313,0))),$IC119,"")</f>
        <v>npsink</v>
      </c>
      <c r="KJ119" s="293" t="str">
        <f>IF(AND(ISNUMBER(KJ$14),ISNUMBER(MATCH($IC119,DV$15:DV$313,0))),$IC119,"")</f>
        <v/>
      </c>
      <c r="KK119" s="293" t="str">
        <f>IF(AND(ISNUMBER(KK$14),ISNUMBER(MATCH($IC119,DW$15:DW$313,0))),$IC119,"")</f>
        <v/>
      </c>
      <c r="KL119" s="293" t="str">
        <f>IF(AND(ISNUMBER(KL$14),ISNUMBER(MATCH($IC119,DX$15:DX$313,0))),$IC119,"")</f>
        <v/>
      </c>
      <c r="KM119" s="293" t="str">
        <f>IF(AND(ISNUMBER(KM$14),ISNUMBER(MATCH($IC119,DY$15:DY$313,0))),$IC119,"")</f>
        <v/>
      </c>
      <c r="KN119" s="293" t="str">
        <f>IF(AND(ISNUMBER(KN$14),ISNUMBER(MATCH($IC119,DZ$15:DZ$313,0))),$IC119,"")</f>
        <v/>
      </c>
      <c r="KO119" s="293" t="str">
        <f>IF(AND(ISNUMBER(KO$14),ISNUMBER(MATCH($IC119,EA$15:EA$313,0))),$IC119,"")</f>
        <v/>
      </c>
      <c r="KP119" s="293" t="str">
        <f>IF(AND(ISNUMBER(KP$14),ISNUMBER(MATCH($IC119,EB$15:EB$313,0))),$IC119,"")</f>
        <v/>
      </c>
      <c r="KQ119" s="293" t="str">
        <f>IF(AND(ISNUMBER(KQ$14),ISNUMBER(MATCH($IC119,EC$15:EC$313,0))),$IC119,"")</f>
        <v/>
      </c>
      <c r="KR119" s="293" t="str">
        <f>IF(AND(ISNUMBER(KR$14),ISNUMBER(MATCH($IC119,ED$15:ED$313,0))),$IC119,"")</f>
        <v/>
      </c>
      <c r="KS119" s="293" t="str">
        <f>IF(AND(ISNUMBER(KS$14),ISNUMBER(MATCH($IC119,EE$15:EE$313,0))),$IC119,"")</f>
        <v/>
      </c>
      <c r="KT119" s="293" t="str">
        <f>IF(AND(ISNUMBER(KT$14),ISNUMBER(MATCH($IC119,EF$15:EF$313,0))),$IC119,"")</f>
        <v/>
      </c>
      <c r="KU119" s="293" t="str">
        <f>IF(AND(ISNUMBER(KU$14),ISNUMBER(MATCH($IC119,EG$15:EG$313,0))),$IC119,"")</f>
        <v/>
      </c>
      <c r="KV119" s="293" t="str">
        <f>IF(AND(ISNUMBER(KV$14),ISNUMBER(MATCH($IC119,EH$15:EH$313,0))),$IC119,"")</f>
        <v>npsink</v>
      </c>
      <c r="KW119" s="293" t="str">
        <f>IF(AND(ISNUMBER(KW$14),ISNUMBER(MATCH($IC119,EI$15:EI$313,0))),$IC119,"")</f>
        <v/>
      </c>
      <c r="KX119" s="293" t="str">
        <f>IF(AND(ISNUMBER(KX$14),ISNUMBER(MATCH($IC119,EJ$15:EJ$313,0))),$IC119,"")</f>
        <v/>
      </c>
      <c r="KY119" s="293" t="str">
        <f>IF(AND(ISNUMBER(KY$14),ISNUMBER(MATCH($IC119,EK$15:EK$313,0))),$IC119,"")</f>
        <v/>
      </c>
      <c r="KZ119" s="293"/>
      <c r="LA119" s="293"/>
      <c r="LB119" s="293"/>
      <c r="LC119" s="75">
        <f>COUNTIF(JX119:KY119,"="&amp;IC119)</f>
        <v>10</v>
      </c>
      <c r="LD119" s="71"/>
      <c r="LE119" s="71"/>
      <c r="LF119" s="71"/>
      <c r="LG119" s="71"/>
      <c r="LH119" s="71"/>
      <c r="LI119" s="71"/>
      <c r="LJ119" s="71"/>
      <c r="LK119" s="71"/>
      <c r="LL119" s="71"/>
      <c r="LM119" s="71"/>
      <c r="LN119" s="71"/>
      <c r="LO119" s="71"/>
      <c r="LP119" s="71"/>
      <c r="LQ119" s="71"/>
    </row>
    <row r="120" spans="1:329" ht="6" customHeight="1" x14ac:dyDescent="0.25">
      <c r="A120" s="80"/>
      <c r="B120" s="305">
        <f t="shared" si="259"/>
        <v>106</v>
      </c>
      <c r="C120" s="96" t="s">
        <v>254</v>
      </c>
      <c r="D120" s="306" t="s">
        <v>267</v>
      </c>
      <c r="E120" s="71"/>
      <c r="F120" s="260"/>
      <c r="G120" s="261"/>
      <c r="H120" s="262"/>
      <c r="I120" s="260"/>
      <c r="J120" s="261"/>
      <c r="K120" s="262"/>
      <c r="L120" s="260"/>
      <c r="M120" s="261"/>
      <c r="N120" s="262"/>
      <c r="O120" s="260"/>
      <c r="P120" s="261"/>
      <c r="Q120" s="262"/>
      <c r="R120" s="260"/>
      <c r="S120" s="261"/>
      <c r="T120" s="262"/>
      <c r="U120" s="260"/>
      <c r="V120" s="261"/>
      <c r="W120" s="262"/>
      <c r="X120" s="260"/>
      <c r="Y120" s="261"/>
      <c r="Z120" s="262"/>
      <c r="AA120" s="260"/>
      <c r="AB120" s="261"/>
      <c r="AC120" s="262"/>
      <c r="AD120" s="260"/>
      <c r="AE120" s="261"/>
      <c r="AF120" s="262"/>
      <c r="AG120" s="260"/>
      <c r="AH120" s="261"/>
      <c r="AI120" s="262"/>
      <c r="AJ120" s="260"/>
      <c r="AK120" s="261"/>
      <c r="AL120" s="262"/>
      <c r="AM120" s="260"/>
      <c r="AN120" s="261"/>
      <c r="AO120" s="262"/>
      <c r="AP120" s="283"/>
      <c r="AQ120" s="356"/>
      <c r="AR120" s="351"/>
      <c r="AS120" s="283"/>
      <c r="AT120" s="356"/>
      <c r="AU120" s="351"/>
      <c r="AV120" s="260"/>
      <c r="AW120" s="261"/>
      <c r="AX120" s="262"/>
      <c r="AY120" s="260"/>
      <c r="AZ120" s="261"/>
      <c r="BA120" s="262"/>
      <c r="BB120" s="260"/>
      <c r="BC120" s="261"/>
      <c r="BD120" s="262"/>
      <c r="BE120" s="260"/>
      <c r="BF120" s="261"/>
      <c r="BG120" s="262"/>
      <c r="BH120" s="260"/>
      <c r="BI120" s="261"/>
      <c r="BJ120" s="262"/>
      <c r="BK120" s="260"/>
      <c r="BL120" s="261"/>
      <c r="BM120" s="262"/>
      <c r="BN120" s="260"/>
      <c r="BO120" s="261"/>
      <c r="BP120" s="262"/>
      <c r="BQ120" s="260"/>
      <c r="BR120" s="261"/>
      <c r="BS120" s="262"/>
      <c r="BT120" s="260"/>
      <c r="BU120" s="261"/>
      <c r="BV120" s="262"/>
      <c r="BW120" s="260"/>
      <c r="BX120" s="261"/>
      <c r="BY120" s="262"/>
      <c r="BZ120" s="260"/>
      <c r="CA120" s="261"/>
      <c r="CB120" s="262"/>
      <c r="CC120" s="260"/>
      <c r="CD120" s="261"/>
      <c r="CE120" s="262"/>
      <c r="CF120" s="376" t="s">
        <v>2</v>
      </c>
      <c r="CG120" s="229"/>
      <c r="CH120" s="230" t="str">
        <f>IF(ISNUMBER(FW120),IF(ISNUMBER(MATCH(GA120,$CG$15:$CG$313,0)),0,MAX(CH$14:CH119)+1),"")</f>
        <v/>
      </c>
      <c r="CI120" s="7">
        <f t="shared" si="154"/>
        <v>103</v>
      </c>
      <c r="CJ120" s="7" t="str">
        <f t="shared" si="155"/>
        <v/>
      </c>
      <c r="CK120" s="7" t="str">
        <f t="shared" si="156"/>
        <v/>
      </c>
      <c r="CL120" s="7" t="str">
        <f t="shared" si="157"/>
        <v/>
      </c>
      <c r="CM120" s="7" t="str">
        <f t="shared" si="158"/>
        <v/>
      </c>
      <c r="CN120" s="7" t="str">
        <f t="shared" si="159"/>
        <v/>
      </c>
      <c r="CO120" s="7" t="str">
        <f t="shared" si="160"/>
        <v/>
      </c>
      <c r="CP120" s="7">
        <f t="shared" si="161"/>
        <v>9</v>
      </c>
      <c r="CQ120" s="7" t="str">
        <f t="shared" si="162"/>
        <v/>
      </c>
      <c r="CR120" s="7" t="str">
        <f t="shared" si="163"/>
        <v/>
      </c>
      <c r="CS120" s="7" t="str">
        <f t="shared" si="164"/>
        <v/>
      </c>
      <c r="CT120" s="7" t="str">
        <f t="shared" si="165"/>
        <v/>
      </c>
      <c r="CU120" s="7" t="str">
        <f t="shared" si="166"/>
        <v/>
      </c>
      <c r="CV120" s="7" t="str">
        <f t="shared" si="167"/>
        <v/>
      </c>
      <c r="CW120" s="7" t="str">
        <f t="shared" si="168"/>
        <v/>
      </c>
      <c r="CX120" s="7" t="str">
        <f t="shared" si="169"/>
        <v/>
      </c>
      <c r="CY120" s="7" t="str">
        <f t="shared" si="170"/>
        <v/>
      </c>
      <c r="CZ120" s="7" t="str">
        <f t="shared" si="171"/>
        <v/>
      </c>
      <c r="DA120" s="7" t="str">
        <f t="shared" si="172"/>
        <v/>
      </c>
      <c r="DB120" s="7" t="str">
        <f t="shared" si="173"/>
        <v/>
      </c>
      <c r="DC120" s="7" t="str">
        <f t="shared" si="174"/>
        <v/>
      </c>
      <c r="DD120" s="7" t="str">
        <f t="shared" si="175"/>
        <v/>
      </c>
      <c r="DE120" s="7" t="str">
        <f t="shared" si="176"/>
        <v/>
      </c>
      <c r="DF120" s="7" t="str">
        <f t="shared" si="177"/>
        <v/>
      </c>
      <c r="DG120" s="7" t="str">
        <f t="shared" si="178"/>
        <v/>
      </c>
      <c r="DH120" s="7" t="str">
        <f t="shared" si="179"/>
        <v/>
      </c>
      <c r="DI120" s="65" t="s">
        <v>2</v>
      </c>
      <c r="DJ120" s="309" t="str">
        <f t="shared" si="180"/>
        <v>dum1</v>
      </c>
      <c r="DK120" s="309" t="str">
        <f t="shared" si="181"/>
        <v>-</v>
      </c>
      <c r="DL120" s="309" t="str">
        <f t="shared" si="182"/>
        <v>-</v>
      </c>
      <c r="DM120" s="309" t="str">
        <f t="shared" si="183"/>
        <v>-</v>
      </c>
      <c r="DN120" s="309" t="str">
        <f t="shared" si="184"/>
        <v>-</v>
      </c>
      <c r="DO120" s="309" t="str">
        <f t="shared" si="185"/>
        <v>-</v>
      </c>
      <c r="DP120" s="309" t="str">
        <f t="shared" si="186"/>
        <v>-</v>
      </c>
      <c r="DQ120" s="309" t="str">
        <f t="shared" si="187"/>
        <v>dum1</v>
      </c>
      <c r="DR120" s="309" t="str">
        <f t="shared" si="188"/>
        <v>-</v>
      </c>
      <c r="DS120" s="309" t="str">
        <f t="shared" si="189"/>
        <v>-</v>
      </c>
      <c r="DT120" s="309" t="str">
        <f t="shared" si="190"/>
        <v>-</v>
      </c>
      <c r="DU120" s="309" t="str">
        <f t="shared" si="191"/>
        <v>-</v>
      </c>
      <c r="DV120" s="309" t="str">
        <f t="shared" si="192"/>
        <v>-</v>
      </c>
      <c r="DW120" s="309" t="str">
        <f t="shared" si="193"/>
        <v>-</v>
      </c>
      <c r="DX120" s="309" t="str">
        <f t="shared" si="194"/>
        <v>-</v>
      </c>
      <c r="DY120" s="309" t="str">
        <f t="shared" si="195"/>
        <v>-</v>
      </c>
      <c r="DZ120" s="309" t="str">
        <f t="shared" si="196"/>
        <v>-</v>
      </c>
      <c r="EA120" s="309" t="str">
        <f t="shared" si="197"/>
        <v>-</v>
      </c>
      <c r="EB120" s="309" t="str">
        <f t="shared" si="198"/>
        <v>-</v>
      </c>
      <c r="EC120" s="309" t="str">
        <f t="shared" si="199"/>
        <v>-</v>
      </c>
      <c r="ED120" s="309" t="str">
        <f t="shared" si="200"/>
        <v>-</v>
      </c>
      <c r="EE120" s="309" t="str">
        <f t="shared" si="201"/>
        <v>-</v>
      </c>
      <c r="EF120" s="309" t="str">
        <f t="shared" si="202"/>
        <v>-</v>
      </c>
      <c r="EG120" s="309" t="str">
        <f t="shared" si="203"/>
        <v>-</v>
      </c>
      <c r="EH120" s="309" t="str">
        <f t="shared" si="204"/>
        <v>-</v>
      </c>
      <c r="EI120" s="309" t="str">
        <f t="shared" si="205"/>
        <v>-</v>
      </c>
      <c r="EJ120" s="7"/>
      <c r="EK120" s="7"/>
      <c r="EL120" s="7"/>
      <c r="EM120" s="34"/>
      <c r="EN120" s="66" t="str">
        <f t="shared" si="206"/>
        <v>-</v>
      </c>
      <c r="EO120" s="66" t="str">
        <f t="shared" si="207"/>
        <v>-</v>
      </c>
      <c r="EP120" s="66" t="str">
        <f t="shared" si="208"/>
        <v>-</v>
      </c>
      <c r="EQ120" s="66" t="str">
        <f t="shared" si="209"/>
        <v>-</v>
      </c>
      <c r="ER120" s="66" t="str">
        <f t="shared" si="210"/>
        <v>-</v>
      </c>
      <c r="ES120" s="66" t="str">
        <f t="shared" si="211"/>
        <v>-</v>
      </c>
      <c r="ET120" s="66" t="str">
        <f t="shared" si="212"/>
        <v>-</v>
      </c>
      <c r="EU120" s="66">
        <f t="shared" si="213"/>
        <v>2.5</v>
      </c>
      <c r="EV120" s="66" t="str">
        <f t="shared" si="214"/>
        <v>-</v>
      </c>
      <c r="EW120" s="66" t="str">
        <f t="shared" si="215"/>
        <v>-</v>
      </c>
      <c r="EX120" s="66" t="str">
        <f t="shared" si="216"/>
        <v>-</v>
      </c>
      <c r="EY120" s="66" t="str">
        <f t="shared" si="217"/>
        <v>-</v>
      </c>
      <c r="EZ120" s="66" t="str">
        <f t="shared" si="218"/>
        <v>-</v>
      </c>
      <c r="FA120" s="66" t="str">
        <f t="shared" si="219"/>
        <v>-</v>
      </c>
      <c r="FB120" s="66" t="str">
        <f t="shared" si="220"/>
        <v>-</v>
      </c>
      <c r="FC120" s="66" t="str">
        <f t="shared" si="221"/>
        <v>-</v>
      </c>
      <c r="FD120" s="66" t="str">
        <f t="shared" si="222"/>
        <v>-</v>
      </c>
      <c r="FE120" s="66" t="str">
        <f t="shared" si="223"/>
        <v>-</v>
      </c>
      <c r="FF120" s="66" t="str">
        <f t="shared" si="224"/>
        <v>-</v>
      </c>
      <c r="FG120" s="66" t="str">
        <f t="shared" si="225"/>
        <v>-</v>
      </c>
      <c r="FH120" s="66" t="str">
        <f t="shared" si="226"/>
        <v>-</v>
      </c>
      <c r="FI120" s="66" t="str">
        <f t="shared" si="227"/>
        <v>-</v>
      </c>
      <c r="FJ120" s="66" t="str">
        <f t="shared" si="228"/>
        <v>-</v>
      </c>
      <c r="FK120" s="66" t="str">
        <f t="shared" si="229"/>
        <v>-</v>
      </c>
      <c r="FL120" s="66" t="str">
        <f t="shared" si="230"/>
        <v>-</v>
      </c>
      <c r="FM120" s="66" t="str">
        <f t="shared" si="231"/>
        <v>-</v>
      </c>
      <c r="FN120" s="7"/>
      <c r="FO120" s="7"/>
      <c r="FP120" s="7"/>
      <c r="FQ120" s="97" t="s">
        <v>2</v>
      </c>
      <c r="FR120" s="71"/>
      <c r="FS120" s="7">
        <f>IF(ISNUMBER(INDEX($CI$15:$DI$314,$B120,GC$5)),MAX(FS$14:FS119)+1,0)</f>
        <v>0</v>
      </c>
      <c r="FT120" s="7" t="str">
        <f t="shared" si="232"/>
        <v/>
      </c>
      <c r="FU120" s="7" t="str">
        <f t="shared" si="233"/>
        <v/>
      </c>
      <c r="FV120" s="291">
        <f t="shared" si="234"/>
        <v>106</v>
      </c>
      <c r="FW120" s="291" t="str">
        <f t="shared" si="235"/>
        <v/>
      </c>
      <c r="FX120" s="291" t="str">
        <f t="shared" si="260"/>
        <v/>
      </c>
      <c r="FY120" s="85" t="str">
        <f t="shared" si="237"/>
        <v/>
      </c>
      <c r="FZ120" s="338" t="str">
        <f t="shared" si="238"/>
        <v/>
      </c>
      <c r="GA120" s="316" t="str">
        <f t="shared" si="239"/>
        <v/>
      </c>
      <c r="GB120" s="28" t="str">
        <f t="shared" si="240"/>
        <v/>
      </c>
      <c r="GC120" s="279"/>
      <c r="GD120" s="72"/>
      <c r="GE120" s="72"/>
      <c r="GF120" s="72"/>
      <c r="GG120" s="72"/>
      <c r="GH120" s="72"/>
      <c r="GI120" s="72"/>
      <c r="GJ120" s="72"/>
      <c r="GK120" s="72"/>
      <c r="GL120" s="72"/>
      <c r="GM120" s="72"/>
      <c r="GN120" s="72"/>
      <c r="GO120" s="279" t="str">
        <f>IF(IF(ISNUMBER(MATCH(INDEX($HA120:$LB120,1,GO$14),$GA$15:$GA$313,0)),1,"")=1,INDEX($HA120:$LB120,1,GO$14),"")</f>
        <v/>
      </c>
      <c r="GP120" s="286" t="str">
        <f t="shared" si="245"/>
        <v/>
      </c>
      <c r="GQ120" s="72"/>
      <c r="GR120" s="339" t="str">
        <f>IF(ISNUMBER(IF120),INDEX($GA$15:$GA$313,MATCH(IF120,$IE$15:$IE$190,0),1),"")</f>
        <v/>
      </c>
      <c r="GS120" s="341" t="str">
        <f t="shared" si="246"/>
        <v/>
      </c>
      <c r="GT120" s="340" t="str">
        <f t="shared" si="247"/>
        <v/>
      </c>
      <c r="GU120" s="279"/>
      <c r="GV120" s="72"/>
      <c r="GW120" s="72"/>
      <c r="GX120" s="72"/>
      <c r="GY120" s="72"/>
      <c r="GZ120" s="71"/>
      <c r="HA120" s="282"/>
      <c r="HB120" s="282"/>
      <c r="HC120" s="282"/>
      <c r="HD120" s="282"/>
      <c r="HE120" s="282"/>
      <c r="HF120" s="282"/>
      <c r="HG120" s="282"/>
      <c r="HH120" s="282"/>
      <c r="HI120" s="282"/>
      <c r="HJ120" s="282"/>
      <c r="HK120" s="293"/>
      <c r="HL120" s="293"/>
      <c r="HM120" s="75"/>
      <c r="HN120" s="293">
        <f>IF(HA120&lt;&gt;"",MAX(HN$14:HN119)+1,0)</f>
        <v>0</v>
      </c>
      <c r="HO120" s="293">
        <f>IF(HB120&lt;&gt;"",MAX(HO$14:HO119)+1,0)</f>
        <v>0</v>
      </c>
      <c r="HP120" s="293">
        <f>IF(HC120&lt;&gt;"",MAX(HP$14:HP119)+1,0)</f>
        <v>0</v>
      </c>
      <c r="HQ120" s="293">
        <f>IF(HD120&lt;&gt;"",MAX(HQ$14:HQ119)+1,0)</f>
        <v>0</v>
      </c>
      <c r="HR120" s="293">
        <f>IF(HE120&lt;&gt;"",MAX(HR$14:HR119)+1,0)</f>
        <v>0</v>
      </c>
      <c r="HS120" s="293">
        <f>IF(HF120&lt;&gt;"",MAX(HS$14:HS119)+1,0)</f>
        <v>0</v>
      </c>
      <c r="HT120" s="293">
        <f>IF(HG120&lt;&gt;"",MAX(HT$14:HT119)+1,0)</f>
        <v>0</v>
      </c>
      <c r="HU120" s="293">
        <f>IF(HH120&lt;&gt;"",MAX(HU$14:HU119)+1,0)</f>
        <v>0</v>
      </c>
      <c r="HV120" s="293">
        <f>IF(HI120&lt;&gt;"",MAX(HV$14:HV119)+1,0)</f>
        <v>0</v>
      </c>
      <c r="HW120" s="293">
        <f>IF(HJ120&lt;&gt;"",MAX(HW$14:HW119)+1,0)</f>
        <v>0</v>
      </c>
      <c r="HX120" s="293">
        <f>IF(HK120&lt;&gt;"",MAX(HX$14:HX119)+1,0)</f>
        <v>0</v>
      </c>
      <c r="HY120" s="293">
        <f>IF(HL120&lt;&gt;"",MAX(HY$14:HY119)+1,0)</f>
        <v>0</v>
      </c>
      <c r="HZ120" s="75">
        <f t="shared" si="253"/>
        <v>3</v>
      </c>
      <c r="IA120" s="75">
        <f t="shared" si="254"/>
        <v>0</v>
      </c>
      <c r="IB120" s="75">
        <f t="shared" si="255"/>
        <v>41</v>
      </c>
      <c r="IC120" s="75" t="str">
        <f t="shared" si="256"/>
        <v>dchmoc</v>
      </c>
      <c r="ID120" s="395" t="str">
        <f t="shared" si="257"/>
        <v/>
      </c>
      <c r="IE120" s="394">
        <f>IF(ISNUMBER(MATCH(GA120,$IC$15:$IC$313,0)),0,MAX(IE$14:IE119)+1)</f>
        <v>0</v>
      </c>
      <c r="IF120" s="394" t="str">
        <f t="shared" si="258"/>
        <v/>
      </c>
      <c r="IG120" s="383"/>
      <c r="IH120" s="80"/>
      <c r="II120" s="19"/>
      <c r="IJ120" s="282"/>
      <c r="IK120" s="71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  <c r="IY120" s="19"/>
      <c r="IZ120" s="19"/>
      <c r="JW120" s="71"/>
      <c r="JX120" s="293" t="str">
        <f>IF(AND(ISNUMBER(JX$14),ISNUMBER(MATCH($IC120,DJ$15:DJ$313,0))),$IC120,"")</f>
        <v/>
      </c>
      <c r="JY120" s="293" t="str">
        <f>IF(AND(ISNUMBER(JY$14),ISNUMBER(MATCH($IC120,DK$15:DK$313,0))),$IC120,"")</f>
        <v/>
      </c>
      <c r="JZ120" s="293" t="str">
        <f>IF(AND(ISNUMBER(JZ$14),ISNUMBER(MATCH($IC120,DL$15:DL$313,0))),$IC120,"")</f>
        <v>dchmoc</v>
      </c>
      <c r="KA120" s="293" t="str">
        <f>IF(AND(ISNUMBER(KA$14),ISNUMBER(MATCH($IC120,DM$15:DM$313,0))),$IC120,"")</f>
        <v>dchmoc</v>
      </c>
      <c r="KB120" s="293" t="str">
        <f>IF(AND(ISNUMBER(KB$14),ISNUMBER(MATCH($IC120,DN$15:DN$313,0))),$IC120,"")</f>
        <v>dchmoc</v>
      </c>
      <c r="KC120" s="293" t="str">
        <f>IF(AND(ISNUMBER(KC$14),ISNUMBER(MATCH($IC120,DO$15:DO$313,0))),$IC120,"")</f>
        <v/>
      </c>
      <c r="KD120" s="293" t="str">
        <f>IF(AND(ISNUMBER(KD$14),ISNUMBER(MATCH($IC120,DP$15:DP$313,0))),$IC120,"")</f>
        <v/>
      </c>
      <c r="KE120" s="293" t="str">
        <f>IF(AND(ISNUMBER(KE$14),ISNUMBER(MATCH($IC120,DQ$15:DQ$313,0))),$IC120,"")</f>
        <v>dchmoc</v>
      </c>
      <c r="KF120" s="293" t="str">
        <f>IF(AND(ISNUMBER(KF$14),ISNUMBER(MATCH($IC120,DR$15:DR$313,0))),$IC120,"")</f>
        <v>dchmoc</v>
      </c>
      <c r="KG120" s="293" t="str">
        <f>IF(AND(ISNUMBER(KG$14),ISNUMBER(MATCH($IC120,DS$15:DS$313,0))),$IC120,"")</f>
        <v>dchmoc</v>
      </c>
      <c r="KH120" s="293" t="str">
        <f>IF(AND(ISNUMBER(KH$14),ISNUMBER(MATCH($IC120,DT$15:DT$313,0))),$IC120,"")</f>
        <v>dchmoc</v>
      </c>
      <c r="KI120" s="293" t="str">
        <f>IF(AND(ISNUMBER(KI$14),ISNUMBER(MATCH($IC120,DU$15:DU$313,0))),$IC120,"")</f>
        <v>dchmoc</v>
      </c>
      <c r="KJ120" s="293" t="str">
        <f>IF(AND(ISNUMBER(KJ$14),ISNUMBER(MATCH($IC120,DV$15:DV$313,0))),$IC120,"")</f>
        <v/>
      </c>
      <c r="KK120" s="293" t="str">
        <f>IF(AND(ISNUMBER(KK$14),ISNUMBER(MATCH($IC120,DW$15:DW$313,0))),$IC120,"")</f>
        <v/>
      </c>
      <c r="KL120" s="293" t="str">
        <f>IF(AND(ISNUMBER(KL$14),ISNUMBER(MATCH($IC120,DX$15:DX$313,0))),$IC120,"")</f>
        <v/>
      </c>
      <c r="KM120" s="293" t="str">
        <f>IF(AND(ISNUMBER(KM$14),ISNUMBER(MATCH($IC120,DY$15:DY$313,0))),$IC120,"")</f>
        <v/>
      </c>
      <c r="KN120" s="293" t="str">
        <f>IF(AND(ISNUMBER(KN$14),ISNUMBER(MATCH($IC120,DZ$15:DZ$313,0))),$IC120,"")</f>
        <v/>
      </c>
      <c r="KO120" s="293" t="str">
        <f>IF(AND(ISNUMBER(KO$14),ISNUMBER(MATCH($IC120,EA$15:EA$313,0))),$IC120,"")</f>
        <v/>
      </c>
      <c r="KP120" s="293" t="str">
        <f>IF(AND(ISNUMBER(KP$14),ISNUMBER(MATCH($IC120,EB$15:EB$313,0))),$IC120,"")</f>
        <v/>
      </c>
      <c r="KQ120" s="293" t="str">
        <f>IF(AND(ISNUMBER(KQ$14),ISNUMBER(MATCH($IC120,EC$15:EC$313,0))),$IC120,"")</f>
        <v/>
      </c>
      <c r="KR120" s="293" t="str">
        <f>IF(AND(ISNUMBER(KR$14),ISNUMBER(MATCH($IC120,ED$15:ED$313,0))),$IC120,"")</f>
        <v/>
      </c>
      <c r="KS120" s="293" t="str">
        <f>IF(AND(ISNUMBER(KS$14),ISNUMBER(MATCH($IC120,EE$15:EE$313,0))),$IC120,"")</f>
        <v/>
      </c>
      <c r="KT120" s="293" t="str">
        <f>IF(AND(ISNUMBER(KT$14),ISNUMBER(MATCH($IC120,EF$15:EF$313,0))),$IC120,"")</f>
        <v/>
      </c>
      <c r="KU120" s="293" t="str">
        <f>IF(AND(ISNUMBER(KU$14),ISNUMBER(MATCH($IC120,EG$15:EG$313,0))),$IC120,"")</f>
        <v/>
      </c>
      <c r="KV120" s="293" t="str">
        <f>IF(AND(ISNUMBER(KV$14),ISNUMBER(MATCH($IC120,EH$15:EH$313,0))),$IC120,"")</f>
        <v>dchmoc</v>
      </c>
      <c r="KW120" s="293" t="str">
        <f>IF(AND(ISNUMBER(KW$14),ISNUMBER(MATCH($IC120,EI$15:EI$313,0))),$IC120,"")</f>
        <v/>
      </c>
      <c r="KX120" s="293" t="str">
        <f>IF(AND(ISNUMBER(KX$14),ISNUMBER(MATCH($IC120,EJ$15:EJ$313,0))),$IC120,"")</f>
        <v/>
      </c>
      <c r="KY120" s="293" t="str">
        <f>IF(AND(ISNUMBER(KY$14),ISNUMBER(MATCH($IC120,EK$15:EK$313,0))),$IC120,"")</f>
        <v/>
      </c>
      <c r="KZ120" s="293"/>
      <c r="LA120" s="293"/>
      <c r="LB120" s="293"/>
      <c r="LC120" s="75">
        <f>COUNTIF(JX120:KY120,"="&amp;IC120)</f>
        <v>9</v>
      </c>
      <c r="LD120" s="71"/>
      <c r="LE120" s="71"/>
      <c r="LF120" s="71"/>
      <c r="LG120" s="71"/>
      <c r="LH120" s="71"/>
      <c r="LI120" s="71"/>
      <c r="LJ120" s="71"/>
      <c r="LK120" s="71"/>
      <c r="LL120" s="71"/>
      <c r="LM120" s="71"/>
      <c r="LN120" s="71"/>
      <c r="LO120" s="71"/>
      <c r="LP120" s="71"/>
      <c r="LQ120" s="71"/>
    </row>
    <row r="121" spans="1:329" ht="6" customHeight="1" x14ac:dyDescent="0.25">
      <c r="A121" s="80"/>
      <c r="B121" s="305">
        <f t="shared" si="259"/>
        <v>107</v>
      </c>
      <c r="C121" s="96" t="s">
        <v>255</v>
      </c>
      <c r="D121" s="306" t="s">
        <v>266</v>
      </c>
      <c r="E121" s="71"/>
      <c r="F121" s="260"/>
      <c r="G121" s="261"/>
      <c r="H121" s="262"/>
      <c r="I121" s="260"/>
      <c r="J121" s="261"/>
      <c r="K121" s="262"/>
      <c r="L121" s="260"/>
      <c r="M121" s="261"/>
      <c r="N121" s="262"/>
      <c r="O121" s="260"/>
      <c r="P121" s="261"/>
      <c r="Q121" s="262"/>
      <c r="R121" s="260"/>
      <c r="S121" s="261"/>
      <c r="T121" s="262"/>
      <c r="U121" s="260"/>
      <c r="V121" s="261"/>
      <c r="W121" s="262"/>
      <c r="X121" s="260"/>
      <c r="Y121" s="261"/>
      <c r="Z121" s="262"/>
      <c r="AA121" s="260"/>
      <c r="AB121" s="261"/>
      <c r="AC121" s="262"/>
      <c r="AD121" s="260"/>
      <c r="AE121" s="261"/>
      <c r="AF121" s="262"/>
      <c r="AG121" s="260"/>
      <c r="AH121" s="261"/>
      <c r="AI121" s="262"/>
      <c r="AJ121" s="260"/>
      <c r="AK121" s="261"/>
      <c r="AL121" s="262"/>
      <c r="AM121" s="260"/>
      <c r="AN121" s="261"/>
      <c r="AO121" s="262"/>
      <c r="AP121" s="283"/>
      <c r="AQ121" s="356"/>
      <c r="AR121" s="351"/>
      <c r="AS121" s="283"/>
      <c r="AT121" s="356"/>
      <c r="AU121" s="351"/>
      <c r="AV121" s="260"/>
      <c r="AW121" s="261"/>
      <c r="AX121" s="262"/>
      <c r="AY121" s="260"/>
      <c r="AZ121" s="261"/>
      <c r="BA121" s="262"/>
      <c r="BB121" s="260"/>
      <c r="BC121" s="261"/>
      <c r="BD121" s="262"/>
      <c r="BE121" s="260"/>
      <c r="BF121" s="261"/>
      <c r="BG121" s="262"/>
      <c r="BH121" s="260"/>
      <c r="BI121" s="261"/>
      <c r="BJ121" s="262"/>
      <c r="BK121" s="260"/>
      <c r="BL121" s="261"/>
      <c r="BM121" s="262"/>
      <c r="BN121" s="260"/>
      <c r="BO121" s="261"/>
      <c r="BP121" s="262"/>
      <c r="BQ121" s="260"/>
      <c r="BR121" s="261"/>
      <c r="BS121" s="262"/>
      <c r="BT121" s="260"/>
      <c r="BU121" s="261"/>
      <c r="BV121" s="262"/>
      <c r="BW121" s="260"/>
      <c r="BX121" s="261"/>
      <c r="BY121" s="262"/>
      <c r="BZ121" s="260"/>
      <c r="CA121" s="261"/>
      <c r="CB121" s="262"/>
      <c r="CC121" s="260"/>
      <c r="CD121" s="261"/>
      <c r="CE121" s="262"/>
      <c r="CF121" s="376" t="s">
        <v>2</v>
      </c>
      <c r="CG121" s="229"/>
      <c r="CH121" s="230" t="str">
        <f>IF(ISNUMBER(FW121),IF(ISNUMBER(MATCH(GA121,$CG$15:$CG$313,0)),0,MAX(CH$14:CH120)+1),"")</f>
        <v/>
      </c>
      <c r="CI121" s="7">
        <f t="shared" si="154"/>
        <v>104</v>
      </c>
      <c r="CJ121" s="7" t="str">
        <f t="shared" si="155"/>
        <v/>
      </c>
      <c r="CK121" s="7" t="str">
        <f t="shared" si="156"/>
        <v/>
      </c>
      <c r="CL121" s="7" t="str">
        <f t="shared" si="157"/>
        <v/>
      </c>
      <c r="CM121" s="7" t="str">
        <f t="shared" si="158"/>
        <v/>
      </c>
      <c r="CN121" s="7" t="str">
        <f t="shared" si="159"/>
        <v/>
      </c>
      <c r="CO121" s="7" t="str">
        <f t="shared" si="160"/>
        <v/>
      </c>
      <c r="CP121" s="7">
        <f t="shared" si="161"/>
        <v>10</v>
      </c>
      <c r="CQ121" s="7" t="str">
        <f t="shared" si="162"/>
        <v/>
      </c>
      <c r="CR121" s="7" t="str">
        <f t="shared" si="163"/>
        <v/>
      </c>
      <c r="CS121" s="7" t="str">
        <f t="shared" si="164"/>
        <v/>
      </c>
      <c r="CT121" s="7" t="str">
        <f t="shared" si="165"/>
        <v/>
      </c>
      <c r="CU121" s="7" t="str">
        <f t="shared" si="166"/>
        <v/>
      </c>
      <c r="CV121" s="7" t="str">
        <f t="shared" si="167"/>
        <v/>
      </c>
      <c r="CW121" s="7" t="str">
        <f t="shared" si="168"/>
        <v/>
      </c>
      <c r="CX121" s="7" t="str">
        <f t="shared" si="169"/>
        <v/>
      </c>
      <c r="CY121" s="7" t="str">
        <f t="shared" si="170"/>
        <v/>
      </c>
      <c r="CZ121" s="7" t="str">
        <f t="shared" si="171"/>
        <v/>
      </c>
      <c r="DA121" s="7" t="str">
        <f t="shared" si="172"/>
        <v/>
      </c>
      <c r="DB121" s="7" t="str">
        <f t="shared" si="173"/>
        <v/>
      </c>
      <c r="DC121" s="7" t="str">
        <f t="shared" si="174"/>
        <v/>
      </c>
      <c r="DD121" s="7" t="str">
        <f t="shared" si="175"/>
        <v/>
      </c>
      <c r="DE121" s="7" t="str">
        <f t="shared" si="176"/>
        <v/>
      </c>
      <c r="DF121" s="7" t="str">
        <f t="shared" si="177"/>
        <v/>
      </c>
      <c r="DG121" s="7" t="str">
        <f t="shared" si="178"/>
        <v/>
      </c>
      <c r="DH121" s="7" t="str">
        <f t="shared" si="179"/>
        <v/>
      </c>
      <c r="DI121" s="65" t="s">
        <v>2</v>
      </c>
      <c r="DJ121" s="309" t="str">
        <f t="shared" si="180"/>
        <v>dum2</v>
      </c>
      <c r="DK121" s="309" t="str">
        <f t="shared" si="181"/>
        <v>-</v>
      </c>
      <c r="DL121" s="309" t="str">
        <f t="shared" si="182"/>
        <v>-</v>
      </c>
      <c r="DM121" s="309" t="str">
        <f t="shared" si="183"/>
        <v>-</v>
      </c>
      <c r="DN121" s="309" t="str">
        <f t="shared" si="184"/>
        <v>-</v>
      </c>
      <c r="DO121" s="309" t="str">
        <f t="shared" si="185"/>
        <v>-</v>
      </c>
      <c r="DP121" s="309" t="str">
        <f t="shared" si="186"/>
        <v>-</v>
      </c>
      <c r="DQ121" s="309" t="str">
        <f t="shared" si="187"/>
        <v>dum2</v>
      </c>
      <c r="DR121" s="309" t="str">
        <f t="shared" si="188"/>
        <v>-</v>
      </c>
      <c r="DS121" s="309" t="str">
        <f t="shared" si="189"/>
        <v>-</v>
      </c>
      <c r="DT121" s="309" t="str">
        <f t="shared" si="190"/>
        <v>-</v>
      </c>
      <c r="DU121" s="309" t="str">
        <f t="shared" si="191"/>
        <v>-</v>
      </c>
      <c r="DV121" s="309" t="str">
        <f t="shared" si="192"/>
        <v>-</v>
      </c>
      <c r="DW121" s="309" t="str">
        <f t="shared" si="193"/>
        <v>-</v>
      </c>
      <c r="DX121" s="309" t="str">
        <f t="shared" si="194"/>
        <v>-</v>
      </c>
      <c r="DY121" s="309" t="str">
        <f t="shared" si="195"/>
        <v>-</v>
      </c>
      <c r="DZ121" s="309" t="str">
        <f t="shared" si="196"/>
        <v>-</v>
      </c>
      <c r="EA121" s="309" t="str">
        <f t="shared" si="197"/>
        <v>-</v>
      </c>
      <c r="EB121" s="309" t="str">
        <f t="shared" si="198"/>
        <v>-</v>
      </c>
      <c r="EC121" s="309" t="str">
        <f t="shared" si="199"/>
        <v>-</v>
      </c>
      <c r="ED121" s="309" t="str">
        <f t="shared" si="200"/>
        <v>-</v>
      </c>
      <c r="EE121" s="309" t="str">
        <f t="shared" si="201"/>
        <v>-</v>
      </c>
      <c r="EF121" s="309" t="str">
        <f t="shared" si="202"/>
        <v>-</v>
      </c>
      <c r="EG121" s="309" t="str">
        <f t="shared" si="203"/>
        <v>-</v>
      </c>
      <c r="EH121" s="309" t="str">
        <f t="shared" si="204"/>
        <v>-</v>
      </c>
      <c r="EI121" s="309" t="str">
        <f t="shared" si="205"/>
        <v>-</v>
      </c>
      <c r="EJ121" s="7"/>
      <c r="EK121" s="7"/>
      <c r="EL121" s="7"/>
      <c r="EM121" s="34"/>
      <c r="EN121" s="66" t="str">
        <f t="shared" si="206"/>
        <v>-</v>
      </c>
      <c r="EO121" s="66" t="str">
        <f t="shared" si="207"/>
        <v>-</v>
      </c>
      <c r="EP121" s="66" t="str">
        <f t="shared" si="208"/>
        <v>-</v>
      </c>
      <c r="EQ121" s="66" t="str">
        <f t="shared" si="209"/>
        <v>-</v>
      </c>
      <c r="ER121" s="66" t="str">
        <f t="shared" si="210"/>
        <v>-</v>
      </c>
      <c r="ES121" s="66" t="str">
        <f t="shared" si="211"/>
        <v>-</v>
      </c>
      <c r="ET121" s="66" t="str">
        <f t="shared" si="212"/>
        <v>-</v>
      </c>
      <c r="EU121" s="66">
        <f t="shared" si="213"/>
        <v>7.5</v>
      </c>
      <c r="EV121" s="66" t="str">
        <f t="shared" si="214"/>
        <v>-</v>
      </c>
      <c r="EW121" s="66" t="str">
        <f t="shared" si="215"/>
        <v>-</v>
      </c>
      <c r="EX121" s="66" t="str">
        <f t="shared" si="216"/>
        <v>-</v>
      </c>
      <c r="EY121" s="66" t="str">
        <f t="shared" si="217"/>
        <v>-</v>
      </c>
      <c r="EZ121" s="66" t="str">
        <f t="shared" si="218"/>
        <v>-</v>
      </c>
      <c r="FA121" s="66" t="str">
        <f t="shared" si="219"/>
        <v>-</v>
      </c>
      <c r="FB121" s="66" t="str">
        <f t="shared" si="220"/>
        <v>-</v>
      </c>
      <c r="FC121" s="66" t="str">
        <f t="shared" si="221"/>
        <v>-</v>
      </c>
      <c r="FD121" s="66" t="str">
        <f t="shared" si="222"/>
        <v>-</v>
      </c>
      <c r="FE121" s="66" t="str">
        <f t="shared" si="223"/>
        <v>-</v>
      </c>
      <c r="FF121" s="66" t="str">
        <f t="shared" si="224"/>
        <v>-</v>
      </c>
      <c r="FG121" s="66" t="str">
        <f t="shared" si="225"/>
        <v>-</v>
      </c>
      <c r="FH121" s="66" t="str">
        <f t="shared" si="226"/>
        <v>-</v>
      </c>
      <c r="FI121" s="66" t="str">
        <f t="shared" si="227"/>
        <v>-</v>
      </c>
      <c r="FJ121" s="66" t="str">
        <f t="shared" si="228"/>
        <v>-</v>
      </c>
      <c r="FK121" s="66" t="str">
        <f t="shared" si="229"/>
        <v>-</v>
      </c>
      <c r="FL121" s="66" t="str">
        <f t="shared" si="230"/>
        <v>-</v>
      </c>
      <c r="FM121" s="66" t="str">
        <f t="shared" si="231"/>
        <v>-</v>
      </c>
      <c r="FN121" s="7"/>
      <c r="FO121" s="7"/>
      <c r="FP121" s="7"/>
      <c r="FQ121" s="97" t="s">
        <v>2</v>
      </c>
      <c r="FR121" s="71"/>
      <c r="FS121" s="7">
        <f>IF(ISNUMBER(INDEX($CI$15:$DI$314,$B121,GC$5)),MAX(FS$14:FS120)+1,0)</f>
        <v>0</v>
      </c>
      <c r="FT121" s="7" t="str">
        <f t="shared" si="232"/>
        <v/>
      </c>
      <c r="FU121" s="7" t="str">
        <f t="shared" si="233"/>
        <v/>
      </c>
      <c r="FV121" s="291">
        <f t="shared" si="234"/>
        <v>107</v>
      </c>
      <c r="FW121" s="291" t="str">
        <f t="shared" si="235"/>
        <v/>
      </c>
      <c r="FX121" s="291" t="str">
        <f t="shared" si="260"/>
        <v/>
      </c>
      <c r="FY121" s="85" t="str">
        <f t="shared" si="237"/>
        <v/>
      </c>
      <c r="FZ121" s="338" t="str">
        <f t="shared" si="238"/>
        <v/>
      </c>
      <c r="GA121" s="316" t="str">
        <f t="shared" si="239"/>
        <v/>
      </c>
      <c r="GB121" s="28" t="str">
        <f t="shared" si="240"/>
        <v/>
      </c>
      <c r="GC121" s="279"/>
      <c r="GD121" s="72"/>
      <c r="GE121" s="72"/>
      <c r="GF121" s="72"/>
      <c r="GG121" s="72"/>
      <c r="GH121" s="72"/>
      <c r="GI121" s="72"/>
      <c r="GJ121" s="72"/>
      <c r="GK121" s="72"/>
      <c r="GL121" s="72"/>
      <c r="GM121" s="72"/>
      <c r="GN121" s="72"/>
      <c r="GO121" s="279" t="str">
        <f>IF(IF(ISNUMBER(MATCH(INDEX($HA121:$LB121,1,GO$14),$GA$15:$GA$313,0)),1,"")=1,INDEX($HA121:$LB121,1,GO$14),"")</f>
        <v/>
      </c>
      <c r="GP121" s="286" t="str">
        <f t="shared" si="245"/>
        <v/>
      </c>
      <c r="GQ121" s="72"/>
      <c r="GR121" s="339" t="str">
        <f>IF(ISNUMBER(IF121),INDEX($GA$15:$GA$313,MATCH(IF121,$IE$15:$IE$190,0),1),"")</f>
        <v/>
      </c>
      <c r="GS121" s="341" t="str">
        <f t="shared" si="246"/>
        <v/>
      </c>
      <c r="GT121" s="340" t="str">
        <f t="shared" si="247"/>
        <v/>
      </c>
      <c r="GU121" s="279"/>
      <c r="GV121" s="72"/>
      <c r="GW121" s="72"/>
      <c r="GX121" s="72"/>
      <c r="GY121" s="72"/>
      <c r="GZ121" s="71"/>
      <c r="HA121" s="282"/>
      <c r="HB121" s="282"/>
      <c r="HC121" s="282"/>
      <c r="HD121" s="282"/>
      <c r="HE121" s="282"/>
      <c r="HF121" s="282"/>
      <c r="HG121" s="282"/>
      <c r="HH121" s="282"/>
      <c r="HI121" s="282"/>
      <c r="HJ121" s="282"/>
      <c r="HK121" s="293"/>
      <c r="HL121" s="293"/>
      <c r="HM121" s="75"/>
      <c r="HN121" s="293">
        <f>IF(HA121&lt;&gt;"",MAX(HN$14:HN120)+1,0)</f>
        <v>0</v>
      </c>
      <c r="HO121" s="293">
        <f>IF(HB121&lt;&gt;"",MAX(HO$14:HO120)+1,0)</f>
        <v>0</v>
      </c>
      <c r="HP121" s="293">
        <f>IF(HC121&lt;&gt;"",MAX(HP$14:HP120)+1,0)</f>
        <v>0</v>
      </c>
      <c r="HQ121" s="293">
        <f>IF(HD121&lt;&gt;"",MAX(HQ$14:HQ120)+1,0)</f>
        <v>0</v>
      </c>
      <c r="HR121" s="293">
        <f>IF(HE121&lt;&gt;"",MAX(HR$14:HR120)+1,0)</f>
        <v>0</v>
      </c>
      <c r="HS121" s="293">
        <f>IF(HF121&lt;&gt;"",MAX(HS$14:HS120)+1,0)</f>
        <v>0</v>
      </c>
      <c r="HT121" s="293">
        <f>IF(HG121&lt;&gt;"",MAX(HT$14:HT120)+1,0)</f>
        <v>0</v>
      </c>
      <c r="HU121" s="293">
        <f>IF(HH121&lt;&gt;"",MAX(HU$14:HU120)+1,0)</f>
        <v>0</v>
      </c>
      <c r="HV121" s="293">
        <f>IF(HI121&lt;&gt;"",MAX(HV$14:HV120)+1,0)</f>
        <v>0</v>
      </c>
      <c r="HW121" s="293">
        <f>IF(HJ121&lt;&gt;"",MAX(HW$14:HW120)+1,0)</f>
        <v>0</v>
      </c>
      <c r="HX121" s="293">
        <f>IF(HK121&lt;&gt;"",MAX(HX$14:HX120)+1,0)</f>
        <v>0</v>
      </c>
      <c r="HY121" s="293">
        <f>IF(HL121&lt;&gt;"",MAX(HY$14:HY120)+1,0)</f>
        <v>0</v>
      </c>
      <c r="HZ121" s="75">
        <f t="shared" si="253"/>
        <v>3</v>
      </c>
      <c r="IA121" s="75">
        <f t="shared" si="254"/>
        <v>0</v>
      </c>
      <c r="IB121" s="75">
        <f t="shared" si="255"/>
        <v>42</v>
      </c>
      <c r="IC121" s="75">
        <f t="shared" si="256"/>
        <v>0</v>
      </c>
      <c r="ID121" s="395" t="str">
        <f t="shared" si="257"/>
        <v/>
      </c>
      <c r="IE121" s="394">
        <f>IF(ISNUMBER(MATCH(GA121,$IC$15:$IC$313,0)),0,MAX(IE$14:IE120)+1)</f>
        <v>0</v>
      </c>
      <c r="IF121" s="394" t="str">
        <f t="shared" si="258"/>
        <v/>
      </c>
      <c r="IG121" s="383"/>
      <c r="IH121" s="80"/>
      <c r="II121" s="19"/>
      <c r="IJ121" s="282"/>
      <c r="IK121" s="71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  <c r="IY121" s="19"/>
      <c r="IZ121" s="19"/>
      <c r="JW121" s="71"/>
      <c r="JX121" s="293" t="str">
        <f>IF(AND(ISNUMBER(JX$14),ISNUMBER(MATCH($IC121,DJ$15:DJ$313,0))),$IC121,"")</f>
        <v/>
      </c>
      <c r="JY121" s="293" t="str">
        <f>IF(AND(ISNUMBER(JY$14),ISNUMBER(MATCH($IC121,DK$15:DK$313,0))),$IC121,"")</f>
        <v/>
      </c>
      <c r="JZ121" s="293" t="str">
        <f>IF(AND(ISNUMBER(JZ$14),ISNUMBER(MATCH($IC121,DL$15:DL$313,0))),$IC121,"")</f>
        <v/>
      </c>
      <c r="KA121" s="293" t="str">
        <f>IF(AND(ISNUMBER(KA$14),ISNUMBER(MATCH($IC121,DM$15:DM$313,0))),$IC121,"")</f>
        <v/>
      </c>
      <c r="KB121" s="293" t="str">
        <f>IF(AND(ISNUMBER(KB$14),ISNUMBER(MATCH($IC121,DN$15:DN$313,0))),$IC121,"")</f>
        <v/>
      </c>
      <c r="KC121" s="293" t="str">
        <f>IF(AND(ISNUMBER(KC$14),ISNUMBER(MATCH($IC121,DO$15:DO$313,0))),$IC121,"")</f>
        <v/>
      </c>
      <c r="KD121" s="293" t="str">
        <f>IF(AND(ISNUMBER(KD$14),ISNUMBER(MATCH($IC121,DP$15:DP$313,0))),$IC121,"")</f>
        <v/>
      </c>
      <c r="KE121" s="293" t="str">
        <f>IF(AND(ISNUMBER(KE$14),ISNUMBER(MATCH($IC121,DQ$15:DQ$313,0))),$IC121,"")</f>
        <v/>
      </c>
      <c r="KF121" s="293" t="str">
        <f>IF(AND(ISNUMBER(KF$14),ISNUMBER(MATCH($IC121,DR$15:DR$313,0))),$IC121,"")</f>
        <v/>
      </c>
      <c r="KG121" s="293" t="str">
        <f>IF(AND(ISNUMBER(KG$14),ISNUMBER(MATCH($IC121,DS$15:DS$313,0))),$IC121,"")</f>
        <v/>
      </c>
      <c r="KH121" s="293" t="str">
        <f>IF(AND(ISNUMBER(KH$14),ISNUMBER(MATCH($IC121,DT$15:DT$313,0))),$IC121,"")</f>
        <v/>
      </c>
      <c r="KI121" s="293" t="str">
        <f>IF(AND(ISNUMBER(KI$14),ISNUMBER(MATCH($IC121,DU$15:DU$313,0))),$IC121,"")</f>
        <v/>
      </c>
      <c r="KJ121" s="293" t="str">
        <f>IF(AND(ISNUMBER(KJ$14),ISNUMBER(MATCH($IC121,DV$15:DV$313,0))),$IC121,"")</f>
        <v/>
      </c>
      <c r="KK121" s="293" t="str">
        <f>IF(AND(ISNUMBER(KK$14),ISNUMBER(MATCH($IC121,DW$15:DW$313,0))),$IC121,"")</f>
        <v/>
      </c>
      <c r="KL121" s="293" t="str">
        <f>IF(AND(ISNUMBER(KL$14),ISNUMBER(MATCH($IC121,DX$15:DX$313,0))),$IC121,"")</f>
        <v/>
      </c>
      <c r="KM121" s="293" t="str">
        <f>IF(AND(ISNUMBER(KM$14),ISNUMBER(MATCH($IC121,DY$15:DY$313,0))),$IC121,"")</f>
        <v/>
      </c>
      <c r="KN121" s="293" t="str">
        <f>IF(AND(ISNUMBER(KN$14),ISNUMBER(MATCH($IC121,DZ$15:DZ$313,0))),$IC121,"")</f>
        <v/>
      </c>
      <c r="KO121" s="293" t="str">
        <f>IF(AND(ISNUMBER(KO$14),ISNUMBER(MATCH($IC121,EA$15:EA$313,0))),$IC121,"")</f>
        <v/>
      </c>
      <c r="KP121" s="293" t="str">
        <f>IF(AND(ISNUMBER(KP$14),ISNUMBER(MATCH($IC121,EB$15:EB$313,0))),$IC121,"")</f>
        <v/>
      </c>
      <c r="KQ121" s="293" t="str">
        <f>IF(AND(ISNUMBER(KQ$14),ISNUMBER(MATCH($IC121,EC$15:EC$313,0))),$IC121,"")</f>
        <v/>
      </c>
      <c r="KR121" s="293" t="str">
        <f>IF(AND(ISNUMBER(KR$14),ISNUMBER(MATCH($IC121,ED$15:ED$313,0))),$IC121,"")</f>
        <v/>
      </c>
      <c r="KS121" s="293" t="str">
        <f>IF(AND(ISNUMBER(KS$14),ISNUMBER(MATCH($IC121,EE$15:EE$313,0))),$IC121,"")</f>
        <v/>
      </c>
      <c r="KT121" s="293" t="str">
        <f>IF(AND(ISNUMBER(KT$14),ISNUMBER(MATCH($IC121,EF$15:EF$313,0))),$IC121,"")</f>
        <v/>
      </c>
      <c r="KU121" s="293" t="str">
        <f>IF(AND(ISNUMBER(KU$14),ISNUMBER(MATCH($IC121,EG$15:EG$313,0))),$IC121,"")</f>
        <v/>
      </c>
      <c r="KV121" s="293" t="str">
        <f>IF(AND(ISNUMBER(KV$14),ISNUMBER(MATCH($IC121,EH$15:EH$313,0))),$IC121,"")</f>
        <v/>
      </c>
      <c r="KW121" s="293" t="str">
        <f>IF(AND(ISNUMBER(KW$14),ISNUMBER(MATCH($IC121,EI$15:EI$313,0))),$IC121,"")</f>
        <v/>
      </c>
      <c r="KX121" s="293" t="str">
        <f>IF(AND(ISNUMBER(KX$14),ISNUMBER(MATCH($IC121,EJ$15:EJ$313,0))),$IC121,"")</f>
        <v/>
      </c>
      <c r="KY121" s="293" t="str">
        <f>IF(AND(ISNUMBER(KY$14),ISNUMBER(MATCH($IC121,EK$15:EK$313,0))),$IC121,"")</f>
        <v/>
      </c>
      <c r="KZ121" s="293"/>
      <c r="LA121" s="293"/>
      <c r="LB121" s="293"/>
      <c r="LC121" s="75">
        <f>COUNTIF(JX121:KY121,"="&amp;IC121)</f>
        <v>0</v>
      </c>
      <c r="LD121" s="71"/>
      <c r="LE121" s="71"/>
      <c r="LF121" s="71"/>
      <c r="LG121" s="71"/>
      <c r="LH121" s="71"/>
      <c r="LI121" s="71"/>
      <c r="LJ121" s="71"/>
      <c r="LK121" s="71"/>
      <c r="LL121" s="71"/>
      <c r="LM121" s="71"/>
      <c r="LN121" s="71"/>
      <c r="LO121" s="71"/>
      <c r="LP121" s="71"/>
      <c r="LQ121" s="71"/>
    </row>
    <row r="122" spans="1:329" ht="6" customHeight="1" x14ac:dyDescent="0.25">
      <c r="A122" s="80"/>
      <c r="B122" s="305">
        <f t="shared" si="259"/>
        <v>108</v>
      </c>
      <c r="C122" s="96" t="s">
        <v>87</v>
      </c>
      <c r="D122" s="306" t="s">
        <v>294</v>
      </c>
      <c r="E122" s="71"/>
      <c r="F122" s="260"/>
      <c r="G122" s="261"/>
      <c r="H122" s="262"/>
      <c r="I122" s="260"/>
      <c r="J122" s="261"/>
      <c r="K122" s="262"/>
      <c r="L122" s="260"/>
      <c r="M122" s="261"/>
      <c r="N122" s="262"/>
      <c r="O122" s="260"/>
      <c r="P122" s="261"/>
      <c r="Q122" s="262"/>
      <c r="R122" s="260"/>
      <c r="S122" s="261"/>
      <c r="T122" s="262"/>
      <c r="U122" s="260"/>
      <c r="V122" s="261"/>
      <c r="W122" s="262"/>
      <c r="X122" s="260"/>
      <c r="Y122" s="261"/>
      <c r="Z122" s="262"/>
      <c r="AA122" s="260"/>
      <c r="AB122" s="261"/>
      <c r="AC122" s="262"/>
      <c r="AD122" s="260"/>
      <c r="AE122" s="261"/>
      <c r="AF122" s="262"/>
      <c r="AG122" s="260"/>
      <c r="AH122" s="261"/>
      <c r="AI122" s="262"/>
      <c r="AJ122" s="260"/>
      <c r="AK122" s="261"/>
      <c r="AL122" s="262"/>
      <c r="AM122" s="260"/>
      <c r="AN122" s="261"/>
      <c r="AO122" s="262"/>
      <c r="AP122" s="283"/>
      <c r="AQ122" s="356"/>
      <c r="AR122" s="351"/>
      <c r="AS122" s="283"/>
      <c r="AT122" s="356"/>
      <c r="AU122" s="351"/>
      <c r="AV122" s="260"/>
      <c r="AW122" s="261"/>
      <c r="AX122" s="262"/>
      <c r="AY122" s="260"/>
      <c r="AZ122" s="261"/>
      <c r="BA122" s="262"/>
      <c r="BB122" s="260"/>
      <c r="BC122" s="261"/>
      <c r="BD122" s="262"/>
      <c r="BE122" s="260"/>
      <c r="BF122" s="261"/>
      <c r="BG122" s="262"/>
      <c r="BH122" s="260"/>
      <c r="BI122" s="261"/>
      <c r="BJ122" s="262"/>
      <c r="BK122" s="260"/>
      <c r="BL122" s="261"/>
      <c r="BM122" s="262"/>
      <c r="BN122" s="260"/>
      <c r="BO122" s="261"/>
      <c r="BP122" s="262"/>
      <c r="BQ122" s="260"/>
      <c r="BR122" s="261"/>
      <c r="BS122" s="262"/>
      <c r="BT122" s="260"/>
      <c r="BU122" s="261"/>
      <c r="BV122" s="262"/>
      <c r="BW122" s="260"/>
      <c r="BX122" s="261"/>
      <c r="BY122" s="262"/>
      <c r="BZ122" s="260"/>
      <c r="CA122" s="261"/>
      <c r="CB122" s="262"/>
      <c r="CC122" s="260"/>
      <c r="CD122" s="261"/>
      <c r="CE122" s="262"/>
      <c r="CF122" s="376" t="s">
        <v>2</v>
      </c>
      <c r="CG122" s="229"/>
      <c r="CH122" s="230" t="str">
        <f>IF(ISNUMBER(FW122),IF(ISNUMBER(MATCH(GA122,$CG$15:$CG$313,0)),0,MAX(CH$14:CH121)+1),"")</f>
        <v/>
      </c>
      <c r="CI122" s="7" t="str">
        <f t="shared" si="154"/>
        <v/>
      </c>
      <c r="CJ122" s="7" t="str">
        <f t="shared" si="155"/>
        <v/>
      </c>
      <c r="CK122" s="7">
        <f t="shared" si="156"/>
        <v>23</v>
      </c>
      <c r="CL122" s="7">
        <f t="shared" si="157"/>
        <v>25</v>
      </c>
      <c r="CM122" s="7" t="str">
        <f t="shared" si="158"/>
        <v/>
      </c>
      <c r="CN122" s="7" t="str">
        <f t="shared" si="159"/>
        <v/>
      </c>
      <c r="CO122" s="7" t="str">
        <f t="shared" si="160"/>
        <v/>
      </c>
      <c r="CP122" s="7">
        <f t="shared" si="161"/>
        <v>25</v>
      </c>
      <c r="CQ122" s="7" t="str">
        <f t="shared" si="162"/>
        <v/>
      </c>
      <c r="CR122" s="7">
        <f t="shared" si="163"/>
        <v>24</v>
      </c>
      <c r="CS122" s="7" t="str">
        <f t="shared" si="164"/>
        <v/>
      </c>
      <c r="CT122" s="7" t="str">
        <f t="shared" si="165"/>
        <v/>
      </c>
      <c r="CU122" s="7" t="str">
        <f t="shared" si="166"/>
        <v/>
      </c>
      <c r="CV122" s="7" t="str">
        <f t="shared" si="167"/>
        <v/>
      </c>
      <c r="CW122" s="7" t="str">
        <f t="shared" si="168"/>
        <v/>
      </c>
      <c r="CX122" s="7" t="str">
        <f t="shared" si="169"/>
        <v/>
      </c>
      <c r="CY122" s="7" t="str">
        <f t="shared" si="170"/>
        <v/>
      </c>
      <c r="CZ122" s="7" t="str">
        <f t="shared" si="171"/>
        <v/>
      </c>
      <c r="DA122" s="7" t="str">
        <f t="shared" si="172"/>
        <v/>
      </c>
      <c r="DB122" s="7" t="str">
        <f t="shared" si="173"/>
        <v/>
      </c>
      <c r="DC122" s="7" t="str">
        <f t="shared" si="174"/>
        <v/>
      </c>
      <c r="DD122" s="7" t="str">
        <f t="shared" si="175"/>
        <v/>
      </c>
      <c r="DE122" s="7" t="str">
        <f t="shared" si="176"/>
        <v/>
      </c>
      <c r="DF122" s="7" t="str">
        <f t="shared" si="177"/>
        <v/>
      </c>
      <c r="DG122" s="7" t="str">
        <f t="shared" si="178"/>
        <v/>
      </c>
      <c r="DH122" s="7" t="str">
        <f t="shared" si="179"/>
        <v/>
      </c>
      <c r="DI122" s="65" t="s">
        <v>2</v>
      </c>
      <c r="DJ122" s="309" t="str">
        <f t="shared" si="180"/>
        <v>-</v>
      </c>
      <c r="DK122" s="309" t="str">
        <f t="shared" si="181"/>
        <v>-</v>
      </c>
      <c r="DL122" s="309" t="str">
        <f t="shared" si="182"/>
        <v>ath1</v>
      </c>
      <c r="DM122" s="309" t="str">
        <f t="shared" si="183"/>
        <v>ath1</v>
      </c>
      <c r="DN122" s="309" t="str">
        <f t="shared" si="184"/>
        <v>-</v>
      </c>
      <c r="DO122" s="309" t="str">
        <f t="shared" si="185"/>
        <v>-</v>
      </c>
      <c r="DP122" s="309" t="str">
        <f t="shared" si="186"/>
        <v>-</v>
      </c>
      <c r="DQ122" s="309" t="str">
        <f t="shared" si="187"/>
        <v>ath1</v>
      </c>
      <c r="DR122" s="309" t="str">
        <f t="shared" si="188"/>
        <v>-</v>
      </c>
      <c r="DS122" s="309" t="str">
        <f t="shared" si="189"/>
        <v>ath1</v>
      </c>
      <c r="DT122" s="309" t="str">
        <f t="shared" si="190"/>
        <v>-</v>
      </c>
      <c r="DU122" s="309" t="str">
        <f t="shared" si="191"/>
        <v>-</v>
      </c>
      <c r="DV122" s="309" t="str">
        <f t="shared" si="192"/>
        <v>-</v>
      </c>
      <c r="DW122" s="309" t="str">
        <f t="shared" si="193"/>
        <v>-</v>
      </c>
      <c r="DX122" s="309" t="str">
        <f t="shared" si="194"/>
        <v>-</v>
      </c>
      <c r="DY122" s="309" t="str">
        <f t="shared" si="195"/>
        <v>-</v>
      </c>
      <c r="DZ122" s="309" t="str">
        <f t="shared" si="196"/>
        <v>-</v>
      </c>
      <c r="EA122" s="309" t="str">
        <f t="shared" si="197"/>
        <v>-</v>
      </c>
      <c r="EB122" s="309" t="str">
        <f t="shared" si="198"/>
        <v>-</v>
      </c>
      <c r="EC122" s="309" t="str">
        <f t="shared" si="199"/>
        <v>-</v>
      </c>
      <c r="ED122" s="309" t="str">
        <f t="shared" si="200"/>
        <v>-</v>
      </c>
      <c r="EE122" s="309" t="str">
        <f t="shared" si="201"/>
        <v>-</v>
      </c>
      <c r="EF122" s="309" t="str">
        <f t="shared" si="202"/>
        <v>-</v>
      </c>
      <c r="EG122" s="309" t="str">
        <f t="shared" si="203"/>
        <v>-</v>
      </c>
      <c r="EH122" s="309" t="str">
        <f t="shared" si="204"/>
        <v>-</v>
      </c>
      <c r="EI122" s="309" t="str">
        <f t="shared" si="205"/>
        <v>-</v>
      </c>
      <c r="EJ122" s="7"/>
      <c r="EK122" s="7"/>
      <c r="EL122" s="7"/>
      <c r="EM122" s="34"/>
      <c r="EN122" s="66" t="str">
        <f t="shared" si="206"/>
        <v>-</v>
      </c>
      <c r="EO122" s="66" t="str">
        <f t="shared" si="207"/>
        <v>-</v>
      </c>
      <c r="EP122" s="66" t="str">
        <f t="shared" si="208"/>
        <v>al*trpt</v>
      </c>
      <c r="EQ122" s="66" t="str">
        <f t="shared" si="209"/>
        <v>_</v>
      </c>
      <c r="ER122" s="66" t="str">
        <f t="shared" si="210"/>
        <v>-</v>
      </c>
      <c r="ES122" s="66" t="str">
        <f t="shared" si="211"/>
        <v>-</v>
      </c>
      <c r="ET122" s="66" t="str">
        <f t="shared" si="212"/>
        <v>-</v>
      </c>
      <c r="EU122" s="66" t="str">
        <f t="shared" si="213"/>
        <v>al*trpt</v>
      </c>
      <c r="EV122" s="66" t="str">
        <f t="shared" si="214"/>
        <v>-</v>
      </c>
      <c r="EW122" s="66">
        <f t="shared" si="215"/>
        <v>5.0000000000000001E-3</v>
      </c>
      <c r="EX122" s="66" t="str">
        <f t="shared" si="216"/>
        <v>-</v>
      </c>
      <c r="EY122" s="66" t="str">
        <f t="shared" si="217"/>
        <v>-</v>
      </c>
      <c r="EZ122" s="66" t="str">
        <f t="shared" si="218"/>
        <v>-</v>
      </c>
      <c r="FA122" s="66" t="str">
        <f t="shared" si="219"/>
        <v>-</v>
      </c>
      <c r="FB122" s="66" t="str">
        <f t="shared" si="220"/>
        <v>-</v>
      </c>
      <c r="FC122" s="66" t="str">
        <f t="shared" si="221"/>
        <v>-</v>
      </c>
      <c r="FD122" s="66" t="str">
        <f t="shared" si="222"/>
        <v>-</v>
      </c>
      <c r="FE122" s="66" t="str">
        <f t="shared" si="223"/>
        <v>-</v>
      </c>
      <c r="FF122" s="66" t="str">
        <f t="shared" si="224"/>
        <v>-</v>
      </c>
      <c r="FG122" s="66" t="str">
        <f t="shared" si="225"/>
        <v>-</v>
      </c>
      <c r="FH122" s="66" t="str">
        <f t="shared" si="226"/>
        <v>-</v>
      </c>
      <c r="FI122" s="66" t="str">
        <f t="shared" si="227"/>
        <v>-</v>
      </c>
      <c r="FJ122" s="66" t="str">
        <f t="shared" si="228"/>
        <v>-</v>
      </c>
      <c r="FK122" s="66" t="str">
        <f t="shared" si="229"/>
        <v>-</v>
      </c>
      <c r="FL122" s="66" t="str">
        <f t="shared" si="230"/>
        <v>-</v>
      </c>
      <c r="FM122" s="66" t="str">
        <f t="shared" si="231"/>
        <v>-</v>
      </c>
      <c r="FN122" s="7"/>
      <c r="FO122" s="7"/>
      <c r="FP122" s="7"/>
      <c r="FQ122" s="97" t="s">
        <v>2</v>
      </c>
      <c r="FR122" s="71"/>
      <c r="FS122" s="7">
        <f>IF(ISNUMBER(INDEX($CI$15:$DI$314,$B122,GC$5)),MAX(FS$14:FS121)+1,0)</f>
        <v>0</v>
      </c>
      <c r="FT122" s="7" t="str">
        <f t="shared" si="232"/>
        <v/>
      </c>
      <c r="FU122" s="7" t="str">
        <f t="shared" si="233"/>
        <v/>
      </c>
      <c r="FV122" s="291">
        <f t="shared" si="234"/>
        <v>108</v>
      </c>
      <c r="FW122" s="291" t="str">
        <f t="shared" si="235"/>
        <v/>
      </c>
      <c r="FX122" s="291" t="str">
        <f t="shared" si="260"/>
        <v/>
      </c>
      <c r="FY122" s="85" t="str">
        <f t="shared" si="237"/>
        <v/>
      </c>
      <c r="FZ122" s="338" t="str">
        <f t="shared" si="238"/>
        <v/>
      </c>
      <c r="GA122" s="316" t="str">
        <f t="shared" si="239"/>
        <v/>
      </c>
      <c r="GB122" s="28" t="str">
        <f t="shared" si="240"/>
        <v/>
      </c>
      <c r="GC122" s="279"/>
      <c r="GD122" s="72"/>
      <c r="GE122" s="72"/>
      <c r="GF122" s="72"/>
      <c r="GG122" s="72"/>
      <c r="GH122" s="72"/>
      <c r="GI122" s="72"/>
      <c r="GJ122" s="72"/>
      <c r="GK122" s="72"/>
      <c r="GL122" s="72"/>
      <c r="GM122" s="72"/>
      <c r="GN122" s="72"/>
      <c r="GO122" s="279" t="str">
        <f>IF(IF(ISNUMBER(MATCH(INDEX($HA122:$LB122,1,GO$14),$GA$15:$GA$313,0)),1,"")=1,INDEX($HA122:$LB122,1,GO$14),"")</f>
        <v/>
      </c>
      <c r="GP122" s="286" t="str">
        <f t="shared" si="245"/>
        <v/>
      </c>
      <c r="GQ122" s="72"/>
      <c r="GR122" s="339" t="str">
        <f>IF(ISNUMBER(IF122),INDEX($GA$15:$GA$313,MATCH(IF122,$IE$15:$IE$190,0),1),"")</f>
        <v/>
      </c>
      <c r="GS122" s="341" t="str">
        <f t="shared" si="246"/>
        <v/>
      </c>
      <c r="GT122" s="340" t="str">
        <f t="shared" si="247"/>
        <v/>
      </c>
      <c r="GU122" s="279"/>
      <c r="GV122" s="72"/>
      <c r="GW122" s="72"/>
      <c r="GX122" s="72"/>
      <c r="GY122" s="72"/>
      <c r="GZ122" s="71"/>
      <c r="HA122" s="282"/>
      <c r="HB122" s="282"/>
      <c r="HC122" s="282"/>
      <c r="HD122" s="282"/>
      <c r="HE122" s="282"/>
      <c r="HF122" s="282"/>
      <c r="HG122" s="282"/>
      <c r="HH122" s="282"/>
      <c r="HI122" s="282"/>
      <c r="HJ122" s="282"/>
      <c r="HK122" s="293"/>
      <c r="HL122" s="293"/>
      <c r="HM122" s="75"/>
      <c r="HN122" s="293">
        <f>IF(HA122&lt;&gt;"",MAX(HN$14:HN121)+1,0)</f>
        <v>0</v>
      </c>
      <c r="HO122" s="293">
        <f>IF(HB122&lt;&gt;"",MAX(HO$14:HO121)+1,0)</f>
        <v>0</v>
      </c>
      <c r="HP122" s="293">
        <f>IF(HC122&lt;&gt;"",MAX(HP$14:HP121)+1,0)</f>
        <v>0</v>
      </c>
      <c r="HQ122" s="293">
        <f>IF(HD122&lt;&gt;"",MAX(HQ$14:HQ121)+1,0)</f>
        <v>0</v>
      </c>
      <c r="HR122" s="293">
        <f>IF(HE122&lt;&gt;"",MAX(HR$14:HR121)+1,0)</f>
        <v>0</v>
      </c>
      <c r="HS122" s="293">
        <f>IF(HF122&lt;&gt;"",MAX(HS$14:HS121)+1,0)</f>
        <v>0</v>
      </c>
      <c r="HT122" s="293">
        <f>IF(HG122&lt;&gt;"",MAX(HT$14:HT121)+1,0)</f>
        <v>0</v>
      </c>
      <c r="HU122" s="293">
        <f>IF(HH122&lt;&gt;"",MAX(HU$14:HU121)+1,0)</f>
        <v>0</v>
      </c>
      <c r="HV122" s="293">
        <f>IF(HI122&lt;&gt;"",MAX(HV$14:HV121)+1,0)</f>
        <v>0</v>
      </c>
      <c r="HW122" s="293">
        <f>IF(HJ122&lt;&gt;"",MAX(HW$14:HW121)+1,0)</f>
        <v>0</v>
      </c>
      <c r="HX122" s="293">
        <f>IF(HK122&lt;&gt;"",MAX(HX$14:HX121)+1,0)</f>
        <v>0</v>
      </c>
      <c r="HY122" s="293">
        <f>IF(HL122&lt;&gt;"",MAX(HY$14:HY121)+1,0)</f>
        <v>0</v>
      </c>
      <c r="HZ122" s="75">
        <f t="shared" si="253"/>
        <v>4</v>
      </c>
      <c r="IA122" s="75">
        <f t="shared" si="254"/>
        <v>1</v>
      </c>
      <c r="IB122" s="75">
        <f t="shared" si="255"/>
        <v>1</v>
      </c>
      <c r="IC122" s="75" t="str">
        <f>IF(ISNUMBER(HZ122),INDEX($HA$15:$HL$67,IB122,HZ122),"")</f>
        <v>STO</v>
      </c>
      <c r="ID122" s="395" t="str">
        <f t="shared" si="257"/>
        <v/>
      </c>
      <c r="IE122" s="394">
        <f>IF(ISNUMBER(MATCH(GA122,$IC$15:$IC$313,0)),0,MAX(IE$14:IE121)+1)</f>
        <v>0</v>
      </c>
      <c r="IF122" s="394" t="str">
        <f t="shared" si="258"/>
        <v/>
      </c>
      <c r="IG122" s="383"/>
      <c r="IH122" s="80"/>
      <c r="II122" s="19"/>
      <c r="IJ122" s="282"/>
      <c r="IK122" s="71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W122" s="71"/>
      <c r="JX122" s="293" t="str">
        <f>IF(AND(ISNUMBER(JX$14),ISNUMBER(MATCH($IC122,DJ$15:DJ$313,0))),$IC122,"")</f>
        <v/>
      </c>
      <c r="JY122" s="293" t="str">
        <f>IF(AND(ISNUMBER(JY$14),ISNUMBER(MATCH($IC122,DK$15:DK$313,0))),$IC122,"")</f>
        <v/>
      </c>
      <c r="JZ122" s="293" t="str">
        <f>IF(AND(ISNUMBER(JZ$14),ISNUMBER(MATCH($IC122,DL$15:DL$313,0))),$IC122,"")</f>
        <v/>
      </c>
      <c r="KA122" s="293" t="str">
        <f>IF(AND(ISNUMBER(KA$14),ISNUMBER(MATCH($IC122,DM$15:DM$313,0))),$IC122,"")</f>
        <v/>
      </c>
      <c r="KB122" s="293" t="str">
        <f>IF(AND(ISNUMBER(KB$14),ISNUMBER(MATCH($IC122,DN$15:DN$313,0))),$IC122,"")</f>
        <v/>
      </c>
      <c r="KC122" s="293" t="str">
        <f>IF(AND(ISNUMBER(KC$14),ISNUMBER(MATCH($IC122,DO$15:DO$313,0))),$IC122,"")</f>
        <v/>
      </c>
      <c r="KD122" s="293" t="str">
        <f>IF(AND(ISNUMBER(KD$14),ISNUMBER(MATCH($IC122,DP$15:DP$313,0))),$IC122,"")</f>
        <v/>
      </c>
      <c r="KE122" s="293" t="str">
        <f>IF(AND(ISNUMBER(KE$14),ISNUMBER(MATCH($IC122,DQ$15:DQ$313,0))),$IC122,"")</f>
        <v/>
      </c>
      <c r="KF122" s="293" t="str">
        <f>IF(AND(ISNUMBER(KF$14),ISNUMBER(MATCH($IC122,DR$15:DR$313,0))),$IC122,"")</f>
        <v/>
      </c>
      <c r="KG122" s="293" t="str">
        <f>IF(AND(ISNUMBER(KG$14),ISNUMBER(MATCH($IC122,DS$15:DS$313,0))),$IC122,"")</f>
        <v/>
      </c>
      <c r="KH122" s="293" t="str">
        <f>IF(AND(ISNUMBER(KH$14),ISNUMBER(MATCH($IC122,DT$15:DT$313,0))),$IC122,"")</f>
        <v/>
      </c>
      <c r="KI122" s="293" t="str">
        <f>IF(AND(ISNUMBER(KI$14),ISNUMBER(MATCH($IC122,DU$15:DU$313,0))),$IC122,"")</f>
        <v/>
      </c>
      <c r="KJ122" s="293" t="str">
        <f>IF(AND(ISNUMBER(KJ$14),ISNUMBER(MATCH($IC122,DV$15:DV$313,0))),$IC122,"")</f>
        <v/>
      </c>
      <c r="KK122" s="293" t="str">
        <f>IF(AND(ISNUMBER(KK$14),ISNUMBER(MATCH($IC122,DW$15:DW$313,0))),$IC122,"")</f>
        <v/>
      </c>
      <c r="KL122" s="293" t="str">
        <f>IF(AND(ISNUMBER(KL$14),ISNUMBER(MATCH($IC122,DX$15:DX$313,0))),$IC122,"")</f>
        <v/>
      </c>
      <c r="KM122" s="293" t="str">
        <f>IF(AND(ISNUMBER(KM$14),ISNUMBER(MATCH($IC122,DY$15:DY$313,0))),$IC122,"")</f>
        <v>STO</v>
      </c>
      <c r="KN122" s="293" t="str">
        <f>IF(AND(ISNUMBER(KN$14),ISNUMBER(MATCH($IC122,DZ$15:DZ$313,0))),$IC122,"")</f>
        <v>STO</v>
      </c>
      <c r="KO122" s="293" t="str">
        <f>IF(AND(ISNUMBER(KO$14),ISNUMBER(MATCH($IC122,EA$15:EA$313,0))),$IC122,"")</f>
        <v/>
      </c>
      <c r="KP122" s="293" t="str">
        <f>IF(AND(ISNUMBER(KP$14),ISNUMBER(MATCH($IC122,EB$15:EB$313,0))),$IC122,"")</f>
        <v/>
      </c>
      <c r="KQ122" s="293" t="str">
        <f>IF(AND(ISNUMBER(KQ$14),ISNUMBER(MATCH($IC122,EC$15:EC$313,0))),$IC122,"")</f>
        <v>STO</v>
      </c>
      <c r="KR122" s="293" t="str">
        <f>IF(AND(ISNUMBER(KR$14),ISNUMBER(MATCH($IC122,ED$15:ED$313,0))),$IC122,"")</f>
        <v/>
      </c>
      <c r="KS122" s="293" t="str">
        <f>IF(AND(ISNUMBER(KS$14),ISNUMBER(MATCH($IC122,EE$15:EE$313,0))),$IC122,"")</f>
        <v>STO</v>
      </c>
      <c r="KT122" s="293" t="str">
        <f>IF(AND(ISNUMBER(KT$14),ISNUMBER(MATCH($IC122,EF$15:EF$313,0))),$IC122,"")</f>
        <v>STO</v>
      </c>
      <c r="KU122" s="293" t="str">
        <f>IF(AND(ISNUMBER(KU$14),ISNUMBER(MATCH($IC122,EG$15:EG$313,0))),$IC122,"")</f>
        <v/>
      </c>
      <c r="KV122" s="293" t="str">
        <f>IF(AND(ISNUMBER(KV$14),ISNUMBER(MATCH($IC122,EH$15:EH$313,0))),$IC122,"")</f>
        <v/>
      </c>
      <c r="KW122" s="293" t="str">
        <f>IF(AND(ISNUMBER(KW$14),ISNUMBER(MATCH($IC122,EI$15:EI$313,0))),$IC122,"")</f>
        <v/>
      </c>
      <c r="KX122" s="293" t="str">
        <f>IF(AND(ISNUMBER(KX$14),ISNUMBER(MATCH($IC122,EJ$15:EJ$313,0))),$IC122,"")</f>
        <v/>
      </c>
      <c r="KY122" s="293" t="str">
        <f>IF(AND(ISNUMBER(KY$14),ISNUMBER(MATCH($IC122,EK$15:EK$313,0))),$IC122,"")</f>
        <v/>
      </c>
      <c r="KZ122" s="293"/>
      <c r="LA122" s="293"/>
      <c r="LB122" s="293"/>
      <c r="LC122" s="75">
        <f>COUNTIF(JX122:KY122,"="&amp;IC122)</f>
        <v>5</v>
      </c>
      <c r="LD122" s="71"/>
      <c r="LE122" s="71"/>
      <c r="LF122" s="71"/>
      <c r="LG122" s="71"/>
      <c r="LH122" s="71"/>
      <c r="LI122" s="71"/>
      <c r="LJ122" s="71"/>
      <c r="LK122" s="71"/>
      <c r="LL122" s="71"/>
      <c r="LM122" s="71"/>
      <c r="LN122" s="71"/>
      <c r="LO122" s="71"/>
      <c r="LP122" s="71"/>
      <c r="LQ122" s="71"/>
    </row>
    <row r="123" spans="1:329" ht="6" customHeight="1" x14ac:dyDescent="0.25">
      <c r="A123" s="80"/>
      <c r="B123" s="305">
        <f t="shared" si="259"/>
        <v>109</v>
      </c>
      <c r="C123" s="96" t="s">
        <v>291</v>
      </c>
      <c r="D123" s="306" t="s">
        <v>295</v>
      </c>
      <c r="E123" s="71"/>
      <c r="F123" s="260"/>
      <c r="G123" s="261"/>
      <c r="H123" s="262"/>
      <c r="I123" s="260"/>
      <c r="J123" s="261"/>
      <c r="K123" s="262"/>
      <c r="L123" s="260"/>
      <c r="M123" s="261"/>
      <c r="N123" s="262"/>
      <c r="O123" s="260"/>
      <c r="P123" s="261"/>
      <c r="Q123" s="262"/>
      <c r="R123" s="260"/>
      <c r="S123" s="261"/>
      <c r="T123" s="262"/>
      <c r="U123" s="260"/>
      <c r="V123" s="261"/>
      <c r="W123" s="262"/>
      <c r="X123" s="260"/>
      <c r="Y123" s="261"/>
      <c r="Z123" s="262"/>
      <c r="AA123" s="260"/>
      <c r="AB123" s="261"/>
      <c r="AC123" s="262"/>
      <c r="AD123" s="260"/>
      <c r="AE123" s="261"/>
      <c r="AF123" s="262"/>
      <c r="AG123" s="260"/>
      <c r="AH123" s="261"/>
      <c r="AI123" s="262"/>
      <c r="AJ123" s="260"/>
      <c r="AK123" s="261"/>
      <c r="AL123" s="262"/>
      <c r="AM123" s="260"/>
      <c r="AN123" s="261"/>
      <c r="AO123" s="262"/>
      <c r="AP123" s="283"/>
      <c r="AQ123" s="356"/>
      <c r="AR123" s="351"/>
      <c r="AS123" s="283"/>
      <c r="AT123" s="356"/>
      <c r="AU123" s="351"/>
      <c r="AV123" s="260"/>
      <c r="AW123" s="261"/>
      <c r="AX123" s="262"/>
      <c r="AY123" s="260"/>
      <c r="AZ123" s="261"/>
      <c r="BA123" s="262"/>
      <c r="BB123" s="260"/>
      <c r="BC123" s="261"/>
      <c r="BD123" s="262"/>
      <c r="BE123" s="260"/>
      <c r="BF123" s="261"/>
      <c r="BG123" s="262"/>
      <c r="BH123" s="260"/>
      <c r="BI123" s="261"/>
      <c r="BJ123" s="262"/>
      <c r="BK123" s="260"/>
      <c r="BL123" s="261"/>
      <c r="BM123" s="262"/>
      <c r="BN123" s="260"/>
      <c r="BO123" s="261"/>
      <c r="BP123" s="262"/>
      <c r="BQ123" s="260"/>
      <c r="BR123" s="261"/>
      <c r="BS123" s="262"/>
      <c r="BT123" s="260"/>
      <c r="BU123" s="261"/>
      <c r="BV123" s="262"/>
      <c r="BW123" s="260"/>
      <c r="BX123" s="261"/>
      <c r="BY123" s="262"/>
      <c r="BZ123" s="260"/>
      <c r="CA123" s="261"/>
      <c r="CB123" s="262"/>
      <c r="CC123" s="260"/>
      <c r="CD123" s="261"/>
      <c r="CE123" s="262"/>
      <c r="CF123" s="376" t="s">
        <v>2</v>
      </c>
      <c r="CG123" s="229"/>
      <c r="CH123" s="230" t="str">
        <f>IF(ISNUMBER(FW123),IF(ISNUMBER(MATCH(GA123,$CG$15:$CG$313,0)),0,MAX(CH$14:CH122)+1),"")</f>
        <v/>
      </c>
      <c r="CI123" s="7" t="str">
        <f t="shared" si="154"/>
        <v/>
      </c>
      <c r="CJ123" s="7" t="str">
        <f t="shared" si="155"/>
        <v/>
      </c>
      <c r="CK123" s="7" t="str">
        <f t="shared" si="156"/>
        <v/>
      </c>
      <c r="CL123" s="7" t="str">
        <f t="shared" si="157"/>
        <v/>
      </c>
      <c r="CM123" s="7" t="str">
        <f t="shared" si="158"/>
        <v/>
      </c>
      <c r="CN123" s="7" t="str">
        <f t="shared" si="159"/>
        <v/>
      </c>
      <c r="CO123" s="7" t="str">
        <f t="shared" si="160"/>
        <v/>
      </c>
      <c r="CP123" s="7" t="str">
        <f t="shared" si="161"/>
        <v/>
      </c>
      <c r="CQ123" s="7" t="str">
        <f t="shared" si="162"/>
        <v/>
      </c>
      <c r="CR123" s="7">
        <f t="shared" si="163"/>
        <v>25</v>
      </c>
      <c r="CS123" s="7" t="str">
        <f t="shared" si="164"/>
        <v/>
      </c>
      <c r="CT123" s="7" t="str">
        <f t="shared" si="165"/>
        <v/>
      </c>
      <c r="CU123" s="7" t="str">
        <f t="shared" si="166"/>
        <v/>
      </c>
      <c r="CV123" s="7" t="str">
        <f t="shared" si="167"/>
        <v/>
      </c>
      <c r="CW123" s="7" t="str">
        <f t="shared" si="168"/>
        <v/>
      </c>
      <c r="CX123" s="7" t="str">
        <f t="shared" si="169"/>
        <v/>
      </c>
      <c r="CY123" s="7" t="str">
        <f t="shared" si="170"/>
        <v/>
      </c>
      <c r="CZ123" s="7" t="str">
        <f t="shared" si="171"/>
        <v/>
      </c>
      <c r="DA123" s="7" t="str">
        <f t="shared" si="172"/>
        <v/>
      </c>
      <c r="DB123" s="7" t="str">
        <f t="shared" si="173"/>
        <v/>
      </c>
      <c r="DC123" s="7" t="str">
        <f t="shared" si="174"/>
        <v/>
      </c>
      <c r="DD123" s="7" t="str">
        <f t="shared" si="175"/>
        <v/>
      </c>
      <c r="DE123" s="7" t="str">
        <f t="shared" si="176"/>
        <v/>
      </c>
      <c r="DF123" s="7" t="str">
        <f t="shared" si="177"/>
        <v/>
      </c>
      <c r="DG123" s="7" t="str">
        <f t="shared" si="178"/>
        <v/>
      </c>
      <c r="DH123" s="7" t="str">
        <f t="shared" si="179"/>
        <v/>
      </c>
      <c r="DI123" s="65" t="s">
        <v>2</v>
      </c>
      <c r="DJ123" s="309" t="str">
        <f t="shared" si="180"/>
        <v>-</v>
      </c>
      <c r="DK123" s="309" t="str">
        <f t="shared" si="181"/>
        <v>-</v>
      </c>
      <c r="DL123" s="309" t="str">
        <f t="shared" si="182"/>
        <v>-</v>
      </c>
      <c r="DM123" s="309" t="str">
        <f t="shared" si="183"/>
        <v>-</v>
      </c>
      <c r="DN123" s="309" t="str">
        <f t="shared" si="184"/>
        <v>-</v>
      </c>
      <c r="DO123" s="309" t="str">
        <f t="shared" si="185"/>
        <v>-</v>
      </c>
      <c r="DP123" s="309" t="str">
        <f t="shared" si="186"/>
        <v>-</v>
      </c>
      <c r="DQ123" s="309" t="str">
        <f t="shared" si="187"/>
        <v>-</v>
      </c>
      <c r="DR123" s="309" t="str">
        <f t="shared" si="188"/>
        <v>-</v>
      </c>
      <c r="DS123" s="309" t="str">
        <f t="shared" si="189"/>
        <v>atv</v>
      </c>
      <c r="DT123" s="309" t="str">
        <f t="shared" si="190"/>
        <v>-</v>
      </c>
      <c r="DU123" s="309" t="str">
        <f t="shared" si="191"/>
        <v>-</v>
      </c>
      <c r="DV123" s="309" t="str">
        <f t="shared" si="192"/>
        <v>-</v>
      </c>
      <c r="DW123" s="309" t="str">
        <f t="shared" si="193"/>
        <v>-</v>
      </c>
      <c r="DX123" s="309" t="str">
        <f t="shared" si="194"/>
        <v>-</v>
      </c>
      <c r="DY123" s="309" t="str">
        <f t="shared" si="195"/>
        <v>-</v>
      </c>
      <c r="DZ123" s="309" t="str">
        <f t="shared" si="196"/>
        <v>-</v>
      </c>
      <c r="EA123" s="309" t="str">
        <f t="shared" si="197"/>
        <v>-</v>
      </c>
      <c r="EB123" s="309" t="str">
        <f t="shared" si="198"/>
        <v>-</v>
      </c>
      <c r="EC123" s="309" t="str">
        <f t="shared" si="199"/>
        <v>-</v>
      </c>
      <c r="ED123" s="309" t="str">
        <f t="shared" si="200"/>
        <v>-</v>
      </c>
      <c r="EE123" s="309" t="str">
        <f t="shared" si="201"/>
        <v>-</v>
      </c>
      <c r="EF123" s="309" t="str">
        <f t="shared" si="202"/>
        <v>-</v>
      </c>
      <c r="EG123" s="309" t="str">
        <f t="shared" si="203"/>
        <v>-</v>
      </c>
      <c r="EH123" s="309" t="str">
        <f t="shared" si="204"/>
        <v>-</v>
      </c>
      <c r="EI123" s="309" t="str">
        <f t="shared" si="205"/>
        <v>-</v>
      </c>
      <c r="EJ123" s="7"/>
      <c r="EK123" s="7"/>
      <c r="EL123" s="7"/>
      <c r="EM123" s="34"/>
      <c r="EN123" s="66" t="str">
        <f t="shared" si="206"/>
        <v>-</v>
      </c>
      <c r="EO123" s="66" t="str">
        <f t="shared" si="207"/>
        <v>-</v>
      </c>
      <c r="EP123" s="66" t="str">
        <f t="shared" si="208"/>
        <v>-</v>
      </c>
      <c r="EQ123" s="66" t="str">
        <f t="shared" si="209"/>
        <v>-</v>
      </c>
      <c r="ER123" s="66" t="str">
        <f t="shared" si="210"/>
        <v>-</v>
      </c>
      <c r="ES123" s="66" t="str">
        <f t="shared" si="211"/>
        <v>-</v>
      </c>
      <c r="ET123" s="66" t="str">
        <f t="shared" si="212"/>
        <v>-</v>
      </c>
      <c r="EU123" s="66" t="str">
        <f t="shared" si="213"/>
        <v>-</v>
      </c>
      <c r="EV123" s="66" t="str">
        <f t="shared" si="214"/>
        <v>-</v>
      </c>
      <c r="EW123" s="66">
        <f t="shared" si="215"/>
        <v>5.0000000000000001E-3</v>
      </c>
      <c r="EX123" s="66" t="str">
        <f t="shared" si="216"/>
        <v>-</v>
      </c>
      <c r="EY123" s="66" t="str">
        <f t="shared" si="217"/>
        <v>-</v>
      </c>
      <c r="EZ123" s="66" t="str">
        <f t="shared" si="218"/>
        <v>-</v>
      </c>
      <c r="FA123" s="66" t="str">
        <f t="shared" si="219"/>
        <v>-</v>
      </c>
      <c r="FB123" s="66" t="str">
        <f t="shared" si="220"/>
        <v>-</v>
      </c>
      <c r="FC123" s="66" t="str">
        <f t="shared" si="221"/>
        <v>-</v>
      </c>
      <c r="FD123" s="66" t="str">
        <f t="shared" si="222"/>
        <v>-</v>
      </c>
      <c r="FE123" s="66" t="str">
        <f t="shared" si="223"/>
        <v>-</v>
      </c>
      <c r="FF123" s="66" t="str">
        <f t="shared" si="224"/>
        <v>-</v>
      </c>
      <c r="FG123" s="66" t="str">
        <f t="shared" si="225"/>
        <v>-</v>
      </c>
      <c r="FH123" s="66" t="str">
        <f t="shared" si="226"/>
        <v>-</v>
      </c>
      <c r="FI123" s="66" t="str">
        <f t="shared" si="227"/>
        <v>-</v>
      </c>
      <c r="FJ123" s="66" t="str">
        <f t="shared" si="228"/>
        <v>-</v>
      </c>
      <c r="FK123" s="66" t="str">
        <f t="shared" si="229"/>
        <v>-</v>
      </c>
      <c r="FL123" s="66" t="str">
        <f t="shared" si="230"/>
        <v>-</v>
      </c>
      <c r="FM123" s="66" t="str">
        <f t="shared" si="231"/>
        <v>-</v>
      </c>
      <c r="FN123" s="7"/>
      <c r="FO123" s="7"/>
      <c r="FP123" s="7"/>
      <c r="FQ123" s="97" t="s">
        <v>2</v>
      </c>
      <c r="FR123" s="71"/>
      <c r="FS123" s="7">
        <f>IF(ISNUMBER(INDEX($CI$15:$DI$314,$B123,GC$5)),MAX(FS$14:FS122)+1,0)</f>
        <v>0</v>
      </c>
      <c r="FT123" s="7" t="str">
        <f t="shared" si="232"/>
        <v/>
      </c>
      <c r="FU123" s="7" t="str">
        <f t="shared" si="233"/>
        <v/>
      </c>
      <c r="FV123" s="291">
        <f t="shared" si="234"/>
        <v>109</v>
      </c>
      <c r="FW123" s="291" t="str">
        <f t="shared" si="235"/>
        <v/>
      </c>
      <c r="FX123" s="291" t="str">
        <f t="shared" si="260"/>
        <v/>
      </c>
      <c r="FY123" s="85" t="str">
        <f t="shared" si="237"/>
        <v/>
      </c>
      <c r="FZ123" s="338" t="str">
        <f t="shared" si="238"/>
        <v/>
      </c>
      <c r="GA123" s="316" t="str">
        <f t="shared" si="239"/>
        <v/>
      </c>
      <c r="GB123" s="28" t="str">
        <f t="shared" si="240"/>
        <v/>
      </c>
      <c r="GC123" s="279"/>
      <c r="GD123" s="72"/>
      <c r="GE123" s="72"/>
      <c r="GF123" s="72"/>
      <c r="GG123" s="72"/>
      <c r="GH123" s="72"/>
      <c r="GI123" s="72"/>
      <c r="GJ123" s="72"/>
      <c r="GK123" s="72"/>
      <c r="GL123" s="72"/>
      <c r="GM123" s="72"/>
      <c r="GN123" s="72"/>
      <c r="GO123" s="279" t="str">
        <f>IF(IF(ISNUMBER(MATCH(INDEX($HA123:$LB123,1,GO$14),$GA$15:$GA$313,0)),1,"")=1,INDEX($HA123:$LB123,1,GO$14),"")</f>
        <v/>
      </c>
      <c r="GP123" s="286" t="str">
        <f t="shared" si="245"/>
        <v/>
      </c>
      <c r="GQ123" s="72"/>
      <c r="GR123" s="339" t="str">
        <f>IF(ISNUMBER(IF123),INDEX($GA$15:$GA$313,MATCH(IF123,$IE$15:$IE$190,0),1),"")</f>
        <v/>
      </c>
      <c r="GS123" s="341" t="str">
        <f t="shared" si="246"/>
        <v/>
      </c>
      <c r="GT123" s="340" t="str">
        <f t="shared" si="247"/>
        <v/>
      </c>
      <c r="GU123" s="279"/>
      <c r="GV123" s="72"/>
      <c r="GW123" s="72"/>
      <c r="GX123" s="72"/>
      <c r="GY123" s="72"/>
      <c r="GZ123" s="71"/>
      <c r="HA123" s="282"/>
      <c r="HB123" s="282"/>
      <c r="HC123" s="282"/>
      <c r="HD123" s="282"/>
      <c r="HE123" s="282"/>
      <c r="HF123" s="282"/>
      <c r="HG123" s="282"/>
      <c r="HH123" s="282"/>
      <c r="HI123" s="282"/>
      <c r="HJ123" s="282"/>
      <c r="HK123" s="293"/>
      <c r="HL123" s="293"/>
      <c r="HM123" s="75"/>
      <c r="HN123" s="293">
        <f>IF(HA123&lt;&gt;"",MAX(HN$14:HN122)+1,0)</f>
        <v>0</v>
      </c>
      <c r="HO123" s="293">
        <f>IF(HB123&lt;&gt;"",MAX(HO$14:HO122)+1,0)</f>
        <v>0</v>
      </c>
      <c r="HP123" s="293">
        <f>IF(HC123&lt;&gt;"",MAX(HP$14:HP122)+1,0)</f>
        <v>0</v>
      </c>
      <c r="HQ123" s="293">
        <f>IF(HD123&lt;&gt;"",MAX(HQ$14:HQ122)+1,0)</f>
        <v>0</v>
      </c>
      <c r="HR123" s="293">
        <f>IF(HE123&lt;&gt;"",MAX(HR$14:HR122)+1,0)</f>
        <v>0</v>
      </c>
      <c r="HS123" s="293">
        <f>IF(HF123&lt;&gt;"",MAX(HS$14:HS122)+1,0)</f>
        <v>0</v>
      </c>
      <c r="HT123" s="293">
        <f>IF(HG123&lt;&gt;"",MAX(HT$14:HT122)+1,0)</f>
        <v>0</v>
      </c>
      <c r="HU123" s="293">
        <f>IF(HH123&lt;&gt;"",MAX(HU$14:HU122)+1,0)</f>
        <v>0</v>
      </c>
      <c r="HV123" s="293">
        <f>IF(HI123&lt;&gt;"",MAX(HV$14:HV122)+1,0)</f>
        <v>0</v>
      </c>
      <c r="HW123" s="293">
        <f>IF(HJ123&lt;&gt;"",MAX(HW$14:HW122)+1,0)</f>
        <v>0</v>
      </c>
      <c r="HX123" s="293">
        <f>IF(HK123&lt;&gt;"",MAX(HX$14:HX122)+1,0)</f>
        <v>0</v>
      </c>
      <c r="HY123" s="293">
        <f>IF(HL123&lt;&gt;"",MAX(HY$14:HY122)+1,0)</f>
        <v>0</v>
      </c>
      <c r="HZ123" s="75">
        <f t="shared" si="253"/>
        <v>4</v>
      </c>
      <c r="IA123" s="75">
        <f t="shared" si="254"/>
        <v>0</v>
      </c>
      <c r="IB123" s="75">
        <f t="shared" si="255"/>
        <v>2</v>
      </c>
      <c r="IC123" s="75" t="str">
        <f t="shared" si="256"/>
        <v>ss11</v>
      </c>
      <c r="ID123" s="395" t="str">
        <f t="shared" si="257"/>
        <v/>
      </c>
      <c r="IE123" s="394">
        <f>IF(ISNUMBER(MATCH(GA123,$IC$15:$IC$313,0)),0,MAX(IE$14:IE122)+1)</f>
        <v>0</v>
      </c>
      <c r="IF123" s="394" t="str">
        <f t="shared" si="258"/>
        <v/>
      </c>
      <c r="IG123" s="383"/>
      <c r="IH123" s="80"/>
      <c r="II123" s="19"/>
      <c r="IJ123" s="282"/>
      <c r="IK123" s="71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W123" s="71"/>
      <c r="JX123" s="293" t="str">
        <f>IF(AND(ISNUMBER(JX$14),ISNUMBER(MATCH($IC123,DJ$15:DJ$313,0))),$IC123,"")</f>
        <v/>
      </c>
      <c r="JY123" s="293" t="str">
        <f>IF(AND(ISNUMBER(JY$14),ISNUMBER(MATCH($IC123,DK$15:DK$313,0))),$IC123,"")</f>
        <v/>
      </c>
      <c r="JZ123" s="293" t="str">
        <f>IF(AND(ISNUMBER(JZ$14),ISNUMBER(MATCH($IC123,DL$15:DL$313,0))),$IC123,"")</f>
        <v/>
      </c>
      <c r="KA123" s="293" t="str">
        <f>IF(AND(ISNUMBER(KA$14),ISNUMBER(MATCH($IC123,DM$15:DM$313,0))),$IC123,"")</f>
        <v/>
      </c>
      <c r="KB123" s="293" t="str">
        <f>IF(AND(ISNUMBER(KB$14),ISNUMBER(MATCH($IC123,DN$15:DN$313,0))),$IC123,"")</f>
        <v/>
      </c>
      <c r="KC123" s="293" t="str">
        <f>IF(AND(ISNUMBER(KC$14),ISNUMBER(MATCH($IC123,DO$15:DO$313,0))),$IC123,"")</f>
        <v/>
      </c>
      <c r="KD123" s="293" t="str">
        <f>IF(AND(ISNUMBER(KD$14),ISNUMBER(MATCH($IC123,DP$15:DP$313,0))),$IC123,"")</f>
        <v/>
      </c>
      <c r="KE123" s="293" t="str">
        <f>IF(AND(ISNUMBER(KE$14),ISNUMBER(MATCH($IC123,DQ$15:DQ$313,0))),$IC123,"")</f>
        <v/>
      </c>
      <c r="KF123" s="293" t="str">
        <f>IF(AND(ISNUMBER(KF$14),ISNUMBER(MATCH($IC123,DR$15:DR$313,0))),$IC123,"")</f>
        <v/>
      </c>
      <c r="KG123" s="293" t="str">
        <f>IF(AND(ISNUMBER(KG$14),ISNUMBER(MATCH($IC123,DS$15:DS$313,0))),$IC123,"")</f>
        <v/>
      </c>
      <c r="KH123" s="293" t="str">
        <f>IF(AND(ISNUMBER(KH$14),ISNUMBER(MATCH($IC123,DT$15:DT$313,0))),$IC123,"")</f>
        <v/>
      </c>
      <c r="KI123" s="293" t="str">
        <f>IF(AND(ISNUMBER(KI$14),ISNUMBER(MATCH($IC123,DU$15:DU$313,0))),$IC123,"")</f>
        <v/>
      </c>
      <c r="KJ123" s="293" t="str">
        <f>IF(AND(ISNUMBER(KJ$14),ISNUMBER(MATCH($IC123,DV$15:DV$313,0))),$IC123,"")</f>
        <v/>
      </c>
      <c r="KK123" s="293" t="str">
        <f>IF(AND(ISNUMBER(KK$14),ISNUMBER(MATCH($IC123,DW$15:DW$313,0))),$IC123,"")</f>
        <v/>
      </c>
      <c r="KL123" s="293" t="str">
        <f>IF(AND(ISNUMBER(KL$14),ISNUMBER(MATCH($IC123,DX$15:DX$313,0))),$IC123,"")</f>
        <v/>
      </c>
      <c r="KM123" s="293" t="str">
        <f>IF(AND(ISNUMBER(KM$14),ISNUMBER(MATCH($IC123,DY$15:DY$313,0))),$IC123,"")</f>
        <v/>
      </c>
      <c r="KN123" s="293" t="str">
        <f>IF(AND(ISNUMBER(KN$14),ISNUMBER(MATCH($IC123,DZ$15:DZ$313,0))),$IC123,"")</f>
        <v/>
      </c>
      <c r="KO123" s="293" t="str">
        <f>IF(AND(ISNUMBER(KO$14),ISNUMBER(MATCH($IC123,EA$15:EA$313,0))),$IC123,"")</f>
        <v/>
      </c>
      <c r="KP123" s="293" t="str">
        <f>IF(AND(ISNUMBER(KP$14),ISNUMBER(MATCH($IC123,EB$15:EB$313,0))),$IC123,"")</f>
        <v/>
      </c>
      <c r="KQ123" s="293" t="str">
        <f>IF(AND(ISNUMBER(KQ$14),ISNUMBER(MATCH($IC123,EC$15:EC$313,0))),$IC123,"")</f>
        <v>ss11</v>
      </c>
      <c r="KR123" s="293" t="str">
        <f>IF(AND(ISNUMBER(KR$14),ISNUMBER(MATCH($IC123,ED$15:ED$313,0))),$IC123,"")</f>
        <v/>
      </c>
      <c r="KS123" s="293" t="str">
        <f>IF(AND(ISNUMBER(KS$14),ISNUMBER(MATCH($IC123,EE$15:EE$313,0))),$IC123,"")</f>
        <v>ss11</v>
      </c>
      <c r="KT123" s="293" t="str">
        <f>IF(AND(ISNUMBER(KT$14),ISNUMBER(MATCH($IC123,EF$15:EF$313,0))),$IC123,"")</f>
        <v>ss11</v>
      </c>
      <c r="KU123" s="293" t="str">
        <f>IF(AND(ISNUMBER(KU$14),ISNUMBER(MATCH($IC123,EG$15:EG$313,0))),$IC123,"")</f>
        <v/>
      </c>
      <c r="KV123" s="293" t="str">
        <f>IF(AND(ISNUMBER(KV$14),ISNUMBER(MATCH($IC123,EH$15:EH$313,0))),$IC123,"")</f>
        <v/>
      </c>
      <c r="KW123" s="293" t="str">
        <f>IF(AND(ISNUMBER(KW$14),ISNUMBER(MATCH($IC123,EI$15:EI$313,0))),$IC123,"")</f>
        <v/>
      </c>
      <c r="KX123" s="293" t="str">
        <f>IF(AND(ISNUMBER(KX$14),ISNUMBER(MATCH($IC123,EJ$15:EJ$313,0))),$IC123,"")</f>
        <v/>
      </c>
      <c r="KY123" s="293" t="str">
        <f>IF(AND(ISNUMBER(KY$14),ISNUMBER(MATCH($IC123,EK$15:EK$313,0))),$IC123,"")</f>
        <v/>
      </c>
      <c r="KZ123" s="293"/>
      <c r="LA123" s="293"/>
      <c r="LB123" s="293"/>
      <c r="LC123" s="75">
        <f>COUNTIF(JX123:KY123,"="&amp;IC123)</f>
        <v>3</v>
      </c>
      <c r="LD123" s="71"/>
      <c r="LE123" s="71"/>
      <c r="LF123" s="71"/>
      <c r="LG123" s="71"/>
      <c r="LH123" s="71"/>
      <c r="LI123" s="71"/>
      <c r="LJ123" s="71"/>
      <c r="LK123" s="71"/>
      <c r="LL123" s="71"/>
      <c r="LM123" s="71"/>
      <c r="LN123" s="71"/>
      <c r="LO123" s="71"/>
      <c r="LP123" s="71"/>
      <c r="LQ123" s="71"/>
    </row>
    <row r="124" spans="1:329" ht="6" customHeight="1" x14ac:dyDescent="0.25">
      <c r="A124" s="80"/>
      <c r="B124" s="305">
        <f t="shared" si="259"/>
        <v>110</v>
      </c>
      <c r="C124" s="96" t="s">
        <v>348</v>
      </c>
      <c r="D124" s="306" t="s">
        <v>348</v>
      </c>
      <c r="E124" s="71"/>
      <c r="F124" s="260"/>
      <c r="G124" s="261"/>
      <c r="H124" s="262"/>
      <c r="I124" s="260"/>
      <c r="J124" s="261"/>
      <c r="K124" s="262"/>
      <c r="L124" s="260"/>
      <c r="M124" s="261"/>
      <c r="N124" s="262"/>
      <c r="O124" s="260"/>
      <c r="P124" s="261"/>
      <c r="Q124" s="262"/>
      <c r="R124" s="260"/>
      <c r="S124" s="261"/>
      <c r="T124" s="262"/>
      <c r="U124" s="260"/>
      <c r="V124" s="261"/>
      <c r="W124" s="262"/>
      <c r="X124" s="260"/>
      <c r="Y124" s="261"/>
      <c r="Z124" s="262"/>
      <c r="AA124" s="260"/>
      <c r="AB124" s="261"/>
      <c r="AC124" s="262"/>
      <c r="AD124" s="260"/>
      <c r="AE124" s="261"/>
      <c r="AF124" s="262"/>
      <c r="AG124" s="260"/>
      <c r="AH124" s="261"/>
      <c r="AI124" s="262"/>
      <c r="AJ124" s="260"/>
      <c r="AK124" s="261"/>
      <c r="AL124" s="262"/>
      <c r="AM124" s="260"/>
      <c r="AN124" s="261"/>
      <c r="AO124" s="262"/>
      <c r="AP124" s="283"/>
      <c r="AQ124" s="356"/>
      <c r="AR124" s="351"/>
      <c r="AS124" s="283"/>
      <c r="AT124" s="356"/>
      <c r="AU124" s="351"/>
      <c r="AV124" s="260"/>
      <c r="AW124" s="261"/>
      <c r="AX124" s="262"/>
      <c r="AY124" s="260"/>
      <c r="AZ124" s="261"/>
      <c r="BA124" s="262"/>
      <c r="BB124" s="260"/>
      <c r="BC124" s="261"/>
      <c r="BD124" s="262"/>
      <c r="BE124" s="260"/>
      <c r="BF124" s="261"/>
      <c r="BG124" s="262"/>
      <c r="BH124" s="260"/>
      <c r="BI124" s="261"/>
      <c r="BJ124" s="262"/>
      <c r="BK124" s="260"/>
      <c r="BL124" s="261"/>
      <c r="BM124" s="262"/>
      <c r="BN124" s="260"/>
      <c r="BO124" s="261"/>
      <c r="BP124" s="262"/>
      <c r="BQ124" s="260"/>
      <c r="BR124" s="261"/>
      <c r="BS124" s="262"/>
      <c r="BT124" s="260"/>
      <c r="BU124" s="261"/>
      <c r="BV124" s="262"/>
      <c r="BW124" s="260"/>
      <c r="BX124" s="261"/>
      <c r="BY124" s="262"/>
      <c r="BZ124" s="260"/>
      <c r="CA124" s="261"/>
      <c r="CB124" s="262"/>
      <c r="CC124" s="260"/>
      <c r="CD124" s="261"/>
      <c r="CE124" s="262"/>
      <c r="CF124" s="376" t="s">
        <v>2</v>
      </c>
      <c r="CG124" s="229"/>
      <c r="CH124" s="230" t="str">
        <f>IF(ISNUMBER(FW124),IF(ISNUMBER(MATCH(GA124,$CG$15:$CG$313,0)),0,MAX(CH$14:CH123)+1),"")</f>
        <v/>
      </c>
      <c r="CI124" s="7" t="str">
        <f t="shared" si="154"/>
        <v/>
      </c>
      <c r="CJ124" s="7" t="str">
        <f t="shared" si="155"/>
        <v/>
      </c>
      <c r="CK124" s="7" t="str">
        <f t="shared" si="156"/>
        <v/>
      </c>
      <c r="CL124" s="7" t="str">
        <f t="shared" si="157"/>
        <v/>
      </c>
      <c r="CM124" s="7" t="str">
        <f t="shared" si="158"/>
        <v/>
      </c>
      <c r="CN124" s="7" t="str">
        <f t="shared" si="159"/>
        <v/>
      </c>
      <c r="CO124" s="7" t="str">
        <f t="shared" si="160"/>
        <v/>
      </c>
      <c r="CP124" s="7" t="str">
        <f t="shared" si="161"/>
        <v/>
      </c>
      <c r="CQ124" s="7" t="str">
        <f t="shared" si="162"/>
        <v/>
      </c>
      <c r="CR124" s="7" t="str">
        <f t="shared" si="163"/>
        <v/>
      </c>
      <c r="CS124" s="7" t="str">
        <f t="shared" si="164"/>
        <v/>
      </c>
      <c r="CT124" s="7" t="str">
        <f t="shared" si="165"/>
        <v/>
      </c>
      <c r="CU124" s="7" t="str">
        <f t="shared" si="166"/>
        <v/>
      </c>
      <c r="CV124" s="7" t="str">
        <f t="shared" si="167"/>
        <v/>
      </c>
      <c r="CW124" s="7" t="str">
        <f t="shared" si="168"/>
        <v/>
      </c>
      <c r="CX124" s="7" t="str">
        <f t="shared" si="169"/>
        <v/>
      </c>
      <c r="CY124" s="7" t="str">
        <f t="shared" si="170"/>
        <v/>
      </c>
      <c r="CZ124" s="7" t="str">
        <f t="shared" si="171"/>
        <v/>
      </c>
      <c r="DA124" s="7" t="str">
        <f t="shared" si="172"/>
        <v/>
      </c>
      <c r="DB124" s="7" t="str">
        <f t="shared" si="173"/>
        <v/>
      </c>
      <c r="DC124" s="7" t="str">
        <f t="shared" si="174"/>
        <v/>
      </c>
      <c r="DD124" s="7" t="str">
        <f t="shared" si="175"/>
        <v/>
      </c>
      <c r="DE124" s="7" t="str">
        <f t="shared" si="176"/>
        <v/>
      </c>
      <c r="DF124" s="7" t="str">
        <f t="shared" si="177"/>
        <v/>
      </c>
      <c r="DG124" s="7" t="str">
        <f t="shared" si="178"/>
        <v/>
      </c>
      <c r="DH124" s="7">
        <f t="shared" si="179"/>
        <v>2</v>
      </c>
      <c r="DI124" s="65" t="s">
        <v>2</v>
      </c>
      <c r="DJ124" s="309" t="str">
        <f t="shared" si="180"/>
        <v>-</v>
      </c>
      <c r="DK124" s="309" t="str">
        <f t="shared" si="181"/>
        <v>-</v>
      </c>
      <c r="DL124" s="309" t="str">
        <f t="shared" si="182"/>
        <v>-</v>
      </c>
      <c r="DM124" s="309" t="str">
        <f t="shared" si="183"/>
        <v>-</v>
      </c>
      <c r="DN124" s="309" t="str">
        <f t="shared" si="184"/>
        <v>-</v>
      </c>
      <c r="DO124" s="309" t="str">
        <f t="shared" si="185"/>
        <v>-</v>
      </c>
      <c r="DP124" s="309" t="str">
        <f t="shared" si="186"/>
        <v>-</v>
      </c>
      <c r="DQ124" s="309" t="str">
        <f t="shared" si="187"/>
        <v>-</v>
      </c>
      <c r="DR124" s="309" t="str">
        <f t="shared" si="188"/>
        <v>-</v>
      </c>
      <c r="DS124" s="309" t="str">
        <f t="shared" si="189"/>
        <v>-</v>
      </c>
      <c r="DT124" s="309" t="str">
        <f t="shared" si="190"/>
        <v>-</v>
      </c>
      <c r="DU124" s="309" t="str">
        <f t="shared" si="191"/>
        <v>-</v>
      </c>
      <c r="DV124" s="309" t="str">
        <f t="shared" si="192"/>
        <v>-</v>
      </c>
      <c r="DW124" s="309" t="str">
        <f t="shared" si="193"/>
        <v>-</v>
      </c>
      <c r="DX124" s="309" t="str">
        <f t="shared" si="194"/>
        <v>-</v>
      </c>
      <c r="DY124" s="309" t="str">
        <f t="shared" si="195"/>
        <v>-</v>
      </c>
      <c r="DZ124" s="309" t="str">
        <f t="shared" si="196"/>
        <v>-</v>
      </c>
      <c r="EA124" s="309" t="str">
        <f t="shared" si="197"/>
        <v>-</v>
      </c>
      <c r="EB124" s="309" t="str">
        <f t="shared" si="198"/>
        <v>-</v>
      </c>
      <c r="EC124" s="309" t="str">
        <f t="shared" si="199"/>
        <v>-</v>
      </c>
      <c r="ED124" s="309" t="str">
        <f t="shared" si="200"/>
        <v>-</v>
      </c>
      <c r="EE124" s="309" t="str">
        <f t="shared" si="201"/>
        <v>-</v>
      </c>
      <c r="EF124" s="309" t="str">
        <f t="shared" si="202"/>
        <v>-</v>
      </c>
      <c r="EG124" s="309" t="str">
        <f t="shared" si="203"/>
        <v>-</v>
      </c>
      <c r="EH124" s="309" t="str">
        <f t="shared" si="204"/>
        <v>-</v>
      </c>
      <c r="EI124" s="309" t="str">
        <f t="shared" si="205"/>
        <v>Ly</v>
      </c>
      <c r="EJ124" s="7"/>
      <c r="EK124" s="7"/>
      <c r="EL124" s="7"/>
      <c r="EM124" s="34"/>
      <c r="EN124" s="66" t="str">
        <f t="shared" si="206"/>
        <v>-</v>
      </c>
      <c r="EO124" s="66" t="str">
        <f t="shared" si="207"/>
        <v>-</v>
      </c>
      <c r="EP124" s="66" t="str">
        <f t="shared" si="208"/>
        <v>-</v>
      </c>
      <c r="EQ124" s="66" t="str">
        <f t="shared" si="209"/>
        <v>-</v>
      </c>
      <c r="ER124" s="66" t="str">
        <f t="shared" si="210"/>
        <v>-</v>
      </c>
      <c r="ES124" s="66" t="str">
        <f t="shared" si="211"/>
        <v>-</v>
      </c>
      <c r="ET124" s="66" t="str">
        <f t="shared" si="212"/>
        <v>-</v>
      </c>
      <c r="EU124" s="66" t="str">
        <f t="shared" si="213"/>
        <v>-</v>
      </c>
      <c r="EV124" s="66" t="str">
        <f t="shared" si="214"/>
        <v>-</v>
      </c>
      <c r="EW124" s="66" t="str">
        <f t="shared" si="215"/>
        <v>-</v>
      </c>
      <c r="EX124" s="66" t="str">
        <f t="shared" si="216"/>
        <v>-</v>
      </c>
      <c r="EY124" s="66" t="str">
        <f t="shared" si="217"/>
        <v>-</v>
      </c>
      <c r="EZ124" s="66" t="str">
        <f t="shared" si="218"/>
        <v>-</v>
      </c>
      <c r="FA124" s="66" t="str">
        <f t="shared" si="219"/>
        <v>-</v>
      </c>
      <c r="FB124" s="66" t="str">
        <f t="shared" si="220"/>
        <v>-</v>
      </c>
      <c r="FC124" s="66" t="str">
        <f t="shared" si="221"/>
        <v>-</v>
      </c>
      <c r="FD124" s="66" t="str">
        <f t="shared" si="222"/>
        <v>-</v>
      </c>
      <c r="FE124" s="66" t="str">
        <f t="shared" si="223"/>
        <v>-</v>
      </c>
      <c r="FF124" s="66" t="str">
        <f t="shared" si="224"/>
        <v>-</v>
      </c>
      <c r="FG124" s="66" t="str">
        <f t="shared" si="225"/>
        <v>-</v>
      </c>
      <c r="FH124" s="66" t="str">
        <f t="shared" si="226"/>
        <v>-</v>
      </c>
      <c r="FI124" s="66" t="str">
        <f t="shared" si="227"/>
        <v>-</v>
      </c>
      <c r="FJ124" s="66" t="str">
        <f t="shared" si="228"/>
        <v>-</v>
      </c>
      <c r="FK124" s="66" t="str">
        <f t="shared" si="229"/>
        <v>-</v>
      </c>
      <c r="FL124" s="66" t="str">
        <f t="shared" si="230"/>
        <v>-</v>
      </c>
      <c r="FM124" s="66">
        <f t="shared" si="231"/>
        <v>10</v>
      </c>
      <c r="FN124" s="7"/>
      <c r="FO124" s="7"/>
      <c r="FP124" s="7"/>
      <c r="FQ124" s="97" t="s">
        <v>2</v>
      </c>
      <c r="FR124" s="71"/>
      <c r="FS124" s="7">
        <f>IF(ISNUMBER(INDEX($CI$15:$DI$314,$B124,GC$5)),MAX(FS$14:FS123)+1,0)</f>
        <v>0</v>
      </c>
      <c r="FT124" s="7" t="str">
        <f t="shared" si="232"/>
        <v/>
      </c>
      <c r="FU124" s="7" t="str">
        <f t="shared" si="233"/>
        <v/>
      </c>
      <c r="FV124" s="291">
        <f t="shared" si="234"/>
        <v>110</v>
      </c>
      <c r="FW124" s="291" t="str">
        <f t="shared" si="235"/>
        <v/>
      </c>
      <c r="FX124" s="291" t="str">
        <f t="shared" si="260"/>
        <v/>
      </c>
      <c r="FY124" s="85" t="str">
        <f t="shared" si="237"/>
        <v/>
      </c>
      <c r="FZ124" s="338" t="str">
        <f t="shared" si="238"/>
        <v/>
      </c>
      <c r="GA124" s="316" t="str">
        <f t="shared" si="239"/>
        <v/>
      </c>
      <c r="GB124" s="28" t="str">
        <f t="shared" si="240"/>
        <v/>
      </c>
      <c r="GC124" s="279"/>
      <c r="GD124" s="72"/>
      <c r="GE124" s="72"/>
      <c r="GF124" s="72"/>
      <c r="GG124" s="72"/>
      <c r="GH124" s="72"/>
      <c r="GI124" s="72"/>
      <c r="GJ124" s="72"/>
      <c r="GK124" s="72"/>
      <c r="GL124" s="72"/>
      <c r="GM124" s="72"/>
      <c r="GN124" s="72"/>
      <c r="GO124" s="279" t="str">
        <f>IF(IF(ISNUMBER(MATCH(INDEX($HA124:$LB124,1,GO$14),$GA$15:$GA$313,0)),1,"")=1,INDEX($HA124:$LB124,1,GO$14),"")</f>
        <v/>
      </c>
      <c r="GP124" s="286" t="str">
        <f t="shared" si="245"/>
        <v/>
      </c>
      <c r="GQ124" s="72"/>
      <c r="GR124" s="339" t="str">
        <f>IF(ISNUMBER(IF124),INDEX($GA$15:$GA$313,MATCH(IF124,$IE$15:$IE$190,0),1),"")</f>
        <v/>
      </c>
      <c r="GS124" s="341" t="str">
        <f t="shared" si="246"/>
        <v/>
      </c>
      <c r="GT124" s="340" t="str">
        <f t="shared" si="247"/>
        <v/>
      </c>
      <c r="GU124" s="279"/>
      <c r="GV124" s="72"/>
      <c r="GW124" s="72"/>
      <c r="GX124" s="72"/>
      <c r="GY124" s="72"/>
      <c r="GZ124" s="71"/>
      <c r="HA124" s="282"/>
      <c r="HB124" s="282"/>
      <c r="HC124" s="282"/>
      <c r="HD124" s="282"/>
      <c r="HE124" s="282"/>
      <c r="HF124" s="282"/>
      <c r="HG124" s="282"/>
      <c r="HH124" s="282"/>
      <c r="HI124" s="282"/>
      <c r="HJ124" s="282"/>
      <c r="HK124" s="293"/>
      <c r="HL124" s="293"/>
      <c r="HM124" s="75"/>
      <c r="HN124" s="293">
        <f>IF(HA124&lt;&gt;"",MAX(HN$14:HN123)+1,0)</f>
        <v>0</v>
      </c>
      <c r="HO124" s="293">
        <f>IF(HB124&lt;&gt;"",MAX(HO$14:HO123)+1,0)</f>
        <v>0</v>
      </c>
      <c r="HP124" s="293">
        <f>IF(HC124&lt;&gt;"",MAX(HP$14:HP123)+1,0)</f>
        <v>0</v>
      </c>
      <c r="HQ124" s="293">
        <f>IF(HD124&lt;&gt;"",MAX(HQ$14:HQ123)+1,0)</f>
        <v>0</v>
      </c>
      <c r="HR124" s="293">
        <f>IF(HE124&lt;&gt;"",MAX(HR$14:HR123)+1,0)</f>
        <v>0</v>
      </c>
      <c r="HS124" s="293">
        <f>IF(HF124&lt;&gt;"",MAX(HS$14:HS123)+1,0)</f>
        <v>0</v>
      </c>
      <c r="HT124" s="293">
        <f>IF(HG124&lt;&gt;"",MAX(HT$14:HT123)+1,0)</f>
        <v>0</v>
      </c>
      <c r="HU124" s="293">
        <f>IF(HH124&lt;&gt;"",MAX(HU$14:HU123)+1,0)</f>
        <v>0</v>
      </c>
      <c r="HV124" s="293">
        <f>IF(HI124&lt;&gt;"",MAX(HV$14:HV123)+1,0)</f>
        <v>0</v>
      </c>
      <c r="HW124" s="293">
        <f>IF(HJ124&lt;&gt;"",MAX(HW$14:HW123)+1,0)</f>
        <v>0</v>
      </c>
      <c r="HX124" s="293">
        <f>IF(HK124&lt;&gt;"",MAX(HX$14:HX123)+1,0)</f>
        <v>0</v>
      </c>
      <c r="HY124" s="293">
        <f>IF(HL124&lt;&gt;"",MAX(HY$14:HY123)+1,0)</f>
        <v>0</v>
      </c>
      <c r="HZ124" s="75">
        <f t="shared" si="253"/>
        <v>4</v>
      </c>
      <c r="IA124" s="75">
        <f t="shared" si="254"/>
        <v>0</v>
      </c>
      <c r="IB124" s="75">
        <f t="shared" si="255"/>
        <v>3</v>
      </c>
      <c r="IC124" s="75" t="str">
        <f t="shared" si="256"/>
        <v>ss12</v>
      </c>
      <c r="ID124" s="395" t="str">
        <f t="shared" si="257"/>
        <v/>
      </c>
      <c r="IE124" s="394">
        <f>IF(ISNUMBER(MATCH(GA124,$IC$15:$IC$313,0)),0,MAX(IE$14:IE123)+1)</f>
        <v>0</v>
      </c>
      <c r="IF124" s="394" t="str">
        <f t="shared" si="258"/>
        <v/>
      </c>
      <c r="IG124" s="383"/>
      <c r="IH124" s="80"/>
      <c r="II124" s="19"/>
      <c r="IJ124" s="282"/>
      <c r="IK124" s="71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  <c r="IY124" s="19"/>
      <c r="IZ124" s="19"/>
      <c r="JW124" s="71"/>
      <c r="JX124" s="293" t="str">
        <f>IF(AND(ISNUMBER(JX$14),ISNUMBER(MATCH($IC124,DJ$15:DJ$313,0))),$IC124,"")</f>
        <v/>
      </c>
      <c r="JY124" s="293" t="str">
        <f>IF(AND(ISNUMBER(JY$14),ISNUMBER(MATCH($IC124,DK$15:DK$313,0))),$IC124,"")</f>
        <v/>
      </c>
      <c r="JZ124" s="293" t="str">
        <f>IF(AND(ISNUMBER(JZ$14),ISNUMBER(MATCH($IC124,DL$15:DL$313,0))),$IC124,"")</f>
        <v/>
      </c>
      <c r="KA124" s="293" t="str">
        <f>IF(AND(ISNUMBER(KA$14),ISNUMBER(MATCH($IC124,DM$15:DM$313,0))),$IC124,"")</f>
        <v/>
      </c>
      <c r="KB124" s="293" t="str">
        <f>IF(AND(ISNUMBER(KB$14),ISNUMBER(MATCH($IC124,DN$15:DN$313,0))),$IC124,"")</f>
        <v/>
      </c>
      <c r="KC124" s="293" t="str">
        <f>IF(AND(ISNUMBER(KC$14),ISNUMBER(MATCH($IC124,DO$15:DO$313,0))),$IC124,"")</f>
        <v/>
      </c>
      <c r="KD124" s="293" t="str">
        <f>IF(AND(ISNUMBER(KD$14),ISNUMBER(MATCH($IC124,DP$15:DP$313,0))),$IC124,"")</f>
        <v/>
      </c>
      <c r="KE124" s="293" t="str">
        <f>IF(AND(ISNUMBER(KE$14),ISNUMBER(MATCH($IC124,DQ$15:DQ$313,0))),$IC124,"")</f>
        <v/>
      </c>
      <c r="KF124" s="293" t="str">
        <f>IF(AND(ISNUMBER(KF$14),ISNUMBER(MATCH($IC124,DR$15:DR$313,0))),$IC124,"")</f>
        <v/>
      </c>
      <c r="KG124" s="293" t="str">
        <f>IF(AND(ISNUMBER(KG$14),ISNUMBER(MATCH($IC124,DS$15:DS$313,0))),$IC124,"")</f>
        <v/>
      </c>
      <c r="KH124" s="293" t="str">
        <f>IF(AND(ISNUMBER(KH$14),ISNUMBER(MATCH($IC124,DT$15:DT$313,0))),$IC124,"")</f>
        <v/>
      </c>
      <c r="KI124" s="293" t="str">
        <f>IF(AND(ISNUMBER(KI$14),ISNUMBER(MATCH($IC124,DU$15:DU$313,0))),$IC124,"")</f>
        <v/>
      </c>
      <c r="KJ124" s="293" t="str">
        <f>IF(AND(ISNUMBER(KJ$14),ISNUMBER(MATCH($IC124,DV$15:DV$313,0))),$IC124,"")</f>
        <v/>
      </c>
      <c r="KK124" s="293" t="str">
        <f>IF(AND(ISNUMBER(KK$14),ISNUMBER(MATCH($IC124,DW$15:DW$313,0))),$IC124,"")</f>
        <v/>
      </c>
      <c r="KL124" s="293" t="str">
        <f>IF(AND(ISNUMBER(KL$14),ISNUMBER(MATCH($IC124,DX$15:DX$313,0))),$IC124,"")</f>
        <v/>
      </c>
      <c r="KM124" s="293" t="str">
        <f>IF(AND(ISNUMBER(KM$14),ISNUMBER(MATCH($IC124,DY$15:DY$313,0))),$IC124,"")</f>
        <v/>
      </c>
      <c r="KN124" s="293" t="str">
        <f>IF(AND(ISNUMBER(KN$14),ISNUMBER(MATCH($IC124,DZ$15:DZ$313,0))),$IC124,"")</f>
        <v/>
      </c>
      <c r="KO124" s="293" t="str">
        <f>IF(AND(ISNUMBER(KO$14),ISNUMBER(MATCH($IC124,EA$15:EA$313,0))),$IC124,"")</f>
        <v/>
      </c>
      <c r="KP124" s="293" t="str">
        <f>IF(AND(ISNUMBER(KP$14),ISNUMBER(MATCH($IC124,EB$15:EB$313,0))),$IC124,"")</f>
        <v/>
      </c>
      <c r="KQ124" s="293" t="str">
        <f>IF(AND(ISNUMBER(KQ$14),ISNUMBER(MATCH($IC124,EC$15:EC$313,0))),$IC124,"")</f>
        <v/>
      </c>
      <c r="KR124" s="293" t="str">
        <f>IF(AND(ISNUMBER(KR$14),ISNUMBER(MATCH($IC124,ED$15:ED$313,0))),$IC124,"")</f>
        <v/>
      </c>
      <c r="KS124" s="293" t="str">
        <f>IF(AND(ISNUMBER(KS$14),ISNUMBER(MATCH($IC124,EE$15:EE$313,0))),$IC124,"")</f>
        <v/>
      </c>
      <c r="KT124" s="293" t="str">
        <f>IF(AND(ISNUMBER(KT$14),ISNUMBER(MATCH($IC124,EF$15:EF$313,0))),$IC124,"")</f>
        <v/>
      </c>
      <c r="KU124" s="293" t="str">
        <f>IF(AND(ISNUMBER(KU$14),ISNUMBER(MATCH($IC124,EG$15:EG$313,0))),$IC124,"")</f>
        <v/>
      </c>
      <c r="KV124" s="293" t="str">
        <f>IF(AND(ISNUMBER(KV$14),ISNUMBER(MATCH($IC124,EH$15:EH$313,0))),$IC124,"")</f>
        <v/>
      </c>
      <c r="KW124" s="293" t="str">
        <f>IF(AND(ISNUMBER(KW$14),ISNUMBER(MATCH($IC124,EI$15:EI$313,0))),$IC124,"")</f>
        <v/>
      </c>
      <c r="KX124" s="293" t="str">
        <f>IF(AND(ISNUMBER(KX$14),ISNUMBER(MATCH($IC124,EJ$15:EJ$313,0))),$IC124,"")</f>
        <v/>
      </c>
      <c r="KY124" s="293" t="str">
        <f>IF(AND(ISNUMBER(KY$14),ISNUMBER(MATCH($IC124,EK$15:EK$313,0))),$IC124,"")</f>
        <v/>
      </c>
      <c r="KZ124" s="293"/>
      <c r="LA124" s="293"/>
      <c r="LB124" s="293"/>
      <c r="LC124" s="75">
        <f>COUNTIF(JX124:KY124,"="&amp;IC124)</f>
        <v>0</v>
      </c>
      <c r="LD124" s="71"/>
      <c r="LE124" s="71"/>
      <c r="LF124" s="71"/>
      <c r="LG124" s="71"/>
      <c r="LH124" s="71"/>
      <c r="LI124" s="71"/>
      <c r="LJ124" s="71"/>
      <c r="LK124" s="71"/>
      <c r="LL124" s="71"/>
      <c r="LM124" s="71"/>
      <c r="LN124" s="71"/>
      <c r="LO124" s="71"/>
      <c r="LP124" s="71"/>
      <c r="LQ124" s="71"/>
    </row>
    <row r="125" spans="1:329" ht="6" customHeight="1" x14ac:dyDescent="0.25">
      <c r="A125" s="80"/>
      <c r="B125" s="305">
        <f t="shared" si="259"/>
        <v>111</v>
      </c>
      <c r="C125" s="96" t="s">
        <v>349</v>
      </c>
      <c r="D125" s="306" t="s">
        <v>619</v>
      </c>
      <c r="E125" s="71"/>
      <c r="F125" s="260"/>
      <c r="G125" s="261"/>
      <c r="H125" s="262"/>
      <c r="I125" s="260"/>
      <c r="J125" s="261"/>
      <c r="K125" s="262"/>
      <c r="L125" s="260"/>
      <c r="M125" s="261"/>
      <c r="N125" s="262"/>
      <c r="O125" s="260"/>
      <c r="P125" s="261"/>
      <c r="Q125" s="262"/>
      <c r="R125" s="260"/>
      <c r="S125" s="261"/>
      <c r="T125" s="262"/>
      <c r="U125" s="260"/>
      <c r="V125" s="261"/>
      <c r="W125" s="262"/>
      <c r="X125" s="260"/>
      <c r="Y125" s="261"/>
      <c r="Z125" s="262"/>
      <c r="AA125" s="260"/>
      <c r="AB125" s="261"/>
      <c r="AC125" s="262"/>
      <c r="AD125" s="260"/>
      <c r="AE125" s="261"/>
      <c r="AF125" s="262"/>
      <c r="AG125" s="260"/>
      <c r="AH125" s="261"/>
      <c r="AI125" s="262"/>
      <c r="AJ125" s="260"/>
      <c r="AK125" s="261"/>
      <c r="AL125" s="262"/>
      <c r="AM125" s="260"/>
      <c r="AN125" s="261"/>
      <c r="AO125" s="262"/>
      <c r="AP125" s="283"/>
      <c r="AQ125" s="356"/>
      <c r="AR125" s="351"/>
      <c r="AS125" s="283"/>
      <c r="AT125" s="356"/>
      <c r="AU125" s="351"/>
      <c r="AV125" s="260"/>
      <c r="AW125" s="261"/>
      <c r="AX125" s="262"/>
      <c r="AY125" s="260"/>
      <c r="AZ125" s="261"/>
      <c r="BA125" s="262"/>
      <c r="BB125" s="260"/>
      <c r="BC125" s="261"/>
      <c r="BD125" s="262"/>
      <c r="BE125" s="260"/>
      <c r="BF125" s="261"/>
      <c r="BG125" s="262"/>
      <c r="BH125" s="260"/>
      <c r="BI125" s="261"/>
      <c r="BJ125" s="262"/>
      <c r="BK125" s="260"/>
      <c r="BL125" s="261"/>
      <c r="BM125" s="262"/>
      <c r="BN125" s="260"/>
      <c r="BO125" s="261"/>
      <c r="BP125" s="262"/>
      <c r="BQ125" s="260"/>
      <c r="BR125" s="261"/>
      <c r="BS125" s="262"/>
      <c r="BT125" s="260"/>
      <c r="BU125" s="261"/>
      <c r="BV125" s="262"/>
      <c r="BW125" s="260"/>
      <c r="BX125" s="261"/>
      <c r="BY125" s="262"/>
      <c r="BZ125" s="260"/>
      <c r="CA125" s="261"/>
      <c r="CB125" s="262"/>
      <c r="CC125" s="260"/>
      <c r="CD125" s="261"/>
      <c r="CE125" s="262"/>
      <c r="CF125" s="376" t="s">
        <v>2</v>
      </c>
      <c r="CG125" s="229"/>
      <c r="CH125" s="230" t="str">
        <f>IF(ISNUMBER(FW125),IF(ISNUMBER(MATCH(GA125,$CG$15:$CG$313,0)),0,MAX(CH$14:CH124)+1),"")</f>
        <v/>
      </c>
      <c r="CI125" s="7" t="str">
        <f t="shared" si="154"/>
        <v/>
      </c>
      <c r="CJ125" s="7" t="str">
        <f t="shared" si="155"/>
        <v/>
      </c>
      <c r="CK125" s="7" t="str">
        <f t="shared" si="156"/>
        <v/>
      </c>
      <c r="CL125" s="7" t="str">
        <f t="shared" si="157"/>
        <v/>
      </c>
      <c r="CM125" s="7" t="str">
        <f t="shared" si="158"/>
        <v/>
      </c>
      <c r="CN125" s="7" t="str">
        <f t="shared" si="159"/>
        <v/>
      </c>
      <c r="CO125" s="7" t="str">
        <f t="shared" si="160"/>
        <v/>
      </c>
      <c r="CP125" s="7" t="str">
        <f t="shared" si="161"/>
        <v/>
      </c>
      <c r="CQ125" s="7" t="str">
        <f t="shared" si="162"/>
        <v/>
      </c>
      <c r="CR125" s="7" t="str">
        <f t="shared" si="163"/>
        <v/>
      </c>
      <c r="CS125" s="7" t="str">
        <f t="shared" si="164"/>
        <v/>
      </c>
      <c r="CT125" s="7" t="str">
        <f t="shared" si="165"/>
        <v/>
      </c>
      <c r="CU125" s="7" t="str">
        <f t="shared" si="166"/>
        <v/>
      </c>
      <c r="CV125" s="7" t="str">
        <f t="shared" si="167"/>
        <v/>
      </c>
      <c r="CW125" s="7" t="str">
        <f t="shared" si="168"/>
        <v/>
      </c>
      <c r="CX125" s="7" t="str">
        <f t="shared" si="169"/>
        <v/>
      </c>
      <c r="CY125" s="7" t="str">
        <f t="shared" si="170"/>
        <v/>
      </c>
      <c r="CZ125" s="7" t="str">
        <f t="shared" si="171"/>
        <v/>
      </c>
      <c r="DA125" s="7" t="str">
        <f t="shared" si="172"/>
        <v/>
      </c>
      <c r="DB125" s="7" t="str">
        <f t="shared" si="173"/>
        <v/>
      </c>
      <c r="DC125" s="7" t="str">
        <f t="shared" si="174"/>
        <v/>
      </c>
      <c r="DD125" s="7" t="str">
        <f t="shared" si="175"/>
        <v/>
      </c>
      <c r="DE125" s="7" t="str">
        <f t="shared" si="176"/>
        <v/>
      </c>
      <c r="DF125" s="7" t="str">
        <f t="shared" si="177"/>
        <v/>
      </c>
      <c r="DG125" s="7" t="str">
        <f t="shared" si="178"/>
        <v/>
      </c>
      <c r="DH125" s="7">
        <f t="shared" si="179"/>
        <v>8</v>
      </c>
      <c r="DI125" s="65" t="s">
        <v>2</v>
      </c>
      <c r="DJ125" s="309" t="str">
        <f t="shared" si="180"/>
        <v>-</v>
      </c>
      <c r="DK125" s="309" t="str">
        <f t="shared" si="181"/>
        <v>-</v>
      </c>
      <c r="DL125" s="309" t="str">
        <f t="shared" si="182"/>
        <v>-</v>
      </c>
      <c r="DM125" s="309" t="str">
        <f t="shared" si="183"/>
        <v>-</v>
      </c>
      <c r="DN125" s="309" t="str">
        <f t="shared" si="184"/>
        <v>-</v>
      </c>
      <c r="DO125" s="309" t="str">
        <f t="shared" si="185"/>
        <v>-</v>
      </c>
      <c r="DP125" s="309" t="str">
        <f t="shared" si="186"/>
        <v>-</v>
      </c>
      <c r="DQ125" s="309" t="str">
        <f t="shared" si="187"/>
        <v>-</v>
      </c>
      <c r="DR125" s="309" t="str">
        <f t="shared" si="188"/>
        <v>-</v>
      </c>
      <c r="DS125" s="309" t="str">
        <f t="shared" si="189"/>
        <v>-</v>
      </c>
      <c r="DT125" s="309" t="str">
        <f t="shared" si="190"/>
        <v>-</v>
      </c>
      <c r="DU125" s="309" t="str">
        <f t="shared" si="191"/>
        <v>-</v>
      </c>
      <c r="DV125" s="309" t="str">
        <f t="shared" si="192"/>
        <v>-</v>
      </c>
      <c r="DW125" s="309" t="str">
        <f t="shared" si="193"/>
        <v>-</v>
      </c>
      <c r="DX125" s="309" t="str">
        <f t="shared" si="194"/>
        <v>-</v>
      </c>
      <c r="DY125" s="309" t="str">
        <f t="shared" si="195"/>
        <v>-</v>
      </c>
      <c r="DZ125" s="309" t="str">
        <f t="shared" si="196"/>
        <v>-</v>
      </c>
      <c r="EA125" s="309" t="str">
        <f t="shared" si="197"/>
        <v>-</v>
      </c>
      <c r="EB125" s="309" t="str">
        <f t="shared" si="198"/>
        <v>-</v>
      </c>
      <c r="EC125" s="309" t="str">
        <f t="shared" si="199"/>
        <v>-</v>
      </c>
      <c r="ED125" s="309" t="str">
        <f t="shared" si="200"/>
        <v>-</v>
      </c>
      <c r="EE125" s="309" t="str">
        <f t="shared" si="201"/>
        <v>-</v>
      </c>
      <c r="EF125" s="309" t="str">
        <f t="shared" si="202"/>
        <v>-</v>
      </c>
      <c r="EG125" s="309" t="str">
        <f t="shared" si="203"/>
        <v>-</v>
      </c>
      <c r="EH125" s="309" t="str">
        <f t="shared" si="204"/>
        <v>-</v>
      </c>
      <c r="EI125" s="309" t="str">
        <f t="shared" si="205"/>
        <v>xmax</v>
      </c>
      <c r="EJ125" s="7"/>
      <c r="EK125" s="7"/>
      <c r="EL125" s="7"/>
      <c r="EM125" s="34"/>
      <c r="EN125" s="66" t="str">
        <f t="shared" si="206"/>
        <v>-</v>
      </c>
      <c r="EO125" s="66" t="str">
        <f t="shared" si="207"/>
        <v>-</v>
      </c>
      <c r="EP125" s="66" t="str">
        <f t="shared" si="208"/>
        <v>-</v>
      </c>
      <c r="EQ125" s="66" t="str">
        <f t="shared" si="209"/>
        <v>-</v>
      </c>
      <c r="ER125" s="66" t="str">
        <f t="shared" si="210"/>
        <v>-</v>
      </c>
      <c r="ES125" s="66" t="str">
        <f t="shared" si="211"/>
        <v>-</v>
      </c>
      <c r="ET125" s="66" t="str">
        <f t="shared" si="212"/>
        <v>-</v>
      </c>
      <c r="EU125" s="66" t="str">
        <f t="shared" si="213"/>
        <v>-</v>
      </c>
      <c r="EV125" s="66" t="str">
        <f t="shared" si="214"/>
        <v>-</v>
      </c>
      <c r="EW125" s="66" t="str">
        <f t="shared" si="215"/>
        <v>-</v>
      </c>
      <c r="EX125" s="66" t="str">
        <f t="shared" si="216"/>
        <v>-</v>
      </c>
      <c r="EY125" s="66" t="str">
        <f t="shared" si="217"/>
        <v>-</v>
      </c>
      <c r="EZ125" s="66" t="str">
        <f t="shared" si="218"/>
        <v>-</v>
      </c>
      <c r="FA125" s="66" t="str">
        <f t="shared" si="219"/>
        <v>-</v>
      </c>
      <c r="FB125" s="66" t="str">
        <f t="shared" si="220"/>
        <v>-</v>
      </c>
      <c r="FC125" s="66" t="str">
        <f t="shared" si="221"/>
        <v>-</v>
      </c>
      <c r="FD125" s="66" t="str">
        <f t="shared" si="222"/>
        <v>-</v>
      </c>
      <c r="FE125" s="66" t="str">
        <f t="shared" si="223"/>
        <v>-</v>
      </c>
      <c r="FF125" s="66" t="str">
        <f t="shared" si="224"/>
        <v>-</v>
      </c>
      <c r="FG125" s="66" t="str">
        <f t="shared" si="225"/>
        <v>-</v>
      </c>
      <c r="FH125" s="66" t="str">
        <f t="shared" si="226"/>
        <v>-</v>
      </c>
      <c r="FI125" s="66" t="str">
        <f t="shared" si="227"/>
        <v>-</v>
      </c>
      <c r="FJ125" s="66" t="str">
        <f t="shared" si="228"/>
        <v>-</v>
      </c>
      <c r="FK125" s="66" t="str">
        <f t="shared" si="229"/>
        <v>-</v>
      </c>
      <c r="FL125" s="66" t="str">
        <f t="shared" si="230"/>
        <v>-</v>
      </c>
      <c r="FM125" s="66">
        <f t="shared" si="231"/>
        <v>1000</v>
      </c>
      <c r="FN125" s="7"/>
      <c r="FO125" s="7"/>
      <c r="FP125" s="7"/>
      <c r="FQ125" s="97" t="s">
        <v>2</v>
      </c>
      <c r="FR125" s="71"/>
      <c r="FS125" s="7">
        <f>IF(ISNUMBER(INDEX($CI$15:$DI$314,$B125,GC$5)),MAX(FS$14:FS124)+1,0)</f>
        <v>0</v>
      </c>
      <c r="FT125" s="7" t="str">
        <f t="shared" si="232"/>
        <v/>
      </c>
      <c r="FU125" s="7" t="str">
        <f t="shared" si="233"/>
        <v/>
      </c>
      <c r="FV125" s="291">
        <f t="shared" si="234"/>
        <v>111</v>
      </c>
      <c r="FW125" s="291" t="str">
        <f t="shared" si="235"/>
        <v/>
      </c>
      <c r="FX125" s="291" t="str">
        <f t="shared" si="260"/>
        <v/>
      </c>
      <c r="FY125" s="85" t="str">
        <f t="shared" si="237"/>
        <v/>
      </c>
      <c r="FZ125" s="338" t="str">
        <f t="shared" si="238"/>
        <v/>
      </c>
      <c r="GA125" s="316" t="str">
        <f t="shared" si="239"/>
        <v/>
      </c>
      <c r="GB125" s="28" t="str">
        <f t="shared" si="240"/>
        <v/>
      </c>
      <c r="GC125" s="279"/>
      <c r="GD125" s="72"/>
      <c r="GE125" s="72"/>
      <c r="GF125" s="72"/>
      <c r="GG125" s="72"/>
      <c r="GH125" s="72"/>
      <c r="GI125" s="72"/>
      <c r="GJ125" s="72"/>
      <c r="GK125" s="72"/>
      <c r="GL125" s="72"/>
      <c r="GM125" s="72"/>
      <c r="GN125" s="72"/>
      <c r="GO125" s="279" t="str">
        <f>IF(IF(ISNUMBER(MATCH(INDEX($HA125:$LB125,1,GO$14),$GA$15:$GA$313,0)),1,"")=1,INDEX($HA125:$LB125,1,GO$14),"")</f>
        <v/>
      </c>
      <c r="GP125" s="286" t="str">
        <f t="shared" si="245"/>
        <v/>
      </c>
      <c r="GQ125" s="72"/>
      <c r="GR125" s="339" t="str">
        <f>IF(ISNUMBER(IF125),INDEX($GA$15:$GA$313,MATCH(IF125,$IE$15:$IE$190,0),1),"")</f>
        <v/>
      </c>
      <c r="GS125" s="341" t="str">
        <f t="shared" si="246"/>
        <v/>
      </c>
      <c r="GT125" s="340" t="str">
        <f t="shared" si="247"/>
        <v/>
      </c>
      <c r="GU125" s="279"/>
      <c r="GV125" s="72"/>
      <c r="GW125" s="72"/>
      <c r="GX125" s="72"/>
      <c r="GY125" s="72"/>
      <c r="GZ125" s="71"/>
      <c r="HA125" s="282"/>
      <c r="HB125" s="282"/>
      <c r="HC125" s="282"/>
      <c r="HD125" s="282"/>
      <c r="HE125" s="282"/>
      <c r="HF125" s="282"/>
      <c r="HG125" s="282"/>
      <c r="HH125" s="282"/>
      <c r="HI125" s="282"/>
      <c r="HJ125" s="282"/>
      <c r="HK125" s="293"/>
      <c r="HL125" s="293"/>
      <c r="HM125" s="75"/>
      <c r="HN125" s="293">
        <f>IF(HA125&lt;&gt;"",MAX(HN$14:HN124)+1,0)</f>
        <v>0</v>
      </c>
      <c r="HO125" s="293">
        <f>IF(HB125&lt;&gt;"",MAX(HO$14:HO124)+1,0)</f>
        <v>0</v>
      </c>
      <c r="HP125" s="293">
        <f>IF(HC125&lt;&gt;"",MAX(HP$14:HP124)+1,0)</f>
        <v>0</v>
      </c>
      <c r="HQ125" s="293">
        <f>IF(HD125&lt;&gt;"",MAX(HQ$14:HQ124)+1,0)</f>
        <v>0</v>
      </c>
      <c r="HR125" s="293">
        <f>IF(HE125&lt;&gt;"",MAX(HR$14:HR124)+1,0)</f>
        <v>0</v>
      </c>
      <c r="HS125" s="293">
        <f>IF(HF125&lt;&gt;"",MAX(HS$14:HS124)+1,0)</f>
        <v>0</v>
      </c>
      <c r="HT125" s="293">
        <f>IF(HG125&lt;&gt;"",MAX(HT$14:HT124)+1,0)</f>
        <v>0</v>
      </c>
      <c r="HU125" s="293">
        <f>IF(HH125&lt;&gt;"",MAX(HU$14:HU124)+1,0)</f>
        <v>0</v>
      </c>
      <c r="HV125" s="293">
        <f>IF(HI125&lt;&gt;"",MAX(HV$14:HV124)+1,0)</f>
        <v>0</v>
      </c>
      <c r="HW125" s="293">
        <f>IF(HJ125&lt;&gt;"",MAX(HW$14:HW124)+1,0)</f>
        <v>0</v>
      </c>
      <c r="HX125" s="293">
        <f>IF(HK125&lt;&gt;"",MAX(HX$14:HX124)+1,0)</f>
        <v>0</v>
      </c>
      <c r="HY125" s="293">
        <f>IF(HL125&lt;&gt;"",MAX(HY$14:HY124)+1,0)</f>
        <v>0</v>
      </c>
      <c r="HZ125" s="75">
        <f t="shared" si="253"/>
        <v>4</v>
      </c>
      <c r="IA125" s="75">
        <f t="shared" si="254"/>
        <v>0</v>
      </c>
      <c r="IB125" s="75">
        <f t="shared" si="255"/>
        <v>4</v>
      </c>
      <c r="IC125" s="75" t="str">
        <f t="shared" si="256"/>
        <v>sy11</v>
      </c>
      <c r="ID125" s="395" t="str">
        <f t="shared" si="257"/>
        <v/>
      </c>
      <c r="IE125" s="394">
        <f>IF(ISNUMBER(MATCH(GA125,$IC$15:$IC$313,0)),0,MAX(IE$14:IE124)+1)</f>
        <v>0</v>
      </c>
      <c r="IF125" s="394" t="str">
        <f t="shared" si="258"/>
        <v/>
      </c>
      <c r="IG125" s="383"/>
      <c r="IH125" s="80"/>
      <c r="II125" s="19"/>
      <c r="IJ125" s="282"/>
      <c r="IK125" s="71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  <c r="IY125" s="19"/>
      <c r="IZ125" s="19"/>
      <c r="JW125" s="71"/>
      <c r="JX125" s="293" t="str">
        <f>IF(AND(ISNUMBER(JX$14),ISNUMBER(MATCH($IC125,DJ$15:DJ$313,0))),$IC125,"")</f>
        <v/>
      </c>
      <c r="JY125" s="293" t="str">
        <f>IF(AND(ISNUMBER(JY$14),ISNUMBER(MATCH($IC125,DK$15:DK$313,0))),$IC125,"")</f>
        <v/>
      </c>
      <c r="JZ125" s="293" t="str">
        <f>IF(AND(ISNUMBER(JZ$14),ISNUMBER(MATCH($IC125,DL$15:DL$313,0))),$IC125,"")</f>
        <v/>
      </c>
      <c r="KA125" s="293" t="str">
        <f>IF(AND(ISNUMBER(KA$14),ISNUMBER(MATCH($IC125,DM$15:DM$313,0))),$IC125,"")</f>
        <v/>
      </c>
      <c r="KB125" s="293" t="str">
        <f>IF(AND(ISNUMBER(KB$14),ISNUMBER(MATCH($IC125,DN$15:DN$313,0))),$IC125,"")</f>
        <v/>
      </c>
      <c r="KC125" s="293" t="str">
        <f>IF(AND(ISNUMBER(KC$14),ISNUMBER(MATCH($IC125,DO$15:DO$313,0))),$IC125,"")</f>
        <v/>
      </c>
      <c r="KD125" s="293" t="str">
        <f>IF(AND(ISNUMBER(KD$14),ISNUMBER(MATCH($IC125,DP$15:DP$313,0))),$IC125,"")</f>
        <v/>
      </c>
      <c r="KE125" s="293" t="str">
        <f>IF(AND(ISNUMBER(KE$14),ISNUMBER(MATCH($IC125,DQ$15:DQ$313,0))),$IC125,"")</f>
        <v/>
      </c>
      <c r="KF125" s="293" t="str">
        <f>IF(AND(ISNUMBER(KF$14),ISNUMBER(MATCH($IC125,DR$15:DR$313,0))),$IC125,"")</f>
        <v/>
      </c>
      <c r="KG125" s="293" t="str">
        <f>IF(AND(ISNUMBER(KG$14),ISNUMBER(MATCH($IC125,DS$15:DS$313,0))),$IC125,"")</f>
        <v/>
      </c>
      <c r="KH125" s="293" t="str">
        <f>IF(AND(ISNUMBER(KH$14),ISNUMBER(MATCH($IC125,DT$15:DT$313,0))),$IC125,"")</f>
        <v/>
      </c>
      <c r="KI125" s="293" t="str">
        <f>IF(AND(ISNUMBER(KI$14),ISNUMBER(MATCH($IC125,DU$15:DU$313,0))),$IC125,"")</f>
        <v/>
      </c>
      <c r="KJ125" s="293" t="str">
        <f>IF(AND(ISNUMBER(KJ$14),ISNUMBER(MATCH($IC125,DV$15:DV$313,0))),$IC125,"")</f>
        <v/>
      </c>
      <c r="KK125" s="293" t="str">
        <f>IF(AND(ISNUMBER(KK$14),ISNUMBER(MATCH($IC125,DW$15:DW$313,0))),$IC125,"")</f>
        <v/>
      </c>
      <c r="KL125" s="293" t="str">
        <f>IF(AND(ISNUMBER(KL$14),ISNUMBER(MATCH($IC125,DX$15:DX$313,0))),$IC125,"")</f>
        <v/>
      </c>
      <c r="KM125" s="293" t="str">
        <f>IF(AND(ISNUMBER(KM$14),ISNUMBER(MATCH($IC125,DY$15:DY$313,0))),$IC125,"")</f>
        <v/>
      </c>
      <c r="KN125" s="293" t="str">
        <f>IF(AND(ISNUMBER(KN$14),ISNUMBER(MATCH($IC125,DZ$15:DZ$313,0))),$IC125,"")</f>
        <v/>
      </c>
      <c r="KO125" s="293" t="str">
        <f>IF(AND(ISNUMBER(KO$14),ISNUMBER(MATCH($IC125,EA$15:EA$313,0))),$IC125,"")</f>
        <v/>
      </c>
      <c r="KP125" s="293" t="str">
        <f>IF(AND(ISNUMBER(KP$14),ISNUMBER(MATCH($IC125,EB$15:EB$313,0))),$IC125,"")</f>
        <v/>
      </c>
      <c r="KQ125" s="293" t="str">
        <f>IF(AND(ISNUMBER(KQ$14),ISNUMBER(MATCH($IC125,EC$15:EC$313,0))),$IC125,"")</f>
        <v>sy11</v>
      </c>
      <c r="KR125" s="293" t="str">
        <f>IF(AND(ISNUMBER(KR$14),ISNUMBER(MATCH($IC125,ED$15:ED$313,0))),$IC125,"")</f>
        <v/>
      </c>
      <c r="KS125" s="293" t="str">
        <f>IF(AND(ISNUMBER(KS$14),ISNUMBER(MATCH($IC125,EE$15:EE$313,0))),$IC125,"")</f>
        <v>sy11</v>
      </c>
      <c r="KT125" s="293" t="str">
        <f>IF(AND(ISNUMBER(KT$14),ISNUMBER(MATCH($IC125,EF$15:EF$313,0))),$IC125,"")</f>
        <v>sy11</v>
      </c>
      <c r="KU125" s="293" t="str">
        <f>IF(AND(ISNUMBER(KU$14),ISNUMBER(MATCH($IC125,EG$15:EG$313,0))),$IC125,"")</f>
        <v>sy11</v>
      </c>
      <c r="KV125" s="293" t="str">
        <f>IF(AND(ISNUMBER(KV$14),ISNUMBER(MATCH($IC125,EH$15:EH$313,0))),$IC125,"")</f>
        <v/>
      </c>
      <c r="KW125" s="293" t="str">
        <f>IF(AND(ISNUMBER(KW$14),ISNUMBER(MATCH($IC125,EI$15:EI$313,0))),$IC125,"")</f>
        <v/>
      </c>
      <c r="KX125" s="293" t="str">
        <f>IF(AND(ISNUMBER(KX$14),ISNUMBER(MATCH($IC125,EJ$15:EJ$313,0))),$IC125,"")</f>
        <v/>
      </c>
      <c r="KY125" s="293" t="str">
        <f>IF(AND(ISNUMBER(KY$14),ISNUMBER(MATCH($IC125,EK$15:EK$313,0))),$IC125,"")</f>
        <v/>
      </c>
      <c r="KZ125" s="293"/>
      <c r="LA125" s="293"/>
      <c r="LB125" s="293"/>
      <c r="LC125" s="75">
        <f>COUNTIF(JX125:KY125,"="&amp;IC125)</f>
        <v>4</v>
      </c>
      <c r="LD125" s="71"/>
      <c r="LE125" s="71"/>
      <c r="LF125" s="71"/>
      <c r="LG125" s="71"/>
      <c r="LH125" s="71"/>
      <c r="LI125" s="71"/>
      <c r="LJ125" s="71"/>
      <c r="LK125" s="71"/>
      <c r="LL125" s="71"/>
      <c r="LM125" s="71"/>
      <c r="LN125" s="71"/>
      <c r="LO125" s="71"/>
      <c r="LP125" s="71"/>
      <c r="LQ125" s="71"/>
    </row>
    <row r="126" spans="1:329" ht="6" customHeight="1" x14ac:dyDescent="0.25">
      <c r="A126" s="80"/>
      <c r="B126" s="305">
        <f t="shared" si="259"/>
        <v>112</v>
      </c>
      <c r="C126" s="96" t="s">
        <v>350</v>
      </c>
      <c r="D126" s="306" t="s">
        <v>620</v>
      </c>
      <c r="E126" s="71"/>
      <c r="F126" s="260"/>
      <c r="G126" s="261"/>
      <c r="H126" s="262"/>
      <c r="I126" s="260"/>
      <c r="J126" s="261"/>
      <c r="K126" s="262"/>
      <c r="L126" s="260"/>
      <c r="M126" s="261"/>
      <c r="N126" s="262"/>
      <c r="O126" s="260"/>
      <c r="P126" s="261"/>
      <c r="Q126" s="262"/>
      <c r="R126" s="260"/>
      <c r="S126" s="261"/>
      <c r="T126" s="262"/>
      <c r="U126" s="260"/>
      <c r="V126" s="261"/>
      <c r="W126" s="262"/>
      <c r="X126" s="260"/>
      <c r="Y126" s="261"/>
      <c r="Z126" s="262"/>
      <c r="AA126" s="260"/>
      <c r="AB126" s="261"/>
      <c r="AC126" s="262"/>
      <c r="AD126" s="260"/>
      <c r="AE126" s="261"/>
      <c r="AF126" s="262"/>
      <c r="AG126" s="260"/>
      <c r="AH126" s="261"/>
      <c r="AI126" s="262"/>
      <c r="AJ126" s="260"/>
      <c r="AK126" s="261"/>
      <c r="AL126" s="262"/>
      <c r="AM126" s="260"/>
      <c r="AN126" s="261"/>
      <c r="AO126" s="262"/>
      <c r="AP126" s="283"/>
      <c r="AQ126" s="356"/>
      <c r="AR126" s="351"/>
      <c r="AS126" s="283"/>
      <c r="AT126" s="356"/>
      <c r="AU126" s="351"/>
      <c r="AV126" s="260"/>
      <c r="AW126" s="261"/>
      <c r="AX126" s="262"/>
      <c r="AY126" s="260"/>
      <c r="AZ126" s="261"/>
      <c r="BA126" s="262"/>
      <c r="BB126" s="260"/>
      <c r="BC126" s="261"/>
      <c r="BD126" s="262"/>
      <c r="BE126" s="260"/>
      <c r="BF126" s="261"/>
      <c r="BG126" s="262"/>
      <c r="BH126" s="260"/>
      <c r="BI126" s="261"/>
      <c r="BJ126" s="262"/>
      <c r="BK126" s="260"/>
      <c r="BL126" s="261"/>
      <c r="BM126" s="262"/>
      <c r="BN126" s="260"/>
      <c r="BO126" s="261"/>
      <c r="BP126" s="262"/>
      <c r="BQ126" s="260"/>
      <c r="BR126" s="261"/>
      <c r="BS126" s="262"/>
      <c r="BT126" s="260"/>
      <c r="BU126" s="261"/>
      <c r="BV126" s="262"/>
      <c r="BW126" s="260"/>
      <c r="BX126" s="261"/>
      <c r="BY126" s="262"/>
      <c r="BZ126" s="260"/>
      <c r="CA126" s="261"/>
      <c r="CB126" s="262"/>
      <c r="CC126" s="260"/>
      <c r="CD126" s="261"/>
      <c r="CE126" s="262"/>
      <c r="CF126" s="376" t="s">
        <v>2</v>
      </c>
      <c r="CG126" s="229"/>
      <c r="CH126" s="230" t="str">
        <f>IF(ISNUMBER(FW126),IF(ISNUMBER(MATCH(GA126,$CG$15:$CG$313,0)),0,MAX(CH$14:CH125)+1),"")</f>
        <v/>
      </c>
      <c r="CI126" s="7" t="str">
        <f t="shared" si="154"/>
        <v/>
      </c>
      <c r="CJ126" s="7" t="str">
        <f t="shared" si="155"/>
        <v/>
      </c>
      <c r="CK126" s="7" t="str">
        <f t="shared" si="156"/>
        <v/>
      </c>
      <c r="CL126" s="7" t="str">
        <f t="shared" si="157"/>
        <v/>
      </c>
      <c r="CM126" s="7" t="str">
        <f t="shared" si="158"/>
        <v/>
      </c>
      <c r="CN126" s="7" t="str">
        <f t="shared" si="159"/>
        <v/>
      </c>
      <c r="CO126" s="7" t="str">
        <f t="shared" si="160"/>
        <v/>
      </c>
      <c r="CP126" s="7" t="str">
        <f t="shared" si="161"/>
        <v/>
      </c>
      <c r="CQ126" s="7" t="str">
        <f t="shared" si="162"/>
        <v/>
      </c>
      <c r="CR126" s="7" t="str">
        <f t="shared" si="163"/>
        <v/>
      </c>
      <c r="CS126" s="7" t="str">
        <f t="shared" si="164"/>
        <v/>
      </c>
      <c r="CT126" s="7" t="str">
        <f t="shared" si="165"/>
        <v/>
      </c>
      <c r="CU126" s="7" t="str">
        <f t="shared" si="166"/>
        <v/>
      </c>
      <c r="CV126" s="7" t="str">
        <f t="shared" si="167"/>
        <v/>
      </c>
      <c r="CW126" s="7" t="str">
        <f t="shared" si="168"/>
        <v/>
      </c>
      <c r="CX126" s="7" t="str">
        <f t="shared" si="169"/>
        <v/>
      </c>
      <c r="CY126" s="7" t="str">
        <f t="shared" si="170"/>
        <v/>
      </c>
      <c r="CZ126" s="7" t="str">
        <f t="shared" si="171"/>
        <v/>
      </c>
      <c r="DA126" s="7" t="str">
        <f t="shared" si="172"/>
        <v/>
      </c>
      <c r="DB126" s="7" t="str">
        <f t="shared" si="173"/>
        <v/>
      </c>
      <c r="DC126" s="7" t="str">
        <f t="shared" si="174"/>
        <v/>
      </c>
      <c r="DD126" s="7" t="str">
        <f t="shared" si="175"/>
        <v/>
      </c>
      <c r="DE126" s="7" t="str">
        <f t="shared" si="176"/>
        <v/>
      </c>
      <c r="DF126" s="7" t="str">
        <f t="shared" si="177"/>
        <v/>
      </c>
      <c r="DG126" s="7" t="str">
        <f t="shared" si="178"/>
        <v/>
      </c>
      <c r="DH126" s="7">
        <f t="shared" si="179"/>
        <v>9</v>
      </c>
      <c r="DI126" s="65" t="s">
        <v>2</v>
      </c>
      <c r="DJ126" s="309" t="str">
        <f t="shared" si="180"/>
        <v>-</v>
      </c>
      <c r="DK126" s="309" t="str">
        <f t="shared" si="181"/>
        <v>-</v>
      </c>
      <c r="DL126" s="309" t="str">
        <f t="shared" si="182"/>
        <v>-</v>
      </c>
      <c r="DM126" s="309" t="str">
        <f t="shared" si="183"/>
        <v>-</v>
      </c>
      <c r="DN126" s="309" t="str">
        <f t="shared" si="184"/>
        <v>-</v>
      </c>
      <c r="DO126" s="309" t="str">
        <f t="shared" si="185"/>
        <v>-</v>
      </c>
      <c r="DP126" s="309" t="str">
        <f t="shared" si="186"/>
        <v>-</v>
      </c>
      <c r="DQ126" s="309" t="str">
        <f t="shared" si="187"/>
        <v>-</v>
      </c>
      <c r="DR126" s="309" t="str">
        <f t="shared" si="188"/>
        <v>-</v>
      </c>
      <c r="DS126" s="309" t="str">
        <f t="shared" si="189"/>
        <v>-</v>
      </c>
      <c r="DT126" s="309" t="str">
        <f t="shared" si="190"/>
        <v>-</v>
      </c>
      <c r="DU126" s="309" t="str">
        <f t="shared" si="191"/>
        <v>-</v>
      </c>
      <c r="DV126" s="309" t="str">
        <f t="shared" si="192"/>
        <v>-</v>
      </c>
      <c r="DW126" s="309" t="str">
        <f t="shared" si="193"/>
        <v>-</v>
      </c>
      <c r="DX126" s="309" t="str">
        <f t="shared" si="194"/>
        <v>-</v>
      </c>
      <c r="DY126" s="309" t="str">
        <f t="shared" si="195"/>
        <v>-</v>
      </c>
      <c r="DZ126" s="309" t="str">
        <f t="shared" si="196"/>
        <v>-</v>
      </c>
      <c r="EA126" s="309" t="str">
        <f t="shared" si="197"/>
        <v>-</v>
      </c>
      <c r="EB126" s="309" t="str">
        <f t="shared" si="198"/>
        <v>-</v>
      </c>
      <c r="EC126" s="309" t="str">
        <f t="shared" si="199"/>
        <v>-</v>
      </c>
      <c r="ED126" s="309" t="str">
        <f t="shared" si="200"/>
        <v>-</v>
      </c>
      <c r="EE126" s="309" t="str">
        <f t="shared" si="201"/>
        <v>-</v>
      </c>
      <c r="EF126" s="309" t="str">
        <f t="shared" si="202"/>
        <v>-</v>
      </c>
      <c r="EG126" s="309" t="str">
        <f t="shared" si="203"/>
        <v>-</v>
      </c>
      <c r="EH126" s="309" t="str">
        <f t="shared" si="204"/>
        <v>-</v>
      </c>
      <c r="EI126" s="309" t="str">
        <f t="shared" si="205"/>
        <v>ymax</v>
      </c>
      <c r="EJ126" s="7"/>
      <c r="EK126" s="7"/>
      <c r="EL126" s="7"/>
      <c r="EM126" s="34"/>
      <c r="EN126" s="66" t="str">
        <f t="shared" si="206"/>
        <v>-</v>
      </c>
      <c r="EO126" s="66" t="str">
        <f t="shared" si="207"/>
        <v>-</v>
      </c>
      <c r="EP126" s="66" t="str">
        <f t="shared" si="208"/>
        <v>-</v>
      </c>
      <c r="EQ126" s="66" t="str">
        <f t="shared" si="209"/>
        <v>-</v>
      </c>
      <c r="ER126" s="66" t="str">
        <f t="shared" si="210"/>
        <v>-</v>
      </c>
      <c r="ES126" s="66" t="str">
        <f t="shared" si="211"/>
        <v>-</v>
      </c>
      <c r="ET126" s="66" t="str">
        <f t="shared" si="212"/>
        <v>-</v>
      </c>
      <c r="EU126" s="66" t="str">
        <f t="shared" si="213"/>
        <v>-</v>
      </c>
      <c r="EV126" s="66" t="str">
        <f t="shared" si="214"/>
        <v>-</v>
      </c>
      <c r="EW126" s="66" t="str">
        <f t="shared" si="215"/>
        <v>-</v>
      </c>
      <c r="EX126" s="66" t="str">
        <f t="shared" si="216"/>
        <v>-</v>
      </c>
      <c r="EY126" s="66" t="str">
        <f t="shared" si="217"/>
        <v>-</v>
      </c>
      <c r="EZ126" s="66" t="str">
        <f t="shared" si="218"/>
        <v>-</v>
      </c>
      <c r="FA126" s="66" t="str">
        <f t="shared" si="219"/>
        <v>-</v>
      </c>
      <c r="FB126" s="66" t="str">
        <f t="shared" si="220"/>
        <v>-</v>
      </c>
      <c r="FC126" s="66" t="str">
        <f t="shared" si="221"/>
        <v>-</v>
      </c>
      <c r="FD126" s="66" t="str">
        <f t="shared" si="222"/>
        <v>-</v>
      </c>
      <c r="FE126" s="66" t="str">
        <f t="shared" si="223"/>
        <v>-</v>
      </c>
      <c r="FF126" s="66" t="str">
        <f t="shared" si="224"/>
        <v>-</v>
      </c>
      <c r="FG126" s="66" t="str">
        <f t="shared" si="225"/>
        <v>-</v>
      </c>
      <c r="FH126" s="66" t="str">
        <f t="shared" si="226"/>
        <v>-</v>
      </c>
      <c r="FI126" s="66" t="str">
        <f t="shared" si="227"/>
        <v>-</v>
      </c>
      <c r="FJ126" s="66" t="str">
        <f t="shared" si="228"/>
        <v>-</v>
      </c>
      <c r="FK126" s="66" t="str">
        <f t="shared" si="229"/>
        <v>-</v>
      </c>
      <c r="FL126" s="66" t="str">
        <f t="shared" si="230"/>
        <v>-</v>
      </c>
      <c r="FM126" s="66">
        <f t="shared" si="231"/>
        <v>10</v>
      </c>
      <c r="FN126" s="7"/>
      <c r="FO126" s="7"/>
      <c r="FP126" s="7"/>
      <c r="FQ126" s="97" t="s">
        <v>2</v>
      </c>
      <c r="FR126" s="71"/>
      <c r="FS126" s="7">
        <f>IF(ISNUMBER(INDEX($CI$15:$DI$314,$B126,GC$5)),MAX(FS$14:FS125)+1,0)</f>
        <v>0</v>
      </c>
      <c r="FT126" s="7" t="str">
        <f t="shared" si="232"/>
        <v/>
      </c>
      <c r="FU126" s="7" t="str">
        <f t="shared" si="233"/>
        <v/>
      </c>
      <c r="FV126" s="291">
        <f t="shared" si="234"/>
        <v>112</v>
      </c>
      <c r="FW126" s="291" t="str">
        <f t="shared" si="235"/>
        <v/>
      </c>
      <c r="FX126" s="291" t="str">
        <f t="shared" si="260"/>
        <v/>
      </c>
      <c r="FY126" s="85" t="str">
        <f t="shared" si="237"/>
        <v/>
      </c>
      <c r="FZ126" s="338" t="str">
        <f t="shared" si="238"/>
        <v/>
      </c>
      <c r="GA126" s="316" t="str">
        <f t="shared" si="239"/>
        <v/>
      </c>
      <c r="GB126" s="28" t="str">
        <f t="shared" si="240"/>
        <v/>
      </c>
      <c r="GC126" s="279"/>
      <c r="GD126" s="72"/>
      <c r="GE126" s="72"/>
      <c r="GF126" s="72"/>
      <c r="GG126" s="72"/>
      <c r="GH126" s="72"/>
      <c r="GI126" s="72"/>
      <c r="GJ126" s="72"/>
      <c r="GK126" s="72"/>
      <c r="GL126" s="72"/>
      <c r="GM126" s="72"/>
      <c r="GN126" s="72"/>
      <c r="GO126" s="279" t="str">
        <f>IF(IF(ISNUMBER(MATCH(INDEX($HA126:$LB126,1,GO$14),$GA$15:$GA$313,0)),1,"")=1,INDEX($HA126:$LB126,1,GO$14),"")</f>
        <v/>
      </c>
      <c r="GP126" s="286" t="str">
        <f t="shared" si="245"/>
        <v/>
      </c>
      <c r="GQ126" s="72"/>
      <c r="GR126" s="339" t="str">
        <f>IF(ISNUMBER(IF126),INDEX($GA$15:$GA$313,MATCH(IF126,$IE$15:$IE$190,0),1),"")</f>
        <v/>
      </c>
      <c r="GS126" s="341" t="str">
        <f t="shared" si="246"/>
        <v/>
      </c>
      <c r="GT126" s="340" t="str">
        <f t="shared" si="247"/>
        <v/>
      </c>
      <c r="GU126" s="279"/>
      <c r="GV126" s="72"/>
      <c r="GW126" s="72"/>
      <c r="GX126" s="72"/>
      <c r="GY126" s="72"/>
      <c r="GZ126" s="71"/>
      <c r="HA126" s="282"/>
      <c r="HB126" s="282"/>
      <c r="HC126" s="282"/>
      <c r="HD126" s="282"/>
      <c r="HE126" s="282"/>
      <c r="HF126" s="282"/>
      <c r="HG126" s="282"/>
      <c r="HH126" s="282"/>
      <c r="HI126" s="282"/>
      <c r="HJ126" s="282"/>
      <c r="HK126" s="293"/>
      <c r="HL126" s="293"/>
      <c r="HM126" s="75"/>
      <c r="HN126" s="293">
        <f>IF(HA126&lt;&gt;"",MAX(HN$14:HN125)+1,0)</f>
        <v>0</v>
      </c>
      <c r="HO126" s="293">
        <f>IF(HB126&lt;&gt;"",MAX(HO$14:HO125)+1,0)</f>
        <v>0</v>
      </c>
      <c r="HP126" s="293">
        <f>IF(HC126&lt;&gt;"",MAX(HP$14:HP125)+1,0)</f>
        <v>0</v>
      </c>
      <c r="HQ126" s="293">
        <f>IF(HD126&lt;&gt;"",MAX(HQ$14:HQ125)+1,0)</f>
        <v>0</v>
      </c>
      <c r="HR126" s="293">
        <f>IF(HE126&lt;&gt;"",MAX(HR$14:HR125)+1,0)</f>
        <v>0</v>
      </c>
      <c r="HS126" s="293">
        <f>IF(HF126&lt;&gt;"",MAX(HS$14:HS125)+1,0)</f>
        <v>0</v>
      </c>
      <c r="HT126" s="293">
        <f>IF(HG126&lt;&gt;"",MAX(HT$14:HT125)+1,0)</f>
        <v>0</v>
      </c>
      <c r="HU126" s="293">
        <f>IF(HH126&lt;&gt;"",MAX(HU$14:HU125)+1,0)</f>
        <v>0</v>
      </c>
      <c r="HV126" s="293">
        <f>IF(HI126&lt;&gt;"",MAX(HV$14:HV125)+1,0)</f>
        <v>0</v>
      </c>
      <c r="HW126" s="293">
        <f>IF(HJ126&lt;&gt;"",MAX(HW$14:HW125)+1,0)</f>
        <v>0</v>
      </c>
      <c r="HX126" s="293">
        <f>IF(HK126&lt;&gt;"",MAX(HX$14:HX125)+1,0)</f>
        <v>0</v>
      </c>
      <c r="HY126" s="293">
        <f>IF(HL126&lt;&gt;"",MAX(HY$14:HY125)+1,0)</f>
        <v>0</v>
      </c>
      <c r="HZ126" s="75">
        <f t="shared" si="253"/>
        <v>4</v>
      </c>
      <c r="IA126" s="75">
        <f t="shared" si="254"/>
        <v>0</v>
      </c>
      <c r="IB126" s="75">
        <f t="shared" si="255"/>
        <v>5</v>
      </c>
      <c r="IC126" s="75" t="str">
        <f t="shared" si="256"/>
        <v>sy12</v>
      </c>
      <c r="ID126" s="395" t="str">
        <f t="shared" si="257"/>
        <v/>
      </c>
      <c r="IE126" s="394">
        <f>IF(ISNUMBER(MATCH(GA126,$IC$15:$IC$313,0)),0,MAX(IE$14:IE125)+1)</f>
        <v>0</v>
      </c>
      <c r="IF126" s="394" t="str">
        <f t="shared" si="258"/>
        <v/>
      </c>
      <c r="IG126" s="383"/>
      <c r="IH126" s="80"/>
      <c r="II126" s="19"/>
      <c r="IJ126" s="282"/>
      <c r="IK126" s="71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  <c r="IY126" s="19"/>
      <c r="IZ126" s="19"/>
      <c r="JW126" s="71"/>
      <c r="JX126" s="293" t="str">
        <f>IF(AND(ISNUMBER(JX$14),ISNUMBER(MATCH($IC126,DJ$15:DJ$313,0))),$IC126,"")</f>
        <v/>
      </c>
      <c r="JY126" s="293" t="str">
        <f>IF(AND(ISNUMBER(JY$14),ISNUMBER(MATCH($IC126,DK$15:DK$313,0))),$IC126,"")</f>
        <v/>
      </c>
      <c r="JZ126" s="293" t="str">
        <f>IF(AND(ISNUMBER(JZ$14),ISNUMBER(MATCH($IC126,DL$15:DL$313,0))),$IC126,"")</f>
        <v/>
      </c>
      <c r="KA126" s="293" t="str">
        <f>IF(AND(ISNUMBER(KA$14),ISNUMBER(MATCH($IC126,DM$15:DM$313,0))),$IC126,"")</f>
        <v/>
      </c>
      <c r="KB126" s="293" t="str">
        <f>IF(AND(ISNUMBER(KB$14),ISNUMBER(MATCH($IC126,DN$15:DN$313,0))),$IC126,"")</f>
        <v/>
      </c>
      <c r="KC126" s="293" t="str">
        <f>IF(AND(ISNUMBER(KC$14),ISNUMBER(MATCH($IC126,DO$15:DO$313,0))),$IC126,"")</f>
        <v/>
      </c>
      <c r="KD126" s="293" t="str">
        <f>IF(AND(ISNUMBER(KD$14),ISNUMBER(MATCH($IC126,DP$15:DP$313,0))),$IC126,"")</f>
        <v/>
      </c>
      <c r="KE126" s="293" t="str">
        <f>IF(AND(ISNUMBER(KE$14),ISNUMBER(MATCH($IC126,DQ$15:DQ$313,0))),$IC126,"")</f>
        <v/>
      </c>
      <c r="KF126" s="293" t="str">
        <f>IF(AND(ISNUMBER(KF$14),ISNUMBER(MATCH($IC126,DR$15:DR$313,0))),$IC126,"")</f>
        <v/>
      </c>
      <c r="KG126" s="293" t="str">
        <f>IF(AND(ISNUMBER(KG$14),ISNUMBER(MATCH($IC126,DS$15:DS$313,0))),$IC126,"")</f>
        <v/>
      </c>
      <c r="KH126" s="293" t="str">
        <f>IF(AND(ISNUMBER(KH$14),ISNUMBER(MATCH($IC126,DT$15:DT$313,0))),$IC126,"")</f>
        <v/>
      </c>
      <c r="KI126" s="293" t="str">
        <f>IF(AND(ISNUMBER(KI$14),ISNUMBER(MATCH($IC126,DU$15:DU$313,0))),$IC126,"")</f>
        <v/>
      </c>
      <c r="KJ126" s="293" t="str">
        <f>IF(AND(ISNUMBER(KJ$14),ISNUMBER(MATCH($IC126,DV$15:DV$313,0))),$IC126,"")</f>
        <v/>
      </c>
      <c r="KK126" s="293" t="str">
        <f>IF(AND(ISNUMBER(KK$14),ISNUMBER(MATCH($IC126,DW$15:DW$313,0))),$IC126,"")</f>
        <v/>
      </c>
      <c r="KL126" s="293" t="str">
        <f>IF(AND(ISNUMBER(KL$14),ISNUMBER(MATCH($IC126,DX$15:DX$313,0))),$IC126,"")</f>
        <v/>
      </c>
      <c r="KM126" s="293" t="str">
        <f>IF(AND(ISNUMBER(KM$14),ISNUMBER(MATCH($IC126,DY$15:DY$313,0))),$IC126,"")</f>
        <v/>
      </c>
      <c r="KN126" s="293" t="str">
        <f>IF(AND(ISNUMBER(KN$14),ISNUMBER(MATCH($IC126,DZ$15:DZ$313,0))),$IC126,"")</f>
        <v/>
      </c>
      <c r="KO126" s="293" t="str">
        <f>IF(AND(ISNUMBER(KO$14),ISNUMBER(MATCH($IC126,EA$15:EA$313,0))),$IC126,"")</f>
        <v/>
      </c>
      <c r="KP126" s="293" t="str">
        <f>IF(AND(ISNUMBER(KP$14),ISNUMBER(MATCH($IC126,EB$15:EB$313,0))),$IC126,"")</f>
        <v/>
      </c>
      <c r="KQ126" s="293" t="str">
        <f>IF(AND(ISNUMBER(KQ$14),ISNUMBER(MATCH($IC126,EC$15:EC$313,0))),$IC126,"")</f>
        <v/>
      </c>
      <c r="KR126" s="293" t="str">
        <f>IF(AND(ISNUMBER(KR$14),ISNUMBER(MATCH($IC126,ED$15:ED$313,0))),$IC126,"")</f>
        <v/>
      </c>
      <c r="KS126" s="293" t="str">
        <f>IF(AND(ISNUMBER(KS$14),ISNUMBER(MATCH($IC126,EE$15:EE$313,0))),$IC126,"")</f>
        <v>sy12</v>
      </c>
      <c r="KT126" s="293" t="str">
        <f>IF(AND(ISNUMBER(KT$14),ISNUMBER(MATCH($IC126,EF$15:EF$313,0))),$IC126,"")</f>
        <v/>
      </c>
      <c r="KU126" s="293" t="str">
        <f>IF(AND(ISNUMBER(KU$14),ISNUMBER(MATCH($IC126,EG$15:EG$313,0))),$IC126,"")</f>
        <v>sy12</v>
      </c>
      <c r="KV126" s="293" t="str">
        <f>IF(AND(ISNUMBER(KV$14),ISNUMBER(MATCH($IC126,EH$15:EH$313,0))),$IC126,"")</f>
        <v/>
      </c>
      <c r="KW126" s="293" t="str">
        <f>IF(AND(ISNUMBER(KW$14),ISNUMBER(MATCH($IC126,EI$15:EI$313,0))),$IC126,"")</f>
        <v/>
      </c>
      <c r="KX126" s="293" t="str">
        <f>IF(AND(ISNUMBER(KX$14),ISNUMBER(MATCH($IC126,EJ$15:EJ$313,0))),$IC126,"")</f>
        <v/>
      </c>
      <c r="KY126" s="293" t="str">
        <f>IF(AND(ISNUMBER(KY$14),ISNUMBER(MATCH($IC126,EK$15:EK$313,0))),$IC126,"")</f>
        <v/>
      </c>
      <c r="KZ126" s="293"/>
      <c r="LA126" s="293"/>
      <c r="LB126" s="293"/>
      <c r="LC126" s="75">
        <f>COUNTIF(JX126:KY126,"="&amp;IC126)</f>
        <v>2</v>
      </c>
      <c r="LD126" s="71"/>
      <c r="LE126" s="71"/>
      <c r="LF126" s="71"/>
      <c r="LG126" s="71"/>
      <c r="LH126" s="71"/>
      <c r="LI126" s="71"/>
      <c r="LJ126" s="71"/>
      <c r="LK126" s="71"/>
      <c r="LL126" s="71"/>
      <c r="LM126" s="71"/>
      <c r="LN126" s="71"/>
      <c r="LO126" s="71"/>
      <c r="LP126" s="71"/>
      <c r="LQ126" s="71"/>
    </row>
    <row r="127" spans="1:329" ht="6" customHeight="1" x14ac:dyDescent="0.25">
      <c r="A127" s="80"/>
      <c r="B127" s="305">
        <f t="shared" si="259"/>
        <v>113</v>
      </c>
      <c r="C127" s="96" t="s">
        <v>351</v>
      </c>
      <c r="D127" s="306" t="s">
        <v>621</v>
      </c>
      <c r="E127" s="71"/>
      <c r="F127" s="260"/>
      <c r="G127" s="261"/>
      <c r="H127" s="262"/>
      <c r="I127" s="260"/>
      <c r="J127" s="261"/>
      <c r="K127" s="262"/>
      <c r="L127" s="260"/>
      <c r="M127" s="261"/>
      <c r="N127" s="262"/>
      <c r="O127" s="260"/>
      <c r="P127" s="261"/>
      <c r="Q127" s="262"/>
      <c r="R127" s="260"/>
      <c r="S127" s="261"/>
      <c r="T127" s="262"/>
      <c r="U127" s="260"/>
      <c r="V127" s="261"/>
      <c r="W127" s="262"/>
      <c r="X127" s="260"/>
      <c r="Y127" s="261"/>
      <c r="Z127" s="262"/>
      <c r="AA127" s="260"/>
      <c r="AB127" s="261"/>
      <c r="AC127" s="262"/>
      <c r="AD127" s="260"/>
      <c r="AE127" s="261"/>
      <c r="AF127" s="262"/>
      <c r="AG127" s="260"/>
      <c r="AH127" s="261"/>
      <c r="AI127" s="262"/>
      <c r="AJ127" s="260"/>
      <c r="AK127" s="261"/>
      <c r="AL127" s="262"/>
      <c r="AM127" s="260"/>
      <c r="AN127" s="261"/>
      <c r="AO127" s="262"/>
      <c r="AP127" s="283"/>
      <c r="AQ127" s="356"/>
      <c r="AR127" s="351"/>
      <c r="AS127" s="283"/>
      <c r="AT127" s="356"/>
      <c r="AU127" s="351"/>
      <c r="AV127" s="260"/>
      <c r="AW127" s="261"/>
      <c r="AX127" s="262"/>
      <c r="AY127" s="260"/>
      <c r="AZ127" s="261"/>
      <c r="BA127" s="262"/>
      <c r="BB127" s="260"/>
      <c r="BC127" s="261"/>
      <c r="BD127" s="262"/>
      <c r="BE127" s="260"/>
      <c r="BF127" s="261"/>
      <c r="BG127" s="262"/>
      <c r="BH127" s="260"/>
      <c r="BI127" s="261"/>
      <c r="BJ127" s="262"/>
      <c r="BK127" s="260"/>
      <c r="BL127" s="261"/>
      <c r="BM127" s="262"/>
      <c r="BN127" s="260"/>
      <c r="BO127" s="261"/>
      <c r="BP127" s="262"/>
      <c r="BQ127" s="260"/>
      <c r="BR127" s="261"/>
      <c r="BS127" s="262"/>
      <c r="BT127" s="260"/>
      <c r="BU127" s="261"/>
      <c r="BV127" s="262"/>
      <c r="BW127" s="260"/>
      <c r="BX127" s="261"/>
      <c r="BY127" s="262"/>
      <c r="BZ127" s="260"/>
      <c r="CA127" s="261"/>
      <c r="CB127" s="262"/>
      <c r="CC127" s="260"/>
      <c r="CD127" s="261"/>
      <c r="CE127" s="262"/>
      <c r="CF127" s="376" t="s">
        <v>2</v>
      </c>
      <c r="CG127" s="229"/>
      <c r="CH127" s="230" t="str">
        <f>IF(ISNUMBER(FW127),IF(ISNUMBER(MATCH(GA127,$CG$15:$CG$313,0)),0,MAX(CH$14:CH126)+1),"")</f>
        <v/>
      </c>
      <c r="CI127" s="7" t="str">
        <f t="shared" si="154"/>
        <v/>
      </c>
      <c r="CJ127" s="7" t="str">
        <f t="shared" si="155"/>
        <v/>
      </c>
      <c r="CK127" s="7" t="str">
        <f t="shared" si="156"/>
        <v/>
      </c>
      <c r="CL127" s="7" t="str">
        <f t="shared" si="157"/>
        <v/>
      </c>
      <c r="CM127" s="7" t="str">
        <f t="shared" si="158"/>
        <v/>
      </c>
      <c r="CN127" s="7" t="str">
        <f t="shared" si="159"/>
        <v/>
      </c>
      <c r="CO127" s="7" t="str">
        <f t="shared" si="160"/>
        <v/>
      </c>
      <c r="CP127" s="7" t="str">
        <f t="shared" si="161"/>
        <v/>
      </c>
      <c r="CQ127" s="7" t="str">
        <f t="shared" si="162"/>
        <v/>
      </c>
      <c r="CR127" s="7" t="str">
        <f t="shared" si="163"/>
        <v/>
      </c>
      <c r="CS127" s="7" t="str">
        <f t="shared" si="164"/>
        <v/>
      </c>
      <c r="CT127" s="7" t="str">
        <f t="shared" si="165"/>
        <v/>
      </c>
      <c r="CU127" s="7" t="str">
        <f t="shared" si="166"/>
        <v/>
      </c>
      <c r="CV127" s="7" t="str">
        <f t="shared" si="167"/>
        <v/>
      </c>
      <c r="CW127" s="7" t="str">
        <f t="shared" si="168"/>
        <v/>
      </c>
      <c r="CX127" s="7" t="str">
        <f t="shared" si="169"/>
        <v/>
      </c>
      <c r="CY127" s="7" t="str">
        <f t="shared" si="170"/>
        <v/>
      </c>
      <c r="CZ127" s="7" t="str">
        <f t="shared" si="171"/>
        <v/>
      </c>
      <c r="DA127" s="7" t="str">
        <f t="shared" si="172"/>
        <v/>
      </c>
      <c r="DB127" s="7" t="str">
        <f t="shared" si="173"/>
        <v/>
      </c>
      <c r="DC127" s="7" t="str">
        <f t="shared" si="174"/>
        <v/>
      </c>
      <c r="DD127" s="7" t="str">
        <f t="shared" si="175"/>
        <v/>
      </c>
      <c r="DE127" s="7" t="str">
        <f t="shared" si="176"/>
        <v/>
      </c>
      <c r="DF127" s="7" t="str">
        <f t="shared" si="177"/>
        <v/>
      </c>
      <c r="DG127" s="7" t="str">
        <f t="shared" si="178"/>
        <v/>
      </c>
      <c r="DH127" s="7">
        <f t="shared" si="179"/>
        <v>10</v>
      </c>
      <c r="DI127" s="65" t="s">
        <v>2</v>
      </c>
      <c r="DJ127" s="309" t="str">
        <f t="shared" si="180"/>
        <v>-</v>
      </c>
      <c r="DK127" s="309" t="str">
        <f t="shared" si="181"/>
        <v>-</v>
      </c>
      <c r="DL127" s="309" t="str">
        <f t="shared" si="182"/>
        <v>-</v>
      </c>
      <c r="DM127" s="309" t="str">
        <f t="shared" si="183"/>
        <v>-</v>
      </c>
      <c r="DN127" s="309" t="str">
        <f t="shared" si="184"/>
        <v>-</v>
      </c>
      <c r="DO127" s="309" t="str">
        <f t="shared" si="185"/>
        <v>-</v>
      </c>
      <c r="DP127" s="309" t="str">
        <f t="shared" si="186"/>
        <v>-</v>
      </c>
      <c r="DQ127" s="309" t="str">
        <f t="shared" si="187"/>
        <v>-</v>
      </c>
      <c r="DR127" s="309" t="str">
        <f t="shared" si="188"/>
        <v>-</v>
      </c>
      <c r="DS127" s="309" t="str">
        <f t="shared" si="189"/>
        <v>-</v>
      </c>
      <c r="DT127" s="309" t="str">
        <f t="shared" si="190"/>
        <v>-</v>
      </c>
      <c r="DU127" s="309" t="str">
        <f t="shared" si="191"/>
        <v>-</v>
      </c>
      <c r="DV127" s="309" t="str">
        <f t="shared" si="192"/>
        <v>-</v>
      </c>
      <c r="DW127" s="309" t="str">
        <f t="shared" si="193"/>
        <v>-</v>
      </c>
      <c r="DX127" s="309" t="str">
        <f t="shared" si="194"/>
        <v>-</v>
      </c>
      <c r="DY127" s="309" t="str">
        <f t="shared" si="195"/>
        <v>-</v>
      </c>
      <c r="DZ127" s="309" t="str">
        <f t="shared" si="196"/>
        <v>-</v>
      </c>
      <c r="EA127" s="309" t="str">
        <f t="shared" si="197"/>
        <v>-</v>
      </c>
      <c r="EB127" s="309" t="str">
        <f t="shared" si="198"/>
        <v>-</v>
      </c>
      <c r="EC127" s="309" t="str">
        <f t="shared" si="199"/>
        <v>-</v>
      </c>
      <c r="ED127" s="309" t="str">
        <f t="shared" si="200"/>
        <v>-</v>
      </c>
      <c r="EE127" s="309" t="str">
        <f t="shared" si="201"/>
        <v>-</v>
      </c>
      <c r="EF127" s="309" t="str">
        <f t="shared" si="202"/>
        <v>-</v>
      </c>
      <c r="EG127" s="309" t="str">
        <f t="shared" si="203"/>
        <v>-</v>
      </c>
      <c r="EH127" s="309" t="str">
        <f t="shared" si="204"/>
        <v>-</v>
      </c>
      <c r="EI127" s="309" t="str">
        <f t="shared" si="205"/>
        <v>headtol</v>
      </c>
      <c r="EJ127" s="7"/>
      <c r="EK127" s="7"/>
      <c r="EL127" s="7"/>
      <c r="EM127" s="34"/>
      <c r="EN127" s="66" t="str">
        <f t="shared" si="206"/>
        <v>-</v>
      </c>
      <c r="EO127" s="66" t="str">
        <f t="shared" si="207"/>
        <v>-</v>
      </c>
      <c r="EP127" s="66" t="str">
        <f t="shared" si="208"/>
        <v>-</v>
      </c>
      <c r="EQ127" s="66" t="str">
        <f t="shared" si="209"/>
        <v>-</v>
      </c>
      <c r="ER127" s="66" t="str">
        <f t="shared" si="210"/>
        <v>-</v>
      </c>
      <c r="ES127" s="66" t="str">
        <f t="shared" si="211"/>
        <v>-</v>
      </c>
      <c r="ET127" s="66" t="str">
        <f t="shared" si="212"/>
        <v>-</v>
      </c>
      <c r="EU127" s="66" t="str">
        <f t="shared" si="213"/>
        <v>-</v>
      </c>
      <c r="EV127" s="66" t="str">
        <f t="shared" si="214"/>
        <v>-</v>
      </c>
      <c r="EW127" s="66" t="str">
        <f t="shared" si="215"/>
        <v>-</v>
      </c>
      <c r="EX127" s="66" t="str">
        <f t="shared" si="216"/>
        <v>-</v>
      </c>
      <c r="EY127" s="66" t="str">
        <f t="shared" si="217"/>
        <v>-</v>
      </c>
      <c r="EZ127" s="66" t="str">
        <f t="shared" si="218"/>
        <v>-</v>
      </c>
      <c r="FA127" s="66" t="str">
        <f t="shared" si="219"/>
        <v>-</v>
      </c>
      <c r="FB127" s="66" t="str">
        <f t="shared" si="220"/>
        <v>-</v>
      </c>
      <c r="FC127" s="66" t="str">
        <f t="shared" si="221"/>
        <v>-</v>
      </c>
      <c r="FD127" s="66" t="str">
        <f t="shared" si="222"/>
        <v>-</v>
      </c>
      <c r="FE127" s="66" t="str">
        <f t="shared" si="223"/>
        <v>-</v>
      </c>
      <c r="FF127" s="66" t="str">
        <f t="shared" si="224"/>
        <v>-</v>
      </c>
      <c r="FG127" s="66" t="str">
        <f t="shared" si="225"/>
        <v>-</v>
      </c>
      <c r="FH127" s="66" t="str">
        <f t="shared" si="226"/>
        <v>-</v>
      </c>
      <c r="FI127" s="66" t="str">
        <f t="shared" si="227"/>
        <v>-</v>
      </c>
      <c r="FJ127" s="66" t="str">
        <f t="shared" si="228"/>
        <v>-</v>
      </c>
      <c r="FK127" s="66" t="str">
        <f t="shared" si="229"/>
        <v>-</v>
      </c>
      <c r="FL127" s="66" t="str">
        <f t="shared" si="230"/>
        <v>-</v>
      </c>
      <c r="FM127" s="66">
        <f t="shared" si="231"/>
        <v>1E-4</v>
      </c>
      <c r="FN127" s="7"/>
      <c r="FO127" s="7"/>
      <c r="FP127" s="7"/>
      <c r="FQ127" s="97" t="s">
        <v>2</v>
      </c>
      <c r="FR127" s="71"/>
      <c r="FS127" s="7">
        <f>IF(ISNUMBER(INDEX($CI$15:$DI$314,$B127,GC$5)),MAX(FS$14:FS126)+1,0)</f>
        <v>0</v>
      </c>
      <c r="FT127" s="7" t="str">
        <f t="shared" si="232"/>
        <v/>
      </c>
      <c r="FU127" s="7" t="str">
        <f t="shared" si="233"/>
        <v/>
      </c>
      <c r="FV127" s="291">
        <f t="shared" si="234"/>
        <v>113</v>
      </c>
      <c r="FW127" s="291" t="str">
        <f t="shared" si="235"/>
        <v/>
      </c>
      <c r="FX127" s="291" t="str">
        <f t="shared" si="260"/>
        <v/>
      </c>
      <c r="FY127" s="85" t="str">
        <f t="shared" si="237"/>
        <v/>
      </c>
      <c r="FZ127" s="338" t="str">
        <f t="shared" si="238"/>
        <v/>
      </c>
      <c r="GA127" s="316" t="str">
        <f t="shared" si="239"/>
        <v/>
      </c>
      <c r="GB127" s="28" t="str">
        <f t="shared" si="240"/>
        <v/>
      </c>
      <c r="GC127" s="279"/>
      <c r="GD127" s="72"/>
      <c r="GE127" s="72"/>
      <c r="GF127" s="72"/>
      <c r="GG127" s="72"/>
      <c r="GH127" s="72"/>
      <c r="GI127" s="72"/>
      <c r="GJ127" s="72"/>
      <c r="GK127" s="72"/>
      <c r="GL127" s="72"/>
      <c r="GM127" s="72"/>
      <c r="GN127" s="72"/>
      <c r="GO127" s="279" t="str">
        <f>IF(IF(ISNUMBER(MATCH(INDEX($HA127:$LB127,1,GO$14),$GA$15:$GA$313,0)),1,"")=1,INDEX($HA127:$LB127,1,GO$14),"")</f>
        <v/>
      </c>
      <c r="GP127" s="286" t="str">
        <f t="shared" si="245"/>
        <v/>
      </c>
      <c r="GQ127" s="72"/>
      <c r="GR127" s="339" t="str">
        <f>IF(ISNUMBER(IF127),INDEX($GA$15:$GA$313,MATCH(IF127,$IE$15:$IE$190,0),1),"")</f>
        <v/>
      </c>
      <c r="GS127" s="341" t="str">
        <f t="shared" si="246"/>
        <v/>
      </c>
      <c r="GT127" s="340" t="str">
        <f t="shared" si="247"/>
        <v/>
      </c>
      <c r="GU127" s="279"/>
      <c r="GV127" s="72"/>
      <c r="GW127" s="72"/>
      <c r="GX127" s="72"/>
      <c r="GY127" s="72"/>
      <c r="GZ127" s="71"/>
      <c r="HA127" s="282"/>
      <c r="HB127" s="282"/>
      <c r="HC127" s="282"/>
      <c r="HD127" s="282"/>
      <c r="HE127" s="282"/>
      <c r="HF127" s="282"/>
      <c r="HG127" s="282"/>
      <c r="HH127" s="282"/>
      <c r="HI127" s="282"/>
      <c r="HJ127" s="282"/>
      <c r="HK127" s="293"/>
      <c r="HL127" s="293"/>
      <c r="HM127" s="75"/>
      <c r="HN127" s="293">
        <f>IF(HA127&lt;&gt;"",MAX(HN$14:HN126)+1,0)</f>
        <v>0</v>
      </c>
      <c r="HO127" s="293">
        <f>IF(HB127&lt;&gt;"",MAX(HO$14:HO126)+1,0)</f>
        <v>0</v>
      </c>
      <c r="HP127" s="293">
        <f>IF(HC127&lt;&gt;"",MAX(HP$14:HP126)+1,0)</f>
        <v>0</v>
      </c>
      <c r="HQ127" s="293">
        <f>IF(HD127&lt;&gt;"",MAX(HQ$14:HQ126)+1,0)</f>
        <v>0</v>
      </c>
      <c r="HR127" s="293">
        <f>IF(HE127&lt;&gt;"",MAX(HR$14:HR126)+1,0)</f>
        <v>0</v>
      </c>
      <c r="HS127" s="293">
        <f>IF(HF127&lt;&gt;"",MAX(HS$14:HS126)+1,0)</f>
        <v>0</v>
      </c>
      <c r="HT127" s="293">
        <f>IF(HG127&lt;&gt;"",MAX(HT$14:HT126)+1,0)</f>
        <v>0</v>
      </c>
      <c r="HU127" s="293">
        <f>IF(HH127&lt;&gt;"",MAX(HU$14:HU126)+1,0)</f>
        <v>0</v>
      </c>
      <c r="HV127" s="293">
        <f>IF(HI127&lt;&gt;"",MAX(HV$14:HV126)+1,0)</f>
        <v>0</v>
      </c>
      <c r="HW127" s="293">
        <f>IF(HJ127&lt;&gt;"",MAX(HW$14:HW126)+1,0)</f>
        <v>0</v>
      </c>
      <c r="HX127" s="293">
        <f>IF(HK127&lt;&gt;"",MAX(HX$14:HX126)+1,0)</f>
        <v>0</v>
      </c>
      <c r="HY127" s="293">
        <f>IF(HL127&lt;&gt;"",MAX(HY$14:HY126)+1,0)</f>
        <v>0</v>
      </c>
      <c r="HZ127" s="75">
        <f t="shared" si="253"/>
        <v>4</v>
      </c>
      <c r="IA127" s="75">
        <f t="shared" si="254"/>
        <v>0</v>
      </c>
      <c r="IB127" s="75">
        <f t="shared" si="255"/>
        <v>6</v>
      </c>
      <c r="IC127" s="75" t="str">
        <f t="shared" si="256"/>
        <v>iconvert</v>
      </c>
      <c r="ID127" s="395" t="str">
        <f t="shared" si="257"/>
        <v/>
      </c>
      <c r="IE127" s="394">
        <f>IF(ISNUMBER(MATCH(GA127,$IC$15:$IC$313,0)),0,MAX(IE$14:IE126)+1)</f>
        <v>0</v>
      </c>
      <c r="IF127" s="394" t="str">
        <f t="shared" si="258"/>
        <v/>
      </c>
      <c r="IG127" s="383"/>
      <c r="IH127" s="80"/>
      <c r="II127" s="19"/>
      <c r="IJ127" s="282"/>
      <c r="IK127" s="71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  <c r="IY127" s="19"/>
      <c r="IZ127" s="19"/>
      <c r="JW127" s="71"/>
      <c r="JX127" s="293" t="str">
        <f>IF(AND(ISNUMBER(JX$14),ISNUMBER(MATCH($IC127,DJ$15:DJ$313,0))),$IC127,"")</f>
        <v/>
      </c>
      <c r="JY127" s="293" t="str">
        <f>IF(AND(ISNUMBER(JY$14),ISNUMBER(MATCH($IC127,DK$15:DK$313,0))),$IC127,"")</f>
        <v/>
      </c>
      <c r="JZ127" s="293" t="str">
        <f>IF(AND(ISNUMBER(JZ$14),ISNUMBER(MATCH($IC127,DL$15:DL$313,0))),$IC127,"")</f>
        <v/>
      </c>
      <c r="KA127" s="293" t="str">
        <f>IF(AND(ISNUMBER(KA$14),ISNUMBER(MATCH($IC127,DM$15:DM$313,0))),$IC127,"")</f>
        <v/>
      </c>
      <c r="KB127" s="293" t="str">
        <f>IF(AND(ISNUMBER(KB$14),ISNUMBER(MATCH($IC127,DN$15:DN$313,0))),$IC127,"")</f>
        <v/>
      </c>
      <c r="KC127" s="293" t="str">
        <f>IF(AND(ISNUMBER(KC$14),ISNUMBER(MATCH($IC127,DO$15:DO$313,0))),$IC127,"")</f>
        <v/>
      </c>
      <c r="KD127" s="293" t="str">
        <f>IF(AND(ISNUMBER(KD$14),ISNUMBER(MATCH($IC127,DP$15:DP$313,0))),$IC127,"")</f>
        <v/>
      </c>
      <c r="KE127" s="293" t="str">
        <f>IF(AND(ISNUMBER(KE$14),ISNUMBER(MATCH($IC127,DQ$15:DQ$313,0))),$IC127,"")</f>
        <v/>
      </c>
      <c r="KF127" s="293" t="str">
        <f>IF(AND(ISNUMBER(KF$14),ISNUMBER(MATCH($IC127,DR$15:DR$313,0))),$IC127,"")</f>
        <v/>
      </c>
      <c r="KG127" s="293" t="str">
        <f>IF(AND(ISNUMBER(KG$14),ISNUMBER(MATCH($IC127,DS$15:DS$313,0))),$IC127,"")</f>
        <v/>
      </c>
      <c r="KH127" s="293" t="str">
        <f>IF(AND(ISNUMBER(KH$14),ISNUMBER(MATCH($IC127,DT$15:DT$313,0))),$IC127,"")</f>
        <v/>
      </c>
      <c r="KI127" s="293" t="str">
        <f>IF(AND(ISNUMBER(KI$14),ISNUMBER(MATCH($IC127,DU$15:DU$313,0))),$IC127,"")</f>
        <v/>
      </c>
      <c r="KJ127" s="293" t="str">
        <f>IF(AND(ISNUMBER(KJ$14),ISNUMBER(MATCH($IC127,DV$15:DV$313,0))),$IC127,"")</f>
        <v/>
      </c>
      <c r="KK127" s="293" t="str">
        <f>IF(AND(ISNUMBER(KK$14),ISNUMBER(MATCH($IC127,DW$15:DW$313,0))),$IC127,"")</f>
        <v/>
      </c>
      <c r="KL127" s="293" t="str">
        <f>IF(AND(ISNUMBER(KL$14),ISNUMBER(MATCH($IC127,DX$15:DX$313,0))),$IC127,"")</f>
        <v/>
      </c>
      <c r="KM127" s="293" t="str">
        <f>IF(AND(ISNUMBER(KM$14),ISNUMBER(MATCH($IC127,DY$15:DY$313,0))),$IC127,"")</f>
        <v/>
      </c>
      <c r="KN127" s="293" t="str">
        <f>IF(AND(ISNUMBER(KN$14),ISNUMBER(MATCH($IC127,DZ$15:DZ$313,0))),$IC127,"")</f>
        <v>iconvert</v>
      </c>
      <c r="KO127" s="293" t="str">
        <f>IF(AND(ISNUMBER(KO$14),ISNUMBER(MATCH($IC127,EA$15:EA$313,0))),$IC127,"")</f>
        <v/>
      </c>
      <c r="KP127" s="293" t="str">
        <f>IF(AND(ISNUMBER(KP$14),ISNUMBER(MATCH($IC127,EB$15:EB$313,0))),$IC127,"")</f>
        <v/>
      </c>
      <c r="KQ127" s="293" t="str">
        <f>IF(AND(ISNUMBER(KQ$14),ISNUMBER(MATCH($IC127,EC$15:EC$313,0))),$IC127,"")</f>
        <v/>
      </c>
      <c r="KR127" s="293" t="str">
        <f>IF(AND(ISNUMBER(KR$14),ISNUMBER(MATCH($IC127,ED$15:ED$313,0))),$IC127,"")</f>
        <v/>
      </c>
      <c r="KS127" s="293" t="str">
        <f>IF(AND(ISNUMBER(KS$14),ISNUMBER(MATCH($IC127,EE$15:EE$313,0))),$IC127,"")</f>
        <v/>
      </c>
      <c r="KT127" s="293" t="str">
        <f>IF(AND(ISNUMBER(KT$14),ISNUMBER(MATCH($IC127,EF$15:EF$313,0))),$IC127,"")</f>
        <v/>
      </c>
      <c r="KU127" s="293" t="str">
        <f>IF(AND(ISNUMBER(KU$14),ISNUMBER(MATCH($IC127,EG$15:EG$313,0))),$IC127,"")</f>
        <v/>
      </c>
      <c r="KV127" s="293" t="str">
        <f>IF(AND(ISNUMBER(KV$14),ISNUMBER(MATCH($IC127,EH$15:EH$313,0))),$IC127,"")</f>
        <v/>
      </c>
      <c r="KW127" s="293" t="str">
        <f>IF(AND(ISNUMBER(KW$14),ISNUMBER(MATCH($IC127,EI$15:EI$313,0))),$IC127,"")</f>
        <v/>
      </c>
      <c r="KX127" s="293" t="str">
        <f>IF(AND(ISNUMBER(KX$14),ISNUMBER(MATCH($IC127,EJ$15:EJ$313,0))),$IC127,"")</f>
        <v/>
      </c>
      <c r="KY127" s="293" t="str">
        <f>IF(AND(ISNUMBER(KY$14),ISNUMBER(MATCH($IC127,EK$15:EK$313,0))),$IC127,"")</f>
        <v/>
      </c>
      <c r="KZ127" s="293"/>
      <c r="LA127" s="293"/>
      <c r="LB127" s="293"/>
      <c r="LC127" s="75">
        <f>COUNTIF(JX127:KY127,"="&amp;IC127)</f>
        <v>1</v>
      </c>
      <c r="LD127" s="71"/>
      <c r="LE127" s="71"/>
      <c r="LF127" s="71"/>
      <c r="LG127" s="71"/>
      <c r="LH127" s="71"/>
      <c r="LI127" s="71"/>
      <c r="LJ127" s="71"/>
      <c r="LK127" s="71"/>
      <c r="LL127" s="71"/>
      <c r="LM127" s="71"/>
      <c r="LN127" s="71"/>
      <c r="LO127" s="71"/>
      <c r="LP127" s="71"/>
      <c r="LQ127" s="71"/>
    </row>
    <row r="128" spans="1:329" ht="6" customHeight="1" x14ac:dyDescent="0.25">
      <c r="A128" s="80"/>
      <c r="B128" s="305">
        <f t="shared" si="259"/>
        <v>114</v>
      </c>
      <c r="C128" s="96" t="s">
        <v>352</v>
      </c>
      <c r="D128" s="306" t="s">
        <v>622</v>
      </c>
      <c r="E128" s="71"/>
      <c r="F128" s="260"/>
      <c r="G128" s="261"/>
      <c r="H128" s="262"/>
      <c r="I128" s="260"/>
      <c r="J128" s="261"/>
      <c r="K128" s="262"/>
      <c r="L128" s="260"/>
      <c r="M128" s="261"/>
      <c r="N128" s="262"/>
      <c r="O128" s="260"/>
      <c r="P128" s="261"/>
      <c r="Q128" s="262"/>
      <c r="R128" s="260"/>
      <c r="S128" s="261"/>
      <c r="T128" s="262"/>
      <c r="U128" s="260"/>
      <c r="V128" s="261"/>
      <c r="W128" s="262"/>
      <c r="X128" s="260"/>
      <c r="Y128" s="261"/>
      <c r="Z128" s="262"/>
      <c r="AA128" s="260"/>
      <c r="AB128" s="261"/>
      <c r="AC128" s="262"/>
      <c r="AD128" s="260"/>
      <c r="AE128" s="261"/>
      <c r="AF128" s="262"/>
      <c r="AG128" s="260"/>
      <c r="AH128" s="261"/>
      <c r="AI128" s="262"/>
      <c r="AJ128" s="260"/>
      <c r="AK128" s="261"/>
      <c r="AL128" s="262"/>
      <c r="AM128" s="260"/>
      <c r="AN128" s="261"/>
      <c r="AO128" s="262"/>
      <c r="AP128" s="283"/>
      <c r="AQ128" s="356"/>
      <c r="AR128" s="351"/>
      <c r="AS128" s="283"/>
      <c r="AT128" s="356"/>
      <c r="AU128" s="351"/>
      <c r="AV128" s="260"/>
      <c r="AW128" s="261"/>
      <c r="AX128" s="262"/>
      <c r="AY128" s="260"/>
      <c r="AZ128" s="261"/>
      <c r="BA128" s="262"/>
      <c r="BB128" s="260"/>
      <c r="BC128" s="261"/>
      <c r="BD128" s="262"/>
      <c r="BE128" s="260"/>
      <c r="BF128" s="261"/>
      <c r="BG128" s="262"/>
      <c r="BH128" s="260"/>
      <c r="BI128" s="261"/>
      <c r="BJ128" s="262"/>
      <c r="BK128" s="260"/>
      <c r="BL128" s="261"/>
      <c r="BM128" s="262"/>
      <c r="BN128" s="260"/>
      <c r="BO128" s="261"/>
      <c r="BP128" s="262"/>
      <c r="BQ128" s="260"/>
      <c r="BR128" s="261"/>
      <c r="BS128" s="262"/>
      <c r="BT128" s="260"/>
      <c r="BU128" s="261"/>
      <c r="BV128" s="262"/>
      <c r="BW128" s="260"/>
      <c r="BX128" s="261"/>
      <c r="BY128" s="262"/>
      <c r="BZ128" s="260"/>
      <c r="CA128" s="261"/>
      <c r="CB128" s="262"/>
      <c r="CC128" s="260"/>
      <c r="CD128" s="261"/>
      <c r="CE128" s="262"/>
      <c r="CF128" s="376" t="s">
        <v>2</v>
      </c>
      <c r="CG128" s="229"/>
      <c r="CH128" s="230" t="str">
        <f>IF(ISNUMBER(FW128),IF(ISNUMBER(MATCH(GA128,$CG$15:$CG$313,0)),0,MAX(CH$14:CH127)+1),"")</f>
        <v/>
      </c>
      <c r="CI128" s="7" t="str">
        <f t="shared" si="154"/>
        <v/>
      </c>
      <c r="CJ128" s="7" t="str">
        <f t="shared" si="155"/>
        <v/>
      </c>
      <c r="CK128" s="7" t="str">
        <f t="shared" si="156"/>
        <v/>
      </c>
      <c r="CL128" s="7" t="str">
        <f t="shared" si="157"/>
        <v/>
      </c>
      <c r="CM128" s="7" t="str">
        <f t="shared" si="158"/>
        <v/>
      </c>
      <c r="CN128" s="7" t="str">
        <f t="shared" si="159"/>
        <v/>
      </c>
      <c r="CO128" s="7" t="str">
        <f t="shared" si="160"/>
        <v/>
      </c>
      <c r="CP128" s="7" t="str">
        <f t="shared" si="161"/>
        <v/>
      </c>
      <c r="CQ128" s="7" t="str">
        <f t="shared" si="162"/>
        <v/>
      </c>
      <c r="CR128" s="7" t="str">
        <f t="shared" si="163"/>
        <v/>
      </c>
      <c r="CS128" s="7" t="str">
        <f t="shared" si="164"/>
        <v/>
      </c>
      <c r="CT128" s="7" t="str">
        <f t="shared" si="165"/>
        <v/>
      </c>
      <c r="CU128" s="7" t="str">
        <f t="shared" si="166"/>
        <v/>
      </c>
      <c r="CV128" s="7" t="str">
        <f t="shared" si="167"/>
        <v/>
      </c>
      <c r="CW128" s="7" t="str">
        <f t="shared" si="168"/>
        <v/>
      </c>
      <c r="CX128" s="7" t="str">
        <f t="shared" si="169"/>
        <v/>
      </c>
      <c r="CY128" s="7" t="str">
        <f t="shared" si="170"/>
        <v/>
      </c>
      <c r="CZ128" s="7" t="str">
        <f t="shared" si="171"/>
        <v/>
      </c>
      <c r="DA128" s="7" t="str">
        <f t="shared" si="172"/>
        <v/>
      </c>
      <c r="DB128" s="7" t="str">
        <f t="shared" si="173"/>
        <v/>
      </c>
      <c r="DC128" s="7" t="str">
        <f t="shared" si="174"/>
        <v/>
      </c>
      <c r="DD128" s="7" t="str">
        <f t="shared" si="175"/>
        <v/>
      </c>
      <c r="DE128" s="7" t="str">
        <f t="shared" si="176"/>
        <v/>
      </c>
      <c r="DF128" s="7" t="str">
        <f t="shared" si="177"/>
        <v/>
      </c>
      <c r="DG128" s="7" t="str">
        <f t="shared" si="178"/>
        <v/>
      </c>
      <c r="DH128" s="7">
        <f t="shared" si="179"/>
        <v>11</v>
      </c>
      <c r="DI128" s="65" t="s">
        <v>2</v>
      </c>
      <c r="DJ128" s="309" t="str">
        <f t="shared" si="180"/>
        <v>-</v>
      </c>
      <c r="DK128" s="309" t="str">
        <f t="shared" si="181"/>
        <v>-</v>
      </c>
      <c r="DL128" s="309" t="str">
        <f t="shared" si="182"/>
        <v>-</v>
      </c>
      <c r="DM128" s="309" t="str">
        <f t="shared" si="183"/>
        <v>-</v>
      </c>
      <c r="DN128" s="309" t="str">
        <f t="shared" si="184"/>
        <v>-</v>
      </c>
      <c r="DO128" s="309" t="str">
        <f t="shared" si="185"/>
        <v>-</v>
      </c>
      <c r="DP128" s="309" t="str">
        <f t="shared" si="186"/>
        <v>-</v>
      </c>
      <c r="DQ128" s="309" t="str">
        <f t="shared" si="187"/>
        <v>-</v>
      </c>
      <c r="DR128" s="309" t="str">
        <f t="shared" si="188"/>
        <v>-</v>
      </c>
      <c r="DS128" s="309" t="str">
        <f t="shared" si="189"/>
        <v>-</v>
      </c>
      <c r="DT128" s="309" t="str">
        <f t="shared" si="190"/>
        <v>-</v>
      </c>
      <c r="DU128" s="309" t="str">
        <f t="shared" si="191"/>
        <v>-</v>
      </c>
      <c r="DV128" s="309" t="str">
        <f t="shared" si="192"/>
        <v>-</v>
      </c>
      <c r="DW128" s="309" t="str">
        <f t="shared" si="193"/>
        <v>-</v>
      </c>
      <c r="DX128" s="309" t="str">
        <f t="shared" si="194"/>
        <v>-</v>
      </c>
      <c r="DY128" s="309" t="str">
        <f t="shared" si="195"/>
        <v>-</v>
      </c>
      <c r="DZ128" s="309" t="str">
        <f t="shared" si="196"/>
        <v>-</v>
      </c>
      <c r="EA128" s="309" t="str">
        <f t="shared" si="197"/>
        <v>-</v>
      </c>
      <c r="EB128" s="309" t="str">
        <f t="shared" si="198"/>
        <v>-</v>
      </c>
      <c r="EC128" s="309" t="str">
        <f t="shared" si="199"/>
        <v>-</v>
      </c>
      <c r="ED128" s="309" t="str">
        <f t="shared" si="200"/>
        <v>-</v>
      </c>
      <c r="EE128" s="309" t="str">
        <f t="shared" si="201"/>
        <v>-</v>
      </c>
      <c r="EF128" s="309" t="str">
        <f t="shared" si="202"/>
        <v>-</v>
      </c>
      <c r="EG128" s="309" t="str">
        <f t="shared" si="203"/>
        <v>-</v>
      </c>
      <c r="EH128" s="309" t="str">
        <f t="shared" si="204"/>
        <v>-</v>
      </c>
      <c r="EI128" s="309" t="str">
        <f t="shared" si="205"/>
        <v>fluxtol</v>
      </c>
      <c r="EJ128" s="7"/>
      <c r="EK128" s="7"/>
      <c r="EL128" s="7"/>
      <c r="EM128" s="34"/>
      <c r="EN128" s="66" t="str">
        <f t="shared" si="206"/>
        <v>-</v>
      </c>
      <c r="EO128" s="66" t="str">
        <f t="shared" si="207"/>
        <v>-</v>
      </c>
      <c r="EP128" s="66" t="str">
        <f t="shared" si="208"/>
        <v>-</v>
      </c>
      <c r="EQ128" s="66" t="str">
        <f t="shared" si="209"/>
        <v>-</v>
      </c>
      <c r="ER128" s="66" t="str">
        <f t="shared" si="210"/>
        <v>-</v>
      </c>
      <c r="ES128" s="66" t="str">
        <f t="shared" si="211"/>
        <v>-</v>
      </c>
      <c r="ET128" s="66" t="str">
        <f t="shared" si="212"/>
        <v>-</v>
      </c>
      <c r="EU128" s="66" t="str">
        <f t="shared" si="213"/>
        <v>-</v>
      </c>
      <c r="EV128" s="66" t="str">
        <f t="shared" si="214"/>
        <v>-</v>
      </c>
      <c r="EW128" s="66" t="str">
        <f t="shared" si="215"/>
        <v>-</v>
      </c>
      <c r="EX128" s="66" t="str">
        <f t="shared" si="216"/>
        <v>-</v>
      </c>
      <c r="EY128" s="66" t="str">
        <f t="shared" si="217"/>
        <v>-</v>
      </c>
      <c r="EZ128" s="66" t="str">
        <f t="shared" si="218"/>
        <v>-</v>
      </c>
      <c r="FA128" s="66" t="str">
        <f t="shared" si="219"/>
        <v>-</v>
      </c>
      <c r="FB128" s="66" t="str">
        <f t="shared" si="220"/>
        <v>-</v>
      </c>
      <c r="FC128" s="66" t="str">
        <f t="shared" si="221"/>
        <v>-</v>
      </c>
      <c r="FD128" s="66" t="str">
        <f t="shared" si="222"/>
        <v>-</v>
      </c>
      <c r="FE128" s="66" t="str">
        <f t="shared" si="223"/>
        <v>-</v>
      </c>
      <c r="FF128" s="66" t="str">
        <f t="shared" si="224"/>
        <v>-</v>
      </c>
      <c r="FG128" s="66" t="str">
        <f t="shared" si="225"/>
        <v>-</v>
      </c>
      <c r="FH128" s="66" t="str">
        <f t="shared" si="226"/>
        <v>-</v>
      </c>
      <c r="FI128" s="66" t="str">
        <f t="shared" si="227"/>
        <v>-</v>
      </c>
      <c r="FJ128" s="66" t="str">
        <f t="shared" si="228"/>
        <v>-</v>
      </c>
      <c r="FK128" s="66" t="str">
        <f t="shared" si="229"/>
        <v>-</v>
      </c>
      <c r="FL128" s="66" t="str">
        <f t="shared" si="230"/>
        <v>-</v>
      </c>
      <c r="FM128" s="66">
        <f t="shared" si="231"/>
        <v>5</v>
      </c>
      <c r="FN128" s="7"/>
      <c r="FO128" s="7"/>
      <c r="FP128" s="7"/>
      <c r="FQ128" s="97" t="s">
        <v>2</v>
      </c>
      <c r="FR128" s="71"/>
      <c r="FS128" s="7">
        <f>IF(ISNUMBER(INDEX($CI$15:$DI$314,$B128,GC$5)),MAX(FS$14:FS127)+1,0)</f>
        <v>0</v>
      </c>
      <c r="FT128" s="7" t="str">
        <f t="shared" si="232"/>
        <v/>
      </c>
      <c r="FU128" s="7" t="str">
        <f t="shared" si="233"/>
        <v/>
      </c>
      <c r="FV128" s="291">
        <f t="shared" si="234"/>
        <v>114</v>
      </c>
      <c r="FW128" s="291" t="str">
        <f t="shared" si="235"/>
        <v/>
      </c>
      <c r="FX128" s="291" t="str">
        <f t="shared" si="260"/>
        <v/>
      </c>
      <c r="FY128" s="85" t="str">
        <f t="shared" si="237"/>
        <v/>
      </c>
      <c r="FZ128" s="338" t="str">
        <f t="shared" si="238"/>
        <v/>
      </c>
      <c r="GA128" s="316" t="str">
        <f t="shared" si="239"/>
        <v/>
      </c>
      <c r="GB128" s="28" t="str">
        <f t="shared" si="240"/>
        <v/>
      </c>
      <c r="GC128" s="279"/>
      <c r="GD128" s="72"/>
      <c r="GE128" s="72"/>
      <c r="GF128" s="72"/>
      <c r="GG128" s="72"/>
      <c r="GH128" s="72"/>
      <c r="GI128" s="72"/>
      <c r="GJ128" s="72"/>
      <c r="GK128" s="72"/>
      <c r="GL128" s="72"/>
      <c r="GM128" s="72"/>
      <c r="GN128" s="72"/>
      <c r="GO128" s="279" t="str">
        <f>IF(IF(ISNUMBER(MATCH(INDEX($HA128:$LB128,1,GO$14),$GA$15:$GA$313,0)),1,"")=1,INDEX($HA128:$LB128,1,GO$14),"")</f>
        <v/>
      </c>
      <c r="GP128" s="286" t="str">
        <f t="shared" si="245"/>
        <v/>
      </c>
      <c r="GQ128" s="72"/>
      <c r="GR128" s="339" t="str">
        <f>IF(ISNUMBER(IF128),INDEX($GA$15:$GA$313,MATCH(IF128,$IE$15:$IE$190,0),1),"")</f>
        <v/>
      </c>
      <c r="GS128" s="341" t="str">
        <f t="shared" si="246"/>
        <v/>
      </c>
      <c r="GT128" s="340" t="str">
        <f t="shared" si="247"/>
        <v/>
      </c>
      <c r="GU128" s="279"/>
      <c r="GV128" s="72"/>
      <c r="GW128" s="72"/>
      <c r="GX128" s="72"/>
      <c r="GY128" s="72"/>
      <c r="GZ128" s="71"/>
      <c r="HA128" s="282"/>
      <c r="HB128" s="282"/>
      <c r="HC128" s="282"/>
      <c r="HD128" s="282"/>
      <c r="HE128" s="282"/>
      <c r="HF128" s="282"/>
      <c r="HG128" s="282"/>
      <c r="HH128" s="282"/>
      <c r="HI128" s="282"/>
      <c r="HJ128" s="282"/>
      <c r="HK128" s="293"/>
      <c r="HL128" s="293"/>
      <c r="HM128" s="75"/>
      <c r="HN128" s="293">
        <f>IF(HA128&lt;&gt;"",MAX(HN$14:HN127)+1,0)</f>
        <v>0</v>
      </c>
      <c r="HO128" s="293">
        <f>IF(HB128&lt;&gt;"",MAX(HO$14:HO127)+1,0)</f>
        <v>0</v>
      </c>
      <c r="HP128" s="293">
        <f>IF(HC128&lt;&gt;"",MAX(HP$14:HP127)+1,0)</f>
        <v>0</v>
      </c>
      <c r="HQ128" s="293">
        <f>IF(HD128&lt;&gt;"",MAX(HQ$14:HQ127)+1,0)</f>
        <v>0</v>
      </c>
      <c r="HR128" s="293">
        <f>IF(HE128&lt;&gt;"",MAX(HR$14:HR127)+1,0)</f>
        <v>0</v>
      </c>
      <c r="HS128" s="293">
        <f>IF(HF128&lt;&gt;"",MAX(HS$14:HS127)+1,0)</f>
        <v>0</v>
      </c>
      <c r="HT128" s="293">
        <f>IF(HG128&lt;&gt;"",MAX(HT$14:HT127)+1,0)</f>
        <v>0</v>
      </c>
      <c r="HU128" s="293">
        <f>IF(HH128&lt;&gt;"",MAX(HU$14:HU127)+1,0)</f>
        <v>0</v>
      </c>
      <c r="HV128" s="293">
        <f>IF(HI128&lt;&gt;"",MAX(HV$14:HV127)+1,0)</f>
        <v>0</v>
      </c>
      <c r="HW128" s="293">
        <f>IF(HJ128&lt;&gt;"",MAX(HW$14:HW127)+1,0)</f>
        <v>0</v>
      </c>
      <c r="HX128" s="293">
        <f>IF(HK128&lt;&gt;"",MAX(HX$14:HX127)+1,0)</f>
        <v>0</v>
      </c>
      <c r="HY128" s="293">
        <f>IF(HL128&lt;&gt;"",MAX(HY$14:HY127)+1,0)</f>
        <v>0</v>
      </c>
      <c r="HZ128" s="75">
        <f t="shared" si="253"/>
        <v>4</v>
      </c>
      <c r="IA128" s="75">
        <f t="shared" si="254"/>
        <v>0</v>
      </c>
      <c r="IB128" s="75">
        <f t="shared" si="255"/>
        <v>7</v>
      </c>
      <c r="IC128" s="75" t="str">
        <f t="shared" si="256"/>
        <v>transient</v>
      </c>
      <c r="ID128" s="395" t="str">
        <f t="shared" si="257"/>
        <v/>
      </c>
      <c r="IE128" s="394">
        <f>IF(ISNUMBER(MATCH(GA128,$IC$15:$IC$313,0)),0,MAX(IE$14:IE127)+1)</f>
        <v>0</v>
      </c>
      <c r="IF128" s="394" t="str">
        <f t="shared" si="258"/>
        <v/>
      </c>
      <c r="IG128" s="383"/>
      <c r="IH128" s="80"/>
      <c r="II128" s="19"/>
      <c r="IJ128" s="282"/>
      <c r="IK128" s="71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  <c r="IY128" s="19"/>
      <c r="IZ128" s="19"/>
      <c r="JW128" s="71"/>
      <c r="JX128" s="293" t="str">
        <f>IF(AND(ISNUMBER(JX$14),ISNUMBER(MATCH($IC128,DJ$15:DJ$313,0))),$IC128,"")</f>
        <v/>
      </c>
      <c r="JY128" s="293" t="str">
        <f>IF(AND(ISNUMBER(JY$14),ISNUMBER(MATCH($IC128,DK$15:DK$313,0))),$IC128,"")</f>
        <v/>
      </c>
      <c r="JZ128" s="293" t="str">
        <f>IF(AND(ISNUMBER(JZ$14),ISNUMBER(MATCH($IC128,DL$15:DL$313,0))),$IC128,"")</f>
        <v/>
      </c>
      <c r="KA128" s="293" t="str">
        <f>IF(AND(ISNUMBER(KA$14),ISNUMBER(MATCH($IC128,DM$15:DM$313,0))),$IC128,"")</f>
        <v/>
      </c>
      <c r="KB128" s="293" t="str">
        <f>IF(AND(ISNUMBER(KB$14),ISNUMBER(MATCH($IC128,DN$15:DN$313,0))),$IC128,"")</f>
        <v/>
      </c>
      <c r="KC128" s="293" t="str">
        <f>IF(AND(ISNUMBER(KC$14),ISNUMBER(MATCH($IC128,DO$15:DO$313,0))),$IC128,"")</f>
        <v/>
      </c>
      <c r="KD128" s="293" t="str">
        <f>IF(AND(ISNUMBER(KD$14),ISNUMBER(MATCH($IC128,DP$15:DP$313,0))),$IC128,"")</f>
        <v/>
      </c>
      <c r="KE128" s="293" t="str">
        <f>IF(AND(ISNUMBER(KE$14),ISNUMBER(MATCH($IC128,DQ$15:DQ$313,0))),$IC128,"")</f>
        <v/>
      </c>
      <c r="KF128" s="293" t="str">
        <f>IF(AND(ISNUMBER(KF$14),ISNUMBER(MATCH($IC128,DR$15:DR$313,0))),$IC128,"")</f>
        <v/>
      </c>
      <c r="KG128" s="293" t="str">
        <f>IF(AND(ISNUMBER(KG$14),ISNUMBER(MATCH($IC128,DS$15:DS$313,0))),$IC128,"")</f>
        <v/>
      </c>
      <c r="KH128" s="293" t="str">
        <f>IF(AND(ISNUMBER(KH$14),ISNUMBER(MATCH($IC128,DT$15:DT$313,0))),$IC128,"")</f>
        <v/>
      </c>
      <c r="KI128" s="293" t="str">
        <f>IF(AND(ISNUMBER(KI$14),ISNUMBER(MATCH($IC128,DU$15:DU$313,0))),$IC128,"")</f>
        <v/>
      </c>
      <c r="KJ128" s="293" t="str">
        <f>IF(AND(ISNUMBER(KJ$14),ISNUMBER(MATCH($IC128,DV$15:DV$313,0))),$IC128,"")</f>
        <v/>
      </c>
      <c r="KK128" s="293" t="str">
        <f>IF(AND(ISNUMBER(KK$14),ISNUMBER(MATCH($IC128,DW$15:DW$313,0))),$IC128,"")</f>
        <v/>
      </c>
      <c r="KL128" s="293" t="str">
        <f>IF(AND(ISNUMBER(KL$14),ISNUMBER(MATCH($IC128,DX$15:DX$313,0))),$IC128,"")</f>
        <v/>
      </c>
      <c r="KM128" s="293" t="str">
        <f>IF(AND(ISNUMBER(KM$14),ISNUMBER(MATCH($IC128,DY$15:DY$313,0))),$IC128,"")</f>
        <v/>
      </c>
      <c r="KN128" s="293" t="str">
        <f>IF(AND(ISNUMBER(KN$14),ISNUMBER(MATCH($IC128,DZ$15:DZ$313,0))),$IC128,"")</f>
        <v>transient</v>
      </c>
      <c r="KO128" s="293" t="str">
        <f>IF(AND(ISNUMBER(KO$14),ISNUMBER(MATCH($IC128,EA$15:EA$313,0))),$IC128,"")</f>
        <v/>
      </c>
      <c r="KP128" s="293" t="str">
        <f>IF(AND(ISNUMBER(KP$14),ISNUMBER(MATCH($IC128,EB$15:EB$313,0))),$IC128,"")</f>
        <v/>
      </c>
      <c r="KQ128" s="293" t="str">
        <f>IF(AND(ISNUMBER(KQ$14),ISNUMBER(MATCH($IC128,EC$15:EC$313,0))),$IC128,"")</f>
        <v/>
      </c>
      <c r="KR128" s="293" t="str">
        <f>IF(AND(ISNUMBER(KR$14),ISNUMBER(MATCH($IC128,ED$15:ED$313,0))),$IC128,"")</f>
        <v/>
      </c>
      <c r="KS128" s="293" t="str">
        <f>IF(AND(ISNUMBER(KS$14),ISNUMBER(MATCH($IC128,EE$15:EE$313,0))),$IC128,"")</f>
        <v/>
      </c>
      <c r="KT128" s="293" t="str">
        <f>IF(AND(ISNUMBER(KT$14),ISNUMBER(MATCH($IC128,EF$15:EF$313,0))),$IC128,"")</f>
        <v/>
      </c>
      <c r="KU128" s="293" t="str">
        <f>IF(AND(ISNUMBER(KU$14),ISNUMBER(MATCH($IC128,EG$15:EG$313,0))),$IC128,"")</f>
        <v/>
      </c>
      <c r="KV128" s="293" t="str">
        <f>IF(AND(ISNUMBER(KV$14),ISNUMBER(MATCH($IC128,EH$15:EH$313,0))),$IC128,"")</f>
        <v/>
      </c>
      <c r="KW128" s="293" t="str">
        <f>IF(AND(ISNUMBER(KW$14),ISNUMBER(MATCH($IC128,EI$15:EI$313,0))),$IC128,"")</f>
        <v/>
      </c>
      <c r="KX128" s="293" t="str">
        <f>IF(AND(ISNUMBER(KX$14),ISNUMBER(MATCH($IC128,EJ$15:EJ$313,0))),$IC128,"")</f>
        <v/>
      </c>
      <c r="KY128" s="293" t="str">
        <f>IF(AND(ISNUMBER(KY$14),ISNUMBER(MATCH($IC128,EK$15:EK$313,0))),$IC128,"")</f>
        <v/>
      </c>
      <c r="KZ128" s="293"/>
      <c r="LA128" s="293"/>
      <c r="LB128" s="293"/>
      <c r="LC128" s="75">
        <f>COUNTIF(JX128:KY128,"="&amp;IC128)</f>
        <v>1</v>
      </c>
      <c r="LD128" s="71"/>
      <c r="LE128" s="71"/>
      <c r="LF128" s="71"/>
      <c r="LG128" s="71"/>
      <c r="LH128" s="71"/>
      <c r="LI128" s="71"/>
      <c r="LJ128" s="71"/>
      <c r="LK128" s="71"/>
      <c r="LL128" s="71"/>
      <c r="LM128" s="71"/>
      <c r="LN128" s="71"/>
      <c r="LO128" s="71"/>
      <c r="LP128" s="71"/>
      <c r="LQ128" s="71"/>
    </row>
    <row r="129" spans="1:329" ht="6" customHeight="1" x14ac:dyDescent="0.25">
      <c r="A129" s="80"/>
      <c r="B129" s="305">
        <f t="shared" si="259"/>
        <v>115</v>
      </c>
      <c r="C129" s="96" t="s">
        <v>347</v>
      </c>
      <c r="D129" s="306" t="s">
        <v>623</v>
      </c>
      <c r="E129" s="71"/>
      <c r="F129" s="260"/>
      <c r="G129" s="261"/>
      <c r="H129" s="262"/>
      <c r="I129" s="260"/>
      <c r="J129" s="261"/>
      <c r="K129" s="262"/>
      <c r="L129" s="260"/>
      <c r="M129" s="261"/>
      <c r="N129" s="262"/>
      <c r="O129" s="260"/>
      <c r="P129" s="261"/>
      <c r="Q129" s="262"/>
      <c r="R129" s="260"/>
      <c r="S129" s="261"/>
      <c r="T129" s="262"/>
      <c r="U129" s="260"/>
      <c r="V129" s="261"/>
      <c r="W129" s="262"/>
      <c r="X129" s="260"/>
      <c r="Y129" s="261"/>
      <c r="Z129" s="262"/>
      <c r="AA129" s="260"/>
      <c r="AB129" s="261"/>
      <c r="AC129" s="262"/>
      <c r="AD129" s="260"/>
      <c r="AE129" s="261"/>
      <c r="AF129" s="262"/>
      <c r="AG129" s="260"/>
      <c r="AH129" s="261"/>
      <c r="AI129" s="262"/>
      <c r="AJ129" s="260"/>
      <c r="AK129" s="261"/>
      <c r="AL129" s="262"/>
      <c r="AM129" s="260"/>
      <c r="AN129" s="261"/>
      <c r="AO129" s="262"/>
      <c r="AP129" s="283"/>
      <c r="AQ129" s="356"/>
      <c r="AR129" s="351"/>
      <c r="AS129" s="283"/>
      <c r="AT129" s="356"/>
      <c r="AU129" s="351"/>
      <c r="AV129" s="260"/>
      <c r="AW129" s="261"/>
      <c r="AX129" s="262"/>
      <c r="AY129" s="260"/>
      <c r="AZ129" s="261"/>
      <c r="BA129" s="262"/>
      <c r="BB129" s="260"/>
      <c r="BC129" s="261"/>
      <c r="BD129" s="262"/>
      <c r="BE129" s="260"/>
      <c r="BF129" s="261"/>
      <c r="BG129" s="262"/>
      <c r="BH129" s="260"/>
      <c r="BI129" s="261"/>
      <c r="BJ129" s="262"/>
      <c r="BK129" s="260"/>
      <c r="BL129" s="261"/>
      <c r="BM129" s="262"/>
      <c r="BN129" s="260"/>
      <c r="BO129" s="261"/>
      <c r="BP129" s="262"/>
      <c r="BQ129" s="260"/>
      <c r="BR129" s="261"/>
      <c r="BS129" s="262"/>
      <c r="BT129" s="260"/>
      <c r="BU129" s="261"/>
      <c r="BV129" s="262"/>
      <c r="BW129" s="260"/>
      <c r="BX129" s="261"/>
      <c r="BY129" s="262"/>
      <c r="BZ129" s="260"/>
      <c r="CA129" s="261"/>
      <c r="CB129" s="262"/>
      <c r="CC129" s="260"/>
      <c r="CD129" s="261"/>
      <c r="CE129" s="262"/>
      <c r="CF129" s="376" t="s">
        <v>2</v>
      </c>
      <c r="CG129" s="229"/>
      <c r="CH129" s="230" t="str">
        <f>IF(ISNUMBER(FW129),IF(ISNUMBER(MATCH(GA129,$CG$15:$CG$313,0)),0,MAX(CH$14:CH128)+1),"")</f>
        <v/>
      </c>
      <c r="CI129" s="7" t="str">
        <f t="shared" si="154"/>
        <v/>
      </c>
      <c r="CJ129" s="7" t="str">
        <f t="shared" si="155"/>
        <v/>
      </c>
      <c r="CK129" s="7" t="str">
        <f t="shared" si="156"/>
        <v/>
      </c>
      <c r="CL129" s="7" t="str">
        <f t="shared" si="157"/>
        <v/>
      </c>
      <c r="CM129" s="7" t="str">
        <f t="shared" si="158"/>
        <v/>
      </c>
      <c r="CN129" s="7" t="str">
        <f t="shared" si="159"/>
        <v/>
      </c>
      <c r="CO129" s="7" t="str">
        <f t="shared" si="160"/>
        <v/>
      </c>
      <c r="CP129" s="7" t="str">
        <f t="shared" si="161"/>
        <v/>
      </c>
      <c r="CQ129" s="7" t="str">
        <f t="shared" si="162"/>
        <v/>
      </c>
      <c r="CR129" s="7" t="str">
        <f t="shared" si="163"/>
        <v/>
      </c>
      <c r="CS129" s="7" t="str">
        <f t="shared" si="164"/>
        <v/>
      </c>
      <c r="CT129" s="7" t="str">
        <f t="shared" si="165"/>
        <v/>
      </c>
      <c r="CU129" s="7" t="str">
        <f t="shared" si="166"/>
        <v/>
      </c>
      <c r="CV129" s="7" t="str">
        <f t="shared" si="167"/>
        <v/>
      </c>
      <c r="CW129" s="7" t="str">
        <f t="shared" si="168"/>
        <v/>
      </c>
      <c r="CX129" s="7" t="str">
        <f t="shared" si="169"/>
        <v/>
      </c>
      <c r="CY129" s="7" t="str">
        <f t="shared" si="170"/>
        <v/>
      </c>
      <c r="CZ129" s="7" t="str">
        <f t="shared" si="171"/>
        <v/>
      </c>
      <c r="DA129" s="7" t="str">
        <f t="shared" si="172"/>
        <v/>
      </c>
      <c r="DB129" s="7" t="str">
        <f t="shared" si="173"/>
        <v/>
      </c>
      <c r="DC129" s="7" t="str">
        <f t="shared" si="174"/>
        <v/>
      </c>
      <c r="DD129" s="7" t="str">
        <f t="shared" si="175"/>
        <v/>
      </c>
      <c r="DE129" s="7" t="str">
        <f t="shared" si="176"/>
        <v/>
      </c>
      <c r="DF129" s="7" t="str">
        <f t="shared" si="177"/>
        <v/>
      </c>
      <c r="DG129" s="7" t="str">
        <f t="shared" si="178"/>
        <v/>
      </c>
      <c r="DH129" s="7">
        <f t="shared" si="179"/>
        <v>12</v>
      </c>
      <c r="DI129" s="65" t="s">
        <v>2</v>
      </c>
      <c r="DJ129" s="309" t="str">
        <f t="shared" si="180"/>
        <v>-</v>
      </c>
      <c r="DK129" s="309" t="str">
        <f t="shared" si="181"/>
        <v>-</v>
      </c>
      <c r="DL129" s="309" t="str">
        <f t="shared" si="182"/>
        <v>-</v>
      </c>
      <c r="DM129" s="309" t="str">
        <f t="shared" si="183"/>
        <v>-</v>
      </c>
      <c r="DN129" s="309" t="str">
        <f t="shared" si="184"/>
        <v>-</v>
      </c>
      <c r="DO129" s="309" t="str">
        <f t="shared" si="185"/>
        <v>-</v>
      </c>
      <c r="DP129" s="309" t="str">
        <f t="shared" si="186"/>
        <v>-</v>
      </c>
      <c r="DQ129" s="309" t="str">
        <f t="shared" si="187"/>
        <v>-</v>
      </c>
      <c r="DR129" s="309" t="str">
        <f t="shared" si="188"/>
        <v>-</v>
      </c>
      <c r="DS129" s="309" t="str">
        <f t="shared" si="189"/>
        <v>-</v>
      </c>
      <c r="DT129" s="309" t="str">
        <f t="shared" si="190"/>
        <v>-</v>
      </c>
      <c r="DU129" s="309" t="str">
        <f t="shared" si="191"/>
        <v>-</v>
      </c>
      <c r="DV129" s="309" t="str">
        <f t="shared" si="192"/>
        <v>-</v>
      </c>
      <c r="DW129" s="309" t="str">
        <f t="shared" si="193"/>
        <v>-</v>
      </c>
      <c r="DX129" s="309" t="str">
        <f t="shared" si="194"/>
        <v>-</v>
      </c>
      <c r="DY129" s="309" t="str">
        <f t="shared" si="195"/>
        <v>-</v>
      </c>
      <c r="DZ129" s="309" t="str">
        <f t="shared" si="196"/>
        <v>-</v>
      </c>
      <c r="EA129" s="309" t="str">
        <f t="shared" si="197"/>
        <v>-</v>
      </c>
      <c r="EB129" s="309" t="str">
        <f t="shared" si="198"/>
        <v>-</v>
      </c>
      <c r="EC129" s="309" t="str">
        <f t="shared" si="199"/>
        <v>-</v>
      </c>
      <c r="ED129" s="309" t="str">
        <f t="shared" si="200"/>
        <v>-</v>
      </c>
      <c r="EE129" s="309" t="str">
        <f t="shared" si="201"/>
        <v>-</v>
      </c>
      <c r="EF129" s="309" t="str">
        <f t="shared" si="202"/>
        <v>-</v>
      </c>
      <c r="EG129" s="309" t="str">
        <f t="shared" si="203"/>
        <v>-</v>
      </c>
      <c r="EH129" s="309" t="str">
        <f t="shared" si="204"/>
        <v>-</v>
      </c>
      <c r="EI129" s="309" t="str">
        <f t="shared" si="205"/>
        <v>maxiterout</v>
      </c>
      <c r="EJ129" s="7"/>
      <c r="EK129" s="7"/>
      <c r="EL129" s="7"/>
      <c r="EM129" s="34"/>
      <c r="EN129" s="66" t="str">
        <f t="shared" si="206"/>
        <v>-</v>
      </c>
      <c r="EO129" s="66" t="str">
        <f t="shared" si="207"/>
        <v>-</v>
      </c>
      <c r="EP129" s="66" t="str">
        <f t="shared" si="208"/>
        <v>-</v>
      </c>
      <c r="EQ129" s="66" t="str">
        <f t="shared" si="209"/>
        <v>-</v>
      </c>
      <c r="ER129" s="66" t="str">
        <f t="shared" si="210"/>
        <v>-</v>
      </c>
      <c r="ES129" s="66" t="str">
        <f t="shared" si="211"/>
        <v>-</v>
      </c>
      <c r="ET129" s="66" t="str">
        <f t="shared" si="212"/>
        <v>-</v>
      </c>
      <c r="EU129" s="66" t="str">
        <f t="shared" si="213"/>
        <v>-</v>
      </c>
      <c r="EV129" s="66" t="str">
        <f t="shared" si="214"/>
        <v>-</v>
      </c>
      <c r="EW129" s="66" t="str">
        <f t="shared" si="215"/>
        <v>-</v>
      </c>
      <c r="EX129" s="66" t="str">
        <f t="shared" si="216"/>
        <v>-</v>
      </c>
      <c r="EY129" s="66" t="str">
        <f t="shared" si="217"/>
        <v>-</v>
      </c>
      <c r="EZ129" s="66" t="str">
        <f t="shared" si="218"/>
        <v>-</v>
      </c>
      <c r="FA129" s="66" t="str">
        <f t="shared" si="219"/>
        <v>-</v>
      </c>
      <c r="FB129" s="66" t="str">
        <f t="shared" si="220"/>
        <v>-</v>
      </c>
      <c r="FC129" s="66" t="str">
        <f t="shared" si="221"/>
        <v>-</v>
      </c>
      <c r="FD129" s="66" t="str">
        <f t="shared" si="222"/>
        <v>-</v>
      </c>
      <c r="FE129" s="66" t="str">
        <f t="shared" si="223"/>
        <v>-</v>
      </c>
      <c r="FF129" s="66" t="str">
        <f t="shared" si="224"/>
        <v>-</v>
      </c>
      <c r="FG129" s="66" t="str">
        <f t="shared" si="225"/>
        <v>-</v>
      </c>
      <c r="FH129" s="66" t="str">
        <f t="shared" si="226"/>
        <v>-</v>
      </c>
      <c r="FI129" s="66" t="str">
        <f t="shared" si="227"/>
        <v>-</v>
      </c>
      <c r="FJ129" s="66" t="str">
        <f t="shared" si="228"/>
        <v>-</v>
      </c>
      <c r="FK129" s="66" t="str">
        <f t="shared" si="229"/>
        <v>-</v>
      </c>
      <c r="FL129" s="66" t="str">
        <f t="shared" si="230"/>
        <v>-</v>
      </c>
      <c r="FM129" s="66">
        <f t="shared" si="231"/>
        <v>5000</v>
      </c>
      <c r="FN129" s="7"/>
      <c r="FO129" s="7"/>
      <c r="FP129" s="7"/>
      <c r="FQ129" s="97" t="s">
        <v>2</v>
      </c>
      <c r="FR129" s="71"/>
      <c r="FS129" s="7">
        <f>IF(ISNUMBER(INDEX($CI$15:$DI$314,$B129,GC$5)),MAX(FS$14:FS128)+1,0)</f>
        <v>0</v>
      </c>
      <c r="FT129" s="7" t="str">
        <f t="shared" si="232"/>
        <v/>
      </c>
      <c r="FU129" s="7" t="str">
        <f t="shared" si="233"/>
        <v/>
      </c>
      <c r="FV129" s="291">
        <f t="shared" si="234"/>
        <v>115</v>
      </c>
      <c r="FW129" s="291" t="str">
        <f t="shared" si="235"/>
        <v/>
      </c>
      <c r="FX129" s="291" t="str">
        <f t="shared" si="260"/>
        <v/>
      </c>
      <c r="FY129" s="85" t="str">
        <f t="shared" si="237"/>
        <v/>
      </c>
      <c r="FZ129" s="338" t="str">
        <f t="shared" si="238"/>
        <v/>
      </c>
      <c r="GA129" s="316" t="str">
        <f t="shared" si="239"/>
        <v/>
      </c>
      <c r="GB129" s="28" t="str">
        <f t="shared" si="240"/>
        <v/>
      </c>
      <c r="GC129" s="279"/>
      <c r="GD129" s="72"/>
      <c r="GE129" s="72"/>
      <c r="GF129" s="72"/>
      <c r="GG129" s="72"/>
      <c r="GH129" s="72"/>
      <c r="GI129" s="72"/>
      <c r="GJ129" s="72"/>
      <c r="GK129" s="72"/>
      <c r="GL129" s="72"/>
      <c r="GM129" s="72"/>
      <c r="GN129" s="72"/>
      <c r="GO129" s="279" t="str">
        <f>IF(IF(ISNUMBER(MATCH(INDEX($HA129:$LB129,1,GO$14),$GA$15:$GA$313,0)),1,"")=1,INDEX($HA129:$LB129,1,GO$14),"")</f>
        <v/>
      </c>
      <c r="GP129" s="286" t="str">
        <f t="shared" si="245"/>
        <v/>
      </c>
      <c r="GQ129" s="72"/>
      <c r="GR129" s="339" t="str">
        <f>IF(ISNUMBER(IF129),INDEX($GA$15:$GA$313,MATCH(IF129,$IE$15:$IE$190,0),1),"")</f>
        <v/>
      </c>
      <c r="GS129" s="341" t="str">
        <f t="shared" si="246"/>
        <v/>
      </c>
      <c r="GT129" s="340" t="str">
        <f t="shared" si="247"/>
        <v/>
      </c>
      <c r="GU129" s="279"/>
      <c r="GV129" s="72"/>
      <c r="GW129" s="72"/>
      <c r="GX129" s="72"/>
      <c r="GY129" s="72"/>
      <c r="GZ129" s="71"/>
      <c r="HA129" s="282"/>
      <c r="HB129" s="282"/>
      <c r="HC129" s="282"/>
      <c r="HD129" s="282"/>
      <c r="HE129" s="282"/>
      <c r="HF129" s="282"/>
      <c r="HG129" s="282"/>
      <c r="HH129" s="282"/>
      <c r="HI129" s="282"/>
      <c r="HJ129" s="282"/>
      <c r="HK129" s="293"/>
      <c r="HL129" s="293"/>
      <c r="HM129" s="75"/>
      <c r="HN129" s="293">
        <f>IF(HA129&lt;&gt;"",MAX(HN$14:HN128)+1,0)</f>
        <v>0</v>
      </c>
      <c r="HO129" s="293">
        <f>IF(HB129&lt;&gt;"",MAX(HO$14:HO128)+1,0)</f>
        <v>0</v>
      </c>
      <c r="HP129" s="293">
        <f>IF(HC129&lt;&gt;"",MAX(HP$14:HP128)+1,0)</f>
        <v>0</v>
      </c>
      <c r="HQ129" s="293">
        <f>IF(HD129&lt;&gt;"",MAX(HQ$14:HQ128)+1,0)</f>
        <v>0</v>
      </c>
      <c r="HR129" s="293">
        <f>IF(HE129&lt;&gt;"",MAX(HR$14:HR128)+1,0)</f>
        <v>0</v>
      </c>
      <c r="HS129" s="293">
        <f>IF(HF129&lt;&gt;"",MAX(HS$14:HS128)+1,0)</f>
        <v>0</v>
      </c>
      <c r="HT129" s="293">
        <f>IF(HG129&lt;&gt;"",MAX(HT$14:HT128)+1,0)</f>
        <v>0</v>
      </c>
      <c r="HU129" s="293">
        <f>IF(HH129&lt;&gt;"",MAX(HU$14:HU128)+1,0)</f>
        <v>0</v>
      </c>
      <c r="HV129" s="293">
        <f>IF(HI129&lt;&gt;"",MAX(HV$14:HV128)+1,0)</f>
        <v>0</v>
      </c>
      <c r="HW129" s="293">
        <f>IF(HJ129&lt;&gt;"",MAX(HW$14:HW128)+1,0)</f>
        <v>0</v>
      </c>
      <c r="HX129" s="293">
        <f>IF(HK129&lt;&gt;"",MAX(HX$14:HX128)+1,0)</f>
        <v>0</v>
      </c>
      <c r="HY129" s="293">
        <f>IF(HL129&lt;&gt;"",MAX(HY$14:HY128)+1,0)</f>
        <v>0</v>
      </c>
      <c r="HZ129" s="75">
        <f t="shared" si="253"/>
        <v>4</v>
      </c>
      <c r="IA129" s="75">
        <f t="shared" si="254"/>
        <v>0</v>
      </c>
      <c r="IB129" s="75">
        <f t="shared" si="255"/>
        <v>8</v>
      </c>
      <c r="IC129" s="75">
        <f t="shared" si="256"/>
        <v>0</v>
      </c>
      <c r="ID129" s="395" t="str">
        <f t="shared" si="257"/>
        <v/>
      </c>
      <c r="IE129" s="394">
        <f>IF(ISNUMBER(MATCH(GA129,$IC$15:$IC$313,0)),0,MAX(IE$14:IE128)+1)</f>
        <v>0</v>
      </c>
      <c r="IF129" s="394" t="str">
        <f t="shared" si="258"/>
        <v/>
      </c>
      <c r="IG129" s="383"/>
      <c r="IH129" s="80"/>
      <c r="II129" s="19"/>
      <c r="IJ129" s="282"/>
      <c r="IK129" s="71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  <c r="IY129" s="19"/>
      <c r="IZ129" s="19"/>
      <c r="JW129" s="71"/>
      <c r="JX129" s="293" t="str">
        <f>IF(AND(ISNUMBER(JX$14),ISNUMBER(MATCH($IC129,DJ$15:DJ$313,0))),$IC129,"")</f>
        <v/>
      </c>
      <c r="JY129" s="293" t="str">
        <f>IF(AND(ISNUMBER(JY$14),ISNUMBER(MATCH($IC129,DK$15:DK$313,0))),$IC129,"")</f>
        <v/>
      </c>
      <c r="JZ129" s="293" t="str">
        <f>IF(AND(ISNUMBER(JZ$14),ISNUMBER(MATCH($IC129,DL$15:DL$313,0))),$IC129,"")</f>
        <v/>
      </c>
      <c r="KA129" s="293" t="str">
        <f>IF(AND(ISNUMBER(KA$14),ISNUMBER(MATCH($IC129,DM$15:DM$313,0))),$IC129,"")</f>
        <v/>
      </c>
      <c r="KB129" s="293" t="str">
        <f>IF(AND(ISNUMBER(KB$14),ISNUMBER(MATCH($IC129,DN$15:DN$313,0))),$IC129,"")</f>
        <v/>
      </c>
      <c r="KC129" s="293" t="str">
        <f>IF(AND(ISNUMBER(KC$14),ISNUMBER(MATCH($IC129,DO$15:DO$313,0))),$IC129,"")</f>
        <v/>
      </c>
      <c r="KD129" s="293" t="str">
        <f>IF(AND(ISNUMBER(KD$14),ISNUMBER(MATCH($IC129,DP$15:DP$313,0))),$IC129,"")</f>
        <v/>
      </c>
      <c r="KE129" s="293" t="str">
        <f>IF(AND(ISNUMBER(KE$14),ISNUMBER(MATCH($IC129,DQ$15:DQ$313,0))),$IC129,"")</f>
        <v/>
      </c>
      <c r="KF129" s="293" t="str">
        <f>IF(AND(ISNUMBER(KF$14),ISNUMBER(MATCH($IC129,DR$15:DR$313,0))),$IC129,"")</f>
        <v/>
      </c>
      <c r="KG129" s="293" t="str">
        <f>IF(AND(ISNUMBER(KG$14),ISNUMBER(MATCH($IC129,DS$15:DS$313,0))),$IC129,"")</f>
        <v/>
      </c>
      <c r="KH129" s="293" t="str">
        <f>IF(AND(ISNUMBER(KH$14),ISNUMBER(MATCH($IC129,DT$15:DT$313,0))),$IC129,"")</f>
        <v/>
      </c>
      <c r="KI129" s="293" t="str">
        <f>IF(AND(ISNUMBER(KI$14),ISNUMBER(MATCH($IC129,DU$15:DU$313,0))),$IC129,"")</f>
        <v/>
      </c>
      <c r="KJ129" s="293" t="str">
        <f>IF(AND(ISNUMBER(KJ$14),ISNUMBER(MATCH($IC129,DV$15:DV$313,0))),$IC129,"")</f>
        <v/>
      </c>
      <c r="KK129" s="293" t="str">
        <f>IF(AND(ISNUMBER(KK$14),ISNUMBER(MATCH($IC129,DW$15:DW$313,0))),$IC129,"")</f>
        <v/>
      </c>
      <c r="KL129" s="293" t="str">
        <f>IF(AND(ISNUMBER(KL$14),ISNUMBER(MATCH($IC129,DX$15:DX$313,0))),$IC129,"")</f>
        <v/>
      </c>
      <c r="KM129" s="293" t="str">
        <f>IF(AND(ISNUMBER(KM$14),ISNUMBER(MATCH($IC129,DY$15:DY$313,0))),$IC129,"")</f>
        <v/>
      </c>
      <c r="KN129" s="293" t="str">
        <f>IF(AND(ISNUMBER(KN$14),ISNUMBER(MATCH($IC129,DZ$15:DZ$313,0))),$IC129,"")</f>
        <v/>
      </c>
      <c r="KO129" s="293" t="str">
        <f>IF(AND(ISNUMBER(KO$14),ISNUMBER(MATCH($IC129,EA$15:EA$313,0))),$IC129,"")</f>
        <v/>
      </c>
      <c r="KP129" s="293" t="str">
        <f>IF(AND(ISNUMBER(KP$14),ISNUMBER(MATCH($IC129,EB$15:EB$313,0))),$IC129,"")</f>
        <v/>
      </c>
      <c r="KQ129" s="293" t="str">
        <f>IF(AND(ISNUMBER(KQ$14),ISNUMBER(MATCH($IC129,EC$15:EC$313,0))),$IC129,"")</f>
        <v/>
      </c>
      <c r="KR129" s="293" t="str">
        <f>IF(AND(ISNUMBER(KR$14),ISNUMBER(MATCH($IC129,ED$15:ED$313,0))),$IC129,"")</f>
        <v/>
      </c>
      <c r="KS129" s="293" t="str">
        <f>IF(AND(ISNUMBER(KS$14),ISNUMBER(MATCH($IC129,EE$15:EE$313,0))),$IC129,"")</f>
        <v/>
      </c>
      <c r="KT129" s="293" t="str">
        <f>IF(AND(ISNUMBER(KT$14),ISNUMBER(MATCH($IC129,EF$15:EF$313,0))),$IC129,"")</f>
        <v/>
      </c>
      <c r="KU129" s="293" t="str">
        <f>IF(AND(ISNUMBER(KU$14),ISNUMBER(MATCH($IC129,EG$15:EG$313,0))),$IC129,"")</f>
        <v/>
      </c>
      <c r="KV129" s="293" t="str">
        <f>IF(AND(ISNUMBER(KV$14),ISNUMBER(MATCH($IC129,EH$15:EH$313,0))),$IC129,"")</f>
        <v/>
      </c>
      <c r="KW129" s="293" t="str">
        <f>IF(AND(ISNUMBER(KW$14),ISNUMBER(MATCH($IC129,EI$15:EI$313,0))),$IC129,"")</f>
        <v/>
      </c>
      <c r="KX129" s="293" t="str">
        <f>IF(AND(ISNUMBER(KX$14),ISNUMBER(MATCH($IC129,EJ$15:EJ$313,0))),$IC129,"")</f>
        <v/>
      </c>
      <c r="KY129" s="293" t="str">
        <f>IF(AND(ISNUMBER(KY$14),ISNUMBER(MATCH($IC129,EK$15:EK$313,0))),$IC129,"")</f>
        <v/>
      </c>
      <c r="KZ129" s="293"/>
      <c r="LA129" s="293"/>
      <c r="LB129" s="293"/>
      <c r="LC129" s="75">
        <f>COUNTIF(JX129:KY129,"="&amp;IC129)</f>
        <v>0</v>
      </c>
      <c r="LD129" s="71"/>
      <c r="LE129" s="71"/>
      <c r="LF129" s="71"/>
      <c r="LG129" s="71"/>
      <c r="LH129" s="71"/>
      <c r="LI129" s="71"/>
      <c r="LJ129" s="71"/>
      <c r="LK129" s="71"/>
      <c r="LL129" s="71"/>
      <c r="LM129" s="71"/>
      <c r="LN129" s="71"/>
      <c r="LO129" s="71"/>
      <c r="LP129" s="71"/>
      <c r="LQ129" s="71"/>
    </row>
    <row r="130" spans="1:329" ht="6" customHeight="1" x14ac:dyDescent="0.25">
      <c r="A130" s="80"/>
      <c r="B130" s="305">
        <f t="shared" si="259"/>
        <v>116</v>
      </c>
      <c r="C130" s="96" t="s">
        <v>353</v>
      </c>
      <c r="D130" s="306" t="s">
        <v>624</v>
      </c>
      <c r="E130" s="71"/>
      <c r="F130" s="260"/>
      <c r="G130" s="261"/>
      <c r="H130" s="262"/>
      <c r="I130" s="260"/>
      <c r="J130" s="261"/>
      <c r="K130" s="262"/>
      <c r="L130" s="260"/>
      <c r="M130" s="261"/>
      <c r="N130" s="262"/>
      <c r="O130" s="260"/>
      <c r="P130" s="261"/>
      <c r="Q130" s="262"/>
      <c r="R130" s="260"/>
      <c r="S130" s="261"/>
      <c r="T130" s="262"/>
      <c r="U130" s="260"/>
      <c r="V130" s="261"/>
      <c r="W130" s="262"/>
      <c r="X130" s="260"/>
      <c r="Y130" s="261"/>
      <c r="Z130" s="262"/>
      <c r="AA130" s="260"/>
      <c r="AB130" s="261"/>
      <c r="AC130" s="262"/>
      <c r="AD130" s="260"/>
      <c r="AE130" s="261"/>
      <c r="AF130" s="262"/>
      <c r="AG130" s="260"/>
      <c r="AH130" s="261"/>
      <c r="AI130" s="262"/>
      <c r="AJ130" s="260"/>
      <c r="AK130" s="261"/>
      <c r="AL130" s="262"/>
      <c r="AM130" s="260"/>
      <c r="AN130" s="261"/>
      <c r="AO130" s="262"/>
      <c r="AP130" s="283"/>
      <c r="AQ130" s="356"/>
      <c r="AR130" s="351"/>
      <c r="AS130" s="283"/>
      <c r="AT130" s="356"/>
      <c r="AU130" s="351"/>
      <c r="AV130" s="260"/>
      <c r="AW130" s="261"/>
      <c r="AX130" s="262"/>
      <c r="AY130" s="260"/>
      <c r="AZ130" s="261"/>
      <c r="BA130" s="262"/>
      <c r="BB130" s="260"/>
      <c r="BC130" s="261"/>
      <c r="BD130" s="262"/>
      <c r="BE130" s="260"/>
      <c r="BF130" s="261"/>
      <c r="BG130" s="262"/>
      <c r="BH130" s="260"/>
      <c r="BI130" s="261"/>
      <c r="BJ130" s="262"/>
      <c r="BK130" s="260"/>
      <c r="BL130" s="261"/>
      <c r="BM130" s="262"/>
      <c r="BN130" s="260"/>
      <c r="BO130" s="261"/>
      <c r="BP130" s="262"/>
      <c r="BQ130" s="260"/>
      <c r="BR130" s="261"/>
      <c r="BS130" s="262"/>
      <c r="BT130" s="260"/>
      <c r="BU130" s="261"/>
      <c r="BV130" s="262"/>
      <c r="BW130" s="260"/>
      <c r="BX130" s="261"/>
      <c r="BY130" s="262"/>
      <c r="BZ130" s="260"/>
      <c r="CA130" s="261"/>
      <c r="CB130" s="262"/>
      <c r="CC130" s="260"/>
      <c r="CD130" s="261"/>
      <c r="CE130" s="262"/>
      <c r="CF130" s="376" t="s">
        <v>2</v>
      </c>
      <c r="CG130" s="229"/>
      <c r="CH130" s="230" t="str">
        <f>IF(ISNUMBER(FW130),IF(ISNUMBER(MATCH(GA130,$CG$15:$CG$313,0)),0,MAX(CH$14:CH129)+1),"")</f>
        <v/>
      </c>
      <c r="CI130" s="7" t="str">
        <f t="shared" si="154"/>
        <v/>
      </c>
      <c r="CJ130" s="7" t="str">
        <f t="shared" si="155"/>
        <v/>
      </c>
      <c r="CK130" s="7" t="str">
        <f t="shared" si="156"/>
        <v/>
      </c>
      <c r="CL130" s="7" t="str">
        <f t="shared" si="157"/>
        <v/>
      </c>
      <c r="CM130" s="7" t="str">
        <f t="shared" si="158"/>
        <v/>
      </c>
      <c r="CN130" s="7" t="str">
        <f t="shared" si="159"/>
        <v/>
      </c>
      <c r="CO130" s="7" t="str">
        <f t="shared" si="160"/>
        <v/>
      </c>
      <c r="CP130" s="7" t="str">
        <f t="shared" si="161"/>
        <v/>
      </c>
      <c r="CQ130" s="7" t="str">
        <f t="shared" si="162"/>
        <v/>
      </c>
      <c r="CR130" s="7" t="str">
        <f t="shared" si="163"/>
        <v/>
      </c>
      <c r="CS130" s="7" t="str">
        <f t="shared" si="164"/>
        <v/>
      </c>
      <c r="CT130" s="7" t="str">
        <f t="shared" si="165"/>
        <v/>
      </c>
      <c r="CU130" s="7" t="str">
        <f t="shared" si="166"/>
        <v/>
      </c>
      <c r="CV130" s="7" t="str">
        <f t="shared" si="167"/>
        <v/>
      </c>
      <c r="CW130" s="7" t="str">
        <f t="shared" si="168"/>
        <v/>
      </c>
      <c r="CX130" s="7" t="str">
        <f t="shared" si="169"/>
        <v/>
      </c>
      <c r="CY130" s="7" t="str">
        <f t="shared" si="170"/>
        <v/>
      </c>
      <c r="CZ130" s="7" t="str">
        <f t="shared" si="171"/>
        <v/>
      </c>
      <c r="DA130" s="7" t="str">
        <f t="shared" si="172"/>
        <v/>
      </c>
      <c r="DB130" s="7" t="str">
        <f t="shared" si="173"/>
        <v/>
      </c>
      <c r="DC130" s="7" t="str">
        <f t="shared" si="174"/>
        <v/>
      </c>
      <c r="DD130" s="7" t="str">
        <f t="shared" si="175"/>
        <v/>
      </c>
      <c r="DE130" s="7" t="str">
        <f t="shared" si="176"/>
        <v/>
      </c>
      <c r="DF130" s="7" t="str">
        <f t="shared" si="177"/>
        <v/>
      </c>
      <c r="DG130" s="7" t="str">
        <f t="shared" si="178"/>
        <v/>
      </c>
      <c r="DH130" s="7">
        <f t="shared" si="179"/>
        <v>13</v>
      </c>
      <c r="DI130" s="65" t="s">
        <v>2</v>
      </c>
      <c r="DJ130" s="309" t="str">
        <f t="shared" si="180"/>
        <v>-</v>
      </c>
      <c r="DK130" s="309" t="str">
        <f t="shared" si="181"/>
        <v>-</v>
      </c>
      <c r="DL130" s="309" t="str">
        <f t="shared" si="182"/>
        <v>-</v>
      </c>
      <c r="DM130" s="309" t="str">
        <f t="shared" si="183"/>
        <v>-</v>
      </c>
      <c r="DN130" s="309" t="str">
        <f t="shared" si="184"/>
        <v>-</v>
      </c>
      <c r="DO130" s="309" t="str">
        <f t="shared" si="185"/>
        <v>-</v>
      </c>
      <c r="DP130" s="309" t="str">
        <f t="shared" si="186"/>
        <v>-</v>
      </c>
      <c r="DQ130" s="309" t="str">
        <f t="shared" si="187"/>
        <v>-</v>
      </c>
      <c r="DR130" s="309" t="str">
        <f t="shared" si="188"/>
        <v>-</v>
      </c>
      <c r="DS130" s="309" t="str">
        <f t="shared" si="189"/>
        <v>-</v>
      </c>
      <c r="DT130" s="309" t="str">
        <f t="shared" si="190"/>
        <v>-</v>
      </c>
      <c r="DU130" s="309" t="str">
        <f t="shared" si="191"/>
        <v>-</v>
      </c>
      <c r="DV130" s="309" t="str">
        <f t="shared" si="192"/>
        <v>-</v>
      </c>
      <c r="DW130" s="309" t="str">
        <f t="shared" si="193"/>
        <v>-</v>
      </c>
      <c r="DX130" s="309" t="str">
        <f t="shared" si="194"/>
        <v>-</v>
      </c>
      <c r="DY130" s="309" t="str">
        <f t="shared" si="195"/>
        <v>-</v>
      </c>
      <c r="DZ130" s="309" t="str">
        <f t="shared" si="196"/>
        <v>-</v>
      </c>
      <c r="EA130" s="309" t="str">
        <f t="shared" si="197"/>
        <v>-</v>
      </c>
      <c r="EB130" s="309" t="str">
        <f t="shared" si="198"/>
        <v>-</v>
      </c>
      <c r="EC130" s="309" t="str">
        <f t="shared" si="199"/>
        <v>-</v>
      </c>
      <c r="ED130" s="309" t="str">
        <f t="shared" si="200"/>
        <v>-</v>
      </c>
      <c r="EE130" s="309" t="str">
        <f t="shared" si="201"/>
        <v>-</v>
      </c>
      <c r="EF130" s="309" t="str">
        <f t="shared" si="202"/>
        <v>-</v>
      </c>
      <c r="EG130" s="309" t="str">
        <f t="shared" si="203"/>
        <v>-</v>
      </c>
      <c r="EH130" s="309" t="str">
        <f t="shared" si="204"/>
        <v>-</v>
      </c>
      <c r="EI130" s="309" t="str">
        <f t="shared" si="205"/>
        <v>thickfact</v>
      </c>
      <c r="EJ130" s="7"/>
      <c r="EK130" s="7"/>
      <c r="EL130" s="7"/>
      <c r="EM130" s="34"/>
      <c r="EN130" s="66" t="str">
        <f t="shared" si="206"/>
        <v>-</v>
      </c>
      <c r="EO130" s="66" t="str">
        <f t="shared" si="207"/>
        <v>-</v>
      </c>
      <c r="EP130" s="66" t="str">
        <f t="shared" si="208"/>
        <v>-</v>
      </c>
      <c r="EQ130" s="66" t="str">
        <f t="shared" si="209"/>
        <v>-</v>
      </c>
      <c r="ER130" s="66" t="str">
        <f t="shared" si="210"/>
        <v>-</v>
      </c>
      <c r="ES130" s="66" t="str">
        <f t="shared" si="211"/>
        <v>-</v>
      </c>
      <c r="ET130" s="66" t="str">
        <f t="shared" si="212"/>
        <v>-</v>
      </c>
      <c r="EU130" s="66" t="str">
        <f t="shared" si="213"/>
        <v>-</v>
      </c>
      <c r="EV130" s="66" t="str">
        <f t="shared" si="214"/>
        <v>-</v>
      </c>
      <c r="EW130" s="66" t="str">
        <f t="shared" si="215"/>
        <v>-</v>
      </c>
      <c r="EX130" s="66" t="str">
        <f t="shared" si="216"/>
        <v>-</v>
      </c>
      <c r="EY130" s="66" t="str">
        <f t="shared" si="217"/>
        <v>-</v>
      </c>
      <c r="EZ130" s="66" t="str">
        <f t="shared" si="218"/>
        <v>-</v>
      </c>
      <c r="FA130" s="66" t="str">
        <f t="shared" si="219"/>
        <v>-</v>
      </c>
      <c r="FB130" s="66" t="str">
        <f t="shared" si="220"/>
        <v>-</v>
      </c>
      <c r="FC130" s="66" t="str">
        <f t="shared" si="221"/>
        <v>-</v>
      </c>
      <c r="FD130" s="66" t="str">
        <f t="shared" si="222"/>
        <v>-</v>
      </c>
      <c r="FE130" s="66" t="str">
        <f t="shared" si="223"/>
        <v>-</v>
      </c>
      <c r="FF130" s="66" t="str">
        <f t="shared" si="224"/>
        <v>-</v>
      </c>
      <c r="FG130" s="66" t="str">
        <f t="shared" si="225"/>
        <v>-</v>
      </c>
      <c r="FH130" s="66" t="str">
        <f t="shared" si="226"/>
        <v>-</v>
      </c>
      <c r="FI130" s="66" t="str">
        <f t="shared" si="227"/>
        <v>-</v>
      </c>
      <c r="FJ130" s="66" t="str">
        <f t="shared" si="228"/>
        <v>-</v>
      </c>
      <c r="FK130" s="66" t="str">
        <f t="shared" si="229"/>
        <v>-</v>
      </c>
      <c r="FL130" s="66" t="str">
        <f t="shared" si="230"/>
        <v>-</v>
      </c>
      <c r="FM130" s="66">
        <f t="shared" si="231"/>
        <v>9.9999999999999995E-7</v>
      </c>
      <c r="FN130" s="7"/>
      <c r="FO130" s="7"/>
      <c r="FP130" s="7"/>
      <c r="FQ130" s="97" t="s">
        <v>2</v>
      </c>
      <c r="FR130" s="71"/>
      <c r="FS130" s="7">
        <f>IF(ISNUMBER(INDEX($CI$15:$DI$314,$B130,GC$5)),MAX(FS$14:FS129)+1,0)</f>
        <v>0</v>
      </c>
      <c r="FT130" s="7" t="str">
        <f t="shared" si="232"/>
        <v/>
      </c>
      <c r="FU130" s="7" t="str">
        <f t="shared" si="233"/>
        <v/>
      </c>
      <c r="FV130" s="291">
        <f t="shared" si="234"/>
        <v>116</v>
      </c>
      <c r="FW130" s="291" t="str">
        <f t="shared" si="235"/>
        <v/>
      </c>
      <c r="FX130" s="291" t="str">
        <f t="shared" si="260"/>
        <v/>
      </c>
      <c r="FY130" s="85" t="str">
        <f t="shared" si="237"/>
        <v/>
      </c>
      <c r="FZ130" s="338" t="str">
        <f t="shared" si="238"/>
        <v/>
      </c>
      <c r="GA130" s="316" t="str">
        <f t="shared" si="239"/>
        <v/>
      </c>
      <c r="GB130" s="28" t="str">
        <f t="shared" si="240"/>
        <v/>
      </c>
      <c r="GC130" s="279"/>
      <c r="GD130" s="72"/>
      <c r="GE130" s="72"/>
      <c r="GF130" s="72"/>
      <c r="GG130" s="72"/>
      <c r="GH130" s="72"/>
      <c r="GI130" s="72"/>
      <c r="GJ130" s="72"/>
      <c r="GK130" s="72"/>
      <c r="GL130" s="72"/>
      <c r="GM130" s="72"/>
      <c r="GN130" s="72"/>
      <c r="GO130" s="279" t="str">
        <f>IF(IF(ISNUMBER(MATCH(INDEX($HA130:$LB130,1,GO$14),$GA$15:$GA$313,0)),1,"")=1,INDEX($HA130:$LB130,1,GO$14),"")</f>
        <v/>
      </c>
      <c r="GP130" s="286" t="str">
        <f t="shared" si="245"/>
        <v/>
      </c>
      <c r="GQ130" s="72"/>
      <c r="GR130" s="339" t="str">
        <f>IF(ISNUMBER(IF130),INDEX($GA$15:$GA$313,MATCH(IF130,$IE$15:$IE$190,0),1),"")</f>
        <v/>
      </c>
      <c r="GS130" s="341" t="str">
        <f t="shared" si="246"/>
        <v/>
      </c>
      <c r="GT130" s="340" t="str">
        <f t="shared" si="247"/>
        <v/>
      </c>
      <c r="GU130" s="279"/>
      <c r="GV130" s="72"/>
      <c r="GW130" s="72"/>
      <c r="GX130" s="72"/>
      <c r="GY130" s="72"/>
      <c r="GZ130" s="71"/>
      <c r="HA130" s="282"/>
      <c r="HB130" s="282"/>
      <c r="HC130" s="282"/>
      <c r="HD130" s="282"/>
      <c r="HE130" s="282"/>
      <c r="HF130" s="282"/>
      <c r="HG130" s="282"/>
      <c r="HH130" s="282"/>
      <c r="HI130" s="282"/>
      <c r="HJ130" s="282"/>
      <c r="HK130" s="293"/>
      <c r="HL130" s="293"/>
      <c r="HM130" s="75"/>
      <c r="HN130" s="293">
        <f>IF(HA130&lt;&gt;"",MAX(HN$14:HN129)+1,0)</f>
        <v>0</v>
      </c>
      <c r="HO130" s="293">
        <f>IF(HB130&lt;&gt;"",MAX(HO$14:HO129)+1,0)</f>
        <v>0</v>
      </c>
      <c r="HP130" s="293">
        <f>IF(HC130&lt;&gt;"",MAX(HP$14:HP129)+1,0)</f>
        <v>0</v>
      </c>
      <c r="HQ130" s="293">
        <f>IF(HD130&lt;&gt;"",MAX(HQ$14:HQ129)+1,0)</f>
        <v>0</v>
      </c>
      <c r="HR130" s="293">
        <f>IF(HE130&lt;&gt;"",MAX(HR$14:HR129)+1,0)</f>
        <v>0</v>
      </c>
      <c r="HS130" s="293">
        <f>IF(HF130&lt;&gt;"",MAX(HS$14:HS129)+1,0)</f>
        <v>0</v>
      </c>
      <c r="HT130" s="293">
        <f>IF(HG130&lt;&gt;"",MAX(HT$14:HT129)+1,0)</f>
        <v>0</v>
      </c>
      <c r="HU130" s="293">
        <f>IF(HH130&lt;&gt;"",MAX(HU$14:HU129)+1,0)</f>
        <v>0</v>
      </c>
      <c r="HV130" s="293">
        <f>IF(HI130&lt;&gt;"",MAX(HV$14:HV129)+1,0)</f>
        <v>0</v>
      </c>
      <c r="HW130" s="293">
        <f>IF(HJ130&lt;&gt;"",MAX(HW$14:HW129)+1,0)</f>
        <v>0</v>
      </c>
      <c r="HX130" s="293">
        <f>IF(HK130&lt;&gt;"",MAX(HX$14:HX129)+1,0)</f>
        <v>0</v>
      </c>
      <c r="HY130" s="293">
        <f>IF(HL130&lt;&gt;"",MAX(HY$14:HY129)+1,0)</f>
        <v>0</v>
      </c>
      <c r="HZ130" s="75">
        <f t="shared" si="253"/>
        <v>4</v>
      </c>
      <c r="IA130" s="75">
        <f t="shared" si="254"/>
        <v>0</v>
      </c>
      <c r="IB130" s="75">
        <f t="shared" si="255"/>
        <v>9</v>
      </c>
      <c r="IC130" s="75" t="str">
        <f t="shared" si="256"/>
        <v>IC</v>
      </c>
      <c r="ID130" s="395" t="str">
        <f t="shared" si="257"/>
        <v/>
      </c>
      <c r="IE130" s="394">
        <f>IF(ISNUMBER(MATCH(GA130,$IC$15:$IC$313,0)),0,MAX(IE$14:IE129)+1)</f>
        <v>0</v>
      </c>
      <c r="IF130" s="394" t="str">
        <f t="shared" si="258"/>
        <v/>
      </c>
      <c r="IG130" s="383"/>
      <c r="IH130" s="80"/>
      <c r="II130" s="19"/>
      <c r="IJ130" s="282"/>
      <c r="IK130" s="71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W130" s="71"/>
      <c r="JX130" s="293" t="str">
        <f>IF(AND(ISNUMBER(JX$14),ISNUMBER(MATCH($IC130,DJ$15:DJ$313,0))),$IC130,"")</f>
        <v/>
      </c>
      <c r="JY130" s="293" t="str">
        <f>IF(AND(ISNUMBER(JY$14),ISNUMBER(MATCH($IC130,DK$15:DK$313,0))),$IC130,"")</f>
        <v/>
      </c>
      <c r="JZ130" s="293" t="str">
        <f>IF(AND(ISNUMBER(JZ$14),ISNUMBER(MATCH($IC130,DL$15:DL$313,0))),$IC130,"")</f>
        <v/>
      </c>
      <c r="KA130" s="293" t="str">
        <f>IF(AND(ISNUMBER(KA$14),ISNUMBER(MATCH($IC130,DM$15:DM$313,0))),$IC130,"")</f>
        <v/>
      </c>
      <c r="KB130" s="293" t="str">
        <f>IF(AND(ISNUMBER(KB$14),ISNUMBER(MATCH($IC130,DN$15:DN$313,0))),$IC130,"")</f>
        <v/>
      </c>
      <c r="KC130" s="293" t="str">
        <f>IF(AND(ISNUMBER(KC$14),ISNUMBER(MATCH($IC130,DO$15:DO$313,0))),$IC130,"")</f>
        <v/>
      </c>
      <c r="KD130" s="293" t="str">
        <f>IF(AND(ISNUMBER(KD$14),ISNUMBER(MATCH($IC130,DP$15:DP$313,0))),$IC130,"")</f>
        <v/>
      </c>
      <c r="KE130" s="293" t="str">
        <f>IF(AND(ISNUMBER(KE$14),ISNUMBER(MATCH($IC130,DQ$15:DQ$313,0))),$IC130,"")</f>
        <v/>
      </c>
      <c r="KF130" s="293" t="str">
        <f>IF(AND(ISNUMBER(KF$14),ISNUMBER(MATCH($IC130,DR$15:DR$313,0))),$IC130,"")</f>
        <v/>
      </c>
      <c r="KG130" s="293" t="str">
        <f>IF(AND(ISNUMBER(KG$14),ISNUMBER(MATCH($IC130,DS$15:DS$313,0))),$IC130,"")</f>
        <v/>
      </c>
      <c r="KH130" s="293" t="str">
        <f>IF(AND(ISNUMBER(KH$14),ISNUMBER(MATCH($IC130,DT$15:DT$313,0))),$IC130,"")</f>
        <v/>
      </c>
      <c r="KI130" s="293" t="str">
        <f>IF(AND(ISNUMBER(KI$14),ISNUMBER(MATCH($IC130,DU$15:DU$313,0))),$IC130,"")</f>
        <v/>
      </c>
      <c r="KJ130" s="293" t="str">
        <f>IF(AND(ISNUMBER(KJ$14),ISNUMBER(MATCH($IC130,DV$15:DV$313,0))),$IC130,"")</f>
        <v>IC</v>
      </c>
      <c r="KK130" s="293" t="str">
        <f>IF(AND(ISNUMBER(KK$14),ISNUMBER(MATCH($IC130,DW$15:DW$313,0))),$IC130,"")</f>
        <v>IC</v>
      </c>
      <c r="KL130" s="293" t="str">
        <f>IF(AND(ISNUMBER(KL$14),ISNUMBER(MATCH($IC130,DX$15:DX$313,0))),$IC130,"")</f>
        <v>IC</v>
      </c>
      <c r="KM130" s="293" t="str">
        <f>IF(AND(ISNUMBER(KM$14),ISNUMBER(MATCH($IC130,DY$15:DY$313,0))),$IC130,"")</f>
        <v>IC</v>
      </c>
      <c r="KN130" s="293" t="str">
        <f>IF(AND(ISNUMBER(KN$14),ISNUMBER(MATCH($IC130,DZ$15:DZ$313,0))),$IC130,"")</f>
        <v>IC</v>
      </c>
      <c r="KO130" s="293" t="str">
        <f>IF(AND(ISNUMBER(KO$14),ISNUMBER(MATCH($IC130,EA$15:EA$313,0))),$IC130,"")</f>
        <v>IC</v>
      </c>
      <c r="KP130" s="293" t="str">
        <f>IF(AND(ISNUMBER(KP$14),ISNUMBER(MATCH($IC130,EB$15:EB$313,0))),$IC130,"")</f>
        <v>IC</v>
      </c>
      <c r="KQ130" s="293" t="str">
        <f>IF(AND(ISNUMBER(KQ$14),ISNUMBER(MATCH($IC130,EC$15:EC$313,0))),$IC130,"")</f>
        <v>IC</v>
      </c>
      <c r="KR130" s="293" t="str">
        <f>IF(AND(ISNUMBER(KR$14),ISNUMBER(MATCH($IC130,ED$15:ED$313,0))),$IC130,"")</f>
        <v/>
      </c>
      <c r="KS130" s="293" t="str">
        <f>IF(AND(ISNUMBER(KS$14),ISNUMBER(MATCH($IC130,EE$15:EE$313,0))),$IC130,"")</f>
        <v>IC</v>
      </c>
      <c r="KT130" s="293" t="str">
        <f>IF(AND(ISNUMBER(KT$14),ISNUMBER(MATCH($IC130,EF$15:EF$313,0))),$IC130,"")</f>
        <v/>
      </c>
      <c r="KU130" s="293" t="str">
        <f>IF(AND(ISNUMBER(KU$14),ISNUMBER(MATCH($IC130,EG$15:EG$313,0))),$IC130,"")</f>
        <v/>
      </c>
      <c r="KV130" s="293" t="str">
        <f>IF(AND(ISNUMBER(KV$14),ISNUMBER(MATCH($IC130,EH$15:EH$313,0))),$IC130,"")</f>
        <v/>
      </c>
      <c r="KW130" s="293" t="str">
        <f>IF(AND(ISNUMBER(KW$14),ISNUMBER(MATCH($IC130,EI$15:EI$313,0))),$IC130,"")</f>
        <v/>
      </c>
      <c r="KX130" s="293" t="str">
        <f>IF(AND(ISNUMBER(KX$14),ISNUMBER(MATCH($IC130,EJ$15:EJ$313,0))),$IC130,"")</f>
        <v/>
      </c>
      <c r="KY130" s="293" t="str">
        <f>IF(AND(ISNUMBER(KY$14),ISNUMBER(MATCH($IC130,EK$15:EK$313,0))),$IC130,"")</f>
        <v/>
      </c>
      <c r="KZ130" s="293"/>
      <c r="LA130" s="293"/>
      <c r="LB130" s="293"/>
      <c r="LC130" s="75">
        <f>COUNTIF(JX130:KY130,"="&amp;IC130)</f>
        <v>9</v>
      </c>
      <c r="LD130" s="71"/>
      <c r="LE130" s="71"/>
      <c r="LF130" s="71"/>
      <c r="LG130" s="71"/>
      <c r="LH130" s="71"/>
      <c r="LI130" s="71"/>
      <c r="LJ130" s="71"/>
      <c r="LK130" s="71"/>
      <c r="LL130" s="71"/>
      <c r="LM130" s="71"/>
      <c r="LN130" s="71"/>
      <c r="LO130" s="71"/>
      <c r="LP130" s="71"/>
      <c r="LQ130" s="71"/>
    </row>
    <row r="131" spans="1:329" ht="6" customHeight="1" x14ac:dyDescent="0.25">
      <c r="A131" s="80"/>
      <c r="B131" s="305">
        <f t="shared" si="259"/>
        <v>117</v>
      </c>
      <c r="C131" s="96" t="s">
        <v>354</v>
      </c>
      <c r="D131" s="306" t="s">
        <v>625</v>
      </c>
      <c r="E131" s="71"/>
      <c r="F131" s="260"/>
      <c r="G131" s="261"/>
      <c r="H131" s="262"/>
      <c r="I131" s="260"/>
      <c r="J131" s="261"/>
      <c r="K131" s="262"/>
      <c r="L131" s="260"/>
      <c r="M131" s="261"/>
      <c r="N131" s="262"/>
      <c r="O131" s="260"/>
      <c r="P131" s="261"/>
      <c r="Q131" s="262"/>
      <c r="R131" s="260"/>
      <c r="S131" s="261"/>
      <c r="T131" s="262"/>
      <c r="U131" s="260"/>
      <c r="V131" s="261"/>
      <c r="W131" s="262"/>
      <c r="X131" s="260"/>
      <c r="Y131" s="261"/>
      <c r="Z131" s="262"/>
      <c r="AA131" s="260"/>
      <c r="AB131" s="261"/>
      <c r="AC131" s="262"/>
      <c r="AD131" s="260"/>
      <c r="AE131" s="261"/>
      <c r="AF131" s="262"/>
      <c r="AG131" s="260"/>
      <c r="AH131" s="261"/>
      <c r="AI131" s="262"/>
      <c r="AJ131" s="260"/>
      <c r="AK131" s="261"/>
      <c r="AL131" s="262"/>
      <c r="AM131" s="260"/>
      <c r="AN131" s="261"/>
      <c r="AO131" s="262"/>
      <c r="AP131" s="283"/>
      <c r="AQ131" s="356"/>
      <c r="AR131" s="351"/>
      <c r="AS131" s="283"/>
      <c r="AT131" s="356"/>
      <c r="AU131" s="351"/>
      <c r="AV131" s="260"/>
      <c r="AW131" s="261"/>
      <c r="AX131" s="262"/>
      <c r="AY131" s="260"/>
      <c r="AZ131" s="261"/>
      <c r="BA131" s="262"/>
      <c r="BB131" s="260"/>
      <c r="BC131" s="261"/>
      <c r="BD131" s="262"/>
      <c r="BE131" s="260"/>
      <c r="BF131" s="261"/>
      <c r="BG131" s="262"/>
      <c r="BH131" s="260"/>
      <c r="BI131" s="261"/>
      <c r="BJ131" s="262"/>
      <c r="BK131" s="260"/>
      <c r="BL131" s="261"/>
      <c r="BM131" s="262"/>
      <c r="BN131" s="260"/>
      <c r="BO131" s="261"/>
      <c r="BP131" s="262"/>
      <c r="BQ131" s="260"/>
      <c r="BR131" s="261"/>
      <c r="BS131" s="262"/>
      <c r="BT131" s="260"/>
      <c r="BU131" s="261"/>
      <c r="BV131" s="262"/>
      <c r="BW131" s="260"/>
      <c r="BX131" s="261"/>
      <c r="BY131" s="262"/>
      <c r="BZ131" s="260"/>
      <c r="CA131" s="261"/>
      <c r="CB131" s="262"/>
      <c r="CC131" s="260"/>
      <c r="CD131" s="261"/>
      <c r="CE131" s="262"/>
      <c r="CF131" s="376" t="s">
        <v>2</v>
      </c>
      <c r="CG131" s="229"/>
      <c r="CH131" s="230" t="str">
        <f>IF(ISNUMBER(FW131),IF(ISNUMBER(MATCH(GA131,$CG$15:$CG$313,0)),0,MAX(CH$14:CH130)+1),"")</f>
        <v/>
      </c>
      <c r="CI131" s="7" t="str">
        <f t="shared" si="154"/>
        <v/>
      </c>
      <c r="CJ131" s="7" t="str">
        <f t="shared" si="155"/>
        <v/>
      </c>
      <c r="CK131" s="7" t="str">
        <f t="shared" si="156"/>
        <v/>
      </c>
      <c r="CL131" s="7" t="str">
        <f t="shared" si="157"/>
        <v/>
      </c>
      <c r="CM131" s="7" t="str">
        <f t="shared" si="158"/>
        <v/>
      </c>
      <c r="CN131" s="7" t="str">
        <f t="shared" si="159"/>
        <v/>
      </c>
      <c r="CO131" s="7" t="str">
        <f t="shared" si="160"/>
        <v/>
      </c>
      <c r="CP131" s="7" t="str">
        <f t="shared" si="161"/>
        <v/>
      </c>
      <c r="CQ131" s="7" t="str">
        <f t="shared" si="162"/>
        <v/>
      </c>
      <c r="CR131" s="7" t="str">
        <f t="shared" si="163"/>
        <v/>
      </c>
      <c r="CS131" s="7" t="str">
        <f t="shared" si="164"/>
        <v/>
      </c>
      <c r="CT131" s="7" t="str">
        <f t="shared" si="165"/>
        <v/>
      </c>
      <c r="CU131" s="7" t="str">
        <f t="shared" si="166"/>
        <v/>
      </c>
      <c r="CV131" s="7" t="str">
        <f t="shared" si="167"/>
        <v/>
      </c>
      <c r="CW131" s="7" t="str">
        <f t="shared" si="168"/>
        <v/>
      </c>
      <c r="CX131" s="7" t="str">
        <f t="shared" si="169"/>
        <v/>
      </c>
      <c r="CY131" s="7" t="str">
        <f t="shared" si="170"/>
        <v/>
      </c>
      <c r="CZ131" s="7" t="str">
        <f t="shared" si="171"/>
        <v/>
      </c>
      <c r="DA131" s="7" t="str">
        <f t="shared" si="172"/>
        <v/>
      </c>
      <c r="DB131" s="7" t="str">
        <f t="shared" si="173"/>
        <v/>
      </c>
      <c r="DC131" s="7" t="str">
        <f t="shared" si="174"/>
        <v/>
      </c>
      <c r="DD131" s="7" t="str">
        <f t="shared" si="175"/>
        <v/>
      </c>
      <c r="DE131" s="7" t="str">
        <f t="shared" si="176"/>
        <v/>
      </c>
      <c r="DF131" s="7" t="str">
        <f t="shared" si="177"/>
        <v/>
      </c>
      <c r="DG131" s="7" t="str">
        <f t="shared" si="178"/>
        <v/>
      </c>
      <c r="DH131" s="7">
        <f t="shared" si="179"/>
        <v>14</v>
      </c>
      <c r="DI131" s="65" t="s">
        <v>2</v>
      </c>
      <c r="DJ131" s="309" t="str">
        <f t="shared" si="180"/>
        <v>-</v>
      </c>
      <c r="DK131" s="309" t="str">
        <f t="shared" si="181"/>
        <v>-</v>
      </c>
      <c r="DL131" s="309" t="str">
        <f t="shared" si="182"/>
        <v>-</v>
      </c>
      <c r="DM131" s="309" t="str">
        <f t="shared" si="183"/>
        <v>-</v>
      </c>
      <c r="DN131" s="309" t="str">
        <f t="shared" si="184"/>
        <v>-</v>
      </c>
      <c r="DO131" s="309" t="str">
        <f t="shared" si="185"/>
        <v>-</v>
      </c>
      <c r="DP131" s="309" t="str">
        <f t="shared" si="186"/>
        <v>-</v>
      </c>
      <c r="DQ131" s="309" t="str">
        <f t="shared" si="187"/>
        <v>-</v>
      </c>
      <c r="DR131" s="309" t="str">
        <f t="shared" si="188"/>
        <v>-</v>
      </c>
      <c r="DS131" s="309" t="str">
        <f t="shared" si="189"/>
        <v>-</v>
      </c>
      <c r="DT131" s="309" t="str">
        <f t="shared" si="190"/>
        <v>-</v>
      </c>
      <c r="DU131" s="309" t="str">
        <f t="shared" si="191"/>
        <v>-</v>
      </c>
      <c r="DV131" s="309" t="str">
        <f t="shared" si="192"/>
        <v>-</v>
      </c>
      <c r="DW131" s="309" t="str">
        <f t="shared" si="193"/>
        <v>-</v>
      </c>
      <c r="DX131" s="309" t="str">
        <f t="shared" si="194"/>
        <v>-</v>
      </c>
      <c r="DY131" s="309" t="str">
        <f t="shared" si="195"/>
        <v>-</v>
      </c>
      <c r="DZ131" s="309" t="str">
        <f t="shared" si="196"/>
        <v>-</v>
      </c>
      <c r="EA131" s="309" t="str">
        <f t="shared" si="197"/>
        <v>-</v>
      </c>
      <c r="EB131" s="309" t="str">
        <f t="shared" si="198"/>
        <v>-</v>
      </c>
      <c r="EC131" s="309" t="str">
        <f t="shared" si="199"/>
        <v>-</v>
      </c>
      <c r="ED131" s="309" t="str">
        <f t="shared" si="200"/>
        <v>-</v>
      </c>
      <c r="EE131" s="309" t="str">
        <f t="shared" si="201"/>
        <v>-</v>
      </c>
      <c r="EF131" s="309" t="str">
        <f t="shared" si="202"/>
        <v>-</v>
      </c>
      <c r="EG131" s="309" t="str">
        <f t="shared" si="203"/>
        <v>-</v>
      </c>
      <c r="EH131" s="309" t="str">
        <f t="shared" si="204"/>
        <v>-</v>
      </c>
      <c r="EI131" s="309" t="str">
        <f t="shared" si="205"/>
        <v>linmeth</v>
      </c>
      <c r="EJ131" s="7"/>
      <c r="EK131" s="7"/>
      <c r="EL131" s="7"/>
      <c r="EM131" s="34"/>
      <c r="EN131" s="66" t="str">
        <f t="shared" si="206"/>
        <v>-</v>
      </c>
      <c r="EO131" s="66" t="str">
        <f t="shared" si="207"/>
        <v>-</v>
      </c>
      <c r="EP131" s="66" t="str">
        <f t="shared" si="208"/>
        <v>-</v>
      </c>
      <c r="EQ131" s="66" t="str">
        <f t="shared" si="209"/>
        <v>-</v>
      </c>
      <c r="ER131" s="66" t="str">
        <f t="shared" si="210"/>
        <v>-</v>
      </c>
      <c r="ES131" s="66" t="str">
        <f t="shared" si="211"/>
        <v>-</v>
      </c>
      <c r="ET131" s="66" t="str">
        <f t="shared" si="212"/>
        <v>-</v>
      </c>
      <c r="EU131" s="66" t="str">
        <f t="shared" si="213"/>
        <v>-</v>
      </c>
      <c r="EV131" s="66" t="str">
        <f t="shared" si="214"/>
        <v>-</v>
      </c>
      <c r="EW131" s="66" t="str">
        <f t="shared" si="215"/>
        <v>-</v>
      </c>
      <c r="EX131" s="66" t="str">
        <f t="shared" si="216"/>
        <v>-</v>
      </c>
      <c r="EY131" s="66" t="str">
        <f t="shared" si="217"/>
        <v>-</v>
      </c>
      <c r="EZ131" s="66" t="str">
        <f t="shared" si="218"/>
        <v>-</v>
      </c>
      <c r="FA131" s="66" t="str">
        <f t="shared" si="219"/>
        <v>-</v>
      </c>
      <c r="FB131" s="66" t="str">
        <f t="shared" si="220"/>
        <v>-</v>
      </c>
      <c r="FC131" s="66" t="str">
        <f t="shared" si="221"/>
        <v>-</v>
      </c>
      <c r="FD131" s="66" t="str">
        <f t="shared" si="222"/>
        <v>-</v>
      </c>
      <c r="FE131" s="66" t="str">
        <f t="shared" si="223"/>
        <v>-</v>
      </c>
      <c r="FF131" s="66" t="str">
        <f t="shared" si="224"/>
        <v>-</v>
      </c>
      <c r="FG131" s="66" t="str">
        <f t="shared" si="225"/>
        <v>-</v>
      </c>
      <c r="FH131" s="66" t="str">
        <f t="shared" si="226"/>
        <v>-</v>
      </c>
      <c r="FI131" s="66" t="str">
        <f t="shared" si="227"/>
        <v>-</v>
      </c>
      <c r="FJ131" s="66" t="str">
        <f t="shared" si="228"/>
        <v>-</v>
      </c>
      <c r="FK131" s="66" t="str">
        <f t="shared" si="229"/>
        <v>-</v>
      </c>
      <c r="FL131" s="66" t="str">
        <f t="shared" si="230"/>
        <v>-</v>
      </c>
      <c r="FM131" s="66">
        <f t="shared" si="231"/>
        <v>2</v>
      </c>
      <c r="FN131" s="7"/>
      <c r="FO131" s="7"/>
      <c r="FP131" s="7"/>
      <c r="FQ131" s="97" t="s">
        <v>2</v>
      </c>
      <c r="FR131" s="71"/>
      <c r="FS131" s="7">
        <f>IF(ISNUMBER(INDEX($CI$15:$DI$314,$B131,GC$5)),MAX(FS$14:FS130)+1,0)</f>
        <v>0</v>
      </c>
      <c r="FT131" s="7" t="str">
        <f t="shared" si="232"/>
        <v/>
      </c>
      <c r="FU131" s="7" t="str">
        <f t="shared" si="233"/>
        <v/>
      </c>
      <c r="FV131" s="291">
        <f t="shared" si="234"/>
        <v>117</v>
      </c>
      <c r="FW131" s="291" t="str">
        <f t="shared" si="235"/>
        <v/>
      </c>
      <c r="FX131" s="291" t="str">
        <f t="shared" si="260"/>
        <v/>
      </c>
      <c r="FY131" s="85" t="str">
        <f t="shared" si="237"/>
        <v/>
      </c>
      <c r="FZ131" s="338" t="str">
        <f t="shared" si="238"/>
        <v/>
      </c>
      <c r="GA131" s="316" t="str">
        <f t="shared" si="239"/>
        <v/>
      </c>
      <c r="GB131" s="28" t="str">
        <f t="shared" si="240"/>
        <v/>
      </c>
      <c r="GC131" s="279"/>
      <c r="GD131" s="72"/>
      <c r="GE131" s="72"/>
      <c r="GF131" s="72"/>
      <c r="GG131" s="72"/>
      <c r="GH131" s="72"/>
      <c r="GI131" s="72"/>
      <c r="GJ131" s="72"/>
      <c r="GK131" s="72"/>
      <c r="GL131" s="72"/>
      <c r="GM131" s="72"/>
      <c r="GN131" s="72"/>
      <c r="GO131" s="279" t="str">
        <f>IF(IF(ISNUMBER(MATCH(INDEX($HA131:$LB131,1,GO$14),$GA$15:$GA$313,0)),1,"")=1,INDEX($HA131:$LB131,1,GO$14),"")</f>
        <v/>
      </c>
      <c r="GP131" s="286" t="str">
        <f t="shared" si="245"/>
        <v/>
      </c>
      <c r="GQ131" s="72"/>
      <c r="GR131" s="339" t="str">
        <f>IF(ISNUMBER(IF131),INDEX($GA$15:$GA$313,MATCH(IF131,$IE$15:$IE$190,0),1),"")</f>
        <v/>
      </c>
      <c r="GS131" s="341" t="str">
        <f t="shared" si="246"/>
        <v/>
      </c>
      <c r="GT131" s="340" t="str">
        <f t="shared" si="247"/>
        <v/>
      </c>
      <c r="GU131" s="279"/>
      <c r="GV131" s="72"/>
      <c r="GW131" s="72"/>
      <c r="GX131" s="72"/>
      <c r="GY131" s="72"/>
      <c r="GZ131" s="71"/>
      <c r="HA131" s="282"/>
      <c r="HB131" s="282"/>
      <c r="HC131" s="282"/>
      <c r="HD131" s="282"/>
      <c r="HE131" s="282"/>
      <c r="HF131" s="282"/>
      <c r="HG131" s="282"/>
      <c r="HH131" s="282"/>
      <c r="HI131" s="282"/>
      <c r="HJ131" s="282"/>
      <c r="HK131" s="293"/>
      <c r="HL131" s="293"/>
      <c r="HM131" s="75"/>
      <c r="HN131" s="293">
        <f>IF(HA131&lt;&gt;"",MAX(HN$14:HN130)+1,0)</f>
        <v>0</v>
      </c>
      <c r="HO131" s="293">
        <f>IF(HB131&lt;&gt;"",MAX(HO$14:HO130)+1,0)</f>
        <v>0</v>
      </c>
      <c r="HP131" s="293">
        <f>IF(HC131&lt;&gt;"",MAX(HP$14:HP130)+1,0)</f>
        <v>0</v>
      </c>
      <c r="HQ131" s="293">
        <f>IF(HD131&lt;&gt;"",MAX(HQ$14:HQ130)+1,0)</f>
        <v>0</v>
      </c>
      <c r="HR131" s="293">
        <f>IF(HE131&lt;&gt;"",MAX(HR$14:HR130)+1,0)</f>
        <v>0</v>
      </c>
      <c r="HS131" s="293">
        <f>IF(HF131&lt;&gt;"",MAX(HS$14:HS130)+1,0)</f>
        <v>0</v>
      </c>
      <c r="HT131" s="293">
        <f>IF(HG131&lt;&gt;"",MAX(HT$14:HT130)+1,0)</f>
        <v>0</v>
      </c>
      <c r="HU131" s="293">
        <f>IF(HH131&lt;&gt;"",MAX(HU$14:HU130)+1,0)</f>
        <v>0</v>
      </c>
      <c r="HV131" s="293">
        <f>IF(HI131&lt;&gt;"",MAX(HV$14:HV130)+1,0)</f>
        <v>0</v>
      </c>
      <c r="HW131" s="293">
        <f>IF(HJ131&lt;&gt;"",MAX(HW$14:HW130)+1,0)</f>
        <v>0</v>
      </c>
      <c r="HX131" s="293">
        <f>IF(HK131&lt;&gt;"",MAX(HX$14:HX130)+1,0)</f>
        <v>0</v>
      </c>
      <c r="HY131" s="293">
        <f>IF(HL131&lt;&gt;"",MAX(HY$14:HY130)+1,0)</f>
        <v>0</v>
      </c>
      <c r="HZ131" s="75">
        <f t="shared" si="253"/>
        <v>4</v>
      </c>
      <c r="IA131" s="75">
        <f t="shared" si="254"/>
        <v>0</v>
      </c>
      <c r="IB131" s="75">
        <f t="shared" si="255"/>
        <v>10</v>
      </c>
      <c r="IC131" s="75" t="str">
        <f t="shared" si="256"/>
        <v>strt</v>
      </c>
      <c r="ID131" s="395" t="str">
        <f t="shared" si="257"/>
        <v/>
      </c>
      <c r="IE131" s="394">
        <f>IF(ISNUMBER(MATCH(GA131,$IC$15:$IC$313,0)),0,MAX(IE$14:IE130)+1)</f>
        <v>0</v>
      </c>
      <c r="IF131" s="394" t="str">
        <f t="shared" si="258"/>
        <v/>
      </c>
      <c r="IG131" s="383"/>
      <c r="IH131" s="80"/>
      <c r="II131" s="19"/>
      <c r="IJ131" s="282"/>
      <c r="IK131" s="71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W131" s="71"/>
      <c r="JX131" s="293" t="str">
        <f>IF(AND(ISNUMBER(JX$14),ISNUMBER(MATCH($IC131,DJ$15:DJ$313,0))),$IC131,"")</f>
        <v>strt</v>
      </c>
      <c r="JY131" s="293" t="str">
        <f>IF(AND(ISNUMBER(JY$14),ISNUMBER(MATCH($IC131,DK$15:DK$313,0))),$IC131,"")</f>
        <v>strt</v>
      </c>
      <c r="JZ131" s="293" t="str">
        <f>IF(AND(ISNUMBER(JZ$14),ISNUMBER(MATCH($IC131,DL$15:DL$313,0))),$IC131,"")</f>
        <v>strt</v>
      </c>
      <c r="KA131" s="293" t="str">
        <f>IF(AND(ISNUMBER(KA$14),ISNUMBER(MATCH($IC131,DM$15:DM$313,0))),$IC131,"")</f>
        <v/>
      </c>
      <c r="KB131" s="293" t="str">
        <f>IF(AND(ISNUMBER(KB$14),ISNUMBER(MATCH($IC131,DN$15:DN$313,0))),$IC131,"")</f>
        <v/>
      </c>
      <c r="KC131" s="293" t="str">
        <f>IF(AND(ISNUMBER(KC$14),ISNUMBER(MATCH($IC131,DO$15:DO$313,0))),$IC131,"")</f>
        <v/>
      </c>
      <c r="KD131" s="293" t="str">
        <f>IF(AND(ISNUMBER(KD$14),ISNUMBER(MATCH($IC131,DP$15:DP$313,0))),$IC131,"")</f>
        <v/>
      </c>
      <c r="KE131" s="293" t="str">
        <f>IF(AND(ISNUMBER(KE$14),ISNUMBER(MATCH($IC131,DQ$15:DQ$313,0))),$IC131,"")</f>
        <v>strt</v>
      </c>
      <c r="KF131" s="293" t="str">
        <f>IF(AND(ISNUMBER(KF$14),ISNUMBER(MATCH($IC131,DR$15:DR$313,0))),$IC131,"")</f>
        <v/>
      </c>
      <c r="KG131" s="293" t="str">
        <f>IF(AND(ISNUMBER(KG$14),ISNUMBER(MATCH($IC131,DS$15:DS$313,0))),$IC131,"")</f>
        <v/>
      </c>
      <c r="KH131" s="293" t="str">
        <f>IF(AND(ISNUMBER(KH$14),ISNUMBER(MATCH($IC131,DT$15:DT$313,0))),$IC131,"")</f>
        <v/>
      </c>
      <c r="KI131" s="293" t="str">
        <f>IF(AND(ISNUMBER(KI$14),ISNUMBER(MATCH($IC131,DU$15:DU$313,0))),$IC131,"")</f>
        <v/>
      </c>
      <c r="KJ131" s="293" t="str">
        <f>IF(AND(ISNUMBER(KJ$14),ISNUMBER(MATCH($IC131,DV$15:DV$313,0))),$IC131,"")</f>
        <v>strt</v>
      </c>
      <c r="KK131" s="293" t="str">
        <f>IF(AND(ISNUMBER(KK$14),ISNUMBER(MATCH($IC131,DW$15:DW$313,0))),$IC131,"")</f>
        <v>strt</v>
      </c>
      <c r="KL131" s="293" t="str">
        <f>IF(AND(ISNUMBER(KL$14),ISNUMBER(MATCH($IC131,DX$15:DX$313,0))),$IC131,"")</f>
        <v/>
      </c>
      <c r="KM131" s="293" t="str">
        <f>IF(AND(ISNUMBER(KM$14),ISNUMBER(MATCH($IC131,DY$15:DY$313,0))),$IC131,"")</f>
        <v>strt</v>
      </c>
      <c r="KN131" s="293" t="str">
        <f>IF(AND(ISNUMBER(KN$14),ISNUMBER(MATCH($IC131,DZ$15:DZ$313,0))),$IC131,"")</f>
        <v>strt</v>
      </c>
      <c r="KO131" s="293" t="str">
        <f>IF(AND(ISNUMBER(KO$14),ISNUMBER(MATCH($IC131,EA$15:EA$313,0))),$IC131,"")</f>
        <v>strt</v>
      </c>
      <c r="KP131" s="293" t="str">
        <f>IF(AND(ISNUMBER(KP$14),ISNUMBER(MATCH($IC131,EB$15:EB$313,0))),$IC131,"")</f>
        <v>strt</v>
      </c>
      <c r="KQ131" s="293" t="str">
        <f>IF(AND(ISNUMBER(KQ$14),ISNUMBER(MATCH($IC131,EC$15:EC$313,0))),$IC131,"")</f>
        <v/>
      </c>
      <c r="KR131" s="293" t="str">
        <f>IF(AND(ISNUMBER(KR$14),ISNUMBER(MATCH($IC131,ED$15:ED$313,0))),$IC131,"")</f>
        <v/>
      </c>
      <c r="KS131" s="293" t="str">
        <f>IF(AND(ISNUMBER(KS$14),ISNUMBER(MATCH($IC131,EE$15:EE$313,0))),$IC131,"")</f>
        <v>strt</v>
      </c>
      <c r="KT131" s="293" t="str">
        <f>IF(AND(ISNUMBER(KT$14),ISNUMBER(MATCH($IC131,EF$15:EF$313,0))),$IC131,"")</f>
        <v>strt</v>
      </c>
      <c r="KU131" s="293" t="str">
        <f>IF(AND(ISNUMBER(KU$14),ISNUMBER(MATCH($IC131,EG$15:EG$313,0))),$IC131,"")</f>
        <v>strt</v>
      </c>
      <c r="KV131" s="293" t="str">
        <f>IF(AND(ISNUMBER(KV$14),ISNUMBER(MATCH($IC131,EH$15:EH$313,0))),$IC131,"")</f>
        <v/>
      </c>
      <c r="KW131" s="293" t="str">
        <f>IF(AND(ISNUMBER(KW$14),ISNUMBER(MATCH($IC131,EI$15:EI$313,0))),$IC131,"")</f>
        <v/>
      </c>
      <c r="KX131" s="293" t="str">
        <f>IF(AND(ISNUMBER(KX$14),ISNUMBER(MATCH($IC131,EJ$15:EJ$313,0))),$IC131,"")</f>
        <v/>
      </c>
      <c r="KY131" s="293" t="str">
        <f>IF(AND(ISNUMBER(KY$14),ISNUMBER(MATCH($IC131,EK$15:EK$313,0))),$IC131,"")</f>
        <v/>
      </c>
      <c r="KZ131" s="293"/>
      <c r="LA131" s="293"/>
      <c r="LB131" s="293"/>
      <c r="LC131" s="75">
        <f>COUNTIF(JX131:KY131,"="&amp;IC131)</f>
        <v>13</v>
      </c>
      <c r="LD131" s="71"/>
      <c r="LE131" s="71"/>
      <c r="LF131" s="71"/>
      <c r="LG131" s="71"/>
      <c r="LH131" s="71"/>
      <c r="LI131" s="71"/>
      <c r="LJ131" s="71"/>
      <c r="LK131" s="71"/>
      <c r="LL131" s="71"/>
      <c r="LM131" s="71"/>
      <c r="LN131" s="71"/>
      <c r="LO131" s="71"/>
      <c r="LP131" s="71"/>
      <c r="LQ131" s="71"/>
    </row>
    <row r="132" spans="1:329" ht="6" customHeight="1" x14ac:dyDescent="0.25">
      <c r="A132" s="80"/>
      <c r="B132" s="305">
        <f t="shared" si="259"/>
        <v>118</v>
      </c>
      <c r="C132" s="96" t="s">
        <v>355</v>
      </c>
      <c r="D132" s="306" t="s">
        <v>626</v>
      </c>
      <c r="E132" s="71"/>
      <c r="F132" s="260"/>
      <c r="G132" s="261"/>
      <c r="H132" s="262"/>
      <c r="I132" s="260"/>
      <c r="J132" s="261"/>
      <c r="K132" s="262"/>
      <c r="L132" s="260"/>
      <c r="M132" s="261"/>
      <c r="N132" s="262"/>
      <c r="O132" s="260"/>
      <c r="P132" s="261"/>
      <c r="Q132" s="262"/>
      <c r="R132" s="260"/>
      <c r="S132" s="261"/>
      <c r="T132" s="262"/>
      <c r="U132" s="260"/>
      <c r="V132" s="261"/>
      <c r="W132" s="262"/>
      <c r="X132" s="260"/>
      <c r="Y132" s="261"/>
      <c r="Z132" s="262"/>
      <c r="AA132" s="260"/>
      <c r="AB132" s="261"/>
      <c r="AC132" s="262"/>
      <c r="AD132" s="260"/>
      <c r="AE132" s="261"/>
      <c r="AF132" s="262"/>
      <c r="AG132" s="260"/>
      <c r="AH132" s="261"/>
      <c r="AI132" s="262"/>
      <c r="AJ132" s="260"/>
      <c r="AK132" s="261"/>
      <c r="AL132" s="262"/>
      <c r="AM132" s="260"/>
      <c r="AN132" s="261"/>
      <c r="AO132" s="262"/>
      <c r="AP132" s="283"/>
      <c r="AQ132" s="356"/>
      <c r="AR132" s="351"/>
      <c r="AS132" s="283"/>
      <c r="AT132" s="356"/>
      <c r="AU132" s="351"/>
      <c r="AV132" s="260"/>
      <c r="AW132" s="261"/>
      <c r="AX132" s="262"/>
      <c r="AY132" s="260"/>
      <c r="AZ132" s="261"/>
      <c r="BA132" s="262"/>
      <c r="BB132" s="260"/>
      <c r="BC132" s="261"/>
      <c r="BD132" s="262"/>
      <c r="BE132" s="260"/>
      <c r="BF132" s="261"/>
      <c r="BG132" s="262"/>
      <c r="BH132" s="260"/>
      <c r="BI132" s="261"/>
      <c r="BJ132" s="262"/>
      <c r="BK132" s="260"/>
      <c r="BL132" s="261"/>
      <c r="BM132" s="262"/>
      <c r="BN132" s="260"/>
      <c r="BO132" s="261"/>
      <c r="BP132" s="262"/>
      <c r="BQ132" s="260"/>
      <c r="BR132" s="261"/>
      <c r="BS132" s="262"/>
      <c r="BT132" s="260"/>
      <c r="BU132" s="261"/>
      <c r="BV132" s="262"/>
      <c r="BW132" s="260"/>
      <c r="BX132" s="261"/>
      <c r="BY132" s="262"/>
      <c r="BZ132" s="260"/>
      <c r="CA132" s="261"/>
      <c r="CB132" s="262"/>
      <c r="CC132" s="260"/>
      <c r="CD132" s="261"/>
      <c r="CE132" s="262"/>
      <c r="CF132" s="376" t="s">
        <v>2</v>
      </c>
      <c r="CG132" s="229"/>
      <c r="CH132" s="230" t="str">
        <f>IF(ISNUMBER(FW132),IF(ISNUMBER(MATCH(GA132,$CG$15:$CG$313,0)),0,MAX(CH$14:CH131)+1),"")</f>
        <v/>
      </c>
      <c r="CI132" s="7" t="str">
        <f t="shared" si="154"/>
        <v/>
      </c>
      <c r="CJ132" s="7" t="str">
        <f t="shared" si="155"/>
        <v/>
      </c>
      <c r="CK132" s="7" t="str">
        <f t="shared" si="156"/>
        <v/>
      </c>
      <c r="CL132" s="7" t="str">
        <f t="shared" si="157"/>
        <v/>
      </c>
      <c r="CM132" s="7" t="str">
        <f t="shared" si="158"/>
        <v/>
      </c>
      <c r="CN132" s="7" t="str">
        <f t="shared" si="159"/>
        <v/>
      </c>
      <c r="CO132" s="7" t="str">
        <f t="shared" si="160"/>
        <v/>
      </c>
      <c r="CP132" s="7" t="str">
        <f t="shared" si="161"/>
        <v/>
      </c>
      <c r="CQ132" s="7" t="str">
        <f t="shared" si="162"/>
        <v/>
      </c>
      <c r="CR132" s="7" t="str">
        <f t="shared" si="163"/>
        <v/>
      </c>
      <c r="CS132" s="7" t="str">
        <f t="shared" si="164"/>
        <v/>
      </c>
      <c r="CT132" s="7" t="str">
        <f t="shared" si="165"/>
        <v/>
      </c>
      <c r="CU132" s="7" t="str">
        <f t="shared" si="166"/>
        <v/>
      </c>
      <c r="CV132" s="7" t="str">
        <f t="shared" si="167"/>
        <v/>
      </c>
      <c r="CW132" s="7" t="str">
        <f t="shared" si="168"/>
        <v/>
      </c>
      <c r="CX132" s="7" t="str">
        <f t="shared" si="169"/>
        <v/>
      </c>
      <c r="CY132" s="7" t="str">
        <f t="shared" si="170"/>
        <v/>
      </c>
      <c r="CZ132" s="7" t="str">
        <f t="shared" si="171"/>
        <v/>
      </c>
      <c r="DA132" s="7" t="str">
        <f t="shared" si="172"/>
        <v/>
      </c>
      <c r="DB132" s="7" t="str">
        <f t="shared" si="173"/>
        <v/>
      </c>
      <c r="DC132" s="7" t="str">
        <f t="shared" si="174"/>
        <v/>
      </c>
      <c r="DD132" s="7" t="str">
        <f t="shared" si="175"/>
        <v/>
      </c>
      <c r="DE132" s="7" t="str">
        <f t="shared" si="176"/>
        <v/>
      </c>
      <c r="DF132" s="7" t="str">
        <f t="shared" si="177"/>
        <v/>
      </c>
      <c r="DG132" s="7" t="str">
        <f t="shared" si="178"/>
        <v/>
      </c>
      <c r="DH132" s="7">
        <f t="shared" si="179"/>
        <v>15</v>
      </c>
      <c r="DI132" s="65" t="s">
        <v>2</v>
      </c>
      <c r="DJ132" s="309" t="str">
        <f t="shared" si="180"/>
        <v>-</v>
      </c>
      <c r="DK132" s="309" t="str">
        <f t="shared" si="181"/>
        <v>-</v>
      </c>
      <c r="DL132" s="309" t="str">
        <f t="shared" si="182"/>
        <v>-</v>
      </c>
      <c r="DM132" s="309" t="str">
        <f t="shared" si="183"/>
        <v>-</v>
      </c>
      <c r="DN132" s="309" t="str">
        <f t="shared" si="184"/>
        <v>-</v>
      </c>
      <c r="DO132" s="309" t="str">
        <f t="shared" si="185"/>
        <v>-</v>
      </c>
      <c r="DP132" s="309" t="str">
        <f t="shared" si="186"/>
        <v>-</v>
      </c>
      <c r="DQ132" s="309" t="str">
        <f t="shared" si="187"/>
        <v>-</v>
      </c>
      <c r="DR132" s="309" t="str">
        <f t="shared" si="188"/>
        <v>-</v>
      </c>
      <c r="DS132" s="309" t="str">
        <f t="shared" si="189"/>
        <v>-</v>
      </c>
      <c r="DT132" s="309" t="str">
        <f t="shared" si="190"/>
        <v>-</v>
      </c>
      <c r="DU132" s="309" t="str">
        <f t="shared" si="191"/>
        <v>-</v>
      </c>
      <c r="DV132" s="309" t="str">
        <f t="shared" si="192"/>
        <v>-</v>
      </c>
      <c r="DW132" s="309" t="str">
        <f t="shared" si="193"/>
        <v>-</v>
      </c>
      <c r="DX132" s="309" t="str">
        <f t="shared" si="194"/>
        <v>-</v>
      </c>
      <c r="DY132" s="309" t="str">
        <f t="shared" si="195"/>
        <v>-</v>
      </c>
      <c r="DZ132" s="309" t="str">
        <f t="shared" si="196"/>
        <v>-</v>
      </c>
      <c r="EA132" s="309" t="str">
        <f t="shared" si="197"/>
        <v>-</v>
      </c>
      <c r="EB132" s="309" t="str">
        <f t="shared" si="198"/>
        <v>-</v>
      </c>
      <c r="EC132" s="309" t="str">
        <f t="shared" si="199"/>
        <v>-</v>
      </c>
      <c r="ED132" s="309" t="str">
        <f t="shared" si="200"/>
        <v>-</v>
      </c>
      <c r="EE132" s="309" t="str">
        <f t="shared" si="201"/>
        <v>-</v>
      </c>
      <c r="EF132" s="309" t="str">
        <f t="shared" si="202"/>
        <v>-</v>
      </c>
      <c r="EG132" s="309" t="str">
        <f t="shared" si="203"/>
        <v>-</v>
      </c>
      <c r="EH132" s="309" t="str">
        <f t="shared" si="204"/>
        <v>-</v>
      </c>
      <c r="EI132" s="309" t="str">
        <f t="shared" si="205"/>
        <v>iprnwt</v>
      </c>
      <c r="EJ132" s="7"/>
      <c r="EK132" s="7"/>
      <c r="EL132" s="7"/>
      <c r="EM132" s="34"/>
      <c r="EN132" s="66" t="str">
        <f t="shared" si="206"/>
        <v>-</v>
      </c>
      <c r="EO132" s="66" t="str">
        <f t="shared" si="207"/>
        <v>-</v>
      </c>
      <c r="EP132" s="66" t="str">
        <f t="shared" si="208"/>
        <v>-</v>
      </c>
      <c r="EQ132" s="66" t="str">
        <f t="shared" si="209"/>
        <v>-</v>
      </c>
      <c r="ER132" s="66" t="str">
        <f t="shared" si="210"/>
        <v>-</v>
      </c>
      <c r="ES132" s="66" t="str">
        <f t="shared" si="211"/>
        <v>-</v>
      </c>
      <c r="ET132" s="66" t="str">
        <f t="shared" si="212"/>
        <v>-</v>
      </c>
      <c r="EU132" s="66" t="str">
        <f t="shared" si="213"/>
        <v>-</v>
      </c>
      <c r="EV132" s="66" t="str">
        <f t="shared" si="214"/>
        <v>-</v>
      </c>
      <c r="EW132" s="66" t="str">
        <f t="shared" si="215"/>
        <v>-</v>
      </c>
      <c r="EX132" s="66" t="str">
        <f t="shared" si="216"/>
        <v>-</v>
      </c>
      <c r="EY132" s="66" t="str">
        <f t="shared" si="217"/>
        <v>-</v>
      </c>
      <c r="EZ132" s="66" t="str">
        <f t="shared" si="218"/>
        <v>-</v>
      </c>
      <c r="FA132" s="66" t="str">
        <f t="shared" si="219"/>
        <v>-</v>
      </c>
      <c r="FB132" s="66" t="str">
        <f t="shared" si="220"/>
        <v>-</v>
      </c>
      <c r="FC132" s="66" t="str">
        <f t="shared" si="221"/>
        <v>-</v>
      </c>
      <c r="FD132" s="66" t="str">
        <f t="shared" si="222"/>
        <v>-</v>
      </c>
      <c r="FE132" s="66" t="str">
        <f t="shared" si="223"/>
        <v>-</v>
      </c>
      <c r="FF132" s="66" t="str">
        <f t="shared" si="224"/>
        <v>-</v>
      </c>
      <c r="FG132" s="66" t="str">
        <f t="shared" si="225"/>
        <v>-</v>
      </c>
      <c r="FH132" s="66" t="str">
        <f t="shared" si="226"/>
        <v>-</v>
      </c>
      <c r="FI132" s="66" t="str">
        <f t="shared" si="227"/>
        <v>-</v>
      </c>
      <c r="FJ132" s="66" t="str">
        <f t="shared" si="228"/>
        <v>-</v>
      </c>
      <c r="FK132" s="66" t="str">
        <f t="shared" si="229"/>
        <v>-</v>
      </c>
      <c r="FL132" s="66" t="str">
        <f t="shared" si="230"/>
        <v>-</v>
      </c>
      <c r="FM132" s="66">
        <f t="shared" si="231"/>
        <v>1</v>
      </c>
      <c r="FN132" s="7"/>
      <c r="FO132" s="7"/>
      <c r="FP132" s="7"/>
      <c r="FQ132" s="97" t="s">
        <v>2</v>
      </c>
      <c r="FR132" s="71"/>
      <c r="FS132" s="7">
        <f>IF(ISNUMBER(INDEX($CI$15:$DI$314,$B132,GC$5)),MAX(FS$14:FS131)+1,0)</f>
        <v>0</v>
      </c>
      <c r="FT132" s="7" t="str">
        <f t="shared" si="232"/>
        <v/>
      </c>
      <c r="FU132" s="7" t="str">
        <f t="shared" si="233"/>
        <v/>
      </c>
      <c r="FV132" s="291">
        <f t="shared" si="234"/>
        <v>118</v>
      </c>
      <c r="FW132" s="291" t="str">
        <f t="shared" si="235"/>
        <v/>
      </c>
      <c r="FX132" s="291" t="str">
        <f t="shared" si="260"/>
        <v/>
      </c>
      <c r="FY132" s="85" t="str">
        <f t="shared" si="237"/>
        <v/>
      </c>
      <c r="FZ132" s="338" t="str">
        <f t="shared" si="238"/>
        <v/>
      </c>
      <c r="GA132" s="316" t="str">
        <f t="shared" si="239"/>
        <v/>
      </c>
      <c r="GB132" s="28" t="str">
        <f t="shared" si="240"/>
        <v/>
      </c>
      <c r="GC132" s="279"/>
      <c r="GD132" s="72"/>
      <c r="GE132" s="72"/>
      <c r="GF132" s="72"/>
      <c r="GG132" s="72"/>
      <c r="GH132" s="72"/>
      <c r="GI132" s="72"/>
      <c r="GJ132" s="72"/>
      <c r="GK132" s="72"/>
      <c r="GL132" s="72"/>
      <c r="GM132" s="72"/>
      <c r="GN132" s="72"/>
      <c r="GO132" s="279" t="str">
        <f>IF(IF(ISNUMBER(MATCH(INDEX($HA132:$LB132,1,GO$14),$GA$15:$GA$313,0)),1,"")=1,INDEX($HA132:$LB132,1,GO$14),"")</f>
        <v/>
      </c>
      <c r="GP132" s="286" t="str">
        <f t="shared" si="245"/>
        <v/>
      </c>
      <c r="GQ132" s="72"/>
      <c r="GR132" s="339" t="str">
        <f>IF(ISNUMBER(IF132),INDEX($GA$15:$GA$313,MATCH(IF132,$IE$15:$IE$190,0),1),"")</f>
        <v/>
      </c>
      <c r="GS132" s="341" t="str">
        <f t="shared" si="246"/>
        <v/>
      </c>
      <c r="GT132" s="340" t="str">
        <f t="shared" si="247"/>
        <v/>
      </c>
      <c r="GU132" s="279"/>
      <c r="GV132" s="72"/>
      <c r="GW132" s="72"/>
      <c r="GX132" s="72"/>
      <c r="GY132" s="72"/>
      <c r="GZ132" s="71"/>
      <c r="HA132" s="282"/>
      <c r="HB132" s="282"/>
      <c r="HC132" s="282"/>
      <c r="HD132" s="282"/>
      <c r="HE132" s="282"/>
      <c r="HF132" s="282"/>
      <c r="HG132" s="282"/>
      <c r="HH132" s="282"/>
      <c r="HI132" s="282"/>
      <c r="HJ132" s="282"/>
      <c r="HK132" s="293"/>
      <c r="HL132" s="293"/>
      <c r="HM132" s="75"/>
      <c r="HN132" s="293">
        <f>IF(HA132&lt;&gt;"",MAX(HN$14:HN131)+1,0)</f>
        <v>0</v>
      </c>
      <c r="HO132" s="293">
        <f>IF(HB132&lt;&gt;"",MAX(HO$14:HO131)+1,0)</f>
        <v>0</v>
      </c>
      <c r="HP132" s="293">
        <f>IF(HC132&lt;&gt;"",MAX(HP$14:HP131)+1,0)</f>
        <v>0</v>
      </c>
      <c r="HQ132" s="293">
        <f>IF(HD132&lt;&gt;"",MAX(HQ$14:HQ131)+1,0)</f>
        <v>0</v>
      </c>
      <c r="HR132" s="293">
        <f>IF(HE132&lt;&gt;"",MAX(HR$14:HR131)+1,0)</f>
        <v>0</v>
      </c>
      <c r="HS132" s="293">
        <f>IF(HF132&lt;&gt;"",MAX(HS$14:HS131)+1,0)</f>
        <v>0</v>
      </c>
      <c r="HT132" s="293">
        <f>IF(HG132&lt;&gt;"",MAX(HT$14:HT131)+1,0)</f>
        <v>0</v>
      </c>
      <c r="HU132" s="293">
        <f>IF(HH132&lt;&gt;"",MAX(HU$14:HU131)+1,0)</f>
        <v>0</v>
      </c>
      <c r="HV132" s="293">
        <f>IF(HI132&lt;&gt;"",MAX(HV$14:HV131)+1,0)</f>
        <v>0</v>
      </c>
      <c r="HW132" s="293">
        <f>IF(HJ132&lt;&gt;"",MAX(HW$14:HW131)+1,0)</f>
        <v>0</v>
      </c>
      <c r="HX132" s="293">
        <f>IF(HK132&lt;&gt;"",MAX(HX$14:HX131)+1,0)</f>
        <v>0</v>
      </c>
      <c r="HY132" s="293">
        <f>IF(HL132&lt;&gt;"",MAX(HY$14:HY131)+1,0)</f>
        <v>0</v>
      </c>
      <c r="HZ132" s="75">
        <f t="shared" si="253"/>
        <v>4</v>
      </c>
      <c r="IA132" s="75">
        <f t="shared" si="254"/>
        <v>0</v>
      </c>
      <c r="IB132" s="75">
        <f t="shared" si="255"/>
        <v>11</v>
      </c>
      <c r="IC132" s="75" t="str">
        <f t="shared" si="256"/>
        <v>OC</v>
      </c>
      <c r="ID132" s="395" t="str">
        <f t="shared" si="257"/>
        <v/>
      </c>
      <c r="IE132" s="394">
        <f>IF(ISNUMBER(MATCH(GA132,$IC$15:$IC$313,0)),0,MAX(IE$14:IE131)+1)</f>
        <v>0</v>
      </c>
      <c r="IF132" s="394" t="str">
        <f t="shared" si="258"/>
        <v/>
      </c>
      <c r="IG132" s="383"/>
      <c r="IH132" s="80"/>
      <c r="II132" s="19"/>
      <c r="IJ132" s="282"/>
      <c r="IK132" s="71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W132" s="71"/>
      <c r="JX132" s="293" t="str">
        <f>IF(AND(ISNUMBER(JX$14),ISNUMBER(MATCH($IC132,DJ$15:DJ$313,0))),$IC132,"")</f>
        <v/>
      </c>
      <c r="JY132" s="293" t="str">
        <f>IF(AND(ISNUMBER(JY$14),ISNUMBER(MATCH($IC132,DK$15:DK$313,0))),$IC132,"")</f>
        <v/>
      </c>
      <c r="JZ132" s="293" t="str">
        <f>IF(AND(ISNUMBER(JZ$14),ISNUMBER(MATCH($IC132,DL$15:DL$313,0))),$IC132,"")</f>
        <v/>
      </c>
      <c r="KA132" s="293" t="str">
        <f>IF(AND(ISNUMBER(KA$14),ISNUMBER(MATCH($IC132,DM$15:DM$313,0))),$IC132,"")</f>
        <v/>
      </c>
      <c r="KB132" s="293" t="str">
        <f>IF(AND(ISNUMBER(KB$14),ISNUMBER(MATCH($IC132,DN$15:DN$313,0))),$IC132,"")</f>
        <v/>
      </c>
      <c r="KC132" s="293" t="str">
        <f>IF(AND(ISNUMBER(KC$14),ISNUMBER(MATCH($IC132,DO$15:DO$313,0))),$IC132,"")</f>
        <v/>
      </c>
      <c r="KD132" s="293" t="str">
        <f>IF(AND(ISNUMBER(KD$14),ISNUMBER(MATCH($IC132,DP$15:DP$313,0))),$IC132,"")</f>
        <v/>
      </c>
      <c r="KE132" s="293" t="str">
        <f>IF(AND(ISNUMBER(KE$14),ISNUMBER(MATCH($IC132,DQ$15:DQ$313,0))),$IC132,"")</f>
        <v/>
      </c>
      <c r="KF132" s="293" t="str">
        <f>IF(AND(ISNUMBER(KF$14),ISNUMBER(MATCH($IC132,DR$15:DR$313,0))),$IC132,"")</f>
        <v/>
      </c>
      <c r="KG132" s="293" t="str">
        <f>IF(AND(ISNUMBER(KG$14),ISNUMBER(MATCH($IC132,DS$15:DS$313,0))),$IC132,"")</f>
        <v/>
      </c>
      <c r="KH132" s="293" t="str">
        <f>IF(AND(ISNUMBER(KH$14),ISNUMBER(MATCH($IC132,DT$15:DT$313,0))),$IC132,"")</f>
        <v/>
      </c>
      <c r="KI132" s="293" t="str">
        <f>IF(AND(ISNUMBER(KI$14),ISNUMBER(MATCH($IC132,DU$15:DU$313,0))),$IC132,"")</f>
        <v/>
      </c>
      <c r="KJ132" s="293" t="str">
        <f>IF(AND(ISNUMBER(KJ$14),ISNUMBER(MATCH($IC132,DV$15:DV$313,0))),$IC132,"")</f>
        <v>OC</v>
      </c>
      <c r="KK132" s="293" t="str">
        <f>IF(AND(ISNUMBER(KK$14),ISNUMBER(MATCH($IC132,DW$15:DW$313,0))),$IC132,"")</f>
        <v>OC</v>
      </c>
      <c r="KL132" s="293" t="str">
        <f>IF(AND(ISNUMBER(KL$14),ISNUMBER(MATCH($IC132,DX$15:DX$313,0))),$IC132,"")</f>
        <v>OC</v>
      </c>
      <c r="KM132" s="293" t="str">
        <f>IF(AND(ISNUMBER(KM$14),ISNUMBER(MATCH($IC132,DY$15:DY$313,0))),$IC132,"")</f>
        <v>OC</v>
      </c>
      <c r="KN132" s="293" t="str">
        <f>IF(AND(ISNUMBER(KN$14),ISNUMBER(MATCH($IC132,DZ$15:DZ$313,0))),$IC132,"")</f>
        <v>OC</v>
      </c>
      <c r="KO132" s="293" t="str">
        <f>IF(AND(ISNUMBER(KO$14),ISNUMBER(MATCH($IC132,EA$15:EA$313,0))),$IC132,"")</f>
        <v>OC</v>
      </c>
      <c r="KP132" s="293" t="str">
        <f>IF(AND(ISNUMBER(KP$14),ISNUMBER(MATCH($IC132,EB$15:EB$313,0))),$IC132,"")</f>
        <v/>
      </c>
      <c r="KQ132" s="293" t="str">
        <f>IF(AND(ISNUMBER(KQ$14),ISNUMBER(MATCH($IC132,EC$15:EC$313,0))),$IC132,"")</f>
        <v>OC</v>
      </c>
      <c r="KR132" s="293" t="str">
        <f>IF(AND(ISNUMBER(KR$14),ISNUMBER(MATCH($IC132,ED$15:ED$313,0))),$IC132,"")</f>
        <v/>
      </c>
      <c r="KS132" s="293" t="str">
        <f>IF(AND(ISNUMBER(KS$14),ISNUMBER(MATCH($IC132,EE$15:EE$313,0))),$IC132,"")</f>
        <v>OC</v>
      </c>
      <c r="KT132" s="293" t="str">
        <f>IF(AND(ISNUMBER(KT$14),ISNUMBER(MATCH($IC132,EF$15:EF$313,0))),$IC132,"")</f>
        <v/>
      </c>
      <c r="KU132" s="293" t="str">
        <f>IF(AND(ISNUMBER(KU$14),ISNUMBER(MATCH($IC132,EG$15:EG$313,0))),$IC132,"")</f>
        <v/>
      </c>
      <c r="KV132" s="293" t="str">
        <f>IF(AND(ISNUMBER(KV$14),ISNUMBER(MATCH($IC132,EH$15:EH$313,0))),$IC132,"")</f>
        <v/>
      </c>
      <c r="KW132" s="293" t="str">
        <f>IF(AND(ISNUMBER(KW$14),ISNUMBER(MATCH($IC132,EI$15:EI$313,0))),$IC132,"")</f>
        <v/>
      </c>
      <c r="KX132" s="293" t="str">
        <f>IF(AND(ISNUMBER(KX$14),ISNUMBER(MATCH($IC132,EJ$15:EJ$313,0))),$IC132,"")</f>
        <v/>
      </c>
      <c r="KY132" s="293" t="str">
        <f>IF(AND(ISNUMBER(KY$14),ISNUMBER(MATCH($IC132,EK$15:EK$313,0))),$IC132,"")</f>
        <v/>
      </c>
      <c r="KZ132" s="293"/>
      <c r="LA132" s="293"/>
      <c r="LB132" s="293"/>
      <c r="LC132" s="75">
        <f>COUNTIF(JX132:KY132,"="&amp;IC132)</f>
        <v>8</v>
      </c>
      <c r="LD132" s="71"/>
      <c r="LE132" s="71"/>
      <c r="LF132" s="71"/>
      <c r="LG132" s="71"/>
      <c r="LH132" s="71"/>
      <c r="LI132" s="71"/>
      <c r="LJ132" s="71"/>
      <c r="LK132" s="71"/>
      <c r="LL132" s="71"/>
      <c r="LM132" s="71"/>
      <c r="LN132" s="71"/>
      <c r="LO132" s="71"/>
      <c r="LP132" s="71"/>
      <c r="LQ132" s="71"/>
    </row>
    <row r="133" spans="1:329" ht="6" customHeight="1" x14ac:dyDescent="0.25">
      <c r="A133" s="80"/>
      <c r="B133" s="305">
        <f t="shared" si="259"/>
        <v>119</v>
      </c>
      <c r="C133" s="96" t="s">
        <v>356</v>
      </c>
      <c r="D133" s="306" t="s">
        <v>627</v>
      </c>
      <c r="E133" s="71"/>
      <c r="F133" s="260"/>
      <c r="G133" s="261"/>
      <c r="H133" s="262"/>
      <c r="I133" s="260"/>
      <c r="J133" s="261"/>
      <c r="K133" s="262"/>
      <c r="L133" s="260"/>
      <c r="M133" s="261"/>
      <c r="N133" s="262"/>
      <c r="O133" s="260"/>
      <c r="P133" s="261"/>
      <c r="Q133" s="262"/>
      <c r="R133" s="260"/>
      <c r="S133" s="261"/>
      <c r="T133" s="262"/>
      <c r="U133" s="260"/>
      <c r="V133" s="261"/>
      <c r="W133" s="262"/>
      <c r="X133" s="260"/>
      <c r="Y133" s="261"/>
      <c r="Z133" s="262"/>
      <c r="AA133" s="260"/>
      <c r="AB133" s="261"/>
      <c r="AC133" s="262"/>
      <c r="AD133" s="260"/>
      <c r="AE133" s="261"/>
      <c r="AF133" s="262"/>
      <c r="AG133" s="260"/>
      <c r="AH133" s="261"/>
      <c r="AI133" s="262"/>
      <c r="AJ133" s="260"/>
      <c r="AK133" s="261"/>
      <c r="AL133" s="262"/>
      <c r="AM133" s="260"/>
      <c r="AN133" s="261"/>
      <c r="AO133" s="262"/>
      <c r="AP133" s="283"/>
      <c r="AQ133" s="356"/>
      <c r="AR133" s="351"/>
      <c r="AS133" s="283"/>
      <c r="AT133" s="356"/>
      <c r="AU133" s="351"/>
      <c r="AV133" s="260"/>
      <c r="AW133" s="261"/>
      <c r="AX133" s="262"/>
      <c r="AY133" s="260"/>
      <c r="AZ133" s="261"/>
      <c r="BA133" s="262"/>
      <c r="BB133" s="260"/>
      <c r="BC133" s="261"/>
      <c r="BD133" s="262"/>
      <c r="BE133" s="260"/>
      <c r="BF133" s="261"/>
      <c r="BG133" s="262"/>
      <c r="BH133" s="260"/>
      <c r="BI133" s="261"/>
      <c r="BJ133" s="262"/>
      <c r="BK133" s="260"/>
      <c r="BL133" s="261"/>
      <c r="BM133" s="262"/>
      <c r="BN133" s="260"/>
      <c r="BO133" s="261"/>
      <c r="BP133" s="262"/>
      <c r="BQ133" s="260"/>
      <c r="BR133" s="261"/>
      <c r="BS133" s="262"/>
      <c r="BT133" s="260"/>
      <c r="BU133" s="261"/>
      <c r="BV133" s="262"/>
      <c r="BW133" s="260"/>
      <c r="BX133" s="261"/>
      <c r="BY133" s="262"/>
      <c r="BZ133" s="260"/>
      <c r="CA133" s="261"/>
      <c r="CB133" s="262"/>
      <c r="CC133" s="260"/>
      <c r="CD133" s="261"/>
      <c r="CE133" s="262"/>
      <c r="CF133" s="376" t="s">
        <v>2</v>
      </c>
      <c r="CG133" s="229"/>
      <c r="CH133" s="230" t="str">
        <f>IF(ISNUMBER(FW133),IF(ISNUMBER(MATCH(GA133,$CG$15:$CG$313,0)),0,MAX(CH$14:CH132)+1),"")</f>
        <v/>
      </c>
      <c r="CI133" s="7" t="str">
        <f t="shared" si="154"/>
        <v/>
      </c>
      <c r="CJ133" s="7" t="str">
        <f t="shared" si="155"/>
        <v/>
      </c>
      <c r="CK133" s="7" t="str">
        <f t="shared" si="156"/>
        <v/>
      </c>
      <c r="CL133" s="7" t="str">
        <f t="shared" si="157"/>
        <v/>
      </c>
      <c r="CM133" s="7" t="str">
        <f t="shared" si="158"/>
        <v/>
      </c>
      <c r="CN133" s="7" t="str">
        <f t="shared" si="159"/>
        <v/>
      </c>
      <c r="CO133" s="7" t="str">
        <f t="shared" si="160"/>
        <v/>
      </c>
      <c r="CP133" s="7" t="str">
        <f t="shared" si="161"/>
        <v/>
      </c>
      <c r="CQ133" s="7" t="str">
        <f t="shared" si="162"/>
        <v/>
      </c>
      <c r="CR133" s="7" t="str">
        <f t="shared" si="163"/>
        <v/>
      </c>
      <c r="CS133" s="7" t="str">
        <f t="shared" si="164"/>
        <v/>
      </c>
      <c r="CT133" s="7" t="str">
        <f t="shared" si="165"/>
        <v/>
      </c>
      <c r="CU133" s="7" t="str">
        <f t="shared" si="166"/>
        <v/>
      </c>
      <c r="CV133" s="7" t="str">
        <f t="shared" si="167"/>
        <v/>
      </c>
      <c r="CW133" s="7" t="str">
        <f t="shared" si="168"/>
        <v/>
      </c>
      <c r="CX133" s="7" t="str">
        <f t="shared" si="169"/>
        <v/>
      </c>
      <c r="CY133" s="7" t="str">
        <f t="shared" si="170"/>
        <v/>
      </c>
      <c r="CZ133" s="7" t="str">
        <f t="shared" si="171"/>
        <v/>
      </c>
      <c r="DA133" s="7" t="str">
        <f t="shared" si="172"/>
        <v/>
      </c>
      <c r="DB133" s="7" t="str">
        <f t="shared" si="173"/>
        <v/>
      </c>
      <c r="DC133" s="7" t="str">
        <f t="shared" si="174"/>
        <v/>
      </c>
      <c r="DD133" s="7" t="str">
        <f t="shared" si="175"/>
        <v/>
      </c>
      <c r="DE133" s="7" t="str">
        <f t="shared" si="176"/>
        <v/>
      </c>
      <c r="DF133" s="7" t="str">
        <f t="shared" si="177"/>
        <v/>
      </c>
      <c r="DG133" s="7" t="str">
        <f t="shared" si="178"/>
        <v/>
      </c>
      <c r="DH133" s="7">
        <f t="shared" si="179"/>
        <v>16</v>
      </c>
      <c r="DI133" s="65" t="s">
        <v>2</v>
      </c>
      <c r="DJ133" s="309" t="str">
        <f t="shared" si="180"/>
        <v>-</v>
      </c>
      <c r="DK133" s="309" t="str">
        <f t="shared" si="181"/>
        <v>-</v>
      </c>
      <c r="DL133" s="309" t="str">
        <f t="shared" si="182"/>
        <v>-</v>
      </c>
      <c r="DM133" s="309" t="str">
        <f t="shared" si="183"/>
        <v>-</v>
      </c>
      <c r="DN133" s="309" t="str">
        <f t="shared" si="184"/>
        <v>-</v>
      </c>
      <c r="DO133" s="309" t="str">
        <f t="shared" si="185"/>
        <v>-</v>
      </c>
      <c r="DP133" s="309" t="str">
        <f t="shared" si="186"/>
        <v>-</v>
      </c>
      <c r="DQ133" s="309" t="str">
        <f t="shared" si="187"/>
        <v>-</v>
      </c>
      <c r="DR133" s="309" t="str">
        <f t="shared" si="188"/>
        <v>-</v>
      </c>
      <c r="DS133" s="309" t="str">
        <f t="shared" si="189"/>
        <v>-</v>
      </c>
      <c r="DT133" s="309" t="str">
        <f t="shared" si="190"/>
        <v>-</v>
      </c>
      <c r="DU133" s="309" t="str">
        <f t="shared" si="191"/>
        <v>-</v>
      </c>
      <c r="DV133" s="309" t="str">
        <f t="shared" si="192"/>
        <v>-</v>
      </c>
      <c r="DW133" s="309" t="str">
        <f t="shared" si="193"/>
        <v>-</v>
      </c>
      <c r="DX133" s="309" t="str">
        <f t="shared" si="194"/>
        <v>-</v>
      </c>
      <c r="DY133" s="309" t="str">
        <f t="shared" si="195"/>
        <v>-</v>
      </c>
      <c r="DZ133" s="309" t="str">
        <f t="shared" si="196"/>
        <v>-</v>
      </c>
      <c r="EA133" s="309" t="str">
        <f t="shared" si="197"/>
        <v>-</v>
      </c>
      <c r="EB133" s="309" t="str">
        <f t="shared" si="198"/>
        <v>-</v>
      </c>
      <c r="EC133" s="309" t="str">
        <f t="shared" si="199"/>
        <v>-</v>
      </c>
      <c r="ED133" s="309" t="str">
        <f t="shared" si="200"/>
        <v>-</v>
      </c>
      <c r="EE133" s="309" t="str">
        <f t="shared" si="201"/>
        <v>-</v>
      </c>
      <c r="EF133" s="309" t="str">
        <f t="shared" si="202"/>
        <v>-</v>
      </c>
      <c r="EG133" s="309" t="str">
        <f t="shared" si="203"/>
        <v>-</v>
      </c>
      <c r="EH133" s="309" t="str">
        <f t="shared" si="204"/>
        <v>-</v>
      </c>
      <c r="EI133" s="309" t="str">
        <f t="shared" si="205"/>
        <v>ibotav</v>
      </c>
      <c r="EJ133" s="7"/>
      <c r="EK133" s="7"/>
      <c r="EL133" s="7"/>
      <c r="EM133" s="34"/>
      <c r="EN133" s="66" t="str">
        <f t="shared" si="206"/>
        <v>-</v>
      </c>
      <c r="EO133" s="66" t="str">
        <f t="shared" si="207"/>
        <v>-</v>
      </c>
      <c r="EP133" s="66" t="str">
        <f t="shared" si="208"/>
        <v>-</v>
      </c>
      <c r="EQ133" s="66" t="str">
        <f t="shared" si="209"/>
        <v>-</v>
      </c>
      <c r="ER133" s="66" t="str">
        <f t="shared" si="210"/>
        <v>-</v>
      </c>
      <c r="ES133" s="66" t="str">
        <f t="shared" si="211"/>
        <v>-</v>
      </c>
      <c r="ET133" s="66" t="str">
        <f t="shared" si="212"/>
        <v>-</v>
      </c>
      <c r="EU133" s="66" t="str">
        <f t="shared" si="213"/>
        <v>-</v>
      </c>
      <c r="EV133" s="66" t="str">
        <f t="shared" si="214"/>
        <v>-</v>
      </c>
      <c r="EW133" s="66" t="str">
        <f t="shared" si="215"/>
        <v>-</v>
      </c>
      <c r="EX133" s="66" t="str">
        <f t="shared" si="216"/>
        <v>-</v>
      </c>
      <c r="EY133" s="66" t="str">
        <f t="shared" si="217"/>
        <v>-</v>
      </c>
      <c r="EZ133" s="66" t="str">
        <f t="shared" si="218"/>
        <v>-</v>
      </c>
      <c r="FA133" s="66" t="str">
        <f t="shared" si="219"/>
        <v>-</v>
      </c>
      <c r="FB133" s="66" t="str">
        <f t="shared" si="220"/>
        <v>-</v>
      </c>
      <c r="FC133" s="66" t="str">
        <f t="shared" si="221"/>
        <v>-</v>
      </c>
      <c r="FD133" s="66" t="str">
        <f t="shared" si="222"/>
        <v>-</v>
      </c>
      <c r="FE133" s="66" t="str">
        <f t="shared" si="223"/>
        <v>-</v>
      </c>
      <c r="FF133" s="66" t="str">
        <f t="shared" si="224"/>
        <v>-</v>
      </c>
      <c r="FG133" s="66" t="str">
        <f t="shared" si="225"/>
        <v>-</v>
      </c>
      <c r="FH133" s="66" t="str">
        <f t="shared" si="226"/>
        <v>-</v>
      </c>
      <c r="FI133" s="66" t="str">
        <f t="shared" si="227"/>
        <v>-</v>
      </c>
      <c r="FJ133" s="66" t="str">
        <f t="shared" si="228"/>
        <v>-</v>
      </c>
      <c r="FK133" s="66" t="str">
        <f t="shared" si="229"/>
        <v>-</v>
      </c>
      <c r="FL133" s="66" t="str">
        <f t="shared" si="230"/>
        <v>-</v>
      </c>
      <c r="FM133" s="66">
        <f t="shared" si="231"/>
        <v>1</v>
      </c>
      <c r="FN133" s="7"/>
      <c r="FO133" s="7"/>
      <c r="FP133" s="7"/>
      <c r="FQ133" s="97" t="s">
        <v>2</v>
      </c>
      <c r="FR133" s="71"/>
      <c r="FS133" s="7">
        <f>IF(ISNUMBER(INDEX($CI$15:$DI$314,$B133,GC$5)),MAX(FS$14:FS132)+1,0)</f>
        <v>0</v>
      </c>
      <c r="FT133" s="7" t="str">
        <f t="shared" si="232"/>
        <v/>
      </c>
      <c r="FU133" s="7" t="str">
        <f t="shared" si="233"/>
        <v/>
      </c>
      <c r="FV133" s="291">
        <f t="shared" si="234"/>
        <v>119</v>
      </c>
      <c r="FW133" s="291" t="str">
        <f t="shared" si="235"/>
        <v/>
      </c>
      <c r="FX133" s="291" t="str">
        <f t="shared" si="260"/>
        <v/>
      </c>
      <c r="FY133" s="85" t="str">
        <f t="shared" si="237"/>
        <v/>
      </c>
      <c r="FZ133" s="338" t="str">
        <f t="shared" si="238"/>
        <v/>
      </c>
      <c r="GA133" s="316" t="str">
        <f t="shared" si="239"/>
        <v/>
      </c>
      <c r="GB133" s="28" t="str">
        <f t="shared" si="240"/>
        <v/>
      </c>
      <c r="GC133" s="279"/>
      <c r="GD133" s="72"/>
      <c r="GE133" s="72"/>
      <c r="GF133" s="72"/>
      <c r="GG133" s="72"/>
      <c r="GH133" s="72"/>
      <c r="GI133" s="72"/>
      <c r="GJ133" s="72"/>
      <c r="GK133" s="72"/>
      <c r="GL133" s="72"/>
      <c r="GM133" s="72"/>
      <c r="GN133" s="72"/>
      <c r="GO133" s="279" t="str">
        <f>IF(IF(ISNUMBER(MATCH(INDEX($HA133:$LB133,1,GO$14),$GA$15:$GA$313,0)),1,"")=1,INDEX($HA133:$LB133,1,GO$14),"")</f>
        <v/>
      </c>
      <c r="GP133" s="286" t="str">
        <f t="shared" si="245"/>
        <v/>
      </c>
      <c r="GQ133" s="72"/>
      <c r="GR133" s="339" t="str">
        <f>IF(ISNUMBER(IF133),INDEX($GA$15:$GA$313,MATCH(IF133,$IE$15:$IE$190,0),1),"")</f>
        <v/>
      </c>
      <c r="GS133" s="341" t="str">
        <f t="shared" si="246"/>
        <v/>
      </c>
      <c r="GT133" s="340" t="str">
        <f t="shared" si="247"/>
        <v/>
      </c>
      <c r="GU133" s="279"/>
      <c r="GV133" s="72"/>
      <c r="GW133" s="72"/>
      <c r="GX133" s="72"/>
      <c r="GY133" s="72"/>
      <c r="GZ133" s="71"/>
      <c r="HA133" s="282"/>
      <c r="HB133" s="282"/>
      <c r="HC133" s="282"/>
      <c r="HD133" s="282"/>
      <c r="HE133" s="282"/>
      <c r="HF133" s="282"/>
      <c r="HG133" s="282"/>
      <c r="HH133" s="282"/>
      <c r="HI133" s="282"/>
      <c r="HJ133" s="282"/>
      <c r="HK133" s="293"/>
      <c r="HL133" s="293"/>
      <c r="HM133" s="75"/>
      <c r="HN133" s="293">
        <f>IF(HA133&lt;&gt;"",MAX(HN$14:HN132)+1,0)</f>
        <v>0</v>
      </c>
      <c r="HO133" s="293">
        <f>IF(HB133&lt;&gt;"",MAX(HO$14:HO132)+1,0)</f>
        <v>0</v>
      </c>
      <c r="HP133" s="293">
        <f>IF(HC133&lt;&gt;"",MAX(HP$14:HP132)+1,0)</f>
        <v>0</v>
      </c>
      <c r="HQ133" s="293">
        <f>IF(HD133&lt;&gt;"",MAX(HQ$14:HQ132)+1,0)</f>
        <v>0</v>
      </c>
      <c r="HR133" s="293">
        <f>IF(HE133&lt;&gt;"",MAX(HR$14:HR132)+1,0)</f>
        <v>0</v>
      </c>
      <c r="HS133" s="293">
        <f>IF(HF133&lt;&gt;"",MAX(HS$14:HS132)+1,0)</f>
        <v>0</v>
      </c>
      <c r="HT133" s="293">
        <f>IF(HG133&lt;&gt;"",MAX(HT$14:HT132)+1,0)</f>
        <v>0</v>
      </c>
      <c r="HU133" s="293">
        <f>IF(HH133&lt;&gt;"",MAX(HU$14:HU132)+1,0)</f>
        <v>0</v>
      </c>
      <c r="HV133" s="293">
        <f>IF(HI133&lt;&gt;"",MAX(HV$14:HV132)+1,0)</f>
        <v>0</v>
      </c>
      <c r="HW133" s="293">
        <f>IF(HJ133&lt;&gt;"",MAX(HW$14:HW132)+1,0)</f>
        <v>0</v>
      </c>
      <c r="HX133" s="293">
        <f>IF(HK133&lt;&gt;"",MAX(HX$14:HX132)+1,0)</f>
        <v>0</v>
      </c>
      <c r="HY133" s="293">
        <f>IF(HL133&lt;&gt;"",MAX(HY$14:HY132)+1,0)</f>
        <v>0</v>
      </c>
      <c r="HZ133" s="75">
        <f t="shared" si="253"/>
        <v>4</v>
      </c>
      <c r="IA133" s="75">
        <f t="shared" si="254"/>
        <v>0</v>
      </c>
      <c r="IB133" s="75">
        <f t="shared" si="255"/>
        <v>12</v>
      </c>
      <c r="IC133" s="75" t="str">
        <f t="shared" si="256"/>
        <v>OC_rec</v>
      </c>
      <c r="ID133" s="395" t="str">
        <f t="shared" si="257"/>
        <v/>
      </c>
      <c r="IE133" s="394">
        <f>IF(ISNUMBER(MATCH(GA133,$IC$15:$IC$313,0)),0,MAX(IE$14:IE132)+1)</f>
        <v>0</v>
      </c>
      <c r="IF133" s="394" t="str">
        <f t="shared" si="258"/>
        <v/>
      </c>
      <c r="IG133" s="383"/>
      <c r="IH133" s="80"/>
      <c r="II133" s="19"/>
      <c r="IJ133" s="282"/>
      <c r="IK133" s="71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W133" s="71"/>
      <c r="JX133" s="293" t="str">
        <f>IF(AND(ISNUMBER(JX$14),ISNUMBER(MATCH($IC133,DJ$15:DJ$313,0))),$IC133,"")</f>
        <v/>
      </c>
      <c r="JY133" s="293" t="str">
        <f>IF(AND(ISNUMBER(JY$14),ISNUMBER(MATCH($IC133,DK$15:DK$313,0))),$IC133,"")</f>
        <v/>
      </c>
      <c r="JZ133" s="293" t="str">
        <f>IF(AND(ISNUMBER(JZ$14),ISNUMBER(MATCH($IC133,DL$15:DL$313,0))),$IC133,"")</f>
        <v/>
      </c>
      <c r="KA133" s="293" t="str">
        <f>IF(AND(ISNUMBER(KA$14),ISNUMBER(MATCH($IC133,DM$15:DM$313,0))),$IC133,"")</f>
        <v/>
      </c>
      <c r="KB133" s="293" t="str">
        <f>IF(AND(ISNUMBER(KB$14),ISNUMBER(MATCH($IC133,DN$15:DN$313,0))),$IC133,"")</f>
        <v/>
      </c>
      <c r="KC133" s="293" t="str">
        <f>IF(AND(ISNUMBER(KC$14),ISNUMBER(MATCH($IC133,DO$15:DO$313,0))),$IC133,"")</f>
        <v/>
      </c>
      <c r="KD133" s="293" t="str">
        <f>IF(AND(ISNUMBER(KD$14),ISNUMBER(MATCH($IC133,DP$15:DP$313,0))),$IC133,"")</f>
        <v/>
      </c>
      <c r="KE133" s="293" t="str">
        <f>IF(AND(ISNUMBER(KE$14),ISNUMBER(MATCH($IC133,DQ$15:DQ$313,0))),$IC133,"")</f>
        <v/>
      </c>
      <c r="KF133" s="293" t="str">
        <f>IF(AND(ISNUMBER(KF$14),ISNUMBER(MATCH($IC133,DR$15:DR$313,0))),$IC133,"")</f>
        <v/>
      </c>
      <c r="KG133" s="293" t="str">
        <f>IF(AND(ISNUMBER(KG$14),ISNUMBER(MATCH($IC133,DS$15:DS$313,0))),$IC133,"")</f>
        <v/>
      </c>
      <c r="KH133" s="293" t="str">
        <f>IF(AND(ISNUMBER(KH$14),ISNUMBER(MATCH($IC133,DT$15:DT$313,0))),$IC133,"")</f>
        <v/>
      </c>
      <c r="KI133" s="293" t="str">
        <f>IF(AND(ISNUMBER(KI$14),ISNUMBER(MATCH($IC133,DU$15:DU$313,0))),$IC133,"")</f>
        <v/>
      </c>
      <c r="KJ133" s="293" t="str">
        <f>IF(AND(ISNUMBER(KJ$14),ISNUMBER(MATCH($IC133,DV$15:DV$313,0))),$IC133,"")</f>
        <v/>
      </c>
      <c r="KK133" s="293" t="str">
        <f>IF(AND(ISNUMBER(KK$14),ISNUMBER(MATCH($IC133,DW$15:DW$313,0))),$IC133,"")</f>
        <v/>
      </c>
      <c r="KL133" s="293" t="str">
        <f>IF(AND(ISNUMBER(KL$14),ISNUMBER(MATCH($IC133,DX$15:DX$313,0))),$IC133,"")</f>
        <v/>
      </c>
      <c r="KM133" s="293" t="str">
        <f>IF(AND(ISNUMBER(KM$14),ISNUMBER(MATCH($IC133,DY$15:DY$313,0))),$IC133,"")</f>
        <v/>
      </c>
      <c r="KN133" s="293" t="str">
        <f>IF(AND(ISNUMBER(KN$14),ISNUMBER(MATCH($IC133,DZ$15:DZ$313,0))),$IC133,"")</f>
        <v/>
      </c>
      <c r="KO133" s="293" t="str">
        <f>IF(AND(ISNUMBER(KO$14),ISNUMBER(MATCH($IC133,EA$15:EA$313,0))),$IC133,"")</f>
        <v>OC_rec</v>
      </c>
      <c r="KP133" s="293" t="str">
        <f>IF(AND(ISNUMBER(KP$14),ISNUMBER(MATCH($IC133,EB$15:EB$313,0))),$IC133,"")</f>
        <v/>
      </c>
      <c r="KQ133" s="293" t="str">
        <f>IF(AND(ISNUMBER(KQ$14),ISNUMBER(MATCH($IC133,EC$15:EC$313,0))),$IC133,"")</f>
        <v/>
      </c>
      <c r="KR133" s="293" t="str">
        <f>IF(AND(ISNUMBER(KR$14),ISNUMBER(MATCH($IC133,ED$15:ED$313,0))),$IC133,"")</f>
        <v/>
      </c>
      <c r="KS133" s="293" t="str">
        <f>IF(AND(ISNUMBER(KS$14),ISNUMBER(MATCH($IC133,EE$15:EE$313,0))),$IC133,"")</f>
        <v/>
      </c>
      <c r="KT133" s="293" t="str">
        <f>IF(AND(ISNUMBER(KT$14),ISNUMBER(MATCH($IC133,EF$15:EF$313,0))),$IC133,"")</f>
        <v/>
      </c>
      <c r="KU133" s="293" t="str">
        <f>IF(AND(ISNUMBER(KU$14),ISNUMBER(MATCH($IC133,EG$15:EG$313,0))),$IC133,"")</f>
        <v/>
      </c>
      <c r="KV133" s="293" t="str">
        <f>IF(AND(ISNUMBER(KV$14),ISNUMBER(MATCH($IC133,EH$15:EH$313,0))),$IC133,"")</f>
        <v/>
      </c>
      <c r="KW133" s="293" t="str">
        <f>IF(AND(ISNUMBER(KW$14),ISNUMBER(MATCH($IC133,EI$15:EI$313,0))),$IC133,"")</f>
        <v/>
      </c>
      <c r="KX133" s="293" t="str">
        <f>IF(AND(ISNUMBER(KX$14),ISNUMBER(MATCH($IC133,EJ$15:EJ$313,0))),$IC133,"")</f>
        <v/>
      </c>
      <c r="KY133" s="293" t="str">
        <f>IF(AND(ISNUMBER(KY$14),ISNUMBER(MATCH($IC133,EK$15:EK$313,0))),$IC133,"")</f>
        <v/>
      </c>
      <c r="KZ133" s="293"/>
      <c r="LA133" s="293"/>
      <c r="LB133" s="293"/>
      <c r="LC133" s="75">
        <f>COUNTIF(JX133:KY133,"="&amp;IC133)</f>
        <v>1</v>
      </c>
      <c r="LD133" s="71"/>
      <c r="LE133" s="71"/>
      <c r="LF133" s="71"/>
      <c r="LG133" s="71"/>
      <c r="LH133" s="71"/>
      <c r="LI133" s="71"/>
      <c r="LJ133" s="71"/>
      <c r="LK133" s="71"/>
      <c r="LL133" s="71"/>
      <c r="LM133" s="71"/>
      <c r="LN133" s="71"/>
      <c r="LO133" s="71"/>
      <c r="LP133" s="71"/>
      <c r="LQ133" s="71"/>
    </row>
    <row r="134" spans="1:329" ht="6" customHeight="1" x14ac:dyDescent="0.25">
      <c r="A134" s="80"/>
      <c r="B134" s="305">
        <f t="shared" si="259"/>
        <v>120</v>
      </c>
      <c r="C134" s="96" t="s">
        <v>357</v>
      </c>
      <c r="D134" s="306" t="s">
        <v>628</v>
      </c>
      <c r="E134" s="71"/>
      <c r="F134" s="260"/>
      <c r="G134" s="261"/>
      <c r="H134" s="262"/>
      <c r="I134" s="260"/>
      <c r="J134" s="261"/>
      <c r="K134" s="262"/>
      <c r="L134" s="260"/>
      <c r="M134" s="261"/>
      <c r="N134" s="262"/>
      <c r="O134" s="260"/>
      <c r="P134" s="261"/>
      <c r="Q134" s="262"/>
      <c r="R134" s="260"/>
      <c r="S134" s="261"/>
      <c r="T134" s="262"/>
      <c r="U134" s="260"/>
      <c r="V134" s="261"/>
      <c r="W134" s="262"/>
      <c r="X134" s="260"/>
      <c r="Y134" s="261"/>
      <c r="Z134" s="262"/>
      <c r="AA134" s="260"/>
      <c r="AB134" s="261"/>
      <c r="AC134" s="262"/>
      <c r="AD134" s="260"/>
      <c r="AE134" s="261"/>
      <c r="AF134" s="262"/>
      <c r="AG134" s="260"/>
      <c r="AH134" s="261"/>
      <c r="AI134" s="262"/>
      <c r="AJ134" s="260"/>
      <c r="AK134" s="261"/>
      <c r="AL134" s="262"/>
      <c r="AM134" s="260"/>
      <c r="AN134" s="261"/>
      <c r="AO134" s="262"/>
      <c r="AP134" s="283"/>
      <c r="AQ134" s="356"/>
      <c r="AR134" s="351"/>
      <c r="AS134" s="283"/>
      <c r="AT134" s="356"/>
      <c r="AU134" s="351"/>
      <c r="AV134" s="260"/>
      <c r="AW134" s="261"/>
      <c r="AX134" s="262"/>
      <c r="AY134" s="260"/>
      <c r="AZ134" s="261"/>
      <c r="BA134" s="262"/>
      <c r="BB134" s="260"/>
      <c r="BC134" s="261"/>
      <c r="BD134" s="262"/>
      <c r="BE134" s="260"/>
      <c r="BF134" s="261"/>
      <c r="BG134" s="262"/>
      <c r="BH134" s="260"/>
      <c r="BI134" s="261"/>
      <c r="BJ134" s="262"/>
      <c r="BK134" s="260"/>
      <c r="BL134" s="261"/>
      <c r="BM134" s="262"/>
      <c r="BN134" s="260"/>
      <c r="BO134" s="261"/>
      <c r="BP134" s="262"/>
      <c r="BQ134" s="260"/>
      <c r="BR134" s="261"/>
      <c r="BS134" s="262"/>
      <c r="BT134" s="260"/>
      <c r="BU134" s="261"/>
      <c r="BV134" s="262"/>
      <c r="BW134" s="260"/>
      <c r="BX134" s="261"/>
      <c r="BY134" s="262"/>
      <c r="BZ134" s="260"/>
      <c r="CA134" s="261"/>
      <c r="CB134" s="262"/>
      <c r="CC134" s="260"/>
      <c r="CD134" s="261"/>
      <c r="CE134" s="262"/>
      <c r="CF134" s="376" t="s">
        <v>2</v>
      </c>
      <c r="CG134" s="229"/>
      <c r="CH134" s="230" t="str">
        <f>IF(ISNUMBER(FW134),IF(ISNUMBER(MATCH(GA134,$CG$15:$CG$313,0)),0,MAX(CH$14:CH133)+1),"")</f>
        <v/>
      </c>
      <c r="CI134" s="7" t="str">
        <f t="shared" si="154"/>
        <v/>
      </c>
      <c r="CJ134" s="7" t="str">
        <f t="shared" si="155"/>
        <v/>
      </c>
      <c r="CK134" s="7" t="str">
        <f t="shared" si="156"/>
        <v/>
      </c>
      <c r="CL134" s="7" t="str">
        <f t="shared" si="157"/>
        <v/>
      </c>
      <c r="CM134" s="7" t="str">
        <f t="shared" si="158"/>
        <v/>
      </c>
      <c r="CN134" s="7" t="str">
        <f t="shared" si="159"/>
        <v/>
      </c>
      <c r="CO134" s="7" t="str">
        <f t="shared" si="160"/>
        <v/>
      </c>
      <c r="CP134" s="7" t="str">
        <f t="shared" si="161"/>
        <v/>
      </c>
      <c r="CQ134" s="7" t="str">
        <f t="shared" si="162"/>
        <v/>
      </c>
      <c r="CR134" s="7" t="str">
        <f t="shared" si="163"/>
        <v/>
      </c>
      <c r="CS134" s="7" t="str">
        <f t="shared" si="164"/>
        <v/>
      </c>
      <c r="CT134" s="7" t="str">
        <f t="shared" si="165"/>
        <v/>
      </c>
      <c r="CU134" s="7" t="str">
        <f t="shared" si="166"/>
        <v/>
      </c>
      <c r="CV134" s="7" t="str">
        <f t="shared" si="167"/>
        <v/>
      </c>
      <c r="CW134" s="7" t="str">
        <f t="shared" si="168"/>
        <v/>
      </c>
      <c r="CX134" s="7" t="str">
        <f t="shared" si="169"/>
        <v/>
      </c>
      <c r="CY134" s="7" t="str">
        <f t="shared" si="170"/>
        <v/>
      </c>
      <c r="CZ134" s="7" t="str">
        <f t="shared" si="171"/>
        <v/>
      </c>
      <c r="DA134" s="7" t="str">
        <f t="shared" si="172"/>
        <v/>
      </c>
      <c r="DB134" s="7" t="str">
        <f t="shared" si="173"/>
        <v/>
      </c>
      <c r="DC134" s="7" t="str">
        <f t="shared" si="174"/>
        <v/>
      </c>
      <c r="DD134" s="7" t="str">
        <f t="shared" si="175"/>
        <v/>
      </c>
      <c r="DE134" s="7" t="str">
        <f t="shared" si="176"/>
        <v/>
      </c>
      <c r="DF134" s="7" t="str">
        <f t="shared" si="177"/>
        <v/>
      </c>
      <c r="DG134" s="7" t="str">
        <f t="shared" si="178"/>
        <v/>
      </c>
      <c r="DH134" s="7">
        <f t="shared" si="179"/>
        <v>17</v>
      </c>
      <c r="DI134" s="65" t="s">
        <v>2</v>
      </c>
      <c r="DJ134" s="309" t="str">
        <f t="shared" si="180"/>
        <v>-</v>
      </c>
      <c r="DK134" s="309" t="str">
        <f t="shared" si="181"/>
        <v>-</v>
      </c>
      <c r="DL134" s="309" t="str">
        <f t="shared" si="182"/>
        <v>-</v>
      </c>
      <c r="DM134" s="309" t="str">
        <f t="shared" si="183"/>
        <v>-</v>
      </c>
      <c r="DN134" s="309" t="str">
        <f t="shared" si="184"/>
        <v>-</v>
      </c>
      <c r="DO134" s="309" t="str">
        <f t="shared" si="185"/>
        <v>-</v>
      </c>
      <c r="DP134" s="309" t="str">
        <f t="shared" si="186"/>
        <v>-</v>
      </c>
      <c r="DQ134" s="309" t="str">
        <f t="shared" si="187"/>
        <v>-</v>
      </c>
      <c r="DR134" s="309" t="str">
        <f t="shared" si="188"/>
        <v>-</v>
      </c>
      <c r="DS134" s="309" t="str">
        <f t="shared" si="189"/>
        <v>-</v>
      </c>
      <c r="DT134" s="309" t="str">
        <f t="shared" si="190"/>
        <v>-</v>
      </c>
      <c r="DU134" s="309" t="str">
        <f t="shared" si="191"/>
        <v>-</v>
      </c>
      <c r="DV134" s="309" t="str">
        <f t="shared" si="192"/>
        <v>-</v>
      </c>
      <c r="DW134" s="309" t="str">
        <f t="shared" si="193"/>
        <v>-</v>
      </c>
      <c r="DX134" s="309" t="str">
        <f t="shared" si="194"/>
        <v>-</v>
      </c>
      <c r="DY134" s="309" t="str">
        <f t="shared" si="195"/>
        <v>-</v>
      </c>
      <c r="DZ134" s="309" t="str">
        <f t="shared" si="196"/>
        <v>-</v>
      </c>
      <c r="EA134" s="309" t="str">
        <f t="shared" si="197"/>
        <v>-</v>
      </c>
      <c r="EB134" s="309" t="str">
        <f t="shared" si="198"/>
        <v>-</v>
      </c>
      <c r="EC134" s="309" t="str">
        <f t="shared" si="199"/>
        <v>-</v>
      </c>
      <c r="ED134" s="309" t="str">
        <f t="shared" si="200"/>
        <v>-</v>
      </c>
      <c r="EE134" s="309" t="str">
        <f t="shared" si="201"/>
        <v>-</v>
      </c>
      <c r="EF134" s="309" t="str">
        <f t="shared" si="202"/>
        <v>-</v>
      </c>
      <c r="EG134" s="309" t="str">
        <f t="shared" si="203"/>
        <v>-</v>
      </c>
      <c r="EH134" s="309" t="str">
        <f t="shared" si="204"/>
        <v>-</v>
      </c>
      <c r="EI134" s="309" t="str">
        <f t="shared" si="205"/>
        <v>grndElv</v>
      </c>
      <c r="EJ134" s="7"/>
      <c r="EK134" s="7"/>
      <c r="EL134" s="7"/>
      <c r="EM134" s="34"/>
      <c r="EN134" s="66" t="str">
        <f t="shared" si="206"/>
        <v>-</v>
      </c>
      <c r="EO134" s="66" t="str">
        <f t="shared" si="207"/>
        <v>-</v>
      </c>
      <c r="EP134" s="66" t="str">
        <f t="shared" si="208"/>
        <v>-</v>
      </c>
      <c r="EQ134" s="66" t="str">
        <f t="shared" si="209"/>
        <v>-</v>
      </c>
      <c r="ER134" s="66" t="str">
        <f t="shared" si="210"/>
        <v>-</v>
      </c>
      <c r="ES134" s="66" t="str">
        <f t="shared" si="211"/>
        <v>-</v>
      </c>
      <c r="ET134" s="66" t="str">
        <f t="shared" si="212"/>
        <v>-</v>
      </c>
      <c r="EU134" s="66" t="str">
        <f t="shared" si="213"/>
        <v>-</v>
      </c>
      <c r="EV134" s="66" t="str">
        <f t="shared" si="214"/>
        <v>-</v>
      </c>
      <c r="EW134" s="66" t="str">
        <f t="shared" si="215"/>
        <v>-</v>
      </c>
      <c r="EX134" s="66" t="str">
        <f t="shared" si="216"/>
        <v>-</v>
      </c>
      <c r="EY134" s="66" t="str">
        <f t="shared" si="217"/>
        <v>-</v>
      </c>
      <c r="EZ134" s="66" t="str">
        <f t="shared" si="218"/>
        <v>-</v>
      </c>
      <c r="FA134" s="66" t="str">
        <f t="shared" si="219"/>
        <v>-</v>
      </c>
      <c r="FB134" s="66" t="str">
        <f t="shared" si="220"/>
        <v>-</v>
      </c>
      <c r="FC134" s="66" t="str">
        <f t="shared" si="221"/>
        <v>-</v>
      </c>
      <c r="FD134" s="66" t="str">
        <f t="shared" si="222"/>
        <v>-</v>
      </c>
      <c r="FE134" s="66" t="str">
        <f t="shared" si="223"/>
        <v>-</v>
      </c>
      <c r="FF134" s="66" t="str">
        <f t="shared" si="224"/>
        <v>-</v>
      </c>
      <c r="FG134" s="66" t="str">
        <f t="shared" si="225"/>
        <v>-</v>
      </c>
      <c r="FH134" s="66" t="str">
        <f t="shared" si="226"/>
        <v>-</v>
      </c>
      <c r="FI134" s="66" t="str">
        <f t="shared" si="227"/>
        <v>-</v>
      </c>
      <c r="FJ134" s="66" t="str">
        <f t="shared" si="228"/>
        <v>-</v>
      </c>
      <c r="FK134" s="66" t="str">
        <f t="shared" si="229"/>
        <v>-</v>
      </c>
      <c r="FL134" s="66" t="str">
        <f t="shared" si="230"/>
        <v>-</v>
      </c>
      <c r="FM134" s="66" t="str">
        <f t="shared" si="231"/>
        <v>5;</v>
      </c>
      <c r="FN134" s="7"/>
      <c r="FO134" s="7"/>
      <c r="FP134" s="7"/>
      <c r="FQ134" s="97" t="s">
        <v>2</v>
      </c>
      <c r="FR134" s="71"/>
      <c r="FS134" s="7">
        <f>IF(ISNUMBER(INDEX($CI$15:$DI$314,$B134,GC$5)),MAX(FS$14:FS133)+1,0)</f>
        <v>0</v>
      </c>
      <c r="FT134" s="7" t="str">
        <f t="shared" si="232"/>
        <v/>
      </c>
      <c r="FU134" s="7" t="str">
        <f t="shared" si="233"/>
        <v/>
      </c>
      <c r="FV134" s="291">
        <f t="shared" si="234"/>
        <v>120</v>
      </c>
      <c r="FW134" s="291" t="str">
        <f t="shared" si="235"/>
        <v/>
      </c>
      <c r="FX134" s="291" t="str">
        <f t="shared" si="260"/>
        <v/>
      </c>
      <c r="FY134" s="85" t="str">
        <f t="shared" si="237"/>
        <v/>
      </c>
      <c r="FZ134" s="338" t="str">
        <f t="shared" si="238"/>
        <v/>
      </c>
      <c r="GA134" s="316" t="str">
        <f t="shared" si="239"/>
        <v/>
      </c>
      <c r="GB134" s="28" t="str">
        <f t="shared" si="240"/>
        <v/>
      </c>
      <c r="GC134" s="279"/>
      <c r="GD134" s="72"/>
      <c r="GE134" s="72"/>
      <c r="GF134" s="72"/>
      <c r="GG134" s="72"/>
      <c r="GH134" s="72"/>
      <c r="GI134" s="72"/>
      <c r="GJ134" s="72"/>
      <c r="GK134" s="72"/>
      <c r="GL134" s="72"/>
      <c r="GM134" s="72"/>
      <c r="GN134" s="72"/>
      <c r="GO134" s="279" t="str">
        <f>IF(IF(ISNUMBER(MATCH(INDEX($HA134:$LB134,1,GO$14),$GA$15:$GA$313,0)),1,"")=1,INDEX($HA134:$LB134,1,GO$14),"")</f>
        <v/>
      </c>
      <c r="GP134" s="286" t="str">
        <f t="shared" si="245"/>
        <v/>
      </c>
      <c r="GQ134" s="72"/>
      <c r="GR134" s="339" t="str">
        <f>IF(ISNUMBER(IF134),INDEX($GA$15:$GA$313,MATCH(IF134,$IE$15:$IE$190,0),1),"")</f>
        <v/>
      </c>
      <c r="GS134" s="341" t="str">
        <f t="shared" si="246"/>
        <v/>
      </c>
      <c r="GT134" s="340" t="str">
        <f t="shared" si="247"/>
        <v/>
      </c>
      <c r="GU134" s="279"/>
      <c r="GV134" s="72"/>
      <c r="GW134" s="72"/>
      <c r="GX134" s="72"/>
      <c r="GY134" s="72"/>
      <c r="GZ134" s="71"/>
      <c r="HA134" s="282"/>
      <c r="HB134" s="282"/>
      <c r="HC134" s="282"/>
      <c r="HD134" s="282"/>
      <c r="HE134" s="282"/>
      <c r="HF134" s="282"/>
      <c r="HG134" s="282"/>
      <c r="HH134" s="282"/>
      <c r="HI134" s="282"/>
      <c r="HJ134" s="282"/>
      <c r="HK134" s="293"/>
      <c r="HL134" s="293"/>
      <c r="HM134" s="75"/>
      <c r="HN134" s="293">
        <f>IF(HA134&lt;&gt;"",MAX(HN$14:HN133)+1,0)</f>
        <v>0</v>
      </c>
      <c r="HO134" s="293">
        <f>IF(HB134&lt;&gt;"",MAX(HO$14:HO133)+1,0)</f>
        <v>0</v>
      </c>
      <c r="HP134" s="293">
        <f>IF(HC134&lt;&gt;"",MAX(HP$14:HP133)+1,0)</f>
        <v>0</v>
      </c>
      <c r="HQ134" s="293">
        <f>IF(HD134&lt;&gt;"",MAX(HQ$14:HQ133)+1,0)</f>
        <v>0</v>
      </c>
      <c r="HR134" s="293">
        <f>IF(HE134&lt;&gt;"",MAX(HR$14:HR133)+1,0)</f>
        <v>0</v>
      </c>
      <c r="HS134" s="293">
        <f>IF(HF134&lt;&gt;"",MAX(HS$14:HS133)+1,0)</f>
        <v>0</v>
      </c>
      <c r="HT134" s="293">
        <f>IF(HG134&lt;&gt;"",MAX(HT$14:HT133)+1,0)</f>
        <v>0</v>
      </c>
      <c r="HU134" s="293">
        <f>IF(HH134&lt;&gt;"",MAX(HU$14:HU133)+1,0)</f>
        <v>0</v>
      </c>
      <c r="HV134" s="293">
        <f>IF(HI134&lt;&gt;"",MAX(HV$14:HV133)+1,0)</f>
        <v>0</v>
      </c>
      <c r="HW134" s="293">
        <f>IF(HJ134&lt;&gt;"",MAX(HW$14:HW133)+1,0)</f>
        <v>0</v>
      </c>
      <c r="HX134" s="293">
        <f>IF(HK134&lt;&gt;"",MAX(HX$14:HX133)+1,0)</f>
        <v>0</v>
      </c>
      <c r="HY134" s="293">
        <f>IF(HL134&lt;&gt;"",MAX(HY$14:HY133)+1,0)</f>
        <v>0</v>
      </c>
      <c r="HZ134" s="75">
        <f t="shared" si="253"/>
        <v>4</v>
      </c>
      <c r="IA134" s="75">
        <f t="shared" si="254"/>
        <v>0</v>
      </c>
      <c r="IB134" s="75">
        <f t="shared" si="255"/>
        <v>13</v>
      </c>
      <c r="IC134" s="75" t="str">
        <f t="shared" si="256"/>
        <v>A_TCAL</v>
      </c>
      <c r="ID134" s="395" t="str">
        <f t="shared" si="257"/>
        <v/>
      </c>
      <c r="IE134" s="394">
        <f>IF(ISNUMBER(MATCH(GA134,$IC$15:$IC$313,0)),0,MAX(IE$14:IE133)+1)</f>
        <v>0</v>
      </c>
      <c r="IF134" s="394" t="str">
        <f t="shared" si="258"/>
        <v/>
      </c>
      <c r="IG134" s="383"/>
      <c r="IH134" s="80"/>
      <c r="II134" s="19"/>
      <c r="IJ134" s="282"/>
      <c r="IK134" s="71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  <c r="IY134" s="19"/>
      <c r="IZ134" s="19"/>
      <c r="JW134" s="71"/>
      <c r="JX134" s="293" t="str">
        <f>IF(AND(ISNUMBER(JX$14),ISNUMBER(MATCH($IC134,DJ$15:DJ$313,0))),$IC134,"")</f>
        <v/>
      </c>
      <c r="JY134" s="293" t="str">
        <f>IF(AND(ISNUMBER(JY$14),ISNUMBER(MATCH($IC134,DK$15:DK$313,0))),$IC134,"")</f>
        <v/>
      </c>
      <c r="JZ134" s="293" t="str">
        <f>IF(AND(ISNUMBER(JZ$14),ISNUMBER(MATCH($IC134,DL$15:DL$313,0))),$IC134,"")</f>
        <v/>
      </c>
      <c r="KA134" s="293" t="str">
        <f>IF(AND(ISNUMBER(KA$14),ISNUMBER(MATCH($IC134,DM$15:DM$313,0))),$IC134,"")</f>
        <v/>
      </c>
      <c r="KB134" s="293" t="str">
        <f>IF(AND(ISNUMBER(KB$14),ISNUMBER(MATCH($IC134,DN$15:DN$313,0))),$IC134,"")</f>
        <v/>
      </c>
      <c r="KC134" s="293" t="str">
        <f>IF(AND(ISNUMBER(KC$14),ISNUMBER(MATCH($IC134,DO$15:DO$313,0))),$IC134,"")</f>
        <v/>
      </c>
      <c r="KD134" s="293" t="str">
        <f>IF(AND(ISNUMBER(KD$14),ISNUMBER(MATCH($IC134,DP$15:DP$313,0))),$IC134,"")</f>
        <v/>
      </c>
      <c r="KE134" s="293" t="str">
        <f>IF(AND(ISNUMBER(KE$14),ISNUMBER(MATCH($IC134,DQ$15:DQ$313,0))),$IC134,"")</f>
        <v/>
      </c>
      <c r="KF134" s="293" t="str">
        <f>IF(AND(ISNUMBER(KF$14),ISNUMBER(MATCH($IC134,DR$15:DR$313,0))),$IC134,"")</f>
        <v/>
      </c>
      <c r="KG134" s="293" t="str">
        <f>IF(AND(ISNUMBER(KG$14),ISNUMBER(MATCH($IC134,DS$15:DS$313,0))),$IC134,"")</f>
        <v/>
      </c>
      <c r="KH134" s="293" t="str">
        <f>IF(AND(ISNUMBER(KH$14),ISNUMBER(MATCH($IC134,DT$15:DT$313,0))),$IC134,"")</f>
        <v/>
      </c>
      <c r="KI134" s="293" t="str">
        <f>IF(AND(ISNUMBER(KI$14),ISNUMBER(MATCH($IC134,DU$15:DU$313,0))),$IC134,"")</f>
        <v/>
      </c>
      <c r="KJ134" s="293" t="str">
        <f>IF(AND(ISNUMBER(KJ$14),ISNUMBER(MATCH($IC134,DV$15:DV$313,0))),$IC134,"")</f>
        <v/>
      </c>
      <c r="KK134" s="293" t="str">
        <f>IF(AND(ISNUMBER(KK$14),ISNUMBER(MATCH($IC134,DW$15:DW$313,0))),$IC134,"")</f>
        <v/>
      </c>
      <c r="KL134" s="293" t="str">
        <f>IF(AND(ISNUMBER(KL$14),ISNUMBER(MATCH($IC134,DX$15:DX$313,0))),$IC134,"")</f>
        <v/>
      </c>
      <c r="KM134" s="293" t="str">
        <f>IF(AND(ISNUMBER(KM$14),ISNUMBER(MATCH($IC134,DY$15:DY$313,0))),$IC134,"")</f>
        <v/>
      </c>
      <c r="KN134" s="293" t="str">
        <f>IF(AND(ISNUMBER(KN$14),ISNUMBER(MATCH($IC134,DZ$15:DZ$313,0))),$IC134,"")</f>
        <v/>
      </c>
      <c r="KO134" s="293" t="str">
        <f>IF(AND(ISNUMBER(KO$14),ISNUMBER(MATCH($IC134,EA$15:EA$313,0))),$IC134,"")</f>
        <v/>
      </c>
      <c r="KP134" s="293" t="str">
        <f>IF(AND(ISNUMBER(KP$14),ISNUMBER(MATCH($IC134,EB$15:EB$313,0))),$IC134,"")</f>
        <v/>
      </c>
      <c r="KQ134" s="293" t="str">
        <f>IF(AND(ISNUMBER(KQ$14),ISNUMBER(MATCH($IC134,EC$15:EC$313,0))),$IC134,"")</f>
        <v/>
      </c>
      <c r="KR134" s="293" t="str">
        <f>IF(AND(ISNUMBER(KR$14),ISNUMBER(MATCH($IC134,ED$15:ED$313,0))),$IC134,"")</f>
        <v/>
      </c>
      <c r="KS134" s="293" t="str">
        <f>IF(AND(ISNUMBER(KS$14),ISNUMBER(MATCH($IC134,EE$15:EE$313,0))),$IC134,"")</f>
        <v/>
      </c>
      <c r="KT134" s="293" t="str">
        <f>IF(AND(ISNUMBER(KT$14),ISNUMBER(MATCH($IC134,EF$15:EF$313,0))),$IC134,"")</f>
        <v>A_TCAL</v>
      </c>
      <c r="KU134" s="293" t="str">
        <f>IF(AND(ISNUMBER(KU$14),ISNUMBER(MATCH($IC134,EG$15:EG$313,0))),$IC134,"")</f>
        <v/>
      </c>
      <c r="KV134" s="293" t="str">
        <f>IF(AND(ISNUMBER(KV$14),ISNUMBER(MATCH($IC134,EH$15:EH$313,0))),$IC134,"")</f>
        <v/>
      </c>
      <c r="KW134" s="293" t="str">
        <f>IF(AND(ISNUMBER(KW$14),ISNUMBER(MATCH($IC134,EI$15:EI$313,0))),$IC134,"")</f>
        <v/>
      </c>
      <c r="KX134" s="293" t="str">
        <f>IF(AND(ISNUMBER(KX$14),ISNUMBER(MATCH($IC134,EJ$15:EJ$313,0))),$IC134,"")</f>
        <v/>
      </c>
      <c r="KY134" s="293" t="str">
        <f>IF(AND(ISNUMBER(KY$14),ISNUMBER(MATCH($IC134,EK$15:EK$313,0))),$IC134,"")</f>
        <v/>
      </c>
      <c r="KZ134" s="293"/>
      <c r="LA134" s="293"/>
      <c r="LB134" s="293"/>
      <c r="LC134" s="75">
        <f>COUNTIF(JX134:KY134,"="&amp;IC134)</f>
        <v>1</v>
      </c>
      <c r="LD134" s="71"/>
      <c r="LE134" s="71"/>
      <c r="LF134" s="71"/>
      <c r="LG134" s="71"/>
      <c r="LH134" s="71"/>
      <c r="LI134" s="71"/>
      <c r="LJ134" s="71"/>
      <c r="LK134" s="71"/>
      <c r="LL134" s="71"/>
      <c r="LM134" s="71"/>
      <c r="LN134" s="71"/>
      <c r="LO134" s="71"/>
      <c r="LP134" s="71"/>
      <c r="LQ134" s="71"/>
    </row>
    <row r="135" spans="1:329" ht="6" customHeight="1" x14ac:dyDescent="0.25">
      <c r="A135" s="80"/>
      <c r="B135" s="305">
        <f t="shared" si="259"/>
        <v>121</v>
      </c>
      <c r="C135" s="96" t="s">
        <v>325</v>
      </c>
      <c r="D135" s="306" t="s">
        <v>629</v>
      </c>
      <c r="E135" s="71"/>
      <c r="F135" s="260"/>
      <c r="G135" s="261"/>
      <c r="H135" s="262"/>
      <c r="I135" s="260"/>
      <c r="J135" s="261"/>
      <c r="K135" s="262"/>
      <c r="L135" s="260"/>
      <c r="M135" s="261"/>
      <c r="N135" s="262"/>
      <c r="O135" s="260"/>
      <c r="P135" s="261"/>
      <c r="Q135" s="262"/>
      <c r="R135" s="260"/>
      <c r="S135" s="261"/>
      <c r="T135" s="262"/>
      <c r="U135" s="260"/>
      <c r="V135" s="261"/>
      <c r="W135" s="262"/>
      <c r="X135" s="260"/>
      <c r="Y135" s="261"/>
      <c r="Z135" s="262"/>
      <c r="AA135" s="260"/>
      <c r="AB135" s="261"/>
      <c r="AC135" s="262"/>
      <c r="AD135" s="260"/>
      <c r="AE135" s="261"/>
      <c r="AF135" s="262"/>
      <c r="AG135" s="260"/>
      <c r="AH135" s="261"/>
      <c r="AI135" s="262"/>
      <c r="AJ135" s="260"/>
      <c r="AK135" s="261"/>
      <c r="AL135" s="262"/>
      <c r="AM135" s="260"/>
      <c r="AN135" s="261"/>
      <c r="AO135" s="262"/>
      <c r="AP135" s="283"/>
      <c r="AQ135" s="356"/>
      <c r="AR135" s="351"/>
      <c r="AS135" s="283"/>
      <c r="AT135" s="356"/>
      <c r="AU135" s="351"/>
      <c r="AV135" s="260"/>
      <c r="AW135" s="261"/>
      <c r="AX135" s="262"/>
      <c r="AY135" s="260"/>
      <c r="AZ135" s="261"/>
      <c r="BA135" s="262"/>
      <c r="BB135" s="260"/>
      <c r="BC135" s="261"/>
      <c r="BD135" s="262"/>
      <c r="BE135" s="260"/>
      <c r="BF135" s="261"/>
      <c r="BG135" s="262"/>
      <c r="BH135" s="260"/>
      <c r="BI135" s="261"/>
      <c r="BJ135" s="262"/>
      <c r="BK135" s="260"/>
      <c r="BL135" s="261"/>
      <c r="BM135" s="262"/>
      <c r="BN135" s="260"/>
      <c r="BO135" s="261"/>
      <c r="BP135" s="262"/>
      <c r="BQ135" s="260"/>
      <c r="BR135" s="261"/>
      <c r="BS135" s="262"/>
      <c r="BT135" s="260"/>
      <c r="BU135" s="261"/>
      <c r="BV135" s="262"/>
      <c r="BW135" s="260"/>
      <c r="BX135" s="261"/>
      <c r="BY135" s="262"/>
      <c r="BZ135" s="260"/>
      <c r="CA135" s="261"/>
      <c r="CB135" s="262"/>
      <c r="CC135" s="260"/>
      <c r="CD135" s="261"/>
      <c r="CE135" s="262"/>
      <c r="CF135" s="376" t="s">
        <v>2</v>
      </c>
      <c r="CG135" s="229"/>
      <c r="CH135" s="230" t="str">
        <f>IF(ISNUMBER(FW135),IF(ISNUMBER(MATCH(GA135,$CG$15:$CG$313,0)),0,MAX(CH$14:CH134)+1),"")</f>
        <v/>
      </c>
      <c r="CI135" s="7" t="str">
        <f t="shared" si="154"/>
        <v/>
      </c>
      <c r="CJ135" s="7" t="str">
        <f t="shared" si="155"/>
        <v/>
      </c>
      <c r="CK135" s="7" t="str">
        <f t="shared" si="156"/>
        <v/>
      </c>
      <c r="CL135" s="7" t="str">
        <f t="shared" si="157"/>
        <v/>
      </c>
      <c r="CM135" s="7" t="str">
        <f t="shared" si="158"/>
        <v/>
      </c>
      <c r="CN135" s="7" t="str">
        <f t="shared" si="159"/>
        <v/>
      </c>
      <c r="CO135" s="7" t="str">
        <f t="shared" si="160"/>
        <v/>
      </c>
      <c r="CP135" s="7" t="str">
        <f t="shared" si="161"/>
        <v/>
      </c>
      <c r="CQ135" s="7" t="str">
        <f t="shared" si="162"/>
        <v/>
      </c>
      <c r="CR135" s="7" t="str">
        <f t="shared" si="163"/>
        <v/>
      </c>
      <c r="CS135" s="7" t="str">
        <f t="shared" si="164"/>
        <v/>
      </c>
      <c r="CT135" s="7" t="str">
        <f t="shared" si="165"/>
        <v/>
      </c>
      <c r="CU135" s="7" t="str">
        <f t="shared" si="166"/>
        <v/>
      </c>
      <c r="CV135" s="7" t="str">
        <f t="shared" si="167"/>
        <v/>
      </c>
      <c r="CW135" s="7" t="str">
        <f t="shared" si="168"/>
        <v/>
      </c>
      <c r="CX135" s="7" t="str">
        <f t="shared" si="169"/>
        <v/>
      </c>
      <c r="CY135" s="7" t="str">
        <f t="shared" si="170"/>
        <v/>
      </c>
      <c r="CZ135" s="7" t="str">
        <f t="shared" si="171"/>
        <v/>
      </c>
      <c r="DA135" s="7" t="str">
        <f t="shared" si="172"/>
        <v/>
      </c>
      <c r="DB135" s="7" t="str">
        <f t="shared" si="173"/>
        <v/>
      </c>
      <c r="DC135" s="7" t="str">
        <f t="shared" si="174"/>
        <v/>
      </c>
      <c r="DD135" s="7" t="str">
        <f t="shared" si="175"/>
        <v/>
      </c>
      <c r="DE135" s="7" t="str">
        <f t="shared" si="176"/>
        <v/>
      </c>
      <c r="DF135" s="7" t="str">
        <f t="shared" si="177"/>
        <v/>
      </c>
      <c r="DG135" s="7" t="str">
        <f t="shared" si="178"/>
        <v/>
      </c>
      <c r="DH135" s="7">
        <f t="shared" si="179"/>
        <v>19</v>
      </c>
      <c r="DI135" s="65" t="s">
        <v>2</v>
      </c>
      <c r="DJ135" s="309" t="str">
        <f t="shared" si="180"/>
        <v>-</v>
      </c>
      <c r="DK135" s="309" t="str">
        <f t="shared" si="181"/>
        <v>-</v>
      </c>
      <c r="DL135" s="309" t="str">
        <f t="shared" si="182"/>
        <v>-</v>
      </c>
      <c r="DM135" s="309" t="str">
        <f t="shared" si="183"/>
        <v>-</v>
      </c>
      <c r="DN135" s="309" t="str">
        <f t="shared" si="184"/>
        <v>-</v>
      </c>
      <c r="DO135" s="309" t="str">
        <f t="shared" si="185"/>
        <v>-</v>
      </c>
      <c r="DP135" s="309" t="str">
        <f t="shared" si="186"/>
        <v>-</v>
      </c>
      <c r="DQ135" s="309" t="str">
        <f t="shared" si="187"/>
        <v>-</v>
      </c>
      <c r="DR135" s="309" t="str">
        <f t="shared" si="188"/>
        <v>-</v>
      </c>
      <c r="DS135" s="309" t="str">
        <f t="shared" si="189"/>
        <v>-</v>
      </c>
      <c r="DT135" s="309" t="str">
        <f t="shared" si="190"/>
        <v>-</v>
      </c>
      <c r="DU135" s="309" t="str">
        <f t="shared" si="191"/>
        <v>-</v>
      </c>
      <c r="DV135" s="309" t="str">
        <f t="shared" si="192"/>
        <v>-</v>
      </c>
      <c r="DW135" s="309" t="str">
        <f t="shared" si="193"/>
        <v>-</v>
      </c>
      <c r="DX135" s="309" t="str">
        <f t="shared" si="194"/>
        <v>-</v>
      </c>
      <c r="DY135" s="309" t="str">
        <f t="shared" si="195"/>
        <v>-</v>
      </c>
      <c r="DZ135" s="309" t="str">
        <f t="shared" si="196"/>
        <v>-</v>
      </c>
      <c r="EA135" s="309" t="str">
        <f t="shared" si="197"/>
        <v>-</v>
      </c>
      <c r="EB135" s="309" t="str">
        <f t="shared" si="198"/>
        <v>-</v>
      </c>
      <c r="EC135" s="309" t="str">
        <f t="shared" si="199"/>
        <v>-</v>
      </c>
      <c r="ED135" s="309" t="str">
        <f t="shared" si="200"/>
        <v>-</v>
      </c>
      <c r="EE135" s="309" t="str">
        <f t="shared" si="201"/>
        <v>-</v>
      </c>
      <c r="EF135" s="309" t="str">
        <f t="shared" si="202"/>
        <v>-</v>
      </c>
      <c r="EG135" s="309" t="str">
        <f t="shared" si="203"/>
        <v>-</v>
      </c>
      <c r="EH135" s="309" t="str">
        <f t="shared" si="204"/>
        <v>-</v>
      </c>
      <c r="EI135" s="309" t="str">
        <f t="shared" si="205"/>
        <v>Steady</v>
      </c>
      <c r="EJ135" s="7"/>
      <c r="EK135" s="7"/>
      <c r="EL135" s="7"/>
      <c r="EM135" s="34"/>
      <c r="EN135" s="66" t="str">
        <f t="shared" si="206"/>
        <v>-</v>
      </c>
      <c r="EO135" s="66" t="str">
        <f t="shared" si="207"/>
        <v>-</v>
      </c>
      <c r="EP135" s="66" t="str">
        <f t="shared" si="208"/>
        <v>-</v>
      </c>
      <c r="EQ135" s="66" t="str">
        <f t="shared" si="209"/>
        <v>-</v>
      </c>
      <c r="ER135" s="66" t="str">
        <f t="shared" si="210"/>
        <v>-</v>
      </c>
      <c r="ES135" s="66" t="str">
        <f t="shared" si="211"/>
        <v>-</v>
      </c>
      <c r="ET135" s="66" t="str">
        <f t="shared" si="212"/>
        <v>-</v>
      </c>
      <c r="EU135" s="66" t="str">
        <f t="shared" si="213"/>
        <v>-</v>
      </c>
      <c r="EV135" s="66" t="str">
        <f t="shared" si="214"/>
        <v>-</v>
      </c>
      <c r="EW135" s="66" t="str">
        <f t="shared" si="215"/>
        <v>-</v>
      </c>
      <c r="EX135" s="66" t="str">
        <f t="shared" si="216"/>
        <v>-</v>
      </c>
      <c r="EY135" s="66" t="str">
        <f t="shared" si="217"/>
        <v>-</v>
      </c>
      <c r="EZ135" s="66" t="str">
        <f t="shared" si="218"/>
        <v>-</v>
      </c>
      <c r="FA135" s="66" t="str">
        <f t="shared" si="219"/>
        <v>-</v>
      </c>
      <c r="FB135" s="66" t="str">
        <f t="shared" si="220"/>
        <v>-</v>
      </c>
      <c r="FC135" s="66" t="str">
        <f t="shared" si="221"/>
        <v>-</v>
      </c>
      <c r="FD135" s="66" t="str">
        <f t="shared" si="222"/>
        <v>-</v>
      </c>
      <c r="FE135" s="66" t="str">
        <f t="shared" si="223"/>
        <v>-</v>
      </c>
      <c r="FF135" s="66" t="str">
        <f t="shared" si="224"/>
        <v>-</v>
      </c>
      <c r="FG135" s="66" t="str">
        <f t="shared" si="225"/>
        <v>-</v>
      </c>
      <c r="FH135" s="66" t="str">
        <f t="shared" si="226"/>
        <v>-</v>
      </c>
      <c r="FI135" s="66" t="str">
        <f t="shared" si="227"/>
        <v>-</v>
      </c>
      <c r="FJ135" s="66" t="str">
        <f t="shared" si="228"/>
        <v>-</v>
      </c>
      <c r="FK135" s="66" t="str">
        <f t="shared" si="229"/>
        <v>-</v>
      </c>
      <c r="FL135" s="66" t="str">
        <f t="shared" si="230"/>
        <v>-</v>
      </c>
      <c r="FM135" s="66" t="str">
        <f t="shared" si="231"/>
        <v>[False,False]</v>
      </c>
      <c r="FN135" s="7"/>
      <c r="FO135" s="7"/>
      <c r="FP135" s="7"/>
      <c r="FQ135" s="97" t="s">
        <v>2</v>
      </c>
      <c r="FR135" s="71"/>
      <c r="FS135" s="7">
        <f>IF(ISNUMBER(INDEX($CI$15:$DI$314,$B135,GC$5)),MAX(FS$14:FS134)+1,0)</f>
        <v>0</v>
      </c>
      <c r="FT135" s="7" t="str">
        <f t="shared" si="232"/>
        <v/>
      </c>
      <c r="FU135" s="7" t="str">
        <f t="shared" si="233"/>
        <v/>
      </c>
      <c r="FV135" s="291">
        <f t="shared" si="234"/>
        <v>121</v>
      </c>
      <c r="FW135" s="291" t="str">
        <f t="shared" si="235"/>
        <v/>
      </c>
      <c r="FX135" s="291" t="str">
        <f t="shared" si="260"/>
        <v/>
      </c>
      <c r="FY135" s="85" t="str">
        <f t="shared" si="237"/>
        <v/>
      </c>
      <c r="FZ135" s="338" t="str">
        <f t="shared" si="238"/>
        <v/>
      </c>
      <c r="GA135" s="316" t="str">
        <f t="shared" si="239"/>
        <v/>
      </c>
      <c r="GB135" s="28" t="str">
        <f t="shared" si="240"/>
        <v/>
      </c>
      <c r="GC135" s="279"/>
      <c r="GD135" s="72"/>
      <c r="GE135" s="72"/>
      <c r="GF135" s="72"/>
      <c r="GG135" s="72"/>
      <c r="GH135" s="72"/>
      <c r="GI135" s="72"/>
      <c r="GJ135" s="72"/>
      <c r="GK135" s="72"/>
      <c r="GL135" s="72"/>
      <c r="GM135" s="72"/>
      <c r="GN135" s="72"/>
      <c r="GO135" s="279" t="str">
        <f>IF(IF(ISNUMBER(MATCH(INDEX($HA135:$LB135,1,GO$14),$GA$15:$GA$313,0)),1,"")=1,INDEX($HA135:$LB135,1,GO$14),"")</f>
        <v/>
      </c>
      <c r="GP135" s="286" t="str">
        <f t="shared" si="245"/>
        <v/>
      </c>
      <c r="GQ135" s="72"/>
      <c r="GR135" s="339" t="str">
        <f>IF(ISNUMBER(IF135),INDEX($GA$15:$GA$313,MATCH(IF135,$IE$15:$IE$190,0),1),"")</f>
        <v/>
      </c>
      <c r="GS135" s="341" t="str">
        <f t="shared" si="246"/>
        <v/>
      </c>
      <c r="GT135" s="340" t="str">
        <f t="shared" si="247"/>
        <v/>
      </c>
      <c r="GU135" s="279"/>
      <c r="GV135" s="72"/>
      <c r="GW135" s="72"/>
      <c r="GX135" s="72"/>
      <c r="GY135" s="72"/>
      <c r="GZ135" s="71"/>
      <c r="HA135" s="282"/>
      <c r="HB135" s="282"/>
      <c r="HC135" s="282"/>
      <c r="HD135" s="282"/>
      <c r="HE135" s="282"/>
      <c r="HF135" s="282"/>
      <c r="HG135" s="282"/>
      <c r="HH135" s="282"/>
      <c r="HI135" s="282"/>
      <c r="HJ135" s="282"/>
      <c r="HK135" s="293"/>
      <c r="HL135" s="293"/>
      <c r="HM135" s="75"/>
      <c r="HN135" s="293">
        <f>IF(HA135&lt;&gt;"",MAX(HN$14:HN134)+1,0)</f>
        <v>0</v>
      </c>
      <c r="HO135" s="293">
        <f>IF(HB135&lt;&gt;"",MAX(HO$14:HO134)+1,0)</f>
        <v>0</v>
      </c>
      <c r="HP135" s="293">
        <f>IF(HC135&lt;&gt;"",MAX(HP$14:HP134)+1,0)</f>
        <v>0</v>
      </c>
      <c r="HQ135" s="293">
        <f>IF(HD135&lt;&gt;"",MAX(HQ$14:HQ134)+1,0)</f>
        <v>0</v>
      </c>
      <c r="HR135" s="293">
        <f>IF(HE135&lt;&gt;"",MAX(HR$14:HR134)+1,0)</f>
        <v>0</v>
      </c>
      <c r="HS135" s="293">
        <f>IF(HF135&lt;&gt;"",MAX(HS$14:HS134)+1,0)</f>
        <v>0</v>
      </c>
      <c r="HT135" s="293">
        <f>IF(HG135&lt;&gt;"",MAX(HT$14:HT134)+1,0)</f>
        <v>0</v>
      </c>
      <c r="HU135" s="293">
        <f>IF(HH135&lt;&gt;"",MAX(HU$14:HU134)+1,0)</f>
        <v>0</v>
      </c>
      <c r="HV135" s="293">
        <f>IF(HI135&lt;&gt;"",MAX(HV$14:HV134)+1,0)</f>
        <v>0</v>
      </c>
      <c r="HW135" s="293">
        <f>IF(HJ135&lt;&gt;"",MAX(HW$14:HW134)+1,0)</f>
        <v>0</v>
      </c>
      <c r="HX135" s="293">
        <f>IF(HK135&lt;&gt;"",MAX(HX$14:HX134)+1,0)</f>
        <v>0</v>
      </c>
      <c r="HY135" s="293">
        <f>IF(HL135&lt;&gt;"",MAX(HY$14:HY134)+1,0)</f>
        <v>0</v>
      </c>
      <c r="HZ135" s="75">
        <f t="shared" si="253"/>
        <v>4</v>
      </c>
      <c r="IA135" s="75">
        <f t="shared" si="254"/>
        <v>0</v>
      </c>
      <c r="IB135" s="75">
        <f t="shared" si="255"/>
        <v>14</v>
      </c>
      <c r="IC135" s="75" t="str">
        <f t="shared" si="256"/>
        <v>roughness</v>
      </c>
      <c r="ID135" s="395" t="str">
        <f t="shared" si="257"/>
        <v/>
      </c>
      <c r="IE135" s="394">
        <f>IF(ISNUMBER(MATCH(GA135,$IC$15:$IC$313,0)),0,MAX(IE$14:IE134)+1)</f>
        <v>0</v>
      </c>
      <c r="IF135" s="394" t="str">
        <f t="shared" si="258"/>
        <v/>
      </c>
      <c r="IG135" s="383"/>
      <c r="IH135" s="80"/>
      <c r="II135" s="19"/>
      <c r="IJ135" s="282"/>
      <c r="IK135" s="71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  <c r="IY135" s="19"/>
      <c r="IZ135" s="19"/>
      <c r="JW135" s="71"/>
      <c r="JX135" s="293" t="str">
        <f>IF(AND(ISNUMBER(JX$14),ISNUMBER(MATCH($IC135,DJ$15:DJ$313,0))),$IC135,"")</f>
        <v/>
      </c>
      <c r="JY135" s="293" t="str">
        <f>IF(AND(ISNUMBER(JY$14),ISNUMBER(MATCH($IC135,DK$15:DK$313,0))),$IC135,"")</f>
        <v/>
      </c>
      <c r="JZ135" s="293" t="str">
        <f>IF(AND(ISNUMBER(JZ$14),ISNUMBER(MATCH($IC135,DL$15:DL$313,0))),$IC135,"")</f>
        <v/>
      </c>
      <c r="KA135" s="293" t="str">
        <f>IF(AND(ISNUMBER(KA$14),ISNUMBER(MATCH($IC135,DM$15:DM$313,0))),$IC135,"")</f>
        <v/>
      </c>
      <c r="KB135" s="293" t="str">
        <f>IF(AND(ISNUMBER(KB$14),ISNUMBER(MATCH($IC135,DN$15:DN$313,0))),$IC135,"")</f>
        <v/>
      </c>
      <c r="KC135" s="293" t="str">
        <f>IF(AND(ISNUMBER(KC$14),ISNUMBER(MATCH($IC135,DO$15:DO$313,0))),$IC135,"")</f>
        <v/>
      </c>
      <c r="KD135" s="293" t="str">
        <f>IF(AND(ISNUMBER(KD$14),ISNUMBER(MATCH($IC135,DP$15:DP$313,0))),$IC135,"")</f>
        <v/>
      </c>
      <c r="KE135" s="293" t="str">
        <f>IF(AND(ISNUMBER(KE$14),ISNUMBER(MATCH($IC135,DQ$15:DQ$313,0))),$IC135,"")</f>
        <v/>
      </c>
      <c r="KF135" s="293" t="str">
        <f>IF(AND(ISNUMBER(KF$14),ISNUMBER(MATCH($IC135,DR$15:DR$313,0))),$IC135,"")</f>
        <v/>
      </c>
      <c r="KG135" s="293" t="str">
        <f>IF(AND(ISNUMBER(KG$14),ISNUMBER(MATCH($IC135,DS$15:DS$313,0))),$IC135,"")</f>
        <v/>
      </c>
      <c r="KH135" s="293" t="str">
        <f>IF(AND(ISNUMBER(KH$14),ISNUMBER(MATCH($IC135,DT$15:DT$313,0))),$IC135,"")</f>
        <v/>
      </c>
      <c r="KI135" s="293" t="str">
        <f>IF(AND(ISNUMBER(KI$14),ISNUMBER(MATCH($IC135,DU$15:DU$313,0))),$IC135,"")</f>
        <v/>
      </c>
      <c r="KJ135" s="293" t="str">
        <f>IF(AND(ISNUMBER(KJ$14),ISNUMBER(MATCH($IC135,DV$15:DV$313,0))),$IC135,"")</f>
        <v/>
      </c>
      <c r="KK135" s="293" t="str">
        <f>IF(AND(ISNUMBER(KK$14),ISNUMBER(MATCH($IC135,DW$15:DW$313,0))),$IC135,"")</f>
        <v/>
      </c>
      <c r="KL135" s="293" t="str">
        <f>IF(AND(ISNUMBER(KL$14),ISNUMBER(MATCH($IC135,DX$15:DX$313,0))),$IC135,"")</f>
        <v/>
      </c>
      <c r="KM135" s="293" t="str">
        <f>IF(AND(ISNUMBER(KM$14),ISNUMBER(MATCH($IC135,DY$15:DY$313,0))),$IC135,"")</f>
        <v/>
      </c>
      <c r="KN135" s="293" t="str">
        <f>IF(AND(ISNUMBER(KN$14),ISNUMBER(MATCH($IC135,DZ$15:DZ$313,0))),$IC135,"")</f>
        <v/>
      </c>
      <c r="KO135" s="293" t="str">
        <f>IF(AND(ISNUMBER(KO$14),ISNUMBER(MATCH($IC135,EA$15:EA$313,0))),$IC135,"")</f>
        <v/>
      </c>
      <c r="KP135" s="293" t="str">
        <f>IF(AND(ISNUMBER(KP$14),ISNUMBER(MATCH($IC135,EB$15:EB$313,0))),$IC135,"")</f>
        <v/>
      </c>
      <c r="KQ135" s="293" t="str">
        <f>IF(AND(ISNUMBER(KQ$14),ISNUMBER(MATCH($IC135,EC$15:EC$313,0))),$IC135,"")</f>
        <v/>
      </c>
      <c r="KR135" s="293" t="str">
        <f>IF(AND(ISNUMBER(KR$14),ISNUMBER(MATCH($IC135,ED$15:ED$313,0))),$IC135,"")</f>
        <v/>
      </c>
      <c r="KS135" s="293" t="str">
        <f>IF(AND(ISNUMBER(KS$14),ISNUMBER(MATCH($IC135,EE$15:EE$313,0))),$IC135,"")</f>
        <v/>
      </c>
      <c r="KT135" s="293" t="str">
        <f>IF(AND(ISNUMBER(KT$14),ISNUMBER(MATCH($IC135,EF$15:EF$313,0))),$IC135,"")</f>
        <v>roughness</v>
      </c>
      <c r="KU135" s="293" t="str">
        <f>IF(AND(ISNUMBER(KU$14),ISNUMBER(MATCH($IC135,EG$15:EG$313,0))),$IC135,"")</f>
        <v/>
      </c>
      <c r="KV135" s="293" t="str">
        <f>IF(AND(ISNUMBER(KV$14),ISNUMBER(MATCH($IC135,EH$15:EH$313,0))),$IC135,"")</f>
        <v/>
      </c>
      <c r="KW135" s="293" t="str">
        <f>IF(AND(ISNUMBER(KW$14),ISNUMBER(MATCH($IC135,EI$15:EI$313,0))),$IC135,"")</f>
        <v/>
      </c>
      <c r="KX135" s="293" t="str">
        <f>IF(AND(ISNUMBER(KX$14),ISNUMBER(MATCH($IC135,EJ$15:EJ$313,0))),$IC135,"")</f>
        <v/>
      </c>
      <c r="KY135" s="293" t="str">
        <f>IF(AND(ISNUMBER(KY$14),ISNUMBER(MATCH($IC135,EK$15:EK$313,0))),$IC135,"")</f>
        <v/>
      </c>
      <c r="KZ135" s="293"/>
      <c r="LA135" s="293"/>
      <c r="LB135" s="293"/>
      <c r="LC135" s="75">
        <f>COUNTIF(JX135:KY135,"="&amp;IC135)</f>
        <v>1</v>
      </c>
      <c r="LD135" s="71"/>
      <c r="LE135" s="71"/>
      <c r="LF135" s="71"/>
      <c r="LG135" s="71"/>
      <c r="LH135" s="71"/>
      <c r="LI135" s="71"/>
      <c r="LJ135" s="71"/>
      <c r="LK135" s="71"/>
      <c r="LL135" s="71"/>
      <c r="LM135" s="71"/>
      <c r="LN135" s="71"/>
      <c r="LO135" s="71"/>
      <c r="LP135" s="71"/>
      <c r="LQ135" s="71"/>
    </row>
    <row r="136" spans="1:329" ht="6" customHeight="1" x14ac:dyDescent="0.25">
      <c r="A136" s="80"/>
      <c r="B136" s="305">
        <f t="shared" si="259"/>
        <v>122</v>
      </c>
      <c r="C136" s="96" t="s">
        <v>358</v>
      </c>
      <c r="D136" s="306" t="s">
        <v>630</v>
      </c>
      <c r="E136" s="71"/>
      <c r="F136" s="260"/>
      <c r="G136" s="261"/>
      <c r="H136" s="262"/>
      <c r="I136" s="260"/>
      <c r="J136" s="261"/>
      <c r="K136" s="262"/>
      <c r="L136" s="260"/>
      <c r="M136" s="261"/>
      <c r="N136" s="262"/>
      <c r="O136" s="260"/>
      <c r="P136" s="261"/>
      <c r="Q136" s="262"/>
      <c r="R136" s="260"/>
      <c r="S136" s="261"/>
      <c r="T136" s="262"/>
      <c r="U136" s="260"/>
      <c r="V136" s="261"/>
      <c r="W136" s="262"/>
      <c r="X136" s="260"/>
      <c r="Y136" s="261"/>
      <c r="Z136" s="262"/>
      <c r="AA136" s="260"/>
      <c r="AB136" s="261"/>
      <c r="AC136" s="262"/>
      <c r="AD136" s="260"/>
      <c r="AE136" s="261"/>
      <c r="AF136" s="262"/>
      <c r="AG136" s="260"/>
      <c r="AH136" s="261"/>
      <c r="AI136" s="262"/>
      <c r="AJ136" s="260"/>
      <c r="AK136" s="261"/>
      <c r="AL136" s="262"/>
      <c r="AM136" s="260"/>
      <c r="AN136" s="261"/>
      <c r="AO136" s="262"/>
      <c r="AP136" s="283"/>
      <c r="AQ136" s="356"/>
      <c r="AR136" s="351"/>
      <c r="AS136" s="283"/>
      <c r="AT136" s="356"/>
      <c r="AU136" s="351"/>
      <c r="AV136" s="260"/>
      <c r="AW136" s="261"/>
      <c r="AX136" s="262"/>
      <c r="AY136" s="260"/>
      <c r="AZ136" s="261"/>
      <c r="BA136" s="262"/>
      <c r="BB136" s="260"/>
      <c r="BC136" s="261"/>
      <c r="BD136" s="262"/>
      <c r="BE136" s="260"/>
      <c r="BF136" s="261"/>
      <c r="BG136" s="262"/>
      <c r="BH136" s="260"/>
      <c r="BI136" s="261"/>
      <c r="BJ136" s="262"/>
      <c r="BK136" s="260"/>
      <c r="BL136" s="261"/>
      <c r="BM136" s="262"/>
      <c r="BN136" s="260"/>
      <c r="BO136" s="261"/>
      <c r="BP136" s="262"/>
      <c r="BQ136" s="260"/>
      <c r="BR136" s="261"/>
      <c r="BS136" s="262"/>
      <c r="BT136" s="260"/>
      <c r="BU136" s="261"/>
      <c r="BV136" s="262"/>
      <c r="BW136" s="260"/>
      <c r="BX136" s="261"/>
      <c r="BY136" s="262"/>
      <c r="BZ136" s="260"/>
      <c r="CA136" s="261"/>
      <c r="CB136" s="262"/>
      <c r="CC136" s="260"/>
      <c r="CD136" s="261"/>
      <c r="CE136" s="262"/>
      <c r="CF136" s="376" t="s">
        <v>2</v>
      </c>
      <c r="CG136" s="229"/>
      <c r="CH136" s="230" t="str">
        <f>IF(ISNUMBER(FW136),IF(ISNUMBER(MATCH(GA136,$CG$15:$CG$313,0)),0,MAX(CH$14:CH135)+1),"")</f>
        <v/>
      </c>
      <c r="CI136" s="7" t="str">
        <f t="shared" si="154"/>
        <v/>
      </c>
      <c r="CJ136" s="7" t="str">
        <f t="shared" si="155"/>
        <v/>
      </c>
      <c r="CK136" s="7" t="str">
        <f t="shared" si="156"/>
        <v/>
      </c>
      <c r="CL136" s="7" t="str">
        <f t="shared" si="157"/>
        <v/>
      </c>
      <c r="CM136" s="7" t="str">
        <f t="shared" si="158"/>
        <v/>
      </c>
      <c r="CN136" s="7" t="str">
        <f t="shared" si="159"/>
        <v/>
      </c>
      <c r="CO136" s="7" t="str">
        <f t="shared" si="160"/>
        <v/>
      </c>
      <c r="CP136" s="7" t="str">
        <f t="shared" si="161"/>
        <v/>
      </c>
      <c r="CQ136" s="7" t="str">
        <f t="shared" si="162"/>
        <v/>
      </c>
      <c r="CR136" s="7" t="str">
        <f t="shared" si="163"/>
        <v/>
      </c>
      <c r="CS136" s="7" t="str">
        <f t="shared" si="164"/>
        <v/>
      </c>
      <c r="CT136" s="7" t="str">
        <f t="shared" si="165"/>
        <v/>
      </c>
      <c r="CU136" s="7" t="str">
        <f t="shared" si="166"/>
        <v/>
      </c>
      <c r="CV136" s="7" t="str">
        <f t="shared" si="167"/>
        <v/>
      </c>
      <c r="CW136" s="7" t="str">
        <f t="shared" si="168"/>
        <v/>
      </c>
      <c r="CX136" s="7" t="str">
        <f t="shared" si="169"/>
        <v/>
      </c>
      <c r="CY136" s="7" t="str">
        <f t="shared" si="170"/>
        <v/>
      </c>
      <c r="CZ136" s="7" t="str">
        <f t="shared" si="171"/>
        <v/>
      </c>
      <c r="DA136" s="7" t="str">
        <f t="shared" si="172"/>
        <v/>
      </c>
      <c r="DB136" s="7" t="str">
        <f t="shared" si="173"/>
        <v/>
      </c>
      <c r="DC136" s="7" t="str">
        <f t="shared" si="174"/>
        <v/>
      </c>
      <c r="DD136" s="7" t="str">
        <f t="shared" si="175"/>
        <v/>
      </c>
      <c r="DE136" s="7" t="str">
        <f t="shared" si="176"/>
        <v/>
      </c>
      <c r="DF136" s="7" t="str">
        <f t="shared" si="177"/>
        <v/>
      </c>
      <c r="DG136" s="7">
        <f t="shared" si="178"/>
        <v>13</v>
      </c>
      <c r="DH136" s="7">
        <f t="shared" si="179"/>
        <v>24</v>
      </c>
      <c r="DI136" s="65" t="s">
        <v>2</v>
      </c>
      <c r="DJ136" s="309" t="str">
        <f t="shared" si="180"/>
        <v>-</v>
      </c>
      <c r="DK136" s="309" t="str">
        <f t="shared" si="181"/>
        <v>-</v>
      </c>
      <c r="DL136" s="309" t="str">
        <f t="shared" si="182"/>
        <v>-</v>
      </c>
      <c r="DM136" s="309" t="str">
        <f t="shared" si="183"/>
        <v>-</v>
      </c>
      <c r="DN136" s="309" t="str">
        <f t="shared" si="184"/>
        <v>-</v>
      </c>
      <c r="DO136" s="309" t="str">
        <f t="shared" si="185"/>
        <v>-</v>
      </c>
      <c r="DP136" s="309" t="str">
        <f t="shared" si="186"/>
        <v>-</v>
      </c>
      <c r="DQ136" s="309" t="str">
        <f t="shared" si="187"/>
        <v>-</v>
      </c>
      <c r="DR136" s="309" t="str">
        <f t="shared" si="188"/>
        <v>-</v>
      </c>
      <c r="DS136" s="309" t="str">
        <f t="shared" si="189"/>
        <v>-</v>
      </c>
      <c r="DT136" s="309" t="str">
        <f t="shared" si="190"/>
        <v>-</v>
      </c>
      <c r="DU136" s="309" t="str">
        <f t="shared" si="191"/>
        <v>-</v>
      </c>
      <c r="DV136" s="309" t="str">
        <f t="shared" si="192"/>
        <v>-</v>
      </c>
      <c r="DW136" s="309" t="str">
        <f t="shared" si="193"/>
        <v>-</v>
      </c>
      <c r="DX136" s="309" t="str">
        <f t="shared" si="194"/>
        <v>-</v>
      </c>
      <c r="DY136" s="309" t="str">
        <f t="shared" si="195"/>
        <v>-</v>
      </c>
      <c r="DZ136" s="309" t="str">
        <f t="shared" si="196"/>
        <v>-</v>
      </c>
      <c r="EA136" s="309" t="str">
        <f t="shared" si="197"/>
        <v>-</v>
      </c>
      <c r="EB136" s="309" t="str">
        <f t="shared" si="198"/>
        <v>-</v>
      </c>
      <c r="EC136" s="309" t="str">
        <f t="shared" si="199"/>
        <v>-</v>
      </c>
      <c r="ED136" s="309" t="str">
        <f t="shared" si="200"/>
        <v>-</v>
      </c>
      <c r="EE136" s="309" t="str">
        <f t="shared" si="201"/>
        <v>-</v>
      </c>
      <c r="EF136" s="309" t="str">
        <f t="shared" si="202"/>
        <v>-</v>
      </c>
      <c r="EG136" s="309" t="str">
        <f t="shared" si="203"/>
        <v>-</v>
      </c>
      <c r="EH136" s="309" t="str">
        <f t="shared" si="204"/>
        <v>hdry</v>
      </c>
      <c r="EI136" s="309" t="str">
        <f t="shared" si="205"/>
        <v>hdry</v>
      </c>
      <c r="EJ136" s="7"/>
      <c r="EK136" s="7"/>
      <c r="EL136" s="7"/>
      <c r="EM136" s="34"/>
      <c r="EN136" s="66" t="str">
        <f t="shared" si="206"/>
        <v>-</v>
      </c>
      <c r="EO136" s="66" t="str">
        <f t="shared" si="207"/>
        <v>-</v>
      </c>
      <c r="EP136" s="66" t="str">
        <f t="shared" si="208"/>
        <v>-</v>
      </c>
      <c r="EQ136" s="66" t="str">
        <f t="shared" si="209"/>
        <v>-</v>
      </c>
      <c r="ER136" s="66" t="str">
        <f t="shared" si="210"/>
        <v>-</v>
      </c>
      <c r="ES136" s="66" t="str">
        <f t="shared" si="211"/>
        <v>-</v>
      </c>
      <c r="ET136" s="66" t="str">
        <f t="shared" si="212"/>
        <v>-</v>
      </c>
      <c r="EU136" s="66" t="str">
        <f t="shared" si="213"/>
        <v>-</v>
      </c>
      <c r="EV136" s="66" t="str">
        <f t="shared" si="214"/>
        <v>-</v>
      </c>
      <c r="EW136" s="66" t="str">
        <f t="shared" si="215"/>
        <v>-</v>
      </c>
      <c r="EX136" s="66" t="str">
        <f t="shared" si="216"/>
        <v>-</v>
      </c>
      <c r="EY136" s="66" t="str">
        <f t="shared" si="217"/>
        <v>-</v>
      </c>
      <c r="EZ136" s="66" t="str">
        <f t="shared" si="218"/>
        <v>-</v>
      </c>
      <c r="FA136" s="66" t="str">
        <f t="shared" si="219"/>
        <v>-</v>
      </c>
      <c r="FB136" s="66" t="str">
        <f t="shared" si="220"/>
        <v>-</v>
      </c>
      <c r="FC136" s="66" t="str">
        <f t="shared" si="221"/>
        <v>-</v>
      </c>
      <c r="FD136" s="66" t="str">
        <f t="shared" si="222"/>
        <v>-</v>
      </c>
      <c r="FE136" s="66" t="str">
        <f t="shared" si="223"/>
        <v>-</v>
      </c>
      <c r="FF136" s="66" t="str">
        <f t="shared" si="224"/>
        <v>-</v>
      </c>
      <c r="FG136" s="66" t="str">
        <f t="shared" si="225"/>
        <v>-</v>
      </c>
      <c r="FH136" s="66" t="str">
        <f t="shared" si="226"/>
        <v>-</v>
      </c>
      <c r="FI136" s="66" t="str">
        <f t="shared" si="227"/>
        <v>-</v>
      </c>
      <c r="FJ136" s="66" t="str">
        <f t="shared" si="228"/>
        <v>-</v>
      </c>
      <c r="FK136" s="66" t="str">
        <f t="shared" si="229"/>
        <v>-</v>
      </c>
      <c r="FL136" s="66">
        <f t="shared" si="230"/>
        <v>-2E+20</v>
      </c>
      <c r="FM136" s="66">
        <f t="shared" si="231"/>
        <v>-1E+30</v>
      </c>
      <c r="FN136" s="7"/>
      <c r="FO136" s="7"/>
      <c r="FP136" s="7"/>
      <c r="FQ136" s="97" t="s">
        <v>2</v>
      </c>
      <c r="FR136" s="71"/>
      <c r="FS136" s="7">
        <f>IF(ISNUMBER(INDEX($CI$15:$DI$314,$B136,GC$5)),MAX(FS$14:FS135)+1,0)</f>
        <v>0</v>
      </c>
      <c r="FT136" s="7" t="str">
        <f t="shared" si="232"/>
        <v/>
      </c>
      <c r="FU136" s="7" t="str">
        <f t="shared" si="233"/>
        <v/>
      </c>
      <c r="FV136" s="291">
        <f t="shared" si="234"/>
        <v>122</v>
      </c>
      <c r="FW136" s="291" t="str">
        <f t="shared" si="235"/>
        <v/>
      </c>
      <c r="FX136" s="291" t="str">
        <f t="shared" si="260"/>
        <v/>
      </c>
      <c r="FY136" s="85" t="str">
        <f t="shared" si="237"/>
        <v/>
      </c>
      <c r="FZ136" s="338" t="str">
        <f t="shared" si="238"/>
        <v/>
      </c>
      <c r="GA136" s="316" t="str">
        <f t="shared" si="239"/>
        <v/>
      </c>
      <c r="GB136" s="28" t="str">
        <f t="shared" si="240"/>
        <v/>
      </c>
      <c r="GC136" s="279"/>
      <c r="GD136" s="72"/>
      <c r="GE136" s="72"/>
      <c r="GF136" s="72"/>
      <c r="GG136" s="72"/>
      <c r="GH136" s="72"/>
      <c r="GI136" s="72"/>
      <c r="GJ136" s="72"/>
      <c r="GK136" s="72"/>
      <c r="GL136" s="72"/>
      <c r="GM136" s="72"/>
      <c r="GN136" s="72"/>
      <c r="GO136" s="279" t="str">
        <f>IF(IF(ISNUMBER(MATCH(INDEX($HA136:$LB136,1,GO$14),$GA$15:$GA$313,0)),1,"")=1,INDEX($HA136:$LB136,1,GO$14),"")</f>
        <v/>
      </c>
      <c r="GP136" s="286" t="str">
        <f t="shared" si="245"/>
        <v/>
      </c>
      <c r="GQ136" s="72"/>
      <c r="GR136" s="339" t="str">
        <f>IF(ISNUMBER(IF136),INDEX($GA$15:$GA$313,MATCH(IF136,$IE$15:$IE$190,0),1),"")</f>
        <v/>
      </c>
      <c r="GS136" s="341" t="str">
        <f t="shared" si="246"/>
        <v/>
      </c>
      <c r="GT136" s="340" t="str">
        <f t="shared" si="247"/>
        <v/>
      </c>
      <c r="GU136" s="279"/>
      <c r="GV136" s="72"/>
      <c r="GW136" s="72"/>
      <c r="GX136" s="72"/>
      <c r="GY136" s="72"/>
      <c r="GZ136" s="71"/>
      <c r="HA136" s="282"/>
      <c r="HB136" s="282"/>
      <c r="HC136" s="282"/>
      <c r="HD136" s="282"/>
      <c r="HE136" s="282"/>
      <c r="HF136" s="282"/>
      <c r="HG136" s="282"/>
      <c r="HH136" s="282"/>
      <c r="HI136" s="282"/>
      <c r="HJ136" s="282"/>
      <c r="HK136" s="293"/>
      <c r="HL136" s="293"/>
      <c r="HM136" s="75"/>
      <c r="HN136" s="293">
        <f>IF(HA136&lt;&gt;"",MAX(HN$14:HN135)+1,0)</f>
        <v>0</v>
      </c>
      <c r="HO136" s="293">
        <f>IF(HB136&lt;&gt;"",MAX(HO$14:HO135)+1,0)</f>
        <v>0</v>
      </c>
      <c r="HP136" s="293">
        <f>IF(HC136&lt;&gt;"",MAX(HP$14:HP135)+1,0)</f>
        <v>0</v>
      </c>
      <c r="HQ136" s="293">
        <f>IF(HD136&lt;&gt;"",MAX(HQ$14:HQ135)+1,0)</f>
        <v>0</v>
      </c>
      <c r="HR136" s="293">
        <f>IF(HE136&lt;&gt;"",MAX(HR$14:HR135)+1,0)</f>
        <v>0</v>
      </c>
      <c r="HS136" s="293">
        <f>IF(HF136&lt;&gt;"",MAX(HS$14:HS135)+1,0)</f>
        <v>0</v>
      </c>
      <c r="HT136" s="293">
        <f>IF(HG136&lt;&gt;"",MAX(HT$14:HT135)+1,0)</f>
        <v>0</v>
      </c>
      <c r="HU136" s="293">
        <f>IF(HH136&lt;&gt;"",MAX(HU$14:HU135)+1,0)</f>
        <v>0</v>
      </c>
      <c r="HV136" s="293">
        <f>IF(HI136&lt;&gt;"",MAX(HV$14:HV135)+1,0)</f>
        <v>0</v>
      </c>
      <c r="HW136" s="293">
        <f>IF(HJ136&lt;&gt;"",MAX(HW$14:HW135)+1,0)</f>
        <v>0</v>
      </c>
      <c r="HX136" s="293">
        <f>IF(HK136&lt;&gt;"",MAX(HX$14:HX135)+1,0)</f>
        <v>0</v>
      </c>
      <c r="HY136" s="293">
        <f>IF(HL136&lt;&gt;"",MAX(HY$14:HY135)+1,0)</f>
        <v>0</v>
      </c>
      <c r="HZ136" s="75">
        <f t="shared" si="253"/>
        <v>4</v>
      </c>
      <c r="IA136" s="75">
        <f t="shared" si="254"/>
        <v>0</v>
      </c>
      <c r="IB136" s="75">
        <f t="shared" si="255"/>
        <v>15</v>
      </c>
      <c r="IC136" s="75" t="str">
        <f t="shared" si="256"/>
        <v>slope</v>
      </c>
      <c r="ID136" s="395" t="str">
        <f t="shared" si="257"/>
        <v/>
      </c>
      <c r="IE136" s="394">
        <f>IF(ISNUMBER(MATCH(GA136,$IC$15:$IC$313,0)),0,MAX(IE$14:IE135)+1)</f>
        <v>0</v>
      </c>
      <c r="IF136" s="394" t="str">
        <f t="shared" si="258"/>
        <v/>
      </c>
      <c r="IG136" s="383"/>
      <c r="IH136" s="80"/>
      <c r="II136" s="19"/>
      <c r="IJ136" s="282"/>
      <c r="IK136" s="71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  <c r="IY136" s="19"/>
      <c r="IZ136" s="19"/>
      <c r="JW136" s="71"/>
      <c r="JX136" s="293" t="str">
        <f>IF(AND(ISNUMBER(JX$14),ISNUMBER(MATCH($IC136,DJ$15:DJ$313,0))),$IC136,"")</f>
        <v/>
      </c>
      <c r="JY136" s="293" t="str">
        <f>IF(AND(ISNUMBER(JY$14),ISNUMBER(MATCH($IC136,DK$15:DK$313,0))),$IC136,"")</f>
        <v/>
      </c>
      <c r="JZ136" s="293" t="str">
        <f>IF(AND(ISNUMBER(JZ$14),ISNUMBER(MATCH($IC136,DL$15:DL$313,0))),$IC136,"")</f>
        <v/>
      </c>
      <c r="KA136" s="293" t="str">
        <f>IF(AND(ISNUMBER(KA$14),ISNUMBER(MATCH($IC136,DM$15:DM$313,0))),$IC136,"")</f>
        <v/>
      </c>
      <c r="KB136" s="293" t="str">
        <f>IF(AND(ISNUMBER(KB$14),ISNUMBER(MATCH($IC136,DN$15:DN$313,0))),$IC136,"")</f>
        <v/>
      </c>
      <c r="KC136" s="293" t="str">
        <f>IF(AND(ISNUMBER(KC$14),ISNUMBER(MATCH($IC136,DO$15:DO$313,0))),$IC136,"")</f>
        <v/>
      </c>
      <c r="KD136" s="293" t="str">
        <f>IF(AND(ISNUMBER(KD$14),ISNUMBER(MATCH($IC136,DP$15:DP$313,0))),$IC136,"")</f>
        <v/>
      </c>
      <c r="KE136" s="293" t="str">
        <f>IF(AND(ISNUMBER(KE$14),ISNUMBER(MATCH($IC136,DQ$15:DQ$313,0))),$IC136,"")</f>
        <v/>
      </c>
      <c r="KF136" s="293" t="str">
        <f>IF(AND(ISNUMBER(KF$14),ISNUMBER(MATCH($IC136,DR$15:DR$313,0))),$IC136,"")</f>
        <v/>
      </c>
      <c r="KG136" s="293" t="str">
        <f>IF(AND(ISNUMBER(KG$14),ISNUMBER(MATCH($IC136,DS$15:DS$313,0))),$IC136,"")</f>
        <v/>
      </c>
      <c r="KH136" s="293" t="str">
        <f>IF(AND(ISNUMBER(KH$14),ISNUMBER(MATCH($IC136,DT$15:DT$313,0))),$IC136,"")</f>
        <v/>
      </c>
      <c r="KI136" s="293" t="str">
        <f>IF(AND(ISNUMBER(KI$14),ISNUMBER(MATCH($IC136,DU$15:DU$313,0))),$IC136,"")</f>
        <v/>
      </c>
      <c r="KJ136" s="293" t="str">
        <f>IF(AND(ISNUMBER(KJ$14),ISNUMBER(MATCH($IC136,DV$15:DV$313,0))),$IC136,"")</f>
        <v/>
      </c>
      <c r="KK136" s="293" t="str">
        <f>IF(AND(ISNUMBER(KK$14),ISNUMBER(MATCH($IC136,DW$15:DW$313,0))),$IC136,"")</f>
        <v/>
      </c>
      <c r="KL136" s="293" t="str">
        <f>IF(AND(ISNUMBER(KL$14),ISNUMBER(MATCH($IC136,DX$15:DX$313,0))),$IC136,"")</f>
        <v/>
      </c>
      <c r="KM136" s="293" t="str">
        <f>IF(AND(ISNUMBER(KM$14),ISNUMBER(MATCH($IC136,DY$15:DY$313,0))),$IC136,"")</f>
        <v/>
      </c>
      <c r="KN136" s="293" t="str">
        <f>IF(AND(ISNUMBER(KN$14),ISNUMBER(MATCH($IC136,DZ$15:DZ$313,0))),$IC136,"")</f>
        <v/>
      </c>
      <c r="KO136" s="293" t="str">
        <f>IF(AND(ISNUMBER(KO$14),ISNUMBER(MATCH($IC136,EA$15:EA$313,0))),$IC136,"")</f>
        <v/>
      </c>
      <c r="KP136" s="293" t="str">
        <f>IF(AND(ISNUMBER(KP$14),ISNUMBER(MATCH($IC136,EB$15:EB$313,0))),$IC136,"")</f>
        <v/>
      </c>
      <c r="KQ136" s="293" t="str">
        <f>IF(AND(ISNUMBER(KQ$14),ISNUMBER(MATCH($IC136,EC$15:EC$313,0))),$IC136,"")</f>
        <v/>
      </c>
      <c r="KR136" s="293" t="str">
        <f>IF(AND(ISNUMBER(KR$14),ISNUMBER(MATCH($IC136,ED$15:ED$313,0))),$IC136,"")</f>
        <v/>
      </c>
      <c r="KS136" s="293" t="str">
        <f>IF(AND(ISNUMBER(KS$14),ISNUMBER(MATCH($IC136,EE$15:EE$313,0))),$IC136,"")</f>
        <v/>
      </c>
      <c r="KT136" s="293" t="str">
        <f>IF(AND(ISNUMBER(KT$14),ISNUMBER(MATCH($IC136,EF$15:EF$313,0))),$IC136,"")</f>
        <v>slope</v>
      </c>
      <c r="KU136" s="293" t="str">
        <f>IF(AND(ISNUMBER(KU$14),ISNUMBER(MATCH($IC136,EG$15:EG$313,0))),$IC136,"")</f>
        <v/>
      </c>
      <c r="KV136" s="293" t="str">
        <f>IF(AND(ISNUMBER(KV$14),ISNUMBER(MATCH($IC136,EH$15:EH$313,0))),$IC136,"")</f>
        <v/>
      </c>
      <c r="KW136" s="293" t="str">
        <f>IF(AND(ISNUMBER(KW$14),ISNUMBER(MATCH($IC136,EI$15:EI$313,0))),$IC136,"")</f>
        <v/>
      </c>
      <c r="KX136" s="293" t="str">
        <f>IF(AND(ISNUMBER(KX$14),ISNUMBER(MATCH($IC136,EJ$15:EJ$313,0))),$IC136,"")</f>
        <v/>
      </c>
      <c r="KY136" s="293" t="str">
        <f>IF(AND(ISNUMBER(KY$14),ISNUMBER(MATCH($IC136,EK$15:EK$313,0))),$IC136,"")</f>
        <v/>
      </c>
      <c r="KZ136" s="293"/>
      <c r="LA136" s="293"/>
      <c r="LB136" s="293"/>
      <c r="LC136" s="75">
        <f>COUNTIF(JX136:KY136,"="&amp;IC136)</f>
        <v>1</v>
      </c>
      <c r="LD136" s="71"/>
      <c r="LE136" s="71"/>
      <c r="LF136" s="71"/>
      <c r="LG136" s="71"/>
      <c r="LH136" s="71"/>
      <c r="LI136" s="71"/>
      <c r="LJ136" s="71"/>
      <c r="LK136" s="71"/>
      <c r="LL136" s="71"/>
      <c r="LM136" s="71"/>
      <c r="LN136" s="71"/>
      <c r="LO136" s="71"/>
      <c r="LP136" s="71"/>
      <c r="LQ136" s="71"/>
    </row>
    <row r="137" spans="1:329" ht="6" customHeight="1" x14ac:dyDescent="0.25">
      <c r="A137" s="80"/>
      <c r="B137" s="305">
        <f t="shared" si="259"/>
        <v>123</v>
      </c>
      <c r="C137" s="96" t="s">
        <v>359</v>
      </c>
      <c r="D137" s="306" t="s">
        <v>631</v>
      </c>
      <c r="E137" s="71"/>
      <c r="F137" s="260"/>
      <c r="G137" s="261"/>
      <c r="H137" s="262"/>
      <c r="I137" s="260"/>
      <c r="J137" s="261"/>
      <c r="K137" s="262"/>
      <c r="L137" s="260"/>
      <c r="M137" s="261"/>
      <c r="N137" s="262"/>
      <c r="O137" s="260"/>
      <c r="P137" s="261"/>
      <c r="Q137" s="262"/>
      <c r="R137" s="260"/>
      <c r="S137" s="261"/>
      <c r="T137" s="262"/>
      <c r="U137" s="260"/>
      <c r="V137" s="261"/>
      <c r="W137" s="262"/>
      <c r="X137" s="260"/>
      <c r="Y137" s="261"/>
      <c r="Z137" s="262"/>
      <c r="AA137" s="260"/>
      <c r="AB137" s="261"/>
      <c r="AC137" s="262"/>
      <c r="AD137" s="260"/>
      <c r="AE137" s="261"/>
      <c r="AF137" s="262"/>
      <c r="AG137" s="260"/>
      <c r="AH137" s="261"/>
      <c r="AI137" s="262"/>
      <c r="AJ137" s="260"/>
      <c r="AK137" s="261"/>
      <c r="AL137" s="262"/>
      <c r="AM137" s="260"/>
      <c r="AN137" s="261"/>
      <c r="AO137" s="262"/>
      <c r="AP137" s="283"/>
      <c r="AQ137" s="356"/>
      <c r="AR137" s="351"/>
      <c r="AS137" s="283"/>
      <c r="AT137" s="356"/>
      <c r="AU137" s="351"/>
      <c r="AV137" s="260"/>
      <c r="AW137" s="261"/>
      <c r="AX137" s="262"/>
      <c r="AY137" s="260"/>
      <c r="AZ137" s="261"/>
      <c r="BA137" s="262"/>
      <c r="BB137" s="260"/>
      <c r="BC137" s="261"/>
      <c r="BD137" s="262"/>
      <c r="BE137" s="260"/>
      <c r="BF137" s="261"/>
      <c r="BG137" s="262"/>
      <c r="BH137" s="260"/>
      <c r="BI137" s="261"/>
      <c r="BJ137" s="262"/>
      <c r="BK137" s="260"/>
      <c r="BL137" s="261"/>
      <c r="BM137" s="262"/>
      <c r="BN137" s="260"/>
      <c r="BO137" s="261"/>
      <c r="BP137" s="262"/>
      <c r="BQ137" s="260"/>
      <c r="BR137" s="261"/>
      <c r="BS137" s="262"/>
      <c r="BT137" s="260"/>
      <c r="BU137" s="261"/>
      <c r="BV137" s="262"/>
      <c r="BW137" s="260"/>
      <c r="BX137" s="261"/>
      <c r="BY137" s="262"/>
      <c r="BZ137" s="260"/>
      <c r="CA137" s="261"/>
      <c r="CB137" s="262"/>
      <c r="CC137" s="260"/>
      <c r="CD137" s="261"/>
      <c r="CE137" s="262"/>
      <c r="CF137" s="376" t="s">
        <v>2</v>
      </c>
      <c r="CG137" s="229"/>
      <c r="CH137" s="230" t="str">
        <f>IF(ISNUMBER(FW137),IF(ISNUMBER(MATCH(GA137,$CG$15:$CG$313,0)),0,MAX(CH$14:CH136)+1),"")</f>
        <v/>
      </c>
      <c r="CI137" s="7" t="str">
        <f t="shared" si="154"/>
        <v/>
      </c>
      <c r="CJ137" s="7" t="str">
        <f t="shared" si="155"/>
        <v/>
      </c>
      <c r="CK137" s="7" t="str">
        <f t="shared" si="156"/>
        <v/>
      </c>
      <c r="CL137" s="7" t="str">
        <f t="shared" si="157"/>
        <v/>
      </c>
      <c r="CM137" s="7" t="str">
        <f t="shared" si="158"/>
        <v/>
      </c>
      <c r="CN137" s="7" t="str">
        <f t="shared" si="159"/>
        <v/>
      </c>
      <c r="CO137" s="7" t="str">
        <f t="shared" si="160"/>
        <v/>
      </c>
      <c r="CP137" s="7" t="str">
        <f t="shared" si="161"/>
        <v/>
      </c>
      <c r="CQ137" s="7" t="str">
        <f t="shared" si="162"/>
        <v/>
      </c>
      <c r="CR137" s="7" t="str">
        <f t="shared" si="163"/>
        <v/>
      </c>
      <c r="CS137" s="7" t="str">
        <f t="shared" si="164"/>
        <v/>
      </c>
      <c r="CT137" s="7" t="str">
        <f t="shared" si="165"/>
        <v/>
      </c>
      <c r="CU137" s="7" t="str">
        <f t="shared" si="166"/>
        <v/>
      </c>
      <c r="CV137" s="7" t="str">
        <f t="shared" si="167"/>
        <v/>
      </c>
      <c r="CW137" s="7" t="str">
        <f t="shared" si="168"/>
        <v/>
      </c>
      <c r="CX137" s="7" t="str">
        <f t="shared" si="169"/>
        <v/>
      </c>
      <c r="CY137" s="7" t="str">
        <f t="shared" si="170"/>
        <v/>
      </c>
      <c r="CZ137" s="7" t="str">
        <f t="shared" si="171"/>
        <v/>
      </c>
      <c r="DA137" s="7" t="str">
        <f t="shared" si="172"/>
        <v/>
      </c>
      <c r="DB137" s="7" t="str">
        <f t="shared" si="173"/>
        <v/>
      </c>
      <c r="DC137" s="7" t="str">
        <f t="shared" si="174"/>
        <v/>
      </c>
      <c r="DD137" s="7" t="str">
        <f t="shared" si="175"/>
        <v/>
      </c>
      <c r="DE137" s="7" t="str">
        <f t="shared" si="176"/>
        <v/>
      </c>
      <c r="DF137" s="7" t="str">
        <f t="shared" si="177"/>
        <v/>
      </c>
      <c r="DG137" s="7" t="str">
        <f t="shared" si="178"/>
        <v/>
      </c>
      <c r="DH137" s="7">
        <f t="shared" si="179"/>
        <v>25</v>
      </c>
      <c r="DI137" s="65" t="s">
        <v>2</v>
      </c>
      <c r="DJ137" s="309" t="str">
        <f t="shared" si="180"/>
        <v>-</v>
      </c>
      <c r="DK137" s="309" t="str">
        <f t="shared" si="181"/>
        <v>-</v>
      </c>
      <c r="DL137" s="309" t="str">
        <f t="shared" si="182"/>
        <v>-</v>
      </c>
      <c r="DM137" s="309" t="str">
        <f t="shared" si="183"/>
        <v>-</v>
      </c>
      <c r="DN137" s="309" t="str">
        <f t="shared" si="184"/>
        <v>-</v>
      </c>
      <c r="DO137" s="309" t="str">
        <f t="shared" si="185"/>
        <v>-</v>
      </c>
      <c r="DP137" s="309" t="str">
        <f t="shared" si="186"/>
        <v>-</v>
      </c>
      <c r="DQ137" s="309" t="str">
        <f t="shared" si="187"/>
        <v>-</v>
      </c>
      <c r="DR137" s="309" t="str">
        <f t="shared" si="188"/>
        <v>-</v>
      </c>
      <c r="DS137" s="309" t="str">
        <f t="shared" si="189"/>
        <v>-</v>
      </c>
      <c r="DT137" s="309" t="str">
        <f t="shared" si="190"/>
        <v>-</v>
      </c>
      <c r="DU137" s="309" t="str">
        <f t="shared" si="191"/>
        <v>-</v>
      </c>
      <c r="DV137" s="309" t="str">
        <f t="shared" si="192"/>
        <v>-</v>
      </c>
      <c r="DW137" s="309" t="str">
        <f t="shared" si="193"/>
        <v>-</v>
      </c>
      <c r="DX137" s="309" t="str">
        <f t="shared" si="194"/>
        <v>-</v>
      </c>
      <c r="DY137" s="309" t="str">
        <f t="shared" si="195"/>
        <v>-</v>
      </c>
      <c r="DZ137" s="309" t="str">
        <f t="shared" si="196"/>
        <v>-</v>
      </c>
      <c r="EA137" s="309" t="str">
        <f t="shared" si="197"/>
        <v>-</v>
      </c>
      <c r="EB137" s="309" t="str">
        <f t="shared" si="198"/>
        <v>-</v>
      </c>
      <c r="EC137" s="309" t="str">
        <f t="shared" si="199"/>
        <v>-</v>
      </c>
      <c r="ED137" s="309" t="str">
        <f t="shared" si="200"/>
        <v>-</v>
      </c>
      <c r="EE137" s="309" t="str">
        <f t="shared" si="201"/>
        <v>-</v>
      </c>
      <c r="EF137" s="309" t="str">
        <f t="shared" si="202"/>
        <v>-</v>
      </c>
      <c r="EG137" s="309" t="str">
        <f t="shared" si="203"/>
        <v>-</v>
      </c>
      <c r="EH137" s="309" t="str">
        <f t="shared" si="204"/>
        <v>-</v>
      </c>
      <c r="EI137" s="309" t="str">
        <f t="shared" si="205"/>
        <v>iphdry</v>
      </c>
      <c r="EJ137" s="7"/>
      <c r="EK137" s="7"/>
      <c r="EL137" s="7"/>
      <c r="EM137" s="34"/>
      <c r="EN137" s="66" t="str">
        <f t="shared" si="206"/>
        <v>-</v>
      </c>
      <c r="EO137" s="66" t="str">
        <f t="shared" si="207"/>
        <v>-</v>
      </c>
      <c r="EP137" s="66" t="str">
        <f t="shared" si="208"/>
        <v>-</v>
      </c>
      <c r="EQ137" s="66" t="str">
        <f t="shared" si="209"/>
        <v>-</v>
      </c>
      <c r="ER137" s="66" t="str">
        <f t="shared" si="210"/>
        <v>-</v>
      </c>
      <c r="ES137" s="66" t="str">
        <f t="shared" si="211"/>
        <v>-</v>
      </c>
      <c r="ET137" s="66" t="str">
        <f t="shared" si="212"/>
        <v>-</v>
      </c>
      <c r="EU137" s="66" t="str">
        <f t="shared" si="213"/>
        <v>-</v>
      </c>
      <c r="EV137" s="66" t="str">
        <f t="shared" si="214"/>
        <v>-</v>
      </c>
      <c r="EW137" s="66" t="str">
        <f t="shared" si="215"/>
        <v>-</v>
      </c>
      <c r="EX137" s="66" t="str">
        <f t="shared" si="216"/>
        <v>-</v>
      </c>
      <c r="EY137" s="66" t="str">
        <f t="shared" si="217"/>
        <v>-</v>
      </c>
      <c r="EZ137" s="66" t="str">
        <f t="shared" si="218"/>
        <v>-</v>
      </c>
      <c r="FA137" s="66" t="str">
        <f t="shared" si="219"/>
        <v>-</v>
      </c>
      <c r="FB137" s="66" t="str">
        <f t="shared" si="220"/>
        <v>-</v>
      </c>
      <c r="FC137" s="66" t="str">
        <f t="shared" si="221"/>
        <v>-</v>
      </c>
      <c r="FD137" s="66" t="str">
        <f t="shared" si="222"/>
        <v>-</v>
      </c>
      <c r="FE137" s="66" t="str">
        <f t="shared" si="223"/>
        <v>-</v>
      </c>
      <c r="FF137" s="66" t="str">
        <f t="shared" si="224"/>
        <v>-</v>
      </c>
      <c r="FG137" s="66" t="str">
        <f t="shared" si="225"/>
        <v>-</v>
      </c>
      <c r="FH137" s="66" t="str">
        <f t="shared" si="226"/>
        <v>-</v>
      </c>
      <c r="FI137" s="66" t="str">
        <f t="shared" si="227"/>
        <v>-</v>
      </c>
      <c r="FJ137" s="66" t="str">
        <f t="shared" si="228"/>
        <v>-</v>
      </c>
      <c r="FK137" s="66" t="str">
        <f t="shared" si="229"/>
        <v>-</v>
      </c>
      <c r="FL137" s="66" t="str">
        <f t="shared" si="230"/>
        <v>-</v>
      </c>
      <c r="FM137" s="66">
        <f t="shared" si="231"/>
        <v>0</v>
      </c>
      <c r="FN137" s="7"/>
      <c r="FO137" s="7"/>
      <c r="FP137" s="7"/>
      <c r="FQ137" s="97" t="s">
        <v>2</v>
      </c>
      <c r="FR137" s="71"/>
      <c r="FS137" s="7">
        <f>IF(ISNUMBER(INDEX($CI$15:$DI$314,$B137,GC$5)),MAX(FS$14:FS136)+1,0)</f>
        <v>0</v>
      </c>
      <c r="FT137" s="7" t="str">
        <f t="shared" si="232"/>
        <v/>
      </c>
      <c r="FU137" s="7" t="str">
        <f t="shared" si="233"/>
        <v/>
      </c>
      <c r="FV137" s="291">
        <f t="shared" si="234"/>
        <v>123</v>
      </c>
      <c r="FW137" s="291" t="str">
        <f t="shared" si="235"/>
        <v/>
      </c>
      <c r="FX137" s="291" t="str">
        <f t="shared" si="260"/>
        <v/>
      </c>
      <c r="FY137" s="85" t="str">
        <f t="shared" si="237"/>
        <v/>
      </c>
      <c r="FZ137" s="338" t="str">
        <f t="shared" si="238"/>
        <v/>
      </c>
      <c r="GA137" s="316" t="str">
        <f t="shared" si="239"/>
        <v/>
      </c>
      <c r="GB137" s="28" t="str">
        <f t="shared" si="240"/>
        <v/>
      </c>
      <c r="GC137" s="279"/>
      <c r="GD137" s="72"/>
      <c r="GE137" s="72"/>
      <c r="GF137" s="72"/>
      <c r="GG137" s="72"/>
      <c r="GH137" s="72"/>
      <c r="GI137" s="72"/>
      <c r="GJ137" s="72"/>
      <c r="GK137" s="72"/>
      <c r="GL137" s="72"/>
      <c r="GM137" s="72"/>
      <c r="GN137" s="72"/>
      <c r="GO137" s="279" t="str">
        <f>IF(IF(ISNUMBER(MATCH(INDEX($HA137:$LB137,1,GO$14),$GA$15:$GA$313,0)),1,"")=1,INDEX($HA137:$LB137,1,GO$14),"")</f>
        <v/>
      </c>
      <c r="GP137" s="286" t="str">
        <f t="shared" si="245"/>
        <v/>
      </c>
      <c r="GQ137" s="72"/>
      <c r="GR137" s="339" t="str">
        <f>IF(ISNUMBER(IF137),INDEX($GA$15:$GA$313,MATCH(IF137,$IE$15:$IE$190,0),1),"")</f>
        <v/>
      </c>
      <c r="GS137" s="341" t="str">
        <f t="shared" si="246"/>
        <v/>
      </c>
      <c r="GT137" s="340" t="str">
        <f t="shared" si="247"/>
        <v/>
      </c>
      <c r="GU137" s="279"/>
      <c r="GV137" s="72"/>
      <c r="GW137" s="72"/>
      <c r="GX137" s="72"/>
      <c r="GY137" s="72"/>
      <c r="GZ137" s="71"/>
      <c r="HA137" s="282"/>
      <c r="HB137" s="282"/>
      <c r="HC137" s="282"/>
      <c r="HD137" s="282"/>
      <c r="HE137" s="282"/>
      <c r="HF137" s="282"/>
      <c r="HG137" s="282"/>
      <c r="HH137" s="282"/>
      <c r="HI137" s="282"/>
      <c r="HJ137" s="282"/>
      <c r="HK137" s="293"/>
      <c r="HL137" s="293"/>
      <c r="HM137" s="75"/>
      <c r="HN137" s="293">
        <f>IF(HA137&lt;&gt;"",MAX(HN$14:HN136)+1,0)</f>
        <v>0</v>
      </c>
      <c r="HO137" s="293">
        <f>IF(HB137&lt;&gt;"",MAX(HO$14:HO136)+1,0)</f>
        <v>0</v>
      </c>
      <c r="HP137" s="293">
        <f>IF(HC137&lt;&gt;"",MAX(HP$14:HP136)+1,0)</f>
        <v>0</v>
      </c>
      <c r="HQ137" s="293">
        <f>IF(HD137&lt;&gt;"",MAX(HQ$14:HQ136)+1,0)</f>
        <v>0</v>
      </c>
      <c r="HR137" s="293">
        <f>IF(HE137&lt;&gt;"",MAX(HR$14:HR136)+1,0)</f>
        <v>0</v>
      </c>
      <c r="HS137" s="293">
        <f>IF(HF137&lt;&gt;"",MAX(HS$14:HS136)+1,0)</f>
        <v>0</v>
      </c>
      <c r="HT137" s="293">
        <f>IF(HG137&lt;&gt;"",MAX(HT$14:HT136)+1,0)</f>
        <v>0</v>
      </c>
      <c r="HU137" s="293">
        <f>IF(HH137&lt;&gt;"",MAX(HU$14:HU136)+1,0)</f>
        <v>0</v>
      </c>
      <c r="HV137" s="293">
        <f>IF(HI137&lt;&gt;"",MAX(HV$14:HV136)+1,0)</f>
        <v>0</v>
      </c>
      <c r="HW137" s="293">
        <f>IF(HJ137&lt;&gt;"",MAX(HW$14:HW136)+1,0)</f>
        <v>0</v>
      </c>
      <c r="HX137" s="293">
        <f>IF(HK137&lt;&gt;"",MAX(HX$14:HX136)+1,0)</f>
        <v>0</v>
      </c>
      <c r="HY137" s="293">
        <f>IF(HL137&lt;&gt;"",MAX(HY$14:HY136)+1,0)</f>
        <v>0</v>
      </c>
      <c r="HZ137" s="75">
        <f t="shared" si="253"/>
        <v>4</v>
      </c>
      <c r="IA137" s="75">
        <f t="shared" si="254"/>
        <v>0</v>
      </c>
      <c r="IB137" s="75">
        <f t="shared" si="255"/>
        <v>16</v>
      </c>
      <c r="IC137" s="75" t="str">
        <f t="shared" si="256"/>
        <v>q_base</v>
      </c>
      <c r="ID137" s="395" t="str">
        <f t="shared" si="257"/>
        <v/>
      </c>
      <c r="IE137" s="394">
        <f>IF(ISNUMBER(MATCH(GA137,$IC$15:$IC$313,0)),0,MAX(IE$14:IE136)+1)</f>
        <v>0</v>
      </c>
      <c r="IF137" s="394" t="str">
        <f t="shared" si="258"/>
        <v/>
      </c>
      <c r="IG137" s="383"/>
      <c r="IH137" s="80"/>
      <c r="II137" s="19"/>
      <c r="IJ137" s="282"/>
      <c r="IK137" s="71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W137" s="71"/>
      <c r="JX137" s="293" t="str">
        <f>IF(AND(ISNUMBER(JX$14),ISNUMBER(MATCH($IC137,DJ$15:DJ$313,0))),$IC137,"")</f>
        <v/>
      </c>
      <c r="JY137" s="293" t="str">
        <f>IF(AND(ISNUMBER(JY$14),ISNUMBER(MATCH($IC137,DK$15:DK$313,0))),$IC137,"")</f>
        <v/>
      </c>
      <c r="JZ137" s="293" t="str">
        <f>IF(AND(ISNUMBER(JZ$14),ISNUMBER(MATCH($IC137,DL$15:DL$313,0))),$IC137,"")</f>
        <v/>
      </c>
      <c r="KA137" s="293" t="str">
        <f>IF(AND(ISNUMBER(KA$14),ISNUMBER(MATCH($IC137,DM$15:DM$313,0))),$IC137,"")</f>
        <v/>
      </c>
      <c r="KB137" s="293" t="str">
        <f>IF(AND(ISNUMBER(KB$14),ISNUMBER(MATCH($IC137,DN$15:DN$313,0))),$IC137,"")</f>
        <v/>
      </c>
      <c r="KC137" s="293" t="str">
        <f>IF(AND(ISNUMBER(KC$14),ISNUMBER(MATCH($IC137,DO$15:DO$313,0))),$IC137,"")</f>
        <v/>
      </c>
      <c r="KD137" s="293" t="str">
        <f>IF(AND(ISNUMBER(KD$14),ISNUMBER(MATCH($IC137,DP$15:DP$313,0))),$IC137,"")</f>
        <v/>
      </c>
      <c r="KE137" s="293" t="str">
        <f>IF(AND(ISNUMBER(KE$14),ISNUMBER(MATCH($IC137,DQ$15:DQ$313,0))),$IC137,"")</f>
        <v/>
      </c>
      <c r="KF137" s="293" t="str">
        <f>IF(AND(ISNUMBER(KF$14),ISNUMBER(MATCH($IC137,DR$15:DR$313,0))),$IC137,"")</f>
        <v/>
      </c>
      <c r="KG137" s="293" t="str">
        <f>IF(AND(ISNUMBER(KG$14),ISNUMBER(MATCH($IC137,DS$15:DS$313,0))),$IC137,"")</f>
        <v/>
      </c>
      <c r="KH137" s="293" t="str">
        <f>IF(AND(ISNUMBER(KH$14),ISNUMBER(MATCH($IC137,DT$15:DT$313,0))),$IC137,"")</f>
        <v/>
      </c>
      <c r="KI137" s="293" t="str">
        <f>IF(AND(ISNUMBER(KI$14),ISNUMBER(MATCH($IC137,DU$15:DU$313,0))),$IC137,"")</f>
        <v/>
      </c>
      <c r="KJ137" s="293" t="str">
        <f>IF(AND(ISNUMBER(KJ$14),ISNUMBER(MATCH($IC137,DV$15:DV$313,0))),$IC137,"")</f>
        <v/>
      </c>
      <c r="KK137" s="293" t="str">
        <f>IF(AND(ISNUMBER(KK$14),ISNUMBER(MATCH($IC137,DW$15:DW$313,0))),$IC137,"")</f>
        <v/>
      </c>
      <c r="KL137" s="293" t="str">
        <f>IF(AND(ISNUMBER(KL$14),ISNUMBER(MATCH($IC137,DX$15:DX$313,0))),$IC137,"")</f>
        <v/>
      </c>
      <c r="KM137" s="293" t="str">
        <f>IF(AND(ISNUMBER(KM$14),ISNUMBER(MATCH($IC137,DY$15:DY$313,0))),$IC137,"")</f>
        <v/>
      </c>
      <c r="KN137" s="293" t="str">
        <f>IF(AND(ISNUMBER(KN$14),ISNUMBER(MATCH($IC137,DZ$15:DZ$313,0))),$IC137,"")</f>
        <v/>
      </c>
      <c r="KO137" s="293" t="str">
        <f>IF(AND(ISNUMBER(KO$14),ISNUMBER(MATCH($IC137,EA$15:EA$313,0))),$IC137,"")</f>
        <v/>
      </c>
      <c r="KP137" s="293" t="str">
        <f>IF(AND(ISNUMBER(KP$14),ISNUMBER(MATCH($IC137,EB$15:EB$313,0))),$IC137,"")</f>
        <v/>
      </c>
      <c r="KQ137" s="293" t="str">
        <f>IF(AND(ISNUMBER(KQ$14),ISNUMBER(MATCH($IC137,EC$15:EC$313,0))),$IC137,"")</f>
        <v/>
      </c>
      <c r="KR137" s="293" t="str">
        <f>IF(AND(ISNUMBER(KR$14),ISNUMBER(MATCH($IC137,ED$15:ED$313,0))),$IC137,"")</f>
        <v/>
      </c>
      <c r="KS137" s="293" t="str">
        <f>IF(AND(ISNUMBER(KS$14),ISNUMBER(MATCH($IC137,EE$15:EE$313,0))),$IC137,"")</f>
        <v/>
      </c>
      <c r="KT137" s="293" t="str">
        <f>IF(AND(ISNUMBER(KT$14),ISNUMBER(MATCH($IC137,EF$15:EF$313,0))),$IC137,"")</f>
        <v>q_base</v>
      </c>
      <c r="KU137" s="293" t="str">
        <f>IF(AND(ISNUMBER(KU$14),ISNUMBER(MATCH($IC137,EG$15:EG$313,0))),$IC137,"")</f>
        <v/>
      </c>
      <c r="KV137" s="293" t="str">
        <f>IF(AND(ISNUMBER(KV$14),ISNUMBER(MATCH($IC137,EH$15:EH$313,0))),$IC137,"")</f>
        <v/>
      </c>
      <c r="KW137" s="293" t="str">
        <f>IF(AND(ISNUMBER(KW$14),ISNUMBER(MATCH($IC137,EI$15:EI$313,0))),$IC137,"")</f>
        <v/>
      </c>
      <c r="KX137" s="293" t="str">
        <f>IF(AND(ISNUMBER(KX$14),ISNUMBER(MATCH($IC137,EJ$15:EJ$313,0))),$IC137,"")</f>
        <v/>
      </c>
      <c r="KY137" s="293" t="str">
        <f>IF(AND(ISNUMBER(KY$14),ISNUMBER(MATCH($IC137,EK$15:EK$313,0))),$IC137,"")</f>
        <v/>
      </c>
      <c r="KZ137" s="293"/>
      <c r="LA137" s="293"/>
      <c r="LB137" s="293"/>
      <c r="LC137" s="75">
        <f>COUNTIF(JX137:KY137,"="&amp;IC137)</f>
        <v>1</v>
      </c>
      <c r="LD137" s="71"/>
      <c r="LE137" s="71"/>
      <c r="LF137" s="71"/>
      <c r="LG137" s="71"/>
      <c r="LH137" s="71"/>
      <c r="LI137" s="71"/>
      <c r="LJ137" s="71"/>
      <c r="LK137" s="71"/>
      <c r="LL137" s="71"/>
      <c r="LM137" s="71"/>
      <c r="LN137" s="71"/>
      <c r="LO137" s="71"/>
      <c r="LP137" s="71"/>
      <c r="LQ137" s="71"/>
    </row>
    <row r="138" spans="1:329" ht="6" customHeight="1" x14ac:dyDescent="0.25">
      <c r="A138" s="80"/>
      <c r="B138" s="305">
        <f t="shared" si="259"/>
        <v>124</v>
      </c>
      <c r="C138" s="96" t="s">
        <v>360</v>
      </c>
      <c r="D138" s="306" t="s">
        <v>632</v>
      </c>
      <c r="E138" s="71"/>
      <c r="F138" s="260"/>
      <c r="G138" s="261"/>
      <c r="H138" s="262"/>
      <c r="I138" s="260"/>
      <c r="J138" s="261"/>
      <c r="K138" s="262"/>
      <c r="L138" s="260"/>
      <c r="M138" s="261"/>
      <c r="N138" s="262"/>
      <c r="O138" s="260"/>
      <c r="P138" s="261"/>
      <c r="Q138" s="262"/>
      <c r="R138" s="260"/>
      <c r="S138" s="261"/>
      <c r="T138" s="262"/>
      <c r="U138" s="260"/>
      <c r="V138" s="261"/>
      <c r="W138" s="262"/>
      <c r="X138" s="260"/>
      <c r="Y138" s="261"/>
      <c r="Z138" s="262"/>
      <c r="AA138" s="260"/>
      <c r="AB138" s="261"/>
      <c r="AC138" s="262"/>
      <c r="AD138" s="260"/>
      <c r="AE138" s="261"/>
      <c r="AF138" s="262"/>
      <c r="AG138" s="260"/>
      <c r="AH138" s="261"/>
      <c r="AI138" s="262"/>
      <c r="AJ138" s="260"/>
      <c r="AK138" s="261"/>
      <c r="AL138" s="262"/>
      <c r="AM138" s="260"/>
      <c r="AN138" s="261"/>
      <c r="AO138" s="262"/>
      <c r="AP138" s="283"/>
      <c r="AQ138" s="356"/>
      <c r="AR138" s="351"/>
      <c r="AS138" s="283"/>
      <c r="AT138" s="356"/>
      <c r="AU138" s="351"/>
      <c r="AV138" s="260"/>
      <c r="AW138" s="261"/>
      <c r="AX138" s="262"/>
      <c r="AY138" s="260"/>
      <c r="AZ138" s="261"/>
      <c r="BA138" s="262"/>
      <c r="BB138" s="260"/>
      <c r="BC138" s="261"/>
      <c r="BD138" s="262"/>
      <c r="BE138" s="260"/>
      <c r="BF138" s="261"/>
      <c r="BG138" s="262"/>
      <c r="BH138" s="260"/>
      <c r="BI138" s="261"/>
      <c r="BJ138" s="262"/>
      <c r="BK138" s="260"/>
      <c r="BL138" s="261"/>
      <c r="BM138" s="262"/>
      <c r="BN138" s="260"/>
      <c r="BO138" s="261"/>
      <c r="BP138" s="262"/>
      <c r="BQ138" s="260"/>
      <c r="BR138" s="261"/>
      <c r="BS138" s="262"/>
      <c r="BT138" s="260"/>
      <c r="BU138" s="261"/>
      <c r="BV138" s="262"/>
      <c r="BW138" s="260"/>
      <c r="BX138" s="261"/>
      <c r="BY138" s="262"/>
      <c r="BZ138" s="260"/>
      <c r="CA138" s="261"/>
      <c r="CB138" s="262"/>
      <c r="CC138" s="260"/>
      <c r="CD138" s="261"/>
      <c r="CE138" s="262"/>
      <c r="CF138" s="376" t="s">
        <v>2</v>
      </c>
      <c r="CG138" s="229"/>
      <c r="CH138" s="230" t="str">
        <f>IF(ISNUMBER(FW138),IF(ISNUMBER(MATCH(GA138,$CG$15:$CG$313,0)),0,MAX(CH$14:CH137)+1),"")</f>
        <v/>
      </c>
      <c r="CI138" s="7" t="str">
        <f t="shared" si="154"/>
        <v/>
      </c>
      <c r="CJ138" s="7" t="str">
        <f t="shared" si="155"/>
        <v/>
      </c>
      <c r="CK138" s="7" t="str">
        <f t="shared" si="156"/>
        <v/>
      </c>
      <c r="CL138" s="7" t="str">
        <f t="shared" si="157"/>
        <v/>
      </c>
      <c r="CM138" s="7" t="str">
        <f t="shared" si="158"/>
        <v/>
      </c>
      <c r="CN138" s="7" t="str">
        <f t="shared" si="159"/>
        <v/>
      </c>
      <c r="CO138" s="7" t="str">
        <f t="shared" si="160"/>
        <v/>
      </c>
      <c r="CP138" s="7" t="str">
        <f t="shared" si="161"/>
        <v/>
      </c>
      <c r="CQ138" s="7" t="str">
        <f t="shared" si="162"/>
        <v/>
      </c>
      <c r="CR138" s="7" t="str">
        <f t="shared" si="163"/>
        <v/>
      </c>
      <c r="CS138" s="7" t="str">
        <f t="shared" si="164"/>
        <v/>
      </c>
      <c r="CT138" s="7" t="str">
        <f t="shared" si="165"/>
        <v/>
      </c>
      <c r="CU138" s="7" t="str">
        <f t="shared" si="166"/>
        <v/>
      </c>
      <c r="CV138" s="7" t="str">
        <f t="shared" si="167"/>
        <v/>
      </c>
      <c r="CW138" s="7" t="str">
        <f t="shared" si="168"/>
        <v/>
      </c>
      <c r="CX138" s="7" t="str">
        <f t="shared" si="169"/>
        <v/>
      </c>
      <c r="CY138" s="7" t="str">
        <f t="shared" si="170"/>
        <v/>
      </c>
      <c r="CZ138" s="7" t="str">
        <f t="shared" si="171"/>
        <v/>
      </c>
      <c r="DA138" s="7" t="str">
        <f t="shared" si="172"/>
        <v/>
      </c>
      <c r="DB138" s="7" t="str">
        <f t="shared" si="173"/>
        <v/>
      </c>
      <c r="DC138" s="7" t="str">
        <f t="shared" si="174"/>
        <v/>
      </c>
      <c r="DD138" s="7" t="str">
        <f t="shared" si="175"/>
        <v/>
      </c>
      <c r="DE138" s="7" t="str">
        <f t="shared" si="176"/>
        <v/>
      </c>
      <c r="DF138" s="7" t="str">
        <f t="shared" si="177"/>
        <v/>
      </c>
      <c r="DG138" s="7" t="str">
        <f t="shared" si="178"/>
        <v/>
      </c>
      <c r="DH138" s="7">
        <f t="shared" si="179"/>
        <v>27</v>
      </c>
      <c r="DI138" s="65" t="s">
        <v>2</v>
      </c>
      <c r="DJ138" s="309" t="str">
        <f t="shared" si="180"/>
        <v>-</v>
      </c>
      <c r="DK138" s="309" t="str">
        <f t="shared" si="181"/>
        <v>-</v>
      </c>
      <c r="DL138" s="309" t="str">
        <f t="shared" si="182"/>
        <v>-</v>
      </c>
      <c r="DM138" s="309" t="str">
        <f t="shared" si="183"/>
        <v>-</v>
      </c>
      <c r="DN138" s="309" t="str">
        <f t="shared" si="184"/>
        <v>-</v>
      </c>
      <c r="DO138" s="309" t="str">
        <f t="shared" si="185"/>
        <v>-</v>
      </c>
      <c r="DP138" s="309" t="str">
        <f t="shared" si="186"/>
        <v>-</v>
      </c>
      <c r="DQ138" s="309" t="str">
        <f t="shared" si="187"/>
        <v>-</v>
      </c>
      <c r="DR138" s="309" t="str">
        <f t="shared" si="188"/>
        <v>-</v>
      </c>
      <c r="DS138" s="309" t="str">
        <f t="shared" si="189"/>
        <v>-</v>
      </c>
      <c r="DT138" s="309" t="str">
        <f t="shared" si="190"/>
        <v>-</v>
      </c>
      <c r="DU138" s="309" t="str">
        <f t="shared" si="191"/>
        <v>-</v>
      </c>
      <c r="DV138" s="309" t="str">
        <f t="shared" si="192"/>
        <v>-</v>
      </c>
      <c r="DW138" s="309" t="str">
        <f t="shared" si="193"/>
        <v>-</v>
      </c>
      <c r="DX138" s="309" t="str">
        <f t="shared" si="194"/>
        <v>-</v>
      </c>
      <c r="DY138" s="309" t="str">
        <f t="shared" si="195"/>
        <v>-</v>
      </c>
      <c r="DZ138" s="309" t="str">
        <f t="shared" si="196"/>
        <v>-</v>
      </c>
      <c r="EA138" s="309" t="str">
        <f t="shared" si="197"/>
        <v>-</v>
      </c>
      <c r="EB138" s="309" t="str">
        <f t="shared" si="198"/>
        <v>-</v>
      </c>
      <c r="EC138" s="309" t="str">
        <f t="shared" si="199"/>
        <v>-</v>
      </c>
      <c r="ED138" s="309" t="str">
        <f t="shared" si="200"/>
        <v>-</v>
      </c>
      <c r="EE138" s="309" t="str">
        <f t="shared" si="201"/>
        <v>-</v>
      </c>
      <c r="EF138" s="309" t="str">
        <f t="shared" si="202"/>
        <v>-</v>
      </c>
      <c r="EG138" s="309" t="str">
        <f t="shared" si="203"/>
        <v>-</v>
      </c>
      <c r="EH138" s="309" t="str">
        <f t="shared" si="204"/>
        <v>-</v>
      </c>
      <c r="EI138" s="309" t="str">
        <f t="shared" si="205"/>
        <v>layavg</v>
      </c>
      <c r="EJ138" s="7"/>
      <c r="EK138" s="7"/>
      <c r="EL138" s="7"/>
      <c r="EM138" s="34"/>
      <c r="EN138" s="66" t="str">
        <f t="shared" si="206"/>
        <v>-</v>
      </c>
      <c r="EO138" s="66" t="str">
        <f t="shared" si="207"/>
        <v>-</v>
      </c>
      <c r="EP138" s="66" t="str">
        <f t="shared" si="208"/>
        <v>-</v>
      </c>
      <c r="EQ138" s="66" t="str">
        <f t="shared" si="209"/>
        <v>-</v>
      </c>
      <c r="ER138" s="66" t="str">
        <f t="shared" si="210"/>
        <v>-</v>
      </c>
      <c r="ES138" s="66" t="str">
        <f t="shared" si="211"/>
        <v>-</v>
      </c>
      <c r="ET138" s="66" t="str">
        <f t="shared" si="212"/>
        <v>-</v>
      </c>
      <c r="EU138" s="66" t="str">
        <f t="shared" si="213"/>
        <v>-</v>
      </c>
      <c r="EV138" s="66" t="str">
        <f t="shared" si="214"/>
        <v>-</v>
      </c>
      <c r="EW138" s="66" t="str">
        <f t="shared" si="215"/>
        <v>-</v>
      </c>
      <c r="EX138" s="66" t="str">
        <f t="shared" si="216"/>
        <v>-</v>
      </c>
      <c r="EY138" s="66" t="str">
        <f t="shared" si="217"/>
        <v>-</v>
      </c>
      <c r="EZ138" s="66" t="str">
        <f t="shared" si="218"/>
        <v>-</v>
      </c>
      <c r="FA138" s="66" t="str">
        <f t="shared" si="219"/>
        <v>-</v>
      </c>
      <c r="FB138" s="66" t="str">
        <f t="shared" si="220"/>
        <v>-</v>
      </c>
      <c r="FC138" s="66" t="str">
        <f t="shared" si="221"/>
        <v>-</v>
      </c>
      <c r="FD138" s="66" t="str">
        <f t="shared" si="222"/>
        <v>-</v>
      </c>
      <c r="FE138" s="66" t="str">
        <f t="shared" si="223"/>
        <v>-</v>
      </c>
      <c r="FF138" s="66" t="str">
        <f t="shared" si="224"/>
        <v>-</v>
      </c>
      <c r="FG138" s="66" t="str">
        <f t="shared" si="225"/>
        <v>-</v>
      </c>
      <c r="FH138" s="66" t="str">
        <f t="shared" si="226"/>
        <v>-</v>
      </c>
      <c r="FI138" s="66" t="str">
        <f t="shared" si="227"/>
        <v>-</v>
      </c>
      <c r="FJ138" s="66" t="str">
        <f t="shared" si="228"/>
        <v>-</v>
      </c>
      <c r="FK138" s="66" t="str">
        <f t="shared" si="229"/>
        <v>-</v>
      </c>
      <c r="FL138" s="66" t="str">
        <f t="shared" si="230"/>
        <v>-</v>
      </c>
      <c r="FM138" s="66">
        <f t="shared" si="231"/>
        <v>0</v>
      </c>
      <c r="FN138" s="7"/>
      <c r="FO138" s="7"/>
      <c r="FP138" s="7"/>
      <c r="FQ138" s="97" t="s">
        <v>2</v>
      </c>
      <c r="FR138" s="71"/>
      <c r="FS138" s="7">
        <f>IF(ISNUMBER(INDEX($CI$15:$DI$314,$B138,GC$5)),MAX(FS$14:FS137)+1,0)</f>
        <v>0</v>
      </c>
      <c r="FT138" s="7" t="str">
        <f t="shared" si="232"/>
        <v/>
      </c>
      <c r="FU138" s="7" t="str">
        <f t="shared" si="233"/>
        <v/>
      </c>
      <c r="FV138" s="291">
        <f t="shared" si="234"/>
        <v>124</v>
      </c>
      <c r="FW138" s="291" t="str">
        <f t="shared" si="235"/>
        <v/>
      </c>
      <c r="FX138" s="291" t="str">
        <f t="shared" si="260"/>
        <v/>
      </c>
      <c r="FY138" s="85" t="str">
        <f t="shared" si="237"/>
        <v/>
      </c>
      <c r="FZ138" s="338" t="str">
        <f t="shared" si="238"/>
        <v/>
      </c>
      <c r="GA138" s="316" t="str">
        <f t="shared" si="239"/>
        <v/>
      </c>
      <c r="GB138" s="28" t="str">
        <f t="shared" si="240"/>
        <v/>
      </c>
      <c r="GC138" s="279"/>
      <c r="GD138" s="72"/>
      <c r="GE138" s="72"/>
      <c r="GF138" s="72"/>
      <c r="GG138" s="72"/>
      <c r="GH138" s="72"/>
      <c r="GI138" s="72"/>
      <c r="GJ138" s="72"/>
      <c r="GK138" s="72"/>
      <c r="GL138" s="72"/>
      <c r="GM138" s="72"/>
      <c r="GN138" s="72"/>
      <c r="GO138" s="279" t="str">
        <f>IF(IF(ISNUMBER(MATCH(INDEX($HA138:$LB138,1,GO$14),$GA$15:$GA$313,0)),1,"")=1,INDEX($HA138:$LB138,1,GO$14),"")</f>
        <v/>
      </c>
      <c r="GP138" s="286" t="str">
        <f t="shared" si="245"/>
        <v/>
      </c>
      <c r="GQ138" s="72"/>
      <c r="GR138" s="339" t="str">
        <f>IF(ISNUMBER(IF138),INDEX($GA$15:$GA$313,MATCH(IF138,$IE$15:$IE$190,0),1),"")</f>
        <v/>
      </c>
      <c r="GS138" s="341" t="str">
        <f t="shared" si="246"/>
        <v/>
      </c>
      <c r="GT138" s="340" t="str">
        <f t="shared" si="247"/>
        <v/>
      </c>
      <c r="GU138" s="279"/>
      <c r="GV138" s="72"/>
      <c r="GW138" s="72"/>
      <c r="GX138" s="72"/>
      <c r="GY138" s="72"/>
      <c r="GZ138" s="71"/>
      <c r="HA138" s="282"/>
      <c r="HB138" s="282"/>
      <c r="HC138" s="282"/>
      <c r="HD138" s="282"/>
      <c r="HE138" s="282"/>
      <c r="HF138" s="282"/>
      <c r="HG138" s="282"/>
      <c r="HH138" s="282"/>
      <c r="HI138" s="282"/>
      <c r="HJ138" s="282"/>
      <c r="HK138" s="293"/>
      <c r="HL138" s="293"/>
      <c r="HM138" s="75"/>
      <c r="HN138" s="293">
        <f>IF(HA138&lt;&gt;"",MAX(HN$14:HN137)+1,0)</f>
        <v>0</v>
      </c>
      <c r="HO138" s="293">
        <f>IF(HB138&lt;&gt;"",MAX(HO$14:HO137)+1,0)</f>
        <v>0</v>
      </c>
      <c r="HP138" s="293">
        <f>IF(HC138&lt;&gt;"",MAX(HP$14:HP137)+1,0)</f>
        <v>0</v>
      </c>
      <c r="HQ138" s="293">
        <f>IF(HD138&lt;&gt;"",MAX(HQ$14:HQ137)+1,0)</f>
        <v>0</v>
      </c>
      <c r="HR138" s="293">
        <f>IF(HE138&lt;&gt;"",MAX(HR$14:HR137)+1,0)</f>
        <v>0</v>
      </c>
      <c r="HS138" s="293">
        <f>IF(HF138&lt;&gt;"",MAX(HS$14:HS137)+1,0)</f>
        <v>0</v>
      </c>
      <c r="HT138" s="293">
        <f>IF(HG138&lt;&gt;"",MAX(HT$14:HT137)+1,0)</f>
        <v>0</v>
      </c>
      <c r="HU138" s="293">
        <f>IF(HH138&lt;&gt;"",MAX(HU$14:HU137)+1,0)</f>
        <v>0</v>
      </c>
      <c r="HV138" s="293">
        <f>IF(HI138&lt;&gt;"",MAX(HV$14:HV137)+1,0)</f>
        <v>0</v>
      </c>
      <c r="HW138" s="293">
        <f>IF(HJ138&lt;&gt;"",MAX(HW$14:HW137)+1,0)</f>
        <v>0</v>
      </c>
      <c r="HX138" s="293">
        <f>IF(HK138&lt;&gt;"",MAX(HX$14:HX137)+1,0)</f>
        <v>0</v>
      </c>
      <c r="HY138" s="293">
        <f>IF(HL138&lt;&gt;"",MAX(HY$14:HY137)+1,0)</f>
        <v>0</v>
      </c>
      <c r="HZ138" s="75">
        <f t="shared" si="253"/>
        <v>4</v>
      </c>
      <c r="IA138" s="75">
        <f t="shared" si="254"/>
        <v>0</v>
      </c>
      <c r="IB138" s="75">
        <f t="shared" si="255"/>
        <v>17</v>
      </c>
      <c r="IC138" s="75" t="str">
        <f t="shared" si="256"/>
        <v>q_amplitude</v>
      </c>
      <c r="ID138" s="395" t="str">
        <f t="shared" si="257"/>
        <v/>
      </c>
      <c r="IE138" s="394">
        <f>IF(ISNUMBER(MATCH(GA138,$IC$15:$IC$313,0)),0,MAX(IE$14:IE137)+1)</f>
        <v>0</v>
      </c>
      <c r="IF138" s="394" t="str">
        <f t="shared" si="258"/>
        <v/>
      </c>
      <c r="IG138" s="383"/>
      <c r="IH138" s="80"/>
      <c r="II138" s="19"/>
      <c r="IJ138" s="282"/>
      <c r="IK138" s="71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W138" s="71"/>
      <c r="JX138" s="293" t="str">
        <f>IF(AND(ISNUMBER(JX$14),ISNUMBER(MATCH($IC138,DJ$15:DJ$313,0))),$IC138,"")</f>
        <v/>
      </c>
      <c r="JY138" s="293" t="str">
        <f>IF(AND(ISNUMBER(JY$14),ISNUMBER(MATCH($IC138,DK$15:DK$313,0))),$IC138,"")</f>
        <v/>
      </c>
      <c r="JZ138" s="293" t="str">
        <f>IF(AND(ISNUMBER(JZ$14),ISNUMBER(MATCH($IC138,DL$15:DL$313,0))),$IC138,"")</f>
        <v/>
      </c>
      <c r="KA138" s="293" t="str">
        <f>IF(AND(ISNUMBER(KA$14),ISNUMBER(MATCH($IC138,DM$15:DM$313,0))),$IC138,"")</f>
        <v/>
      </c>
      <c r="KB138" s="293" t="str">
        <f>IF(AND(ISNUMBER(KB$14),ISNUMBER(MATCH($IC138,DN$15:DN$313,0))),$IC138,"")</f>
        <v/>
      </c>
      <c r="KC138" s="293" t="str">
        <f>IF(AND(ISNUMBER(KC$14),ISNUMBER(MATCH($IC138,DO$15:DO$313,0))),$IC138,"")</f>
        <v/>
      </c>
      <c r="KD138" s="293" t="str">
        <f>IF(AND(ISNUMBER(KD$14),ISNUMBER(MATCH($IC138,DP$15:DP$313,0))),$IC138,"")</f>
        <v/>
      </c>
      <c r="KE138" s="293" t="str">
        <f>IF(AND(ISNUMBER(KE$14),ISNUMBER(MATCH($IC138,DQ$15:DQ$313,0))),$IC138,"")</f>
        <v/>
      </c>
      <c r="KF138" s="293" t="str">
        <f>IF(AND(ISNUMBER(KF$14),ISNUMBER(MATCH($IC138,DR$15:DR$313,0))),$IC138,"")</f>
        <v/>
      </c>
      <c r="KG138" s="293" t="str">
        <f>IF(AND(ISNUMBER(KG$14),ISNUMBER(MATCH($IC138,DS$15:DS$313,0))),$IC138,"")</f>
        <v/>
      </c>
      <c r="KH138" s="293" t="str">
        <f>IF(AND(ISNUMBER(KH$14),ISNUMBER(MATCH($IC138,DT$15:DT$313,0))),$IC138,"")</f>
        <v/>
      </c>
      <c r="KI138" s="293" t="str">
        <f>IF(AND(ISNUMBER(KI$14),ISNUMBER(MATCH($IC138,DU$15:DU$313,0))),$IC138,"")</f>
        <v/>
      </c>
      <c r="KJ138" s="293" t="str">
        <f>IF(AND(ISNUMBER(KJ$14),ISNUMBER(MATCH($IC138,DV$15:DV$313,0))),$IC138,"")</f>
        <v/>
      </c>
      <c r="KK138" s="293" t="str">
        <f>IF(AND(ISNUMBER(KK$14),ISNUMBER(MATCH($IC138,DW$15:DW$313,0))),$IC138,"")</f>
        <v/>
      </c>
      <c r="KL138" s="293" t="str">
        <f>IF(AND(ISNUMBER(KL$14),ISNUMBER(MATCH($IC138,DX$15:DX$313,0))),$IC138,"")</f>
        <v/>
      </c>
      <c r="KM138" s="293" t="str">
        <f>IF(AND(ISNUMBER(KM$14),ISNUMBER(MATCH($IC138,DY$15:DY$313,0))),$IC138,"")</f>
        <v/>
      </c>
      <c r="KN138" s="293" t="str">
        <f>IF(AND(ISNUMBER(KN$14),ISNUMBER(MATCH($IC138,DZ$15:DZ$313,0))),$IC138,"")</f>
        <v/>
      </c>
      <c r="KO138" s="293" t="str">
        <f>IF(AND(ISNUMBER(KO$14),ISNUMBER(MATCH($IC138,EA$15:EA$313,0))),$IC138,"")</f>
        <v/>
      </c>
      <c r="KP138" s="293" t="str">
        <f>IF(AND(ISNUMBER(KP$14),ISNUMBER(MATCH($IC138,EB$15:EB$313,0))),$IC138,"")</f>
        <v/>
      </c>
      <c r="KQ138" s="293" t="str">
        <f>IF(AND(ISNUMBER(KQ$14),ISNUMBER(MATCH($IC138,EC$15:EC$313,0))),$IC138,"")</f>
        <v/>
      </c>
      <c r="KR138" s="293" t="str">
        <f>IF(AND(ISNUMBER(KR$14),ISNUMBER(MATCH($IC138,ED$15:ED$313,0))),$IC138,"")</f>
        <v/>
      </c>
      <c r="KS138" s="293" t="str">
        <f>IF(AND(ISNUMBER(KS$14),ISNUMBER(MATCH($IC138,EE$15:EE$313,0))),$IC138,"")</f>
        <v/>
      </c>
      <c r="KT138" s="293" t="str">
        <f>IF(AND(ISNUMBER(KT$14),ISNUMBER(MATCH($IC138,EF$15:EF$313,0))),$IC138,"")</f>
        <v>q_amplitude</v>
      </c>
      <c r="KU138" s="293" t="str">
        <f>IF(AND(ISNUMBER(KU$14),ISNUMBER(MATCH($IC138,EG$15:EG$313,0))),$IC138,"")</f>
        <v/>
      </c>
      <c r="KV138" s="293" t="str">
        <f>IF(AND(ISNUMBER(KV$14),ISNUMBER(MATCH($IC138,EH$15:EH$313,0))),$IC138,"")</f>
        <v/>
      </c>
      <c r="KW138" s="293" t="str">
        <f>IF(AND(ISNUMBER(KW$14),ISNUMBER(MATCH($IC138,EI$15:EI$313,0))),$IC138,"")</f>
        <v/>
      </c>
      <c r="KX138" s="293" t="str">
        <f>IF(AND(ISNUMBER(KX$14),ISNUMBER(MATCH($IC138,EJ$15:EJ$313,0))),$IC138,"")</f>
        <v/>
      </c>
      <c r="KY138" s="293" t="str">
        <f>IF(AND(ISNUMBER(KY$14),ISNUMBER(MATCH($IC138,EK$15:EK$313,0))),$IC138,"")</f>
        <v/>
      </c>
      <c r="KZ138" s="293"/>
      <c r="LA138" s="293"/>
      <c r="LB138" s="293"/>
      <c r="LC138" s="75">
        <f>COUNTIF(JX138:KY138,"="&amp;IC138)</f>
        <v>1</v>
      </c>
      <c r="LD138" s="71"/>
      <c r="LE138" s="71"/>
      <c r="LF138" s="71"/>
      <c r="LG138" s="71"/>
      <c r="LH138" s="71"/>
      <c r="LI138" s="71"/>
      <c r="LJ138" s="71"/>
      <c r="LK138" s="71"/>
      <c r="LL138" s="71"/>
      <c r="LM138" s="71"/>
      <c r="LN138" s="71"/>
      <c r="LO138" s="71"/>
      <c r="LP138" s="71"/>
      <c r="LQ138" s="71"/>
    </row>
    <row r="139" spans="1:329" ht="6" customHeight="1" x14ac:dyDescent="0.25">
      <c r="A139" s="80"/>
      <c r="B139" s="305">
        <f t="shared" si="259"/>
        <v>125</v>
      </c>
      <c r="C139" s="207" t="s">
        <v>361</v>
      </c>
      <c r="D139" s="307" t="s">
        <v>635</v>
      </c>
      <c r="E139" s="71"/>
      <c r="F139" s="260"/>
      <c r="G139" s="261"/>
      <c r="H139" s="262"/>
      <c r="I139" s="260"/>
      <c r="J139" s="261"/>
      <c r="K139" s="262"/>
      <c r="L139" s="260"/>
      <c r="M139" s="261"/>
      <c r="N139" s="262"/>
      <c r="O139" s="260"/>
      <c r="P139" s="261"/>
      <c r="Q139" s="262"/>
      <c r="R139" s="260"/>
      <c r="S139" s="261"/>
      <c r="T139" s="262"/>
      <c r="U139" s="260"/>
      <c r="V139" s="261"/>
      <c r="W139" s="262"/>
      <c r="X139" s="260"/>
      <c r="Y139" s="261"/>
      <c r="Z139" s="262"/>
      <c r="AA139" s="260"/>
      <c r="AB139" s="261"/>
      <c r="AC139" s="262"/>
      <c r="AD139" s="260"/>
      <c r="AE139" s="261"/>
      <c r="AF139" s="262"/>
      <c r="AG139" s="260"/>
      <c r="AH139" s="261"/>
      <c r="AI139" s="262"/>
      <c r="AJ139" s="260"/>
      <c r="AK139" s="261"/>
      <c r="AL139" s="262"/>
      <c r="AM139" s="260"/>
      <c r="AN139" s="261"/>
      <c r="AO139" s="262"/>
      <c r="AP139" s="283"/>
      <c r="AQ139" s="356"/>
      <c r="AR139" s="351"/>
      <c r="AS139" s="283"/>
      <c r="AT139" s="356"/>
      <c r="AU139" s="351"/>
      <c r="AV139" s="260"/>
      <c r="AW139" s="261"/>
      <c r="AX139" s="262"/>
      <c r="AY139" s="260"/>
      <c r="AZ139" s="261"/>
      <c r="BA139" s="262"/>
      <c r="BB139" s="260"/>
      <c r="BC139" s="261"/>
      <c r="BD139" s="262"/>
      <c r="BE139" s="260"/>
      <c r="BF139" s="261"/>
      <c r="BG139" s="262"/>
      <c r="BH139" s="260"/>
      <c r="BI139" s="261"/>
      <c r="BJ139" s="262"/>
      <c r="BK139" s="260"/>
      <c r="BL139" s="261"/>
      <c r="BM139" s="262"/>
      <c r="BN139" s="260"/>
      <c r="BO139" s="261"/>
      <c r="BP139" s="262"/>
      <c r="BQ139" s="260"/>
      <c r="BR139" s="261"/>
      <c r="BS139" s="262"/>
      <c r="BT139" s="260"/>
      <c r="BU139" s="261"/>
      <c r="BV139" s="262"/>
      <c r="BW139" s="260"/>
      <c r="BX139" s="261"/>
      <c r="BY139" s="262"/>
      <c r="BZ139" s="260"/>
      <c r="CA139" s="261"/>
      <c r="CB139" s="262"/>
      <c r="CC139" s="260"/>
      <c r="CD139" s="261"/>
      <c r="CE139" s="262"/>
      <c r="CF139" s="376" t="s">
        <v>2</v>
      </c>
      <c r="CG139" s="229"/>
      <c r="CH139" s="230" t="str">
        <f>IF(ISNUMBER(FW139),IF(ISNUMBER(MATCH(GA139,$CG$15:$CG$313,0)),0,MAX(CH$14:CH138)+1),"")</f>
        <v/>
      </c>
      <c r="CI139" s="7" t="str">
        <f t="shared" si="154"/>
        <v/>
      </c>
      <c r="CJ139" s="7" t="str">
        <f t="shared" si="155"/>
        <v/>
      </c>
      <c r="CK139" s="7" t="str">
        <f t="shared" si="156"/>
        <v/>
      </c>
      <c r="CL139" s="7" t="str">
        <f t="shared" si="157"/>
        <v/>
      </c>
      <c r="CM139" s="7" t="str">
        <f t="shared" si="158"/>
        <v/>
      </c>
      <c r="CN139" s="7" t="str">
        <f t="shared" si="159"/>
        <v/>
      </c>
      <c r="CO139" s="7" t="str">
        <f t="shared" si="160"/>
        <v/>
      </c>
      <c r="CP139" s="7" t="str">
        <f t="shared" si="161"/>
        <v/>
      </c>
      <c r="CQ139" s="7" t="str">
        <f t="shared" si="162"/>
        <v/>
      </c>
      <c r="CR139" s="7" t="str">
        <f t="shared" si="163"/>
        <v/>
      </c>
      <c r="CS139" s="7" t="str">
        <f t="shared" si="164"/>
        <v/>
      </c>
      <c r="CT139" s="7" t="str">
        <f t="shared" si="165"/>
        <v/>
      </c>
      <c r="CU139" s="7" t="str">
        <f t="shared" si="166"/>
        <v/>
      </c>
      <c r="CV139" s="7" t="str">
        <f t="shared" si="167"/>
        <v/>
      </c>
      <c r="CW139" s="7" t="str">
        <f t="shared" si="168"/>
        <v/>
      </c>
      <c r="CX139" s="7" t="str">
        <f t="shared" si="169"/>
        <v/>
      </c>
      <c r="CY139" s="7" t="str">
        <f t="shared" si="170"/>
        <v/>
      </c>
      <c r="CZ139" s="7" t="str">
        <f t="shared" si="171"/>
        <v/>
      </c>
      <c r="DA139" s="7" t="str">
        <f t="shared" si="172"/>
        <v/>
      </c>
      <c r="DB139" s="7" t="str">
        <f t="shared" si="173"/>
        <v/>
      </c>
      <c r="DC139" s="7" t="str">
        <f t="shared" si="174"/>
        <v/>
      </c>
      <c r="DD139" s="7" t="str">
        <f t="shared" si="175"/>
        <v/>
      </c>
      <c r="DE139" s="7" t="str">
        <f t="shared" si="176"/>
        <v/>
      </c>
      <c r="DF139" s="7" t="str">
        <f t="shared" si="177"/>
        <v/>
      </c>
      <c r="DG139" s="7">
        <f t="shared" si="178"/>
        <v>14</v>
      </c>
      <c r="DH139" s="7">
        <f t="shared" si="179"/>
        <v>28</v>
      </c>
      <c r="DI139" s="65" t="s">
        <v>2</v>
      </c>
      <c r="DJ139" s="309" t="str">
        <f t="shared" si="180"/>
        <v>-</v>
      </c>
      <c r="DK139" s="309" t="str">
        <f t="shared" si="181"/>
        <v>-</v>
      </c>
      <c r="DL139" s="309" t="str">
        <f t="shared" si="182"/>
        <v>-</v>
      </c>
      <c r="DM139" s="309" t="str">
        <f t="shared" si="183"/>
        <v>-</v>
      </c>
      <c r="DN139" s="309" t="str">
        <f t="shared" si="184"/>
        <v>-</v>
      </c>
      <c r="DO139" s="309" t="str">
        <f t="shared" si="185"/>
        <v>-</v>
      </c>
      <c r="DP139" s="309" t="str">
        <f t="shared" si="186"/>
        <v>-</v>
      </c>
      <c r="DQ139" s="309" t="str">
        <f t="shared" si="187"/>
        <v>-</v>
      </c>
      <c r="DR139" s="309" t="str">
        <f t="shared" si="188"/>
        <v>-</v>
      </c>
      <c r="DS139" s="309" t="str">
        <f t="shared" si="189"/>
        <v>-</v>
      </c>
      <c r="DT139" s="309" t="str">
        <f t="shared" si="190"/>
        <v>-</v>
      </c>
      <c r="DU139" s="309" t="str">
        <f t="shared" si="191"/>
        <v>-</v>
      </c>
      <c r="DV139" s="309" t="str">
        <f t="shared" si="192"/>
        <v>-</v>
      </c>
      <c r="DW139" s="309" t="str">
        <f t="shared" si="193"/>
        <v>-</v>
      </c>
      <c r="DX139" s="309" t="str">
        <f t="shared" si="194"/>
        <v>-</v>
      </c>
      <c r="DY139" s="309" t="str">
        <f t="shared" si="195"/>
        <v>-</v>
      </c>
      <c r="DZ139" s="309" t="str">
        <f t="shared" si="196"/>
        <v>-</v>
      </c>
      <c r="EA139" s="309" t="str">
        <f t="shared" si="197"/>
        <v>-</v>
      </c>
      <c r="EB139" s="309" t="str">
        <f t="shared" si="198"/>
        <v>-</v>
      </c>
      <c r="EC139" s="309" t="str">
        <f t="shared" si="199"/>
        <v>-</v>
      </c>
      <c r="ED139" s="309" t="str">
        <f t="shared" si="200"/>
        <v>-</v>
      </c>
      <c r="EE139" s="309" t="str">
        <f t="shared" si="201"/>
        <v>-</v>
      </c>
      <c r="EF139" s="309" t="str">
        <f t="shared" si="202"/>
        <v>-</v>
      </c>
      <c r="EG139" s="309" t="str">
        <f t="shared" si="203"/>
        <v>-</v>
      </c>
      <c r="EH139" s="309" t="str">
        <f t="shared" si="204"/>
        <v>chani</v>
      </c>
      <c r="EI139" s="309" t="str">
        <f t="shared" si="205"/>
        <v>chani</v>
      </c>
      <c r="EJ139" s="7"/>
      <c r="EK139" s="7"/>
      <c r="EL139" s="7"/>
      <c r="EM139" s="34"/>
      <c r="EN139" s="66" t="str">
        <f t="shared" si="206"/>
        <v>-</v>
      </c>
      <c r="EO139" s="66" t="str">
        <f t="shared" si="207"/>
        <v>-</v>
      </c>
      <c r="EP139" s="66" t="str">
        <f t="shared" si="208"/>
        <v>-</v>
      </c>
      <c r="EQ139" s="66" t="str">
        <f t="shared" si="209"/>
        <v>-</v>
      </c>
      <c r="ER139" s="66" t="str">
        <f t="shared" si="210"/>
        <v>-</v>
      </c>
      <c r="ES139" s="66" t="str">
        <f t="shared" si="211"/>
        <v>-</v>
      </c>
      <c r="ET139" s="66" t="str">
        <f t="shared" si="212"/>
        <v>-</v>
      </c>
      <c r="EU139" s="66" t="str">
        <f t="shared" si="213"/>
        <v>-</v>
      </c>
      <c r="EV139" s="66" t="str">
        <f t="shared" si="214"/>
        <v>-</v>
      </c>
      <c r="EW139" s="66" t="str">
        <f t="shared" si="215"/>
        <v>-</v>
      </c>
      <c r="EX139" s="66" t="str">
        <f t="shared" si="216"/>
        <v>-</v>
      </c>
      <c r="EY139" s="66" t="str">
        <f t="shared" si="217"/>
        <v>-</v>
      </c>
      <c r="EZ139" s="66" t="str">
        <f t="shared" si="218"/>
        <v>-</v>
      </c>
      <c r="FA139" s="66" t="str">
        <f t="shared" si="219"/>
        <v>-</v>
      </c>
      <c r="FB139" s="66" t="str">
        <f t="shared" si="220"/>
        <v>-</v>
      </c>
      <c r="FC139" s="66" t="str">
        <f t="shared" si="221"/>
        <v>-</v>
      </c>
      <c r="FD139" s="66" t="str">
        <f t="shared" si="222"/>
        <v>-</v>
      </c>
      <c r="FE139" s="66" t="str">
        <f t="shared" si="223"/>
        <v>-</v>
      </c>
      <c r="FF139" s="66" t="str">
        <f t="shared" si="224"/>
        <v>-</v>
      </c>
      <c r="FG139" s="66" t="str">
        <f t="shared" si="225"/>
        <v>-</v>
      </c>
      <c r="FH139" s="66" t="str">
        <f t="shared" si="226"/>
        <v>-</v>
      </c>
      <c r="FI139" s="66" t="str">
        <f t="shared" si="227"/>
        <v>-</v>
      </c>
      <c r="FJ139" s="66" t="str">
        <f t="shared" si="228"/>
        <v>-</v>
      </c>
      <c r="FK139" s="66" t="str">
        <f t="shared" si="229"/>
        <v>-</v>
      </c>
      <c r="FL139" s="66">
        <f t="shared" si="230"/>
        <v>-1</v>
      </c>
      <c r="FM139" s="66">
        <f t="shared" si="231"/>
        <v>1</v>
      </c>
      <c r="FN139" s="7"/>
      <c r="FO139" s="7"/>
      <c r="FP139" s="7"/>
      <c r="FQ139" s="97" t="s">
        <v>2</v>
      </c>
      <c r="FR139" s="71"/>
      <c r="FS139" s="7">
        <f>IF(ISNUMBER(INDEX($CI$15:$DI$314,$B139,GC$5)),MAX(FS$14:FS138)+1,0)</f>
        <v>0</v>
      </c>
      <c r="FT139" s="7" t="str">
        <f t="shared" si="232"/>
        <v/>
      </c>
      <c r="FU139" s="7" t="str">
        <f t="shared" si="233"/>
        <v/>
      </c>
      <c r="FV139" s="291">
        <f t="shared" si="234"/>
        <v>125</v>
      </c>
      <c r="FW139" s="291" t="str">
        <f t="shared" si="235"/>
        <v/>
      </c>
      <c r="FX139" s="291" t="str">
        <f t="shared" si="260"/>
        <v/>
      </c>
      <c r="FY139" s="85" t="str">
        <f t="shared" si="237"/>
        <v/>
      </c>
      <c r="FZ139" s="338" t="str">
        <f t="shared" si="238"/>
        <v/>
      </c>
      <c r="GA139" s="316" t="str">
        <f t="shared" si="239"/>
        <v/>
      </c>
      <c r="GB139" s="28" t="str">
        <f t="shared" si="240"/>
        <v/>
      </c>
      <c r="GC139" s="279"/>
      <c r="GD139" s="72"/>
      <c r="GE139" s="72"/>
      <c r="GF139" s="72"/>
      <c r="GG139" s="72"/>
      <c r="GH139" s="72"/>
      <c r="GI139" s="72"/>
      <c r="GJ139" s="72"/>
      <c r="GK139" s="72"/>
      <c r="GL139" s="72"/>
      <c r="GM139" s="72"/>
      <c r="GN139" s="72"/>
      <c r="GO139" s="279" t="str">
        <f>IF(IF(ISNUMBER(MATCH(INDEX($HA139:$LB139,1,GO$14),$GA$15:$GA$313,0)),1,"")=1,INDEX($HA139:$LB139,1,GO$14),"")</f>
        <v/>
      </c>
      <c r="GP139" s="286" t="str">
        <f t="shared" si="245"/>
        <v/>
      </c>
      <c r="GQ139" s="72"/>
      <c r="GR139" s="339" t="str">
        <f>IF(ISNUMBER(IF139),INDEX($GA$15:$GA$313,MATCH(IF139,$IE$15:$IE$190,0),1),"")</f>
        <v/>
      </c>
      <c r="GS139" s="341" t="str">
        <f t="shared" si="246"/>
        <v/>
      </c>
      <c r="GT139" s="340" t="str">
        <f t="shared" si="247"/>
        <v/>
      </c>
      <c r="GU139" s="279"/>
      <c r="GV139" s="72"/>
      <c r="GW139" s="72"/>
      <c r="GX139" s="72"/>
      <c r="GY139" s="72"/>
      <c r="GZ139" s="71"/>
      <c r="HA139" s="282"/>
      <c r="HB139" s="282"/>
      <c r="HC139" s="282"/>
      <c r="HD139" s="282"/>
      <c r="HE139" s="282"/>
      <c r="HF139" s="282"/>
      <c r="HG139" s="282"/>
      <c r="HH139" s="282"/>
      <c r="HI139" s="282"/>
      <c r="HJ139" s="282"/>
      <c r="HK139" s="293"/>
      <c r="HL139" s="293"/>
      <c r="HM139" s="75"/>
      <c r="HN139" s="293">
        <f>IF(HA139&lt;&gt;"",MAX(HN$14:HN138)+1,0)</f>
        <v>0</v>
      </c>
      <c r="HO139" s="293">
        <f>IF(HB139&lt;&gt;"",MAX(HO$14:HO138)+1,0)</f>
        <v>0</v>
      </c>
      <c r="HP139" s="293">
        <f>IF(HC139&lt;&gt;"",MAX(HP$14:HP138)+1,0)</f>
        <v>0</v>
      </c>
      <c r="HQ139" s="293">
        <f>IF(HD139&lt;&gt;"",MAX(HQ$14:HQ138)+1,0)</f>
        <v>0</v>
      </c>
      <c r="HR139" s="293">
        <f>IF(HE139&lt;&gt;"",MAX(HR$14:HR138)+1,0)</f>
        <v>0</v>
      </c>
      <c r="HS139" s="293">
        <f>IF(HF139&lt;&gt;"",MAX(HS$14:HS138)+1,0)</f>
        <v>0</v>
      </c>
      <c r="HT139" s="293">
        <f>IF(HG139&lt;&gt;"",MAX(HT$14:HT138)+1,0)</f>
        <v>0</v>
      </c>
      <c r="HU139" s="293">
        <f>IF(HH139&lt;&gt;"",MAX(HU$14:HU138)+1,0)</f>
        <v>0</v>
      </c>
      <c r="HV139" s="293">
        <f>IF(HI139&lt;&gt;"",MAX(HV$14:HV138)+1,0)</f>
        <v>0</v>
      </c>
      <c r="HW139" s="293">
        <f>IF(HJ139&lt;&gt;"",MAX(HW$14:HW138)+1,0)</f>
        <v>0</v>
      </c>
      <c r="HX139" s="293">
        <f>IF(HK139&lt;&gt;"",MAX(HX$14:HX138)+1,0)</f>
        <v>0</v>
      </c>
      <c r="HY139" s="293">
        <f>IF(HL139&lt;&gt;"",MAX(HY$14:HY138)+1,0)</f>
        <v>0</v>
      </c>
      <c r="HZ139" s="75">
        <f t="shared" si="253"/>
        <v>4</v>
      </c>
      <c r="IA139" s="75">
        <f t="shared" si="254"/>
        <v>0</v>
      </c>
      <c r="IB139" s="75">
        <f t="shared" si="255"/>
        <v>18</v>
      </c>
      <c r="IC139" s="75" t="str">
        <f t="shared" si="256"/>
        <v>lambda1</v>
      </c>
      <c r="ID139" s="395" t="str">
        <f t="shared" si="257"/>
        <v/>
      </c>
      <c r="IE139" s="394">
        <f>IF(ISNUMBER(MATCH(GA139,$IC$15:$IC$313,0)),0,MAX(IE$14:IE138)+1)</f>
        <v>0</v>
      </c>
      <c r="IF139" s="394" t="str">
        <f t="shared" si="258"/>
        <v/>
      </c>
      <c r="IG139" s="383"/>
      <c r="IH139" s="80"/>
      <c r="II139" s="19"/>
      <c r="IJ139" s="282"/>
      <c r="IK139" s="71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  <c r="IY139" s="19"/>
      <c r="IZ139" s="19"/>
      <c r="JW139" s="71"/>
      <c r="JX139" s="293" t="str">
        <f>IF(AND(ISNUMBER(JX$14),ISNUMBER(MATCH($IC139,DJ$15:DJ$313,0))),$IC139,"")</f>
        <v/>
      </c>
      <c r="JY139" s="293" t="str">
        <f>IF(AND(ISNUMBER(JY$14),ISNUMBER(MATCH($IC139,DK$15:DK$313,0))),$IC139,"")</f>
        <v/>
      </c>
      <c r="JZ139" s="293" t="str">
        <f>IF(AND(ISNUMBER(JZ$14),ISNUMBER(MATCH($IC139,DL$15:DL$313,0))),$IC139,"")</f>
        <v/>
      </c>
      <c r="KA139" s="293" t="str">
        <f>IF(AND(ISNUMBER(KA$14),ISNUMBER(MATCH($IC139,DM$15:DM$313,0))),$IC139,"")</f>
        <v/>
      </c>
      <c r="KB139" s="293" t="str">
        <f>IF(AND(ISNUMBER(KB$14),ISNUMBER(MATCH($IC139,DN$15:DN$313,0))),$IC139,"")</f>
        <v/>
      </c>
      <c r="KC139" s="293" t="str">
        <f>IF(AND(ISNUMBER(KC$14),ISNUMBER(MATCH($IC139,DO$15:DO$313,0))),$IC139,"")</f>
        <v/>
      </c>
      <c r="KD139" s="293" t="str">
        <f>IF(AND(ISNUMBER(KD$14),ISNUMBER(MATCH($IC139,DP$15:DP$313,0))),$IC139,"")</f>
        <v/>
      </c>
      <c r="KE139" s="293" t="str">
        <f>IF(AND(ISNUMBER(KE$14),ISNUMBER(MATCH($IC139,DQ$15:DQ$313,0))),$IC139,"")</f>
        <v/>
      </c>
      <c r="KF139" s="293" t="str">
        <f>IF(AND(ISNUMBER(KF$14),ISNUMBER(MATCH($IC139,DR$15:DR$313,0))),$IC139,"")</f>
        <v/>
      </c>
      <c r="KG139" s="293" t="str">
        <f>IF(AND(ISNUMBER(KG$14),ISNUMBER(MATCH($IC139,DS$15:DS$313,0))),$IC139,"")</f>
        <v/>
      </c>
      <c r="KH139" s="293" t="str">
        <f>IF(AND(ISNUMBER(KH$14),ISNUMBER(MATCH($IC139,DT$15:DT$313,0))),$IC139,"")</f>
        <v/>
      </c>
      <c r="KI139" s="293" t="str">
        <f>IF(AND(ISNUMBER(KI$14),ISNUMBER(MATCH($IC139,DU$15:DU$313,0))),$IC139,"")</f>
        <v/>
      </c>
      <c r="KJ139" s="293" t="str">
        <f>IF(AND(ISNUMBER(KJ$14),ISNUMBER(MATCH($IC139,DV$15:DV$313,0))),$IC139,"")</f>
        <v/>
      </c>
      <c r="KK139" s="293" t="str">
        <f>IF(AND(ISNUMBER(KK$14),ISNUMBER(MATCH($IC139,DW$15:DW$313,0))),$IC139,"")</f>
        <v/>
      </c>
      <c r="KL139" s="293" t="str">
        <f>IF(AND(ISNUMBER(KL$14),ISNUMBER(MATCH($IC139,DX$15:DX$313,0))),$IC139,"")</f>
        <v/>
      </c>
      <c r="KM139" s="293" t="str">
        <f>IF(AND(ISNUMBER(KM$14),ISNUMBER(MATCH($IC139,DY$15:DY$313,0))),$IC139,"")</f>
        <v/>
      </c>
      <c r="KN139" s="293" t="str">
        <f>IF(AND(ISNUMBER(KN$14),ISNUMBER(MATCH($IC139,DZ$15:DZ$313,0))),$IC139,"")</f>
        <v/>
      </c>
      <c r="KO139" s="293" t="str">
        <f>IF(AND(ISNUMBER(KO$14),ISNUMBER(MATCH($IC139,EA$15:EA$313,0))),$IC139,"")</f>
        <v/>
      </c>
      <c r="KP139" s="293" t="str">
        <f>IF(AND(ISNUMBER(KP$14),ISNUMBER(MATCH($IC139,EB$15:EB$313,0))),$IC139,"")</f>
        <v/>
      </c>
      <c r="KQ139" s="293" t="str">
        <f>IF(AND(ISNUMBER(KQ$14),ISNUMBER(MATCH($IC139,EC$15:EC$313,0))),$IC139,"")</f>
        <v/>
      </c>
      <c r="KR139" s="293" t="str">
        <f>IF(AND(ISNUMBER(KR$14),ISNUMBER(MATCH($IC139,ED$15:ED$313,0))),$IC139,"")</f>
        <v/>
      </c>
      <c r="KS139" s="293" t="str">
        <f>IF(AND(ISNUMBER(KS$14),ISNUMBER(MATCH($IC139,EE$15:EE$313,0))),$IC139,"")</f>
        <v/>
      </c>
      <c r="KT139" s="293" t="str">
        <f>IF(AND(ISNUMBER(KT$14),ISNUMBER(MATCH($IC139,EF$15:EF$313,0))),$IC139,"")</f>
        <v>lambda1</v>
      </c>
      <c r="KU139" s="293" t="str">
        <f>IF(AND(ISNUMBER(KU$14),ISNUMBER(MATCH($IC139,EG$15:EG$313,0))),$IC139,"")</f>
        <v/>
      </c>
      <c r="KV139" s="293" t="str">
        <f>IF(AND(ISNUMBER(KV$14),ISNUMBER(MATCH($IC139,EH$15:EH$313,0))),$IC139,"")</f>
        <v/>
      </c>
      <c r="KW139" s="293" t="str">
        <f>IF(AND(ISNUMBER(KW$14),ISNUMBER(MATCH($IC139,EI$15:EI$313,0))),$IC139,"")</f>
        <v/>
      </c>
      <c r="KX139" s="293" t="str">
        <f>IF(AND(ISNUMBER(KX$14),ISNUMBER(MATCH($IC139,EJ$15:EJ$313,0))),$IC139,"")</f>
        <v/>
      </c>
      <c r="KY139" s="293" t="str">
        <f>IF(AND(ISNUMBER(KY$14),ISNUMBER(MATCH($IC139,EK$15:EK$313,0))),$IC139,"")</f>
        <v/>
      </c>
      <c r="KZ139" s="293"/>
      <c r="LA139" s="293"/>
      <c r="LB139" s="293"/>
      <c r="LC139" s="75">
        <f>COUNTIF(JX139:KY139,"="&amp;IC139)</f>
        <v>1</v>
      </c>
      <c r="LD139" s="71"/>
      <c r="LE139" s="71"/>
      <c r="LF139" s="71"/>
      <c r="LG139" s="71"/>
      <c r="LH139" s="71"/>
      <c r="LI139" s="71"/>
      <c r="LJ139" s="71"/>
      <c r="LK139" s="71"/>
      <c r="LL139" s="71"/>
      <c r="LM139" s="71"/>
      <c r="LN139" s="71"/>
      <c r="LO139" s="71"/>
      <c r="LP139" s="71"/>
      <c r="LQ139" s="71"/>
    </row>
    <row r="140" spans="1:329" ht="6" customHeight="1" x14ac:dyDescent="0.25">
      <c r="A140" s="80"/>
      <c r="B140" s="305">
        <f t="shared" si="259"/>
        <v>126</v>
      </c>
      <c r="C140" s="207" t="s">
        <v>362</v>
      </c>
      <c r="D140" s="307" t="s">
        <v>633</v>
      </c>
      <c r="E140" s="71"/>
      <c r="F140" s="260"/>
      <c r="G140" s="261"/>
      <c r="H140" s="262"/>
      <c r="I140" s="260"/>
      <c r="J140" s="261"/>
      <c r="K140" s="262"/>
      <c r="L140" s="260"/>
      <c r="M140" s="261"/>
      <c r="N140" s="262"/>
      <c r="O140" s="260"/>
      <c r="P140" s="261"/>
      <c r="Q140" s="262"/>
      <c r="R140" s="260"/>
      <c r="S140" s="261"/>
      <c r="T140" s="262"/>
      <c r="U140" s="260"/>
      <c r="V140" s="261"/>
      <c r="W140" s="262"/>
      <c r="X140" s="260"/>
      <c r="Y140" s="261"/>
      <c r="Z140" s="262"/>
      <c r="AA140" s="260"/>
      <c r="AB140" s="261"/>
      <c r="AC140" s="262"/>
      <c r="AD140" s="260"/>
      <c r="AE140" s="261"/>
      <c r="AF140" s="262"/>
      <c r="AG140" s="260"/>
      <c r="AH140" s="261"/>
      <c r="AI140" s="262"/>
      <c r="AJ140" s="260"/>
      <c r="AK140" s="261"/>
      <c r="AL140" s="262"/>
      <c r="AM140" s="260"/>
      <c r="AN140" s="261"/>
      <c r="AO140" s="262"/>
      <c r="AP140" s="283"/>
      <c r="AQ140" s="356"/>
      <c r="AR140" s="351"/>
      <c r="AS140" s="283"/>
      <c r="AT140" s="356"/>
      <c r="AU140" s="351"/>
      <c r="AV140" s="260"/>
      <c r="AW140" s="261"/>
      <c r="AX140" s="262"/>
      <c r="AY140" s="260"/>
      <c r="AZ140" s="261"/>
      <c r="BA140" s="262"/>
      <c r="BB140" s="260"/>
      <c r="BC140" s="261"/>
      <c r="BD140" s="262"/>
      <c r="BE140" s="260"/>
      <c r="BF140" s="261"/>
      <c r="BG140" s="262"/>
      <c r="BH140" s="260"/>
      <c r="BI140" s="261"/>
      <c r="BJ140" s="262"/>
      <c r="BK140" s="260"/>
      <c r="BL140" s="261"/>
      <c r="BM140" s="262"/>
      <c r="BN140" s="260"/>
      <c r="BO140" s="261"/>
      <c r="BP140" s="262"/>
      <c r="BQ140" s="260"/>
      <c r="BR140" s="261"/>
      <c r="BS140" s="262"/>
      <c r="BT140" s="260"/>
      <c r="BU140" s="261"/>
      <c r="BV140" s="262"/>
      <c r="BW140" s="260"/>
      <c r="BX140" s="261"/>
      <c r="BY140" s="262"/>
      <c r="BZ140" s="260"/>
      <c r="CA140" s="261"/>
      <c r="CB140" s="262"/>
      <c r="CC140" s="260"/>
      <c r="CD140" s="261"/>
      <c r="CE140" s="262"/>
      <c r="CF140" s="376" t="s">
        <v>2</v>
      </c>
      <c r="CG140" s="229"/>
      <c r="CH140" s="230" t="str">
        <f>IF(ISNUMBER(FW140),IF(ISNUMBER(MATCH(GA140,$CG$15:$CG$313,0)),0,MAX(CH$14:CH139)+1),"")</f>
        <v/>
      </c>
      <c r="CI140" s="7" t="str">
        <f t="shared" si="154"/>
        <v/>
      </c>
      <c r="CJ140" s="7" t="str">
        <f t="shared" si="155"/>
        <v/>
      </c>
      <c r="CK140" s="7" t="str">
        <f t="shared" si="156"/>
        <v/>
      </c>
      <c r="CL140" s="7" t="str">
        <f t="shared" si="157"/>
        <v/>
      </c>
      <c r="CM140" s="7" t="str">
        <f t="shared" si="158"/>
        <v/>
      </c>
      <c r="CN140" s="7" t="str">
        <f t="shared" si="159"/>
        <v/>
      </c>
      <c r="CO140" s="7" t="str">
        <f t="shared" si="160"/>
        <v/>
      </c>
      <c r="CP140" s="7" t="str">
        <f t="shared" si="161"/>
        <v/>
      </c>
      <c r="CQ140" s="7" t="str">
        <f t="shared" si="162"/>
        <v/>
      </c>
      <c r="CR140" s="7" t="str">
        <f t="shared" si="163"/>
        <v/>
      </c>
      <c r="CS140" s="7" t="str">
        <f t="shared" si="164"/>
        <v/>
      </c>
      <c r="CT140" s="7" t="str">
        <f t="shared" si="165"/>
        <v/>
      </c>
      <c r="CU140" s="7" t="str">
        <f t="shared" si="166"/>
        <v/>
      </c>
      <c r="CV140" s="7" t="str">
        <f t="shared" si="167"/>
        <v/>
      </c>
      <c r="CW140" s="7" t="str">
        <f t="shared" si="168"/>
        <v/>
      </c>
      <c r="CX140" s="7" t="str">
        <f t="shared" si="169"/>
        <v/>
      </c>
      <c r="CY140" s="7" t="str">
        <f t="shared" si="170"/>
        <v/>
      </c>
      <c r="CZ140" s="7" t="str">
        <f t="shared" si="171"/>
        <v/>
      </c>
      <c r="DA140" s="7" t="str">
        <f t="shared" si="172"/>
        <v/>
      </c>
      <c r="DB140" s="7" t="str">
        <f t="shared" si="173"/>
        <v/>
      </c>
      <c r="DC140" s="7" t="str">
        <f t="shared" si="174"/>
        <v/>
      </c>
      <c r="DD140" s="7" t="str">
        <f t="shared" si="175"/>
        <v/>
      </c>
      <c r="DE140" s="7" t="str">
        <f t="shared" si="176"/>
        <v/>
      </c>
      <c r="DF140" s="7" t="str">
        <f t="shared" si="177"/>
        <v/>
      </c>
      <c r="DG140" s="7" t="str">
        <f t="shared" si="178"/>
        <v/>
      </c>
      <c r="DH140" s="7">
        <f t="shared" si="179"/>
        <v>29</v>
      </c>
      <c r="DI140" s="65" t="s">
        <v>2</v>
      </c>
      <c r="DJ140" s="309" t="str">
        <f t="shared" si="180"/>
        <v>-</v>
      </c>
      <c r="DK140" s="309" t="str">
        <f t="shared" si="181"/>
        <v>-</v>
      </c>
      <c r="DL140" s="309" t="str">
        <f t="shared" si="182"/>
        <v>-</v>
      </c>
      <c r="DM140" s="309" t="str">
        <f t="shared" si="183"/>
        <v>-</v>
      </c>
      <c r="DN140" s="309" t="str">
        <f t="shared" si="184"/>
        <v>-</v>
      </c>
      <c r="DO140" s="309" t="str">
        <f t="shared" si="185"/>
        <v>-</v>
      </c>
      <c r="DP140" s="309" t="str">
        <f t="shared" si="186"/>
        <v>-</v>
      </c>
      <c r="DQ140" s="309" t="str">
        <f t="shared" si="187"/>
        <v>-</v>
      </c>
      <c r="DR140" s="309" t="str">
        <f t="shared" si="188"/>
        <v>-</v>
      </c>
      <c r="DS140" s="309" t="str">
        <f t="shared" si="189"/>
        <v>-</v>
      </c>
      <c r="DT140" s="309" t="str">
        <f t="shared" si="190"/>
        <v>-</v>
      </c>
      <c r="DU140" s="309" t="str">
        <f t="shared" si="191"/>
        <v>-</v>
      </c>
      <c r="DV140" s="309" t="str">
        <f t="shared" si="192"/>
        <v>-</v>
      </c>
      <c r="DW140" s="309" t="str">
        <f t="shared" si="193"/>
        <v>-</v>
      </c>
      <c r="DX140" s="309" t="str">
        <f t="shared" si="194"/>
        <v>-</v>
      </c>
      <c r="DY140" s="309" t="str">
        <f t="shared" si="195"/>
        <v>-</v>
      </c>
      <c r="DZ140" s="309" t="str">
        <f t="shared" si="196"/>
        <v>-</v>
      </c>
      <c r="EA140" s="309" t="str">
        <f t="shared" si="197"/>
        <v>-</v>
      </c>
      <c r="EB140" s="309" t="str">
        <f t="shared" si="198"/>
        <v>-</v>
      </c>
      <c r="EC140" s="309" t="str">
        <f t="shared" si="199"/>
        <v>-</v>
      </c>
      <c r="ED140" s="309" t="str">
        <f t="shared" si="200"/>
        <v>-</v>
      </c>
      <c r="EE140" s="309" t="str">
        <f t="shared" si="201"/>
        <v>-</v>
      </c>
      <c r="EF140" s="309" t="str">
        <f t="shared" si="202"/>
        <v>-</v>
      </c>
      <c r="EG140" s="309" t="str">
        <f t="shared" si="203"/>
        <v>-</v>
      </c>
      <c r="EH140" s="309" t="str">
        <f t="shared" si="204"/>
        <v>-</v>
      </c>
      <c r="EI140" s="309" t="str">
        <f t="shared" si="205"/>
        <v>layvka</v>
      </c>
      <c r="EJ140" s="7"/>
      <c r="EK140" s="7"/>
      <c r="EL140" s="7"/>
      <c r="EM140" s="34"/>
      <c r="EN140" s="66" t="str">
        <f t="shared" si="206"/>
        <v>-</v>
      </c>
      <c r="EO140" s="66" t="str">
        <f t="shared" si="207"/>
        <v>-</v>
      </c>
      <c r="EP140" s="66" t="str">
        <f t="shared" si="208"/>
        <v>-</v>
      </c>
      <c r="EQ140" s="66" t="str">
        <f t="shared" si="209"/>
        <v>-</v>
      </c>
      <c r="ER140" s="66" t="str">
        <f t="shared" si="210"/>
        <v>-</v>
      </c>
      <c r="ES140" s="66" t="str">
        <f t="shared" si="211"/>
        <v>-</v>
      </c>
      <c r="ET140" s="66" t="str">
        <f t="shared" si="212"/>
        <v>-</v>
      </c>
      <c r="EU140" s="66" t="str">
        <f t="shared" si="213"/>
        <v>-</v>
      </c>
      <c r="EV140" s="66" t="str">
        <f t="shared" si="214"/>
        <v>-</v>
      </c>
      <c r="EW140" s="66" t="str">
        <f t="shared" si="215"/>
        <v>-</v>
      </c>
      <c r="EX140" s="66" t="str">
        <f t="shared" si="216"/>
        <v>-</v>
      </c>
      <c r="EY140" s="66" t="str">
        <f t="shared" si="217"/>
        <v>-</v>
      </c>
      <c r="EZ140" s="66" t="str">
        <f t="shared" si="218"/>
        <v>-</v>
      </c>
      <c r="FA140" s="66" t="str">
        <f t="shared" si="219"/>
        <v>-</v>
      </c>
      <c r="FB140" s="66" t="str">
        <f t="shared" si="220"/>
        <v>-</v>
      </c>
      <c r="FC140" s="66" t="str">
        <f t="shared" si="221"/>
        <v>-</v>
      </c>
      <c r="FD140" s="66" t="str">
        <f t="shared" si="222"/>
        <v>-</v>
      </c>
      <c r="FE140" s="66" t="str">
        <f t="shared" si="223"/>
        <v>-</v>
      </c>
      <c r="FF140" s="66" t="str">
        <f t="shared" si="224"/>
        <v>-</v>
      </c>
      <c r="FG140" s="66" t="str">
        <f t="shared" si="225"/>
        <v>-</v>
      </c>
      <c r="FH140" s="66" t="str">
        <f t="shared" si="226"/>
        <v>-</v>
      </c>
      <c r="FI140" s="66" t="str">
        <f t="shared" si="227"/>
        <v>-</v>
      </c>
      <c r="FJ140" s="66" t="str">
        <f t="shared" si="228"/>
        <v>-</v>
      </c>
      <c r="FK140" s="66" t="str">
        <f t="shared" si="229"/>
        <v>-</v>
      </c>
      <c r="FL140" s="66" t="str">
        <f t="shared" si="230"/>
        <v>-</v>
      </c>
      <c r="FM140" s="66">
        <f t="shared" si="231"/>
        <v>0</v>
      </c>
      <c r="FN140" s="7"/>
      <c r="FO140" s="7"/>
      <c r="FP140" s="7"/>
      <c r="FQ140" s="97" t="s">
        <v>2</v>
      </c>
      <c r="FR140" s="71"/>
      <c r="FS140" s="7">
        <f>IF(ISNUMBER(INDEX($CI$15:$DI$314,$B140,GC$5)),MAX(FS$14:FS139)+1,0)</f>
        <v>0</v>
      </c>
      <c r="FT140" s="7" t="str">
        <f t="shared" si="232"/>
        <v/>
      </c>
      <c r="FU140" s="7" t="str">
        <f t="shared" si="233"/>
        <v/>
      </c>
      <c r="FV140" s="291">
        <f t="shared" si="234"/>
        <v>126</v>
      </c>
      <c r="FW140" s="291" t="str">
        <f t="shared" si="235"/>
        <v/>
      </c>
      <c r="FX140" s="291" t="str">
        <f t="shared" si="260"/>
        <v/>
      </c>
      <c r="FY140" s="85" t="str">
        <f t="shared" si="237"/>
        <v/>
      </c>
      <c r="FZ140" s="338" t="str">
        <f t="shared" si="238"/>
        <v/>
      </c>
      <c r="GA140" s="316" t="str">
        <f t="shared" si="239"/>
        <v/>
      </c>
      <c r="GB140" s="28" t="str">
        <f t="shared" si="240"/>
        <v/>
      </c>
      <c r="GC140" s="279"/>
      <c r="GD140" s="72"/>
      <c r="GE140" s="72"/>
      <c r="GF140" s="72"/>
      <c r="GG140" s="72"/>
      <c r="GH140" s="72"/>
      <c r="GI140" s="72"/>
      <c r="GJ140" s="72"/>
      <c r="GK140" s="72"/>
      <c r="GL140" s="72"/>
      <c r="GM140" s="72"/>
      <c r="GN140" s="72"/>
      <c r="GO140" s="279" t="str">
        <f>IF(IF(ISNUMBER(MATCH(INDEX($HA140:$LB140,1,GO$14),$GA$15:$GA$313,0)),1,"")=1,INDEX($HA140:$LB140,1,GO$14),"")</f>
        <v/>
      </c>
      <c r="GP140" s="286" t="str">
        <f t="shared" si="245"/>
        <v/>
      </c>
      <c r="GQ140" s="72"/>
      <c r="GR140" s="339" t="str">
        <f>IF(ISNUMBER(IF140),INDEX($GA$15:$GA$313,MATCH(IF140,$IE$15:$IE$190,0),1),"")</f>
        <v/>
      </c>
      <c r="GS140" s="341" t="str">
        <f t="shared" si="246"/>
        <v/>
      </c>
      <c r="GT140" s="340" t="str">
        <f t="shared" si="247"/>
        <v/>
      </c>
      <c r="GU140" s="279"/>
      <c r="GV140" s="72"/>
      <c r="GW140" s="72"/>
      <c r="GX140" s="72"/>
      <c r="GY140" s="72"/>
      <c r="GZ140" s="71"/>
      <c r="HA140" s="282"/>
      <c r="HB140" s="282"/>
      <c r="HC140" s="282"/>
      <c r="HD140" s="282"/>
      <c r="HE140" s="282"/>
      <c r="HF140" s="282"/>
      <c r="HG140" s="282"/>
      <c r="HH140" s="282"/>
      <c r="HI140" s="282"/>
      <c r="HJ140" s="282"/>
      <c r="HK140" s="293"/>
      <c r="HL140" s="293"/>
      <c r="HM140" s="75"/>
      <c r="HN140" s="293">
        <f>IF(HA140&lt;&gt;"",MAX(HN$14:HN139)+1,0)</f>
        <v>0</v>
      </c>
      <c r="HO140" s="293">
        <f>IF(HB140&lt;&gt;"",MAX(HO$14:HO139)+1,0)</f>
        <v>0</v>
      </c>
      <c r="HP140" s="293">
        <f>IF(HC140&lt;&gt;"",MAX(HP$14:HP139)+1,0)</f>
        <v>0</v>
      </c>
      <c r="HQ140" s="293">
        <f>IF(HD140&lt;&gt;"",MAX(HQ$14:HQ139)+1,0)</f>
        <v>0</v>
      </c>
      <c r="HR140" s="293">
        <f>IF(HE140&lt;&gt;"",MAX(HR$14:HR139)+1,0)</f>
        <v>0</v>
      </c>
      <c r="HS140" s="293">
        <f>IF(HF140&lt;&gt;"",MAX(HS$14:HS139)+1,0)</f>
        <v>0</v>
      </c>
      <c r="HT140" s="293">
        <f>IF(HG140&lt;&gt;"",MAX(HT$14:HT139)+1,0)</f>
        <v>0</v>
      </c>
      <c r="HU140" s="293">
        <f>IF(HH140&lt;&gt;"",MAX(HU$14:HU139)+1,0)</f>
        <v>0</v>
      </c>
      <c r="HV140" s="293">
        <f>IF(HI140&lt;&gt;"",MAX(HV$14:HV139)+1,0)</f>
        <v>0</v>
      </c>
      <c r="HW140" s="293">
        <f>IF(HJ140&lt;&gt;"",MAX(HW$14:HW139)+1,0)</f>
        <v>0</v>
      </c>
      <c r="HX140" s="293">
        <f>IF(HK140&lt;&gt;"",MAX(HX$14:HX139)+1,0)</f>
        <v>0</v>
      </c>
      <c r="HY140" s="293">
        <f>IF(HL140&lt;&gt;"",MAX(HY$14:HY139)+1,0)</f>
        <v>0</v>
      </c>
      <c r="HZ140" s="75">
        <f t="shared" si="253"/>
        <v>4</v>
      </c>
      <c r="IA140" s="75">
        <f t="shared" si="254"/>
        <v>0</v>
      </c>
      <c r="IB140" s="75">
        <f t="shared" si="255"/>
        <v>19</v>
      </c>
      <c r="IC140" s="75" t="str">
        <f t="shared" si="256"/>
        <v>lambda2</v>
      </c>
      <c r="ID140" s="395" t="str">
        <f t="shared" si="257"/>
        <v/>
      </c>
      <c r="IE140" s="394">
        <f>IF(ISNUMBER(MATCH(GA140,$IC$15:$IC$313,0)),0,MAX(IE$14:IE139)+1)</f>
        <v>0</v>
      </c>
      <c r="IF140" s="394" t="str">
        <f t="shared" si="258"/>
        <v/>
      </c>
      <c r="IG140" s="383"/>
      <c r="IH140" s="80"/>
      <c r="II140" s="19"/>
      <c r="IJ140" s="282"/>
      <c r="IK140" s="71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W140" s="71"/>
      <c r="JX140" s="293" t="str">
        <f>IF(AND(ISNUMBER(JX$14),ISNUMBER(MATCH($IC140,DJ$15:DJ$313,0))),$IC140,"")</f>
        <v/>
      </c>
      <c r="JY140" s="293" t="str">
        <f>IF(AND(ISNUMBER(JY$14),ISNUMBER(MATCH($IC140,DK$15:DK$313,0))),$IC140,"")</f>
        <v/>
      </c>
      <c r="JZ140" s="293" t="str">
        <f>IF(AND(ISNUMBER(JZ$14),ISNUMBER(MATCH($IC140,DL$15:DL$313,0))),$IC140,"")</f>
        <v/>
      </c>
      <c r="KA140" s="293" t="str">
        <f>IF(AND(ISNUMBER(KA$14),ISNUMBER(MATCH($IC140,DM$15:DM$313,0))),$IC140,"")</f>
        <v/>
      </c>
      <c r="KB140" s="293" t="str">
        <f>IF(AND(ISNUMBER(KB$14),ISNUMBER(MATCH($IC140,DN$15:DN$313,0))),$IC140,"")</f>
        <v/>
      </c>
      <c r="KC140" s="293" t="str">
        <f>IF(AND(ISNUMBER(KC$14),ISNUMBER(MATCH($IC140,DO$15:DO$313,0))),$IC140,"")</f>
        <v/>
      </c>
      <c r="KD140" s="293" t="str">
        <f>IF(AND(ISNUMBER(KD$14),ISNUMBER(MATCH($IC140,DP$15:DP$313,0))),$IC140,"")</f>
        <v/>
      </c>
      <c r="KE140" s="293" t="str">
        <f>IF(AND(ISNUMBER(KE$14),ISNUMBER(MATCH($IC140,DQ$15:DQ$313,0))),$IC140,"")</f>
        <v/>
      </c>
      <c r="KF140" s="293" t="str">
        <f>IF(AND(ISNUMBER(KF$14),ISNUMBER(MATCH($IC140,DR$15:DR$313,0))),$IC140,"")</f>
        <v/>
      </c>
      <c r="KG140" s="293" t="str">
        <f>IF(AND(ISNUMBER(KG$14),ISNUMBER(MATCH($IC140,DS$15:DS$313,0))),$IC140,"")</f>
        <v/>
      </c>
      <c r="KH140" s="293" t="str">
        <f>IF(AND(ISNUMBER(KH$14),ISNUMBER(MATCH($IC140,DT$15:DT$313,0))),$IC140,"")</f>
        <v/>
      </c>
      <c r="KI140" s="293" t="str">
        <f>IF(AND(ISNUMBER(KI$14),ISNUMBER(MATCH($IC140,DU$15:DU$313,0))),$IC140,"")</f>
        <v/>
      </c>
      <c r="KJ140" s="293" t="str">
        <f>IF(AND(ISNUMBER(KJ$14),ISNUMBER(MATCH($IC140,DV$15:DV$313,0))),$IC140,"")</f>
        <v/>
      </c>
      <c r="KK140" s="293" t="str">
        <f>IF(AND(ISNUMBER(KK$14),ISNUMBER(MATCH($IC140,DW$15:DW$313,0))),$IC140,"")</f>
        <v/>
      </c>
      <c r="KL140" s="293" t="str">
        <f>IF(AND(ISNUMBER(KL$14),ISNUMBER(MATCH($IC140,DX$15:DX$313,0))),$IC140,"")</f>
        <v/>
      </c>
      <c r="KM140" s="293" t="str">
        <f>IF(AND(ISNUMBER(KM$14),ISNUMBER(MATCH($IC140,DY$15:DY$313,0))),$IC140,"")</f>
        <v/>
      </c>
      <c r="KN140" s="293" t="str">
        <f>IF(AND(ISNUMBER(KN$14),ISNUMBER(MATCH($IC140,DZ$15:DZ$313,0))),$IC140,"")</f>
        <v/>
      </c>
      <c r="KO140" s="293" t="str">
        <f>IF(AND(ISNUMBER(KO$14),ISNUMBER(MATCH($IC140,EA$15:EA$313,0))),$IC140,"")</f>
        <v/>
      </c>
      <c r="KP140" s="293" t="str">
        <f>IF(AND(ISNUMBER(KP$14),ISNUMBER(MATCH($IC140,EB$15:EB$313,0))),$IC140,"")</f>
        <v/>
      </c>
      <c r="KQ140" s="293" t="str">
        <f>IF(AND(ISNUMBER(KQ$14),ISNUMBER(MATCH($IC140,EC$15:EC$313,0))),$IC140,"")</f>
        <v/>
      </c>
      <c r="KR140" s="293" t="str">
        <f>IF(AND(ISNUMBER(KR$14),ISNUMBER(MATCH($IC140,ED$15:ED$313,0))),$IC140,"")</f>
        <v/>
      </c>
      <c r="KS140" s="293" t="str">
        <f>IF(AND(ISNUMBER(KS$14),ISNUMBER(MATCH($IC140,EE$15:EE$313,0))),$IC140,"")</f>
        <v/>
      </c>
      <c r="KT140" s="293" t="str">
        <f>IF(AND(ISNUMBER(KT$14),ISNUMBER(MATCH($IC140,EF$15:EF$313,0))),$IC140,"")</f>
        <v>lambda2</v>
      </c>
      <c r="KU140" s="293" t="str">
        <f>IF(AND(ISNUMBER(KU$14),ISNUMBER(MATCH($IC140,EG$15:EG$313,0))),$IC140,"")</f>
        <v/>
      </c>
      <c r="KV140" s="293" t="str">
        <f>IF(AND(ISNUMBER(KV$14),ISNUMBER(MATCH($IC140,EH$15:EH$313,0))),$IC140,"")</f>
        <v/>
      </c>
      <c r="KW140" s="293" t="str">
        <f>IF(AND(ISNUMBER(KW$14),ISNUMBER(MATCH($IC140,EI$15:EI$313,0))),$IC140,"")</f>
        <v/>
      </c>
      <c r="KX140" s="293" t="str">
        <f>IF(AND(ISNUMBER(KX$14),ISNUMBER(MATCH($IC140,EJ$15:EJ$313,0))),$IC140,"")</f>
        <v/>
      </c>
      <c r="KY140" s="293" t="str">
        <f>IF(AND(ISNUMBER(KY$14),ISNUMBER(MATCH($IC140,EK$15:EK$313,0))),$IC140,"")</f>
        <v/>
      </c>
      <c r="KZ140" s="293"/>
      <c r="LA140" s="293"/>
      <c r="LB140" s="293"/>
      <c r="LC140" s="75">
        <f>COUNTIF(JX140:KY140,"="&amp;IC140)</f>
        <v>1</v>
      </c>
      <c r="LD140" s="71"/>
      <c r="LE140" s="71"/>
      <c r="LF140" s="71"/>
      <c r="LG140" s="71"/>
      <c r="LH140" s="71"/>
      <c r="LI140" s="71"/>
      <c r="LJ140" s="71"/>
      <c r="LK140" s="71"/>
      <c r="LL140" s="71"/>
      <c r="LM140" s="71"/>
      <c r="LN140" s="71"/>
      <c r="LO140" s="71"/>
      <c r="LP140" s="71"/>
      <c r="LQ140" s="71"/>
    </row>
    <row r="141" spans="1:329" ht="6" customHeight="1" x14ac:dyDescent="0.25">
      <c r="A141" s="80"/>
      <c r="B141" s="305">
        <f t="shared" si="259"/>
        <v>127</v>
      </c>
      <c r="C141" s="207" t="s">
        <v>363</v>
      </c>
      <c r="D141" s="307" t="s">
        <v>634</v>
      </c>
      <c r="E141" s="71"/>
      <c r="F141" s="260"/>
      <c r="G141" s="261"/>
      <c r="H141" s="262"/>
      <c r="I141" s="260"/>
      <c r="J141" s="261"/>
      <c r="K141" s="262"/>
      <c r="L141" s="260"/>
      <c r="M141" s="261"/>
      <c r="N141" s="262"/>
      <c r="O141" s="260"/>
      <c r="P141" s="261"/>
      <c r="Q141" s="262"/>
      <c r="R141" s="260"/>
      <c r="S141" s="261"/>
      <c r="T141" s="262"/>
      <c r="U141" s="260"/>
      <c r="V141" s="261"/>
      <c r="W141" s="262"/>
      <c r="X141" s="260"/>
      <c r="Y141" s="261"/>
      <c r="Z141" s="262"/>
      <c r="AA141" s="260"/>
      <c r="AB141" s="261"/>
      <c r="AC141" s="262"/>
      <c r="AD141" s="260"/>
      <c r="AE141" s="261"/>
      <c r="AF141" s="262"/>
      <c r="AG141" s="260"/>
      <c r="AH141" s="261"/>
      <c r="AI141" s="262"/>
      <c r="AJ141" s="260"/>
      <c r="AK141" s="261"/>
      <c r="AL141" s="262"/>
      <c r="AM141" s="260"/>
      <c r="AN141" s="261"/>
      <c r="AO141" s="262"/>
      <c r="AP141" s="283"/>
      <c r="AQ141" s="356"/>
      <c r="AR141" s="351"/>
      <c r="AS141" s="283"/>
      <c r="AT141" s="356"/>
      <c r="AU141" s="351"/>
      <c r="AV141" s="260"/>
      <c r="AW141" s="261"/>
      <c r="AX141" s="262"/>
      <c r="AY141" s="260"/>
      <c r="AZ141" s="261"/>
      <c r="BA141" s="262"/>
      <c r="BB141" s="260"/>
      <c r="BC141" s="261"/>
      <c r="BD141" s="262"/>
      <c r="BE141" s="260"/>
      <c r="BF141" s="261"/>
      <c r="BG141" s="262"/>
      <c r="BH141" s="260"/>
      <c r="BI141" s="261"/>
      <c r="BJ141" s="262"/>
      <c r="BK141" s="260"/>
      <c r="BL141" s="261"/>
      <c r="BM141" s="262"/>
      <c r="BN141" s="260"/>
      <c r="BO141" s="261"/>
      <c r="BP141" s="262"/>
      <c r="BQ141" s="260"/>
      <c r="BR141" s="261"/>
      <c r="BS141" s="262"/>
      <c r="BT141" s="260"/>
      <c r="BU141" s="261"/>
      <c r="BV141" s="262"/>
      <c r="BW141" s="260"/>
      <c r="BX141" s="261"/>
      <c r="BY141" s="262"/>
      <c r="BZ141" s="260"/>
      <c r="CA141" s="261"/>
      <c r="CB141" s="262"/>
      <c r="CC141" s="260"/>
      <c r="CD141" s="261"/>
      <c r="CE141" s="262"/>
      <c r="CF141" s="376" t="s">
        <v>2</v>
      </c>
      <c r="CG141" s="229"/>
      <c r="CH141" s="230" t="str">
        <f>IF(ISNUMBER(FW141),IF(ISNUMBER(MATCH(GA141,$CG$15:$CG$313,0)),0,MAX(CH$14:CH140)+1),"")</f>
        <v/>
      </c>
      <c r="CI141" s="7" t="str">
        <f t="shared" si="154"/>
        <v/>
      </c>
      <c r="CJ141" s="7" t="str">
        <f t="shared" si="155"/>
        <v/>
      </c>
      <c r="CK141" s="7" t="str">
        <f t="shared" si="156"/>
        <v/>
      </c>
      <c r="CL141" s="7" t="str">
        <f t="shared" si="157"/>
        <v/>
      </c>
      <c r="CM141" s="7" t="str">
        <f t="shared" si="158"/>
        <v/>
      </c>
      <c r="CN141" s="7" t="str">
        <f t="shared" si="159"/>
        <v/>
      </c>
      <c r="CO141" s="7" t="str">
        <f t="shared" si="160"/>
        <v/>
      </c>
      <c r="CP141" s="7" t="str">
        <f t="shared" si="161"/>
        <v/>
      </c>
      <c r="CQ141" s="7" t="str">
        <f t="shared" si="162"/>
        <v/>
      </c>
      <c r="CR141" s="7" t="str">
        <f t="shared" si="163"/>
        <v/>
      </c>
      <c r="CS141" s="7" t="str">
        <f t="shared" si="164"/>
        <v/>
      </c>
      <c r="CT141" s="7" t="str">
        <f t="shared" si="165"/>
        <v/>
      </c>
      <c r="CU141" s="7" t="str">
        <f t="shared" si="166"/>
        <v/>
      </c>
      <c r="CV141" s="7" t="str">
        <f t="shared" si="167"/>
        <v/>
      </c>
      <c r="CW141" s="7" t="str">
        <f t="shared" si="168"/>
        <v/>
      </c>
      <c r="CX141" s="7" t="str">
        <f t="shared" si="169"/>
        <v/>
      </c>
      <c r="CY141" s="7" t="str">
        <f t="shared" si="170"/>
        <v/>
      </c>
      <c r="CZ141" s="7" t="str">
        <f t="shared" si="171"/>
        <v/>
      </c>
      <c r="DA141" s="7" t="str">
        <f t="shared" si="172"/>
        <v/>
      </c>
      <c r="DB141" s="7" t="str">
        <f t="shared" si="173"/>
        <v/>
      </c>
      <c r="DC141" s="7" t="str">
        <f t="shared" si="174"/>
        <v/>
      </c>
      <c r="DD141" s="7" t="str">
        <f t="shared" si="175"/>
        <v/>
      </c>
      <c r="DE141" s="7" t="str">
        <f t="shared" si="176"/>
        <v/>
      </c>
      <c r="DF141" s="7" t="str">
        <f t="shared" si="177"/>
        <v/>
      </c>
      <c r="DG141" s="7" t="str">
        <f t="shared" si="178"/>
        <v/>
      </c>
      <c r="DH141" s="7">
        <f t="shared" si="179"/>
        <v>30</v>
      </c>
      <c r="DI141" s="65" t="s">
        <v>2</v>
      </c>
      <c r="DJ141" s="309" t="str">
        <f t="shared" si="180"/>
        <v>-</v>
      </c>
      <c r="DK141" s="309" t="str">
        <f t="shared" si="181"/>
        <v>-</v>
      </c>
      <c r="DL141" s="309" t="str">
        <f t="shared" si="182"/>
        <v>-</v>
      </c>
      <c r="DM141" s="309" t="str">
        <f t="shared" si="183"/>
        <v>-</v>
      </c>
      <c r="DN141" s="309" t="str">
        <f t="shared" si="184"/>
        <v>-</v>
      </c>
      <c r="DO141" s="309" t="str">
        <f t="shared" si="185"/>
        <v>-</v>
      </c>
      <c r="DP141" s="309" t="str">
        <f t="shared" si="186"/>
        <v>-</v>
      </c>
      <c r="DQ141" s="309" t="str">
        <f t="shared" si="187"/>
        <v>-</v>
      </c>
      <c r="DR141" s="309" t="str">
        <f t="shared" si="188"/>
        <v>-</v>
      </c>
      <c r="DS141" s="309" t="str">
        <f t="shared" si="189"/>
        <v>-</v>
      </c>
      <c r="DT141" s="309" t="str">
        <f t="shared" si="190"/>
        <v>-</v>
      </c>
      <c r="DU141" s="309" t="str">
        <f t="shared" si="191"/>
        <v>-</v>
      </c>
      <c r="DV141" s="309" t="str">
        <f t="shared" si="192"/>
        <v>-</v>
      </c>
      <c r="DW141" s="309" t="str">
        <f t="shared" si="193"/>
        <v>-</v>
      </c>
      <c r="DX141" s="309" t="str">
        <f t="shared" si="194"/>
        <v>-</v>
      </c>
      <c r="DY141" s="309" t="str">
        <f t="shared" si="195"/>
        <v>-</v>
      </c>
      <c r="DZ141" s="309" t="str">
        <f t="shared" si="196"/>
        <v>-</v>
      </c>
      <c r="EA141" s="309" t="str">
        <f t="shared" si="197"/>
        <v>-</v>
      </c>
      <c r="EB141" s="309" t="str">
        <f t="shared" si="198"/>
        <v>-</v>
      </c>
      <c r="EC141" s="309" t="str">
        <f t="shared" si="199"/>
        <v>-</v>
      </c>
      <c r="ED141" s="309" t="str">
        <f t="shared" si="200"/>
        <v>-</v>
      </c>
      <c r="EE141" s="309" t="str">
        <f t="shared" si="201"/>
        <v>-</v>
      </c>
      <c r="EF141" s="309" t="str">
        <f t="shared" si="202"/>
        <v>-</v>
      </c>
      <c r="EG141" s="309" t="str">
        <f t="shared" si="203"/>
        <v>-</v>
      </c>
      <c r="EH141" s="309" t="str">
        <f t="shared" si="204"/>
        <v>-</v>
      </c>
      <c r="EI141" s="309" t="str">
        <f t="shared" si="205"/>
        <v>laywet</v>
      </c>
      <c r="EJ141" s="7"/>
      <c r="EK141" s="7"/>
      <c r="EL141" s="7"/>
      <c r="EM141" s="34"/>
      <c r="EN141" s="66" t="str">
        <f t="shared" si="206"/>
        <v>-</v>
      </c>
      <c r="EO141" s="66" t="str">
        <f t="shared" si="207"/>
        <v>-</v>
      </c>
      <c r="EP141" s="66" t="str">
        <f t="shared" si="208"/>
        <v>-</v>
      </c>
      <c r="EQ141" s="66" t="str">
        <f t="shared" si="209"/>
        <v>-</v>
      </c>
      <c r="ER141" s="66" t="str">
        <f t="shared" si="210"/>
        <v>-</v>
      </c>
      <c r="ES141" s="66" t="str">
        <f t="shared" si="211"/>
        <v>-</v>
      </c>
      <c r="ET141" s="66" t="str">
        <f t="shared" si="212"/>
        <v>-</v>
      </c>
      <c r="EU141" s="66" t="str">
        <f t="shared" si="213"/>
        <v>-</v>
      </c>
      <c r="EV141" s="66" t="str">
        <f t="shared" si="214"/>
        <v>-</v>
      </c>
      <c r="EW141" s="66" t="str">
        <f t="shared" si="215"/>
        <v>-</v>
      </c>
      <c r="EX141" s="66" t="str">
        <f t="shared" si="216"/>
        <v>-</v>
      </c>
      <c r="EY141" s="66" t="str">
        <f t="shared" si="217"/>
        <v>-</v>
      </c>
      <c r="EZ141" s="66" t="str">
        <f t="shared" si="218"/>
        <v>-</v>
      </c>
      <c r="FA141" s="66" t="str">
        <f t="shared" si="219"/>
        <v>-</v>
      </c>
      <c r="FB141" s="66" t="str">
        <f t="shared" si="220"/>
        <v>-</v>
      </c>
      <c r="FC141" s="66" t="str">
        <f t="shared" si="221"/>
        <v>-</v>
      </c>
      <c r="FD141" s="66" t="str">
        <f t="shared" si="222"/>
        <v>-</v>
      </c>
      <c r="FE141" s="66" t="str">
        <f t="shared" si="223"/>
        <v>-</v>
      </c>
      <c r="FF141" s="66" t="str">
        <f t="shared" si="224"/>
        <v>-</v>
      </c>
      <c r="FG141" s="66" t="str">
        <f t="shared" si="225"/>
        <v>-</v>
      </c>
      <c r="FH141" s="66" t="str">
        <f t="shared" si="226"/>
        <v>-</v>
      </c>
      <c r="FI141" s="66" t="str">
        <f t="shared" si="227"/>
        <v>-</v>
      </c>
      <c r="FJ141" s="66" t="str">
        <f t="shared" si="228"/>
        <v>-</v>
      </c>
      <c r="FK141" s="66" t="str">
        <f t="shared" si="229"/>
        <v>-</v>
      </c>
      <c r="FL141" s="66" t="str">
        <f t="shared" si="230"/>
        <v>-</v>
      </c>
      <c r="FM141" s="66">
        <f t="shared" si="231"/>
        <v>0</v>
      </c>
      <c r="FN141" s="7"/>
      <c r="FO141" s="7"/>
      <c r="FP141" s="7"/>
      <c r="FQ141" s="97" t="s">
        <v>2</v>
      </c>
      <c r="FR141" s="71"/>
      <c r="FS141" s="7">
        <f>IF(ISNUMBER(INDEX($CI$15:$DI$314,$B141,GC$5)),MAX(FS$14:FS140)+1,0)</f>
        <v>0</v>
      </c>
      <c r="FT141" s="7" t="str">
        <f t="shared" si="232"/>
        <v/>
      </c>
      <c r="FU141" s="7" t="str">
        <f t="shared" si="233"/>
        <v/>
      </c>
      <c r="FV141" s="291">
        <f t="shared" si="234"/>
        <v>127</v>
      </c>
      <c r="FW141" s="291" t="str">
        <f t="shared" si="235"/>
        <v/>
      </c>
      <c r="FX141" s="291" t="str">
        <f t="shared" si="260"/>
        <v/>
      </c>
      <c r="FY141" s="85" t="str">
        <f t="shared" si="237"/>
        <v/>
      </c>
      <c r="FZ141" s="338" t="str">
        <f t="shared" si="238"/>
        <v/>
      </c>
      <c r="GA141" s="316" t="str">
        <f t="shared" si="239"/>
        <v/>
      </c>
      <c r="GB141" s="28" t="str">
        <f t="shared" si="240"/>
        <v/>
      </c>
      <c r="GC141" s="279"/>
      <c r="GD141" s="72"/>
      <c r="GE141" s="72"/>
      <c r="GF141" s="72"/>
      <c r="GG141" s="72"/>
      <c r="GH141" s="72"/>
      <c r="GI141" s="72"/>
      <c r="GJ141" s="72"/>
      <c r="GK141" s="72"/>
      <c r="GL141" s="72"/>
      <c r="GM141" s="72"/>
      <c r="GN141" s="72"/>
      <c r="GO141" s="279" t="str">
        <f>IF(IF(ISNUMBER(MATCH(INDEX($HA141:$LB141,1,GO$14),$GA$15:$GA$313,0)),1,"")=1,INDEX($HA141:$LB141,1,GO$14),"")</f>
        <v/>
      </c>
      <c r="GP141" s="286" t="str">
        <f t="shared" si="245"/>
        <v/>
      </c>
      <c r="GQ141" s="72"/>
      <c r="GR141" s="339" t="str">
        <f>IF(ISNUMBER(IF141),INDEX($GA$15:$GA$313,MATCH(IF141,$IE$15:$IE$190,0),1),"")</f>
        <v/>
      </c>
      <c r="GS141" s="341" t="str">
        <f t="shared" si="246"/>
        <v/>
      </c>
      <c r="GT141" s="340" t="str">
        <f t="shared" si="247"/>
        <v/>
      </c>
      <c r="GU141" s="279"/>
      <c r="GV141" s="72"/>
      <c r="GW141" s="72"/>
      <c r="GX141" s="72"/>
      <c r="GY141" s="72"/>
      <c r="GZ141" s="71"/>
      <c r="HA141" s="282"/>
      <c r="HB141" s="282"/>
      <c r="HC141" s="282"/>
      <c r="HD141" s="282"/>
      <c r="HE141" s="282"/>
      <c r="HF141" s="282"/>
      <c r="HG141" s="282"/>
      <c r="HH141" s="282"/>
      <c r="HI141" s="282"/>
      <c r="HJ141" s="282"/>
      <c r="HK141" s="293"/>
      <c r="HL141" s="293"/>
      <c r="HM141" s="75"/>
      <c r="HN141" s="293">
        <f>IF(HA141&lt;&gt;"",MAX(HN$14:HN140)+1,0)</f>
        <v>0</v>
      </c>
      <c r="HO141" s="293">
        <f>IF(HB141&lt;&gt;"",MAX(HO$14:HO140)+1,0)</f>
        <v>0</v>
      </c>
      <c r="HP141" s="293">
        <f>IF(HC141&lt;&gt;"",MAX(HP$14:HP140)+1,0)</f>
        <v>0</v>
      </c>
      <c r="HQ141" s="293">
        <f>IF(HD141&lt;&gt;"",MAX(HQ$14:HQ140)+1,0)</f>
        <v>0</v>
      </c>
      <c r="HR141" s="293">
        <f>IF(HE141&lt;&gt;"",MAX(HR$14:HR140)+1,0)</f>
        <v>0</v>
      </c>
      <c r="HS141" s="293">
        <f>IF(HF141&lt;&gt;"",MAX(HS$14:HS140)+1,0)</f>
        <v>0</v>
      </c>
      <c r="HT141" s="293">
        <f>IF(HG141&lt;&gt;"",MAX(HT$14:HT140)+1,0)</f>
        <v>0</v>
      </c>
      <c r="HU141" s="293">
        <f>IF(HH141&lt;&gt;"",MAX(HU$14:HU140)+1,0)</f>
        <v>0</v>
      </c>
      <c r="HV141" s="293">
        <f>IF(HI141&lt;&gt;"",MAX(HV$14:HV140)+1,0)</f>
        <v>0</v>
      </c>
      <c r="HW141" s="293">
        <f>IF(HJ141&lt;&gt;"",MAX(HW$14:HW140)+1,0)</f>
        <v>0</v>
      </c>
      <c r="HX141" s="293">
        <f>IF(HK141&lt;&gt;"",MAX(HX$14:HX140)+1,0)</f>
        <v>0</v>
      </c>
      <c r="HY141" s="293">
        <f>IF(HL141&lt;&gt;"",MAX(HY$14:HY140)+1,0)</f>
        <v>0</v>
      </c>
      <c r="HZ141" s="75">
        <f t="shared" si="253"/>
        <v>4</v>
      </c>
      <c r="IA141" s="75">
        <f t="shared" si="254"/>
        <v>0</v>
      </c>
      <c r="IB141" s="75">
        <f t="shared" si="255"/>
        <v>20</v>
      </c>
      <c r="IC141" s="75" t="str">
        <f t="shared" si="256"/>
        <v>Gamma</v>
      </c>
      <c r="ID141" s="395" t="str">
        <f t="shared" si="257"/>
        <v/>
      </c>
      <c r="IE141" s="394">
        <f>IF(ISNUMBER(MATCH(GA141,$IC$15:$IC$313,0)),0,MAX(IE$14:IE140)+1)</f>
        <v>0</v>
      </c>
      <c r="IF141" s="394" t="str">
        <f t="shared" si="258"/>
        <v/>
      </c>
      <c r="IG141" s="383"/>
      <c r="IH141" s="80"/>
      <c r="II141" s="19"/>
      <c r="IJ141" s="282"/>
      <c r="IK141" s="71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W141" s="71"/>
      <c r="JX141" s="293" t="str">
        <f>IF(AND(ISNUMBER(JX$14),ISNUMBER(MATCH($IC141,DJ$15:DJ$313,0))),$IC141,"")</f>
        <v/>
      </c>
      <c r="JY141" s="293" t="str">
        <f>IF(AND(ISNUMBER(JY$14),ISNUMBER(MATCH($IC141,DK$15:DK$313,0))),$IC141,"")</f>
        <v/>
      </c>
      <c r="JZ141" s="293" t="str">
        <f>IF(AND(ISNUMBER(JZ$14),ISNUMBER(MATCH($IC141,DL$15:DL$313,0))),$IC141,"")</f>
        <v/>
      </c>
      <c r="KA141" s="293" t="str">
        <f>IF(AND(ISNUMBER(KA$14),ISNUMBER(MATCH($IC141,DM$15:DM$313,0))),$IC141,"")</f>
        <v/>
      </c>
      <c r="KB141" s="293" t="str">
        <f>IF(AND(ISNUMBER(KB$14),ISNUMBER(MATCH($IC141,DN$15:DN$313,0))),$IC141,"")</f>
        <v/>
      </c>
      <c r="KC141" s="293" t="str">
        <f>IF(AND(ISNUMBER(KC$14),ISNUMBER(MATCH($IC141,DO$15:DO$313,0))),$IC141,"")</f>
        <v/>
      </c>
      <c r="KD141" s="293" t="str">
        <f>IF(AND(ISNUMBER(KD$14),ISNUMBER(MATCH($IC141,DP$15:DP$313,0))),$IC141,"")</f>
        <v/>
      </c>
      <c r="KE141" s="293" t="str">
        <f>IF(AND(ISNUMBER(KE$14),ISNUMBER(MATCH($IC141,DQ$15:DQ$313,0))),$IC141,"")</f>
        <v/>
      </c>
      <c r="KF141" s="293" t="str">
        <f>IF(AND(ISNUMBER(KF$14),ISNUMBER(MATCH($IC141,DR$15:DR$313,0))),$IC141,"")</f>
        <v/>
      </c>
      <c r="KG141" s="293" t="str">
        <f>IF(AND(ISNUMBER(KG$14),ISNUMBER(MATCH($IC141,DS$15:DS$313,0))),$IC141,"")</f>
        <v/>
      </c>
      <c r="KH141" s="293" t="str">
        <f>IF(AND(ISNUMBER(KH$14),ISNUMBER(MATCH($IC141,DT$15:DT$313,0))),$IC141,"")</f>
        <v/>
      </c>
      <c r="KI141" s="293" t="str">
        <f>IF(AND(ISNUMBER(KI$14),ISNUMBER(MATCH($IC141,DU$15:DU$313,0))),$IC141,"")</f>
        <v/>
      </c>
      <c r="KJ141" s="293" t="str">
        <f>IF(AND(ISNUMBER(KJ$14),ISNUMBER(MATCH($IC141,DV$15:DV$313,0))),$IC141,"")</f>
        <v/>
      </c>
      <c r="KK141" s="293" t="str">
        <f>IF(AND(ISNUMBER(KK$14),ISNUMBER(MATCH($IC141,DW$15:DW$313,0))),$IC141,"")</f>
        <v/>
      </c>
      <c r="KL141" s="293" t="str">
        <f>IF(AND(ISNUMBER(KL$14),ISNUMBER(MATCH($IC141,DX$15:DX$313,0))),$IC141,"")</f>
        <v/>
      </c>
      <c r="KM141" s="293" t="str">
        <f>IF(AND(ISNUMBER(KM$14),ISNUMBER(MATCH($IC141,DY$15:DY$313,0))),$IC141,"")</f>
        <v/>
      </c>
      <c r="KN141" s="293" t="str">
        <f>IF(AND(ISNUMBER(KN$14),ISNUMBER(MATCH($IC141,DZ$15:DZ$313,0))),$IC141,"")</f>
        <v/>
      </c>
      <c r="KO141" s="293" t="str">
        <f>IF(AND(ISNUMBER(KO$14),ISNUMBER(MATCH($IC141,EA$15:EA$313,0))),$IC141,"")</f>
        <v/>
      </c>
      <c r="KP141" s="293" t="str">
        <f>IF(AND(ISNUMBER(KP$14),ISNUMBER(MATCH($IC141,EB$15:EB$313,0))),$IC141,"")</f>
        <v/>
      </c>
      <c r="KQ141" s="293" t="str">
        <f>IF(AND(ISNUMBER(KQ$14),ISNUMBER(MATCH($IC141,EC$15:EC$313,0))),$IC141,"")</f>
        <v/>
      </c>
      <c r="KR141" s="293" t="str">
        <f>IF(AND(ISNUMBER(KR$14),ISNUMBER(MATCH($IC141,ED$15:ED$313,0))),$IC141,"")</f>
        <v/>
      </c>
      <c r="KS141" s="293" t="str">
        <f>IF(AND(ISNUMBER(KS$14),ISNUMBER(MATCH($IC141,EE$15:EE$313,0))),$IC141,"")</f>
        <v/>
      </c>
      <c r="KT141" s="293" t="str">
        <f>IF(AND(ISNUMBER(KT$14),ISNUMBER(MATCH($IC141,EF$15:EF$313,0))),$IC141,"")</f>
        <v>Gamma</v>
      </c>
      <c r="KU141" s="293" t="str">
        <f>IF(AND(ISNUMBER(KU$14),ISNUMBER(MATCH($IC141,EG$15:EG$313,0))),$IC141,"")</f>
        <v/>
      </c>
      <c r="KV141" s="293" t="str">
        <f>IF(AND(ISNUMBER(KV$14),ISNUMBER(MATCH($IC141,EH$15:EH$313,0))),$IC141,"")</f>
        <v/>
      </c>
      <c r="KW141" s="293" t="str">
        <f>IF(AND(ISNUMBER(KW$14),ISNUMBER(MATCH($IC141,EI$15:EI$313,0))),$IC141,"")</f>
        <v/>
      </c>
      <c r="KX141" s="293" t="str">
        <f>IF(AND(ISNUMBER(KX$14),ISNUMBER(MATCH($IC141,EJ$15:EJ$313,0))),$IC141,"")</f>
        <v/>
      </c>
      <c r="KY141" s="293" t="str">
        <f>IF(AND(ISNUMBER(KY$14),ISNUMBER(MATCH($IC141,EK$15:EK$313,0))),$IC141,"")</f>
        <v/>
      </c>
      <c r="KZ141" s="293"/>
      <c r="LA141" s="293"/>
      <c r="LB141" s="293"/>
      <c r="LC141" s="75">
        <f>COUNTIF(JX141:KY141,"="&amp;IC141)</f>
        <v>1</v>
      </c>
      <c r="LD141" s="71"/>
      <c r="LE141" s="71"/>
      <c r="LF141" s="71"/>
      <c r="LG141" s="71"/>
      <c r="LH141" s="71"/>
      <c r="LI141" s="71"/>
      <c r="LJ141" s="71"/>
      <c r="LK141" s="71"/>
      <c r="LL141" s="71"/>
      <c r="LM141" s="71"/>
      <c r="LN141" s="71"/>
      <c r="LO141" s="71"/>
      <c r="LP141" s="71"/>
      <c r="LQ141" s="71"/>
    </row>
    <row r="142" spans="1:329" ht="6" customHeight="1" x14ac:dyDescent="0.25">
      <c r="A142" s="80"/>
      <c r="B142" s="305">
        <f t="shared" si="259"/>
        <v>128</v>
      </c>
      <c r="C142" s="207" t="s">
        <v>364</v>
      </c>
      <c r="D142" s="307" t="s">
        <v>636</v>
      </c>
      <c r="E142" s="71"/>
      <c r="F142" s="260"/>
      <c r="G142" s="261"/>
      <c r="H142" s="262"/>
      <c r="I142" s="260"/>
      <c r="J142" s="261"/>
      <c r="K142" s="262"/>
      <c r="L142" s="260"/>
      <c r="M142" s="261"/>
      <c r="N142" s="262"/>
      <c r="O142" s="260"/>
      <c r="P142" s="261"/>
      <c r="Q142" s="262"/>
      <c r="R142" s="260"/>
      <c r="S142" s="261"/>
      <c r="T142" s="262"/>
      <c r="U142" s="260"/>
      <c r="V142" s="261"/>
      <c r="W142" s="262"/>
      <c r="X142" s="260"/>
      <c r="Y142" s="261"/>
      <c r="Z142" s="262"/>
      <c r="AA142" s="260"/>
      <c r="AB142" s="261"/>
      <c r="AC142" s="262"/>
      <c r="AD142" s="260"/>
      <c r="AE142" s="261"/>
      <c r="AF142" s="262"/>
      <c r="AG142" s="260"/>
      <c r="AH142" s="261"/>
      <c r="AI142" s="262"/>
      <c r="AJ142" s="260"/>
      <c r="AK142" s="261"/>
      <c r="AL142" s="262"/>
      <c r="AM142" s="260"/>
      <c r="AN142" s="261"/>
      <c r="AO142" s="262"/>
      <c r="AP142" s="283"/>
      <c r="AQ142" s="356"/>
      <c r="AR142" s="351"/>
      <c r="AS142" s="283"/>
      <c r="AT142" s="356"/>
      <c r="AU142" s="351"/>
      <c r="AV142" s="260"/>
      <c r="AW142" s="261"/>
      <c r="AX142" s="262"/>
      <c r="AY142" s="260"/>
      <c r="AZ142" s="261"/>
      <c r="BA142" s="262"/>
      <c r="BB142" s="260"/>
      <c r="BC142" s="261"/>
      <c r="BD142" s="262"/>
      <c r="BE142" s="260"/>
      <c r="BF142" s="261"/>
      <c r="BG142" s="262"/>
      <c r="BH142" s="260"/>
      <c r="BI142" s="261"/>
      <c r="BJ142" s="262"/>
      <c r="BK142" s="260"/>
      <c r="BL142" s="261"/>
      <c r="BM142" s="262"/>
      <c r="BN142" s="260"/>
      <c r="BO142" s="261"/>
      <c r="BP142" s="262"/>
      <c r="BQ142" s="260"/>
      <c r="BR142" s="261"/>
      <c r="BS142" s="262"/>
      <c r="BT142" s="260"/>
      <c r="BU142" s="261"/>
      <c r="BV142" s="262"/>
      <c r="BW142" s="260"/>
      <c r="BX142" s="261"/>
      <c r="BY142" s="262"/>
      <c r="BZ142" s="260"/>
      <c r="CA142" s="261"/>
      <c r="CB142" s="262"/>
      <c r="CC142" s="260"/>
      <c r="CD142" s="261"/>
      <c r="CE142" s="262"/>
      <c r="CF142" s="376" t="s">
        <v>2</v>
      </c>
      <c r="CG142" s="229"/>
      <c r="CH142" s="230" t="str">
        <f>IF(ISNUMBER(FW142),IF(ISNUMBER(MATCH(GA142,$CG$15:$CG$313,0)),0,MAX(CH$14:CH141)+1),"")</f>
        <v/>
      </c>
      <c r="CI142" s="7" t="str">
        <f t="shared" si="154"/>
        <v/>
      </c>
      <c r="CJ142" s="7" t="str">
        <f t="shared" si="155"/>
        <v/>
      </c>
      <c r="CK142" s="7" t="str">
        <f t="shared" si="156"/>
        <v/>
      </c>
      <c r="CL142" s="7" t="str">
        <f t="shared" si="157"/>
        <v/>
      </c>
      <c r="CM142" s="7" t="str">
        <f t="shared" si="158"/>
        <v/>
      </c>
      <c r="CN142" s="7" t="str">
        <f t="shared" si="159"/>
        <v/>
      </c>
      <c r="CO142" s="7" t="str">
        <f t="shared" si="160"/>
        <v/>
      </c>
      <c r="CP142" s="7" t="str">
        <f t="shared" si="161"/>
        <v/>
      </c>
      <c r="CQ142" s="7" t="str">
        <f t="shared" si="162"/>
        <v/>
      </c>
      <c r="CR142" s="7" t="str">
        <f t="shared" si="163"/>
        <v/>
      </c>
      <c r="CS142" s="7" t="str">
        <f t="shared" si="164"/>
        <v/>
      </c>
      <c r="CT142" s="7" t="str">
        <f t="shared" si="165"/>
        <v/>
      </c>
      <c r="CU142" s="7" t="str">
        <f t="shared" si="166"/>
        <v/>
      </c>
      <c r="CV142" s="7" t="str">
        <f t="shared" si="167"/>
        <v/>
      </c>
      <c r="CW142" s="7" t="str">
        <f t="shared" si="168"/>
        <v/>
      </c>
      <c r="CX142" s="7" t="str">
        <f t="shared" si="169"/>
        <v/>
      </c>
      <c r="CY142" s="7" t="str">
        <f t="shared" si="170"/>
        <v/>
      </c>
      <c r="CZ142" s="7" t="str">
        <f t="shared" si="171"/>
        <v/>
      </c>
      <c r="DA142" s="7" t="str">
        <f t="shared" si="172"/>
        <v/>
      </c>
      <c r="DB142" s="7" t="str">
        <f t="shared" si="173"/>
        <v/>
      </c>
      <c r="DC142" s="7" t="str">
        <f t="shared" si="174"/>
        <v/>
      </c>
      <c r="DD142" s="7" t="str">
        <f t="shared" si="175"/>
        <v/>
      </c>
      <c r="DE142" s="7" t="str">
        <f t="shared" si="176"/>
        <v/>
      </c>
      <c r="DF142" s="7" t="str">
        <f t="shared" si="177"/>
        <v/>
      </c>
      <c r="DG142" s="7" t="str">
        <f t="shared" si="178"/>
        <v/>
      </c>
      <c r="DH142" s="7">
        <f t="shared" si="179"/>
        <v>32</v>
      </c>
      <c r="DI142" s="65" t="s">
        <v>2</v>
      </c>
      <c r="DJ142" s="309" t="str">
        <f t="shared" si="180"/>
        <v>-</v>
      </c>
      <c r="DK142" s="309" t="str">
        <f t="shared" si="181"/>
        <v>-</v>
      </c>
      <c r="DL142" s="309" t="str">
        <f t="shared" si="182"/>
        <v>-</v>
      </c>
      <c r="DM142" s="309" t="str">
        <f t="shared" si="183"/>
        <v>-</v>
      </c>
      <c r="DN142" s="309" t="str">
        <f t="shared" si="184"/>
        <v>-</v>
      </c>
      <c r="DO142" s="309" t="str">
        <f t="shared" si="185"/>
        <v>-</v>
      </c>
      <c r="DP142" s="309" t="str">
        <f t="shared" si="186"/>
        <v>-</v>
      </c>
      <c r="DQ142" s="309" t="str">
        <f t="shared" si="187"/>
        <v>-</v>
      </c>
      <c r="DR142" s="309" t="str">
        <f t="shared" si="188"/>
        <v>-</v>
      </c>
      <c r="DS142" s="309" t="str">
        <f t="shared" si="189"/>
        <v>-</v>
      </c>
      <c r="DT142" s="309" t="str">
        <f t="shared" si="190"/>
        <v>-</v>
      </c>
      <c r="DU142" s="309" t="str">
        <f t="shared" si="191"/>
        <v>-</v>
      </c>
      <c r="DV142" s="309" t="str">
        <f t="shared" si="192"/>
        <v>-</v>
      </c>
      <c r="DW142" s="309" t="str">
        <f t="shared" si="193"/>
        <v>-</v>
      </c>
      <c r="DX142" s="309" t="str">
        <f t="shared" si="194"/>
        <v>-</v>
      </c>
      <c r="DY142" s="309" t="str">
        <f t="shared" si="195"/>
        <v>-</v>
      </c>
      <c r="DZ142" s="309" t="str">
        <f t="shared" si="196"/>
        <v>-</v>
      </c>
      <c r="EA142" s="309" t="str">
        <f t="shared" si="197"/>
        <v>-</v>
      </c>
      <c r="EB142" s="309" t="str">
        <f t="shared" si="198"/>
        <v>-</v>
      </c>
      <c r="EC142" s="309" t="str">
        <f t="shared" si="199"/>
        <v>-</v>
      </c>
      <c r="ED142" s="309" t="str">
        <f t="shared" si="200"/>
        <v>-</v>
      </c>
      <c r="EE142" s="309" t="str">
        <f t="shared" si="201"/>
        <v>-</v>
      </c>
      <c r="EF142" s="309" t="str">
        <f t="shared" si="202"/>
        <v>-</v>
      </c>
      <c r="EG142" s="309" t="str">
        <f t="shared" si="203"/>
        <v>-</v>
      </c>
      <c r="EH142" s="309" t="str">
        <f t="shared" si="204"/>
        <v>-</v>
      </c>
      <c r="EI142" s="309" t="str">
        <f t="shared" si="205"/>
        <v>hani</v>
      </c>
      <c r="EJ142" s="7"/>
      <c r="EK142" s="7"/>
      <c r="EL142" s="7"/>
      <c r="EM142" s="34"/>
      <c r="EN142" s="66" t="str">
        <f t="shared" si="206"/>
        <v>-</v>
      </c>
      <c r="EO142" s="66" t="str">
        <f t="shared" si="207"/>
        <v>-</v>
      </c>
      <c r="EP142" s="66" t="str">
        <f t="shared" si="208"/>
        <v>-</v>
      </c>
      <c r="EQ142" s="66" t="str">
        <f t="shared" si="209"/>
        <v>-</v>
      </c>
      <c r="ER142" s="66" t="str">
        <f t="shared" si="210"/>
        <v>-</v>
      </c>
      <c r="ES142" s="66" t="str">
        <f t="shared" si="211"/>
        <v>-</v>
      </c>
      <c r="ET142" s="66" t="str">
        <f t="shared" si="212"/>
        <v>-</v>
      </c>
      <c r="EU142" s="66" t="str">
        <f t="shared" si="213"/>
        <v>-</v>
      </c>
      <c r="EV142" s="66" t="str">
        <f t="shared" si="214"/>
        <v>-</v>
      </c>
      <c r="EW142" s="66" t="str">
        <f t="shared" si="215"/>
        <v>-</v>
      </c>
      <c r="EX142" s="66" t="str">
        <f t="shared" si="216"/>
        <v>-</v>
      </c>
      <c r="EY142" s="66" t="str">
        <f t="shared" si="217"/>
        <v>-</v>
      </c>
      <c r="EZ142" s="66" t="str">
        <f t="shared" si="218"/>
        <v>-</v>
      </c>
      <c r="FA142" s="66" t="str">
        <f t="shared" si="219"/>
        <v>-</v>
      </c>
      <c r="FB142" s="66" t="str">
        <f t="shared" si="220"/>
        <v>-</v>
      </c>
      <c r="FC142" s="66" t="str">
        <f t="shared" si="221"/>
        <v>-</v>
      </c>
      <c r="FD142" s="66" t="str">
        <f t="shared" si="222"/>
        <v>-</v>
      </c>
      <c r="FE142" s="66" t="str">
        <f t="shared" si="223"/>
        <v>-</v>
      </c>
      <c r="FF142" s="66" t="str">
        <f t="shared" si="224"/>
        <v>-</v>
      </c>
      <c r="FG142" s="66" t="str">
        <f t="shared" si="225"/>
        <v>-</v>
      </c>
      <c r="FH142" s="66" t="str">
        <f t="shared" si="226"/>
        <v>-</v>
      </c>
      <c r="FI142" s="66" t="str">
        <f t="shared" si="227"/>
        <v>-</v>
      </c>
      <c r="FJ142" s="66" t="str">
        <f t="shared" si="228"/>
        <v>-</v>
      </c>
      <c r="FK142" s="66" t="str">
        <f t="shared" si="229"/>
        <v>-</v>
      </c>
      <c r="FL142" s="66" t="str">
        <f t="shared" si="230"/>
        <v>-</v>
      </c>
      <c r="FM142" s="66">
        <f t="shared" si="231"/>
        <v>1</v>
      </c>
      <c r="FN142" s="7"/>
      <c r="FO142" s="7"/>
      <c r="FP142" s="7"/>
      <c r="FQ142" s="97" t="s">
        <v>2</v>
      </c>
      <c r="FR142" s="71"/>
      <c r="FS142" s="7">
        <f>IF(ISNUMBER(INDEX($CI$15:$DI$314,$B142,GC$5)),MAX(FS$14:FS141)+1,0)</f>
        <v>0</v>
      </c>
      <c r="FT142" s="7" t="str">
        <f t="shared" si="232"/>
        <v/>
      </c>
      <c r="FU142" s="7" t="str">
        <f t="shared" si="233"/>
        <v/>
      </c>
      <c r="FV142" s="291">
        <f t="shared" si="234"/>
        <v>128</v>
      </c>
      <c r="FW142" s="291" t="str">
        <f t="shared" si="235"/>
        <v/>
      </c>
      <c r="FX142" s="291" t="str">
        <f t="shared" si="260"/>
        <v/>
      </c>
      <c r="FY142" s="85" t="str">
        <f t="shared" si="237"/>
        <v/>
      </c>
      <c r="FZ142" s="338" t="str">
        <f t="shared" si="238"/>
        <v/>
      </c>
      <c r="GA142" s="316" t="str">
        <f t="shared" si="239"/>
        <v/>
      </c>
      <c r="GB142" s="28" t="str">
        <f t="shared" si="240"/>
        <v/>
      </c>
      <c r="GC142" s="279"/>
      <c r="GD142" s="72"/>
      <c r="GE142" s="72"/>
      <c r="GF142" s="72"/>
      <c r="GG142" s="72"/>
      <c r="GH142" s="72"/>
      <c r="GI142" s="72"/>
      <c r="GJ142" s="72"/>
      <c r="GK142" s="72"/>
      <c r="GL142" s="72"/>
      <c r="GM142" s="72"/>
      <c r="GN142" s="72"/>
      <c r="GO142" s="279" t="str">
        <f>IF(IF(ISNUMBER(MATCH(INDEX($HA142:$LB142,1,GO$14),$GA$15:$GA$313,0)),1,"")=1,INDEX($HA142:$LB142,1,GO$14),"")</f>
        <v/>
      </c>
      <c r="GP142" s="286" t="str">
        <f t="shared" si="245"/>
        <v/>
      </c>
      <c r="GQ142" s="72"/>
      <c r="GR142" s="339" t="str">
        <f>IF(ISNUMBER(IF142),INDEX($GA$15:$GA$313,MATCH(IF142,$IE$15:$IE$190,0),1),"")</f>
        <v/>
      </c>
      <c r="GS142" s="341" t="str">
        <f t="shared" si="246"/>
        <v/>
      </c>
      <c r="GT142" s="340" t="str">
        <f t="shared" si="247"/>
        <v/>
      </c>
      <c r="GU142" s="279"/>
      <c r="GV142" s="72"/>
      <c r="GW142" s="72"/>
      <c r="GX142" s="72"/>
      <c r="GY142" s="72"/>
      <c r="GZ142" s="71"/>
      <c r="HA142" s="282"/>
      <c r="HB142" s="282"/>
      <c r="HC142" s="282"/>
      <c r="HD142" s="282"/>
      <c r="HE142" s="282"/>
      <c r="HF142" s="282"/>
      <c r="HG142" s="282"/>
      <c r="HH142" s="282"/>
      <c r="HI142" s="282"/>
      <c r="HJ142" s="282"/>
      <c r="HK142" s="293"/>
      <c r="HL142" s="293"/>
      <c r="HM142" s="75"/>
      <c r="HN142" s="293">
        <f>IF(HA142&lt;&gt;"",MAX(HN$14:HN141)+1,0)</f>
        <v>0</v>
      </c>
      <c r="HO142" s="293">
        <f>IF(HB142&lt;&gt;"",MAX(HO$14:HO141)+1,0)</f>
        <v>0</v>
      </c>
      <c r="HP142" s="293">
        <f>IF(HC142&lt;&gt;"",MAX(HP$14:HP141)+1,0)</f>
        <v>0</v>
      </c>
      <c r="HQ142" s="293">
        <f>IF(HD142&lt;&gt;"",MAX(HQ$14:HQ141)+1,0)</f>
        <v>0</v>
      </c>
      <c r="HR142" s="293">
        <f>IF(HE142&lt;&gt;"",MAX(HR$14:HR141)+1,0)</f>
        <v>0</v>
      </c>
      <c r="HS142" s="293">
        <f>IF(HF142&lt;&gt;"",MAX(HS$14:HS141)+1,0)</f>
        <v>0</v>
      </c>
      <c r="HT142" s="293">
        <f>IF(HG142&lt;&gt;"",MAX(HT$14:HT141)+1,0)</f>
        <v>0</v>
      </c>
      <c r="HU142" s="293">
        <f>IF(HH142&lt;&gt;"",MAX(HU$14:HU141)+1,0)</f>
        <v>0</v>
      </c>
      <c r="HV142" s="293">
        <f>IF(HI142&lt;&gt;"",MAX(HV$14:HV141)+1,0)</f>
        <v>0</v>
      </c>
      <c r="HW142" s="293">
        <f>IF(HJ142&lt;&gt;"",MAX(HW$14:HW141)+1,0)</f>
        <v>0</v>
      </c>
      <c r="HX142" s="293">
        <f>IF(HK142&lt;&gt;"",MAX(HX$14:HX141)+1,0)</f>
        <v>0</v>
      </c>
      <c r="HY142" s="293">
        <f>IF(HL142&lt;&gt;"",MAX(HY$14:HY141)+1,0)</f>
        <v>0</v>
      </c>
      <c r="HZ142" s="75">
        <f t="shared" si="253"/>
        <v>4</v>
      </c>
      <c r="IA142" s="75">
        <f t="shared" si="254"/>
        <v>0</v>
      </c>
      <c r="IB142" s="75">
        <f t="shared" si="255"/>
        <v>21</v>
      </c>
      <c r="IC142" s="75" t="str">
        <f t="shared" si="256"/>
        <v>fr</v>
      </c>
      <c r="ID142" s="395" t="str">
        <f t="shared" si="257"/>
        <v/>
      </c>
      <c r="IE142" s="394">
        <f>IF(ISNUMBER(MATCH(GA142,$IC$15:$IC$313,0)),0,MAX(IE$14:IE141)+1)</f>
        <v>0</v>
      </c>
      <c r="IF142" s="394" t="str">
        <f t="shared" si="258"/>
        <v/>
      </c>
      <c r="IG142" s="383"/>
      <c r="IH142" s="80"/>
      <c r="II142" s="19"/>
      <c r="IJ142" s="282"/>
      <c r="IK142" s="71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W142" s="71"/>
      <c r="JX142" s="293" t="str">
        <f>IF(AND(ISNUMBER(JX$14),ISNUMBER(MATCH($IC142,DJ$15:DJ$313,0))),$IC142,"")</f>
        <v/>
      </c>
      <c r="JY142" s="293" t="str">
        <f>IF(AND(ISNUMBER(JY$14),ISNUMBER(MATCH($IC142,DK$15:DK$313,0))),$IC142,"")</f>
        <v/>
      </c>
      <c r="JZ142" s="293" t="str">
        <f>IF(AND(ISNUMBER(JZ$14),ISNUMBER(MATCH($IC142,DL$15:DL$313,0))),$IC142,"")</f>
        <v/>
      </c>
      <c r="KA142" s="293" t="str">
        <f>IF(AND(ISNUMBER(KA$14),ISNUMBER(MATCH($IC142,DM$15:DM$313,0))),$IC142,"")</f>
        <v/>
      </c>
      <c r="KB142" s="293" t="str">
        <f>IF(AND(ISNUMBER(KB$14),ISNUMBER(MATCH($IC142,DN$15:DN$313,0))),$IC142,"")</f>
        <v/>
      </c>
      <c r="KC142" s="293" t="str">
        <f>IF(AND(ISNUMBER(KC$14),ISNUMBER(MATCH($IC142,DO$15:DO$313,0))),$IC142,"")</f>
        <v/>
      </c>
      <c r="KD142" s="293" t="str">
        <f>IF(AND(ISNUMBER(KD$14),ISNUMBER(MATCH($IC142,DP$15:DP$313,0))),$IC142,"")</f>
        <v/>
      </c>
      <c r="KE142" s="293" t="str">
        <f>IF(AND(ISNUMBER(KE$14),ISNUMBER(MATCH($IC142,DQ$15:DQ$313,0))),$IC142,"")</f>
        <v/>
      </c>
      <c r="KF142" s="293" t="str">
        <f>IF(AND(ISNUMBER(KF$14),ISNUMBER(MATCH($IC142,DR$15:DR$313,0))),$IC142,"")</f>
        <v/>
      </c>
      <c r="KG142" s="293" t="str">
        <f>IF(AND(ISNUMBER(KG$14),ISNUMBER(MATCH($IC142,DS$15:DS$313,0))),$IC142,"")</f>
        <v/>
      </c>
      <c r="KH142" s="293" t="str">
        <f>IF(AND(ISNUMBER(KH$14),ISNUMBER(MATCH($IC142,DT$15:DT$313,0))),$IC142,"")</f>
        <v/>
      </c>
      <c r="KI142" s="293" t="str">
        <f>IF(AND(ISNUMBER(KI$14),ISNUMBER(MATCH($IC142,DU$15:DU$313,0))),$IC142,"")</f>
        <v/>
      </c>
      <c r="KJ142" s="293" t="str">
        <f>IF(AND(ISNUMBER(KJ$14),ISNUMBER(MATCH($IC142,DV$15:DV$313,0))),$IC142,"")</f>
        <v/>
      </c>
      <c r="KK142" s="293" t="str">
        <f>IF(AND(ISNUMBER(KK$14),ISNUMBER(MATCH($IC142,DW$15:DW$313,0))),$IC142,"")</f>
        <v/>
      </c>
      <c r="KL142" s="293" t="str">
        <f>IF(AND(ISNUMBER(KL$14),ISNUMBER(MATCH($IC142,DX$15:DX$313,0))),$IC142,"")</f>
        <v/>
      </c>
      <c r="KM142" s="293" t="str">
        <f>IF(AND(ISNUMBER(KM$14),ISNUMBER(MATCH($IC142,DY$15:DY$313,0))),$IC142,"")</f>
        <v/>
      </c>
      <c r="KN142" s="293" t="str">
        <f>IF(AND(ISNUMBER(KN$14),ISNUMBER(MATCH($IC142,DZ$15:DZ$313,0))),$IC142,"")</f>
        <v/>
      </c>
      <c r="KO142" s="293" t="str">
        <f>IF(AND(ISNUMBER(KO$14),ISNUMBER(MATCH($IC142,EA$15:EA$313,0))),$IC142,"")</f>
        <v/>
      </c>
      <c r="KP142" s="293" t="str">
        <f>IF(AND(ISNUMBER(KP$14),ISNUMBER(MATCH($IC142,EB$15:EB$313,0))),$IC142,"")</f>
        <v/>
      </c>
      <c r="KQ142" s="293" t="str">
        <f>IF(AND(ISNUMBER(KQ$14),ISNUMBER(MATCH($IC142,EC$15:EC$313,0))),$IC142,"")</f>
        <v/>
      </c>
      <c r="KR142" s="293" t="str">
        <f>IF(AND(ISNUMBER(KR$14),ISNUMBER(MATCH($IC142,ED$15:ED$313,0))),$IC142,"")</f>
        <v/>
      </c>
      <c r="KS142" s="293" t="str">
        <f>IF(AND(ISNUMBER(KS$14),ISNUMBER(MATCH($IC142,EE$15:EE$313,0))),$IC142,"")</f>
        <v/>
      </c>
      <c r="KT142" s="293" t="str">
        <f>IF(AND(ISNUMBER(KT$14),ISNUMBER(MATCH($IC142,EF$15:EF$313,0))),$IC142,"")</f>
        <v>fr</v>
      </c>
      <c r="KU142" s="293" t="str">
        <f>IF(AND(ISNUMBER(KU$14),ISNUMBER(MATCH($IC142,EG$15:EG$313,0))),$IC142,"")</f>
        <v/>
      </c>
      <c r="KV142" s="293" t="str">
        <f>IF(AND(ISNUMBER(KV$14),ISNUMBER(MATCH($IC142,EH$15:EH$313,0))),$IC142,"")</f>
        <v/>
      </c>
      <c r="KW142" s="293" t="str">
        <f>IF(AND(ISNUMBER(KW$14),ISNUMBER(MATCH($IC142,EI$15:EI$313,0))),$IC142,"")</f>
        <v/>
      </c>
      <c r="KX142" s="293" t="str">
        <f>IF(AND(ISNUMBER(KX$14),ISNUMBER(MATCH($IC142,EJ$15:EJ$313,0))),$IC142,"")</f>
        <v/>
      </c>
      <c r="KY142" s="293" t="str">
        <f>IF(AND(ISNUMBER(KY$14),ISNUMBER(MATCH($IC142,EK$15:EK$313,0))),$IC142,"")</f>
        <v/>
      </c>
      <c r="KZ142" s="293"/>
      <c r="LA142" s="293"/>
      <c r="LB142" s="293"/>
      <c r="LC142" s="75">
        <f>COUNTIF(JX142:KY142,"="&amp;IC142)</f>
        <v>1</v>
      </c>
      <c r="LD142" s="71"/>
      <c r="LE142" s="71"/>
      <c r="LF142" s="71"/>
      <c r="LG142" s="71"/>
      <c r="LH142" s="71"/>
      <c r="LI142" s="71"/>
      <c r="LJ142" s="71"/>
      <c r="LK142" s="71"/>
      <c r="LL142" s="71"/>
      <c r="LM142" s="71"/>
      <c r="LN142" s="71"/>
      <c r="LO142" s="71"/>
      <c r="LP142" s="71"/>
      <c r="LQ142" s="71"/>
    </row>
    <row r="143" spans="1:329" ht="6" customHeight="1" x14ac:dyDescent="0.25">
      <c r="A143" s="80"/>
      <c r="B143" s="305">
        <f t="shared" si="259"/>
        <v>129</v>
      </c>
      <c r="C143" s="207" t="s">
        <v>369</v>
      </c>
      <c r="D143" s="307" t="s">
        <v>603</v>
      </c>
      <c r="E143" s="71"/>
      <c r="F143" s="260"/>
      <c r="G143" s="261"/>
      <c r="H143" s="262"/>
      <c r="I143" s="260"/>
      <c r="J143" s="261"/>
      <c r="K143" s="262"/>
      <c r="L143" s="260"/>
      <c r="M143" s="261"/>
      <c r="N143" s="262"/>
      <c r="O143" s="260"/>
      <c r="P143" s="261"/>
      <c r="Q143" s="262"/>
      <c r="R143" s="260"/>
      <c r="S143" s="261"/>
      <c r="T143" s="262"/>
      <c r="U143" s="260"/>
      <c r="V143" s="261"/>
      <c r="W143" s="262"/>
      <c r="X143" s="260"/>
      <c r="Y143" s="261"/>
      <c r="Z143" s="262"/>
      <c r="AA143" s="260"/>
      <c r="AB143" s="261"/>
      <c r="AC143" s="262"/>
      <c r="AD143" s="260"/>
      <c r="AE143" s="261"/>
      <c r="AF143" s="262"/>
      <c r="AG143" s="260"/>
      <c r="AH143" s="261"/>
      <c r="AI143" s="262"/>
      <c r="AJ143" s="260"/>
      <c r="AK143" s="261"/>
      <c r="AL143" s="262"/>
      <c r="AM143" s="260"/>
      <c r="AN143" s="261"/>
      <c r="AO143" s="262"/>
      <c r="AP143" s="283"/>
      <c r="AQ143" s="356"/>
      <c r="AR143" s="351"/>
      <c r="AS143" s="283"/>
      <c r="AT143" s="356"/>
      <c r="AU143" s="351"/>
      <c r="AV143" s="260"/>
      <c r="AW143" s="261"/>
      <c r="AX143" s="262"/>
      <c r="AY143" s="260"/>
      <c r="AZ143" s="261"/>
      <c r="BA143" s="262"/>
      <c r="BB143" s="260"/>
      <c r="BC143" s="261"/>
      <c r="BD143" s="262"/>
      <c r="BE143" s="260"/>
      <c r="BF143" s="261"/>
      <c r="BG143" s="262"/>
      <c r="BH143" s="260"/>
      <c r="BI143" s="261"/>
      <c r="BJ143" s="262"/>
      <c r="BK143" s="260"/>
      <c r="BL143" s="261"/>
      <c r="BM143" s="262"/>
      <c r="BN143" s="260"/>
      <c r="BO143" s="261"/>
      <c r="BP143" s="262"/>
      <c r="BQ143" s="260"/>
      <c r="BR143" s="261"/>
      <c r="BS143" s="262"/>
      <c r="BT143" s="260"/>
      <c r="BU143" s="261"/>
      <c r="BV143" s="262"/>
      <c r="BW143" s="260"/>
      <c r="BX143" s="261"/>
      <c r="BY143" s="262"/>
      <c r="BZ143" s="260"/>
      <c r="CA143" s="261"/>
      <c r="CB143" s="262"/>
      <c r="CC143" s="260"/>
      <c r="CD143" s="261"/>
      <c r="CE143" s="262"/>
      <c r="CF143" s="376" t="s">
        <v>2</v>
      </c>
      <c r="CG143" s="229"/>
      <c r="CH143" s="230" t="str">
        <f>IF(ISNUMBER(FW143),IF(ISNUMBER(MATCH(GA143,$CG$15:$CG$313,0)),0,MAX(CH$14:CH142)+1),"")</f>
        <v/>
      </c>
      <c r="CI143" s="7" t="str">
        <f t="shared" ref="CI143:CI206" si="265">IF(ISNUMBER(MATCH($C143,$G$15:$G$314,0)),MATCH($C143,$G$15:$G$314,0),(((IF(ISNUMBER(MATCH($C143,$F$15:$F$314,0)),MATCH($C143,$F$15:$F$314,0),"")))))</f>
        <v/>
      </c>
      <c r="CJ143" s="7" t="str">
        <f t="shared" ref="CJ143:CJ206" si="266">IF(ISNUMBER(MATCH($C143,$J$15:$J$314,0)),MATCH($C143,$J$15:$J$314,0),(((IF(ISNUMBER(MATCH($C143,$I$15:$I$314,0)),MATCH($C143,$I$15:$I$314,0),"")))))</f>
        <v/>
      </c>
      <c r="CK143" s="7" t="str">
        <f t="shared" ref="CK143:CK206" si="267">IF(ISNUMBER(MATCH($C143,$M$15:$M$314,0)),MATCH($C143,$M$15:$M$314,0),(((IF(ISNUMBER(MATCH($C143,$L$15:$L$314,0)),MATCH($C143,$L$15:$L$314,0),"")))))</f>
        <v/>
      </c>
      <c r="CL143" s="7" t="str">
        <f t="shared" ref="CL143:CL206" si="268">IF(ISNUMBER(MATCH($C143,$P$15:$P$314,0)),MATCH($C143,$P$15:$P$314,0),(((IF(ISNUMBER(MATCH($C143,$O$15:$O$314,0)),MATCH($C143,$O$15:$O$314,0),"")))))</f>
        <v/>
      </c>
      <c r="CM143" s="7" t="str">
        <f t="shared" ref="CM143:CM206" si="269">IF(ISNUMBER(MATCH($C143,$S$15:$S$314,0)),MATCH($C143,$S$15:$S$314,0),(((IF(ISNUMBER(MATCH($C143,$R$15:$R$314,0)),MATCH($C143,$R$15:$R$314,0),"")))))</f>
        <v/>
      </c>
      <c r="CN143" s="7" t="str">
        <f t="shared" ref="CN143:CN206" si="270">IF(ISNUMBER(MATCH($C143,$V$15:$V$314,0)),MATCH($C143,$V$15:$V$314,0),(((IF(ISNUMBER(MATCH($C143,$U$15:$U$314,0)),MATCH($C143,$U$15:$U$314,0),"")))))</f>
        <v/>
      </c>
      <c r="CO143" s="7" t="str">
        <f t="shared" ref="CO143:CO206" si="271">IF(ISNUMBER(MATCH($C143,$Y$15:$Y$314,0)),MATCH($C143,$Y$15:$Y$314,0),(((IF(ISNUMBER(MATCH($C143,$X$15:$X$314,0)),MATCH($C143,$X$15:$X$314,0),"")))))</f>
        <v/>
      </c>
      <c r="CP143" s="7" t="str">
        <f t="shared" ref="CP143:CP206" si="272">IF(ISNUMBER(MATCH($C143,$AB$15:$AB$314,0)),MATCH($C143,$AB$15:$AB$314,0),(((IF(ISNUMBER(MATCH($C143,$AA$15:$AA$314,0)),MATCH($C143,$AA$15:$AA$314,0),"")))))</f>
        <v/>
      </c>
      <c r="CQ143" s="7" t="str">
        <f t="shared" ref="CQ143:CQ206" si="273">IF(ISNUMBER(MATCH($C143,$AE$15:$AE$314,0)),MATCH($C143,$AE$15:$AE$314,0),(((IF(ISNUMBER(MATCH($C143,$AD$15:$AD$314,0)),MATCH($C143,$AD$15:$AD$314,0),"")))))</f>
        <v/>
      </c>
      <c r="CR143" s="7" t="str">
        <f t="shared" ref="CR143:CR206" si="274">IF(ISNUMBER(MATCH($C143,$AH$15:$AH$314,0)),MATCH($C143,$AH$15:$AH$314,0),(((IF(ISNUMBER(MATCH($C143,$AG$15:$AG$314,0)),MATCH($C143,$AG$15:$AG$314,0),"")))))</f>
        <v/>
      </c>
      <c r="CS143" s="7" t="str">
        <f t="shared" ref="CS143:CS206" si="275">IF(ISNUMBER(MATCH($C143,$AK$15:$AK$314,0)),MATCH($C143,$AK$15:$AK$314,0),(((IF(ISNUMBER(MATCH($C143,$AJ$15:$AJ$314,0)),MATCH($C143,$AJ$15:$AJ$314,0),"")))))</f>
        <v/>
      </c>
      <c r="CT143" s="7" t="str">
        <f t="shared" ref="CT143:CT206" si="276">IF(ISNUMBER(MATCH($C143,$AN$15:$AN$314,0)),MATCH($C143,$AN$15:$AN$314,0),(((IF(ISNUMBER(MATCH($C143,$AM$15:$AM$314,0)),MATCH($C143,$AM$15:$AM$314,0),"")))))</f>
        <v/>
      </c>
      <c r="CU143" s="7" t="str">
        <f t="shared" ref="CU143:CU206" si="277">IF(ISNUMBER(MATCH($C143,$AQ$15:$AQ$314,0)),MATCH($C143,$AQ$15:$AQ$314,0),(((IF(ISNUMBER(MATCH($C143,$AP$15:$AP$314,0)),MATCH($C143,$AP$15:$AP$314,0),"")))))</f>
        <v/>
      </c>
      <c r="CV143" s="7" t="str">
        <f t="shared" ref="CV143:CV206" si="278">IF(ISNUMBER(MATCH($C143,$AT$15:$AT$314,0)),MATCH($C143,$AT$15:$AT$314,0),(((IF(ISNUMBER(MATCH($C143,$AS$15:$AS$314,0)),MATCH($C143,$AS$15:$AS$314,0),"")))))</f>
        <v/>
      </c>
      <c r="CW143" s="7" t="str">
        <f t="shared" ref="CW143:CW206" si="279">IF(ISNUMBER(MATCH($C143,$AW$15:$AW$314,0)),MATCH($C143,$AW$15:$AW$314,0),(((IF(ISNUMBER(MATCH($C143,$AV$15:$AV$314,0)),MATCH($C143,$AV$15:$AV$314,0),"")))))</f>
        <v/>
      </c>
      <c r="CX143" s="7" t="str">
        <f t="shared" ref="CX143:CX206" si="280">IF(ISNUMBER(MATCH($C143,$AZ$15:$AZ$314,0)),MATCH($C143,$AZ$15:$AZ$314,0),(((IF(ISNUMBER(MATCH($C143,$AY$15:$AY$314,0)),MATCH($C143,$AY$15:$AY$314,0),"")))))</f>
        <v/>
      </c>
      <c r="CY143" s="7" t="str">
        <f t="shared" ref="CY143:CY206" si="281">IF(ISNUMBER(MATCH($C143,$BC$15:$BC$314,0)),MATCH($C143,$BC$15:$BC$314,0),(((IF(ISNUMBER(MATCH($C143,$BB$15:$BB$314,0)),MATCH($C143,$BB$15:$BB$314,0),"")))))</f>
        <v/>
      </c>
      <c r="CZ143" s="7" t="str">
        <f t="shared" ref="CZ143:CZ206" si="282">IF(ISNUMBER(MATCH($C143,$BF$15:$BF$314,0)),MATCH($C143,$BF$15:$BF$314,0),(((IF(ISNUMBER(MATCH($C143,$BE$15:$BE$314,0)),MATCH($C143,$BE$15:$BE$314,0),"")))))</f>
        <v/>
      </c>
      <c r="DA143" s="7" t="str">
        <f t="shared" ref="DA143:DA206" si="283">IF(ISNUMBER(MATCH($C143,$BI$15:$BI$314,0)),MATCH($C143,$BI$15:$BI$314,0),(((IF(ISNUMBER(MATCH($C143,$BH$15:$BH$314,0)),MATCH($C143,$BH$15:$BH$314,0),"")))))</f>
        <v/>
      </c>
      <c r="DB143" s="7" t="str">
        <f t="shared" ref="DB143:DB206" si="284">IF(ISNUMBER(MATCH($C143,$BL$15:$BL$314,0)),MATCH($C143,$BL$15:$BL$314,0),(((IF(ISNUMBER(MATCH($C143,$BK$15:$BK$314,0)),MATCH($C143,$BK$15:$BK$314,0),"")))))</f>
        <v/>
      </c>
      <c r="DC143" s="7" t="str">
        <f t="shared" ref="DC143:DC206" si="285">IF(ISNUMBER(MATCH($C143,$BO$15:$BO$314,0)),MATCH($C143,$BO$15:$BO$314,0),(((IF(ISNUMBER(MATCH($C143,$BN$15:$BN$314,0)),MATCH($C143,$BN$15:$BN$314,0),"")))))</f>
        <v/>
      </c>
      <c r="DD143" s="7" t="str">
        <f t="shared" ref="DD143:DD206" si="286">IF(ISNUMBER(MATCH($C143,$BR$15:$BR$314,0)),MATCH($C143,$BR$15:$BR$314,0),(((IF(ISNUMBER(MATCH($C143,$BQ$15:$BQ$314,0)),MATCH($C143,$BQ$15:$BQ$314,0),"")))))</f>
        <v/>
      </c>
      <c r="DE143" s="7" t="str">
        <f t="shared" ref="DE143:DE206" si="287">IF(ISNUMBER(MATCH($C143,$BU$15:$BU$314,0)),MATCH($C143,$BU$15:$BU$314,0),(((IF(ISNUMBER(MATCH($C143,$BT$15:$BT$314,0)),MATCH($C143,$BT$15:$BT$314,0),"")))))</f>
        <v/>
      </c>
      <c r="DF143" s="7" t="str">
        <f t="shared" ref="DF143:DF206" si="288">IF(ISNUMBER(MATCH($C143,$BX$15:$BX$314,0)),MATCH($C143,$BX$15:$BX$314,0),(((IF(ISNUMBER(MATCH($C143,$BW$15:$BW$314,0)),MATCH($C143,$BW$15:$BW$314,0),"")))))</f>
        <v/>
      </c>
      <c r="DG143" s="7">
        <f t="shared" ref="DG143:DG206" si="289">IF(ISNUMBER(MATCH($C143,$CA$15:$CA$314,0)),MATCH($C143,$CA$15:$CA$314,0),(((IF(ISNUMBER(MATCH($C143,$BZ$15:$BZ$314,0)),MATCH($C143,$BZ$15:$BZ$314,0),"")))))</f>
        <v>31</v>
      </c>
      <c r="DH143" s="7">
        <f t="shared" ref="DH143:DH206" si="290">IF(ISNUMBER(MATCH($C143,$CD$15:$CD$314,0)),MATCH($C143,$CD$15:$CD$314,0),(((IF(ISNUMBER(MATCH($C143,$CC$15:$CC$314,0)),MATCH($C143,$CC$15:$CC$314,0),"")))))</f>
        <v>36</v>
      </c>
      <c r="DI143" s="65" t="s">
        <v>2</v>
      </c>
      <c r="DJ143" s="309" t="str">
        <f t="shared" ref="DJ143:DJ206" si="291">IF(ISTEXT(INDEX($F$15:$H$314,CI143,1)),INDEX($F$15:$H$314,CI143,1),IF(ISNUMBER(CI143),INDEX($F$15:$H$314,CI143,2),"-"))</f>
        <v>-</v>
      </c>
      <c r="DK143" s="309" t="str">
        <f t="shared" ref="DK143:DK206" si="292">IF(ISTEXT(INDEX($I$15:$K$314,CJ143,1)),INDEX($I$15:$K$314,CJ143,1),IF(ISNUMBER(CJ143),INDEX($I$15:$K$314,CJ143,2),"-"))</f>
        <v>-</v>
      </c>
      <c r="DL143" s="309" t="str">
        <f t="shared" ref="DL143:DL206" si="293">IF(ISTEXT(INDEX($L$15:$N$314,CK143,1)),INDEX($L$15:$N$314,CK143,1),IF(ISNUMBER(CK143),INDEX($L$15:$N$314,CK143,2),"-"))</f>
        <v>-</v>
      </c>
      <c r="DM143" s="309" t="str">
        <f t="shared" ref="DM143:DM206" si="294">IF(ISTEXT(INDEX($O$15:$Q$314,CL143,1)),INDEX($O$15:$Q$314,CL143,1),IF(ISNUMBER(CL143),INDEX($O$15:$Q$314,CL143,2),"-"))</f>
        <v>-</v>
      </c>
      <c r="DN143" s="309" t="str">
        <f t="shared" ref="DN143:DN206" si="295">IF(ISTEXT(INDEX($R$15:$T$314,CM143,1)),INDEX($R$15:$T$314,CM143,1),IF(ISNUMBER(CM143),INDEX($R$15:$T$314,CM143,2),"-"))</f>
        <v>-</v>
      </c>
      <c r="DO143" s="309" t="str">
        <f t="shared" ref="DO143:DO206" si="296">IF(ISTEXT(INDEX($U$15:$W$314,CN143,1)),INDEX($U$15:$W$314,CN143,1),IF(ISNUMBER(CN143),INDEX($U$15:$W$314,CN143,2),"-"))</f>
        <v>-</v>
      </c>
      <c r="DP143" s="309" t="str">
        <f t="shared" ref="DP143:DP206" si="297">IF(ISTEXT(INDEX($X$15:$Z$314,CO143,1)),INDEX($X$15:$Z$314,CO143,1),IF(ISNUMBER(CO143),INDEX($X$15:$Z$314,CO143,2),"-"))</f>
        <v>-</v>
      </c>
      <c r="DQ143" s="309" t="str">
        <f t="shared" ref="DQ143:DQ206" si="298">IF(ISTEXT(INDEX($AA$15:$AC$314,CP143,1)),INDEX($AA$15:$AC$314,CP143,1),IF(ISNUMBER(CP143),INDEX($AA$15:$AC$314,CP143,2),"-"))</f>
        <v>-</v>
      </c>
      <c r="DR143" s="309" t="str">
        <f t="shared" ref="DR143:DR206" si="299">IF(ISTEXT(INDEX($AD$15:$AF$314,CQ143,1)),INDEX($AD$15:$AF$314,CQ143,1),IF(ISNUMBER(CQ143),INDEX($AD$15:$AF$314,CQ143,2),"-"))</f>
        <v>-</v>
      </c>
      <c r="DS143" s="309" t="str">
        <f t="shared" ref="DS143:DS206" si="300">IF(ISTEXT(INDEX($AG$15:$AI$314,CR143,1)),INDEX($AG$15:$AI$314,CR143,1),IF(ISNUMBER(CR143),INDEX($AG$15:$AI$314,CR143,2),"-"))</f>
        <v>-</v>
      </c>
      <c r="DT143" s="309" t="str">
        <f t="shared" ref="DT143:DT206" si="301">IF(ISTEXT(INDEX($AJ$15:$AL$314,CS143,1)),INDEX($AJ$15:$AL$314,CS143,1),IF(ISNUMBER(CS143),INDEX($AJ$15:$AL$314,CS143,2),"-"))</f>
        <v>-</v>
      </c>
      <c r="DU143" s="309" t="str">
        <f t="shared" ref="DU143:DU206" si="302">IF(ISTEXT(INDEX($AM$15:$AO$314,CT143,1)),INDEX($AM$15:$AO$314,CT143,1),IF(ISNUMBER(CT143),INDEX($AM$15:$AO$314,CT143,2),"-"))</f>
        <v>-</v>
      </c>
      <c r="DV143" s="309" t="str">
        <f t="shared" ref="DV143:DV206" si="303">IF(ISTEXT(INDEX($AP$15:$AR$314,CU143,1)),INDEX($AP$15:$AR$314,CU143,1),IF(ISNUMBER(CU143),INDEX($AP$15:$AR$314,CU143,2),"-"))</f>
        <v>-</v>
      </c>
      <c r="DW143" s="309" t="str">
        <f t="shared" ref="DW143:DW206" si="304">IF(ISTEXT(INDEX($AS$15:$AU$314,CV143,1)),INDEX($AS$15:$AU$314,CV143,1),IF(ISNUMBER(CV143),INDEX($AS$15:$AU$314,CV143,2),"-"))</f>
        <v>-</v>
      </c>
      <c r="DX143" s="309" t="str">
        <f t="shared" ref="DX143:DX206" si="305">IF(ISTEXT(INDEX($AV$15:$AX$314,CW143,1)),INDEX($AV$15:$AX$314,CW143,1),IF(ISNUMBER(CW143),INDEX($AV$15:$AX$314,CW143,2),"-"))</f>
        <v>-</v>
      </c>
      <c r="DY143" s="309" t="str">
        <f t="shared" ref="DY143:DY206" si="306">IF(ISTEXT(INDEX($AY$15:$BA$314,CX143,1)),INDEX($AY$15:$BA$314,CX143,1),IF(ISNUMBER(CX143),INDEX($AY$15:$BA$314,CX143,2),"-"))</f>
        <v>-</v>
      </c>
      <c r="DZ143" s="309" t="str">
        <f t="shared" ref="DZ143:DZ206" si="307">IF(ISTEXT(INDEX($BB$15:$BD$314,CY143,1)),INDEX($BB$15:$BD$314,CY143,1),IF(ISNUMBER(CY143),INDEX($BB$15:$BD$314,CY143,2),"-"))</f>
        <v>-</v>
      </c>
      <c r="EA143" s="309" t="str">
        <f t="shared" ref="EA143:EA206" si="308">IF(ISTEXT(INDEX($BE$15:$BG$314,CZ143,1)),INDEX($BE$15:$BG$314,CZ143,1),IF(ISNUMBER(CZ143),INDEX($BE$15:$BG$314,CZ143,2),"-"))</f>
        <v>-</v>
      </c>
      <c r="EB143" s="309" t="str">
        <f t="shared" ref="EB143:EB206" si="309">IF(ISTEXT(INDEX($BH$15:$BJ$314,DA143,1)),INDEX($BH$15:$BJ$314,DA143,1),IF(ISNUMBER(DA143),INDEX($BH$15:$BJ$314,DA143,2),"-"))</f>
        <v>-</v>
      </c>
      <c r="EC143" s="309" t="str">
        <f t="shared" ref="EC143:EC206" si="310">IF(ISTEXT(INDEX($BK$15:$BM$314,DB143,1)),INDEX($BK$15:$BM$314,DB143,1),IF(ISNUMBER(DB143),INDEX($BK$15:$BM$314,DB143,2),"-"))</f>
        <v>-</v>
      </c>
      <c r="ED143" s="309" t="str">
        <f t="shared" ref="ED143:ED206" si="311">IF(ISTEXT(INDEX($BN$15:$BP$314,DC143,1)),INDEX($BN$15:$BP$314,DC143,1),IF(ISNUMBER(DC143),INDEX($BN$15:$BP$314,DC143,2),"-"))</f>
        <v>-</v>
      </c>
      <c r="EE143" s="309" t="str">
        <f t="shared" ref="EE143:EE206" si="312">IF(ISTEXT(INDEX($BQ$15:$BS$314,DD143,1)),INDEX($BQ$15:$BS$314,DD143,1),IF(ISNUMBER(DD143),INDEX($BQ$15:$BS$314,DD143,2),"-"))</f>
        <v>-</v>
      </c>
      <c r="EF143" s="309" t="str">
        <f t="shared" ref="EF143:EF206" si="313">IF(ISTEXT(INDEX($BT$15:$BV$314,DE143,1)),INDEX($BT$15:$BV$314,DE143,1),IF(ISNUMBER(DE143),INDEX($BT$15:$BV$314,DE143,2),"-"))</f>
        <v>-</v>
      </c>
      <c r="EG143" s="309" t="str">
        <f t="shared" ref="EG143:EG206" si="314">IF(ISTEXT(INDEX($BW$15:$BY$314,DF143,1)),INDEX($BW$15:$BY$314,DF143,1),IF(ISNUMBER(DF143),INDEX($BW$15:$BY$314,DF143,2),"-"))</f>
        <v>-</v>
      </c>
      <c r="EH143" s="309" t="str">
        <f t="shared" ref="EH143:EH206" si="315">IF(ISTEXT(INDEX($BZ$15:$CB$314,DG143,1)),INDEX($BZ$15:$CB$314,DG143,1),IF(ISNUMBER(DG143),INDEX($BZ$15:$CB$314,DG143,2),"-"))</f>
        <v>ncomp</v>
      </c>
      <c r="EI143" s="309" t="str">
        <f t="shared" ref="EI143:EI206" si="316">IF(ISTEXT(INDEX($CC$15:$CE$314,DH143,1)),INDEX($CC$15:$CE$314,DH143,1),IF(ISNUMBER(DH143),INDEX($CC$15:$CE$314,DH143,2),"-"))</f>
        <v>ncomp</v>
      </c>
      <c r="EJ143" s="7"/>
      <c r="EK143" s="7"/>
      <c r="EL143" s="7"/>
      <c r="EM143" s="34"/>
      <c r="EN143" s="66" t="str">
        <f t="shared" ref="EN143:EN206" si="317">IF(ISNUMBER($CI143),INDEX($G$15:$H$314,$CI143,2),"-")</f>
        <v>-</v>
      </c>
      <c r="EO143" s="66" t="str">
        <f t="shared" ref="EO143:EO206" si="318">IF(ISNUMBER($CJ143),INDEX($J$15:$K$314,$CJ143,2),"-")</f>
        <v>-</v>
      </c>
      <c r="EP143" s="66" t="str">
        <f t="shared" ref="EP143:EP206" si="319">IF(ISNUMBER($CK143),INDEX($M$15:$N$314,$CK143,2),"-")</f>
        <v>-</v>
      </c>
      <c r="EQ143" s="66" t="str">
        <f t="shared" ref="EQ143:EQ206" si="320">IF(ISNUMBER($CL143),INDEX($P$15:$Q$314,$CL143,2),"-")</f>
        <v>-</v>
      </c>
      <c r="ER143" s="66" t="str">
        <f t="shared" ref="ER143:ER206" si="321">IF(ISNUMBER(CM143),INDEX($S$15:$T$314,CM143,2),"-")</f>
        <v>-</v>
      </c>
      <c r="ES143" s="66" t="str">
        <f t="shared" ref="ES143:ES206" si="322">IF(ISNUMBER(CN143),INDEX($V$15:$W$314,CN143,2),"-")</f>
        <v>-</v>
      </c>
      <c r="ET143" s="66" t="str">
        <f t="shared" ref="ET143:ET206" si="323">IF(ISNUMBER(CO143),INDEX($Y$15:$Z$314,CO143,2),"-")</f>
        <v>-</v>
      </c>
      <c r="EU143" s="66" t="str">
        <f t="shared" ref="EU143:EU206" si="324">IF(ISNUMBER(CP143),INDEX($AB$15:$AC$314,CP143,2),"-")</f>
        <v>-</v>
      </c>
      <c r="EV143" s="66" t="str">
        <f t="shared" ref="EV143:EV206" si="325">IF(ISNUMBER(CQ143),INDEX($AE$15:$AF$314,CQ143,2),"-")</f>
        <v>-</v>
      </c>
      <c r="EW143" s="66" t="str">
        <f t="shared" ref="EW143:EW206" si="326">IF(ISNUMBER(CR143),INDEX($AH$15:$AI$314,CR143,2),"-")</f>
        <v>-</v>
      </c>
      <c r="EX143" s="66" t="str">
        <f t="shared" ref="EX143:EX206" si="327">IF(ISNUMBER(CS143),INDEX($AK$15:$AL$314,CS143,2),"-")</f>
        <v>-</v>
      </c>
      <c r="EY143" s="66" t="str">
        <f t="shared" ref="EY143:EY206" si="328">IF(ISNUMBER(CT143),INDEX($AN$15:$AO$314,CT143,2),"-")</f>
        <v>-</v>
      </c>
      <c r="EZ143" s="66" t="str">
        <f t="shared" ref="EZ143:EZ206" si="329">IF(ISNUMBER(CU143),INDEX($AQ$15:$AR$314,CU143,2),"-")</f>
        <v>-</v>
      </c>
      <c r="FA143" s="66" t="str">
        <f t="shared" ref="FA143:FA206" si="330">IF(ISNUMBER(CV143),INDEX($AT$15:$AU$314,CV143,2),"-")</f>
        <v>-</v>
      </c>
      <c r="FB143" s="66" t="str">
        <f t="shared" ref="FB143:FB206" si="331">IF(ISNUMBER(CW143),INDEX($AW$15:$AX$314,CW143,2),"-")</f>
        <v>-</v>
      </c>
      <c r="FC143" s="66" t="str">
        <f t="shared" ref="FC143:FC206" si="332">IF(ISNUMBER(CX143),INDEX($AZ$15:$BA$314,CX143,2),"-")</f>
        <v>-</v>
      </c>
      <c r="FD143" s="66" t="str">
        <f t="shared" ref="FD143:FD206" si="333">IF(ISNUMBER(CY143),INDEX($BC$15:$BD$314,CY143,2),"-")</f>
        <v>-</v>
      </c>
      <c r="FE143" s="66" t="str">
        <f t="shared" ref="FE143:FE206" si="334">IF(ISNUMBER(CZ143),INDEX($BF$15:$BG$314,CZ143,2),"-")</f>
        <v>-</v>
      </c>
      <c r="FF143" s="66" t="str">
        <f t="shared" ref="FF143:FF206" si="335">IF(ISNUMBER(DA143),INDEX($BI$15:$BJ$314,DA143,2),"-")</f>
        <v>-</v>
      </c>
      <c r="FG143" s="66" t="str">
        <f t="shared" ref="FG143:FG206" si="336">IF(ISNUMBER(DB143),INDEX($BL$15:$BM$314,DB143,2),"-")</f>
        <v>-</v>
      </c>
      <c r="FH143" s="66" t="str">
        <f t="shared" ref="FH143:FH206" si="337">IF(ISNUMBER(DC143),INDEX($BO$15:$BP$314,DC143,2),"-")</f>
        <v>-</v>
      </c>
      <c r="FI143" s="66" t="str">
        <f t="shared" ref="FI143:FI206" si="338">IF(ISNUMBER(DD143),INDEX($BR$15:$BS$314,DD143,2),"-")</f>
        <v>-</v>
      </c>
      <c r="FJ143" s="66" t="str">
        <f t="shared" ref="FJ143:FJ206" si="339">IF(ISNUMBER(DE143),INDEX($BU$15:$BV$314,DE143,2),"-")</f>
        <v>-</v>
      </c>
      <c r="FK143" s="66" t="str">
        <f t="shared" ref="FK143:FK206" si="340">IF(ISNUMBER(DF143),INDEX($BX$15:$BY$314,DF143,2),"-")</f>
        <v>-</v>
      </c>
      <c r="FL143" s="66">
        <f t="shared" ref="FL143:FL206" si="341">IF(ISNUMBER(DG143),INDEX($CA$15:$CB$314,DG143,2),"-")</f>
        <v>1</v>
      </c>
      <c r="FM143" s="66">
        <f t="shared" ref="FM143:FM206" si="342">IF(ISNUMBER(DH143),INDEX($CD$15:$CE$314,DH143,2),"-")</f>
        <v>1</v>
      </c>
      <c r="FN143" s="7"/>
      <c r="FO143" s="7"/>
      <c r="FP143" s="7"/>
      <c r="FQ143" s="97" t="s">
        <v>2</v>
      </c>
      <c r="FR143" s="71"/>
      <c r="FS143" s="7">
        <f>IF(ISNUMBER(INDEX($CI$15:$DI$314,$B143,GC$5)),MAX(FS$14:FS142)+1,0)</f>
        <v>0</v>
      </c>
      <c r="FT143" s="7" t="str">
        <f t="shared" ref="FT143:FT206" si="343">IF(FT142="","",IF($B143&lt;=$FS$13,$B143,""))</f>
        <v/>
      </c>
      <c r="FU143" s="7" t="str">
        <f t="shared" ref="FU143:FU206" si="344">IF(ISNUMBER($FT143),MATCH(FT143,$FS$15:$FS$316,0),"")</f>
        <v/>
      </c>
      <c r="FV143" s="291">
        <f t="shared" ref="FV143:FV206" si="345">IF(AND(ISNUMBER(B143),FW143=""),B143,IF(MATCH(GA143,$GA$15:$GA$314,0)&lt;&gt;FW143,"",0))</f>
        <v>129</v>
      </c>
      <c r="FW143" s="291" t="str">
        <f t="shared" ref="FW143:FW206" si="346">IF(ISNUMBER(FU143),B143,"")</f>
        <v/>
      </c>
      <c r="FX143" s="291" t="str">
        <f t="shared" si="260"/>
        <v/>
      </c>
      <c r="FY143" s="85" t="str">
        <f t="shared" ref="FY143:FY206" si="347">IF(GA143="","",IF($FY$13=1,IF(ISNUMBER(B143),IF(ISNUMBER(MATCH(GA143,$D$15:$D$314,0)),GA143,INDEX($D$15:$D$314,MATCH(GA143,$C$15:$C$315,0),1)),""),""))</f>
        <v/>
      </c>
      <c r="FZ143" s="338" t="str">
        <f t="shared" ref="FZ143:FZ206" si="348">IF($FY$13=1,IF(AND(ISNUMBER($FV143),ISNUMBER(B143)),INDEX($FX$15:$FX$314,$B143,1),""),"")</f>
        <v/>
      </c>
      <c r="GA143" s="316" t="str">
        <f t="shared" ref="GA143:GA206" si="349">IF(ISNUMBER($FT143),INDEX($DJ$15:$EM$314,$FU143,GC$5),"")</f>
        <v/>
      </c>
      <c r="GB143" s="28" t="str">
        <f t="shared" ref="GB143:GB206" si="350">IF(GA143="","",IF(GA143=GA144,1,""))</f>
        <v/>
      </c>
      <c r="GC143" s="279"/>
      <c r="GD143" s="72"/>
      <c r="GE143" s="72"/>
      <c r="GF143" s="72"/>
      <c r="GG143" s="72"/>
      <c r="GH143" s="72"/>
      <c r="GI143" s="72"/>
      <c r="GJ143" s="72"/>
      <c r="GK143" s="72"/>
      <c r="GL143" s="72"/>
      <c r="GM143" s="72"/>
      <c r="GN143" s="72"/>
      <c r="GO143" s="279" t="str">
        <f>IF(IF(ISNUMBER(MATCH(INDEX($HA143:$LB143,1,GO$14),$GA$15:$GA$313,0)),1,"")=1,INDEX($HA143:$LB143,1,GO$14),"")</f>
        <v/>
      </c>
      <c r="GP143" s="286" t="str">
        <f t="shared" ref="GP143:GP206" si="351">IF(GO143="","",IF(ISNUMBER(MATCH(GO143,$C$15:$C$316,0)),INDEX($EN$15:$FQ$316,MATCH(GO143,$C$15:$C$316,0),$GC$5),"-"))</f>
        <v/>
      </c>
      <c r="GQ143" s="72"/>
      <c r="GR143" s="339" t="str">
        <f>IF(ISNUMBER(IF143),INDEX($GA$15:$GA$313,MATCH(IF143,$IE$15:$IE$190,0),1),"")</f>
        <v/>
      </c>
      <c r="GS143" s="341" t="str">
        <f t="shared" ref="GS143:GS206" si="352">IF(GR143="","",INDEX($FZ$15:$FZ$313,MATCH(GR143,$GA$15:$GA$313,0),1))</f>
        <v/>
      </c>
      <c r="GT143" s="340" t="str">
        <f t="shared" ref="GT143:GT206" si="353">IF(GR143="","",INDEX($FY$15:$FY$313,MATCH(GR143,$GA$15:$GA$313,0),1))</f>
        <v/>
      </c>
      <c r="GU143" s="279"/>
      <c r="GV143" s="72"/>
      <c r="GW143" s="72"/>
      <c r="GX143" s="72"/>
      <c r="GY143" s="72"/>
      <c r="GZ143" s="71"/>
      <c r="HA143" s="282"/>
      <c r="HB143" s="282"/>
      <c r="HC143" s="282"/>
      <c r="HD143" s="282"/>
      <c r="HE143" s="282"/>
      <c r="HF143" s="282"/>
      <c r="HG143" s="282"/>
      <c r="HH143" s="282"/>
      <c r="HI143" s="282"/>
      <c r="HJ143" s="282"/>
      <c r="HK143" s="293"/>
      <c r="HL143" s="293"/>
      <c r="HM143" s="75"/>
      <c r="HN143" s="293">
        <f>IF(HA143&lt;&gt;"",MAX(HN$14:HN142)+1,0)</f>
        <v>0</v>
      </c>
      <c r="HO143" s="293">
        <f>IF(HB143&lt;&gt;"",MAX(HO$14:HO142)+1,0)</f>
        <v>0</v>
      </c>
      <c r="HP143" s="293">
        <f>IF(HC143&lt;&gt;"",MAX(HP$14:HP142)+1,0)</f>
        <v>0</v>
      </c>
      <c r="HQ143" s="293">
        <f>IF(HD143&lt;&gt;"",MAX(HQ$14:HQ142)+1,0)</f>
        <v>0</v>
      </c>
      <c r="HR143" s="293">
        <f>IF(HE143&lt;&gt;"",MAX(HR$14:HR142)+1,0)</f>
        <v>0</v>
      </c>
      <c r="HS143" s="293">
        <f>IF(HF143&lt;&gt;"",MAX(HS$14:HS142)+1,0)</f>
        <v>0</v>
      </c>
      <c r="HT143" s="293">
        <f>IF(HG143&lt;&gt;"",MAX(HT$14:HT142)+1,0)</f>
        <v>0</v>
      </c>
      <c r="HU143" s="293">
        <f>IF(HH143&lt;&gt;"",MAX(HU$14:HU142)+1,0)</f>
        <v>0</v>
      </c>
      <c r="HV143" s="293">
        <f>IF(HI143&lt;&gt;"",MAX(HV$14:HV142)+1,0)</f>
        <v>0</v>
      </c>
      <c r="HW143" s="293">
        <f>IF(HJ143&lt;&gt;"",MAX(HW$14:HW142)+1,0)</f>
        <v>0</v>
      </c>
      <c r="HX143" s="293">
        <f>IF(HK143&lt;&gt;"",MAX(HX$14:HX142)+1,0)</f>
        <v>0</v>
      </c>
      <c r="HY143" s="293">
        <f>IF(HL143&lt;&gt;"",MAX(HY$14:HY142)+1,0)</f>
        <v>0</v>
      </c>
      <c r="HZ143" s="75">
        <f t="shared" si="253"/>
        <v>4</v>
      </c>
      <c r="IA143" s="75">
        <f t="shared" si="254"/>
        <v>0</v>
      </c>
      <c r="IB143" s="75">
        <f t="shared" si="255"/>
        <v>22</v>
      </c>
      <c r="IC143" s="75">
        <f t="shared" si="256"/>
        <v>0</v>
      </c>
      <c r="ID143" s="395" t="str">
        <f t="shared" si="257"/>
        <v/>
      </c>
      <c r="IE143" s="394">
        <f>IF(ISNUMBER(MATCH(GA143,$IC$15:$IC$313,0)),0,MAX(IE$14:IE142)+1)</f>
        <v>0</v>
      </c>
      <c r="IF143" s="394" t="str">
        <f t="shared" si="258"/>
        <v/>
      </c>
      <c r="IG143" s="383"/>
      <c r="IH143" s="80"/>
      <c r="II143" s="19"/>
      <c r="IJ143" s="282"/>
      <c r="IK143" s="71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  <c r="IY143" s="19"/>
      <c r="IZ143" s="19"/>
      <c r="JW143" s="71"/>
      <c r="JX143" s="293" t="str">
        <f>IF(AND(ISNUMBER(JX$14),ISNUMBER(MATCH($IC143,DJ$15:DJ$313,0))),$IC143,"")</f>
        <v/>
      </c>
      <c r="JY143" s="293" t="str">
        <f>IF(AND(ISNUMBER(JY$14),ISNUMBER(MATCH($IC143,DK$15:DK$313,0))),$IC143,"")</f>
        <v/>
      </c>
      <c r="JZ143" s="293" t="str">
        <f>IF(AND(ISNUMBER(JZ$14),ISNUMBER(MATCH($IC143,DL$15:DL$313,0))),$IC143,"")</f>
        <v/>
      </c>
      <c r="KA143" s="293" t="str">
        <f>IF(AND(ISNUMBER(KA$14),ISNUMBER(MATCH($IC143,DM$15:DM$313,0))),$IC143,"")</f>
        <v/>
      </c>
      <c r="KB143" s="293" t="str">
        <f>IF(AND(ISNUMBER(KB$14),ISNUMBER(MATCH($IC143,DN$15:DN$313,0))),$IC143,"")</f>
        <v/>
      </c>
      <c r="KC143" s="293" t="str">
        <f>IF(AND(ISNUMBER(KC$14),ISNUMBER(MATCH($IC143,DO$15:DO$313,0))),$IC143,"")</f>
        <v/>
      </c>
      <c r="KD143" s="293" t="str">
        <f>IF(AND(ISNUMBER(KD$14),ISNUMBER(MATCH($IC143,DP$15:DP$313,0))),$IC143,"")</f>
        <v/>
      </c>
      <c r="KE143" s="293" t="str">
        <f>IF(AND(ISNUMBER(KE$14),ISNUMBER(MATCH($IC143,DQ$15:DQ$313,0))),$IC143,"")</f>
        <v/>
      </c>
      <c r="KF143" s="293" t="str">
        <f>IF(AND(ISNUMBER(KF$14),ISNUMBER(MATCH($IC143,DR$15:DR$313,0))),$IC143,"")</f>
        <v/>
      </c>
      <c r="KG143" s="293" t="str">
        <f>IF(AND(ISNUMBER(KG$14),ISNUMBER(MATCH($IC143,DS$15:DS$313,0))),$IC143,"")</f>
        <v/>
      </c>
      <c r="KH143" s="293" t="str">
        <f>IF(AND(ISNUMBER(KH$14),ISNUMBER(MATCH($IC143,DT$15:DT$313,0))),$IC143,"")</f>
        <v/>
      </c>
      <c r="KI143" s="293" t="str">
        <f>IF(AND(ISNUMBER(KI$14),ISNUMBER(MATCH($IC143,DU$15:DU$313,0))),$IC143,"")</f>
        <v/>
      </c>
      <c r="KJ143" s="293" t="str">
        <f>IF(AND(ISNUMBER(KJ$14),ISNUMBER(MATCH($IC143,DV$15:DV$313,0))),$IC143,"")</f>
        <v/>
      </c>
      <c r="KK143" s="293" t="str">
        <f>IF(AND(ISNUMBER(KK$14),ISNUMBER(MATCH($IC143,DW$15:DW$313,0))),$IC143,"")</f>
        <v/>
      </c>
      <c r="KL143" s="293" t="str">
        <f>IF(AND(ISNUMBER(KL$14),ISNUMBER(MATCH($IC143,DX$15:DX$313,0))),$IC143,"")</f>
        <v/>
      </c>
      <c r="KM143" s="293" t="str">
        <f>IF(AND(ISNUMBER(KM$14),ISNUMBER(MATCH($IC143,DY$15:DY$313,0))),$IC143,"")</f>
        <v/>
      </c>
      <c r="KN143" s="293" t="str">
        <f>IF(AND(ISNUMBER(KN$14),ISNUMBER(MATCH($IC143,DZ$15:DZ$313,0))),$IC143,"")</f>
        <v/>
      </c>
      <c r="KO143" s="293" t="str">
        <f>IF(AND(ISNUMBER(KO$14),ISNUMBER(MATCH($IC143,EA$15:EA$313,0))),$IC143,"")</f>
        <v/>
      </c>
      <c r="KP143" s="293" t="str">
        <f>IF(AND(ISNUMBER(KP$14),ISNUMBER(MATCH($IC143,EB$15:EB$313,0))),$IC143,"")</f>
        <v/>
      </c>
      <c r="KQ143" s="293" t="str">
        <f>IF(AND(ISNUMBER(KQ$14),ISNUMBER(MATCH($IC143,EC$15:EC$313,0))),$IC143,"")</f>
        <v/>
      </c>
      <c r="KR143" s="293" t="str">
        <f>IF(AND(ISNUMBER(KR$14),ISNUMBER(MATCH($IC143,ED$15:ED$313,0))),$IC143,"")</f>
        <v/>
      </c>
      <c r="KS143" s="293" t="str">
        <f>IF(AND(ISNUMBER(KS$14),ISNUMBER(MATCH($IC143,EE$15:EE$313,0))),$IC143,"")</f>
        <v/>
      </c>
      <c r="KT143" s="293" t="str">
        <f>IF(AND(ISNUMBER(KT$14),ISNUMBER(MATCH($IC143,EF$15:EF$313,0))),$IC143,"")</f>
        <v/>
      </c>
      <c r="KU143" s="293" t="str">
        <f>IF(AND(ISNUMBER(KU$14),ISNUMBER(MATCH($IC143,EG$15:EG$313,0))),$IC143,"")</f>
        <v/>
      </c>
      <c r="KV143" s="293" t="str">
        <f>IF(AND(ISNUMBER(KV$14),ISNUMBER(MATCH($IC143,EH$15:EH$313,0))),$IC143,"")</f>
        <v/>
      </c>
      <c r="KW143" s="293" t="str">
        <f>IF(AND(ISNUMBER(KW$14),ISNUMBER(MATCH($IC143,EI$15:EI$313,0))),$IC143,"")</f>
        <v/>
      </c>
      <c r="KX143" s="293" t="str">
        <f>IF(AND(ISNUMBER(KX$14),ISNUMBER(MATCH($IC143,EJ$15:EJ$313,0))),$IC143,"")</f>
        <v/>
      </c>
      <c r="KY143" s="293" t="str">
        <f>IF(AND(ISNUMBER(KY$14),ISNUMBER(MATCH($IC143,EK$15:EK$313,0))),$IC143,"")</f>
        <v/>
      </c>
      <c r="KZ143" s="293"/>
      <c r="LA143" s="293"/>
      <c r="LB143" s="293"/>
      <c r="LC143" s="75">
        <f>COUNTIF(JX143:KY143,"="&amp;IC143)</f>
        <v>0</v>
      </c>
      <c r="LD143" s="71"/>
      <c r="LE143" s="71"/>
      <c r="LF143" s="71"/>
      <c r="LG143" s="71"/>
      <c r="LH143" s="71"/>
      <c r="LI143" s="71"/>
      <c r="LJ143" s="71"/>
      <c r="LK143" s="71"/>
      <c r="LL143" s="71"/>
      <c r="LM143" s="71"/>
      <c r="LN143" s="71"/>
      <c r="LO143" s="71"/>
      <c r="LP143" s="71"/>
      <c r="LQ143" s="71"/>
    </row>
    <row r="144" spans="1:329" ht="6" customHeight="1" x14ac:dyDescent="0.25">
      <c r="A144" s="80"/>
      <c r="B144" s="305">
        <f t="shared" si="259"/>
        <v>130</v>
      </c>
      <c r="C144" s="207" t="s">
        <v>370</v>
      </c>
      <c r="D144" s="307" t="s">
        <v>604</v>
      </c>
      <c r="E144" s="71"/>
      <c r="F144" s="260"/>
      <c r="G144" s="261"/>
      <c r="H144" s="262"/>
      <c r="I144" s="260"/>
      <c r="J144" s="261"/>
      <c r="K144" s="262"/>
      <c r="L144" s="260"/>
      <c r="M144" s="261"/>
      <c r="N144" s="262"/>
      <c r="O144" s="260"/>
      <c r="P144" s="261"/>
      <c r="Q144" s="262"/>
      <c r="R144" s="260"/>
      <c r="S144" s="261"/>
      <c r="T144" s="262"/>
      <c r="U144" s="260"/>
      <c r="V144" s="261"/>
      <c r="W144" s="262"/>
      <c r="X144" s="260"/>
      <c r="Y144" s="261"/>
      <c r="Z144" s="262"/>
      <c r="AA144" s="260"/>
      <c r="AB144" s="261"/>
      <c r="AC144" s="262"/>
      <c r="AD144" s="260"/>
      <c r="AE144" s="261"/>
      <c r="AF144" s="262"/>
      <c r="AG144" s="260"/>
      <c r="AH144" s="261"/>
      <c r="AI144" s="262"/>
      <c r="AJ144" s="260"/>
      <c r="AK144" s="261"/>
      <c r="AL144" s="262"/>
      <c r="AM144" s="260"/>
      <c r="AN144" s="261"/>
      <c r="AO144" s="262"/>
      <c r="AP144" s="283"/>
      <c r="AQ144" s="356"/>
      <c r="AR144" s="351"/>
      <c r="AS144" s="283"/>
      <c r="AT144" s="356"/>
      <c r="AU144" s="351"/>
      <c r="AV144" s="260"/>
      <c r="AW144" s="261"/>
      <c r="AX144" s="262"/>
      <c r="AY144" s="260"/>
      <c r="AZ144" s="261"/>
      <c r="BA144" s="262"/>
      <c r="BB144" s="260"/>
      <c r="BC144" s="261"/>
      <c r="BD144" s="262"/>
      <c r="BE144" s="260"/>
      <c r="BF144" s="261"/>
      <c r="BG144" s="262"/>
      <c r="BH144" s="260"/>
      <c r="BI144" s="261"/>
      <c r="BJ144" s="262"/>
      <c r="BK144" s="260"/>
      <c r="BL144" s="261"/>
      <c r="BM144" s="262"/>
      <c r="BN144" s="260"/>
      <c r="BO144" s="261"/>
      <c r="BP144" s="262"/>
      <c r="BQ144" s="260"/>
      <c r="BR144" s="261"/>
      <c r="BS144" s="262"/>
      <c r="BT144" s="260"/>
      <c r="BU144" s="261"/>
      <c r="BV144" s="262"/>
      <c r="BW144" s="260"/>
      <c r="BX144" s="261"/>
      <c r="BY144" s="262"/>
      <c r="BZ144" s="260"/>
      <c r="CA144" s="261"/>
      <c r="CB144" s="262"/>
      <c r="CC144" s="260"/>
      <c r="CD144" s="261"/>
      <c r="CE144" s="262"/>
      <c r="CF144" s="376" t="s">
        <v>2</v>
      </c>
      <c r="CG144" s="229"/>
      <c r="CH144" s="230" t="str">
        <f>IF(ISNUMBER(FW144),IF(ISNUMBER(MATCH(GA144,$CG$15:$CG$313,0)),0,MAX(CH$14:CH143)+1),"")</f>
        <v/>
      </c>
      <c r="CI144" s="7" t="str">
        <f t="shared" si="265"/>
        <v/>
      </c>
      <c r="CJ144" s="7" t="str">
        <f t="shared" si="266"/>
        <v/>
      </c>
      <c r="CK144" s="7" t="str">
        <f t="shared" si="267"/>
        <v/>
      </c>
      <c r="CL144" s="7" t="str">
        <f t="shared" si="268"/>
        <v/>
      </c>
      <c r="CM144" s="7" t="str">
        <f t="shared" si="269"/>
        <v/>
      </c>
      <c r="CN144" s="7" t="str">
        <f t="shared" si="270"/>
        <v/>
      </c>
      <c r="CO144" s="7" t="str">
        <f t="shared" si="271"/>
        <v/>
      </c>
      <c r="CP144" s="7" t="str">
        <f t="shared" si="272"/>
        <v/>
      </c>
      <c r="CQ144" s="7" t="str">
        <f t="shared" si="273"/>
        <v/>
      </c>
      <c r="CR144" s="7" t="str">
        <f t="shared" si="274"/>
        <v/>
      </c>
      <c r="CS144" s="7" t="str">
        <f t="shared" si="275"/>
        <v/>
      </c>
      <c r="CT144" s="7" t="str">
        <f t="shared" si="276"/>
        <v/>
      </c>
      <c r="CU144" s="7" t="str">
        <f t="shared" si="277"/>
        <v/>
      </c>
      <c r="CV144" s="7" t="str">
        <f t="shared" si="278"/>
        <v/>
      </c>
      <c r="CW144" s="7" t="str">
        <f t="shared" si="279"/>
        <v/>
      </c>
      <c r="CX144" s="7" t="str">
        <f t="shared" si="280"/>
        <v/>
      </c>
      <c r="CY144" s="7" t="str">
        <f t="shared" si="281"/>
        <v/>
      </c>
      <c r="CZ144" s="7" t="str">
        <f t="shared" si="282"/>
        <v/>
      </c>
      <c r="DA144" s="7" t="str">
        <f t="shared" si="283"/>
        <v/>
      </c>
      <c r="DB144" s="7" t="str">
        <f t="shared" si="284"/>
        <v/>
      </c>
      <c r="DC144" s="7" t="str">
        <f t="shared" si="285"/>
        <v/>
      </c>
      <c r="DD144" s="7" t="str">
        <f t="shared" si="286"/>
        <v/>
      </c>
      <c r="DE144" s="7" t="str">
        <f t="shared" si="287"/>
        <v/>
      </c>
      <c r="DF144" s="7" t="str">
        <f t="shared" si="288"/>
        <v/>
      </c>
      <c r="DG144" s="7" t="str">
        <f t="shared" si="289"/>
        <v/>
      </c>
      <c r="DH144" s="7">
        <f t="shared" si="290"/>
        <v>37</v>
      </c>
      <c r="DI144" s="65" t="s">
        <v>2</v>
      </c>
      <c r="DJ144" s="309" t="str">
        <f t="shared" si="291"/>
        <v>-</v>
      </c>
      <c r="DK144" s="309" t="str">
        <f t="shared" si="292"/>
        <v>-</v>
      </c>
      <c r="DL144" s="309" t="str">
        <f t="shared" si="293"/>
        <v>-</v>
      </c>
      <c r="DM144" s="309" t="str">
        <f t="shared" si="294"/>
        <v>-</v>
      </c>
      <c r="DN144" s="309" t="str">
        <f t="shared" si="295"/>
        <v>-</v>
      </c>
      <c r="DO144" s="309" t="str">
        <f t="shared" si="296"/>
        <v>-</v>
      </c>
      <c r="DP144" s="309" t="str">
        <f t="shared" si="297"/>
        <v>-</v>
      </c>
      <c r="DQ144" s="309" t="str">
        <f t="shared" si="298"/>
        <v>-</v>
      </c>
      <c r="DR144" s="309" t="str">
        <f t="shared" si="299"/>
        <v>-</v>
      </c>
      <c r="DS144" s="309" t="str">
        <f t="shared" si="300"/>
        <v>-</v>
      </c>
      <c r="DT144" s="309" t="str">
        <f t="shared" si="301"/>
        <v>-</v>
      </c>
      <c r="DU144" s="309" t="str">
        <f t="shared" si="302"/>
        <v>-</v>
      </c>
      <c r="DV144" s="309" t="str">
        <f t="shared" si="303"/>
        <v>-</v>
      </c>
      <c r="DW144" s="309" t="str">
        <f t="shared" si="304"/>
        <v>-</v>
      </c>
      <c r="DX144" s="309" t="str">
        <f t="shared" si="305"/>
        <v>-</v>
      </c>
      <c r="DY144" s="309" t="str">
        <f t="shared" si="306"/>
        <v>-</v>
      </c>
      <c r="DZ144" s="309" t="str">
        <f t="shared" si="307"/>
        <v>-</v>
      </c>
      <c r="EA144" s="309" t="str">
        <f t="shared" si="308"/>
        <v>-</v>
      </c>
      <c r="EB144" s="309" t="str">
        <f t="shared" si="309"/>
        <v>-</v>
      </c>
      <c r="EC144" s="309" t="str">
        <f t="shared" si="310"/>
        <v>-</v>
      </c>
      <c r="ED144" s="309" t="str">
        <f t="shared" si="311"/>
        <v>-</v>
      </c>
      <c r="EE144" s="309" t="str">
        <f t="shared" si="312"/>
        <v>-</v>
      </c>
      <c r="EF144" s="309" t="str">
        <f t="shared" si="313"/>
        <v>-</v>
      </c>
      <c r="EG144" s="309" t="str">
        <f t="shared" si="314"/>
        <v>-</v>
      </c>
      <c r="EH144" s="309" t="str">
        <f t="shared" si="315"/>
        <v>-</v>
      </c>
      <c r="EI144" s="309" t="str">
        <f t="shared" si="316"/>
        <v>lunit</v>
      </c>
      <c r="EJ144" s="7"/>
      <c r="EK144" s="7"/>
      <c r="EL144" s="7"/>
      <c r="EM144" s="34"/>
      <c r="EN144" s="66" t="str">
        <f t="shared" si="317"/>
        <v>-</v>
      </c>
      <c r="EO144" s="66" t="str">
        <f t="shared" si="318"/>
        <v>-</v>
      </c>
      <c r="EP144" s="66" t="str">
        <f t="shared" si="319"/>
        <v>-</v>
      </c>
      <c r="EQ144" s="66" t="str">
        <f t="shared" si="320"/>
        <v>-</v>
      </c>
      <c r="ER144" s="66" t="str">
        <f t="shared" si="321"/>
        <v>-</v>
      </c>
      <c r="ES144" s="66" t="str">
        <f t="shared" si="322"/>
        <v>-</v>
      </c>
      <c r="ET144" s="66" t="str">
        <f t="shared" si="323"/>
        <v>-</v>
      </c>
      <c r="EU144" s="66" t="str">
        <f t="shared" si="324"/>
        <v>-</v>
      </c>
      <c r="EV144" s="66" t="str">
        <f t="shared" si="325"/>
        <v>-</v>
      </c>
      <c r="EW144" s="66" t="str">
        <f t="shared" si="326"/>
        <v>-</v>
      </c>
      <c r="EX144" s="66" t="str">
        <f t="shared" si="327"/>
        <v>-</v>
      </c>
      <c r="EY144" s="66" t="str">
        <f t="shared" si="328"/>
        <v>-</v>
      </c>
      <c r="EZ144" s="66" t="str">
        <f t="shared" si="329"/>
        <v>-</v>
      </c>
      <c r="FA144" s="66" t="str">
        <f t="shared" si="330"/>
        <v>-</v>
      </c>
      <c r="FB144" s="66" t="str">
        <f t="shared" si="331"/>
        <v>-</v>
      </c>
      <c r="FC144" s="66" t="str">
        <f t="shared" si="332"/>
        <v>-</v>
      </c>
      <c r="FD144" s="66" t="str">
        <f t="shared" si="333"/>
        <v>-</v>
      </c>
      <c r="FE144" s="66" t="str">
        <f t="shared" si="334"/>
        <v>-</v>
      </c>
      <c r="FF144" s="66" t="str">
        <f t="shared" si="335"/>
        <v>-</v>
      </c>
      <c r="FG144" s="66" t="str">
        <f t="shared" si="336"/>
        <v>-</v>
      </c>
      <c r="FH144" s="66" t="str">
        <f t="shared" si="337"/>
        <v>-</v>
      </c>
      <c r="FI144" s="66" t="str">
        <f t="shared" si="338"/>
        <v>-</v>
      </c>
      <c r="FJ144" s="66" t="str">
        <f t="shared" si="339"/>
        <v>-</v>
      </c>
      <c r="FK144" s="66" t="str">
        <f t="shared" si="340"/>
        <v>-</v>
      </c>
      <c r="FL144" s="66" t="str">
        <f t="shared" si="341"/>
        <v>-</v>
      </c>
      <c r="FM144" s="66" t="str">
        <f t="shared" si="342"/>
        <v>FT'</v>
      </c>
      <c r="FN144" s="7"/>
      <c r="FO144" s="7"/>
      <c r="FP144" s="7"/>
      <c r="FQ144" s="97" t="s">
        <v>2</v>
      </c>
      <c r="FR144" s="71"/>
      <c r="FS144" s="7">
        <f>IF(ISNUMBER(INDEX($CI$15:$DI$314,$B144,GC$5)),MAX(FS$14:FS143)+1,0)</f>
        <v>0</v>
      </c>
      <c r="FT144" s="7" t="str">
        <f t="shared" si="343"/>
        <v/>
      </c>
      <c r="FU144" s="7" t="str">
        <f t="shared" si="344"/>
        <v/>
      </c>
      <c r="FV144" s="291">
        <f t="shared" si="345"/>
        <v>130</v>
      </c>
      <c r="FW144" s="291" t="str">
        <f t="shared" si="346"/>
        <v/>
      </c>
      <c r="FX144" s="291" t="str">
        <f t="shared" si="260"/>
        <v/>
      </c>
      <c r="FY144" s="85" t="str">
        <f t="shared" si="347"/>
        <v/>
      </c>
      <c r="FZ144" s="338" t="str">
        <f t="shared" si="348"/>
        <v/>
      </c>
      <c r="GA144" s="316" t="str">
        <f t="shared" si="349"/>
        <v/>
      </c>
      <c r="GB144" s="28" t="str">
        <f t="shared" si="350"/>
        <v/>
      </c>
      <c r="GC144" s="279"/>
      <c r="GD144" s="72"/>
      <c r="GE144" s="72"/>
      <c r="GF144" s="72"/>
      <c r="GG144" s="72"/>
      <c r="GH144" s="72"/>
      <c r="GI144" s="72"/>
      <c r="GJ144" s="72"/>
      <c r="GK144" s="72"/>
      <c r="GL144" s="72"/>
      <c r="GM144" s="72"/>
      <c r="GN144" s="72"/>
      <c r="GO144" s="279" t="str">
        <f>IF(IF(ISNUMBER(MATCH(INDEX($HA144:$LB144,1,GO$14),$GA$15:$GA$313,0)),1,"")=1,INDEX($HA144:$LB144,1,GO$14),"")</f>
        <v/>
      </c>
      <c r="GP144" s="286" t="str">
        <f t="shared" si="351"/>
        <v/>
      </c>
      <c r="GQ144" s="72"/>
      <c r="GR144" s="339" t="str">
        <f>IF(ISNUMBER(IF144),INDEX($GA$15:$GA$313,MATCH(IF144,$IE$15:$IE$190,0),1),"")</f>
        <v/>
      </c>
      <c r="GS144" s="341" t="str">
        <f t="shared" si="352"/>
        <v/>
      </c>
      <c r="GT144" s="340" t="str">
        <f t="shared" si="353"/>
        <v/>
      </c>
      <c r="GU144" s="279"/>
      <c r="GV144" s="72"/>
      <c r="GW144" s="72"/>
      <c r="GX144" s="72"/>
      <c r="GY144" s="72"/>
      <c r="GZ144" s="71"/>
      <c r="HA144" s="282"/>
      <c r="HB144" s="282"/>
      <c r="HC144" s="282"/>
      <c r="HD144" s="282"/>
      <c r="HE144" s="282"/>
      <c r="HF144" s="282"/>
      <c r="HG144" s="282"/>
      <c r="HH144" s="282"/>
      <c r="HI144" s="282"/>
      <c r="HJ144" s="282"/>
      <c r="HK144" s="293"/>
      <c r="HL144" s="293"/>
      <c r="HM144" s="75"/>
      <c r="HN144" s="293">
        <f>IF(HA144&lt;&gt;"",MAX(HN$14:HN143)+1,0)</f>
        <v>0</v>
      </c>
      <c r="HO144" s="293">
        <f>IF(HB144&lt;&gt;"",MAX(HO$14:HO143)+1,0)</f>
        <v>0</v>
      </c>
      <c r="HP144" s="293">
        <f>IF(HC144&lt;&gt;"",MAX(HP$14:HP143)+1,0)</f>
        <v>0</v>
      </c>
      <c r="HQ144" s="293">
        <f>IF(HD144&lt;&gt;"",MAX(HQ$14:HQ143)+1,0)</f>
        <v>0</v>
      </c>
      <c r="HR144" s="293">
        <f>IF(HE144&lt;&gt;"",MAX(HR$14:HR143)+1,0)</f>
        <v>0</v>
      </c>
      <c r="HS144" s="293">
        <f>IF(HF144&lt;&gt;"",MAX(HS$14:HS143)+1,0)</f>
        <v>0</v>
      </c>
      <c r="HT144" s="293">
        <f>IF(HG144&lt;&gt;"",MAX(HT$14:HT143)+1,0)</f>
        <v>0</v>
      </c>
      <c r="HU144" s="293">
        <f>IF(HH144&lt;&gt;"",MAX(HU$14:HU143)+1,0)</f>
        <v>0</v>
      </c>
      <c r="HV144" s="293">
        <f>IF(HI144&lt;&gt;"",MAX(HV$14:HV143)+1,0)</f>
        <v>0</v>
      </c>
      <c r="HW144" s="293">
        <f>IF(HJ144&lt;&gt;"",MAX(HW$14:HW143)+1,0)</f>
        <v>0</v>
      </c>
      <c r="HX144" s="293">
        <f>IF(HK144&lt;&gt;"",MAX(HX$14:HX143)+1,0)</f>
        <v>0</v>
      </c>
      <c r="HY144" s="293">
        <f>IF(HL144&lt;&gt;"",MAX(HY$14:HY143)+1,0)</f>
        <v>0</v>
      </c>
      <c r="HZ144" s="75">
        <f t="shared" ref="HZ144:HZ207" si="354">IF(B144&gt;$HZ$12,"",_xlfn.IFS(B144&lt;=HN$12,$HN$13,B144&lt;=HO$12,$HO$13,B144&lt;=HP$12,$HP$13,B144&lt;=HQ$12,$HQ$13,B144&lt;=HR$12,$HR$13,B144&lt;=HS$12,$HS$13,B144&lt;=HT$12,$HT$13,B144&lt;=HU$12,$HU$13,B144&lt;=HV$12,$HV$13,B144&lt;=HW$12,$HW$13,B144&lt;=HX$12,$HX$13,B144&lt;=HY$12,$HY$13))</f>
        <v>4</v>
      </c>
      <c r="IA144" s="75">
        <f t="shared" ref="IA144:IA207" si="355">IF(HZ144="","",IF(HZ143=HZ144,0,1))</f>
        <v>0</v>
      </c>
      <c r="IB144" s="75">
        <f t="shared" ref="IB144:IB207" si="356">IF(HZ144="","",IF(IA144=1,1,IB143+1))</f>
        <v>23</v>
      </c>
      <c r="IC144" s="75">
        <f t="shared" ref="IC144:IC207" si="357">IF(ISNUMBER(HZ144),INDEX($HA$15:$HL$67,IB144,HZ144),"")</f>
        <v>0</v>
      </c>
      <c r="ID144" s="395" t="str">
        <f t="shared" ref="ID144:ID207" si="358">IF(GA144="","",MATCH(GA144,$IC$15:$IC$313,0))</f>
        <v/>
      </c>
      <c r="IE144" s="394">
        <f>IF(ISNUMBER(MATCH(GA144,$IC$15:$IC$313,0)),0,MAX(IE$14:IE143)+1)</f>
        <v>0</v>
      </c>
      <c r="IF144" s="394" t="str">
        <f t="shared" ref="IF144:IF207" si="359">IF(B144&lt;=$IF$14,B144,"")</f>
        <v/>
      </c>
      <c r="IG144" s="383"/>
      <c r="IH144" s="80"/>
      <c r="II144" s="19"/>
      <c r="IJ144" s="282"/>
      <c r="IK144" s="71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  <c r="IY144" s="19"/>
      <c r="IZ144" s="19"/>
      <c r="JW144" s="71"/>
      <c r="JX144" s="293" t="str">
        <f>IF(AND(ISNUMBER(JX$14),ISNUMBER(MATCH($IC144,DJ$15:DJ$313,0))),$IC144,"")</f>
        <v/>
      </c>
      <c r="JY144" s="293" t="str">
        <f>IF(AND(ISNUMBER(JY$14),ISNUMBER(MATCH($IC144,DK$15:DK$313,0))),$IC144,"")</f>
        <v/>
      </c>
      <c r="JZ144" s="293" t="str">
        <f>IF(AND(ISNUMBER(JZ$14),ISNUMBER(MATCH($IC144,DL$15:DL$313,0))),$IC144,"")</f>
        <v/>
      </c>
      <c r="KA144" s="293" t="str">
        <f>IF(AND(ISNUMBER(KA$14),ISNUMBER(MATCH($IC144,DM$15:DM$313,0))),$IC144,"")</f>
        <v/>
      </c>
      <c r="KB144" s="293" t="str">
        <f>IF(AND(ISNUMBER(KB$14),ISNUMBER(MATCH($IC144,DN$15:DN$313,0))),$IC144,"")</f>
        <v/>
      </c>
      <c r="KC144" s="293" t="str">
        <f>IF(AND(ISNUMBER(KC$14),ISNUMBER(MATCH($IC144,DO$15:DO$313,0))),$IC144,"")</f>
        <v/>
      </c>
      <c r="KD144" s="293" t="str">
        <f>IF(AND(ISNUMBER(KD$14),ISNUMBER(MATCH($IC144,DP$15:DP$313,0))),$IC144,"")</f>
        <v/>
      </c>
      <c r="KE144" s="293" t="str">
        <f>IF(AND(ISNUMBER(KE$14),ISNUMBER(MATCH($IC144,DQ$15:DQ$313,0))),$IC144,"")</f>
        <v/>
      </c>
      <c r="KF144" s="293" t="str">
        <f>IF(AND(ISNUMBER(KF$14),ISNUMBER(MATCH($IC144,DR$15:DR$313,0))),$IC144,"")</f>
        <v/>
      </c>
      <c r="KG144" s="293" t="str">
        <f>IF(AND(ISNUMBER(KG$14),ISNUMBER(MATCH($IC144,DS$15:DS$313,0))),$IC144,"")</f>
        <v/>
      </c>
      <c r="KH144" s="293" t="str">
        <f>IF(AND(ISNUMBER(KH$14),ISNUMBER(MATCH($IC144,DT$15:DT$313,0))),$IC144,"")</f>
        <v/>
      </c>
      <c r="KI144" s="293" t="str">
        <f>IF(AND(ISNUMBER(KI$14),ISNUMBER(MATCH($IC144,DU$15:DU$313,0))),$IC144,"")</f>
        <v/>
      </c>
      <c r="KJ144" s="293" t="str">
        <f>IF(AND(ISNUMBER(KJ$14),ISNUMBER(MATCH($IC144,DV$15:DV$313,0))),$IC144,"")</f>
        <v/>
      </c>
      <c r="KK144" s="293" t="str">
        <f>IF(AND(ISNUMBER(KK$14),ISNUMBER(MATCH($IC144,DW$15:DW$313,0))),$IC144,"")</f>
        <v/>
      </c>
      <c r="KL144" s="293" t="str">
        <f>IF(AND(ISNUMBER(KL$14),ISNUMBER(MATCH($IC144,DX$15:DX$313,0))),$IC144,"")</f>
        <v/>
      </c>
      <c r="KM144" s="293" t="str">
        <f>IF(AND(ISNUMBER(KM$14),ISNUMBER(MATCH($IC144,DY$15:DY$313,0))),$IC144,"")</f>
        <v/>
      </c>
      <c r="KN144" s="293" t="str">
        <f>IF(AND(ISNUMBER(KN$14),ISNUMBER(MATCH($IC144,DZ$15:DZ$313,0))),$IC144,"")</f>
        <v/>
      </c>
      <c r="KO144" s="293" t="str">
        <f>IF(AND(ISNUMBER(KO$14),ISNUMBER(MATCH($IC144,EA$15:EA$313,0))),$IC144,"")</f>
        <v/>
      </c>
      <c r="KP144" s="293" t="str">
        <f>IF(AND(ISNUMBER(KP$14),ISNUMBER(MATCH($IC144,EB$15:EB$313,0))),$IC144,"")</f>
        <v/>
      </c>
      <c r="KQ144" s="293" t="str">
        <f>IF(AND(ISNUMBER(KQ$14),ISNUMBER(MATCH($IC144,EC$15:EC$313,0))),$IC144,"")</f>
        <v/>
      </c>
      <c r="KR144" s="293" t="str">
        <f>IF(AND(ISNUMBER(KR$14),ISNUMBER(MATCH($IC144,ED$15:ED$313,0))),$IC144,"")</f>
        <v/>
      </c>
      <c r="KS144" s="293" t="str">
        <f>IF(AND(ISNUMBER(KS$14),ISNUMBER(MATCH($IC144,EE$15:EE$313,0))),$IC144,"")</f>
        <v/>
      </c>
      <c r="KT144" s="293" t="str">
        <f>IF(AND(ISNUMBER(KT$14),ISNUMBER(MATCH($IC144,EF$15:EF$313,0))),$IC144,"")</f>
        <v/>
      </c>
      <c r="KU144" s="293" t="str">
        <f>IF(AND(ISNUMBER(KU$14),ISNUMBER(MATCH($IC144,EG$15:EG$313,0))),$IC144,"")</f>
        <v/>
      </c>
      <c r="KV144" s="293" t="str">
        <f>IF(AND(ISNUMBER(KV$14),ISNUMBER(MATCH($IC144,EH$15:EH$313,0))),$IC144,"")</f>
        <v/>
      </c>
      <c r="KW144" s="293" t="str">
        <f>IF(AND(ISNUMBER(KW$14),ISNUMBER(MATCH($IC144,EI$15:EI$313,0))),$IC144,"")</f>
        <v/>
      </c>
      <c r="KX144" s="293" t="str">
        <f>IF(AND(ISNUMBER(KX$14),ISNUMBER(MATCH($IC144,EJ$15:EJ$313,0))),$IC144,"")</f>
        <v/>
      </c>
      <c r="KY144" s="293" t="str">
        <f>IF(AND(ISNUMBER(KY$14),ISNUMBER(MATCH($IC144,EK$15:EK$313,0))),$IC144,"")</f>
        <v/>
      </c>
      <c r="KZ144" s="293"/>
      <c r="LA144" s="293"/>
      <c r="LB144" s="293"/>
      <c r="LC144" s="75">
        <f>COUNTIF(JX144:KY144,"="&amp;IC144)</f>
        <v>0</v>
      </c>
      <c r="LD144" s="71"/>
      <c r="LE144" s="71"/>
      <c r="LF144" s="71"/>
      <c r="LG144" s="71"/>
      <c r="LH144" s="71"/>
      <c r="LI144" s="71"/>
      <c r="LJ144" s="71"/>
      <c r="LK144" s="71"/>
      <c r="LL144" s="71"/>
      <c r="LM144" s="71"/>
      <c r="LN144" s="71"/>
      <c r="LO144" s="71"/>
      <c r="LP144" s="71"/>
      <c r="LQ144" s="71"/>
    </row>
    <row r="145" spans="1:329" ht="6" customHeight="1" x14ac:dyDescent="0.25">
      <c r="A145" s="80"/>
      <c r="B145" s="305">
        <f t="shared" ref="B145:B208" si="360">IF(C145="","",ROW()-$A$14)</f>
        <v>131</v>
      </c>
      <c r="C145" s="207" t="s">
        <v>371</v>
      </c>
      <c r="D145" s="307" t="s">
        <v>605</v>
      </c>
      <c r="E145" s="71"/>
      <c r="F145" s="260"/>
      <c r="G145" s="261"/>
      <c r="H145" s="262"/>
      <c r="I145" s="260"/>
      <c r="J145" s="261"/>
      <c r="K145" s="262"/>
      <c r="L145" s="260"/>
      <c r="M145" s="261"/>
      <c r="N145" s="262"/>
      <c r="O145" s="260"/>
      <c r="P145" s="261"/>
      <c r="Q145" s="262"/>
      <c r="R145" s="260"/>
      <c r="S145" s="261"/>
      <c r="T145" s="262"/>
      <c r="U145" s="260"/>
      <c r="V145" s="261"/>
      <c r="W145" s="262"/>
      <c r="X145" s="260"/>
      <c r="Y145" s="261"/>
      <c r="Z145" s="262"/>
      <c r="AA145" s="260"/>
      <c r="AB145" s="261"/>
      <c r="AC145" s="262"/>
      <c r="AD145" s="260"/>
      <c r="AE145" s="261"/>
      <c r="AF145" s="262"/>
      <c r="AG145" s="260"/>
      <c r="AH145" s="261"/>
      <c r="AI145" s="262"/>
      <c r="AJ145" s="260"/>
      <c r="AK145" s="261"/>
      <c r="AL145" s="262"/>
      <c r="AM145" s="260"/>
      <c r="AN145" s="261"/>
      <c r="AO145" s="262"/>
      <c r="AP145" s="283"/>
      <c r="AQ145" s="356"/>
      <c r="AR145" s="351"/>
      <c r="AS145" s="283"/>
      <c r="AT145" s="356"/>
      <c r="AU145" s="351"/>
      <c r="AV145" s="260"/>
      <c r="AW145" s="261"/>
      <c r="AX145" s="262"/>
      <c r="AY145" s="260"/>
      <c r="AZ145" s="261"/>
      <c r="BA145" s="262"/>
      <c r="BB145" s="260"/>
      <c r="BC145" s="261"/>
      <c r="BD145" s="262"/>
      <c r="BE145" s="260"/>
      <c r="BF145" s="261"/>
      <c r="BG145" s="262"/>
      <c r="BH145" s="260"/>
      <c r="BI145" s="261"/>
      <c r="BJ145" s="262"/>
      <c r="BK145" s="260"/>
      <c r="BL145" s="261"/>
      <c r="BM145" s="262"/>
      <c r="BN145" s="260"/>
      <c r="BO145" s="261"/>
      <c r="BP145" s="262"/>
      <c r="BQ145" s="260"/>
      <c r="BR145" s="261"/>
      <c r="BS145" s="262"/>
      <c r="BT145" s="260"/>
      <c r="BU145" s="261"/>
      <c r="BV145" s="262"/>
      <c r="BW145" s="260"/>
      <c r="BX145" s="261"/>
      <c r="BY145" s="262"/>
      <c r="BZ145" s="260"/>
      <c r="CA145" s="261"/>
      <c r="CB145" s="262"/>
      <c r="CC145" s="260"/>
      <c r="CD145" s="261"/>
      <c r="CE145" s="262"/>
      <c r="CF145" s="376" t="s">
        <v>2</v>
      </c>
      <c r="CG145" s="229"/>
      <c r="CH145" s="230" t="str">
        <f>IF(ISNUMBER(FW145),IF(ISNUMBER(MATCH(GA145,$CG$15:$CG$313,0)),0,MAX(CH$14:CH144)+1),"")</f>
        <v/>
      </c>
      <c r="CI145" s="7" t="str">
        <f t="shared" si="265"/>
        <v/>
      </c>
      <c r="CJ145" s="7" t="str">
        <f t="shared" si="266"/>
        <v/>
      </c>
      <c r="CK145" s="7" t="str">
        <f t="shared" si="267"/>
        <v/>
      </c>
      <c r="CL145" s="7" t="str">
        <f t="shared" si="268"/>
        <v/>
      </c>
      <c r="CM145" s="7" t="str">
        <f t="shared" si="269"/>
        <v/>
      </c>
      <c r="CN145" s="7" t="str">
        <f t="shared" si="270"/>
        <v/>
      </c>
      <c r="CO145" s="7" t="str">
        <f t="shared" si="271"/>
        <v/>
      </c>
      <c r="CP145" s="7" t="str">
        <f t="shared" si="272"/>
        <v/>
      </c>
      <c r="CQ145" s="7" t="str">
        <f t="shared" si="273"/>
        <v/>
      </c>
      <c r="CR145" s="7" t="str">
        <f t="shared" si="274"/>
        <v/>
      </c>
      <c r="CS145" s="7" t="str">
        <f t="shared" si="275"/>
        <v/>
      </c>
      <c r="CT145" s="7" t="str">
        <f t="shared" si="276"/>
        <v/>
      </c>
      <c r="CU145" s="7" t="str">
        <f t="shared" si="277"/>
        <v/>
      </c>
      <c r="CV145" s="7" t="str">
        <f t="shared" si="278"/>
        <v/>
      </c>
      <c r="CW145" s="7" t="str">
        <f t="shared" si="279"/>
        <v/>
      </c>
      <c r="CX145" s="7" t="str">
        <f t="shared" si="280"/>
        <v/>
      </c>
      <c r="CY145" s="7" t="str">
        <f t="shared" si="281"/>
        <v/>
      </c>
      <c r="CZ145" s="7" t="str">
        <f t="shared" si="282"/>
        <v/>
      </c>
      <c r="DA145" s="7" t="str">
        <f t="shared" si="283"/>
        <v/>
      </c>
      <c r="DB145" s="7" t="str">
        <f t="shared" si="284"/>
        <v/>
      </c>
      <c r="DC145" s="7" t="str">
        <f t="shared" si="285"/>
        <v/>
      </c>
      <c r="DD145" s="7" t="str">
        <f t="shared" si="286"/>
        <v/>
      </c>
      <c r="DE145" s="7" t="str">
        <f t="shared" si="287"/>
        <v/>
      </c>
      <c r="DF145" s="7" t="str">
        <f t="shared" si="288"/>
        <v/>
      </c>
      <c r="DG145" s="7">
        <f t="shared" si="289"/>
        <v>36</v>
      </c>
      <c r="DH145" s="7">
        <f t="shared" si="290"/>
        <v>40</v>
      </c>
      <c r="DI145" s="65" t="s">
        <v>2</v>
      </c>
      <c r="DJ145" s="309" t="str">
        <f t="shared" si="291"/>
        <v>-</v>
      </c>
      <c r="DK145" s="309" t="str">
        <f t="shared" si="292"/>
        <v>-</v>
      </c>
      <c r="DL145" s="309" t="str">
        <f t="shared" si="293"/>
        <v>-</v>
      </c>
      <c r="DM145" s="309" t="str">
        <f t="shared" si="294"/>
        <v>-</v>
      </c>
      <c r="DN145" s="309" t="str">
        <f t="shared" si="295"/>
        <v>-</v>
      </c>
      <c r="DO145" s="309" t="str">
        <f t="shared" si="296"/>
        <v>-</v>
      </c>
      <c r="DP145" s="309" t="str">
        <f t="shared" si="297"/>
        <v>-</v>
      </c>
      <c r="DQ145" s="309" t="str">
        <f t="shared" si="298"/>
        <v>-</v>
      </c>
      <c r="DR145" s="309" t="str">
        <f t="shared" si="299"/>
        <v>-</v>
      </c>
      <c r="DS145" s="309" t="str">
        <f t="shared" si="300"/>
        <v>-</v>
      </c>
      <c r="DT145" s="309" t="str">
        <f t="shared" si="301"/>
        <v>-</v>
      </c>
      <c r="DU145" s="309" t="str">
        <f t="shared" si="302"/>
        <v>-</v>
      </c>
      <c r="DV145" s="309" t="str">
        <f t="shared" si="303"/>
        <v>-</v>
      </c>
      <c r="DW145" s="309" t="str">
        <f t="shared" si="304"/>
        <v>-</v>
      </c>
      <c r="DX145" s="309" t="str">
        <f t="shared" si="305"/>
        <v>-</v>
      </c>
      <c r="DY145" s="309" t="str">
        <f t="shared" si="306"/>
        <v>-</v>
      </c>
      <c r="DZ145" s="309" t="str">
        <f t="shared" si="307"/>
        <v>-</v>
      </c>
      <c r="EA145" s="309" t="str">
        <f t="shared" si="308"/>
        <v>-</v>
      </c>
      <c r="EB145" s="309" t="str">
        <f t="shared" si="309"/>
        <v>-</v>
      </c>
      <c r="EC145" s="309" t="str">
        <f t="shared" si="310"/>
        <v>-</v>
      </c>
      <c r="ED145" s="309" t="str">
        <f t="shared" si="311"/>
        <v>-</v>
      </c>
      <c r="EE145" s="309" t="str">
        <f t="shared" si="312"/>
        <v>-</v>
      </c>
      <c r="EF145" s="309" t="str">
        <f t="shared" si="313"/>
        <v>-</v>
      </c>
      <c r="EG145" s="309" t="str">
        <f t="shared" si="314"/>
        <v>-</v>
      </c>
      <c r="EH145" s="309" t="str">
        <f t="shared" si="315"/>
        <v>cinact</v>
      </c>
      <c r="EI145" s="309" t="str">
        <f t="shared" si="316"/>
        <v>cinact</v>
      </c>
      <c r="EJ145" s="7"/>
      <c r="EK145" s="7"/>
      <c r="EL145" s="7"/>
      <c r="EM145" s="34"/>
      <c r="EN145" s="66" t="str">
        <f t="shared" si="317"/>
        <v>-</v>
      </c>
      <c r="EO145" s="66" t="str">
        <f t="shared" si="318"/>
        <v>-</v>
      </c>
      <c r="EP145" s="66" t="str">
        <f t="shared" si="319"/>
        <v>-</v>
      </c>
      <c r="EQ145" s="66" t="str">
        <f t="shared" si="320"/>
        <v>-</v>
      </c>
      <c r="ER145" s="66" t="str">
        <f t="shared" si="321"/>
        <v>-</v>
      </c>
      <c r="ES145" s="66" t="str">
        <f t="shared" si="322"/>
        <v>-</v>
      </c>
      <c r="ET145" s="66" t="str">
        <f t="shared" si="323"/>
        <v>-</v>
      </c>
      <c r="EU145" s="66" t="str">
        <f t="shared" si="324"/>
        <v>-</v>
      </c>
      <c r="EV145" s="66" t="str">
        <f t="shared" si="325"/>
        <v>-</v>
      </c>
      <c r="EW145" s="66" t="str">
        <f t="shared" si="326"/>
        <v>-</v>
      </c>
      <c r="EX145" s="66" t="str">
        <f t="shared" si="327"/>
        <v>-</v>
      </c>
      <c r="EY145" s="66" t="str">
        <f t="shared" si="328"/>
        <v>-</v>
      </c>
      <c r="EZ145" s="66" t="str">
        <f t="shared" si="329"/>
        <v>-</v>
      </c>
      <c r="FA145" s="66" t="str">
        <f t="shared" si="330"/>
        <v>-</v>
      </c>
      <c r="FB145" s="66" t="str">
        <f t="shared" si="331"/>
        <v>-</v>
      </c>
      <c r="FC145" s="66" t="str">
        <f t="shared" si="332"/>
        <v>-</v>
      </c>
      <c r="FD145" s="66" t="str">
        <f t="shared" si="333"/>
        <v>-</v>
      </c>
      <c r="FE145" s="66" t="str">
        <f t="shared" si="334"/>
        <v>-</v>
      </c>
      <c r="FF145" s="66" t="str">
        <f t="shared" si="335"/>
        <v>-</v>
      </c>
      <c r="FG145" s="66" t="str">
        <f t="shared" si="336"/>
        <v>-</v>
      </c>
      <c r="FH145" s="66" t="str">
        <f t="shared" si="337"/>
        <v>-</v>
      </c>
      <c r="FI145" s="66" t="str">
        <f t="shared" si="338"/>
        <v>-</v>
      </c>
      <c r="FJ145" s="66" t="str">
        <f t="shared" si="339"/>
        <v>-</v>
      </c>
      <c r="FK145" s="66" t="str">
        <f t="shared" si="340"/>
        <v>-</v>
      </c>
      <c r="FL145" s="66">
        <f t="shared" si="341"/>
        <v>-1E+30</v>
      </c>
      <c r="FM145" s="66">
        <f t="shared" si="342"/>
        <v>-1</v>
      </c>
      <c r="FN145" s="7"/>
      <c r="FO145" s="7"/>
      <c r="FP145" s="7"/>
      <c r="FQ145" s="97" t="s">
        <v>2</v>
      </c>
      <c r="FR145" s="71"/>
      <c r="FS145" s="7">
        <f>IF(ISNUMBER(INDEX($CI$15:$DI$314,$B145,GC$5)),MAX(FS$14:FS144)+1,0)</f>
        <v>0</v>
      </c>
      <c r="FT145" s="7" t="str">
        <f t="shared" si="343"/>
        <v/>
      </c>
      <c r="FU145" s="7" t="str">
        <f t="shared" si="344"/>
        <v/>
      </c>
      <c r="FV145" s="291">
        <f t="shared" si="345"/>
        <v>131</v>
      </c>
      <c r="FW145" s="291" t="str">
        <f t="shared" si="346"/>
        <v/>
      </c>
      <c r="FX145" s="291"/>
      <c r="FY145" s="85" t="str">
        <f t="shared" si="347"/>
        <v/>
      </c>
      <c r="FZ145" s="338">
        <f t="shared" si="348"/>
        <v>0</v>
      </c>
      <c r="GA145" s="316" t="str">
        <f t="shared" si="349"/>
        <v/>
      </c>
      <c r="GB145" s="28" t="str">
        <f t="shared" si="350"/>
        <v/>
      </c>
      <c r="GC145" s="279"/>
      <c r="GD145" s="72"/>
      <c r="GE145" s="72"/>
      <c r="GF145" s="72"/>
      <c r="GG145" s="72"/>
      <c r="GH145" s="72"/>
      <c r="GI145" s="72"/>
      <c r="GJ145" s="72"/>
      <c r="GK145" s="72"/>
      <c r="GL145" s="72"/>
      <c r="GM145" s="72"/>
      <c r="GN145" s="72"/>
      <c r="GO145" s="279" t="str">
        <f>IF(IF(ISNUMBER(MATCH(INDEX($HA145:$LB145,1,GO$14),$GA$15:$GA$313,0)),1,"")=1,INDEX($HA145:$LB145,1,GO$14),"")</f>
        <v/>
      </c>
      <c r="GP145" s="286" t="str">
        <f t="shared" si="351"/>
        <v/>
      </c>
      <c r="GQ145" s="72"/>
      <c r="GR145" s="339" t="str">
        <f>IF(ISNUMBER(IF145),INDEX($GA$15:$GA$313,MATCH(IF145,$IE$15:$IE$190,0),1),"")</f>
        <v/>
      </c>
      <c r="GS145" s="341" t="str">
        <f t="shared" si="352"/>
        <v/>
      </c>
      <c r="GT145" s="340" t="str">
        <f t="shared" si="353"/>
        <v/>
      </c>
      <c r="GU145" s="279"/>
      <c r="GV145" s="72"/>
      <c r="GW145" s="72"/>
      <c r="GX145" s="72"/>
      <c r="GY145" s="72"/>
      <c r="GZ145" s="71"/>
      <c r="HA145" s="282"/>
      <c r="HB145" s="282"/>
      <c r="HC145" s="282"/>
      <c r="HD145" s="282"/>
      <c r="HE145" s="282"/>
      <c r="HF145" s="282"/>
      <c r="HG145" s="282"/>
      <c r="HH145" s="282"/>
      <c r="HI145" s="282"/>
      <c r="HJ145" s="282"/>
      <c r="HK145" s="293"/>
      <c r="HL145" s="293"/>
      <c r="HM145" s="75"/>
      <c r="HN145" s="293">
        <f>IF(HA145&lt;&gt;"",MAX(HN$14:HN144)+1,0)</f>
        <v>0</v>
      </c>
      <c r="HO145" s="293">
        <f>IF(HB145&lt;&gt;"",MAX(HO$14:HO144)+1,0)</f>
        <v>0</v>
      </c>
      <c r="HP145" s="293">
        <f>IF(HC145&lt;&gt;"",MAX(HP$14:HP144)+1,0)</f>
        <v>0</v>
      </c>
      <c r="HQ145" s="293">
        <f>IF(HD145&lt;&gt;"",MAX(HQ$14:HQ144)+1,0)</f>
        <v>0</v>
      </c>
      <c r="HR145" s="293">
        <f>IF(HE145&lt;&gt;"",MAX(HR$14:HR144)+1,0)</f>
        <v>0</v>
      </c>
      <c r="HS145" s="293">
        <f>IF(HF145&lt;&gt;"",MAX(HS$14:HS144)+1,0)</f>
        <v>0</v>
      </c>
      <c r="HT145" s="293">
        <f>IF(HG145&lt;&gt;"",MAX(HT$14:HT144)+1,0)</f>
        <v>0</v>
      </c>
      <c r="HU145" s="293">
        <f>IF(HH145&lt;&gt;"",MAX(HU$14:HU144)+1,0)</f>
        <v>0</v>
      </c>
      <c r="HV145" s="293">
        <f>IF(HI145&lt;&gt;"",MAX(HV$14:HV144)+1,0)</f>
        <v>0</v>
      </c>
      <c r="HW145" s="293">
        <f>IF(HJ145&lt;&gt;"",MAX(HW$14:HW144)+1,0)</f>
        <v>0</v>
      </c>
      <c r="HX145" s="293">
        <f>IF(HK145&lt;&gt;"",MAX(HX$14:HX144)+1,0)</f>
        <v>0</v>
      </c>
      <c r="HY145" s="293">
        <f>IF(HL145&lt;&gt;"",MAX(HY$14:HY144)+1,0)</f>
        <v>0</v>
      </c>
      <c r="HZ145" s="75">
        <f t="shared" si="354"/>
        <v>4</v>
      </c>
      <c r="IA145" s="75">
        <f t="shared" si="355"/>
        <v>0</v>
      </c>
      <c r="IB145" s="75">
        <f t="shared" si="356"/>
        <v>24</v>
      </c>
      <c r="IC145" s="75">
        <f t="shared" si="357"/>
        <v>0</v>
      </c>
      <c r="ID145" s="395" t="str">
        <f t="shared" si="358"/>
        <v/>
      </c>
      <c r="IE145" s="394">
        <f>IF(ISNUMBER(MATCH(GA145,$IC$15:$IC$313,0)),0,MAX(IE$14:IE144)+1)</f>
        <v>0</v>
      </c>
      <c r="IF145" s="394" t="str">
        <f t="shared" si="359"/>
        <v/>
      </c>
      <c r="IG145" s="383"/>
      <c r="IH145" s="80"/>
      <c r="II145" s="19"/>
      <c r="IJ145" s="282"/>
      <c r="IK145" s="71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W145" s="71"/>
      <c r="JX145" s="293" t="str">
        <f>IF(AND(ISNUMBER(JX$14),ISNUMBER(MATCH($IC145,DJ$15:DJ$313,0))),$IC145,"")</f>
        <v/>
      </c>
      <c r="JY145" s="293" t="str">
        <f>IF(AND(ISNUMBER(JY$14),ISNUMBER(MATCH($IC145,DK$15:DK$313,0))),$IC145,"")</f>
        <v/>
      </c>
      <c r="JZ145" s="293" t="str">
        <f>IF(AND(ISNUMBER(JZ$14),ISNUMBER(MATCH($IC145,DL$15:DL$313,0))),$IC145,"")</f>
        <v/>
      </c>
      <c r="KA145" s="293" t="str">
        <f>IF(AND(ISNUMBER(KA$14),ISNUMBER(MATCH($IC145,DM$15:DM$313,0))),$IC145,"")</f>
        <v/>
      </c>
      <c r="KB145" s="293" t="str">
        <f>IF(AND(ISNUMBER(KB$14),ISNUMBER(MATCH($IC145,DN$15:DN$313,0))),$IC145,"")</f>
        <v/>
      </c>
      <c r="KC145" s="293" t="str">
        <f>IF(AND(ISNUMBER(KC$14),ISNUMBER(MATCH($IC145,DO$15:DO$313,0))),$IC145,"")</f>
        <v/>
      </c>
      <c r="KD145" s="293" t="str">
        <f>IF(AND(ISNUMBER(KD$14),ISNUMBER(MATCH($IC145,DP$15:DP$313,0))),$IC145,"")</f>
        <v/>
      </c>
      <c r="KE145" s="293" t="str">
        <f>IF(AND(ISNUMBER(KE$14),ISNUMBER(MATCH($IC145,DQ$15:DQ$313,0))),$IC145,"")</f>
        <v/>
      </c>
      <c r="KF145" s="293" t="str">
        <f>IF(AND(ISNUMBER(KF$14),ISNUMBER(MATCH($IC145,DR$15:DR$313,0))),$IC145,"")</f>
        <v/>
      </c>
      <c r="KG145" s="293" t="str">
        <f>IF(AND(ISNUMBER(KG$14),ISNUMBER(MATCH($IC145,DS$15:DS$313,0))),$IC145,"")</f>
        <v/>
      </c>
      <c r="KH145" s="293" t="str">
        <f>IF(AND(ISNUMBER(KH$14),ISNUMBER(MATCH($IC145,DT$15:DT$313,0))),$IC145,"")</f>
        <v/>
      </c>
      <c r="KI145" s="293" t="str">
        <f>IF(AND(ISNUMBER(KI$14),ISNUMBER(MATCH($IC145,DU$15:DU$313,0))),$IC145,"")</f>
        <v/>
      </c>
      <c r="KJ145" s="293" t="str">
        <f>IF(AND(ISNUMBER(KJ$14),ISNUMBER(MATCH($IC145,DV$15:DV$313,0))),$IC145,"")</f>
        <v/>
      </c>
      <c r="KK145" s="293" t="str">
        <f>IF(AND(ISNUMBER(KK$14),ISNUMBER(MATCH($IC145,DW$15:DW$313,0))),$IC145,"")</f>
        <v/>
      </c>
      <c r="KL145" s="293" t="str">
        <f>IF(AND(ISNUMBER(KL$14),ISNUMBER(MATCH($IC145,DX$15:DX$313,0))),$IC145,"")</f>
        <v/>
      </c>
      <c r="KM145" s="293" t="str">
        <f>IF(AND(ISNUMBER(KM$14),ISNUMBER(MATCH($IC145,DY$15:DY$313,0))),$IC145,"")</f>
        <v/>
      </c>
      <c r="KN145" s="293" t="str">
        <f>IF(AND(ISNUMBER(KN$14),ISNUMBER(MATCH($IC145,DZ$15:DZ$313,0))),$IC145,"")</f>
        <v/>
      </c>
      <c r="KO145" s="293" t="str">
        <f>IF(AND(ISNUMBER(KO$14),ISNUMBER(MATCH($IC145,EA$15:EA$313,0))),$IC145,"")</f>
        <v/>
      </c>
      <c r="KP145" s="293" t="str">
        <f>IF(AND(ISNUMBER(KP$14),ISNUMBER(MATCH($IC145,EB$15:EB$313,0))),$IC145,"")</f>
        <v/>
      </c>
      <c r="KQ145" s="293" t="str">
        <f>IF(AND(ISNUMBER(KQ$14),ISNUMBER(MATCH($IC145,EC$15:EC$313,0))),$IC145,"")</f>
        <v/>
      </c>
      <c r="KR145" s="293" t="str">
        <f>IF(AND(ISNUMBER(KR$14),ISNUMBER(MATCH($IC145,ED$15:ED$313,0))),$IC145,"")</f>
        <v/>
      </c>
      <c r="KS145" s="293" t="str">
        <f>IF(AND(ISNUMBER(KS$14),ISNUMBER(MATCH($IC145,EE$15:EE$313,0))),$IC145,"")</f>
        <v/>
      </c>
      <c r="KT145" s="293" t="str">
        <f>IF(AND(ISNUMBER(KT$14),ISNUMBER(MATCH($IC145,EF$15:EF$313,0))),$IC145,"")</f>
        <v/>
      </c>
      <c r="KU145" s="293" t="str">
        <f>IF(AND(ISNUMBER(KU$14),ISNUMBER(MATCH($IC145,EG$15:EG$313,0))),$IC145,"")</f>
        <v/>
      </c>
      <c r="KV145" s="293" t="str">
        <f>IF(AND(ISNUMBER(KV$14),ISNUMBER(MATCH($IC145,EH$15:EH$313,0))),$IC145,"")</f>
        <v/>
      </c>
      <c r="KW145" s="293" t="str">
        <f>IF(AND(ISNUMBER(KW$14),ISNUMBER(MATCH($IC145,EI$15:EI$313,0))),$IC145,"")</f>
        <v/>
      </c>
      <c r="KX145" s="293" t="str">
        <f>IF(AND(ISNUMBER(KX$14),ISNUMBER(MATCH($IC145,EJ$15:EJ$313,0))),$IC145,"")</f>
        <v/>
      </c>
      <c r="KY145" s="293" t="str">
        <f>IF(AND(ISNUMBER(KY$14),ISNUMBER(MATCH($IC145,EK$15:EK$313,0))),$IC145,"")</f>
        <v/>
      </c>
      <c r="KZ145" s="293"/>
      <c r="LA145" s="293"/>
      <c r="LB145" s="293"/>
      <c r="LC145" s="75">
        <f>COUNTIF(JX145:KY145,"="&amp;IC145)</f>
        <v>0</v>
      </c>
      <c r="LD145" s="71"/>
      <c r="LE145" s="71"/>
      <c r="LF145" s="71"/>
      <c r="LG145" s="71"/>
      <c r="LH145" s="71"/>
      <c r="LI145" s="71"/>
      <c r="LJ145" s="71"/>
      <c r="LK145" s="71"/>
      <c r="LL145" s="71"/>
      <c r="LM145" s="71"/>
      <c r="LN145" s="71"/>
      <c r="LO145" s="71"/>
      <c r="LP145" s="71"/>
      <c r="LQ145" s="71"/>
    </row>
    <row r="146" spans="1:329" ht="6" customHeight="1" x14ac:dyDescent="0.25">
      <c r="A146" s="80"/>
      <c r="B146" s="305">
        <f t="shared" si="360"/>
        <v>132</v>
      </c>
      <c r="C146" s="207" t="s">
        <v>372</v>
      </c>
      <c r="D146" s="307" t="s">
        <v>606</v>
      </c>
      <c r="E146" s="71"/>
      <c r="F146" s="260"/>
      <c r="G146" s="261"/>
      <c r="H146" s="262"/>
      <c r="I146" s="260"/>
      <c r="J146" s="261"/>
      <c r="K146" s="262"/>
      <c r="L146" s="260"/>
      <c r="M146" s="261"/>
      <c r="N146" s="262"/>
      <c r="O146" s="260"/>
      <c r="P146" s="261"/>
      <c r="Q146" s="262"/>
      <c r="R146" s="260"/>
      <c r="S146" s="261"/>
      <c r="T146" s="262"/>
      <c r="U146" s="260"/>
      <c r="V146" s="261"/>
      <c r="W146" s="262"/>
      <c r="X146" s="260"/>
      <c r="Y146" s="261"/>
      <c r="Z146" s="262"/>
      <c r="AA146" s="260"/>
      <c r="AB146" s="261"/>
      <c r="AC146" s="262"/>
      <c r="AD146" s="260"/>
      <c r="AE146" s="261"/>
      <c r="AF146" s="262"/>
      <c r="AG146" s="260"/>
      <c r="AH146" s="261"/>
      <c r="AI146" s="262"/>
      <c r="AJ146" s="260"/>
      <c r="AK146" s="261"/>
      <c r="AL146" s="262"/>
      <c r="AM146" s="260"/>
      <c r="AN146" s="261"/>
      <c r="AO146" s="262"/>
      <c r="AP146" s="283"/>
      <c r="AQ146" s="356"/>
      <c r="AR146" s="351"/>
      <c r="AS146" s="283"/>
      <c r="AT146" s="356"/>
      <c r="AU146" s="351"/>
      <c r="AV146" s="260"/>
      <c r="AW146" s="261"/>
      <c r="AX146" s="262"/>
      <c r="AY146" s="260"/>
      <c r="AZ146" s="261"/>
      <c r="BA146" s="262"/>
      <c r="BB146" s="260"/>
      <c r="BC146" s="261"/>
      <c r="BD146" s="262"/>
      <c r="BE146" s="260"/>
      <c r="BF146" s="261"/>
      <c r="BG146" s="262"/>
      <c r="BH146" s="260"/>
      <c r="BI146" s="261"/>
      <c r="BJ146" s="262"/>
      <c r="BK146" s="260"/>
      <c r="BL146" s="261"/>
      <c r="BM146" s="262"/>
      <c r="BN146" s="260"/>
      <c r="BO146" s="261"/>
      <c r="BP146" s="262"/>
      <c r="BQ146" s="260"/>
      <c r="BR146" s="261"/>
      <c r="BS146" s="262"/>
      <c r="BT146" s="260"/>
      <c r="BU146" s="261"/>
      <c r="BV146" s="262"/>
      <c r="BW146" s="260"/>
      <c r="BX146" s="261"/>
      <c r="BY146" s="262"/>
      <c r="BZ146" s="260"/>
      <c r="CA146" s="261"/>
      <c r="CB146" s="262"/>
      <c r="CC146" s="260"/>
      <c r="CD146" s="261"/>
      <c r="CE146" s="262"/>
      <c r="CF146" s="376" t="s">
        <v>2</v>
      </c>
      <c r="CG146" s="229"/>
      <c r="CH146" s="230" t="str">
        <f>IF(ISNUMBER(FW146),IF(ISNUMBER(MATCH(GA146,$CG$15:$CG$313,0)),0,MAX(CH$14:CH145)+1),"")</f>
        <v/>
      </c>
      <c r="CI146" s="7" t="str">
        <f t="shared" si="265"/>
        <v/>
      </c>
      <c r="CJ146" s="7" t="str">
        <f t="shared" si="266"/>
        <v/>
      </c>
      <c r="CK146" s="7" t="str">
        <f t="shared" si="267"/>
        <v/>
      </c>
      <c r="CL146" s="7" t="str">
        <f t="shared" si="268"/>
        <v/>
      </c>
      <c r="CM146" s="7" t="str">
        <f t="shared" si="269"/>
        <v/>
      </c>
      <c r="CN146" s="7" t="str">
        <f t="shared" si="270"/>
        <v/>
      </c>
      <c r="CO146" s="7" t="str">
        <f t="shared" si="271"/>
        <v/>
      </c>
      <c r="CP146" s="7" t="str">
        <f t="shared" si="272"/>
        <v/>
      </c>
      <c r="CQ146" s="7" t="str">
        <f t="shared" si="273"/>
        <v/>
      </c>
      <c r="CR146" s="7" t="str">
        <f t="shared" si="274"/>
        <v/>
      </c>
      <c r="CS146" s="7" t="str">
        <f t="shared" si="275"/>
        <v/>
      </c>
      <c r="CT146" s="7" t="str">
        <f t="shared" si="276"/>
        <v/>
      </c>
      <c r="CU146" s="7" t="str">
        <f t="shared" si="277"/>
        <v/>
      </c>
      <c r="CV146" s="7" t="str">
        <f t="shared" si="278"/>
        <v/>
      </c>
      <c r="CW146" s="7" t="str">
        <f t="shared" si="279"/>
        <v/>
      </c>
      <c r="CX146" s="7" t="str">
        <f t="shared" si="280"/>
        <v/>
      </c>
      <c r="CY146" s="7" t="str">
        <f t="shared" si="281"/>
        <v/>
      </c>
      <c r="CZ146" s="7" t="str">
        <f t="shared" si="282"/>
        <v/>
      </c>
      <c r="DA146" s="7" t="str">
        <f t="shared" si="283"/>
        <v/>
      </c>
      <c r="DB146" s="7" t="str">
        <f t="shared" si="284"/>
        <v/>
      </c>
      <c r="DC146" s="7" t="str">
        <f t="shared" si="285"/>
        <v/>
      </c>
      <c r="DD146" s="7" t="str">
        <f t="shared" si="286"/>
        <v/>
      </c>
      <c r="DE146" s="7" t="str">
        <f t="shared" si="287"/>
        <v/>
      </c>
      <c r="DF146" s="7" t="str">
        <f t="shared" si="288"/>
        <v/>
      </c>
      <c r="DG146" s="7">
        <f t="shared" si="289"/>
        <v>37</v>
      </c>
      <c r="DH146" s="7">
        <f t="shared" si="290"/>
        <v>41</v>
      </c>
      <c r="DI146" s="65" t="s">
        <v>2</v>
      </c>
      <c r="DJ146" s="309" t="str">
        <f t="shared" si="291"/>
        <v>-</v>
      </c>
      <c r="DK146" s="309" t="str">
        <f t="shared" si="292"/>
        <v>-</v>
      </c>
      <c r="DL146" s="309" t="str">
        <f t="shared" si="293"/>
        <v>-</v>
      </c>
      <c r="DM146" s="309" t="str">
        <f t="shared" si="294"/>
        <v>-</v>
      </c>
      <c r="DN146" s="309" t="str">
        <f t="shared" si="295"/>
        <v>-</v>
      </c>
      <c r="DO146" s="309" t="str">
        <f t="shared" si="296"/>
        <v>-</v>
      </c>
      <c r="DP146" s="309" t="str">
        <f t="shared" si="297"/>
        <v>-</v>
      </c>
      <c r="DQ146" s="309" t="str">
        <f t="shared" si="298"/>
        <v>-</v>
      </c>
      <c r="DR146" s="309" t="str">
        <f t="shared" si="299"/>
        <v>-</v>
      </c>
      <c r="DS146" s="309" t="str">
        <f t="shared" si="300"/>
        <v>-</v>
      </c>
      <c r="DT146" s="309" t="str">
        <f t="shared" si="301"/>
        <v>-</v>
      </c>
      <c r="DU146" s="309" t="str">
        <f t="shared" si="302"/>
        <v>-</v>
      </c>
      <c r="DV146" s="309" t="str">
        <f t="shared" si="303"/>
        <v>-</v>
      </c>
      <c r="DW146" s="309" t="str">
        <f t="shared" si="304"/>
        <v>-</v>
      </c>
      <c r="DX146" s="309" t="str">
        <f t="shared" si="305"/>
        <v>-</v>
      </c>
      <c r="DY146" s="309" t="str">
        <f t="shared" si="306"/>
        <v>-</v>
      </c>
      <c r="DZ146" s="309" t="str">
        <f t="shared" si="307"/>
        <v>-</v>
      </c>
      <c r="EA146" s="309" t="str">
        <f t="shared" si="308"/>
        <v>-</v>
      </c>
      <c r="EB146" s="309" t="str">
        <f t="shared" si="309"/>
        <v>-</v>
      </c>
      <c r="EC146" s="309" t="str">
        <f t="shared" si="310"/>
        <v>-</v>
      </c>
      <c r="ED146" s="309" t="str">
        <f t="shared" si="311"/>
        <v>-</v>
      </c>
      <c r="EE146" s="309" t="str">
        <f t="shared" si="312"/>
        <v>-</v>
      </c>
      <c r="EF146" s="309" t="str">
        <f t="shared" si="313"/>
        <v>-</v>
      </c>
      <c r="EG146" s="309" t="str">
        <f t="shared" si="314"/>
        <v>-</v>
      </c>
      <c r="EH146" s="309" t="str">
        <f t="shared" si="315"/>
        <v>thkmin</v>
      </c>
      <c r="EI146" s="309" t="str">
        <f t="shared" si="316"/>
        <v>thkmin</v>
      </c>
      <c r="EJ146" s="7"/>
      <c r="EK146" s="7"/>
      <c r="EL146" s="7"/>
      <c r="EM146" s="34"/>
      <c r="EN146" s="66" t="str">
        <f t="shared" si="317"/>
        <v>-</v>
      </c>
      <c r="EO146" s="66" t="str">
        <f t="shared" si="318"/>
        <v>-</v>
      </c>
      <c r="EP146" s="66" t="str">
        <f t="shared" si="319"/>
        <v>-</v>
      </c>
      <c r="EQ146" s="66" t="str">
        <f t="shared" si="320"/>
        <v>-</v>
      </c>
      <c r="ER146" s="66" t="str">
        <f t="shared" si="321"/>
        <v>-</v>
      </c>
      <c r="ES146" s="66" t="str">
        <f t="shared" si="322"/>
        <v>-</v>
      </c>
      <c r="ET146" s="66" t="str">
        <f t="shared" si="323"/>
        <v>-</v>
      </c>
      <c r="EU146" s="66" t="str">
        <f t="shared" si="324"/>
        <v>-</v>
      </c>
      <c r="EV146" s="66" t="str">
        <f t="shared" si="325"/>
        <v>-</v>
      </c>
      <c r="EW146" s="66" t="str">
        <f t="shared" si="326"/>
        <v>-</v>
      </c>
      <c r="EX146" s="66" t="str">
        <f t="shared" si="327"/>
        <v>-</v>
      </c>
      <c r="EY146" s="66" t="str">
        <f t="shared" si="328"/>
        <v>-</v>
      </c>
      <c r="EZ146" s="66" t="str">
        <f t="shared" si="329"/>
        <v>-</v>
      </c>
      <c r="FA146" s="66" t="str">
        <f t="shared" si="330"/>
        <v>-</v>
      </c>
      <c r="FB146" s="66" t="str">
        <f t="shared" si="331"/>
        <v>-</v>
      </c>
      <c r="FC146" s="66" t="str">
        <f t="shared" si="332"/>
        <v>-</v>
      </c>
      <c r="FD146" s="66" t="str">
        <f t="shared" si="333"/>
        <v>-</v>
      </c>
      <c r="FE146" s="66" t="str">
        <f t="shared" si="334"/>
        <v>-</v>
      </c>
      <c r="FF146" s="66" t="str">
        <f t="shared" si="335"/>
        <v>-</v>
      </c>
      <c r="FG146" s="66" t="str">
        <f t="shared" si="336"/>
        <v>-</v>
      </c>
      <c r="FH146" s="66" t="str">
        <f t="shared" si="337"/>
        <v>-</v>
      </c>
      <c r="FI146" s="66" t="str">
        <f t="shared" si="338"/>
        <v>-</v>
      </c>
      <c r="FJ146" s="66" t="str">
        <f t="shared" si="339"/>
        <v>-</v>
      </c>
      <c r="FK146" s="66" t="str">
        <f t="shared" si="340"/>
        <v>-</v>
      </c>
      <c r="FL146" s="66">
        <f t="shared" si="341"/>
        <v>0.01</v>
      </c>
      <c r="FM146" s="66">
        <f t="shared" si="342"/>
        <v>9.9999999999999995E-7</v>
      </c>
      <c r="FN146" s="7"/>
      <c r="FO146" s="7"/>
      <c r="FP146" s="7"/>
      <c r="FQ146" s="97" t="s">
        <v>2</v>
      </c>
      <c r="FR146" s="71"/>
      <c r="FS146" s="7">
        <f>IF(ISNUMBER(INDEX($CI$15:$DI$314,$B146,GC$5)),MAX(FS$14:FS145)+1,0)</f>
        <v>0</v>
      </c>
      <c r="FT146" s="7" t="str">
        <f t="shared" si="343"/>
        <v/>
      </c>
      <c r="FU146" s="7" t="str">
        <f t="shared" si="344"/>
        <v/>
      </c>
      <c r="FV146" s="291">
        <f t="shared" si="345"/>
        <v>132</v>
      </c>
      <c r="FW146" s="291" t="str">
        <f t="shared" si="346"/>
        <v/>
      </c>
      <c r="FX146" s="291"/>
      <c r="FY146" s="85" t="str">
        <f t="shared" si="347"/>
        <v/>
      </c>
      <c r="FZ146" s="338">
        <f t="shared" si="348"/>
        <v>0</v>
      </c>
      <c r="GA146" s="316" t="str">
        <f t="shared" si="349"/>
        <v/>
      </c>
      <c r="GB146" s="28" t="str">
        <f t="shared" si="350"/>
        <v/>
      </c>
      <c r="GC146" s="279"/>
      <c r="GD146" s="72"/>
      <c r="GE146" s="72"/>
      <c r="GF146" s="72"/>
      <c r="GG146" s="72"/>
      <c r="GH146" s="72"/>
      <c r="GI146" s="72"/>
      <c r="GJ146" s="72"/>
      <c r="GK146" s="72"/>
      <c r="GL146" s="72"/>
      <c r="GM146" s="72"/>
      <c r="GN146" s="72"/>
      <c r="GO146" s="279" t="str">
        <f>IF(IF(ISNUMBER(MATCH(INDEX($HA146:$LB146,1,GO$14),$GA$15:$GA$313,0)),1,"")=1,INDEX($HA146:$LB146,1,GO$14),"")</f>
        <v/>
      </c>
      <c r="GP146" s="286" t="str">
        <f t="shared" si="351"/>
        <v/>
      </c>
      <c r="GQ146" s="72"/>
      <c r="GR146" s="339" t="str">
        <f>IF(ISNUMBER(IF146),INDEX($GA$15:$GA$313,MATCH(IF146,$IE$15:$IE$190,0),1),"")</f>
        <v/>
      </c>
      <c r="GS146" s="341" t="str">
        <f t="shared" si="352"/>
        <v/>
      </c>
      <c r="GT146" s="340" t="str">
        <f t="shared" si="353"/>
        <v/>
      </c>
      <c r="GU146" s="279"/>
      <c r="GV146" s="72"/>
      <c r="GW146" s="72"/>
      <c r="GX146" s="72"/>
      <c r="GY146" s="72"/>
      <c r="GZ146" s="71"/>
      <c r="HA146" s="282"/>
      <c r="HB146" s="282"/>
      <c r="HC146" s="282"/>
      <c r="HD146" s="282"/>
      <c r="HE146" s="282"/>
      <c r="HF146" s="282"/>
      <c r="HG146" s="282"/>
      <c r="HH146" s="282"/>
      <c r="HI146" s="282"/>
      <c r="HJ146" s="282"/>
      <c r="HK146" s="293"/>
      <c r="HL146" s="293"/>
      <c r="HM146" s="75"/>
      <c r="HN146" s="293">
        <f>IF(HA146&lt;&gt;"",MAX(HN$14:HN145)+1,0)</f>
        <v>0</v>
      </c>
      <c r="HO146" s="293">
        <f>IF(HB146&lt;&gt;"",MAX(HO$14:HO145)+1,0)</f>
        <v>0</v>
      </c>
      <c r="HP146" s="293">
        <f>IF(HC146&lt;&gt;"",MAX(HP$14:HP145)+1,0)</f>
        <v>0</v>
      </c>
      <c r="HQ146" s="293">
        <f>IF(HD146&lt;&gt;"",MAX(HQ$14:HQ145)+1,0)</f>
        <v>0</v>
      </c>
      <c r="HR146" s="293">
        <f>IF(HE146&lt;&gt;"",MAX(HR$14:HR145)+1,0)</f>
        <v>0</v>
      </c>
      <c r="HS146" s="293">
        <f>IF(HF146&lt;&gt;"",MAX(HS$14:HS145)+1,0)</f>
        <v>0</v>
      </c>
      <c r="HT146" s="293">
        <f>IF(HG146&lt;&gt;"",MAX(HT$14:HT145)+1,0)</f>
        <v>0</v>
      </c>
      <c r="HU146" s="293">
        <f>IF(HH146&lt;&gt;"",MAX(HU$14:HU145)+1,0)</f>
        <v>0</v>
      </c>
      <c r="HV146" s="293">
        <f>IF(HI146&lt;&gt;"",MAX(HV$14:HV145)+1,0)</f>
        <v>0</v>
      </c>
      <c r="HW146" s="293">
        <f>IF(HJ146&lt;&gt;"",MAX(HW$14:HW145)+1,0)</f>
        <v>0</v>
      </c>
      <c r="HX146" s="293">
        <f>IF(HK146&lt;&gt;"",MAX(HX$14:HX145)+1,0)</f>
        <v>0</v>
      </c>
      <c r="HY146" s="293">
        <f>IF(HL146&lt;&gt;"",MAX(HY$14:HY145)+1,0)</f>
        <v>0</v>
      </c>
      <c r="HZ146" s="75">
        <f t="shared" si="354"/>
        <v>4</v>
      </c>
      <c r="IA146" s="75">
        <f t="shared" si="355"/>
        <v>0</v>
      </c>
      <c r="IB146" s="75">
        <f t="shared" si="356"/>
        <v>25</v>
      </c>
      <c r="IC146" s="75">
        <f t="shared" si="357"/>
        <v>0</v>
      </c>
      <c r="ID146" s="395" t="str">
        <f t="shared" si="358"/>
        <v/>
      </c>
      <c r="IE146" s="394">
        <f>IF(ISNUMBER(MATCH(GA146,$IC$15:$IC$313,0)),0,MAX(IE$14:IE145)+1)</f>
        <v>0</v>
      </c>
      <c r="IF146" s="394" t="str">
        <f t="shared" si="359"/>
        <v/>
      </c>
      <c r="IG146" s="383"/>
      <c r="IH146" s="80"/>
      <c r="II146" s="19"/>
      <c r="IJ146" s="282"/>
      <c r="IK146" s="71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  <c r="IY146" s="19"/>
      <c r="IZ146" s="19"/>
      <c r="JW146" s="71"/>
      <c r="JX146" s="293" t="str">
        <f>IF(AND(ISNUMBER(JX$14),ISNUMBER(MATCH($IC146,DJ$15:DJ$313,0))),$IC146,"")</f>
        <v/>
      </c>
      <c r="JY146" s="293" t="str">
        <f>IF(AND(ISNUMBER(JY$14),ISNUMBER(MATCH($IC146,DK$15:DK$313,0))),$IC146,"")</f>
        <v/>
      </c>
      <c r="JZ146" s="293" t="str">
        <f>IF(AND(ISNUMBER(JZ$14),ISNUMBER(MATCH($IC146,DL$15:DL$313,0))),$IC146,"")</f>
        <v/>
      </c>
      <c r="KA146" s="293" t="str">
        <f>IF(AND(ISNUMBER(KA$14),ISNUMBER(MATCH($IC146,DM$15:DM$313,0))),$IC146,"")</f>
        <v/>
      </c>
      <c r="KB146" s="293" t="str">
        <f>IF(AND(ISNUMBER(KB$14),ISNUMBER(MATCH($IC146,DN$15:DN$313,0))),$IC146,"")</f>
        <v/>
      </c>
      <c r="KC146" s="293" t="str">
        <f>IF(AND(ISNUMBER(KC$14),ISNUMBER(MATCH($IC146,DO$15:DO$313,0))),$IC146,"")</f>
        <v/>
      </c>
      <c r="KD146" s="293" t="str">
        <f>IF(AND(ISNUMBER(KD$14),ISNUMBER(MATCH($IC146,DP$15:DP$313,0))),$IC146,"")</f>
        <v/>
      </c>
      <c r="KE146" s="293" t="str">
        <f>IF(AND(ISNUMBER(KE$14),ISNUMBER(MATCH($IC146,DQ$15:DQ$313,0))),$IC146,"")</f>
        <v/>
      </c>
      <c r="KF146" s="293" t="str">
        <f>IF(AND(ISNUMBER(KF$14),ISNUMBER(MATCH($IC146,DR$15:DR$313,0))),$IC146,"")</f>
        <v/>
      </c>
      <c r="KG146" s="293" t="str">
        <f>IF(AND(ISNUMBER(KG$14),ISNUMBER(MATCH($IC146,DS$15:DS$313,0))),$IC146,"")</f>
        <v/>
      </c>
      <c r="KH146" s="293" t="str">
        <f>IF(AND(ISNUMBER(KH$14),ISNUMBER(MATCH($IC146,DT$15:DT$313,0))),$IC146,"")</f>
        <v/>
      </c>
      <c r="KI146" s="293" t="str">
        <f>IF(AND(ISNUMBER(KI$14),ISNUMBER(MATCH($IC146,DU$15:DU$313,0))),$IC146,"")</f>
        <v/>
      </c>
      <c r="KJ146" s="293" t="str">
        <f>IF(AND(ISNUMBER(KJ$14),ISNUMBER(MATCH($IC146,DV$15:DV$313,0))),$IC146,"")</f>
        <v/>
      </c>
      <c r="KK146" s="293" t="str">
        <f>IF(AND(ISNUMBER(KK$14),ISNUMBER(MATCH($IC146,DW$15:DW$313,0))),$IC146,"")</f>
        <v/>
      </c>
      <c r="KL146" s="293" t="str">
        <f>IF(AND(ISNUMBER(KL$14),ISNUMBER(MATCH($IC146,DX$15:DX$313,0))),$IC146,"")</f>
        <v/>
      </c>
      <c r="KM146" s="293" t="str">
        <f>IF(AND(ISNUMBER(KM$14),ISNUMBER(MATCH($IC146,DY$15:DY$313,0))),$IC146,"")</f>
        <v/>
      </c>
      <c r="KN146" s="293" t="str">
        <f>IF(AND(ISNUMBER(KN$14),ISNUMBER(MATCH($IC146,DZ$15:DZ$313,0))),$IC146,"")</f>
        <v/>
      </c>
      <c r="KO146" s="293" t="str">
        <f>IF(AND(ISNUMBER(KO$14),ISNUMBER(MATCH($IC146,EA$15:EA$313,0))),$IC146,"")</f>
        <v/>
      </c>
      <c r="KP146" s="293" t="str">
        <f>IF(AND(ISNUMBER(KP$14),ISNUMBER(MATCH($IC146,EB$15:EB$313,0))),$IC146,"")</f>
        <v/>
      </c>
      <c r="KQ146" s="293" t="str">
        <f>IF(AND(ISNUMBER(KQ$14),ISNUMBER(MATCH($IC146,EC$15:EC$313,0))),$IC146,"")</f>
        <v/>
      </c>
      <c r="KR146" s="293" t="str">
        <f>IF(AND(ISNUMBER(KR$14),ISNUMBER(MATCH($IC146,ED$15:ED$313,0))),$IC146,"")</f>
        <v/>
      </c>
      <c r="KS146" s="293" t="str">
        <f>IF(AND(ISNUMBER(KS$14),ISNUMBER(MATCH($IC146,EE$15:EE$313,0))),$IC146,"")</f>
        <v/>
      </c>
      <c r="KT146" s="293" t="str">
        <f>IF(AND(ISNUMBER(KT$14),ISNUMBER(MATCH($IC146,EF$15:EF$313,0))),$IC146,"")</f>
        <v/>
      </c>
      <c r="KU146" s="293" t="str">
        <f>IF(AND(ISNUMBER(KU$14),ISNUMBER(MATCH($IC146,EG$15:EG$313,0))),$IC146,"")</f>
        <v/>
      </c>
      <c r="KV146" s="293" t="str">
        <f>IF(AND(ISNUMBER(KV$14),ISNUMBER(MATCH($IC146,EH$15:EH$313,0))),$IC146,"")</f>
        <v/>
      </c>
      <c r="KW146" s="293" t="str">
        <f>IF(AND(ISNUMBER(KW$14),ISNUMBER(MATCH($IC146,EI$15:EI$313,0))),$IC146,"")</f>
        <v/>
      </c>
      <c r="KX146" s="293" t="str">
        <f>IF(AND(ISNUMBER(KX$14),ISNUMBER(MATCH($IC146,EJ$15:EJ$313,0))),$IC146,"")</f>
        <v/>
      </c>
      <c r="KY146" s="293" t="str">
        <f>IF(AND(ISNUMBER(KY$14),ISNUMBER(MATCH($IC146,EK$15:EK$313,0))),$IC146,"")</f>
        <v/>
      </c>
      <c r="KZ146" s="293"/>
      <c r="LA146" s="293"/>
      <c r="LB146" s="293"/>
      <c r="LC146" s="75">
        <f>COUNTIF(JX146:KY146,"="&amp;IC146)</f>
        <v>0</v>
      </c>
      <c r="LD146" s="71"/>
      <c r="LE146" s="71"/>
      <c r="LF146" s="71"/>
      <c r="LG146" s="71"/>
      <c r="LH146" s="71"/>
      <c r="LI146" s="71"/>
      <c r="LJ146" s="71"/>
      <c r="LK146" s="71"/>
      <c r="LL146" s="71"/>
      <c r="LM146" s="71"/>
      <c r="LN146" s="71"/>
      <c r="LO146" s="71"/>
      <c r="LP146" s="71"/>
      <c r="LQ146" s="71"/>
    </row>
    <row r="147" spans="1:329" ht="6" customHeight="1" x14ac:dyDescent="0.25">
      <c r="A147" s="80"/>
      <c r="B147" s="305">
        <f t="shared" si="360"/>
        <v>133</v>
      </c>
      <c r="C147" s="84" t="s">
        <v>248</v>
      </c>
      <c r="D147" s="307" t="s">
        <v>607</v>
      </c>
      <c r="E147" s="71"/>
      <c r="F147" s="260"/>
      <c r="G147" s="261"/>
      <c r="H147" s="262"/>
      <c r="I147" s="260"/>
      <c r="J147" s="261"/>
      <c r="K147" s="262"/>
      <c r="L147" s="260"/>
      <c r="M147" s="261"/>
      <c r="N147" s="262"/>
      <c r="O147" s="260"/>
      <c r="P147" s="261"/>
      <c r="Q147" s="262"/>
      <c r="R147" s="260"/>
      <c r="S147" s="261"/>
      <c r="T147" s="262"/>
      <c r="U147" s="260"/>
      <c r="V147" s="261"/>
      <c r="W147" s="262"/>
      <c r="X147" s="260"/>
      <c r="Y147" s="261"/>
      <c r="Z147" s="262"/>
      <c r="AA147" s="260"/>
      <c r="AB147" s="261"/>
      <c r="AC147" s="262"/>
      <c r="AD147" s="260"/>
      <c r="AE147" s="261"/>
      <c r="AF147" s="262"/>
      <c r="AG147" s="260"/>
      <c r="AH147" s="261"/>
      <c r="AI147" s="262"/>
      <c r="AJ147" s="260"/>
      <c r="AK147" s="261"/>
      <c r="AL147" s="262"/>
      <c r="AM147" s="260"/>
      <c r="AN147" s="261"/>
      <c r="AO147" s="262"/>
      <c r="AP147" s="283"/>
      <c r="AQ147" s="356"/>
      <c r="AR147" s="351"/>
      <c r="AS147" s="283"/>
      <c r="AT147" s="356"/>
      <c r="AU147" s="351"/>
      <c r="AV147" s="260"/>
      <c r="AW147" s="261"/>
      <c r="AX147" s="262"/>
      <c r="AY147" s="260"/>
      <c r="AZ147" s="261"/>
      <c r="BA147" s="262"/>
      <c r="BB147" s="260"/>
      <c r="BC147" s="261"/>
      <c r="BD147" s="262"/>
      <c r="BE147" s="260"/>
      <c r="BF147" s="261"/>
      <c r="BG147" s="262"/>
      <c r="BH147" s="260"/>
      <c r="BI147" s="261"/>
      <c r="BJ147" s="262"/>
      <c r="BK147" s="260"/>
      <c r="BL147" s="261"/>
      <c r="BM147" s="262"/>
      <c r="BN147" s="260"/>
      <c r="BO147" s="261"/>
      <c r="BP147" s="262"/>
      <c r="BQ147" s="260"/>
      <c r="BR147" s="261"/>
      <c r="BS147" s="262"/>
      <c r="BT147" s="260"/>
      <c r="BU147" s="261"/>
      <c r="BV147" s="262"/>
      <c r="BW147" s="260"/>
      <c r="BX147" s="261"/>
      <c r="BY147" s="262"/>
      <c r="BZ147" s="260"/>
      <c r="CA147" s="261"/>
      <c r="CB147" s="262"/>
      <c r="CC147" s="260"/>
      <c r="CD147" s="261"/>
      <c r="CE147" s="262"/>
      <c r="CF147" s="376" t="s">
        <v>2</v>
      </c>
      <c r="CG147" s="229"/>
      <c r="CH147" s="230" t="str">
        <f>IF(ISNUMBER(FW147),IF(ISNUMBER(MATCH(GA147,$CG$15:$CG$313,0)),0,MAX(CH$14:CH146)+1),"")</f>
        <v/>
      </c>
      <c r="CI147" s="7" t="str">
        <f t="shared" si="265"/>
        <v/>
      </c>
      <c r="CJ147" s="7" t="str">
        <f t="shared" si="266"/>
        <v/>
      </c>
      <c r="CK147" s="7" t="str">
        <f t="shared" si="267"/>
        <v/>
      </c>
      <c r="CL147" s="7" t="str">
        <f t="shared" si="268"/>
        <v/>
      </c>
      <c r="CM147" s="7" t="str">
        <f t="shared" si="269"/>
        <v/>
      </c>
      <c r="CN147" s="7" t="str">
        <f t="shared" si="270"/>
        <v/>
      </c>
      <c r="CO147" s="7">
        <f t="shared" si="271"/>
        <v>6</v>
      </c>
      <c r="CP147" s="7" t="str">
        <f t="shared" si="272"/>
        <v/>
      </c>
      <c r="CQ147" s="7" t="str">
        <f t="shared" si="273"/>
        <v/>
      </c>
      <c r="CR147" s="7" t="str">
        <f t="shared" si="274"/>
        <v/>
      </c>
      <c r="CS147" s="7" t="str">
        <f t="shared" si="275"/>
        <v/>
      </c>
      <c r="CT147" s="7" t="str">
        <f t="shared" si="276"/>
        <v/>
      </c>
      <c r="CU147" s="7" t="str">
        <f t="shared" si="277"/>
        <v/>
      </c>
      <c r="CV147" s="7" t="str">
        <f t="shared" si="278"/>
        <v/>
      </c>
      <c r="CW147" s="7" t="str">
        <f t="shared" si="279"/>
        <v/>
      </c>
      <c r="CX147" s="7" t="str">
        <f t="shared" si="280"/>
        <v/>
      </c>
      <c r="CY147" s="7" t="str">
        <f t="shared" si="281"/>
        <v/>
      </c>
      <c r="CZ147" s="7" t="str">
        <f t="shared" si="282"/>
        <v/>
      </c>
      <c r="DA147" s="7" t="str">
        <f t="shared" si="283"/>
        <v/>
      </c>
      <c r="DB147" s="7" t="str">
        <f t="shared" si="284"/>
        <v/>
      </c>
      <c r="DC147" s="7" t="str">
        <f t="shared" si="285"/>
        <v/>
      </c>
      <c r="DD147" s="7" t="str">
        <f t="shared" si="286"/>
        <v/>
      </c>
      <c r="DE147" s="7" t="str">
        <f t="shared" si="287"/>
        <v/>
      </c>
      <c r="DF147" s="7" t="str">
        <f t="shared" si="288"/>
        <v/>
      </c>
      <c r="DG147" s="7">
        <f t="shared" si="289"/>
        <v>44</v>
      </c>
      <c r="DH147" s="7">
        <f t="shared" si="290"/>
        <v>42</v>
      </c>
      <c r="DI147" s="65" t="s">
        <v>2</v>
      </c>
      <c r="DJ147" s="309" t="str">
        <f t="shared" si="291"/>
        <v>-</v>
      </c>
      <c r="DK147" s="309" t="str">
        <f t="shared" si="292"/>
        <v>-</v>
      </c>
      <c r="DL147" s="309" t="str">
        <f t="shared" si="293"/>
        <v>-</v>
      </c>
      <c r="DM147" s="309" t="str">
        <f t="shared" si="294"/>
        <v>-</v>
      </c>
      <c r="DN147" s="309" t="str">
        <f t="shared" si="295"/>
        <v>-</v>
      </c>
      <c r="DO147" s="309" t="str">
        <f t="shared" si="296"/>
        <v>-</v>
      </c>
      <c r="DP147" s="309" t="str">
        <f t="shared" si="297"/>
        <v>nprs</v>
      </c>
      <c r="DQ147" s="309" t="str">
        <f t="shared" si="298"/>
        <v>-</v>
      </c>
      <c r="DR147" s="309" t="str">
        <f t="shared" si="299"/>
        <v>-</v>
      </c>
      <c r="DS147" s="309" t="str">
        <f t="shared" si="300"/>
        <v>-</v>
      </c>
      <c r="DT147" s="309" t="str">
        <f t="shared" si="301"/>
        <v>-</v>
      </c>
      <c r="DU147" s="309" t="str">
        <f t="shared" si="302"/>
        <v>-</v>
      </c>
      <c r="DV147" s="309" t="str">
        <f t="shared" si="303"/>
        <v>-</v>
      </c>
      <c r="DW147" s="309" t="str">
        <f t="shared" si="304"/>
        <v>-</v>
      </c>
      <c r="DX147" s="309" t="str">
        <f t="shared" si="305"/>
        <v>-</v>
      </c>
      <c r="DY147" s="309" t="str">
        <f t="shared" si="306"/>
        <v>-</v>
      </c>
      <c r="DZ147" s="309" t="str">
        <f t="shared" si="307"/>
        <v>-</v>
      </c>
      <c r="EA147" s="309" t="str">
        <f t="shared" si="308"/>
        <v>-</v>
      </c>
      <c r="EB147" s="309" t="str">
        <f t="shared" si="309"/>
        <v>-</v>
      </c>
      <c r="EC147" s="309" t="str">
        <f t="shared" si="310"/>
        <v>-</v>
      </c>
      <c r="ED147" s="309" t="str">
        <f t="shared" si="311"/>
        <v>-</v>
      </c>
      <c r="EE147" s="309" t="str">
        <f t="shared" si="312"/>
        <v>-</v>
      </c>
      <c r="EF147" s="309" t="str">
        <f t="shared" si="313"/>
        <v>-</v>
      </c>
      <c r="EG147" s="309" t="str">
        <f t="shared" si="314"/>
        <v>-</v>
      </c>
      <c r="EH147" s="309" t="str">
        <f t="shared" si="315"/>
        <v>nprs</v>
      </c>
      <c r="EI147" s="309" t="str">
        <f t="shared" si="316"/>
        <v>nprs</v>
      </c>
      <c r="EJ147" s="7"/>
      <c r="EK147" s="7"/>
      <c r="EL147" s="7"/>
      <c r="EM147" s="34"/>
      <c r="EN147" s="66" t="str">
        <f t="shared" si="317"/>
        <v>-</v>
      </c>
      <c r="EO147" s="66" t="str">
        <f t="shared" si="318"/>
        <v>-</v>
      </c>
      <c r="EP147" s="66" t="str">
        <f t="shared" si="319"/>
        <v>-</v>
      </c>
      <c r="EQ147" s="66" t="str">
        <f t="shared" si="320"/>
        <v>-</v>
      </c>
      <c r="ER147" s="66" t="str">
        <f t="shared" si="321"/>
        <v>-</v>
      </c>
      <c r="ES147" s="66" t="str">
        <f t="shared" si="322"/>
        <v>-</v>
      </c>
      <c r="ET147" s="66">
        <f t="shared" si="323"/>
        <v>100</v>
      </c>
      <c r="EU147" s="66" t="str">
        <f t="shared" si="324"/>
        <v>-</v>
      </c>
      <c r="EV147" s="66" t="str">
        <f t="shared" si="325"/>
        <v>-</v>
      </c>
      <c r="EW147" s="66" t="str">
        <f t="shared" si="326"/>
        <v>-</v>
      </c>
      <c r="EX147" s="66" t="str">
        <f t="shared" si="327"/>
        <v>-</v>
      </c>
      <c r="EY147" s="66" t="str">
        <f t="shared" si="328"/>
        <v>-</v>
      </c>
      <c r="EZ147" s="66" t="str">
        <f t="shared" si="329"/>
        <v>-</v>
      </c>
      <c r="FA147" s="66" t="str">
        <f t="shared" si="330"/>
        <v>-</v>
      </c>
      <c r="FB147" s="66" t="str">
        <f t="shared" si="331"/>
        <v>-</v>
      </c>
      <c r="FC147" s="66" t="str">
        <f t="shared" si="332"/>
        <v>-</v>
      </c>
      <c r="FD147" s="66" t="str">
        <f t="shared" si="333"/>
        <v>-</v>
      </c>
      <c r="FE147" s="66" t="str">
        <f t="shared" si="334"/>
        <v>-</v>
      </c>
      <c r="FF147" s="66" t="str">
        <f t="shared" si="335"/>
        <v>-</v>
      </c>
      <c r="FG147" s="66" t="str">
        <f t="shared" si="336"/>
        <v>-</v>
      </c>
      <c r="FH147" s="66" t="str">
        <f t="shared" si="337"/>
        <v>-</v>
      </c>
      <c r="FI147" s="66" t="str">
        <f t="shared" si="338"/>
        <v>-</v>
      </c>
      <c r="FJ147" s="66" t="str">
        <f t="shared" si="339"/>
        <v>-</v>
      </c>
      <c r="FK147" s="66" t="str">
        <f t="shared" si="340"/>
        <v>-</v>
      </c>
      <c r="FL147" s="66" t="str">
        <f t="shared" si="341"/>
        <v>nprs</v>
      </c>
      <c r="FM147" s="66">
        <f t="shared" si="342"/>
        <v>-1</v>
      </c>
      <c r="FN147" s="7"/>
      <c r="FO147" s="7"/>
      <c r="FP147" s="7"/>
      <c r="FQ147" s="97" t="s">
        <v>2</v>
      </c>
      <c r="FR147" s="71"/>
      <c r="FS147" s="7">
        <f>IF(ISNUMBER(INDEX($CI$15:$DI$314,$B147,GC$5)),MAX(FS$14:FS146)+1,0)</f>
        <v>0</v>
      </c>
      <c r="FT147" s="7" t="str">
        <f t="shared" si="343"/>
        <v/>
      </c>
      <c r="FU147" s="7" t="str">
        <f t="shared" si="344"/>
        <v/>
      </c>
      <c r="FV147" s="291">
        <f t="shared" si="345"/>
        <v>133</v>
      </c>
      <c r="FW147" s="291" t="str">
        <f t="shared" si="346"/>
        <v/>
      </c>
      <c r="FX147" s="291"/>
      <c r="FY147" s="85" t="str">
        <f t="shared" si="347"/>
        <v/>
      </c>
      <c r="FZ147" s="338">
        <f t="shared" si="348"/>
        <v>0</v>
      </c>
      <c r="GA147" s="316" t="str">
        <f t="shared" si="349"/>
        <v/>
      </c>
      <c r="GB147" s="28" t="str">
        <f t="shared" si="350"/>
        <v/>
      </c>
      <c r="GC147" s="279"/>
      <c r="GD147" s="72"/>
      <c r="GE147" s="72"/>
      <c r="GF147" s="72"/>
      <c r="GG147" s="72"/>
      <c r="GH147" s="72"/>
      <c r="GI147" s="72"/>
      <c r="GJ147" s="72"/>
      <c r="GK147" s="72"/>
      <c r="GL147" s="72"/>
      <c r="GM147" s="72"/>
      <c r="GN147" s="72"/>
      <c r="GO147" s="279" t="str">
        <f>IF(IF(ISNUMBER(MATCH(INDEX($HA147:$LB147,1,GO$14),$GA$15:$GA$313,0)),1,"")=1,INDEX($HA147:$LB147,1,GO$14),"")</f>
        <v/>
      </c>
      <c r="GP147" s="286" t="str">
        <f t="shared" si="351"/>
        <v/>
      </c>
      <c r="GQ147" s="72"/>
      <c r="GR147" s="339" t="str">
        <f>IF(ISNUMBER(IF147),INDEX($GA$15:$GA$313,MATCH(IF147,$IE$15:$IE$190,0),1),"")</f>
        <v/>
      </c>
      <c r="GS147" s="341" t="str">
        <f t="shared" si="352"/>
        <v/>
      </c>
      <c r="GT147" s="340" t="str">
        <f t="shared" si="353"/>
        <v/>
      </c>
      <c r="GU147" s="279"/>
      <c r="GV147" s="72"/>
      <c r="GW147" s="72"/>
      <c r="GX147" s="72"/>
      <c r="GY147" s="72"/>
      <c r="GZ147" s="71"/>
      <c r="HA147" s="282"/>
      <c r="HB147" s="282"/>
      <c r="HC147" s="282"/>
      <c r="HD147" s="282"/>
      <c r="HE147" s="282"/>
      <c r="HF147" s="282"/>
      <c r="HG147" s="282"/>
      <c r="HH147" s="282"/>
      <c r="HI147" s="282"/>
      <c r="HJ147" s="282"/>
      <c r="HK147" s="293"/>
      <c r="HL147" s="293"/>
      <c r="HM147" s="75"/>
      <c r="HN147" s="293">
        <f>IF(HA147&lt;&gt;"",MAX(HN$14:HN146)+1,0)</f>
        <v>0</v>
      </c>
      <c r="HO147" s="293">
        <f>IF(HB147&lt;&gt;"",MAX(HO$14:HO146)+1,0)</f>
        <v>0</v>
      </c>
      <c r="HP147" s="293">
        <f>IF(HC147&lt;&gt;"",MAX(HP$14:HP146)+1,0)</f>
        <v>0</v>
      </c>
      <c r="HQ147" s="293">
        <f>IF(HD147&lt;&gt;"",MAX(HQ$14:HQ146)+1,0)</f>
        <v>0</v>
      </c>
      <c r="HR147" s="293">
        <f>IF(HE147&lt;&gt;"",MAX(HR$14:HR146)+1,0)</f>
        <v>0</v>
      </c>
      <c r="HS147" s="293">
        <f>IF(HF147&lt;&gt;"",MAX(HS$14:HS146)+1,0)</f>
        <v>0</v>
      </c>
      <c r="HT147" s="293">
        <f>IF(HG147&lt;&gt;"",MAX(HT$14:HT146)+1,0)</f>
        <v>0</v>
      </c>
      <c r="HU147" s="293">
        <f>IF(HH147&lt;&gt;"",MAX(HU$14:HU146)+1,0)</f>
        <v>0</v>
      </c>
      <c r="HV147" s="293">
        <f>IF(HI147&lt;&gt;"",MAX(HV$14:HV146)+1,0)</f>
        <v>0</v>
      </c>
      <c r="HW147" s="293">
        <f>IF(HJ147&lt;&gt;"",MAX(HW$14:HW146)+1,0)</f>
        <v>0</v>
      </c>
      <c r="HX147" s="293">
        <f>IF(HK147&lt;&gt;"",MAX(HX$14:HX146)+1,0)</f>
        <v>0</v>
      </c>
      <c r="HY147" s="293">
        <f>IF(HL147&lt;&gt;"",MAX(HY$14:HY146)+1,0)</f>
        <v>0</v>
      </c>
      <c r="HZ147" s="75">
        <f t="shared" si="354"/>
        <v>4</v>
      </c>
      <c r="IA147" s="75">
        <f t="shared" si="355"/>
        <v>0</v>
      </c>
      <c r="IB147" s="75">
        <f t="shared" si="356"/>
        <v>26</v>
      </c>
      <c r="IC147" s="75">
        <f t="shared" si="357"/>
        <v>0</v>
      </c>
      <c r="ID147" s="395" t="str">
        <f t="shared" si="358"/>
        <v/>
      </c>
      <c r="IE147" s="394">
        <f>IF(ISNUMBER(MATCH(GA147,$IC$15:$IC$313,0)),0,MAX(IE$14:IE146)+1)</f>
        <v>0</v>
      </c>
      <c r="IF147" s="394" t="str">
        <f t="shared" si="359"/>
        <v/>
      </c>
      <c r="IG147" s="383"/>
      <c r="IH147" s="80"/>
      <c r="II147" s="19"/>
      <c r="IJ147" s="282"/>
      <c r="IK147" s="71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  <c r="IY147" s="19"/>
      <c r="IZ147" s="19"/>
      <c r="JW147" s="71"/>
      <c r="JX147" s="293" t="str">
        <f>IF(AND(ISNUMBER(JX$14),ISNUMBER(MATCH($IC147,DJ$15:DJ$313,0))),$IC147,"")</f>
        <v/>
      </c>
      <c r="JY147" s="293" t="str">
        <f>IF(AND(ISNUMBER(JY$14),ISNUMBER(MATCH($IC147,DK$15:DK$313,0))),$IC147,"")</f>
        <v/>
      </c>
      <c r="JZ147" s="293" t="str">
        <f>IF(AND(ISNUMBER(JZ$14),ISNUMBER(MATCH($IC147,DL$15:DL$313,0))),$IC147,"")</f>
        <v/>
      </c>
      <c r="KA147" s="293" t="str">
        <f>IF(AND(ISNUMBER(KA$14),ISNUMBER(MATCH($IC147,DM$15:DM$313,0))),$IC147,"")</f>
        <v/>
      </c>
      <c r="KB147" s="293" t="str">
        <f>IF(AND(ISNUMBER(KB$14),ISNUMBER(MATCH($IC147,DN$15:DN$313,0))),$IC147,"")</f>
        <v/>
      </c>
      <c r="KC147" s="293" t="str">
        <f>IF(AND(ISNUMBER(KC$14),ISNUMBER(MATCH($IC147,DO$15:DO$313,0))),$IC147,"")</f>
        <v/>
      </c>
      <c r="KD147" s="293" t="str">
        <f>IF(AND(ISNUMBER(KD$14),ISNUMBER(MATCH($IC147,DP$15:DP$313,0))),$IC147,"")</f>
        <v/>
      </c>
      <c r="KE147" s="293" t="str">
        <f>IF(AND(ISNUMBER(KE$14),ISNUMBER(MATCH($IC147,DQ$15:DQ$313,0))),$IC147,"")</f>
        <v/>
      </c>
      <c r="KF147" s="293" t="str">
        <f>IF(AND(ISNUMBER(KF$14),ISNUMBER(MATCH($IC147,DR$15:DR$313,0))),$IC147,"")</f>
        <v/>
      </c>
      <c r="KG147" s="293" t="str">
        <f>IF(AND(ISNUMBER(KG$14),ISNUMBER(MATCH($IC147,DS$15:DS$313,0))),$IC147,"")</f>
        <v/>
      </c>
      <c r="KH147" s="293" t="str">
        <f>IF(AND(ISNUMBER(KH$14),ISNUMBER(MATCH($IC147,DT$15:DT$313,0))),$IC147,"")</f>
        <v/>
      </c>
      <c r="KI147" s="293" t="str">
        <f>IF(AND(ISNUMBER(KI$14),ISNUMBER(MATCH($IC147,DU$15:DU$313,0))),$IC147,"")</f>
        <v/>
      </c>
      <c r="KJ147" s="293" t="str">
        <f>IF(AND(ISNUMBER(KJ$14),ISNUMBER(MATCH($IC147,DV$15:DV$313,0))),$IC147,"")</f>
        <v/>
      </c>
      <c r="KK147" s="293" t="str">
        <f>IF(AND(ISNUMBER(KK$14),ISNUMBER(MATCH($IC147,DW$15:DW$313,0))),$IC147,"")</f>
        <v/>
      </c>
      <c r="KL147" s="293" t="str">
        <f>IF(AND(ISNUMBER(KL$14),ISNUMBER(MATCH($IC147,DX$15:DX$313,0))),$IC147,"")</f>
        <v/>
      </c>
      <c r="KM147" s="293" t="str">
        <f>IF(AND(ISNUMBER(KM$14),ISNUMBER(MATCH($IC147,DY$15:DY$313,0))),$IC147,"")</f>
        <v/>
      </c>
      <c r="KN147" s="293" t="str">
        <f>IF(AND(ISNUMBER(KN$14),ISNUMBER(MATCH($IC147,DZ$15:DZ$313,0))),$IC147,"")</f>
        <v/>
      </c>
      <c r="KO147" s="293" t="str">
        <f>IF(AND(ISNUMBER(KO$14),ISNUMBER(MATCH($IC147,EA$15:EA$313,0))),$IC147,"")</f>
        <v/>
      </c>
      <c r="KP147" s="293" t="str">
        <f>IF(AND(ISNUMBER(KP$14),ISNUMBER(MATCH($IC147,EB$15:EB$313,0))),$IC147,"")</f>
        <v/>
      </c>
      <c r="KQ147" s="293" t="str">
        <f>IF(AND(ISNUMBER(KQ$14),ISNUMBER(MATCH($IC147,EC$15:EC$313,0))),$IC147,"")</f>
        <v/>
      </c>
      <c r="KR147" s="293" t="str">
        <f>IF(AND(ISNUMBER(KR$14),ISNUMBER(MATCH($IC147,ED$15:ED$313,0))),$IC147,"")</f>
        <v/>
      </c>
      <c r="KS147" s="293" t="str">
        <f>IF(AND(ISNUMBER(KS$14),ISNUMBER(MATCH($IC147,EE$15:EE$313,0))),$IC147,"")</f>
        <v/>
      </c>
      <c r="KT147" s="293" t="str">
        <f>IF(AND(ISNUMBER(KT$14),ISNUMBER(MATCH($IC147,EF$15:EF$313,0))),$IC147,"")</f>
        <v/>
      </c>
      <c r="KU147" s="293" t="str">
        <f>IF(AND(ISNUMBER(KU$14),ISNUMBER(MATCH($IC147,EG$15:EG$313,0))),$IC147,"")</f>
        <v/>
      </c>
      <c r="KV147" s="293" t="str">
        <f>IF(AND(ISNUMBER(KV$14),ISNUMBER(MATCH($IC147,EH$15:EH$313,0))),$IC147,"")</f>
        <v/>
      </c>
      <c r="KW147" s="293" t="str">
        <f>IF(AND(ISNUMBER(KW$14),ISNUMBER(MATCH($IC147,EI$15:EI$313,0))),$IC147,"")</f>
        <v/>
      </c>
      <c r="KX147" s="293" t="str">
        <f>IF(AND(ISNUMBER(KX$14),ISNUMBER(MATCH($IC147,EJ$15:EJ$313,0))),$IC147,"")</f>
        <v/>
      </c>
      <c r="KY147" s="293" t="str">
        <f>IF(AND(ISNUMBER(KY$14),ISNUMBER(MATCH($IC147,EK$15:EK$313,0))),$IC147,"")</f>
        <v/>
      </c>
      <c r="KZ147" s="293"/>
      <c r="LA147" s="293"/>
      <c r="LB147" s="293"/>
      <c r="LC147" s="75">
        <f>COUNTIF(JX147:KY147,"="&amp;IC147)</f>
        <v>0</v>
      </c>
      <c r="LD147" s="71"/>
      <c r="LE147" s="71"/>
      <c r="LF147" s="71"/>
      <c r="LG147" s="71"/>
      <c r="LH147" s="71"/>
      <c r="LI147" s="71"/>
      <c r="LJ147" s="71"/>
      <c r="LK147" s="71"/>
      <c r="LL147" s="71"/>
      <c r="LM147" s="71"/>
      <c r="LN147" s="71"/>
      <c r="LO147" s="71"/>
      <c r="LP147" s="71"/>
      <c r="LQ147" s="71"/>
    </row>
    <row r="148" spans="1:329" ht="6" customHeight="1" x14ac:dyDescent="0.25">
      <c r="A148" s="80"/>
      <c r="B148" s="305">
        <f t="shared" si="360"/>
        <v>134</v>
      </c>
      <c r="C148" s="207" t="s">
        <v>373</v>
      </c>
      <c r="D148" s="307" t="s">
        <v>608</v>
      </c>
      <c r="E148" s="71"/>
      <c r="F148" s="260"/>
      <c r="G148" s="261"/>
      <c r="H148" s="262"/>
      <c r="I148" s="260"/>
      <c r="J148" s="261"/>
      <c r="K148" s="262"/>
      <c r="L148" s="260"/>
      <c r="M148" s="261"/>
      <c r="N148" s="262"/>
      <c r="O148" s="260"/>
      <c r="P148" s="261"/>
      <c r="Q148" s="262"/>
      <c r="R148" s="260"/>
      <c r="S148" s="261"/>
      <c r="T148" s="262"/>
      <c r="U148" s="260"/>
      <c r="V148" s="261"/>
      <c r="W148" s="262"/>
      <c r="X148" s="260"/>
      <c r="Y148" s="261"/>
      <c r="Z148" s="262"/>
      <c r="AA148" s="260"/>
      <c r="AB148" s="261"/>
      <c r="AC148" s="262"/>
      <c r="AD148" s="260"/>
      <c r="AE148" s="261"/>
      <c r="AF148" s="262"/>
      <c r="AG148" s="260"/>
      <c r="AH148" s="261"/>
      <c r="AI148" s="262"/>
      <c r="AJ148" s="260"/>
      <c r="AK148" s="261"/>
      <c r="AL148" s="262"/>
      <c r="AM148" s="260"/>
      <c r="AN148" s="261"/>
      <c r="AO148" s="262"/>
      <c r="AP148" s="283"/>
      <c r="AQ148" s="356"/>
      <c r="AR148" s="351"/>
      <c r="AS148" s="283"/>
      <c r="AT148" s="356"/>
      <c r="AU148" s="351"/>
      <c r="AV148" s="260"/>
      <c r="AW148" s="261"/>
      <c r="AX148" s="262"/>
      <c r="AY148" s="260"/>
      <c r="AZ148" s="261"/>
      <c r="BA148" s="262"/>
      <c r="BB148" s="260"/>
      <c r="BC148" s="261"/>
      <c r="BD148" s="262"/>
      <c r="BE148" s="260"/>
      <c r="BF148" s="261"/>
      <c r="BG148" s="262"/>
      <c r="BH148" s="260"/>
      <c r="BI148" s="261"/>
      <c r="BJ148" s="262"/>
      <c r="BK148" s="260"/>
      <c r="BL148" s="261"/>
      <c r="BM148" s="262"/>
      <c r="BN148" s="260"/>
      <c r="BO148" s="261"/>
      <c r="BP148" s="262"/>
      <c r="BQ148" s="260"/>
      <c r="BR148" s="261"/>
      <c r="BS148" s="262"/>
      <c r="BT148" s="260"/>
      <c r="BU148" s="261"/>
      <c r="BV148" s="262"/>
      <c r="BW148" s="260"/>
      <c r="BX148" s="261"/>
      <c r="BY148" s="262"/>
      <c r="BZ148" s="260"/>
      <c r="CA148" s="261"/>
      <c r="CB148" s="262"/>
      <c r="CC148" s="260"/>
      <c r="CD148" s="261"/>
      <c r="CE148" s="262"/>
      <c r="CF148" s="376" t="s">
        <v>2</v>
      </c>
      <c r="CG148" s="229"/>
      <c r="CH148" s="230" t="str">
        <f>IF(ISNUMBER(FW148),IF(ISNUMBER(MATCH(GA148,$CG$15:$CG$313,0)),0,MAX(CH$14:CH147)+1),"")</f>
        <v/>
      </c>
      <c r="CI148" s="7" t="str">
        <f t="shared" si="265"/>
        <v/>
      </c>
      <c r="CJ148" s="7" t="str">
        <f t="shared" si="266"/>
        <v/>
      </c>
      <c r="CK148" s="7" t="str">
        <f t="shared" si="267"/>
        <v/>
      </c>
      <c r="CL148" s="7" t="str">
        <f t="shared" si="268"/>
        <v/>
      </c>
      <c r="CM148" s="7" t="str">
        <f t="shared" si="269"/>
        <v/>
      </c>
      <c r="CN148" s="7" t="str">
        <f t="shared" si="270"/>
        <v/>
      </c>
      <c r="CO148" s="7" t="str">
        <f t="shared" si="271"/>
        <v/>
      </c>
      <c r="CP148" s="7" t="str">
        <f t="shared" si="272"/>
        <v/>
      </c>
      <c r="CQ148" s="7" t="str">
        <f t="shared" si="273"/>
        <v/>
      </c>
      <c r="CR148" s="7" t="str">
        <f t="shared" si="274"/>
        <v/>
      </c>
      <c r="CS148" s="7" t="str">
        <f t="shared" si="275"/>
        <v/>
      </c>
      <c r="CT148" s="7" t="str">
        <f t="shared" si="276"/>
        <v/>
      </c>
      <c r="CU148" s="7" t="str">
        <f t="shared" si="277"/>
        <v/>
      </c>
      <c r="CV148" s="7" t="str">
        <f t="shared" si="278"/>
        <v/>
      </c>
      <c r="CW148" s="7" t="str">
        <f t="shared" si="279"/>
        <v/>
      </c>
      <c r="CX148" s="7" t="str">
        <f t="shared" si="280"/>
        <v/>
      </c>
      <c r="CY148" s="7" t="str">
        <f t="shared" si="281"/>
        <v/>
      </c>
      <c r="CZ148" s="7" t="str">
        <f t="shared" si="282"/>
        <v/>
      </c>
      <c r="DA148" s="7" t="str">
        <f t="shared" si="283"/>
        <v/>
      </c>
      <c r="DB148" s="7" t="str">
        <f t="shared" si="284"/>
        <v/>
      </c>
      <c r="DC148" s="7" t="str">
        <f t="shared" si="285"/>
        <v/>
      </c>
      <c r="DD148" s="7" t="str">
        <f t="shared" si="286"/>
        <v/>
      </c>
      <c r="DE148" s="7" t="str">
        <f t="shared" si="287"/>
        <v/>
      </c>
      <c r="DF148" s="7" t="str">
        <f t="shared" si="288"/>
        <v/>
      </c>
      <c r="DG148" s="7" t="str">
        <f t="shared" si="289"/>
        <v/>
      </c>
      <c r="DH148" s="7">
        <f t="shared" si="290"/>
        <v>43</v>
      </c>
      <c r="DI148" s="65" t="s">
        <v>2</v>
      </c>
      <c r="DJ148" s="309" t="str">
        <f t="shared" si="291"/>
        <v>-</v>
      </c>
      <c r="DK148" s="309" t="str">
        <f t="shared" si="292"/>
        <v>-</v>
      </c>
      <c r="DL148" s="309" t="str">
        <f t="shared" si="293"/>
        <v>-</v>
      </c>
      <c r="DM148" s="309" t="str">
        <f t="shared" si="294"/>
        <v>-</v>
      </c>
      <c r="DN148" s="309" t="str">
        <f t="shared" si="295"/>
        <v>-</v>
      </c>
      <c r="DO148" s="309" t="str">
        <f t="shared" si="296"/>
        <v>-</v>
      </c>
      <c r="DP148" s="309" t="str">
        <f t="shared" si="297"/>
        <v>-</v>
      </c>
      <c r="DQ148" s="309" t="str">
        <f t="shared" si="298"/>
        <v>-</v>
      </c>
      <c r="DR148" s="309" t="str">
        <f t="shared" si="299"/>
        <v>-</v>
      </c>
      <c r="DS148" s="309" t="str">
        <f t="shared" si="300"/>
        <v>-</v>
      </c>
      <c r="DT148" s="309" t="str">
        <f t="shared" si="301"/>
        <v>-</v>
      </c>
      <c r="DU148" s="309" t="str">
        <f t="shared" si="302"/>
        <v>-</v>
      </c>
      <c r="DV148" s="309" t="str">
        <f t="shared" si="303"/>
        <v>-</v>
      </c>
      <c r="DW148" s="309" t="str">
        <f t="shared" si="304"/>
        <v>-</v>
      </c>
      <c r="DX148" s="309" t="str">
        <f t="shared" si="305"/>
        <v>-</v>
      </c>
      <c r="DY148" s="309" t="str">
        <f t="shared" si="306"/>
        <v>-</v>
      </c>
      <c r="DZ148" s="309" t="str">
        <f t="shared" si="307"/>
        <v>-</v>
      </c>
      <c r="EA148" s="309" t="str">
        <f t="shared" si="308"/>
        <v>-</v>
      </c>
      <c r="EB148" s="309" t="str">
        <f t="shared" si="309"/>
        <v>-</v>
      </c>
      <c r="EC148" s="309" t="str">
        <f t="shared" si="310"/>
        <v>-</v>
      </c>
      <c r="ED148" s="309" t="str">
        <f t="shared" si="311"/>
        <v>-</v>
      </c>
      <c r="EE148" s="309" t="str">
        <f t="shared" si="312"/>
        <v>-</v>
      </c>
      <c r="EF148" s="309" t="str">
        <f t="shared" si="313"/>
        <v>-</v>
      </c>
      <c r="EG148" s="309" t="str">
        <f t="shared" si="314"/>
        <v>-</v>
      </c>
      <c r="EH148" s="309" t="str">
        <f t="shared" si="315"/>
        <v>-</v>
      </c>
      <c r="EI148" s="309" t="str">
        <f t="shared" si="316"/>
        <v>nprobs</v>
      </c>
      <c r="EJ148" s="7"/>
      <c r="EK148" s="7"/>
      <c r="EL148" s="7"/>
      <c r="EM148" s="34"/>
      <c r="EN148" s="66" t="str">
        <f t="shared" si="317"/>
        <v>-</v>
      </c>
      <c r="EO148" s="66" t="str">
        <f t="shared" si="318"/>
        <v>-</v>
      </c>
      <c r="EP148" s="66" t="str">
        <f t="shared" si="319"/>
        <v>-</v>
      </c>
      <c r="EQ148" s="66" t="str">
        <f t="shared" si="320"/>
        <v>-</v>
      </c>
      <c r="ER148" s="66" t="str">
        <f t="shared" si="321"/>
        <v>-</v>
      </c>
      <c r="ES148" s="66" t="str">
        <f t="shared" si="322"/>
        <v>-</v>
      </c>
      <c r="ET148" s="66" t="str">
        <f t="shared" si="323"/>
        <v>-</v>
      </c>
      <c r="EU148" s="66" t="str">
        <f t="shared" si="324"/>
        <v>-</v>
      </c>
      <c r="EV148" s="66" t="str">
        <f t="shared" si="325"/>
        <v>-</v>
      </c>
      <c r="EW148" s="66" t="str">
        <f t="shared" si="326"/>
        <v>-</v>
      </c>
      <c r="EX148" s="66" t="str">
        <f t="shared" si="327"/>
        <v>-</v>
      </c>
      <c r="EY148" s="66" t="str">
        <f t="shared" si="328"/>
        <v>-</v>
      </c>
      <c r="EZ148" s="66" t="str">
        <f t="shared" si="329"/>
        <v>-</v>
      </c>
      <c r="FA148" s="66" t="str">
        <f t="shared" si="330"/>
        <v>-</v>
      </c>
      <c r="FB148" s="66" t="str">
        <f t="shared" si="331"/>
        <v>-</v>
      </c>
      <c r="FC148" s="66" t="str">
        <f t="shared" si="332"/>
        <v>-</v>
      </c>
      <c r="FD148" s="66" t="str">
        <f t="shared" si="333"/>
        <v>-</v>
      </c>
      <c r="FE148" s="66" t="str">
        <f t="shared" si="334"/>
        <v>-</v>
      </c>
      <c r="FF148" s="66" t="str">
        <f t="shared" si="335"/>
        <v>-</v>
      </c>
      <c r="FG148" s="66" t="str">
        <f t="shared" si="336"/>
        <v>-</v>
      </c>
      <c r="FH148" s="66" t="str">
        <f t="shared" si="337"/>
        <v>-</v>
      </c>
      <c r="FI148" s="66" t="str">
        <f t="shared" si="338"/>
        <v>-</v>
      </c>
      <c r="FJ148" s="66" t="str">
        <f t="shared" si="339"/>
        <v>-</v>
      </c>
      <c r="FK148" s="66" t="str">
        <f t="shared" si="340"/>
        <v>-</v>
      </c>
      <c r="FL148" s="66" t="str">
        <f t="shared" si="341"/>
        <v>-</v>
      </c>
      <c r="FM148" s="66">
        <f t="shared" si="342"/>
        <v>10</v>
      </c>
      <c r="FN148" s="7"/>
      <c r="FO148" s="7"/>
      <c r="FP148" s="7"/>
      <c r="FQ148" s="97" t="s">
        <v>2</v>
      </c>
      <c r="FR148" s="71"/>
      <c r="FS148" s="7">
        <f>IF(ISNUMBER(INDEX($CI$15:$DI$314,$B148,GC$5)),MAX(FS$14:FS147)+1,0)</f>
        <v>0</v>
      </c>
      <c r="FT148" s="7" t="str">
        <f t="shared" si="343"/>
        <v/>
      </c>
      <c r="FU148" s="7" t="str">
        <f t="shared" si="344"/>
        <v/>
      </c>
      <c r="FV148" s="291">
        <f t="shared" si="345"/>
        <v>134</v>
      </c>
      <c r="FW148" s="291" t="str">
        <f t="shared" si="346"/>
        <v/>
      </c>
      <c r="FX148" s="291"/>
      <c r="FY148" s="85" t="str">
        <f t="shared" si="347"/>
        <v/>
      </c>
      <c r="FZ148" s="338">
        <f t="shared" si="348"/>
        <v>0</v>
      </c>
      <c r="GA148" s="316" t="str">
        <f t="shared" si="349"/>
        <v/>
      </c>
      <c r="GB148" s="28" t="str">
        <f t="shared" si="350"/>
        <v/>
      </c>
      <c r="GC148" s="279"/>
      <c r="GD148" s="72"/>
      <c r="GE148" s="72"/>
      <c r="GF148" s="72"/>
      <c r="GG148" s="72"/>
      <c r="GH148" s="72"/>
      <c r="GI148" s="72"/>
      <c r="GJ148" s="72"/>
      <c r="GK148" s="72"/>
      <c r="GL148" s="72"/>
      <c r="GM148" s="72"/>
      <c r="GN148" s="72"/>
      <c r="GO148" s="279" t="str">
        <f>IF(IF(ISNUMBER(MATCH(INDEX($HA148:$LB148,1,GO$14),$GA$15:$GA$313,0)),1,"")=1,INDEX($HA148:$LB148,1,GO$14),"")</f>
        <v/>
      </c>
      <c r="GP148" s="286" t="str">
        <f t="shared" si="351"/>
        <v/>
      </c>
      <c r="GQ148" s="72"/>
      <c r="GR148" s="339" t="str">
        <f>IF(ISNUMBER(IF148),INDEX($GA$15:$GA$313,MATCH(IF148,$IE$15:$IE$190,0),1),"")</f>
        <v/>
      </c>
      <c r="GS148" s="341" t="str">
        <f t="shared" si="352"/>
        <v/>
      </c>
      <c r="GT148" s="340" t="str">
        <f t="shared" si="353"/>
        <v/>
      </c>
      <c r="GU148" s="279"/>
      <c r="GV148" s="72"/>
      <c r="GW148" s="72"/>
      <c r="GX148" s="72"/>
      <c r="GY148" s="72"/>
      <c r="GZ148" s="71"/>
      <c r="HA148" s="282"/>
      <c r="HB148" s="282"/>
      <c r="HC148" s="282"/>
      <c r="HD148" s="282"/>
      <c r="HE148" s="282"/>
      <c r="HF148" s="282"/>
      <c r="HG148" s="282"/>
      <c r="HH148" s="282"/>
      <c r="HI148" s="282"/>
      <c r="HJ148" s="282"/>
      <c r="HK148" s="293"/>
      <c r="HL148" s="293"/>
      <c r="HM148" s="75"/>
      <c r="HN148" s="293">
        <f>IF(HA148&lt;&gt;"",MAX(HN$14:HN147)+1,0)</f>
        <v>0</v>
      </c>
      <c r="HO148" s="293">
        <f>IF(HB148&lt;&gt;"",MAX(HO$14:HO147)+1,0)</f>
        <v>0</v>
      </c>
      <c r="HP148" s="293">
        <f>IF(HC148&lt;&gt;"",MAX(HP$14:HP147)+1,0)</f>
        <v>0</v>
      </c>
      <c r="HQ148" s="293">
        <f>IF(HD148&lt;&gt;"",MAX(HQ$14:HQ147)+1,0)</f>
        <v>0</v>
      </c>
      <c r="HR148" s="293">
        <f>IF(HE148&lt;&gt;"",MAX(HR$14:HR147)+1,0)</f>
        <v>0</v>
      </c>
      <c r="HS148" s="293">
        <f>IF(HF148&lt;&gt;"",MAX(HS$14:HS147)+1,0)</f>
        <v>0</v>
      </c>
      <c r="HT148" s="293">
        <f>IF(HG148&lt;&gt;"",MAX(HT$14:HT147)+1,0)</f>
        <v>0</v>
      </c>
      <c r="HU148" s="293">
        <f>IF(HH148&lt;&gt;"",MAX(HU$14:HU147)+1,0)</f>
        <v>0</v>
      </c>
      <c r="HV148" s="293">
        <f>IF(HI148&lt;&gt;"",MAX(HV$14:HV147)+1,0)</f>
        <v>0</v>
      </c>
      <c r="HW148" s="293">
        <f>IF(HJ148&lt;&gt;"",MAX(HW$14:HW147)+1,0)</f>
        <v>0</v>
      </c>
      <c r="HX148" s="293">
        <f>IF(HK148&lt;&gt;"",MAX(HX$14:HX147)+1,0)</f>
        <v>0</v>
      </c>
      <c r="HY148" s="293">
        <f>IF(HL148&lt;&gt;"",MAX(HY$14:HY147)+1,0)</f>
        <v>0</v>
      </c>
      <c r="HZ148" s="75">
        <f t="shared" si="354"/>
        <v>4</v>
      </c>
      <c r="IA148" s="75">
        <f t="shared" si="355"/>
        <v>0</v>
      </c>
      <c r="IB148" s="75">
        <f t="shared" si="356"/>
        <v>27</v>
      </c>
      <c r="IC148" s="75">
        <f t="shared" si="357"/>
        <v>0</v>
      </c>
      <c r="ID148" s="395" t="str">
        <f t="shared" si="358"/>
        <v/>
      </c>
      <c r="IE148" s="394">
        <f>IF(ISNUMBER(MATCH(GA148,$IC$15:$IC$313,0)),0,MAX(IE$14:IE147)+1)</f>
        <v>0</v>
      </c>
      <c r="IF148" s="394" t="str">
        <f t="shared" si="359"/>
        <v/>
      </c>
      <c r="IG148" s="383"/>
      <c r="IH148" s="80"/>
      <c r="II148" s="19"/>
      <c r="IJ148" s="282"/>
      <c r="IK148" s="71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W148" s="71"/>
      <c r="JX148" s="293" t="str">
        <f>IF(AND(ISNUMBER(JX$14),ISNUMBER(MATCH($IC148,DJ$15:DJ$313,0))),$IC148,"")</f>
        <v/>
      </c>
      <c r="JY148" s="293" t="str">
        <f>IF(AND(ISNUMBER(JY$14),ISNUMBER(MATCH($IC148,DK$15:DK$313,0))),$IC148,"")</f>
        <v/>
      </c>
      <c r="JZ148" s="293" t="str">
        <f>IF(AND(ISNUMBER(JZ$14),ISNUMBER(MATCH($IC148,DL$15:DL$313,0))),$IC148,"")</f>
        <v/>
      </c>
      <c r="KA148" s="293" t="str">
        <f>IF(AND(ISNUMBER(KA$14),ISNUMBER(MATCH($IC148,DM$15:DM$313,0))),$IC148,"")</f>
        <v/>
      </c>
      <c r="KB148" s="293" t="str">
        <f>IF(AND(ISNUMBER(KB$14),ISNUMBER(MATCH($IC148,DN$15:DN$313,0))),$IC148,"")</f>
        <v/>
      </c>
      <c r="KC148" s="293" t="str">
        <f>IF(AND(ISNUMBER(KC$14),ISNUMBER(MATCH($IC148,DO$15:DO$313,0))),$IC148,"")</f>
        <v/>
      </c>
      <c r="KD148" s="293" t="str">
        <f>IF(AND(ISNUMBER(KD$14),ISNUMBER(MATCH($IC148,DP$15:DP$313,0))),$IC148,"")</f>
        <v/>
      </c>
      <c r="KE148" s="293" t="str">
        <f>IF(AND(ISNUMBER(KE$14),ISNUMBER(MATCH($IC148,DQ$15:DQ$313,0))),$IC148,"")</f>
        <v/>
      </c>
      <c r="KF148" s="293" t="str">
        <f>IF(AND(ISNUMBER(KF$14),ISNUMBER(MATCH($IC148,DR$15:DR$313,0))),$IC148,"")</f>
        <v/>
      </c>
      <c r="KG148" s="293" t="str">
        <f>IF(AND(ISNUMBER(KG$14),ISNUMBER(MATCH($IC148,DS$15:DS$313,0))),$IC148,"")</f>
        <v/>
      </c>
      <c r="KH148" s="293" t="str">
        <f>IF(AND(ISNUMBER(KH$14),ISNUMBER(MATCH($IC148,DT$15:DT$313,0))),$IC148,"")</f>
        <v/>
      </c>
      <c r="KI148" s="293" t="str">
        <f>IF(AND(ISNUMBER(KI$14),ISNUMBER(MATCH($IC148,DU$15:DU$313,0))),$IC148,"")</f>
        <v/>
      </c>
      <c r="KJ148" s="293" t="str">
        <f>IF(AND(ISNUMBER(KJ$14),ISNUMBER(MATCH($IC148,DV$15:DV$313,0))),$IC148,"")</f>
        <v/>
      </c>
      <c r="KK148" s="293" t="str">
        <f>IF(AND(ISNUMBER(KK$14),ISNUMBER(MATCH($IC148,DW$15:DW$313,0))),$IC148,"")</f>
        <v/>
      </c>
      <c r="KL148" s="293" t="str">
        <f>IF(AND(ISNUMBER(KL$14),ISNUMBER(MATCH($IC148,DX$15:DX$313,0))),$IC148,"")</f>
        <v/>
      </c>
      <c r="KM148" s="293" t="str">
        <f>IF(AND(ISNUMBER(KM$14),ISNUMBER(MATCH($IC148,DY$15:DY$313,0))),$IC148,"")</f>
        <v/>
      </c>
      <c r="KN148" s="293" t="str">
        <f>IF(AND(ISNUMBER(KN$14),ISNUMBER(MATCH($IC148,DZ$15:DZ$313,0))),$IC148,"")</f>
        <v/>
      </c>
      <c r="KO148" s="293" t="str">
        <f>IF(AND(ISNUMBER(KO$14),ISNUMBER(MATCH($IC148,EA$15:EA$313,0))),$IC148,"")</f>
        <v/>
      </c>
      <c r="KP148" s="293" t="str">
        <f>IF(AND(ISNUMBER(KP$14),ISNUMBER(MATCH($IC148,EB$15:EB$313,0))),$IC148,"")</f>
        <v/>
      </c>
      <c r="KQ148" s="293" t="str">
        <f>IF(AND(ISNUMBER(KQ$14),ISNUMBER(MATCH($IC148,EC$15:EC$313,0))),$IC148,"")</f>
        <v/>
      </c>
      <c r="KR148" s="293" t="str">
        <f>IF(AND(ISNUMBER(KR$14),ISNUMBER(MATCH($IC148,ED$15:ED$313,0))),$IC148,"")</f>
        <v/>
      </c>
      <c r="KS148" s="293" t="str">
        <f>IF(AND(ISNUMBER(KS$14),ISNUMBER(MATCH($IC148,EE$15:EE$313,0))),$IC148,"")</f>
        <v/>
      </c>
      <c r="KT148" s="293" t="str">
        <f>IF(AND(ISNUMBER(KT$14),ISNUMBER(MATCH($IC148,EF$15:EF$313,0))),$IC148,"")</f>
        <v/>
      </c>
      <c r="KU148" s="293" t="str">
        <f>IF(AND(ISNUMBER(KU$14),ISNUMBER(MATCH($IC148,EG$15:EG$313,0))),$IC148,"")</f>
        <v/>
      </c>
      <c r="KV148" s="293" t="str">
        <f>IF(AND(ISNUMBER(KV$14),ISNUMBER(MATCH($IC148,EH$15:EH$313,0))),$IC148,"")</f>
        <v/>
      </c>
      <c r="KW148" s="293" t="str">
        <f>IF(AND(ISNUMBER(KW$14),ISNUMBER(MATCH($IC148,EI$15:EI$313,0))),$IC148,"")</f>
        <v/>
      </c>
      <c r="KX148" s="293" t="str">
        <f>IF(AND(ISNUMBER(KX$14),ISNUMBER(MATCH($IC148,EJ$15:EJ$313,0))),$IC148,"")</f>
        <v/>
      </c>
      <c r="KY148" s="293" t="str">
        <f>IF(AND(ISNUMBER(KY$14),ISNUMBER(MATCH($IC148,EK$15:EK$313,0))),$IC148,"")</f>
        <v/>
      </c>
      <c r="KZ148" s="293"/>
      <c r="LA148" s="293"/>
      <c r="LB148" s="293"/>
      <c r="LC148" s="75">
        <f>COUNTIF(JX148:KY148,"="&amp;IC148)</f>
        <v>0</v>
      </c>
      <c r="LD148" s="71"/>
      <c r="LE148" s="71"/>
      <c r="LF148" s="71"/>
      <c r="LG148" s="71"/>
      <c r="LH148" s="71"/>
      <c r="LI148" s="71"/>
      <c r="LJ148" s="71"/>
      <c r="LK148" s="71"/>
      <c r="LL148" s="71"/>
      <c r="LM148" s="71"/>
      <c r="LN148" s="71"/>
      <c r="LO148" s="71"/>
      <c r="LP148" s="71"/>
      <c r="LQ148" s="71"/>
    </row>
    <row r="149" spans="1:329" ht="6" customHeight="1" x14ac:dyDescent="0.25">
      <c r="A149" s="80"/>
      <c r="B149" s="305">
        <f t="shared" si="360"/>
        <v>135</v>
      </c>
      <c r="C149" s="207" t="s">
        <v>374</v>
      </c>
      <c r="D149" s="307" t="s">
        <v>609</v>
      </c>
      <c r="E149" s="71"/>
      <c r="F149" s="260"/>
      <c r="G149" s="261"/>
      <c r="H149" s="262"/>
      <c r="I149" s="260"/>
      <c r="J149" s="261"/>
      <c r="K149" s="262"/>
      <c r="L149" s="260"/>
      <c r="M149" s="261"/>
      <c r="N149" s="262"/>
      <c r="O149" s="260"/>
      <c r="P149" s="261"/>
      <c r="Q149" s="262"/>
      <c r="R149" s="260"/>
      <c r="S149" s="261"/>
      <c r="T149" s="262"/>
      <c r="U149" s="260"/>
      <c r="V149" s="261"/>
      <c r="W149" s="262"/>
      <c r="X149" s="260"/>
      <c r="Y149" s="261"/>
      <c r="Z149" s="262"/>
      <c r="AA149" s="260"/>
      <c r="AB149" s="261"/>
      <c r="AC149" s="262"/>
      <c r="AD149" s="260"/>
      <c r="AE149" s="261"/>
      <c r="AF149" s="262"/>
      <c r="AG149" s="260"/>
      <c r="AH149" s="261"/>
      <c r="AI149" s="262"/>
      <c r="AJ149" s="260"/>
      <c r="AK149" s="261"/>
      <c r="AL149" s="262"/>
      <c r="AM149" s="260"/>
      <c r="AN149" s="261"/>
      <c r="AO149" s="262"/>
      <c r="AP149" s="283"/>
      <c r="AQ149" s="356"/>
      <c r="AR149" s="351"/>
      <c r="AS149" s="283"/>
      <c r="AT149" s="356"/>
      <c r="AU149" s="351"/>
      <c r="AV149" s="260"/>
      <c r="AW149" s="261"/>
      <c r="AX149" s="262"/>
      <c r="AY149" s="260"/>
      <c r="AZ149" s="261"/>
      <c r="BA149" s="262"/>
      <c r="BB149" s="260"/>
      <c r="BC149" s="261"/>
      <c r="BD149" s="262"/>
      <c r="BE149" s="260"/>
      <c r="BF149" s="261"/>
      <c r="BG149" s="262"/>
      <c r="BH149" s="260"/>
      <c r="BI149" s="261"/>
      <c r="BJ149" s="262"/>
      <c r="BK149" s="260"/>
      <c r="BL149" s="261"/>
      <c r="BM149" s="262"/>
      <c r="BN149" s="260"/>
      <c r="BO149" s="261"/>
      <c r="BP149" s="262"/>
      <c r="BQ149" s="260"/>
      <c r="BR149" s="261"/>
      <c r="BS149" s="262"/>
      <c r="BT149" s="260"/>
      <c r="BU149" s="261"/>
      <c r="BV149" s="262"/>
      <c r="BW149" s="260"/>
      <c r="BX149" s="261"/>
      <c r="BY149" s="262"/>
      <c r="BZ149" s="260"/>
      <c r="CA149" s="261"/>
      <c r="CB149" s="262"/>
      <c r="CC149" s="260"/>
      <c r="CD149" s="261"/>
      <c r="CE149" s="262"/>
      <c r="CF149" s="376" t="s">
        <v>2</v>
      </c>
      <c r="CG149" s="229"/>
      <c r="CH149" s="230" t="str">
        <f>IF(ISNUMBER(FW149),IF(ISNUMBER(MATCH(GA149,$CG$15:$CG$313,0)),0,MAX(CH$14:CH148)+1),"")</f>
        <v/>
      </c>
      <c r="CI149" s="7" t="str">
        <f t="shared" si="265"/>
        <v/>
      </c>
      <c r="CJ149" s="7" t="str">
        <f t="shared" si="266"/>
        <v/>
      </c>
      <c r="CK149" s="7" t="str">
        <f t="shared" si="267"/>
        <v/>
      </c>
      <c r="CL149" s="7" t="str">
        <f t="shared" si="268"/>
        <v/>
      </c>
      <c r="CM149" s="7" t="str">
        <f t="shared" si="269"/>
        <v/>
      </c>
      <c r="CN149" s="7" t="str">
        <f t="shared" si="270"/>
        <v/>
      </c>
      <c r="CO149" s="7" t="str">
        <f t="shared" si="271"/>
        <v/>
      </c>
      <c r="CP149" s="7" t="str">
        <f t="shared" si="272"/>
        <v/>
      </c>
      <c r="CQ149" s="7" t="str">
        <f t="shared" si="273"/>
        <v/>
      </c>
      <c r="CR149" s="7" t="str">
        <f t="shared" si="274"/>
        <v/>
      </c>
      <c r="CS149" s="7" t="str">
        <f t="shared" si="275"/>
        <v/>
      </c>
      <c r="CT149" s="7" t="str">
        <f t="shared" si="276"/>
        <v/>
      </c>
      <c r="CU149" s="7" t="str">
        <f t="shared" si="277"/>
        <v/>
      </c>
      <c r="CV149" s="7" t="str">
        <f t="shared" si="278"/>
        <v/>
      </c>
      <c r="CW149" s="7" t="str">
        <f t="shared" si="279"/>
        <v/>
      </c>
      <c r="CX149" s="7" t="str">
        <f t="shared" si="280"/>
        <v/>
      </c>
      <c r="CY149" s="7" t="str">
        <f t="shared" si="281"/>
        <v/>
      </c>
      <c r="CZ149" s="7" t="str">
        <f t="shared" si="282"/>
        <v/>
      </c>
      <c r="DA149" s="7" t="str">
        <f t="shared" si="283"/>
        <v/>
      </c>
      <c r="DB149" s="7" t="str">
        <f t="shared" si="284"/>
        <v/>
      </c>
      <c r="DC149" s="7" t="str">
        <f t="shared" si="285"/>
        <v/>
      </c>
      <c r="DD149" s="7" t="str">
        <f t="shared" si="286"/>
        <v/>
      </c>
      <c r="DE149" s="7" t="str">
        <f t="shared" si="287"/>
        <v/>
      </c>
      <c r="DF149" s="7" t="str">
        <f t="shared" si="288"/>
        <v/>
      </c>
      <c r="DG149" s="7" t="str">
        <f t="shared" si="289"/>
        <v/>
      </c>
      <c r="DH149" s="7">
        <f t="shared" si="290"/>
        <v>44</v>
      </c>
      <c r="DI149" s="65" t="s">
        <v>2</v>
      </c>
      <c r="DJ149" s="309" t="str">
        <f t="shared" si="291"/>
        <v>-</v>
      </c>
      <c r="DK149" s="309" t="str">
        <f t="shared" si="292"/>
        <v>-</v>
      </c>
      <c r="DL149" s="309" t="str">
        <f t="shared" si="293"/>
        <v>-</v>
      </c>
      <c r="DM149" s="309" t="str">
        <f t="shared" si="294"/>
        <v>-</v>
      </c>
      <c r="DN149" s="309" t="str">
        <f t="shared" si="295"/>
        <v>-</v>
      </c>
      <c r="DO149" s="309" t="str">
        <f t="shared" si="296"/>
        <v>-</v>
      </c>
      <c r="DP149" s="309" t="str">
        <f t="shared" si="297"/>
        <v>-</v>
      </c>
      <c r="DQ149" s="309" t="str">
        <f t="shared" si="298"/>
        <v>-</v>
      </c>
      <c r="DR149" s="309" t="str">
        <f t="shared" si="299"/>
        <v>-</v>
      </c>
      <c r="DS149" s="309" t="str">
        <f t="shared" si="300"/>
        <v>-</v>
      </c>
      <c r="DT149" s="309" t="str">
        <f t="shared" si="301"/>
        <v>-</v>
      </c>
      <c r="DU149" s="309" t="str">
        <f t="shared" si="302"/>
        <v>-</v>
      </c>
      <c r="DV149" s="309" t="str">
        <f t="shared" si="303"/>
        <v>-</v>
      </c>
      <c r="DW149" s="309" t="str">
        <f t="shared" si="304"/>
        <v>-</v>
      </c>
      <c r="DX149" s="309" t="str">
        <f t="shared" si="305"/>
        <v>-</v>
      </c>
      <c r="DY149" s="309" t="str">
        <f t="shared" si="306"/>
        <v>-</v>
      </c>
      <c r="DZ149" s="309" t="str">
        <f t="shared" si="307"/>
        <v>-</v>
      </c>
      <c r="EA149" s="309" t="str">
        <f t="shared" si="308"/>
        <v>-</v>
      </c>
      <c r="EB149" s="309" t="str">
        <f t="shared" si="309"/>
        <v>-</v>
      </c>
      <c r="EC149" s="309" t="str">
        <f t="shared" si="310"/>
        <v>-</v>
      </c>
      <c r="ED149" s="309" t="str">
        <f t="shared" si="311"/>
        <v>-</v>
      </c>
      <c r="EE149" s="309" t="str">
        <f t="shared" si="312"/>
        <v>-</v>
      </c>
      <c r="EF149" s="309" t="str">
        <f t="shared" si="313"/>
        <v>-</v>
      </c>
      <c r="EG149" s="309" t="str">
        <f t="shared" si="314"/>
        <v>-</v>
      </c>
      <c r="EH149" s="309" t="str">
        <f t="shared" si="315"/>
        <v>-</v>
      </c>
      <c r="EI149" s="309" t="str">
        <f t="shared" si="316"/>
        <v>nprmas</v>
      </c>
      <c r="EJ149" s="7"/>
      <c r="EK149" s="7"/>
      <c r="EL149" s="7"/>
      <c r="EM149" s="34"/>
      <c r="EN149" s="66" t="str">
        <f t="shared" si="317"/>
        <v>-</v>
      </c>
      <c r="EO149" s="66" t="str">
        <f t="shared" si="318"/>
        <v>-</v>
      </c>
      <c r="EP149" s="66" t="str">
        <f t="shared" si="319"/>
        <v>-</v>
      </c>
      <c r="EQ149" s="66" t="str">
        <f t="shared" si="320"/>
        <v>-</v>
      </c>
      <c r="ER149" s="66" t="str">
        <f t="shared" si="321"/>
        <v>-</v>
      </c>
      <c r="ES149" s="66" t="str">
        <f t="shared" si="322"/>
        <v>-</v>
      </c>
      <c r="ET149" s="66" t="str">
        <f t="shared" si="323"/>
        <v>-</v>
      </c>
      <c r="EU149" s="66" t="str">
        <f t="shared" si="324"/>
        <v>-</v>
      </c>
      <c r="EV149" s="66" t="str">
        <f t="shared" si="325"/>
        <v>-</v>
      </c>
      <c r="EW149" s="66" t="str">
        <f t="shared" si="326"/>
        <v>-</v>
      </c>
      <c r="EX149" s="66" t="str">
        <f t="shared" si="327"/>
        <v>-</v>
      </c>
      <c r="EY149" s="66" t="str">
        <f t="shared" si="328"/>
        <v>-</v>
      </c>
      <c r="EZ149" s="66" t="str">
        <f t="shared" si="329"/>
        <v>-</v>
      </c>
      <c r="FA149" s="66" t="str">
        <f t="shared" si="330"/>
        <v>-</v>
      </c>
      <c r="FB149" s="66" t="str">
        <f t="shared" si="331"/>
        <v>-</v>
      </c>
      <c r="FC149" s="66" t="str">
        <f t="shared" si="332"/>
        <v>-</v>
      </c>
      <c r="FD149" s="66" t="str">
        <f t="shared" si="333"/>
        <v>-</v>
      </c>
      <c r="FE149" s="66" t="str">
        <f t="shared" si="334"/>
        <v>-</v>
      </c>
      <c r="FF149" s="66" t="str">
        <f t="shared" si="335"/>
        <v>-</v>
      </c>
      <c r="FG149" s="66" t="str">
        <f t="shared" si="336"/>
        <v>-</v>
      </c>
      <c r="FH149" s="66" t="str">
        <f t="shared" si="337"/>
        <v>-</v>
      </c>
      <c r="FI149" s="66" t="str">
        <f t="shared" si="338"/>
        <v>-</v>
      </c>
      <c r="FJ149" s="66" t="str">
        <f t="shared" si="339"/>
        <v>-</v>
      </c>
      <c r="FK149" s="66" t="str">
        <f t="shared" si="340"/>
        <v>-</v>
      </c>
      <c r="FL149" s="66" t="str">
        <f t="shared" si="341"/>
        <v>-</v>
      </c>
      <c r="FM149" s="66">
        <f t="shared" si="342"/>
        <v>10</v>
      </c>
      <c r="FN149" s="7"/>
      <c r="FO149" s="7"/>
      <c r="FP149" s="7"/>
      <c r="FQ149" s="97" t="s">
        <v>2</v>
      </c>
      <c r="FR149" s="71"/>
      <c r="FS149" s="7">
        <f>IF(ISNUMBER(INDEX($CI$15:$DI$314,$B149,GC$5)),MAX(FS$14:FS148)+1,0)</f>
        <v>0</v>
      </c>
      <c r="FT149" s="7" t="str">
        <f t="shared" si="343"/>
        <v/>
      </c>
      <c r="FU149" s="7" t="str">
        <f t="shared" si="344"/>
        <v/>
      </c>
      <c r="FV149" s="291">
        <f t="shared" si="345"/>
        <v>135</v>
      </c>
      <c r="FW149" s="291" t="str">
        <f t="shared" si="346"/>
        <v/>
      </c>
      <c r="FX149" s="291"/>
      <c r="FY149" s="85" t="str">
        <f t="shared" si="347"/>
        <v/>
      </c>
      <c r="FZ149" s="338">
        <f t="shared" si="348"/>
        <v>0</v>
      </c>
      <c r="GA149" s="316" t="str">
        <f t="shared" si="349"/>
        <v/>
      </c>
      <c r="GB149" s="28" t="str">
        <f t="shared" si="350"/>
        <v/>
      </c>
      <c r="GC149" s="279"/>
      <c r="GD149" s="72"/>
      <c r="GE149" s="72"/>
      <c r="GF149" s="72"/>
      <c r="GG149" s="72"/>
      <c r="GH149" s="72"/>
      <c r="GI149" s="72"/>
      <c r="GJ149" s="72"/>
      <c r="GK149" s="72"/>
      <c r="GL149" s="72"/>
      <c r="GM149" s="72"/>
      <c r="GN149" s="72"/>
      <c r="GO149" s="279" t="str">
        <f>IF(IF(ISNUMBER(MATCH(INDEX($HA149:$LB149,1,GO$14),$GA$15:$GA$313,0)),1,"")=1,INDEX($HA149:$LB149,1,GO$14),"")</f>
        <v/>
      </c>
      <c r="GP149" s="286" t="str">
        <f t="shared" si="351"/>
        <v/>
      </c>
      <c r="GQ149" s="72"/>
      <c r="GR149" s="339" t="str">
        <f>IF(ISNUMBER(IF149),INDEX($GA$15:$GA$313,MATCH(IF149,$IE$15:$IE$190,0),1),"")</f>
        <v/>
      </c>
      <c r="GS149" s="341" t="str">
        <f t="shared" si="352"/>
        <v/>
      </c>
      <c r="GT149" s="340" t="str">
        <f t="shared" si="353"/>
        <v/>
      </c>
      <c r="GU149" s="279"/>
      <c r="GV149" s="72"/>
      <c r="GW149" s="72"/>
      <c r="GX149" s="72"/>
      <c r="GY149" s="72"/>
      <c r="GZ149" s="71"/>
      <c r="HA149" s="282"/>
      <c r="HB149" s="282"/>
      <c r="HC149" s="282"/>
      <c r="HD149" s="282"/>
      <c r="HE149" s="282"/>
      <c r="HF149" s="282"/>
      <c r="HG149" s="282"/>
      <c r="HH149" s="282"/>
      <c r="HI149" s="282"/>
      <c r="HJ149" s="282"/>
      <c r="HK149" s="293"/>
      <c r="HL149" s="293"/>
      <c r="HM149" s="75"/>
      <c r="HN149" s="293">
        <f>IF(HA149&lt;&gt;"",MAX(HN$14:HN148)+1,0)</f>
        <v>0</v>
      </c>
      <c r="HO149" s="293">
        <f>IF(HB149&lt;&gt;"",MAX(HO$14:HO148)+1,0)</f>
        <v>0</v>
      </c>
      <c r="HP149" s="293">
        <f>IF(HC149&lt;&gt;"",MAX(HP$14:HP148)+1,0)</f>
        <v>0</v>
      </c>
      <c r="HQ149" s="293">
        <f>IF(HD149&lt;&gt;"",MAX(HQ$14:HQ148)+1,0)</f>
        <v>0</v>
      </c>
      <c r="HR149" s="293">
        <f>IF(HE149&lt;&gt;"",MAX(HR$14:HR148)+1,0)</f>
        <v>0</v>
      </c>
      <c r="HS149" s="293">
        <f>IF(HF149&lt;&gt;"",MAX(HS$14:HS148)+1,0)</f>
        <v>0</v>
      </c>
      <c r="HT149" s="293">
        <f>IF(HG149&lt;&gt;"",MAX(HT$14:HT148)+1,0)</f>
        <v>0</v>
      </c>
      <c r="HU149" s="293">
        <f>IF(HH149&lt;&gt;"",MAX(HU$14:HU148)+1,0)</f>
        <v>0</v>
      </c>
      <c r="HV149" s="293">
        <f>IF(HI149&lt;&gt;"",MAX(HV$14:HV148)+1,0)</f>
        <v>0</v>
      </c>
      <c r="HW149" s="293">
        <f>IF(HJ149&lt;&gt;"",MAX(HW$14:HW148)+1,0)</f>
        <v>0</v>
      </c>
      <c r="HX149" s="293">
        <f>IF(HK149&lt;&gt;"",MAX(HX$14:HX148)+1,0)</f>
        <v>0</v>
      </c>
      <c r="HY149" s="293">
        <f>IF(HL149&lt;&gt;"",MAX(HY$14:HY148)+1,0)</f>
        <v>0</v>
      </c>
      <c r="HZ149" s="75">
        <f t="shared" si="354"/>
        <v>4</v>
      </c>
      <c r="IA149" s="75">
        <f t="shared" si="355"/>
        <v>0</v>
      </c>
      <c r="IB149" s="75">
        <f t="shared" si="356"/>
        <v>28</v>
      </c>
      <c r="IC149" s="75">
        <f t="shared" si="357"/>
        <v>0</v>
      </c>
      <c r="ID149" s="395" t="str">
        <f t="shared" si="358"/>
        <v/>
      </c>
      <c r="IE149" s="394">
        <f>IF(ISNUMBER(MATCH(GA149,$IC$15:$IC$313,0)),0,MAX(IE$14:IE148)+1)</f>
        <v>0</v>
      </c>
      <c r="IF149" s="394" t="str">
        <f t="shared" si="359"/>
        <v/>
      </c>
      <c r="IG149" s="383"/>
      <c r="IH149" s="80"/>
      <c r="II149" s="19"/>
      <c r="IJ149" s="282"/>
      <c r="IK149" s="71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  <c r="IY149" s="19"/>
      <c r="IZ149" s="19"/>
      <c r="JW149" s="71"/>
      <c r="JX149" s="293" t="str">
        <f>IF(AND(ISNUMBER(JX$14),ISNUMBER(MATCH($IC149,DJ$15:DJ$313,0))),$IC149,"")</f>
        <v/>
      </c>
      <c r="JY149" s="293" t="str">
        <f>IF(AND(ISNUMBER(JY$14),ISNUMBER(MATCH($IC149,DK$15:DK$313,0))),$IC149,"")</f>
        <v/>
      </c>
      <c r="JZ149" s="293" t="str">
        <f>IF(AND(ISNUMBER(JZ$14),ISNUMBER(MATCH($IC149,DL$15:DL$313,0))),$IC149,"")</f>
        <v/>
      </c>
      <c r="KA149" s="293" t="str">
        <f>IF(AND(ISNUMBER(KA$14),ISNUMBER(MATCH($IC149,DM$15:DM$313,0))),$IC149,"")</f>
        <v/>
      </c>
      <c r="KB149" s="293" t="str">
        <f>IF(AND(ISNUMBER(KB$14),ISNUMBER(MATCH($IC149,DN$15:DN$313,0))),$IC149,"")</f>
        <v/>
      </c>
      <c r="KC149" s="293" t="str">
        <f>IF(AND(ISNUMBER(KC$14),ISNUMBER(MATCH($IC149,DO$15:DO$313,0))),$IC149,"")</f>
        <v/>
      </c>
      <c r="KD149" s="293" t="str">
        <f>IF(AND(ISNUMBER(KD$14),ISNUMBER(MATCH($IC149,DP$15:DP$313,0))),$IC149,"")</f>
        <v/>
      </c>
      <c r="KE149" s="293" t="str">
        <f>IF(AND(ISNUMBER(KE$14),ISNUMBER(MATCH($IC149,DQ$15:DQ$313,0))),$IC149,"")</f>
        <v/>
      </c>
      <c r="KF149" s="293" t="str">
        <f>IF(AND(ISNUMBER(KF$14),ISNUMBER(MATCH($IC149,DR$15:DR$313,0))),$IC149,"")</f>
        <v/>
      </c>
      <c r="KG149" s="293" t="str">
        <f>IF(AND(ISNUMBER(KG$14),ISNUMBER(MATCH($IC149,DS$15:DS$313,0))),$IC149,"")</f>
        <v/>
      </c>
      <c r="KH149" s="293" t="str">
        <f>IF(AND(ISNUMBER(KH$14),ISNUMBER(MATCH($IC149,DT$15:DT$313,0))),$IC149,"")</f>
        <v/>
      </c>
      <c r="KI149" s="293" t="str">
        <f>IF(AND(ISNUMBER(KI$14),ISNUMBER(MATCH($IC149,DU$15:DU$313,0))),$IC149,"")</f>
        <v/>
      </c>
      <c r="KJ149" s="293" t="str">
        <f>IF(AND(ISNUMBER(KJ$14),ISNUMBER(MATCH($IC149,DV$15:DV$313,0))),$IC149,"")</f>
        <v/>
      </c>
      <c r="KK149" s="293" t="str">
        <f>IF(AND(ISNUMBER(KK$14),ISNUMBER(MATCH($IC149,DW$15:DW$313,0))),$IC149,"")</f>
        <v/>
      </c>
      <c r="KL149" s="293" t="str">
        <f>IF(AND(ISNUMBER(KL$14),ISNUMBER(MATCH($IC149,DX$15:DX$313,0))),$IC149,"")</f>
        <v/>
      </c>
      <c r="KM149" s="293" t="str">
        <f>IF(AND(ISNUMBER(KM$14),ISNUMBER(MATCH($IC149,DY$15:DY$313,0))),$IC149,"")</f>
        <v/>
      </c>
      <c r="KN149" s="293" t="str">
        <f>IF(AND(ISNUMBER(KN$14),ISNUMBER(MATCH($IC149,DZ$15:DZ$313,0))),$IC149,"")</f>
        <v/>
      </c>
      <c r="KO149" s="293" t="str">
        <f>IF(AND(ISNUMBER(KO$14),ISNUMBER(MATCH($IC149,EA$15:EA$313,0))),$IC149,"")</f>
        <v/>
      </c>
      <c r="KP149" s="293" t="str">
        <f>IF(AND(ISNUMBER(KP$14),ISNUMBER(MATCH($IC149,EB$15:EB$313,0))),$IC149,"")</f>
        <v/>
      </c>
      <c r="KQ149" s="293" t="str">
        <f>IF(AND(ISNUMBER(KQ$14),ISNUMBER(MATCH($IC149,EC$15:EC$313,0))),$IC149,"")</f>
        <v/>
      </c>
      <c r="KR149" s="293" t="str">
        <f>IF(AND(ISNUMBER(KR$14),ISNUMBER(MATCH($IC149,ED$15:ED$313,0))),$IC149,"")</f>
        <v/>
      </c>
      <c r="KS149" s="293" t="str">
        <f>IF(AND(ISNUMBER(KS$14),ISNUMBER(MATCH($IC149,EE$15:EE$313,0))),$IC149,"")</f>
        <v/>
      </c>
      <c r="KT149" s="293" t="str">
        <f>IF(AND(ISNUMBER(KT$14),ISNUMBER(MATCH($IC149,EF$15:EF$313,0))),$IC149,"")</f>
        <v/>
      </c>
      <c r="KU149" s="293" t="str">
        <f>IF(AND(ISNUMBER(KU$14),ISNUMBER(MATCH($IC149,EG$15:EG$313,0))),$IC149,"")</f>
        <v/>
      </c>
      <c r="KV149" s="293" t="str">
        <f>IF(AND(ISNUMBER(KV$14),ISNUMBER(MATCH($IC149,EH$15:EH$313,0))),$IC149,"")</f>
        <v/>
      </c>
      <c r="KW149" s="293" t="str">
        <f>IF(AND(ISNUMBER(KW$14),ISNUMBER(MATCH($IC149,EI$15:EI$313,0))),$IC149,"")</f>
        <v/>
      </c>
      <c r="KX149" s="293" t="str">
        <f>IF(AND(ISNUMBER(KX$14),ISNUMBER(MATCH($IC149,EJ$15:EJ$313,0))),$IC149,"")</f>
        <v/>
      </c>
      <c r="KY149" s="293" t="str">
        <f>IF(AND(ISNUMBER(KY$14),ISNUMBER(MATCH($IC149,EK$15:EK$313,0))),$IC149,"")</f>
        <v/>
      </c>
      <c r="KZ149" s="293"/>
      <c r="LA149" s="293"/>
      <c r="LB149" s="293"/>
      <c r="LC149" s="75">
        <f>COUNTIF(JX149:KY149,"="&amp;IC149)</f>
        <v>0</v>
      </c>
      <c r="LD149" s="71"/>
      <c r="LE149" s="71"/>
      <c r="LF149" s="71"/>
      <c r="LG149" s="71"/>
      <c r="LH149" s="71"/>
      <c r="LI149" s="71"/>
      <c r="LJ149" s="71"/>
      <c r="LK149" s="71"/>
      <c r="LL149" s="71"/>
      <c r="LM149" s="71"/>
      <c r="LN149" s="71"/>
      <c r="LO149" s="71"/>
      <c r="LP149" s="71"/>
      <c r="LQ149" s="71"/>
    </row>
    <row r="150" spans="1:329" ht="6" customHeight="1" x14ac:dyDescent="0.25">
      <c r="A150" s="80"/>
      <c r="B150" s="305">
        <f t="shared" si="360"/>
        <v>136</v>
      </c>
      <c r="C150" s="207" t="s">
        <v>375</v>
      </c>
      <c r="D150" s="307" t="s">
        <v>610</v>
      </c>
      <c r="E150" s="71"/>
      <c r="F150" s="260"/>
      <c r="G150" s="261"/>
      <c r="H150" s="262"/>
      <c r="I150" s="260"/>
      <c r="J150" s="261"/>
      <c r="K150" s="262"/>
      <c r="L150" s="260"/>
      <c r="M150" s="261"/>
      <c r="N150" s="262"/>
      <c r="O150" s="260"/>
      <c r="P150" s="261"/>
      <c r="Q150" s="262"/>
      <c r="R150" s="260"/>
      <c r="S150" s="261"/>
      <c r="T150" s="262"/>
      <c r="U150" s="260"/>
      <c r="V150" s="261"/>
      <c r="W150" s="262"/>
      <c r="X150" s="260"/>
      <c r="Y150" s="261"/>
      <c r="Z150" s="262"/>
      <c r="AA150" s="260"/>
      <c r="AB150" s="261"/>
      <c r="AC150" s="262"/>
      <c r="AD150" s="260"/>
      <c r="AE150" s="261"/>
      <c r="AF150" s="262"/>
      <c r="AG150" s="260"/>
      <c r="AH150" s="261"/>
      <c r="AI150" s="262"/>
      <c r="AJ150" s="260"/>
      <c r="AK150" s="261"/>
      <c r="AL150" s="262"/>
      <c r="AM150" s="260"/>
      <c r="AN150" s="261"/>
      <c r="AO150" s="262"/>
      <c r="AP150" s="283"/>
      <c r="AQ150" s="356"/>
      <c r="AR150" s="351"/>
      <c r="AS150" s="283"/>
      <c r="AT150" s="356"/>
      <c r="AU150" s="351"/>
      <c r="AV150" s="260"/>
      <c r="AW150" s="261"/>
      <c r="AX150" s="262"/>
      <c r="AY150" s="260"/>
      <c r="AZ150" s="261"/>
      <c r="BA150" s="262"/>
      <c r="BB150" s="260"/>
      <c r="BC150" s="261"/>
      <c r="BD150" s="262"/>
      <c r="BE150" s="260"/>
      <c r="BF150" s="261"/>
      <c r="BG150" s="262"/>
      <c r="BH150" s="260"/>
      <c r="BI150" s="261"/>
      <c r="BJ150" s="262"/>
      <c r="BK150" s="260"/>
      <c r="BL150" s="261"/>
      <c r="BM150" s="262"/>
      <c r="BN150" s="260"/>
      <c r="BO150" s="261"/>
      <c r="BP150" s="262"/>
      <c r="BQ150" s="260"/>
      <c r="BR150" s="261"/>
      <c r="BS150" s="262"/>
      <c r="BT150" s="260"/>
      <c r="BU150" s="261"/>
      <c r="BV150" s="262"/>
      <c r="BW150" s="260"/>
      <c r="BX150" s="261"/>
      <c r="BY150" s="262"/>
      <c r="BZ150" s="260"/>
      <c r="CA150" s="261"/>
      <c r="CB150" s="262"/>
      <c r="CC150" s="260"/>
      <c r="CD150" s="261"/>
      <c r="CE150" s="262"/>
      <c r="CF150" s="376" t="s">
        <v>2</v>
      </c>
      <c r="CG150" s="229"/>
      <c r="CH150" s="230" t="str">
        <f>IF(ISNUMBER(FW150),IF(ISNUMBER(MATCH(GA150,$CG$15:$CG$313,0)),0,MAX(CH$14:CH149)+1),"")</f>
        <v/>
      </c>
      <c r="CI150" s="7" t="str">
        <f t="shared" si="265"/>
        <v/>
      </c>
      <c r="CJ150" s="7" t="str">
        <f t="shared" si="266"/>
        <v/>
      </c>
      <c r="CK150" s="7" t="str">
        <f t="shared" si="267"/>
        <v/>
      </c>
      <c r="CL150" s="7" t="str">
        <f t="shared" si="268"/>
        <v/>
      </c>
      <c r="CM150" s="7" t="str">
        <f t="shared" si="269"/>
        <v/>
      </c>
      <c r="CN150" s="7" t="str">
        <f t="shared" si="270"/>
        <v/>
      </c>
      <c r="CO150" s="7" t="str">
        <f t="shared" si="271"/>
        <v/>
      </c>
      <c r="CP150" s="7" t="str">
        <f t="shared" si="272"/>
        <v/>
      </c>
      <c r="CQ150" s="7" t="str">
        <f t="shared" si="273"/>
        <v/>
      </c>
      <c r="CR150" s="7" t="str">
        <f t="shared" si="274"/>
        <v/>
      </c>
      <c r="CS150" s="7" t="str">
        <f t="shared" si="275"/>
        <v/>
      </c>
      <c r="CT150" s="7" t="str">
        <f t="shared" si="276"/>
        <v/>
      </c>
      <c r="CU150" s="7" t="str">
        <f t="shared" si="277"/>
        <v/>
      </c>
      <c r="CV150" s="7" t="str">
        <f t="shared" si="278"/>
        <v/>
      </c>
      <c r="CW150" s="7" t="str">
        <f t="shared" si="279"/>
        <v/>
      </c>
      <c r="CX150" s="7" t="str">
        <f t="shared" si="280"/>
        <v/>
      </c>
      <c r="CY150" s="7" t="str">
        <f t="shared" si="281"/>
        <v/>
      </c>
      <c r="CZ150" s="7" t="str">
        <f t="shared" si="282"/>
        <v/>
      </c>
      <c r="DA150" s="7" t="str">
        <f t="shared" si="283"/>
        <v/>
      </c>
      <c r="DB150" s="7" t="str">
        <f t="shared" si="284"/>
        <v/>
      </c>
      <c r="DC150" s="7" t="str">
        <f t="shared" si="285"/>
        <v/>
      </c>
      <c r="DD150" s="7" t="str">
        <f t="shared" si="286"/>
        <v/>
      </c>
      <c r="DE150" s="7" t="str">
        <f t="shared" si="287"/>
        <v/>
      </c>
      <c r="DF150" s="7" t="str">
        <f t="shared" si="288"/>
        <v/>
      </c>
      <c r="DG150" s="7">
        <f t="shared" si="289"/>
        <v>49</v>
      </c>
      <c r="DH150" s="7">
        <f t="shared" si="290"/>
        <v>49</v>
      </c>
      <c r="DI150" s="65" t="s">
        <v>2</v>
      </c>
      <c r="DJ150" s="309" t="str">
        <f t="shared" si="291"/>
        <v>-</v>
      </c>
      <c r="DK150" s="309" t="str">
        <f t="shared" si="292"/>
        <v>-</v>
      </c>
      <c r="DL150" s="309" t="str">
        <f t="shared" si="293"/>
        <v>-</v>
      </c>
      <c r="DM150" s="309" t="str">
        <f t="shared" si="294"/>
        <v>-</v>
      </c>
      <c r="DN150" s="309" t="str">
        <f t="shared" si="295"/>
        <v>-</v>
      </c>
      <c r="DO150" s="309" t="str">
        <f t="shared" si="296"/>
        <v>-</v>
      </c>
      <c r="DP150" s="309" t="str">
        <f t="shared" si="297"/>
        <v>-</v>
      </c>
      <c r="DQ150" s="309" t="str">
        <f t="shared" si="298"/>
        <v>-</v>
      </c>
      <c r="DR150" s="309" t="str">
        <f t="shared" si="299"/>
        <v>-</v>
      </c>
      <c r="DS150" s="309" t="str">
        <f t="shared" si="300"/>
        <v>-</v>
      </c>
      <c r="DT150" s="309" t="str">
        <f t="shared" si="301"/>
        <v>-</v>
      </c>
      <c r="DU150" s="309" t="str">
        <f t="shared" si="302"/>
        <v>-</v>
      </c>
      <c r="DV150" s="309" t="str">
        <f t="shared" si="303"/>
        <v>-</v>
      </c>
      <c r="DW150" s="309" t="str">
        <f t="shared" si="304"/>
        <v>-</v>
      </c>
      <c r="DX150" s="309" t="str">
        <f t="shared" si="305"/>
        <v>-</v>
      </c>
      <c r="DY150" s="309" t="str">
        <f t="shared" si="306"/>
        <v>-</v>
      </c>
      <c r="DZ150" s="309" t="str">
        <f t="shared" si="307"/>
        <v>-</v>
      </c>
      <c r="EA150" s="309" t="str">
        <f t="shared" si="308"/>
        <v>-</v>
      </c>
      <c r="EB150" s="309" t="str">
        <f t="shared" si="309"/>
        <v>-</v>
      </c>
      <c r="EC150" s="309" t="str">
        <f t="shared" si="310"/>
        <v>-</v>
      </c>
      <c r="ED150" s="309" t="str">
        <f t="shared" si="311"/>
        <v>-</v>
      </c>
      <c r="EE150" s="309" t="str">
        <f t="shared" si="312"/>
        <v>-</v>
      </c>
      <c r="EF150" s="309" t="str">
        <f t="shared" si="313"/>
        <v>-</v>
      </c>
      <c r="EG150" s="309" t="str">
        <f t="shared" si="314"/>
        <v>-</v>
      </c>
      <c r="EH150" s="309" t="str">
        <f t="shared" si="315"/>
        <v>ttsmax</v>
      </c>
      <c r="EI150" s="309" t="str">
        <f t="shared" si="316"/>
        <v>ttsmax</v>
      </c>
      <c r="EJ150" s="7"/>
      <c r="EK150" s="7"/>
      <c r="EL150" s="7"/>
      <c r="EM150" s="34"/>
      <c r="EN150" s="66" t="str">
        <f t="shared" si="317"/>
        <v>-</v>
      </c>
      <c r="EO150" s="66" t="str">
        <f t="shared" si="318"/>
        <v>-</v>
      </c>
      <c r="EP150" s="66" t="str">
        <f t="shared" si="319"/>
        <v>-</v>
      </c>
      <c r="EQ150" s="66" t="str">
        <f t="shared" si="320"/>
        <v>-</v>
      </c>
      <c r="ER150" s="66" t="str">
        <f t="shared" si="321"/>
        <v>-</v>
      </c>
      <c r="ES150" s="66" t="str">
        <f t="shared" si="322"/>
        <v>-</v>
      </c>
      <c r="ET150" s="66" t="str">
        <f t="shared" si="323"/>
        <v>-</v>
      </c>
      <c r="EU150" s="66" t="str">
        <f t="shared" si="324"/>
        <v>-</v>
      </c>
      <c r="EV150" s="66" t="str">
        <f t="shared" si="325"/>
        <v>-</v>
      </c>
      <c r="EW150" s="66" t="str">
        <f t="shared" si="326"/>
        <v>-</v>
      </c>
      <c r="EX150" s="66" t="str">
        <f t="shared" si="327"/>
        <v>-</v>
      </c>
      <c r="EY150" s="66" t="str">
        <f t="shared" si="328"/>
        <v>-</v>
      </c>
      <c r="EZ150" s="66" t="str">
        <f t="shared" si="329"/>
        <v>-</v>
      </c>
      <c r="FA150" s="66" t="str">
        <f t="shared" si="330"/>
        <v>-</v>
      </c>
      <c r="FB150" s="66" t="str">
        <f t="shared" si="331"/>
        <v>-</v>
      </c>
      <c r="FC150" s="66" t="str">
        <f t="shared" si="332"/>
        <v>-</v>
      </c>
      <c r="FD150" s="66" t="str">
        <f t="shared" si="333"/>
        <v>-</v>
      </c>
      <c r="FE150" s="66" t="str">
        <f t="shared" si="334"/>
        <v>-</v>
      </c>
      <c r="FF150" s="66" t="str">
        <f t="shared" si="335"/>
        <v>-</v>
      </c>
      <c r="FG150" s="66" t="str">
        <f t="shared" si="336"/>
        <v>-</v>
      </c>
      <c r="FH150" s="66" t="str">
        <f t="shared" si="337"/>
        <v>-</v>
      </c>
      <c r="FI150" s="66" t="str">
        <f t="shared" si="338"/>
        <v>-</v>
      </c>
      <c r="FJ150" s="66" t="str">
        <f t="shared" si="339"/>
        <v>-</v>
      </c>
      <c r="FK150" s="66" t="str">
        <f t="shared" si="340"/>
        <v>-</v>
      </c>
      <c r="FL150" s="66">
        <f t="shared" si="341"/>
        <v>0</v>
      </c>
      <c r="FM150" s="66">
        <f t="shared" si="342"/>
        <v>100</v>
      </c>
      <c r="FN150" s="7"/>
      <c r="FO150" s="7"/>
      <c r="FP150" s="7"/>
      <c r="FQ150" s="97" t="s">
        <v>2</v>
      </c>
      <c r="FR150" s="71"/>
      <c r="FS150" s="7">
        <f>IF(ISNUMBER(INDEX($CI$15:$DI$314,$B150,GC$5)),MAX(FS$14:FS149)+1,0)</f>
        <v>0</v>
      </c>
      <c r="FT150" s="7" t="str">
        <f t="shared" si="343"/>
        <v/>
      </c>
      <c r="FU150" s="7" t="str">
        <f t="shared" si="344"/>
        <v/>
      </c>
      <c r="FV150" s="291">
        <f t="shared" si="345"/>
        <v>136</v>
      </c>
      <c r="FW150" s="291" t="str">
        <f t="shared" si="346"/>
        <v/>
      </c>
      <c r="FX150" s="291"/>
      <c r="FY150" s="85" t="str">
        <f t="shared" si="347"/>
        <v/>
      </c>
      <c r="FZ150" s="338">
        <f t="shared" si="348"/>
        <v>0</v>
      </c>
      <c r="GA150" s="316" t="str">
        <f t="shared" si="349"/>
        <v/>
      </c>
      <c r="GB150" s="28" t="str">
        <f t="shared" si="350"/>
        <v/>
      </c>
      <c r="GC150" s="279"/>
      <c r="GD150" s="72"/>
      <c r="GE150" s="72"/>
      <c r="GF150" s="72"/>
      <c r="GG150" s="72"/>
      <c r="GH150" s="72"/>
      <c r="GI150" s="72"/>
      <c r="GJ150" s="72"/>
      <c r="GK150" s="72"/>
      <c r="GL150" s="72"/>
      <c r="GM150" s="72"/>
      <c r="GN150" s="72"/>
      <c r="GO150" s="279" t="str">
        <f>IF(IF(ISNUMBER(MATCH(INDEX($HA150:$LB150,1,GO$14),$GA$15:$GA$313,0)),1,"")=1,INDEX($HA150:$LB150,1,GO$14),"")</f>
        <v/>
      </c>
      <c r="GP150" s="286" t="str">
        <f t="shared" si="351"/>
        <v/>
      </c>
      <c r="GQ150" s="72"/>
      <c r="GR150" s="339" t="str">
        <f>IF(ISNUMBER(IF150),INDEX($GA$15:$GA$313,MATCH(IF150,$IE$15:$IE$190,0),1),"")</f>
        <v/>
      </c>
      <c r="GS150" s="341" t="str">
        <f t="shared" si="352"/>
        <v/>
      </c>
      <c r="GT150" s="340" t="str">
        <f t="shared" si="353"/>
        <v/>
      </c>
      <c r="GU150" s="279"/>
      <c r="GV150" s="72"/>
      <c r="GW150" s="72"/>
      <c r="GX150" s="72"/>
      <c r="GY150" s="72"/>
      <c r="GZ150" s="71"/>
      <c r="HA150" s="282"/>
      <c r="HB150" s="282"/>
      <c r="HC150" s="282"/>
      <c r="HD150" s="282"/>
      <c r="HE150" s="282"/>
      <c r="HF150" s="282"/>
      <c r="HG150" s="282"/>
      <c r="HH150" s="282"/>
      <c r="HI150" s="282"/>
      <c r="HJ150" s="282"/>
      <c r="HK150" s="293"/>
      <c r="HL150" s="293"/>
      <c r="HM150" s="75"/>
      <c r="HN150" s="293">
        <f>IF(HA150&lt;&gt;"",MAX(HN$14:HN149)+1,0)</f>
        <v>0</v>
      </c>
      <c r="HO150" s="293">
        <f>IF(HB150&lt;&gt;"",MAX(HO$14:HO149)+1,0)</f>
        <v>0</v>
      </c>
      <c r="HP150" s="293">
        <f>IF(HC150&lt;&gt;"",MAX(HP$14:HP149)+1,0)</f>
        <v>0</v>
      </c>
      <c r="HQ150" s="293">
        <f>IF(HD150&lt;&gt;"",MAX(HQ$14:HQ149)+1,0)</f>
        <v>0</v>
      </c>
      <c r="HR150" s="293">
        <f>IF(HE150&lt;&gt;"",MAX(HR$14:HR149)+1,0)</f>
        <v>0</v>
      </c>
      <c r="HS150" s="293">
        <f>IF(HF150&lt;&gt;"",MAX(HS$14:HS149)+1,0)</f>
        <v>0</v>
      </c>
      <c r="HT150" s="293">
        <f>IF(HG150&lt;&gt;"",MAX(HT$14:HT149)+1,0)</f>
        <v>0</v>
      </c>
      <c r="HU150" s="293">
        <f>IF(HH150&lt;&gt;"",MAX(HU$14:HU149)+1,0)</f>
        <v>0</v>
      </c>
      <c r="HV150" s="293">
        <f>IF(HI150&lt;&gt;"",MAX(HV$14:HV149)+1,0)</f>
        <v>0</v>
      </c>
      <c r="HW150" s="293">
        <f>IF(HJ150&lt;&gt;"",MAX(HW$14:HW149)+1,0)</f>
        <v>0</v>
      </c>
      <c r="HX150" s="293">
        <f>IF(HK150&lt;&gt;"",MAX(HX$14:HX149)+1,0)</f>
        <v>0</v>
      </c>
      <c r="HY150" s="293">
        <f>IF(HL150&lt;&gt;"",MAX(HY$14:HY149)+1,0)</f>
        <v>0</v>
      </c>
      <c r="HZ150" s="75">
        <f t="shared" si="354"/>
        <v>4</v>
      </c>
      <c r="IA150" s="75">
        <f t="shared" si="355"/>
        <v>0</v>
      </c>
      <c r="IB150" s="75">
        <f t="shared" si="356"/>
        <v>29</v>
      </c>
      <c r="IC150" s="75" t="str">
        <f t="shared" si="357"/>
        <v>mxiter</v>
      </c>
      <c r="ID150" s="395" t="str">
        <f t="shared" si="358"/>
        <v/>
      </c>
      <c r="IE150" s="394">
        <f>IF(ISNUMBER(MATCH(GA150,$IC$15:$IC$313,0)),0,MAX(IE$14:IE149)+1)</f>
        <v>0</v>
      </c>
      <c r="IF150" s="394" t="str">
        <f t="shared" si="359"/>
        <v/>
      </c>
      <c r="IG150" s="383"/>
      <c r="IH150" s="80"/>
      <c r="II150" s="19"/>
      <c r="IJ150" s="282"/>
      <c r="IK150" s="71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  <c r="IY150" s="19"/>
      <c r="IZ150" s="19"/>
      <c r="JW150" s="71"/>
      <c r="JX150" s="293" t="str">
        <f>IF(AND(ISNUMBER(JX$14),ISNUMBER(MATCH($IC150,DJ$15:DJ$313,0))),$IC150,"")</f>
        <v/>
      </c>
      <c r="JY150" s="293" t="str">
        <f>IF(AND(ISNUMBER(JY$14),ISNUMBER(MATCH($IC150,DK$15:DK$313,0))),$IC150,"")</f>
        <v/>
      </c>
      <c r="JZ150" s="293" t="str">
        <f>IF(AND(ISNUMBER(JZ$14),ISNUMBER(MATCH($IC150,DL$15:DL$313,0))),$IC150,"")</f>
        <v/>
      </c>
      <c r="KA150" s="293" t="str">
        <f>IF(AND(ISNUMBER(KA$14),ISNUMBER(MATCH($IC150,DM$15:DM$313,0))),$IC150,"")</f>
        <v/>
      </c>
      <c r="KB150" s="293" t="str">
        <f>IF(AND(ISNUMBER(KB$14),ISNUMBER(MATCH($IC150,DN$15:DN$313,0))),$IC150,"")</f>
        <v/>
      </c>
      <c r="KC150" s="293" t="str">
        <f>IF(AND(ISNUMBER(KC$14),ISNUMBER(MATCH($IC150,DO$15:DO$313,0))),$IC150,"")</f>
        <v/>
      </c>
      <c r="KD150" s="293" t="str">
        <f>IF(AND(ISNUMBER(KD$14),ISNUMBER(MATCH($IC150,DP$15:DP$313,0))),$IC150,"")</f>
        <v/>
      </c>
      <c r="KE150" s="293" t="str">
        <f>IF(AND(ISNUMBER(KE$14),ISNUMBER(MATCH($IC150,DQ$15:DQ$313,0))),$IC150,"")</f>
        <v/>
      </c>
      <c r="KF150" s="293" t="str">
        <f>IF(AND(ISNUMBER(KF$14),ISNUMBER(MATCH($IC150,DR$15:DR$313,0))),$IC150,"")</f>
        <v/>
      </c>
      <c r="KG150" s="293" t="str">
        <f>IF(AND(ISNUMBER(KG$14),ISNUMBER(MATCH($IC150,DS$15:DS$313,0))),$IC150,"")</f>
        <v/>
      </c>
      <c r="KH150" s="293" t="str">
        <f>IF(AND(ISNUMBER(KH$14),ISNUMBER(MATCH($IC150,DT$15:DT$313,0))),$IC150,"")</f>
        <v/>
      </c>
      <c r="KI150" s="293" t="str">
        <f>IF(AND(ISNUMBER(KI$14),ISNUMBER(MATCH($IC150,DU$15:DU$313,0))),$IC150,"")</f>
        <v/>
      </c>
      <c r="KJ150" s="293" t="str">
        <f>IF(AND(ISNUMBER(KJ$14),ISNUMBER(MATCH($IC150,DV$15:DV$313,0))),$IC150,"")</f>
        <v/>
      </c>
      <c r="KK150" s="293" t="str">
        <f>IF(AND(ISNUMBER(KK$14),ISNUMBER(MATCH($IC150,DW$15:DW$313,0))),$IC150,"")</f>
        <v/>
      </c>
      <c r="KL150" s="293" t="str">
        <f>IF(AND(ISNUMBER(KL$14),ISNUMBER(MATCH($IC150,DX$15:DX$313,0))),$IC150,"")</f>
        <v/>
      </c>
      <c r="KM150" s="293" t="str">
        <f>IF(AND(ISNUMBER(KM$14),ISNUMBER(MATCH($IC150,DY$15:DY$313,0))),$IC150,"")</f>
        <v/>
      </c>
      <c r="KN150" s="293" t="str">
        <f>IF(AND(ISNUMBER(KN$14),ISNUMBER(MATCH($IC150,DZ$15:DZ$313,0))),$IC150,"")</f>
        <v/>
      </c>
      <c r="KO150" s="293" t="str">
        <f>IF(AND(ISNUMBER(KO$14),ISNUMBER(MATCH($IC150,EA$15:EA$313,0))),$IC150,"")</f>
        <v/>
      </c>
      <c r="KP150" s="293" t="str">
        <f>IF(AND(ISNUMBER(KP$14),ISNUMBER(MATCH($IC150,EB$15:EB$313,0))),$IC150,"")</f>
        <v/>
      </c>
      <c r="KQ150" s="293" t="str">
        <f>IF(AND(ISNUMBER(KQ$14),ISNUMBER(MATCH($IC150,EC$15:EC$313,0))),$IC150,"")</f>
        <v/>
      </c>
      <c r="KR150" s="293" t="str">
        <f>IF(AND(ISNUMBER(KR$14),ISNUMBER(MATCH($IC150,ED$15:ED$313,0))),$IC150,"")</f>
        <v/>
      </c>
      <c r="KS150" s="293" t="str">
        <f>IF(AND(ISNUMBER(KS$14),ISNUMBER(MATCH($IC150,EE$15:EE$313,0))),$IC150,"")</f>
        <v/>
      </c>
      <c r="KT150" s="293" t="str">
        <f>IF(AND(ISNUMBER(KT$14),ISNUMBER(MATCH($IC150,EF$15:EF$313,0))),$IC150,"")</f>
        <v/>
      </c>
      <c r="KU150" s="293" t="str">
        <f>IF(AND(ISNUMBER(KU$14),ISNUMBER(MATCH($IC150,EG$15:EG$313,0))),$IC150,"")</f>
        <v/>
      </c>
      <c r="KV150" s="293" t="str">
        <f>IF(AND(ISNUMBER(KV$14),ISNUMBER(MATCH($IC150,EH$15:EH$313,0))),$IC150,"")</f>
        <v>mxiter</v>
      </c>
      <c r="KW150" s="293" t="str">
        <f>IF(AND(ISNUMBER(KW$14),ISNUMBER(MATCH($IC150,EI$15:EI$313,0))),$IC150,"")</f>
        <v>mxiter</v>
      </c>
      <c r="KX150" s="293" t="str">
        <f>IF(AND(ISNUMBER(KX$14),ISNUMBER(MATCH($IC150,EJ$15:EJ$313,0))),$IC150,"")</f>
        <v/>
      </c>
      <c r="KY150" s="293" t="str">
        <f>IF(AND(ISNUMBER(KY$14),ISNUMBER(MATCH($IC150,EK$15:EK$313,0))),$IC150,"")</f>
        <v/>
      </c>
      <c r="KZ150" s="293"/>
      <c r="LA150" s="293"/>
      <c r="LB150" s="293"/>
      <c r="LC150" s="75">
        <f>COUNTIF(JX150:KY150,"="&amp;IC150)</f>
        <v>2</v>
      </c>
      <c r="LD150" s="71"/>
      <c r="LE150" s="71"/>
      <c r="LF150" s="71"/>
      <c r="LG150" s="71"/>
      <c r="LH150" s="71"/>
      <c r="LI150" s="71"/>
      <c r="LJ150" s="71"/>
      <c r="LK150" s="71"/>
      <c r="LL150" s="71"/>
      <c r="LM150" s="71"/>
      <c r="LN150" s="71"/>
      <c r="LO150" s="71"/>
      <c r="LP150" s="71"/>
      <c r="LQ150" s="71"/>
    </row>
    <row r="151" spans="1:329" ht="6" customHeight="1" x14ac:dyDescent="0.25">
      <c r="A151" s="80"/>
      <c r="B151" s="305">
        <f t="shared" si="360"/>
        <v>137</v>
      </c>
      <c r="C151" s="207" t="s">
        <v>377</v>
      </c>
      <c r="D151" s="307" t="s">
        <v>602</v>
      </c>
      <c r="E151" s="71"/>
      <c r="F151" s="260"/>
      <c r="G151" s="261"/>
      <c r="H151" s="262"/>
      <c r="I151" s="260"/>
      <c r="J151" s="261"/>
      <c r="K151" s="262"/>
      <c r="L151" s="260"/>
      <c r="M151" s="261"/>
      <c r="N151" s="262"/>
      <c r="O151" s="260"/>
      <c r="P151" s="261"/>
      <c r="Q151" s="262"/>
      <c r="R151" s="260"/>
      <c r="S151" s="261"/>
      <c r="T151" s="262"/>
      <c r="U151" s="260"/>
      <c r="V151" s="261"/>
      <c r="W151" s="262"/>
      <c r="X151" s="260"/>
      <c r="Y151" s="261"/>
      <c r="Z151" s="262"/>
      <c r="AA151" s="260"/>
      <c r="AB151" s="261"/>
      <c r="AC151" s="262"/>
      <c r="AD151" s="260"/>
      <c r="AE151" s="261"/>
      <c r="AF151" s="262"/>
      <c r="AG151" s="260"/>
      <c r="AH151" s="261"/>
      <c r="AI151" s="262"/>
      <c r="AJ151" s="260"/>
      <c r="AK151" s="261"/>
      <c r="AL151" s="262"/>
      <c r="AM151" s="260"/>
      <c r="AN151" s="261"/>
      <c r="AO151" s="262"/>
      <c r="AP151" s="283"/>
      <c r="AQ151" s="356"/>
      <c r="AR151" s="351"/>
      <c r="AS151" s="283"/>
      <c r="AT151" s="356"/>
      <c r="AU151" s="351"/>
      <c r="AV151" s="260"/>
      <c r="AW151" s="261"/>
      <c r="AX151" s="262"/>
      <c r="AY151" s="260"/>
      <c r="AZ151" s="261"/>
      <c r="BA151" s="262"/>
      <c r="BB151" s="260"/>
      <c r="BC151" s="261"/>
      <c r="BD151" s="262"/>
      <c r="BE151" s="260"/>
      <c r="BF151" s="261"/>
      <c r="BG151" s="262"/>
      <c r="BH151" s="260"/>
      <c r="BI151" s="261"/>
      <c r="BJ151" s="262"/>
      <c r="BK151" s="260"/>
      <c r="BL151" s="261"/>
      <c r="BM151" s="262"/>
      <c r="BN151" s="260"/>
      <c r="BO151" s="261"/>
      <c r="BP151" s="262"/>
      <c r="BQ151" s="260"/>
      <c r="BR151" s="261"/>
      <c r="BS151" s="262"/>
      <c r="BT151" s="260"/>
      <c r="BU151" s="261"/>
      <c r="BV151" s="262"/>
      <c r="BW151" s="260"/>
      <c r="BX151" s="261"/>
      <c r="BY151" s="262"/>
      <c r="BZ151" s="260"/>
      <c r="CA151" s="261"/>
      <c r="CB151" s="262"/>
      <c r="CC151" s="260"/>
      <c r="CD151" s="261"/>
      <c r="CE151" s="262"/>
      <c r="CF151" s="376" t="s">
        <v>2</v>
      </c>
      <c r="CG151" s="229"/>
      <c r="CH151" s="230" t="str">
        <f>IF(ISNUMBER(FW151),IF(ISNUMBER(MATCH(GA151,$CG$15:$CG$313,0)),0,MAX(CH$14:CH150)+1),"")</f>
        <v/>
      </c>
      <c r="CI151" s="7" t="str">
        <f t="shared" si="265"/>
        <v/>
      </c>
      <c r="CJ151" s="7" t="str">
        <f t="shared" si="266"/>
        <v/>
      </c>
      <c r="CK151" s="7" t="str">
        <f t="shared" si="267"/>
        <v/>
      </c>
      <c r="CL151" s="7" t="str">
        <f t="shared" si="268"/>
        <v/>
      </c>
      <c r="CM151" s="7" t="str">
        <f t="shared" si="269"/>
        <v/>
      </c>
      <c r="CN151" s="7" t="str">
        <f t="shared" si="270"/>
        <v/>
      </c>
      <c r="CO151" s="7" t="str">
        <f t="shared" si="271"/>
        <v/>
      </c>
      <c r="CP151" s="7" t="str">
        <f t="shared" si="272"/>
        <v/>
      </c>
      <c r="CQ151" s="7" t="str">
        <f t="shared" si="273"/>
        <v/>
      </c>
      <c r="CR151" s="7" t="str">
        <f t="shared" si="274"/>
        <v/>
      </c>
      <c r="CS151" s="7" t="str">
        <f t="shared" si="275"/>
        <v/>
      </c>
      <c r="CT151" s="7" t="str">
        <f t="shared" si="276"/>
        <v/>
      </c>
      <c r="CU151" s="7" t="str">
        <f t="shared" si="277"/>
        <v/>
      </c>
      <c r="CV151" s="7" t="str">
        <f t="shared" si="278"/>
        <v/>
      </c>
      <c r="CW151" s="7" t="str">
        <f t="shared" si="279"/>
        <v/>
      </c>
      <c r="CX151" s="7" t="str">
        <f t="shared" si="280"/>
        <v/>
      </c>
      <c r="CY151" s="7" t="str">
        <f t="shared" si="281"/>
        <v/>
      </c>
      <c r="CZ151" s="7" t="str">
        <f t="shared" si="282"/>
        <v/>
      </c>
      <c r="DA151" s="7" t="str">
        <f t="shared" si="283"/>
        <v/>
      </c>
      <c r="DB151" s="7" t="str">
        <f t="shared" si="284"/>
        <v/>
      </c>
      <c r="DC151" s="7" t="str">
        <f t="shared" si="285"/>
        <v/>
      </c>
      <c r="DD151" s="7" t="str">
        <f t="shared" si="286"/>
        <v/>
      </c>
      <c r="DE151" s="7" t="str">
        <f t="shared" si="287"/>
        <v/>
      </c>
      <c r="DF151" s="7" t="str">
        <f t="shared" si="288"/>
        <v/>
      </c>
      <c r="DG151" s="7">
        <f t="shared" si="289"/>
        <v>54</v>
      </c>
      <c r="DH151" s="7">
        <f t="shared" si="290"/>
        <v>50</v>
      </c>
      <c r="DI151" s="65" t="s">
        <v>2</v>
      </c>
      <c r="DJ151" s="309" t="str">
        <f t="shared" si="291"/>
        <v>-</v>
      </c>
      <c r="DK151" s="309" t="str">
        <f t="shared" si="292"/>
        <v>-</v>
      </c>
      <c r="DL151" s="309" t="str">
        <f t="shared" si="293"/>
        <v>-</v>
      </c>
      <c r="DM151" s="309" t="str">
        <f t="shared" si="294"/>
        <v>-</v>
      </c>
      <c r="DN151" s="309" t="str">
        <f t="shared" si="295"/>
        <v>-</v>
      </c>
      <c r="DO151" s="309" t="str">
        <f t="shared" si="296"/>
        <v>-</v>
      </c>
      <c r="DP151" s="309" t="str">
        <f t="shared" si="297"/>
        <v>-</v>
      </c>
      <c r="DQ151" s="309" t="str">
        <f t="shared" si="298"/>
        <v>-</v>
      </c>
      <c r="DR151" s="309" t="str">
        <f t="shared" si="299"/>
        <v>-</v>
      </c>
      <c r="DS151" s="309" t="str">
        <f t="shared" si="300"/>
        <v>-</v>
      </c>
      <c r="DT151" s="309" t="str">
        <f t="shared" si="301"/>
        <v>-</v>
      </c>
      <c r="DU151" s="309" t="str">
        <f t="shared" si="302"/>
        <v>-</v>
      </c>
      <c r="DV151" s="309" t="str">
        <f t="shared" si="303"/>
        <v>-</v>
      </c>
      <c r="DW151" s="309" t="str">
        <f t="shared" si="304"/>
        <v>-</v>
      </c>
      <c r="DX151" s="309" t="str">
        <f t="shared" si="305"/>
        <v>-</v>
      </c>
      <c r="DY151" s="309" t="str">
        <f t="shared" si="306"/>
        <v>-</v>
      </c>
      <c r="DZ151" s="309" t="str">
        <f t="shared" si="307"/>
        <v>-</v>
      </c>
      <c r="EA151" s="309" t="str">
        <f t="shared" si="308"/>
        <v>-</v>
      </c>
      <c r="EB151" s="309" t="str">
        <f t="shared" si="309"/>
        <v>-</v>
      </c>
      <c r="EC151" s="309" t="str">
        <f t="shared" si="310"/>
        <v>-</v>
      </c>
      <c r="ED151" s="309" t="str">
        <f t="shared" si="311"/>
        <v>-</v>
      </c>
      <c r="EE151" s="309" t="str">
        <f t="shared" si="312"/>
        <v>-</v>
      </c>
      <c r="EF151" s="309" t="str">
        <f t="shared" si="313"/>
        <v>-</v>
      </c>
      <c r="EG151" s="309" t="str">
        <f t="shared" si="314"/>
        <v>-</v>
      </c>
      <c r="EH151" s="309" t="str">
        <f t="shared" si="315"/>
        <v>mxpart</v>
      </c>
      <c r="EI151" s="309" t="str">
        <f t="shared" si="316"/>
        <v>mxpart</v>
      </c>
      <c r="EJ151" s="7"/>
      <c r="EK151" s="7"/>
      <c r="EL151" s="7"/>
      <c r="EM151" s="34"/>
      <c r="EN151" s="66" t="str">
        <f t="shared" si="317"/>
        <v>-</v>
      </c>
      <c r="EO151" s="66" t="str">
        <f t="shared" si="318"/>
        <v>-</v>
      </c>
      <c r="EP151" s="66" t="str">
        <f t="shared" si="319"/>
        <v>-</v>
      </c>
      <c r="EQ151" s="66" t="str">
        <f t="shared" si="320"/>
        <v>-</v>
      </c>
      <c r="ER151" s="66" t="str">
        <f t="shared" si="321"/>
        <v>-</v>
      </c>
      <c r="ES151" s="66" t="str">
        <f t="shared" si="322"/>
        <v>-</v>
      </c>
      <c r="ET151" s="66" t="str">
        <f t="shared" si="323"/>
        <v>-</v>
      </c>
      <c r="EU151" s="66" t="str">
        <f t="shared" si="324"/>
        <v>-</v>
      </c>
      <c r="EV151" s="66" t="str">
        <f t="shared" si="325"/>
        <v>-</v>
      </c>
      <c r="EW151" s="66" t="str">
        <f t="shared" si="326"/>
        <v>-</v>
      </c>
      <c r="EX151" s="66" t="str">
        <f t="shared" si="327"/>
        <v>-</v>
      </c>
      <c r="EY151" s="66" t="str">
        <f t="shared" si="328"/>
        <v>-</v>
      </c>
      <c r="EZ151" s="66" t="str">
        <f t="shared" si="329"/>
        <v>-</v>
      </c>
      <c r="FA151" s="66" t="str">
        <f t="shared" si="330"/>
        <v>-</v>
      </c>
      <c r="FB151" s="66" t="str">
        <f t="shared" si="331"/>
        <v>-</v>
      </c>
      <c r="FC151" s="66" t="str">
        <f t="shared" si="332"/>
        <v>-</v>
      </c>
      <c r="FD151" s="66" t="str">
        <f t="shared" si="333"/>
        <v>-</v>
      </c>
      <c r="FE151" s="66" t="str">
        <f t="shared" si="334"/>
        <v>-</v>
      </c>
      <c r="FF151" s="66" t="str">
        <f t="shared" si="335"/>
        <v>-</v>
      </c>
      <c r="FG151" s="66" t="str">
        <f t="shared" si="336"/>
        <v>-</v>
      </c>
      <c r="FH151" s="66" t="str">
        <f t="shared" si="337"/>
        <v>-</v>
      </c>
      <c r="FI151" s="66" t="str">
        <f t="shared" si="338"/>
        <v>-</v>
      </c>
      <c r="FJ151" s="66" t="str">
        <f t="shared" si="339"/>
        <v>-</v>
      </c>
      <c r="FK151" s="66" t="str">
        <f t="shared" si="340"/>
        <v>-</v>
      </c>
      <c r="FL151" s="66">
        <f t="shared" si="341"/>
        <v>75000</v>
      </c>
      <c r="FM151" s="66">
        <f t="shared" si="342"/>
        <v>5000</v>
      </c>
      <c r="FN151" s="7"/>
      <c r="FO151" s="7"/>
      <c r="FP151" s="7"/>
      <c r="FQ151" s="97" t="s">
        <v>2</v>
      </c>
      <c r="FR151" s="71"/>
      <c r="FS151" s="7">
        <f>IF(ISNUMBER(INDEX($CI$15:$DI$314,$B151,GC$5)),MAX(FS$14:FS150)+1,0)</f>
        <v>0</v>
      </c>
      <c r="FT151" s="7" t="str">
        <f t="shared" si="343"/>
        <v/>
      </c>
      <c r="FU151" s="7" t="str">
        <f t="shared" si="344"/>
        <v/>
      </c>
      <c r="FV151" s="291">
        <f t="shared" si="345"/>
        <v>137</v>
      </c>
      <c r="FW151" s="291" t="str">
        <f t="shared" si="346"/>
        <v/>
      </c>
      <c r="FX151" s="291"/>
      <c r="FY151" s="85" t="str">
        <f t="shared" si="347"/>
        <v/>
      </c>
      <c r="FZ151" s="338">
        <f t="shared" si="348"/>
        <v>0</v>
      </c>
      <c r="GA151" s="316" t="str">
        <f t="shared" si="349"/>
        <v/>
      </c>
      <c r="GB151" s="28" t="str">
        <f t="shared" si="350"/>
        <v/>
      </c>
      <c r="GC151" s="279"/>
      <c r="GD151" s="72"/>
      <c r="GE151" s="72"/>
      <c r="GF151" s="72"/>
      <c r="GG151" s="72"/>
      <c r="GH151" s="72"/>
      <c r="GI151" s="72"/>
      <c r="GJ151" s="72"/>
      <c r="GK151" s="72"/>
      <c r="GL151" s="72"/>
      <c r="GM151" s="72"/>
      <c r="GN151" s="72"/>
      <c r="GO151" s="279" t="str">
        <f>IF(IF(ISNUMBER(MATCH(INDEX($HA151:$LB151,1,GO$14),$GA$15:$GA$313,0)),1,"")=1,INDEX($HA151:$LB151,1,GO$14),"")</f>
        <v/>
      </c>
      <c r="GP151" s="286" t="str">
        <f t="shared" si="351"/>
        <v/>
      </c>
      <c r="GQ151" s="72"/>
      <c r="GR151" s="339" t="str">
        <f>IF(ISNUMBER(IF151),INDEX($GA$15:$GA$313,MATCH(IF151,$IE$15:$IE$190,0),1),"")</f>
        <v/>
      </c>
      <c r="GS151" s="341" t="str">
        <f t="shared" si="352"/>
        <v/>
      </c>
      <c r="GT151" s="340" t="str">
        <f t="shared" si="353"/>
        <v/>
      </c>
      <c r="GU151" s="279"/>
      <c r="GV151" s="72"/>
      <c r="GW151" s="72"/>
      <c r="GX151" s="72"/>
      <c r="GY151" s="72"/>
      <c r="GZ151" s="71"/>
      <c r="HA151" s="282"/>
      <c r="HB151" s="282"/>
      <c r="HC151" s="282"/>
      <c r="HD151" s="282"/>
      <c r="HE151" s="282"/>
      <c r="HF151" s="282"/>
      <c r="HG151" s="282"/>
      <c r="HH151" s="282"/>
      <c r="HI151" s="282"/>
      <c r="HJ151" s="282"/>
      <c r="HK151" s="293"/>
      <c r="HL151" s="293"/>
      <c r="HM151" s="75"/>
      <c r="HN151" s="293">
        <f>IF(HA151&lt;&gt;"",MAX(HN$14:HN150)+1,0)</f>
        <v>0</v>
      </c>
      <c r="HO151" s="293">
        <f>IF(HB151&lt;&gt;"",MAX(HO$14:HO150)+1,0)</f>
        <v>0</v>
      </c>
      <c r="HP151" s="293">
        <f>IF(HC151&lt;&gt;"",MAX(HP$14:HP150)+1,0)</f>
        <v>0</v>
      </c>
      <c r="HQ151" s="293">
        <f>IF(HD151&lt;&gt;"",MAX(HQ$14:HQ150)+1,0)</f>
        <v>0</v>
      </c>
      <c r="HR151" s="293">
        <f>IF(HE151&lt;&gt;"",MAX(HR$14:HR150)+1,0)</f>
        <v>0</v>
      </c>
      <c r="HS151" s="293">
        <f>IF(HF151&lt;&gt;"",MAX(HS$14:HS150)+1,0)</f>
        <v>0</v>
      </c>
      <c r="HT151" s="293">
        <f>IF(HG151&lt;&gt;"",MAX(HT$14:HT150)+1,0)</f>
        <v>0</v>
      </c>
      <c r="HU151" s="293">
        <f>IF(HH151&lt;&gt;"",MAX(HU$14:HU150)+1,0)</f>
        <v>0</v>
      </c>
      <c r="HV151" s="293">
        <f>IF(HI151&lt;&gt;"",MAX(HV$14:HV150)+1,0)</f>
        <v>0</v>
      </c>
      <c r="HW151" s="293">
        <f>IF(HJ151&lt;&gt;"",MAX(HW$14:HW150)+1,0)</f>
        <v>0</v>
      </c>
      <c r="HX151" s="293">
        <f>IF(HK151&lt;&gt;"",MAX(HX$14:HX150)+1,0)</f>
        <v>0</v>
      </c>
      <c r="HY151" s="293">
        <f>IF(HL151&lt;&gt;"",MAX(HY$14:HY150)+1,0)</f>
        <v>0</v>
      </c>
      <c r="HZ151" s="75">
        <f t="shared" si="354"/>
        <v>4</v>
      </c>
      <c r="IA151" s="75">
        <f t="shared" si="355"/>
        <v>0</v>
      </c>
      <c r="IB151" s="75">
        <f t="shared" si="356"/>
        <v>30</v>
      </c>
      <c r="IC151" s="75" t="str">
        <f t="shared" si="357"/>
        <v>iter1</v>
      </c>
      <c r="ID151" s="395" t="str">
        <f t="shared" si="358"/>
        <v/>
      </c>
      <c r="IE151" s="394">
        <f>IF(ISNUMBER(MATCH(GA151,$IC$15:$IC$313,0)),0,MAX(IE$14:IE150)+1)</f>
        <v>0</v>
      </c>
      <c r="IF151" s="394" t="str">
        <f t="shared" si="359"/>
        <v/>
      </c>
      <c r="IG151" s="383"/>
      <c r="IH151" s="80"/>
      <c r="II151" s="19"/>
      <c r="IJ151" s="282"/>
      <c r="IK151" s="71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  <c r="IY151" s="19"/>
      <c r="IZ151" s="19"/>
      <c r="JW151" s="71"/>
      <c r="JX151" s="293" t="str">
        <f>IF(AND(ISNUMBER(JX$14),ISNUMBER(MATCH($IC151,DJ$15:DJ$313,0))),$IC151,"")</f>
        <v/>
      </c>
      <c r="JY151" s="293" t="str">
        <f>IF(AND(ISNUMBER(JY$14),ISNUMBER(MATCH($IC151,DK$15:DK$313,0))),$IC151,"")</f>
        <v/>
      </c>
      <c r="JZ151" s="293" t="str">
        <f>IF(AND(ISNUMBER(JZ$14),ISNUMBER(MATCH($IC151,DL$15:DL$313,0))),$IC151,"")</f>
        <v/>
      </c>
      <c r="KA151" s="293" t="str">
        <f>IF(AND(ISNUMBER(KA$14),ISNUMBER(MATCH($IC151,DM$15:DM$313,0))),$IC151,"")</f>
        <v/>
      </c>
      <c r="KB151" s="293" t="str">
        <f>IF(AND(ISNUMBER(KB$14),ISNUMBER(MATCH($IC151,DN$15:DN$313,0))),$IC151,"")</f>
        <v/>
      </c>
      <c r="KC151" s="293" t="str">
        <f>IF(AND(ISNUMBER(KC$14),ISNUMBER(MATCH($IC151,DO$15:DO$313,0))),$IC151,"")</f>
        <v/>
      </c>
      <c r="KD151" s="293" t="str">
        <f>IF(AND(ISNUMBER(KD$14),ISNUMBER(MATCH($IC151,DP$15:DP$313,0))),$IC151,"")</f>
        <v/>
      </c>
      <c r="KE151" s="293" t="str">
        <f>IF(AND(ISNUMBER(KE$14),ISNUMBER(MATCH($IC151,DQ$15:DQ$313,0))),$IC151,"")</f>
        <v/>
      </c>
      <c r="KF151" s="293" t="str">
        <f>IF(AND(ISNUMBER(KF$14),ISNUMBER(MATCH($IC151,DR$15:DR$313,0))),$IC151,"")</f>
        <v/>
      </c>
      <c r="KG151" s="293" t="str">
        <f>IF(AND(ISNUMBER(KG$14),ISNUMBER(MATCH($IC151,DS$15:DS$313,0))),$IC151,"")</f>
        <v/>
      </c>
      <c r="KH151" s="293" t="str">
        <f>IF(AND(ISNUMBER(KH$14),ISNUMBER(MATCH($IC151,DT$15:DT$313,0))),$IC151,"")</f>
        <v/>
      </c>
      <c r="KI151" s="293" t="str">
        <f>IF(AND(ISNUMBER(KI$14),ISNUMBER(MATCH($IC151,DU$15:DU$313,0))),$IC151,"")</f>
        <v/>
      </c>
      <c r="KJ151" s="293" t="str">
        <f>IF(AND(ISNUMBER(KJ$14),ISNUMBER(MATCH($IC151,DV$15:DV$313,0))),$IC151,"")</f>
        <v/>
      </c>
      <c r="KK151" s="293" t="str">
        <f>IF(AND(ISNUMBER(KK$14),ISNUMBER(MATCH($IC151,DW$15:DW$313,0))),$IC151,"")</f>
        <v/>
      </c>
      <c r="KL151" s="293" t="str">
        <f>IF(AND(ISNUMBER(KL$14),ISNUMBER(MATCH($IC151,DX$15:DX$313,0))),$IC151,"")</f>
        <v/>
      </c>
      <c r="KM151" s="293" t="str">
        <f>IF(AND(ISNUMBER(KM$14),ISNUMBER(MATCH($IC151,DY$15:DY$313,0))),$IC151,"")</f>
        <v/>
      </c>
      <c r="KN151" s="293" t="str">
        <f>IF(AND(ISNUMBER(KN$14),ISNUMBER(MATCH($IC151,DZ$15:DZ$313,0))),$IC151,"")</f>
        <v/>
      </c>
      <c r="KO151" s="293" t="str">
        <f>IF(AND(ISNUMBER(KO$14),ISNUMBER(MATCH($IC151,EA$15:EA$313,0))),$IC151,"")</f>
        <v/>
      </c>
      <c r="KP151" s="293" t="str">
        <f>IF(AND(ISNUMBER(KP$14),ISNUMBER(MATCH($IC151,EB$15:EB$313,0))),$IC151,"")</f>
        <v/>
      </c>
      <c r="KQ151" s="293" t="str">
        <f>IF(AND(ISNUMBER(KQ$14),ISNUMBER(MATCH($IC151,EC$15:EC$313,0))),$IC151,"")</f>
        <v/>
      </c>
      <c r="KR151" s="293" t="str">
        <f>IF(AND(ISNUMBER(KR$14),ISNUMBER(MATCH($IC151,ED$15:ED$313,0))),$IC151,"")</f>
        <v/>
      </c>
      <c r="KS151" s="293" t="str">
        <f>IF(AND(ISNUMBER(KS$14),ISNUMBER(MATCH($IC151,EE$15:EE$313,0))),$IC151,"")</f>
        <v/>
      </c>
      <c r="KT151" s="293" t="str">
        <f>IF(AND(ISNUMBER(KT$14),ISNUMBER(MATCH($IC151,EF$15:EF$313,0))),$IC151,"")</f>
        <v/>
      </c>
      <c r="KU151" s="293" t="str">
        <f>IF(AND(ISNUMBER(KU$14),ISNUMBER(MATCH($IC151,EG$15:EG$313,0))),$IC151,"")</f>
        <v/>
      </c>
      <c r="KV151" s="293" t="str">
        <f>IF(AND(ISNUMBER(KV$14),ISNUMBER(MATCH($IC151,EH$15:EH$313,0))),$IC151,"")</f>
        <v>iter1</v>
      </c>
      <c r="KW151" s="293" t="str">
        <f>IF(AND(ISNUMBER(KW$14),ISNUMBER(MATCH($IC151,EI$15:EI$313,0))),$IC151,"")</f>
        <v>iter1</v>
      </c>
      <c r="KX151" s="293" t="str">
        <f>IF(AND(ISNUMBER(KX$14),ISNUMBER(MATCH($IC151,EJ$15:EJ$313,0))),$IC151,"")</f>
        <v/>
      </c>
      <c r="KY151" s="293" t="str">
        <f>IF(AND(ISNUMBER(KY$14),ISNUMBER(MATCH($IC151,EK$15:EK$313,0))),$IC151,"")</f>
        <v/>
      </c>
      <c r="KZ151" s="293"/>
      <c r="LA151" s="293"/>
      <c r="LB151" s="293"/>
      <c r="LC151" s="75">
        <f>COUNTIF(JX151:KY151,"="&amp;IC151)</f>
        <v>2</v>
      </c>
      <c r="LD151" s="71"/>
      <c r="LE151" s="71"/>
      <c r="LF151" s="71"/>
      <c r="LG151" s="71"/>
      <c r="LH151" s="71"/>
      <c r="LI151" s="71"/>
      <c r="LJ151" s="71"/>
      <c r="LK151" s="71"/>
      <c r="LL151" s="71"/>
      <c r="LM151" s="71"/>
      <c r="LN151" s="71"/>
      <c r="LO151" s="71"/>
      <c r="LP151" s="71"/>
      <c r="LQ151" s="71"/>
    </row>
    <row r="152" spans="1:329" ht="6" customHeight="1" x14ac:dyDescent="0.25">
      <c r="A152" s="80"/>
      <c r="B152" s="305">
        <f t="shared" si="360"/>
        <v>138</v>
      </c>
      <c r="C152" s="207" t="s">
        <v>206</v>
      </c>
      <c r="D152" s="307" t="s">
        <v>611</v>
      </c>
      <c r="E152" s="71"/>
      <c r="F152" s="260"/>
      <c r="G152" s="261"/>
      <c r="H152" s="262"/>
      <c r="I152" s="260"/>
      <c r="J152" s="261"/>
      <c r="K152" s="262"/>
      <c r="L152" s="260"/>
      <c r="M152" s="261"/>
      <c r="N152" s="262"/>
      <c r="O152" s="260"/>
      <c r="P152" s="261"/>
      <c r="Q152" s="262"/>
      <c r="R152" s="260"/>
      <c r="S152" s="261"/>
      <c r="T152" s="262"/>
      <c r="U152" s="260"/>
      <c r="V152" s="261"/>
      <c r="W152" s="262"/>
      <c r="X152" s="260"/>
      <c r="Y152" s="261"/>
      <c r="Z152" s="262"/>
      <c r="AA152" s="260"/>
      <c r="AB152" s="261"/>
      <c r="AC152" s="262"/>
      <c r="AD152" s="260"/>
      <c r="AE152" s="261"/>
      <c r="AF152" s="262"/>
      <c r="AG152" s="260"/>
      <c r="AH152" s="261"/>
      <c r="AI152" s="262"/>
      <c r="AJ152" s="260"/>
      <c r="AK152" s="261"/>
      <c r="AL152" s="262"/>
      <c r="AM152" s="260"/>
      <c r="AN152" s="261"/>
      <c r="AO152" s="262"/>
      <c r="AP152" s="283"/>
      <c r="AQ152" s="356"/>
      <c r="AR152" s="351"/>
      <c r="AS152" s="283"/>
      <c r="AT152" s="356"/>
      <c r="AU152" s="351"/>
      <c r="AV152" s="260"/>
      <c r="AW152" s="261"/>
      <c r="AX152" s="262"/>
      <c r="AY152" s="260"/>
      <c r="AZ152" s="261"/>
      <c r="BA152" s="262"/>
      <c r="BB152" s="260"/>
      <c r="BC152" s="261"/>
      <c r="BD152" s="262"/>
      <c r="BE152" s="260"/>
      <c r="BF152" s="261"/>
      <c r="BG152" s="262"/>
      <c r="BH152" s="260"/>
      <c r="BI152" s="261"/>
      <c r="BJ152" s="262"/>
      <c r="BK152" s="260"/>
      <c r="BL152" s="261"/>
      <c r="BM152" s="262"/>
      <c r="BN152" s="260"/>
      <c r="BO152" s="261"/>
      <c r="BP152" s="262"/>
      <c r="BQ152" s="260"/>
      <c r="BR152" s="261"/>
      <c r="BS152" s="262"/>
      <c r="BT152" s="260"/>
      <c r="BU152" s="261"/>
      <c r="BV152" s="262"/>
      <c r="BW152" s="260"/>
      <c r="BX152" s="261"/>
      <c r="BY152" s="262"/>
      <c r="BZ152" s="260"/>
      <c r="CA152" s="261"/>
      <c r="CB152" s="262"/>
      <c r="CC152" s="260"/>
      <c r="CD152" s="261"/>
      <c r="CE152" s="262"/>
      <c r="CF152" s="376" t="s">
        <v>2</v>
      </c>
      <c r="CG152" s="229"/>
      <c r="CH152" s="230" t="str">
        <f>IF(ISNUMBER(FW152),IF(ISNUMBER(MATCH(GA152,$CG$15:$CG$313,0)),0,MAX(CH$14:CH151)+1),"")</f>
        <v/>
      </c>
      <c r="CI152" s="7" t="str">
        <f t="shared" si="265"/>
        <v/>
      </c>
      <c r="CJ152" s="7" t="str">
        <f t="shared" si="266"/>
        <v/>
      </c>
      <c r="CK152" s="7" t="str">
        <f t="shared" si="267"/>
        <v/>
      </c>
      <c r="CL152" s="7" t="str">
        <f t="shared" si="268"/>
        <v/>
      </c>
      <c r="CM152" s="7" t="str">
        <f t="shared" si="269"/>
        <v/>
      </c>
      <c r="CN152" s="7" t="str">
        <f t="shared" si="270"/>
        <v/>
      </c>
      <c r="CO152" s="7" t="str">
        <f t="shared" si="271"/>
        <v/>
      </c>
      <c r="CP152" s="7" t="str">
        <f t="shared" si="272"/>
        <v/>
      </c>
      <c r="CQ152" s="7" t="str">
        <f t="shared" si="273"/>
        <v/>
      </c>
      <c r="CR152" s="7" t="str">
        <f t="shared" si="274"/>
        <v/>
      </c>
      <c r="CS152" s="7" t="str">
        <f t="shared" si="275"/>
        <v/>
      </c>
      <c r="CT152" s="7" t="str">
        <f t="shared" si="276"/>
        <v/>
      </c>
      <c r="CU152" s="7" t="str">
        <f t="shared" si="277"/>
        <v/>
      </c>
      <c r="CV152" s="7" t="str">
        <f t="shared" si="278"/>
        <v/>
      </c>
      <c r="CW152" s="7" t="str">
        <f t="shared" si="279"/>
        <v/>
      </c>
      <c r="CX152" s="7" t="str">
        <f t="shared" si="280"/>
        <v/>
      </c>
      <c r="CY152" s="7" t="str">
        <f t="shared" si="281"/>
        <v/>
      </c>
      <c r="CZ152" s="7" t="str">
        <f t="shared" si="282"/>
        <v/>
      </c>
      <c r="DA152" s="7" t="str">
        <f t="shared" si="283"/>
        <v/>
      </c>
      <c r="DB152" s="7" t="str">
        <f t="shared" si="284"/>
        <v/>
      </c>
      <c r="DC152" s="7" t="str">
        <f t="shared" si="285"/>
        <v/>
      </c>
      <c r="DD152" s="7" t="str">
        <f t="shared" si="286"/>
        <v/>
      </c>
      <c r="DE152" s="7" t="str">
        <f t="shared" si="287"/>
        <v/>
      </c>
      <c r="DF152" s="7" t="str">
        <f t="shared" si="288"/>
        <v/>
      </c>
      <c r="DG152" s="7">
        <f t="shared" si="289"/>
        <v>20</v>
      </c>
      <c r="DH152" s="7">
        <f t="shared" si="290"/>
        <v>51</v>
      </c>
      <c r="DI152" s="65" t="s">
        <v>2</v>
      </c>
      <c r="DJ152" s="309" t="str">
        <f t="shared" si="291"/>
        <v>-</v>
      </c>
      <c r="DK152" s="309" t="str">
        <f t="shared" si="292"/>
        <v>-</v>
      </c>
      <c r="DL152" s="309" t="str">
        <f t="shared" si="293"/>
        <v>-</v>
      </c>
      <c r="DM152" s="309" t="str">
        <f t="shared" si="294"/>
        <v>-</v>
      </c>
      <c r="DN152" s="309" t="str">
        <f t="shared" si="295"/>
        <v>-</v>
      </c>
      <c r="DO152" s="309" t="str">
        <f t="shared" si="296"/>
        <v>-</v>
      </c>
      <c r="DP152" s="309" t="str">
        <f t="shared" si="297"/>
        <v>-</v>
      </c>
      <c r="DQ152" s="309" t="str">
        <f t="shared" si="298"/>
        <v>-</v>
      </c>
      <c r="DR152" s="309" t="str">
        <f t="shared" si="299"/>
        <v>-</v>
      </c>
      <c r="DS152" s="309" t="str">
        <f t="shared" si="300"/>
        <v>-</v>
      </c>
      <c r="DT152" s="309" t="str">
        <f t="shared" si="301"/>
        <v>-</v>
      </c>
      <c r="DU152" s="309" t="str">
        <f t="shared" si="302"/>
        <v>-</v>
      </c>
      <c r="DV152" s="309" t="str">
        <f t="shared" si="303"/>
        <v>-</v>
      </c>
      <c r="DW152" s="309" t="str">
        <f t="shared" si="304"/>
        <v>-</v>
      </c>
      <c r="DX152" s="309" t="str">
        <f t="shared" si="305"/>
        <v>-</v>
      </c>
      <c r="DY152" s="309" t="str">
        <f t="shared" si="306"/>
        <v>-</v>
      </c>
      <c r="DZ152" s="309" t="str">
        <f t="shared" si="307"/>
        <v>-</v>
      </c>
      <c r="EA152" s="309" t="str">
        <f t="shared" si="308"/>
        <v>-</v>
      </c>
      <c r="EB152" s="309" t="str">
        <f t="shared" si="309"/>
        <v>-</v>
      </c>
      <c r="EC152" s="309" t="str">
        <f t="shared" si="310"/>
        <v>-</v>
      </c>
      <c r="ED152" s="309" t="str">
        <f t="shared" si="311"/>
        <v>-</v>
      </c>
      <c r="EE152" s="309" t="str">
        <f t="shared" si="312"/>
        <v>-</v>
      </c>
      <c r="EF152" s="309" t="str">
        <f t="shared" si="313"/>
        <v>-</v>
      </c>
      <c r="EG152" s="309" t="str">
        <f t="shared" si="314"/>
        <v>-</v>
      </c>
      <c r="EH152" s="309" t="str">
        <f t="shared" si="315"/>
        <v>mxiter</v>
      </c>
      <c r="EI152" s="309" t="str">
        <f t="shared" si="316"/>
        <v>mxiter</v>
      </c>
      <c r="EJ152" s="7"/>
      <c r="EK152" s="7"/>
      <c r="EL152" s="7"/>
      <c r="EM152" s="34"/>
      <c r="EN152" s="66" t="str">
        <f t="shared" si="317"/>
        <v>-</v>
      </c>
      <c r="EO152" s="66" t="str">
        <f t="shared" si="318"/>
        <v>-</v>
      </c>
      <c r="EP152" s="66" t="str">
        <f t="shared" si="319"/>
        <v>-</v>
      </c>
      <c r="EQ152" s="66" t="str">
        <f t="shared" si="320"/>
        <v>-</v>
      </c>
      <c r="ER152" s="66" t="str">
        <f t="shared" si="321"/>
        <v>-</v>
      </c>
      <c r="ES152" s="66" t="str">
        <f t="shared" si="322"/>
        <v>-</v>
      </c>
      <c r="ET152" s="66" t="str">
        <f t="shared" si="323"/>
        <v>-</v>
      </c>
      <c r="EU152" s="66" t="str">
        <f t="shared" si="324"/>
        <v>-</v>
      </c>
      <c r="EV152" s="66" t="str">
        <f t="shared" si="325"/>
        <v>-</v>
      </c>
      <c r="EW152" s="66" t="str">
        <f t="shared" si="326"/>
        <v>-</v>
      </c>
      <c r="EX152" s="66" t="str">
        <f t="shared" si="327"/>
        <v>-</v>
      </c>
      <c r="EY152" s="66" t="str">
        <f t="shared" si="328"/>
        <v>-</v>
      </c>
      <c r="EZ152" s="66" t="str">
        <f t="shared" si="329"/>
        <v>-</v>
      </c>
      <c r="FA152" s="66" t="str">
        <f t="shared" si="330"/>
        <v>-</v>
      </c>
      <c r="FB152" s="66" t="str">
        <f t="shared" si="331"/>
        <v>-</v>
      </c>
      <c r="FC152" s="66" t="str">
        <f t="shared" si="332"/>
        <v>-</v>
      </c>
      <c r="FD152" s="66" t="str">
        <f t="shared" si="333"/>
        <v>-</v>
      </c>
      <c r="FE152" s="66" t="str">
        <f t="shared" si="334"/>
        <v>-</v>
      </c>
      <c r="FF152" s="66" t="str">
        <f t="shared" si="335"/>
        <v>-</v>
      </c>
      <c r="FG152" s="66" t="str">
        <f t="shared" si="336"/>
        <v>-</v>
      </c>
      <c r="FH152" s="66" t="str">
        <f t="shared" si="337"/>
        <v>-</v>
      </c>
      <c r="FI152" s="66" t="str">
        <f t="shared" si="338"/>
        <v>-</v>
      </c>
      <c r="FJ152" s="66" t="str">
        <f t="shared" si="339"/>
        <v>-</v>
      </c>
      <c r="FK152" s="66" t="str">
        <f t="shared" si="340"/>
        <v>-</v>
      </c>
      <c r="FL152" s="66">
        <f t="shared" si="341"/>
        <v>85</v>
      </c>
      <c r="FM152" s="66">
        <f t="shared" si="342"/>
        <v>1</v>
      </c>
      <c r="FN152" s="7"/>
      <c r="FO152" s="7"/>
      <c r="FP152" s="7"/>
      <c r="FQ152" s="97" t="s">
        <v>2</v>
      </c>
      <c r="FR152" s="71"/>
      <c r="FS152" s="7">
        <f>IF(ISNUMBER(INDEX($CI$15:$DI$314,$B152,GC$5)),MAX(FS$14:FS151)+1,0)</f>
        <v>0</v>
      </c>
      <c r="FT152" s="7" t="str">
        <f t="shared" si="343"/>
        <v/>
      </c>
      <c r="FU152" s="7" t="str">
        <f t="shared" si="344"/>
        <v/>
      </c>
      <c r="FV152" s="291">
        <f t="shared" si="345"/>
        <v>138</v>
      </c>
      <c r="FW152" s="291" t="str">
        <f t="shared" si="346"/>
        <v/>
      </c>
      <c r="FX152" s="291"/>
      <c r="FY152" s="85" t="str">
        <f t="shared" si="347"/>
        <v/>
      </c>
      <c r="FZ152" s="338">
        <f t="shared" si="348"/>
        <v>0</v>
      </c>
      <c r="GA152" s="316" t="str">
        <f t="shared" si="349"/>
        <v/>
      </c>
      <c r="GB152" s="28" t="str">
        <f t="shared" si="350"/>
        <v/>
      </c>
      <c r="GC152" s="279"/>
      <c r="GD152" s="72"/>
      <c r="GE152" s="72"/>
      <c r="GF152" s="72"/>
      <c r="GG152" s="72"/>
      <c r="GH152" s="72"/>
      <c r="GI152" s="72"/>
      <c r="GJ152" s="72"/>
      <c r="GK152" s="72"/>
      <c r="GL152" s="72"/>
      <c r="GM152" s="72"/>
      <c r="GN152" s="72"/>
      <c r="GO152" s="279" t="str">
        <f>IF(IF(ISNUMBER(MATCH(INDEX($HA152:$LB152,1,GO$14),$GA$15:$GA$313,0)),1,"")=1,INDEX($HA152:$LB152,1,GO$14),"")</f>
        <v/>
      </c>
      <c r="GP152" s="286" t="str">
        <f t="shared" si="351"/>
        <v/>
      </c>
      <c r="GQ152" s="72"/>
      <c r="GR152" s="339" t="str">
        <f>IF(ISNUMBER(IF152),INDEX($GA$15:$GA$313,MATCH(IF152,$IE$15:$IE$190,0),1),"")</f>
        <v/>
      </c>
      <c r="GS152" s="341" t="str">
        <f t="shared" si="352"/>
        <v/>
      </c>
      <c r="GT152" s="340" t="str">
        <f t="shared" si="353"/>
        <v/>
      </c>
      <c r="GU152" s="279"/>
      <c r="GV152" s="72"/>
      <c r="GW152" s="72"/>
      <c r="GX152" s="72"/>
      <c r="GY152" s="72"/>
      <c r="GZ152" s="71"/>
      <c r="HA152" s="282"/>
      <c r="HB152" s="282"/>
      <c r="HC152" s="282"/>
      <c r="HD152" s="282"/>
      <c r="HE152" s="282"/>
      <c r="HF152" s="282"/>
      <c r="HG152" s="282"/>
      <c r="HH152" s="282"/>
      <c r="HI152" s="282"/>
      <c r="HJ152" s="282"/>
      <c r="HK152" s="293"/>
      <c r="HL152" s="293"/>
      <c r="HM152" s="75"/>
      <c r="HN152" s="293">
        <f>IF(HA152&lt;&gt;"",MAX(HN$14:HN151)+1,0)</f>
        <v>0</v>
      </c>
      <c r="HO152" s="293">
        <f>IF(HB152&lt;&gt;"",MAX(HO$14:HO151)+1,0)</f>
        <v>0</v>
      </c>
      <c r="HP152" s="293">
        <f>IF(HC152&lt;&gt;"",MAX(HP$14:HP151)+1,0)</f>
        <v>0</v>
      </c>
      <c r="HQ152" s="293">
        <f>IF(HD152&lt;&gt;"",MAX(HQ$14:HQ151)+1,0)</f>
        <v>0</v>
      </c>
      <c r="HR152" s="293">
        <f>IF(HE152&lt;&gt;"",MAX(HR$14:HR151)+1,0)</f>
        <v>0</v>
      </c>
      <c r="HS152" s="293">
        <f>IF(HF152&lt;&gt;"",MAX(HS$14:HS151)+1,0)</f>
        <v>0</v>
      </c>
      <c r="HT152" s="293">
        <f>IF(HG152&lt;&gt;"",MAX(HT$14:HT151)+1,0)</f>
        <v>0</v>
      </c>
      <c r="HU152" s="293">
        <f>IF(HH152&lt;&gt;"",MAX(HU$14:HU151)+1,0)</f>
        <v>0</v>
      </c>
      <c r="HV152" s="293">
        <f>IF(HI152&lt;&gt;"",MAX(HV$14:HV151)+1,0)</f>
        <v>0</v>
      </c>
      <c r="HW152" s="293">
        <f>IF(HJ152&lt;&gt;"",MAX(HW$14:HW151)+1,0)</f>
        <v>0</v>
      </c>
      <c r="HX152" s="293">
        <f>IF(HK152&lt;&gt;"",MAX(HX$14:HX151)+1,0)</f>
        <v>0</v>
      </c>
      <c r="HY152" s="293">
        <f>IF(HL152&lt;&gt;"",MAX(HY$14:HY151)+1,0)</f>
        <v>0</v>
      </c>
      <c r="HZ152" s="75">
        <f t="shared" si="354"/>
        <v>4</v>
      </c>
      <c r="IA152" s="75">
        <f t="shared" si="355"/>
        <v>0</v>
      </c>
      <c r="IB152" s="75">
        <f t="shared" si="356"/>
        <v>31</v>
      </c>
      <c r="IC152" s="75" t="str">
        <f t="shared" si="357"/>
        <v>isolve</v>
      </c>
      <c r="ID152" s="395" t="str">
        <f t="shared" si="358"/>
        <v/>
      </c>
      <c r="IE152" s="394">
        <f>IF(ISNUMBER(MATCH(GA152,$IC$15:$IC$313,0)),0,MAX(IE$14:IE151)+1)</f>
        <v>0</v>
      </c>
      <c r="IF152" s="394" t="str">
        <f t="shared" si="359"/>
        <v/>
      </c>
      <c r="IG152" s="383"/>
      <c r="IH152" s="80"/>
      <c r="II152" s="19"/>
      <c r="IJ152" s="282"/>
      <c r="IK152" s="71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  <c r="IY152" s="19"/>
      <c r="IZ152" s="19"/>
      <c r="JW152" s="71"/>
      <c r="JX152" s="293" t="str">
        <f>IF(AND(ISNUMBER(JX$14),ISNUMBER(MATCH($IC152,DJ$15:DJ$313,0))),$IC152,"")</f>
        <v/>
      </c>
      <c r="JY152" s="293" t="str">
        <f>IF(AND(ISNUMBER(JY$14),ISNUMBER(MATCH($IC152,DK$15:DK$313,0))),$IC152,"")</f>
        <v/>
      </c>
      <c r="JZ152" s="293" t="str">
        <f>IF(AND(ISNUMBER(JZ$14),ISNUMBER(MATCH($IC152,DL$15:DL$313,0))),$IC152,"")</f>
        <v/>
      </c>
      <c r="KA152" s="293" t="str">
        <f>IF(AND(ISNUMBER(KA$14),ISNUMBER(MATCH($IC152,DM$15:DM$313,0))),$IC152,"")</f>
        <v/>
      </c>
      <c r="KB152" s="293" t="str">
        <f>IF(AND(ISNUMBER(KB$14),ISNUMBER(MATCH($IC152,DN$15:DN$313,0))),$IC152,"")</f>
        <v/>
      </c>
      <c r="KC152" s="293" t="str">
        <f>IF(AND(ISNUMBER(KC$14),ISNUMBER(MATCH($IC152,DO$15:DO$313,0))),$IC152,"")</f>
        <v/>
      </c>
      <c r="KD152" s="293" t="str">
        <f>IF(AND(ISNUMBER(KD$14),ISNUMBER(MATCH($IC152,DP$15:DP$313,0))),$IC152,"")</f>
        <v/>
      </c>
      <c r="KE152" s="293" t="str">
        <f>IF(AND(ISNUMBER(KE$14),ISNUMBER(MATCH($IC152,DQ$15:DQ$313,0))),$IC152,"")</f>
        <v/>
      </c>
      <c r="KF152" s="293" t="str">
        <f>IF(AND(ISNUMBER(KF$14),ISNUMBER(MATCH($IC152,DR$15:DR$313,0))),$IC152,"")</f>
        <v/>
      </c>
      <c r="KG152" s="293" t="str">
        <f>IF(AND(ISNUMBER(KG$14),ISNUMBER(MATCH($IC152,DS$15:DS$313,0))),$IC152,"")</f>
        <v/>
      </c>
      <c r="KH152" s="293" t="str">
        <f>IF(AND(ISNUMBER(KH$14),ISNUMBER(MATCH($IC152,DT$15:DT$313,0))),$IC152,"")</f>
        <v/>
      </c>
      <c r="KI152" s="293" t="str">
        <f>IF(AND(ISNUMBER(KI$14),ISNUMBER(MATCH($IC152,DU$15:DU$313,0))),$IC152,"")</f>
        <v/>
      </c>
      <c r="KJ152" s="293" t="str">
        <f>IF(AND(ISNUMBER(KJ$14),ISNUMBER(MATCH($IC152,DV$15:DV$313,0))),$IC152,"")</f>
        <v/>
      </c>
      <c r="KK152" s="293" t="str">
        <f>IF(AND(ISNUMBER(KK$14),ISNUMBER(MATCH($IC152,DW$15:DW$313,0))),$IC152,"")</f>
        <v/>
      </c>
      <c r="KL152" s="293" t="str">
        <f>IF(AND(ISNUMBER(KL$14),ISNUMBER(MATCH($IC152,DX$15:DX$313,0))),$IC152,"")</f>
        <v/>
      </c>
      <c r="KM152" s="293" t="str">
        <f>IF(AND(ISNUMBER(KM$14),ISNUMBER(MATCH($IC152,DY$15:DY$313,0))),$IC152,"")</f>
        <v/>
      </c>
      <c r="KN152" s="293" t="str">
        <f>IF(AND(ISNUMBER(KN$14),ISNUMBER(MATCH($IC152,DZ$15:DZ$313,0))),$IC152,"")</f>
        <v/>
      </c>
      <c r="KO152" s="293" t="str">
        <f>IF(AND(ISNUMBER(KO$14),ISNUMBER(MATCH($IC152,EA$15:EA$313,0))),$IC152,"")</f>
        <v/>
      </c>
      <c r="KP152" s="293" t="str">
        <f>IF(AND(ISNUMBER(KP$14),ISNUMBER(MATCH($IC152,EB$15:EB$313,0))),$IC152,"")</f>
        <v/>
      </c>
      <c r="KQ152" s="293" t="str">
        <f>IF(AND(ISNUMBER(KQ$14),ISNUMBER(MATCH($IC152,EC$15:EC$313,0))),$IC152,"")</f>
        <v/>
      </c>
      <c r="KR152" s="293" t="str">
        <f>IF(AND(ISNUMBER(KR$14),ISNUMBER(MATCH($IC152,ED$15:ED$313,0))),$IC152,"")</f>
        <v/>
      </c>
      <c r="KS152" s="293" t="str">
        <f>IF(AND(ISNUMBER(KS$14),ISNUMBER(MATCH($IC152,EE$15:EE$313,0))),$IC152,"")</f>
        <v/>
      </c>
      <c r="KT152" s="293" t="str">
        <f>IF(AND(ISNUMBER(KT$14),ISNUMBER(MATCH($IC152,EF$15:EF$313,0))),$IC152,"")</f>
        <v/>
      </c>
      <c r="KU152" s="293" t="str">
        <f>IF(AND(ISNUMBER(KU$14),ISNUMBER(MATCH($IC152,EG$15:EG$313,0))),$IC152,"")</f>
        <v/>
      </c>
      <c r="KV152" s="293" t="str">
        <f>IF(AND(ISNUMBER(KV$14),ISNUMBER(MATCH($IC152,EH$15:EH$313,0))),$IC152,"")</f>
        <v/>
      </c>
      <c r="KW152" s="293" t="str">
        <f>IF(AND(ISNUMBER(KW$14),ISNUMBER(MATCH($IC152,EI$15:EI$313,0))),$IC152,"")</f>
        <v>isolve</v>
      </c>
      <c r="KX152" s="293" t="str">
        <f>IF(AND(ISNUMBER(KX$14),ISNUMBER(MATCH($IC152,EJ$15:EJ$313,0))),$IC152,"")</f>
        <v/>
      </c>
      <c r="KY152" s="293" t="str">
        <f>IF(AND(ISNUMBER(KY$14),ISNUMBER(MATCH($IC152,EK$15:EK$313,0))),$IC152,"")</f>
        <v/>
      </c>
      <c r="KZ152" s="293"/>
      <c r="LA152" s="293"/>
      <c r="LB152" s="293"/>
      <c r="LC152" s="75">
        <f>COUNTIF(JX152:KY152,"="&amp;IC152)</f>
        <v>1</v>
      </c>
      <c r="LD152" s="71"/>
      <c r="LE152" s="71"/>
      <c r="LF152" s="71"/>
      <c r="LG152" s="71"/>
      <c r="LH152" s="71"/>
      <c r="LI152" s="71"/>
      <c r="LJ152" s="71"/>
      <c r="LK152" s="71"/>
      <c r="LL152" s="71"/>
      <c r="LM152" s="71"/>
      <c r="LN152" s="71"/>
      <c r="LO152" s="71"/>
      <c r="LP152" s="71"/>
      <c r="LQ152" s="71"/>
    </row>
    <row r="153" spans="1:329" ht="6" customHeight="1" x14ac:dyDescent="0.25">
      <c r="A153" s="80"/>
      <c r="B153" s="305">
        <f t="shared" si="360"/>
        <v>139</v>
      </c>
      <c r="C153" s="207" t="s">
        <v>378</v>
      </c>
      <c r="D153" s="307" t="s">
        <v>612</v>
      </c>
      <c r="E153" s="71"/>
      <c r="F153" s="260"/>
      <c r="G153" s="261"/>
      <c r="H153" s="262"/>
      <c r="I153" s="260"/>
      <c r="J153" s="261"/>
      <c r="K153" s="262"/>
      <c r="L153" s="260"/>
      <c r="M153" s="261"/>
      <c r="N153" s="262"/>
      <c r="O153" s="260"/>
      <c r="P153" s="261"/>
      <c r="Q153" s="262"/>
      <c r="R153" s="260"/>
      <c r="S153" s="261"/>
      <c r="T153" s="262"/>
      <c r="U153" s="260"/>
      <c r="V153" s="261"/>
      <c r="W153" s="262"/>
      <c r="X153" s="260"/>
      <c r="Y153" s="261"/>
      <c r="Z153" s="262"/>
      <c r="AA153" s="260"/>
      <c r="AB153" s="261"/>
      <c r="AC153" s="262"/>
      <c r="AD153" s="260"/>
      <c r="AE153" s="261"/>
      <c r="AF153" s="262"/>
      <c r="AG153" s="260"/>
      <c r="AH153" s="261"/>
      <c r="AI153" s="262"/>
      <c r="AJ153" s="260"/>
      <c r="AK153" s="261"/>
      <c r="AL153" s="262"/>
      <c r="AM153" s="260"/>
      <c r="AN153" s="261"/>
      <c r="AO153" s="262"/>
      <c r="AP153" s="283"/>
      <c r="AQ153" s="356"/>
      <c r="AR153" s="351"/>
      <c r="AS153" s="283"/>
      <c r="AT153" s="356"/>
      <c r="AU153" s="351"/>
      <c r="AV153" s="260"/>
      <c r="AW153" s="261"/>
      <c r="AX153" s="262"/>
      <c r="AY153" s="260"/>
      <c r="AZ153" s="261"/>
      <c r="BA153" s="262"/>
      <c r="BB153" s="260"/>
      <c r="BC153" s="261"/>
      <c r="BD153" s="262"/>
      <c r="BE153" s="260"/>
      <c r="BF153" s="261"/>
      <c r="BG153" s="262"/>
      <c r="BH153" s="260"/>
      <c r="BI153" s="261"/>
      <c r="BJ153" s="262"/>
      <c r="BK153" s="260"/>
      <c r="BL153" s="261"/>
      <c r="BM153" s="262"/>
      <c r="BN153" s="260"/>
      <c r="BO153" s="261"/>
      <c r="BP153" s="262"/>
      <c r="BQ153" s="260"/>
      <c r="BR153" s="261"/>
      <c r="BS153" s="262"/>
      <c r="BT153" s="260"/>
      <c r="BU153" s="261"/>
      <c r="BV153" s="262"/>
      <c r="BW153" s="260"/>
      <c r="BX153" s="261"/>
      <c r="BY153" s="262"/>
      <c r="BZ153" s="260"/>
      <c r="CA153" s="261"/>
      <c r="CB153" s="262"/>
      <c r="CC153" s="260"/>
      <c r="CD153" s="261"/>
      <c r="CE153" s="262"/>
      <c r="CF153" s="376" t="s">
        <v>2</v>
      </c>
      <c r="CG153" s="229"/>
      <c r="CH153" s="230" t="str">
        <f>IF(ISNUMBER(FW153),IF(ISNUMBER(MATCH(GA153,$CG$15:$CG$313,0)),0,MAX(CH$14:CH152)+1),"")</f>
        <v/>
      </c>
      <c r="CI153" s="7" t="str">
        <f t="shared" si="265"/>
        <v/>
      </c>
      <c r="CJ153" s="7" t="str">
        <f t="shared" si="266"/>
        <v/>
      </c>
      <c r="CK153" s="7" t="str">
        <f t="shared" si="267"/>
        <v/>
      </c>
      <c r="CL153" s="7" t="str">
        <f t="shared" si="268"/>
        <v/>
      </c>
      <c r="CM153" s="7" t="str">
        <f t="shared" si="269"/>
        <v/>
      </c>
      <c r="CN153" s="7" t="str">
        <f t="shared" si="270"/>
        <v/>
      </c>
      <c r="CO153" s="7" t="str">
        <f t="shared" si="271"/>
        <v/>
      </c>
      <c r="CP153" s="7" t="str">
        <f t="shared" si="272"/>
        <v/>
      </c>
      <c r="CQ153" s="7" t="str">
        <f t="shared" si="273"/>
        <v/>
      </c>
      <c r="CR153" s="7" t="str">
        <f t="shared" si="274"/>
        <v/>
      </c>
      <c r="CS153" s="7" t="str">
        <f t="shared" si="275"/>
        <v/>
      </c>
      <c r="CT153" s="7" t="str">
        <f t="shared" si="276"/>
        <v/>
      </c>
      <c r="CU153" s="7" t="str">
        <f t="shared" si="277"/>
        <v/>
      </c>
      <c r="CV153" s="7" t="str">
        <f t="shared" si="278"/>
        <v/>
      </c>
      <c r="CW153" s="7" t="str">
        <f t="shared" si="279"/>
        <v/>
      </c>
      <c r="CX153" s="7" t="str">
        <f t="shared" si="280"/>
        <v/>
      </c>
      <c r="CY153" s="7" t="str">
        <f t="shared" si="281"/>
        <v/>
      </c>
      <c r="CZ153" s="7" t="str">
        <f t="shared" si="282"/>
        <v/>
      </c>
      <c r="DA153" s="7" t="str">
        <f t="shared" si="283"/>
        <v/>
      </c>
      <c r="DB153" s="7" t="str">
        <f t="shared" si="284"/>
        <v/>
      </c>
      <c r="DC153" s="7" t="str">
        <f t="shared" si="285"/>
        <v/>
      </c>
      <c r="DD153" s="7" t="str">
        <f t="shared" si="286"/>
        <v/>
      </c>
      <c r="DE153" s="7" t="str">
        <f t="shared" si="287"/>
        <v/>
      </c>
      <c r="DF153" s="7" t="str">
        <f t="shared" si="288"/>
        <v/>
      </c>
      <c r="DG153" s="7">
        <f t="shared" si="289"/>
        <v>21</v>
      </c>
      <c r="DH153" s="7">
        <f t="shared" si="290"/>
        <v>52</v>
      </c>
      <c r="DI153" s="65" t="s">
        <v>2</v>
      </c>
      <c r="DJ153" s="309" t="str">
        <f t="shared" si="291"/>
        <v>-</v>
      </c>
      <c r="DK153" s="309" t="str">
        <f t="shared" si="292"/>
        <v>-</v>
      </c>
      <c r="DL153" s="309" t="str">
        <f t="shared" si="293"/>
        <v>-</v>
      </c>
      <c r="DM153" s="309" t="str">
        <f t="shared" si="294"/>
        <v>-</v>
      </c>
      <c r="DN153" s="309" t="str">
        <f t="shared" si="295"/>
        <v>-</v>
      </c>
      <c r="DO153" s="309" t="str">
        <f t="shared" si="296"/>
        <v>-</v>
      </c>
      <c r="DP153" s="309" t="str">
        <f t="shared" si="297"/>
        <v>-</v>
      </c>
      <c r="DQ153" s="309" t="str">
        <f t="shared" si="298"/>
        <v>-</v>
      </c>
      <c r="DR153" s="309" t="str">
        <f t="shared" si="299"/>
        <v>-</v>
      </c>
      <c r="DS153" s="309" t="str">
        <f t="shared" si="300"/>
        <v>-</v>
      </c>
      <c r="DT153" s="309" t="str">
        <f t="shared" si="301"/>
        <v>-</v>
      </c>
      <c r="DU153" s="309" t="str">
        <f t="shared" si="302"/>
        <v>-</v>
      </c>
      <c r="DV153" s="309" t="str">
        <f t="shared" si="303"/>
        <v>-</v>
      </c>
      <c r="DW153" s="309" t="str">
        <f t="shared" si="304"/>
        <v>-</v>
      </c>
      <c r="DX153" s="309" t="str">
        <f t="shared" si="305"/>
        <v>-</v>
      </c>
      <c r="DY153" s="309" t="str">
        <f t="shared" si="306"/>
        <v>-</v>
      </c>
      <c r="DZ153" s="309" t="str">
        <f t="shared" si="307"/>
        <v>-</v>
      </c>
      <c r="EA153" s="309" t="str">
        <f t="shared" si="308"/>
        <v>-</v>
      </c>
      <c r="EB153" s="309" t="str">
        <f t="shared" si="309"/>
        <v>-</v>
      </c>
      <c r="EC153" s="309" t="str">
        <f t="shared" si="310"/>
        <v>-</v>
      </c>
      <c r="ED153" s="309" t="str">
        <f t="shared" si="311"/>
        <v>-</v>
      </c>
      <c r="EE153" s="309" t="str">
        <f t="shared" si="312"/>
        <v>-</v>
      </c>
      <c r="EF153" s="309" t="str">
        <f t="shared" si="313"/>
        <v>-</v>
      </c>
      <c r="EG153" s="309" t="str">
        <f t="shared" si="314"/>
        <v>-</v>
      </c>
      <c r="EH153" s="309" t="str">
        <f t="shared" si="315"/>
        <v>iter1</v>
      </c>
      <c r="EI153" s="309" t="str">
        <f t="shared" si="316"/>
        <v>iter1</v>
      </c>
      <c r="EJ153" s="7"/>
      <c r="EK153" s="7"/>
      <c r="EL153" s="7"/>
      <c r="EM153" s="34"/>
      <c r="EN153" s="66" t="str">
        <f t="shared" si="317"/>
        <v>-</v>
      </c>
      <c r="EO153" s="66" t="str">
        <f t="shared" si="318"/>
        <v>-</v>
      </c>
      <c r="EP153" s="66" t="str">
        <f t="shared" si="319"/>
        <v>-</v>
      </c>
      <c r="EQ153" s="66" t="str">
        <f t="shared" si="320"/>
        <v>-</v>
      </c>
      <c r="ER153" s="66" t="str">
        <f t="shared" si="321"/>
        <v>-</v>
      </c>
      <c r="ES153" s="66" t="str">
        <f t="shared" si="322"/>
        <v>-</v>
      </c>
      <c r="ET153" s="66" t="str">
        <f t="shared" si="323"/>
        <v>-</v>
      </c>
      <c r="EU153" s="66" t="str">
        <f t="shared" si="324"/>
        <v>-</v>
      </c>
      <c r="EV153" s="66" t="str">
        <f t="shared" si="325"/>
        <v>-</v>
      </c>
      <c r="EW153" s="66" t="str">
        <f t="shared" si="326"/>
        <v>-</v>
      </c>
      <c r="EX153" s="66" t="str">
        <f t="shared" si="327"/>
        <v>-</v>
      </c>
      <c r="EY153" s="66" t="str">
        <f t="shared" si="328"/>
        <v>-</v>
      </c>
      <c r="EZ153" s="66" t="str">
        <f t="shared" si="329"/>
        <v>-</v>
      </c>
      <c r="FA153" s="66" t="str">
        <f t="shared" si="330"/>
        <v>-</v>
      </c>
      <c r="FB153" s="66" t="str">
        <f t="shared" si="331"/>
        <v>-</v>
      </c>
      <c r="FC153" s="66" t="str">
        <f t="shared" si="332"/>
        <v>-</v>
      </c>
      <c r="FD153" s="66" t="str">
        <f t="shared" si="333"/>
        <v>-</v>
      </c>
      <c r="FE153" s="66" t="str">
        <f t="shared" si="334"/>
        <v>-</v>
      </c>
      <c r="FF153" s="66" t="str">
        <f t="shared" si="335"/>
        <v>-</v>
      </c>
      <c r="FG153" s="66" t="str">
        <f t="shared" si="336"/>
        <v>-</v>
      </c>
      <c r="FH153" s="66" t="str">
        <f t="shared" si="337"/>
        <v>-</v>
      </c>
      <c r="FI153" s="66" t="str">
        <f t="shared" si="338"/>
        <v>-</v>
      </c>
      <c r="FJ153" s="66" t="str">
        <f t="shared" si="339"/>
        <v>-</v>
      </c>
      <c r="FK153" s="66" t="str">
        <f t="shared" si="340"/>
        <v>-</v>
      </c>
      <c r="FL153" s="66">
        <f t="shared" si="341"/>
        <v>57</v>
      </c>
      <c r="FM153" s="66">
        <f t="shared" si="342"/>
        <v>200</v>
      </c>
      <c r="FN153" s="7"/>
      <c r="FO153" s="7"/>
      <c r="FP153" s="7"/>
      <c r="FQ153" s="97" t="s">
        <v>2</v>
      </c>
      <c r="FR153" s="71"/>
      <c r="FS153" s="7">
        <f>IF(ISNUMBER(INDEX($CI$15:$DI$314,$B153,GC$5)),MAX(FS$14:FS152)+1,0)</f>
        <v>0</v>
      </c>
      <c r="FT153" s="7" t="str">
        <f t="shared" si="343"/>
        <v/>
      </c>
      <c r="FU153" s="7" t="str">
        <f t="shared" si="344"/>
        <v/>
      </c>
      <c r="FV153" s="291">
        <f t="shared" si="345"/>
        <v>139</v>
      </c>
      <c r="FW153" s="291" t="str">
        <f t="shared" si="346"/>
        <v/>
      </c>
      <c r="FX153" s="291"/>
      <c r="FY153" s="85" t="str">
        <f t="shared" si="347"/>
        <v/>
      </c>
      <c r="FZ153" s="338">
        <f t="shared" si="348"/>
        <v>0</v>
      </c>
      <c r="GA153" s="316" t="str">
        <f t="shared" si="349"/>
        <v/>
      </c>
      <c r="GB153" s="28" t="str">
        <f t="shared" si="350"/>
        <v/>
      </c>
      <c r="GC153" s="279"/>
      <c r="GD153" s="72"/>
      <c r="GE153" s="72"/>
      <c r="GF153" s="72"/>
      <c r="GG153" s="72"/>
      <c r="GH153" s="72"/>
      <c r="GI153" s="72"/>
      <c r="GJ153" s="72"/>
      <c r="GK153" s="72"/>
      <c r="GL153" s="72"/>
      <c r="GM153" s="72"/>
      <c r="GN153" s="72"/>
      <c r="GO153" s="279" t="str">
        <f>IF(IF(ISNUMBER(MATCH(INDEX($HA153:$LB153,1,GO$14),$GA$15:$GA$313,0)),1,"")=1,INDEX($HA153:$LB153,1,GO$14),"")</f>
        <v/>
      </c>
      <c r="GP153" s="286" t="str">
        <f t="shared" si="351"/>
        <v/>
      </c>
      <c r="GQ153" s="72"/>
      <c r="GR153" s="339" t="str">
        <f>IF(ISNUMBER(IF153),INDEX($GA$15:$GA$313,MATCH(IF153,$IE$15:$IE$190,0),1),"")</f>
        <v/>
      </c>
      <c r="GS153" s="341" t="str">
        <f t="shared" si="352"/>
        <v/>
      </c>
      <c r="GT153" s="340" t="str">
        <f t="shared" si="353"/>
        <v/>
      </c>
      <c r="GU153" s="279"/>
      <c r="GV153" s="72"/>
      <c r="GW153" s="72"/>
      <c r="GX153" s="72"/>
      <c r="GY153" s="72"/>
      <c r="GZ153" s="71"/>
      <c r="HA153" s="282"/>
      <c r="HB153" s="282"/>
      <c r="HC153" s="282"/>
      <c r="HD153" s="282"/>
      <c r="HE153" s="282"/>
      <c r="HF153" s="282"/>
      <c r="HG153" s="282"/>
      <c r="HH153" s="282"/>
      <c r="HI153" s="282"/>
      <c r="HJ153" s="282"/>
      <c r="HK153" s="293"/>
      <c r="HL153" s="293"/>
      <c r="HM153" s="75"/>
      <c r="HN153" s="293">
        <f>IF(HA153&lt;&gt;"",MAX(HN$14:HN152)+1,0)</f>
        <v>0</v>
      </c>
      <c r="HO153" s="293">
        <f>IF(HB153&lt;&gt;"",MAX(HO$14:HO152)+1,0)</f>
        <v>0</v>
      </c>
      <c r="HP153" s="293">
        <f>IF(HC153&lt;&gt;"",MAX(HP$14:HP152)+1,0)</f>
        <v>0</v>
      </c>
      <c r="HQ153" s="293">
        <f>IF(HD153&lt;&gt;"",MAX(HQ$14:HQ152)+1,0)</f>
        <v>0</v>
      </c>
      <c r="HR153" s="293">
        <f>IF(HE153&lt;&gt;"",MAX(HR$14:HR152)+1,0)</f>
        <v>0</v>
      </c>
      <c r="HS153" s="293">
        <f>IF(HF153&lt;&gt;"",MAX(HS$14:HS152)+1,0)</f>
        <v>0</v>
      </c>
      <c r="HT153" s="293">
        <f>IF(HG153&lt;&gt;"",MAX(HT$14:HT152)+1,0)</f>
        <v>0</v>
      </c>
      <c r="HU153" s="293">
        <f>IF(HH153&lt;&gt;"",MAX(HU$14:HU152)+1,0)</f>
        <v>0</v>
      </c>
      <c r="HV153" s="293">
        <f>IF(HI153&lt;&gt;"",MAX(HV$14:HV152)+1,0)</f>
        <v>0</v>
      </c>
      <c r="HW153" s="293">
        <f>IF(HJ153&lt;&gt;"",MAX(HW$14:HW152)+1,0)</f>
        <v>0</v>
      </c>
      <c r="HX153" s="293">
        <f>IF(HK153&lt;&gt;"",MAX(HX$14:HX152)+1,0)</f>
        <v>0</v>
      </c>
      <c r="HY153" s="293">
        <f>IF(HL153&lt;&gt;"",MAX(HY$14:HY152)+1,0)</f>
        <v>0</v>
      </c>
      <c r="HZ153" s="75">
        <f t="shared" si="354"/>
        <v>4</v>
      </c>
      <c r="IA153" s="75">
        <f t="shared" si="355"/>
        <v>0</v>
      </c>
      <c r="IB153" s="75">
        <f t="shared" si="356"/>
        <v>32</v>
      </c>
      <c r="IC153" s="75" t="str">
        <f t="shared" si="357"/>
        <v>ncrs</v>
      </c>
      <c r="ID153" s="395" t="str">
        <f t="shared" si="358"/>
        <v/>
      </c>
      <c r="IE153" s="394">
        <f>IF(ISNUMBER(MATCH(GA153,$IC$15:$IC$313,0)),0,MAX(IE$14:IE152)+1)</f>
        <v>0</v>
      </c>
      <c r="IF153" s="394" t="str">
        <f t="shared" si="359"/>
        <v/>
      </c>
      <c r="IG153" s="383"/>
      <c r="IH153" s="80"/>
      <c r="II153" s="19"/>
      <c r="IJ153" s="282"/>
      <c r="IK153" s="71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  <c r="IY153" s="19"/>
      <c r="IZ153" s="19"/>
      <c r="JW153" s="71"/>
      <c r="JX153" s="293" t="str">
        <f>IF(AND(ISNUMBER(JX$14),ISNUMBER(MATCH($IC153,DJ$15:DJ$313,0))),$IC153,"")</f>
        <v/>
      </c>
      <c r="JY153" s="293" t="str">
        <f>IF(AND(ISNUMBER(JY$14),ISNUMBER(MATCH($IC153,DK$15:DK$313,0))),$IC153,"")</f>
        <v/>
      </c>
      <c r="JZ153" s="293" t="str">
        <f>IF(AND(ISNUMBER(JZ$14),ISNUMBER(MATCH($IC153,DL$15:DL$313,0))),$IC153,"")</f>
        <v/>
      </c>
      <c r="KA153" s="293" t="str">
        <f>IF(AND(ISNUMBER(KA$14),ISNUMBER(MATCH($IC153,DM$15:DM$313,0))),$IC153,"")</f>
        <v/>
      </c>
      <c r="KB153" s="293" t="str">
        <f>IF(AND(ISNUMBER(KB$14),ISNUMBER(MATCH($IC153,DN$15:DN$313,0))),$IC153,"")</f>
        <v/>
      </c>
      <c r="KC153" s="293" t="str">
        <f>IF(AND(ISNUMBER(KC$14),ISNUMBER(MATCH($IC153,DO$15:DO$313,0))),$IC153,"")</f>
        <v/>
      </c>
      <c r="KD153" s="293" t="str">
        <f>IF(AND(ISNUMBER(KD$14),ISNUMBER(MATCH($IC153,DP$15:DP$313,0))),$IC153,"")</f>
        <v/>
      </c>
      <c r="KE153" s="293" t="str">
        <f>IF(AND(ISNUMBER(KE$14),ISNUMBER(MATCH($IC153,DQ$15:DQ$313,0))),$IC153,"")</f>
        <v/>
      </c>
      <c r="KF153" s="293" t="str">
        <f>IF(AND(ISNUMBER(KF$14),ISNUMBER(MATCH($IC153,DR$15:DR$313,0))),$IC153,"")</f>
        <v/>
      </c>
      <c r="KG153" s="293" t="str">
        <f>IF(AND(ISNUMBER(KG$14),ISNUMBER(MATCH($IC153,DS$15:DS$313,0))),$IC153,"")</f>
        <v/>
      </c>
      <c r="KH153" s="293" t="str">
        <f>IF(AND(ISNUMBER(KH$14),ISNUMBER(MATCH($IC153,DT$15:DT$313,0))),$IC153,"")</f>
        <v/>
      </c>
      <c r="KI153" s="293" t="str">
        <f>IF(AND(ISNUMBER(KI$14),ISNUMBER(MATCH($IC153,DU$15:DU$313,0))),$IC153,"")</f>
        <v/>
      </c>
      <c r="KJ153" s="293" t="str">
        <f>IF(AND(ISNUMBER(KJ$14),ISNUMBER(MATCH($IC153,DV$15:DV$313,0))),$IC153,"")</f>
        <v/>
      </c>
      <c r="KK153" s="293" t="str">
        <f>IF(AND(ISNUMBER(KK$14),ISNUMBER(MATCH($IC153,DW$15:DW$313,0))),$IC153,"")</f>
        <v/>
      </c>
      <c r="KL153" s="293" t="str">
        <f>IF(AND(ISNUMBER(KL$14),ISNUMBER(MATCH($IC153,DX$15:DX$313,0))),$IC153,"")</f>
        <v/>
      </c>
      <c r="KM153" s="293" t="str">
        <f>IF(AND(ISNUMBER(KM$14),ISNUMBER(MATCH($IC153,DY$15:DY$313,0))),$IC153,"")</f>
        <v/>
      </c>
      <c r="KN153" s="293" t="str">
        <f>IF(AND(ISNUMBER(KN$14),ISNUMBER(MATCH($IC153,DZ$15:DZ$313,0))),$IC153,"")</f>
        <v/>
      </c>
      <c r="KO153" s="293" t="str">
        <f>IF(AND(ISNUMBER(KO$14),ISNUMBER(MATCH($IC153,EA$15:EA$313,0))),$IC153,"")</f>
        <v/>
      </c>
      <c r="KP153" s="293" t="str">
        <f>IF(AND(ISNUMBER(KP$14),ISNUMBER(MATCH($IC153,EB$15:EB$313,0))),$IC153,"")</f>
        <v/>
      </c>
      <c r="KQ153" s="293" t="str">
        <f>IF(AND(ISNUMBER(KQ$14),ISNUMBER(MATCH($IC153,EC$15:EC$313,0))),$IC153,"")</f>
        <v/>
      </c>
      <c r="KR153" s="293" t="str">
        <f>IF(AND(ISNUMBER(KR$14),ISNUMBER(MATCH($IC153,ED$15:ED$313,0))),$IC153,"")</f>
        <v/>
      </c>
      <c r="KS153" s="293" t="str">
        <f>IF(AND(ISNUMBER(KS$14),ISNUMBER(MATCH($IC153,EE$15:EE$313,0))),$IC153,"")</f>
        <v/>
      </c>
      <c r="KT153" s="293" t="str">
        <f>IF(AND(ISNUMBER(KT$14),ISNUMBER(MATCH($IC153,EF$15:EF$313,0))),$IC153,"")</f>
        <v/>
      </c>
      <c r="KU153" s="293" t="str">
        <f>IF(AND(ISNUMBER(KU$14),ISNUMBER(MATCH($IC153,EG$15:EG$313,0))),$IC153,"")</f>
        <v/>
      </c>
      <c r="KV153" s="293" t="str">
        <f>IF(AND(ISNUMBER(KV$14),ISNUMBER(MATCH($IC153,EH$15:EH$313,0))),$IC153,"")</f>
        <v/>
      </c>
      <c r="KW153" s="293" t="str">
        <f>IF(AND(ISNUMBER(KW$14),ISNUMBER(MATCH($IC153,EI$15:EI$313,0))),$IC153,"")</f>
        <v>ncrs</v>
      </c>
      <c r="KX153" s="293" t="str">
        <f>IF(AND(ISNUMBER(KX$14),ISNUMBER(MATCH($IC153,EJ$15:EJ$313,0))),$IC153,"")</f>
        <v/>
      </c>
      <c r="KY153" s="293" t="str">
        <f>IF(AND(ISNUMBER(KY$14),ISNUMBER(MATCH($IC153,EK$15:EK$313,0))),$IC153,"")</f>
        <v/>
      </c>
      <c r="KZ153" s="293"/>
      <c r="LA153" s="293"/>
      <c r="LB153" s="293"/>
      <c r="LC153" s="75">
        <f>COUNTIF(JX153:KY153,"="&amp;IC153)</f>
        <v>1</v>
      </c>
      <c r="LD153" s="71"/>
      <c r="LE153" s="71"/>
      <c r="LF153" s="71"/>
      <c r="LG153" s="71"/>
      <c r="LH153" s="71"/>
      <c r="LI153" s="71"/>
      <c r="LJ153" s="71"/>
      <c r="LK153" s="71"/>
      <c r="LL153" s="71"/>
      <c r="LM153" s="71"/>
      <c r="LN153" s="71"/>
      <c r="LO153" s="71"/>
      <c r="LP153" s="71"/>
      <c r="LQ153" s="71"/>
    </row>
    <row r="154" spans="1:329" ht="6" customHeight="1" x14ac:dyDescent="0.25">
      <c r="A154" s="80"/>
      <c r="B154" s="305">
        <f t="shared" si="360"/>
        <v>140</v>
      </c>
      <c r="C154" s="207" t="s">
        <v>379</v>
      </c>
      <c r="D154" s="307" t="s">
        <v>613</v>
      </c>
      <c r="E154" s="71"/>
      <c r="F154" s="260"/>
      <c r="G154" s="261"/>
      <c r="H154" s="262"/>
      <c r="I154" s="260"/>
      <c r="J154" s="261"/>
      <c r="K154" s="262"/>
      <c r="L154" s="260"/>
      <c r="M154" s="261"/>
      <c r="N154" s="262"/>
      <c r="O154" s="260"/>
      <c r="P154" s="261"/>
      <c r="Q154" s="262"/>
      <c r="R154" s="260"/>
      <c r="S154" s="261"/>
      <c r="T154" s="262"/>
      <c r="U154" s="260"/>
      <c r="V154" s="261"/>
      <c r="W154" s="262"/>
      <c r="X154" s="260"/>
      <c r="Y154" s="261"/>
      <c r="Z154" s="262"/>
      <c r="AA154" s="260"/>
      <c r="AB154" s="261"/>
      <c r="AC154" s="262"/>
      <c r="AD154" s="260"/>
      <c r="AE154" s="261"/>
      <c r="AF154" s="262"/>
      <c r="AG154" s="260"/>
      <c r="AH154" s="261"/>
      <c r="AI154" s="262"/>
      <c r="AJ154" s="260"/>
      <c r="AK154" s="261"/>
      <c r="AL154" s="262"/>
      <c r="AM154" s="260"/>
      <c r="AN154" s="261"/>
      <c r="AO154" s="262"/>
      <c r="AP154" s="283"/>
      <c r="AQ154" s="356"/>
      <c r="AR154" s="351"/>
      <c r="AS154" s="283"/>
      <c r="AT154" s="356"/>
      <c r="AU154" s="351"/>
      <c r="AV154" s="260"/>
      <c r="AW154" s="261"/>
      <c r="AX154" s="262"/>
      <c r="AY154" s="260"/>
      <c r="AZ154" s="261"/>
      <c r="BA154" s="262"/>
      <c r="BB154" s="260"/>
      <c r="BC154" s="261"/>
      <c r="BD154" s="262"/>
      <c r="BE154" s="260"/>
      <c r="BF154" s="261"/>
      <c r="BG154" s="262"/>
      <c r="BH154" s="260"/>
      <c r="BI154" s="261"/>
      <c r="BJ154" s="262"/>
      <c r="BK154" s="260"/>
      <c r="BL154" s="261"/>
      <c r="BM154" s="262"/>
      <c r="BN154" s="260"/>
      <c r="BO154" s="261"/>
      <c r="BP154" s="262"/>
      <c r="BQ154" s="260"/>
      <c r="BR154" s="261"/>
      <c r="BS154" s="262"/>
      <c r="BT154" s="260"/>
      <c r="BU154" s="261"/>
      <c r="BV154" s="262"/>
      <c r="BW154" s="260"/>
      <c r="BX154" s="261"/>
      <c r="BY154" s="262"/>
      <c r="BZ154" s="260"/>
      <c r="CA154" s="261"/>
      <c r="CB154" s="262"/>
      <c r="CC154" s="260"/>
      <c r="CD154" s="261"/>
      <c r="CE154" s="262"/>
      <c r="CF154" s="376" t="s">
        <v>2</v>
      </c>
      <c r="CG154" s="229"/>
      <c r="CH154" s="230" t="str">
        <f>IF(ISNUMBER(FW154),IF(ISNUMBER(MATCH(GA154,$CG$15:$CG$313,0)),0,MAX(CH$14:CH153)+1),"")</f>
        <v/>
      </c>
      <c r="CI154" s="7" t="str">
        <f t="shared" si="265"/>
        <v/>
      </c>
      <c r="CJ154" s="7" t="str">
        <f t="shared" si="266"/>
        <v/>
      </c>
      <c r="CK154" s="7" t="str">
        <f t="shared" si="267"/>
        <v/>
      </c>
      <c r="CL154" s="7" t="str">
        <f t="shared" si="268"/>
        <v/>
      </c>
      <c r="CM154" s="7" t="str">
        <f t="shared" si="269"/>
        <v/>
      </c>
      <c r="CN154" s="7" t="str">
        <f t="shared" si="270"/>
        <v/>
      </c>
      <c r="CO154" s="7" t="str">
        <f t="shared" si="271"/>
        <v/>
      </c>
      <c r="CP154" s="7" t="str">
        <f t="shared" si="272"/>
        <v/>
      </c>
      <c r="CQ154" s="7" t="str">
        <f t="shared" si="273"/>
        <v/>
      </c>
      <c r="CR154" s="7" t="str">
        <f t="shared" si="274"/>
        <v/>
      </c>
      <c r="CS154" s="7" t="str">
        <f t="shared" si="275"/>
        <v/>
      </c>
      <c r="CT154" s="7" t="str">
        <f t="shared" si="276"/>
        <v/>
      </c>
      <c r="CU154" s="7" t="str">
        <f t="shared" si="277"/>
        <v/>
      </c>
      <c r="CV154" s="7" t="str">
        <f t="shared" si="278"/>
        <v/>
      </c>
      <c r="CW154" s="7" t="str">
        <f t="shared" si="279"/>
        <v/>
      </c>
      <c r="CX154" s="7" t="str">
        <f t="shared" si="280"/>
        <v/>
      </c>
      <c r="CY154" s="7" t="str">
        <f t="shared" si="281"/>
        <v/>
      </c>
      <c r="CZ154" s="7" t="str">
        <f t="shared" si="282"/>
        <v/>
      </c>
      <c r="DA154" s="7" t="str">
        <f t="shared" si="283"/>
        <v/>
      </c>
      <c r="DB154" s="7" t="str">
        <f t="shared" si="284"/>
        <v/>
      </c>
      <c r="DC154" s="7" t="str">
        <f t="shared" si="285"/>
        <v/>
      </c>
      <c r="DD154" s="7" t="str">
        <f t="shared" si="286"/>
        <v/>
      </c>
      <c r="DE154" s="7" t="str">
        <f t="shared" si="287"/>
        <v/>
      </c>
      <c r="DF154" s="7" t="str">
        <f t="shared" si="288"/>
        <v/>
      </c>
      <c r="DG154" s="7" t="str">
        <f t="shared" si="289"/>
        <v/>
      </c>
      <c r="DH154" s="7">
        <f t="shared" si="290"/>
        <v>53</v>
      </c>
      <c r="DI154" s="65" t="s">
        <v>2</v>
      </c>
      <c r="DJ154" s="309" t="str">
        <f t="shared" si="291"/>
        <v>-</v>
      </c>
      <c r="DK154" s="309" t="str">
        <f t="shared" si="292"/>
        <v>-</v>
      </c>
      <c r="DL154" s="309" t="str">
        <f t="shared" si="293"/>
        <v>-</v>
      </c>
      <c r="DM154" s="309" t="str">
        <f t="shared" si="294"/>
        <v>-</v>
      </c>
      <c r="DN154" s="309" t="str">
        <f t="shared" si="295"/>
        <v>-</v>
      </c>
      <c r="DO154" s="309" t="str">
        <f t="shared" si="296"/>
        <v>-</v>
      </c>
      <c r="DP154" s="309" t="str">
        <f t="shared" si="297"/>
        <v>-</v>
      </c>
      <c r="DQ154" s="309" t="str">
        <f t="shared" si="298"/>
        <v>-</v>
      </c>
      <c r="DR154" s="309" t="str">
        <f t="shared" si="299"/>
        <v>-</v>
      </c>
      <c r="DS154" s="309" t="str">
        <f t="shared" si="300"/>
        <v>-</v>
      </c>
      <c r="DT154" s="309" t="str">
        <f t="shared" si="301"/>
        <v>-</v>
      </c>
      <c r="DU154" s="309" t="str">
        <f t="shared" si="302"/>
        <v>-</v>
      </c>
      <c r="DV154" s="309" t="str">
        <f t="shared" si="303"/>
        <v>-</v>
      </c>
      <c r="DW154" s="309" t="str">
        <f t="shared" si="304"/>
        <v>-</v>
      </c>
      <c r="DX154" s="309" t="str">
        <f t="shared" si="305"/>
        <v>-</v>
      </c>
      <c r="DY154" s="309" t="str">
        <f t="shared" si="306"/>
        <v>-</v>
      </c>
      <c r="DZ154" s="309" t="str">
        <f t="shared" si="307"/>
        <v>-</v>
      </c>
      <c r="EA154" s="309" t="str">
        <f t="shared" si="308"/>
        <v>-</v>
      </c>
      <c r="EB154" s="309" t="str">
        <f t="shared" si="309"/>
        <v>-</v>
      </c>
      <c r="EC154" s="309" t="str">
        <f t="shared" si="310"/>
        <v>-</v>
      </c>
      <c r="ED154" s="309" t="str">
        <f t="shared" si="311"/>
        <v>-</v>
      </c>
      <c r="EE154" s="309" t="str">
        <f t="shared" si="312"/>
        <v>-</v>
      </c>
      <c r="EF154" s="309" t="str">
        <f t="shared" si="313"/>
        <v>-</v>
      </c>
      <c r="EG154" s="309" t="str">
        <f t="shared" si="314"/>
        <v>-</v>
      </c>
      <c r="EH154" s="309" t="str">
        <f t="shared" si="315"/>
        <v>-</v>
      </c>
      <c r="EI154" s="309" t="str">
        <f t="shared" si="316"/>
        <v>isolve</v>
      </c>
      <c r="EJ154" s="7"/>
      <c r="EK154" s="7"/>
      <c r="EL154" s="7"/>
      <c r="EM154" s="34"/>
      <c r="EN154" s="66" t="str">
        <f t="shared" si="317"/>
        <v>-</v>
      </c>
      <c r="EO154" s="66" t="str">
        <f t="shared" si="318"/>
        <v>-</v>
      </c>
      <c r="EP154" s="66" t="str">
        <f t="shared" si="319"/>
        <v>-</v>
      </c>
      <c r="EQ154" s="66" t="str">
        <f t="shared" si="320"/>
        <v>-</v>
      </c>
      <c r="ER154" s="66" t="str">
        <f t="shared" si="321"/>
        <v>-</v>
      </c>
      <c r="ES154" s="66" t="str">
        <f t="shared" si="322"/>
        <v>-</v>
      </c>
      <c r="ET154" s="66" t="str">
        <f t="shared" si="323"/>
        <v>-</v>
      </c>
      <c r="EU154" s="66" t="str">
        <f t="shared" si="324"/>
        <v>-</v>
      </c>
      <c r="EV154" s="66" t="str">
        <f t="shared" si="325"/>
        <v>-</v>
      </c>
      <c r="EW154" s="66" t="str">
        <f t="shared" si="326"/>
        <v>-</v>
      </c>
      <c r="EX154" s="66" t="str">
        <f t="shared" si="327"/>
        <v>-</v>
      </c>
      <c r="EY154" s="66" t="str">
        <f t="shared" si="328"/>
        <v>-</v>
      </c>
      <c r="EZ154" s="66" t="str">
        <f t="shared" si="329"/>
        <v>-</v>
      </c>
      <c r="FA154" s="66" t="str">
        <f t="shared" si="330"/>
        <v>-</v>
      </c>
      <c r="FB154" s="66" t="str">
        <f t="shared" si="331"/>
        <v>-</v>
      </c>
      <c r="FC154" s="66" t="str">
        <f t="shared" si="332"/>
        <v>-</v>
      </c>
      <c r="FD154" s="66" t="str">
        <f t="shared" si="333"/>
        <v>-</v>
      </c>
      <c r="FE154" s="66" t="str">
        <f t="shared" si="334"/>
        <v>-</v>
      </c>
      <c r="FF154" s="66" t="str">
        <f t="shared" si="335"/>
        <v>-</v>
      </c>
      <c r="FG154" s="66" t="str">
        <f t="shared" si="336"/>
        <v>-</v>
      </c>
      <c r="FH154" s="66" t="str">
        <f t="shared" si="337"/>
        <v>-</v>
      </c>
      <c r="FI154" s="66" t="str">
        <f t="shared" si="338"/>
        <v>-</v>
      </c>
      <c r="FJ154" s="66" t="str">
        <f t="shared" si="339"/>
        <v>-</v>
      </c>
      <c r="FK154" s="66" t="str">
        <f t="shared" si="340"/>
        <v>-</v>
      </c>
      <c r="FL154" s="66" t="str">
        <f t="shared" si="341"/>
        <v>-</v>
      </c>
      <c r="FM154" s="66">
        <f t="shared" si="342"/>
        <v>3</v>
      </c>
      <c r="FN154" s="7"/>
      <c r="FO154" s="7"/>
      <c r="FP154" s="7"/>
      <c r="FQ154" s="97" t="s">
        <v>2</v>
      </c>
      <c r="FR154" s="71"/>
      <c r="FS154" s="7">
        <f>IF(ISNUMBER(INDEX($CI$15:$DI$314,$B154,GC$5)),MAX(FS$14:FS153)+1,0)</f>
        <v>0</v>
      </c>
      <c r="FT154" s="7" t="str">
        <f t="shared" si="343"/>
        <v/>
      </c>
      <c r="FU154" s="7" t="str">
        <f t="shared" si="344"/>
        <v/>
      </c>
      <c r="FV154" s="291">
        <f t="shared" si="345"/>
        <v>140</v>
      </c>
      <c r="FW154" s="291" t="str">
        <f t="shared" si="346"/>
        <v/>
      </c>
      <c r="FX154" s="291"/>
      <c r="FY154" s="85" t="str">
        <f t="shared" si="347"/>
        <v/>
      </c>
      <c r="FZ154" s="338">
        <f t="shared" si="348"/>
        <v>0</v>
      </c>
      <c r="GA154" s="316" t="str">
        <f t="shared" si="349"/>
        <v/>
      </c>
      <c r="GB154" s="28" t="str">
        <f t="shared" si="350"/>
        <v/>
      </c>
      <c r="GC154" s="279"/>
      <c r="GD154" s="72"/>
      <c r="GE154" s="72"/>
      <c r="GF154" s="72"/>
      <c r="GG154" s="72"/>
      <c r="GH154" s="72"/>
      <c r="GI154" s="72"/>
      <c r="GJ154" s="72"/>
      <c r="GK154" s="72"/>
      <c r="GL154" s="72"/>
      <c r="GM154" s="72"/>
      <c r="GN154" s="72"/>
      <c r="GO154" s="279" t="str">
        <f>IF(IF(ISNUMBER(MATCH(INDEX($HA154:$LB154,1,GO$14),$GA$15:$GA$313,0)),1,"")=1,INDEX($HA154:$LB154,1,GO$14),"")</f>
        <v/>
      </c>
      <c r="GP154" s="286" t="str">
        <f t="shared" si="351"/>
        <v/>
      </c>
      <c r="GQ154" s="72"/>
      <c r="GR154" s="339" t="str">
        <f>IF(ISNUMBER(IF154),INDEX($GA$15:$GA$313,MATCH(IF154,$IE$15:$IE$190,0),1),"")</f>
        <v/>
      </c>
      <c r="GS154" s="341" t="str">
        <f t="shared" si="352"/>
        <v/>
      </c>
      <c r="GT154" s="340" t="str">
        <f t="shared" si="353"/>
        <v/>
      </c>
      <c r="GU154" s="279"/>
      <c r="GV154" s="72"/>
      <c r="GW154" s="72"/>
      <c r="GX154" s="72"/>
      <c r="GY154" s="72"/>
      <c r="GZ154" s="71"/>
      <c r="HA154" s="282"/>
      <c r="HB154" s="282"/>
      <c r="HC154" s="282"/>
      <c r="HD154" s="282"/>
      <c r="HE154" s="282"/>
      <c r="HF154" s="282"/>
      <c r="HG154" s="282"/>
      <c r="HH154" s="282"/>
      <c r="HI154" s="282"/>
      <c r="HJ154" s="282"/>
      <c r="HK154" s="293"/>
      <c r="HL154" s="293"/>
      <c r="HM154" s="75"/>
      <c r="HN154" s="293">
        <f>IF(HA154&lt;&gt;"",MAX(HN$14:HN153)+1,0)</f>
        <v>0</v>
      </c>
      <c r="HO154" s="293">
        <f>IF(HB154&lt;&gt;"",MAX(HO$14:HO153)+1,0)</f>
        <v>0</v>
      </c>
      <c r="HP154" s="293">
        <f>IF(HC154&lt;&gt;"",MAX(HP$14:HP153)+1,0)</f>
        <v>0</v>
      </c>
      <c r="HQ154" s="293">
        <f>IF(HD154&lt;&gt;"",MAX(HQ$14:HQ153)+1,0)</f>
        <v>0</v>
      </c>
      <c r="HR154" s="293">
        <f>IF(HE154&lt;&gt;"",MAX(HR$14:HR153)+1,0)</f>
        <v>0</v>
      </c>
      <c r="HS154" s="293">
        <f>IF(HF154&lt;&gt;"",MAX(HS$14:HS153)+1,0)</f>
        <v>0</v>
      </c>
      <c r="HT154" s="293">
        <f>IF(HG154&lt;&gt;"",MAX(HT$14:HT153)+1,0)</f>
        <v>0</v>
      </c>
      <c r="HU154" s="293">
        <f>IF(HH154&lt;&gt;"",MAX(HU$14:HU153)+1,0)</f>
        <v>0</v>
      </c>
      <c r="HV154" s="293">
        <f>IF(HI154&lt;&gt;"",MAX(HV$14:HV153)+1,0)</f>
        <v>0</v>
      </c>
      <c r="HW154" s="293">
        <f>IF(HJ154&lt;&gt;"",MAX(HW$14:HW153)+1,0)</f>
        <v>0</v>
      </c>
      <c r="HX154" s="293">
        <f>IF(HK154&lt;&gt;"",MAX(HX$14:HX153)+1,0)</f>
        <v>0</v>
      </c>
      <c r="HY154" s="293">
        <f>IF(HL154&lt;&gt;"",MAX(HY$14:HY153)+1,0)</f>
        <v>0</v>
      </c>
      <c r="HZ154" s="75">
        <f t="shared" si="354"/>
        <v>4</v>
      </c>
      <c r="IA154" s="75">
        <f t="shared" si="355"/>
        <v>0</v>
      </c>
      <c r="IB154" s="75">
        <f t="shared" si="356"/>
        <v>33</v>
      </c>
      <c r="IC154" s="75" t="str">
        <f t="shared" si="357"/>
        <v>cclose</v>
      </c>
      <c r="ID154" s="395" t="str">
        <f t="shared" si="358"/>
        <v/>
      </c>
      <c r="IE154" s="394">
        <f>IF(ISNUMBER(MATCH(GA154,$IC$15:$IC$313,0)),0,MAX(IE$14:IE153)+1)</f>
        <v>0</v>
      </c>
      <c r="IF154" s="394" t="str">
        <f t="shared" si="359"/>
        <v/>
      </c>
      <c r="IG154" s="383"/>
      <c r="IH154" s="80"/>
      <c r="II154" s="19"/>
      <c r="IJ154" s="282"/>
      <c r="IK154" s="71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  <c r="IY154" s="19"/>
      <c r="IZ154" s="19"/>
      <c r="JW154" s="71"/>
      <c r="JX154" s="293" t="str">
        <f>IF(AND(ISNUMBER(JX$14),ISNUMBER(MATCH($IC154,DJ$15:DJ$313,0))),$IC154,"")</f>
        <v/>
      </c>
      <c r="JY154" s="293" t="str">
        <f>IF(AND(ISNUMBER(JY$14),ISNUMBER(MATCH($IC154,DK$15:DK$313,0))),$IC154,"")</f>
        <v>cclose</v>
      </c>
      <c r="JZ154" s="293" t="str">
        <f>IF(AND(ISNUMBER(JZ$14),ISNUMBER(MATCH($IC154,DL$15:DL$313,0))),$IC154,"")</f>
        <v/>
      </c>
      <c r="KA154" s="293" t="str">
        <f>IF(AND(ISNUMBER(KA$14),ISNUMBER(MATCH($IC154,DM$15:DM$313,0))),$IC154,"")</f>
        <v/>
      </c>
      <c r="KB154" s="293" t="str">
        <f>IF(AND(ISNUMBER(KB$14),ISNUMBER(MATCH($IC154,DN$15:DN$313,0))),$IC154,"")</f>
        <v/>
      </c>
      <c r="KC154" s="293" t="str">
        <f>IF(AND(ISNUMBER(KC$14),ISNUMBER(MATCH($IC154,DO$15:DO$313,0))),$IC154,"")</f>
        <v/>
      </c>
      <c r="KD154" s="293" t="str">
        <f>IF(AND(ISNUMBER(KD$14),ISNUMBER(MATCH($IC154,DP$15:DP$313,0))),$IC154,"")</f>
        <v/>
      </c>
      <c r="KE154" s="293" t="str">
        <f>IF(AND(ISNUMBER(KE$14),ISNUMBER(MATCH($IC154,DQ$15:DQ$313,0))),$IC154,"")</f>
        <v/>
      </c>
      <c r="KF154" s="293" t="str">
        <f>IF(AND(ISNUMBER(KF$14),ISNUMBER(MATCH($IC154,DR$15:DR$313,0))),$IC154,"")</f>
        <v/>
      </c>
      <c r="KG154" s="293" t="str">
        <f>IF(AND(ISNUMBER(KG$14),ISNUMBER(MATCH($IC154,DS$15:DS$313,0))),$IC154,"")</f>
        <v/>
      </c>
      <c r="KH154" s="293" t="str">
        <f>IF(AND(ISNUMBER(KH$14),ISNUMBER(MATCH($IC154,DT$15:DT$313,0))),$IC154,"")</f>
        <v/>
      </c>
      <c r="KI154" s="293" t="str">
        <f>IF(AND(ISNUMBER(KI$14),ISNUMBER(MATCH($IC154,DU$15:DU$313,0))),$IC154,"")</f>
        <v/>
      </c>
      <c r="KJ154" s="293" t="str">
        <f>IF(AND(ISNUMBER(KJ$14),ISNUMBER(MATCH($IC154,DV$15:DV$313,0))),$IC154,"")</f>
        <v/>
      </c>
      <c r="KK154" s="293" t="str">
        <f>IF(AND(ISNUMBER(KK$14),ISNUMBER(MATCH($IC154,DW$15:DW$313,0))),$IC154,"")</f>
        <v/>
      </c>
      <c r="KL154" s="293" t="str">
        <f>IF(AND(ISNUMBER(KL$14),ISNUMBER(MATCH($IC154,DX$15:DX$313,0))),$IC154,"")</f>
        <v/>
      </c>
      <c r="KM154" s="293" t="str">
        <f>IF(AND(ISNUMBER(KM$14),ISNUMBER(MATCH($IC154,DY$15:DY$313,0))),$IC154,"")</f>
        <v/>
      </c>
      <c r="KN154" s="293" t="str">
        <f>IF(AND(ISNUMBER(KN$14),ISNUMBER(MATCH($IC154,DZ$15:DZ$313,0))),$IC154,"")</f>
        <v/>
      </c>
      <c r="KO154" s="293" t="str">
        <f>IF(AND(ISNUMBER(KO$14),ISNUMBER(MATCH($IC154,EA$15:EA$313,0))),$IC154,"")</f>
        <v/>
      </c>
      <c r="KP154" s="293" t="str">
        <f>IF(AND(ISNUMBER(KP$14),ISNUMBER(MATCH($IC154,EB$15:EB$313,0))),$IC154,"")</f>
        <v/>
      </c>
      <c r="KQ154" s="293" t="str">
        <f>IF(AND(ISNUMBER(KQ$14),ISNUMBER(MATCH($IC154,EC$15:EC$313,0))),$IC154,"")</f>
        <v/>
      </c>
      <c r="KR154" s="293" t="str">
        <f>IF(AND(ISNUMBER(KR$14),ISNUMBER(MATCH($IC154,ED$15:ED$313,0))),$IC154,"")</f>
        <v/>
      </c>
      <c r="KS154" s="293" t="str">
        <f>IF(AND(ISNUMBER(KS$14),ISNUMBER(MATCH($IC154,EE$15:EE$313,0))),$IC154,"")</f>
        <v/>
      </c>
      <c r="KT154" s="293" t="str">
        <f>IF(AND(ISNUMBER(KT$14),ISNUMBER(MATCH($IC154,EF$15:EF$313,0))),$IC154,"")</f>
        <v/>
      </c>
      <c r="KU154" s="293" t="str">
        <f>IF(AND(ISNUMBER(KU$14),ISNUMBER(MATCH($IC154,EG$15:EG$313,0))),$IC154,"")</f>
        <v/>
      </c>
      <c r="KV154" s="293" t="str">
        <f>IF(AND(ISNUMBER(KV$14),ISNUMBER(MATCH($IC154,EH$15:EH$313,0))),$IC154,"")</f>
        <v/>
      </c>
      <c r="KW154" s="293" t="str">
        <f>IF(AND(ISNUMBER(KW$14),ISNUMBER(MATCH($IC154,EI$15:EI$313,0))),$IC154,"")</f>
        <v>cclose</v>
      </c>
      <c r="KX154" s="293" t="str">
        <f>IF(AND(ISNUMBER(KX$14),ISNUMBER(MATCH($IC154,EJ$15:EJ$313,0))),$IC154,"")</f>
        <v/>
      </c>
      <c r="KY154" s="293" t="str">
        <f>IF(AND(ISNUMBER(KY$14),ISNUMBER(MATCH($IC154,EK$15:EK$313,0))),$IC154,"")</f>
        <v/>
      </c>
      <c r="KZ154" s="293"/>
      <c r="LA154" s="293"/>
      <c r="LB154" s="293"/>
      <c r="LC154" s="75">
        <f>COUNTIF(JX154:KY154,"="&amp;IC154)</f>
        <v>2</v>
      </c>
      <c r="LD154" s="71"/>
      <c r="LE154" s="71"/>
      <c r="LF154" s="71"/>
      <c r="LG154" s="71"/>
      <c r="LH154" s="71"/>
      <c r="LI154" s="71"/>
      <c r="LJ154" s="71"/>
      <c r="LK154" s="71"/>
      <c r="LL154" s="71"/>
      <c r="LM154" s="71"/>
      <c r="LN154" s="71"/>
      <c r="LO154" s="71"/>
      <c r="LP154" s="71"/>
      <c r="LQ154" s="71"/>
    </row>
    <row r="155" spans="1:329" ht="6" customHeight="1" x14ac:dyDescent="0.25">
      <c r="A155" s="80"/>
      <c r="B155" s="305">
        <f t="shared" si="360"/>
        <v>141</v>
      </c>
      <c r="C155" s="207" t="s">
        <v>380</v>
      </c>
      <c r="D155" s="307" t="s">
        <v>614</v>
      </c>
      <c r="E155" s="71"/>
      <c r="F155" s="260"/>
      <c r="G155" s="261"/>
      <c r="H155" s="262"/>
      <c r="I155" s="260"/>
      <c r="J155" s="261"/>
      <c r="K155" s="262"/>
      <c r="L155" s="260"/>
      <c r="M155" s="261"/>
      <c r="N155" s="262"/>
      <c r="O155" s="260"/>
      <c r="P155" s="261"/>
      <c r="Q155" s="262"/>
      <c r="R155" s="260"/>
      <c r="S155" s="261"/>
      <c r="T155" s="262"/>
      <c r="U155" s="260"/>
      <c r="V155" s="261"/>
      <c r="W155" s="262"/>
      <c r="X155" s="260"/>
      <c r="Y155" s="261"/>
      <c r="Z155" s="262"/>
      <c r="AA155" s="260"/>
      <c r="AB155" s="261"/>
      <c r="AC155" s="262"/>
      <c r="AD155" s="260"/>
      <c r="AE155" s="261"/>
      <c r="AF155" s="262"/>
      <c r="AG155" s="260"/>
      <c r="AH155" s="261"/>
      <c r="AI155" s="262"/>
      <c r="AJ155" s="260"/>
      <c r="AK155" s="261"/>
      <c r="AL155" s="262"/>
      <c r="AM155" s="260"/>
      <c r="AN155" s="261"/>
      <c r="AO155" s="262"/>
      <c r="AP155" s="283"/>
      <c r="AQ155" s="356"/>
      <c r="AR155" s="351"/>
      <c r="AS155" s="283"/>
      <c r="AT155" s="356"/>
      <c r="AU155" s="351"/>
      <c r="AV155" s="260"/>
      <c r="AW155" s="261"/>
      <c r="AX155" s="262"/>
      <c r="AY155" s="260"/>
      <c r="AZ155" s="261"/>
      <c r="BA155" s="262"/>
      <c r="BB155" s="260"/>
      <c r="BC155" s="261"/>
      <c r="BD155" s="262"/>
      <c r="BE155" s="260"/>
      <c r="BF155" s="261"/>
      <c r="BG155" s="262"/>
      <c r="BH155" s="260"/>
      <c r="BI155" s="261"/>
      <c r="BJ155" s="262"/>
      <c r="BK155" s="260"/>
      <c r="BL155" s="261"/>
      <c r="BM155" s="262"/>
      <c r="BN155" s="260"/>
      <c r="BO155" s="261"/>
      <c r="BP155" s="262"/>
      <c r="BQ155" s="260"/>
      <c r="BR155" s="261"/>
      <c r="BS155" s="262"/>
      <c r="BT155" s="260"/>
      <c r="BU155" s="261"/>
      <c r="BV155" s="262"/>
      <c r="BW155" s="260"/>
      <c r="BX155" s="261"/>
      <c r="BY155" s="262"/>
      <c r="BZ155" s="260"/>
      <c r="CA155" s="261"/>
      <c r="CB155" s="262"/>
      <c r="CC155" s="260"/>
      <c r="CD155" s="261"/>
      <c r="CE155" s="262"/>
      <c r="CF155" s="376" t="s">
        <v>2</v>
      </c>
      <c r="CG155" s="229"/>
      <c r="CH155" s="230" t="str">
        <f>IF(ISNUMBER(FW155),IF(ISNUMBER(MATCH(GA155,$CG$15:$CG$313,0)),0,MAX(CH$14:CH154)+1),"")</f>
        <v/>
      </c>
      <c r="CI155" s="7" t="str">
        <f t="shared" si="265"/>
        <v/>
      </c>
      <c r="CJ155" s="7" t="str">
        <f t="shared" si="266"/>
        <v/>
      </c>
      <c r="CK155" s="7" t="str">
        <f t="shared" si="267"/>
        <v/>
      </c>
      <c r="CL155" s="7" t="str">
        <f t="shared" si="268"/>
        <v/>
      </c>
      <c r="CM155" s="7" t="str">
        <f t="shared" si="269"/>
        <v/>
      </c>
      <c r="CN155" s="7" t="str">
        <f t="shared" si="270"/>
        <v/>
      </c>
      <c r="CO155" s="7" t="str">
        <f t="shared" si="271"/>
        <v/>
      </c>
      <c r="CP155" s="7" t="str">
        <f t="shared" si="272"/>
        <v/>
      </c>
      <c r="CQ155" s="7" t="str">
        <f t="shared" si="273"/>
        <v/>
      </c>
      <c r="CR155" s="7" t="str">
        <f t="shared" si="274"/>
        <v/>
      </c>
      <c r="CS155" s="7" t="str">
        <f t="shared" si="275"/>
        <v/>
      </c>
      <c r="CT155" s="7" t="str">
        <f t="shared" si="276"/>
        <v/>
      </c>
      <c r="CU155" s="7" t="str">
        <f t="shared" si="277"/>
        <v/>
      </c>
      <c r="CV155" s="7" t="str">
        <f t="shared" si="278"/>
        <v/>
      </c>
      <c r="CW155" s="7" t="str">
        <f t="shared" si="279"/>
        <v/>
      </c>
      <c r="CX155" s="7" t="str">
        <f t="shared" si="280"/>
        <v/>
      </c>
      <c r="CY155" s="7" t="str">
        <f t="shared" si="281"/>
        <v/>
      </c>
      <c r="CZ155" s="7" t="str">
        <f t="shared" si="282"/>
        <v/>
      </c>
      <c r="DA155" s="7" t="str">
        <f t="shared" si="283"/>
        <v/>
      </c>
      <c r="DB155" s="7" t="str">
        <f t="shared" si="284"/>
        <v/>
      </c>
      <c r="DC155" s="7" t="str">
        <f t="shared" si="285"/>
        <v/>
      </c>
      <c r="DD155" s="7" t="str">
        <f t="shared" si="286"/>
        <v/>
      </c>
      <c r="DE155" s="7" t="str">
        <f t="shared" si="287"/>
        <v/>
      </c>
      <c r="DF155" s="7" t="str">
        <f t="shared" si="288"/>
        <v/>
      </c>
      <c r="DG155" s="7" t="str">
        <f t="shared" si="289"/>
        <v/>
      </c>
      <c r="DH155" s="7">
        <f t="shared" si="290"/>
        <v>54</v>
      </c>
      <c r="DI155" s="65" t="s">
        <v>2</v>
      </c>
      <c r="DJ155" s="309" t="str">
        <f t="shared" si="291"/>
        <v>-</v>
      </c>
      <c r="DK155" s="309" t="str">
        <f t="shared" si="292"/>
        <v>-</v>
      </c>
      <c r="DL155" s="309" t="str">
        <f t="shared" si="293"/>
        <v>-</v>
      </c>
      <c r="DM155" s="309" t="str">
        <f t="shared" si="294"/>
        <v>-</v>
      </c>
      <c r="DN155" s="309" t="str">
        <f t="shared" si="295"/>
        <v>-</v>
      </c>
      <c r="DO155" s="309" t="str">
        <f t="shared" si="296"/>
        <v>-</v>
      </c>
      <c r="DP155" s="309" t="str">
        <f t="shared" si="297"/>
        <v>-</v>
      </c>
      <c r="DQ155" s="309" t="str">
        <f t="shared" si="298"/>
        <v>-</v>
      </c>
      <c r="DR155" s="309" t="str">
        <f t="shared" si="299"/>
        <v>-</v>
      </c>
      <c r="DS155" s="309" t="str">
        <f t="shared" si="300"/>
        <v>-</v>
      </c>
      <c r="DT155" s="309" t="str">
        <f t="shared" si="301"/>
        <v>-</v>
      </c>
      <c r="DU155" s="309" t="str">
        <f t="shared" si="302"/>
        <v>-</v>
      </c>
      <c r="DV155" s="309" t="str">
        <f t="shared" si="303"/>
        <v>-</v>
      </c>
      <c r="DW155" s="309" t="str">
        <f t="shared" si="304"/>
        <v>-</v>
      </c>
      <c r="DX155" s="309" t="str">
        <f t="shared" si="305"/>
        <v>-</v>
      </c>
      <c r="DY155" s="309" t="str">
        <f t="shared" si="306"/>
        <v>-</v>
      </c>
      <c r="DZ155" s="309" t="str">
        <f t="shared" si="307"/>
        <v>-</v>
      </c>
      <c r="EA155" s="309" t="str">
        <f t="shared" si="308"/>
        <v>-</v>
      </c>
      <c r="EB155" s="309" t="str">
        <f t="shared" si="309"/>
        <v>-</v>
      </c>
      <c r="EC155" s="309" t="str">
        <f t="shared" si="310"/>
        <v>-</v>
      </c>
      <c r="ED155" s="309" t="str">
        <f t="shared" si="311"/>
        <v>-</v>
      </c>
      <c r="EE155" s="309" t="str">
        <f t="shared" si="312"/>
        <v>-</v>
      </c>
      <c r="EF155" s="309" t="str">
        <f t="shared" si="313"/>
        <v>-</v>
      </c>
      <c r="EG155" s="309" t="str">
        <f t="shared" si="314"/>
        <v>-</v>
      </c>
      <c r="EH155" s="309" t="str">
        <f t="shared" si="315"/>
        <v>-</v>
      </c>
      <c r="EI155" s="309" t="str">
        <f t="shared" si="316"/>
        <v>ncrs</v>
      </c>
      <c r="EJ155" s="7"/>
      <c r="EK155" s="7"/>
      <c r="EL155" s="7"/>
      <c r="EM155" s="34"/>
      <c r="EN155" s="66" t="str">
        <f t="shared" si="317"/>
        <v>-</v>
      </c>
      <c r="EO155" s="66" t="str">
        <f t="shared" si="318"/>
        <v>-</v>
      </c>
      <c r="EP155" s="66" t="str">
        <f t="shared" si="319"/>
        <v>-</v>
      </c>
      <c r="EQ155" s="66" t="str">
        <f t="shared" si="320"/>
        <v>-</v>
      </c>
      <c r="ER155" s="66" t="str">
        <f t="shared" si="321"/>
        <v>-</v>
      </c>
      <c r="ES155" s="66" t="str">
        <f t="shared" si="322"/>
        <v>-</v>
      </c>
      <c r="ET155" s="66" t="str">
        <f t="shared" si="323"/>
        <v>-</v>
      </c>
      <c r="EU155" s="66" t="str">
        <f t="shared" si="324"/>
        <v>-</v>
      </c>
      <c r="EV155" s="66" t="str">
        <f t="shared" si="325"/>
        <v>-</v>
      </c>
      <c r="EW155" s="66" t="str">
        <f t="shared" si="326"/>
        <v>-</v>
      </c>
      <c r="EX155" s="66" t="str">
        <f t="shared" si="327"/>
        <v>-</v>
      </c>
      <c r="EY155" s="66" t="str">
        <f t="shared" si="328"/>
        <v>-</v>
      </c>
      <c r="EZ155" s="66" t="str">
        <f t="shared" si="329"/>
        <v>-</v>
      </c>
      <c r="FA155" s="66" t="str">
        <f t="shared" si="330"/>
        <v>-</v>
      </c>
      <c r="FB155" s="66" t="str">
        <f t="shared" si="331"/>
        <v>-</v>
      </c>
      <c r="FC155" s="66" t="str">
        <f t="shared" si="332"/>
        <v>-</v>
      </c>
      <c r="FD155" s="66" t="str">
        <f t="shared" si="333"/>
        <v>-</v>
      </c>
      <c r="FE155" s="66" t="str">
        <f t="shared" si="334"/>
        <v>-</v>
      </c>
      <c r="FF155" s="66" t="str">
        <f t="shared" si="335"/>
        <v>-</v>
      </c>
      <c r="FG155" s="66" t="str">
        <f t="shared" si="336"/>
        <v>-</v>
      </c>
      <c r="FH155" s="66" t="str">
        <f t="shared" si="337"/>
        <v>-</v>
      </c>
      <c r="FI155" s="66" t="str">
        <f t="shared" si="338"/>
        <v>-</v>
      </c>
      <c r="FJ155" s="66" t="str">
        <f t="shared" si="339"/>
        <v>-</v>
      </c>
      <c r="FK155" s="66" t="str">
        <f t="shared" si="340"/>
        <v>-</v>
      </c>
      <c r="FL155" s="66" t="str">
        <f t="shared" si="341"/>
        <v>-</v>
      </c>
      <c r="FM155" s="66">
        <f t="shared" si="342"/>
        <v>0</v>
      </c>
      <c r="FN155" s="7"/>
      <c r="FO155" s="7"/>
      <c r="FP155" s="7"/>
      <c r="FQ155" s="97" t="s">
        <v>2</v>
      </c>
      <c r="FR155" s="71"/>
      <c r="FS155" s="7">
        <f>IF(ISNUMBER(INDEX($CI$15:$DI$314,$B155,GC$5)),MAX(FS$14:FS154)+1,0)</f>
        <v>0</v>
      </c>
      <c r="FT155" s="7" t="str">
        <f t="shared" si="343"/>
        <v/>
      </c>
      <c r="FU155" s="7" t="str">
        <f t="shared" si="344"/>
        <v/>
      </c>
      <c r="FV155" s="291">
        <f t="shared" si="345"/>
        <v>141</v>
      </c>
      <c r="FW155" s="291" t="str">
        <f t="shared" si="346"/>
        <v/>
      </c>
      <c r="FX155" s="291"/>
      <c r="FY155" s="85" t="str">
        <f t="shared" si="347"/>
        <v/>
      </c>
      <c r="FZ155" s="338">
        <f t="shared" si="348"/>
        <v>0</v>
      </c>
      <c r="GA155" s="316" t="str">
        <f t="shared" si="349"/>
        <v/>
      </c>
      <c r="GB155" s="28" t="str">
        <f t="shared" si="350"/>
        <v/>
      </c>
      <c r="GC155" s="279"/>
      <c r="GD155" s="72"/>
      <c r="GE155" s="72"/>
      <c r="GF155" s="72"/>
      <c r="GG155" s="72"/>
      <c r="GH155" s="72"/>
      <c r="GI155" s="72"/>
      <c r="GJ155" s="72"/>
      <c r="GK155" s="72"/>
      <c r="GL155" s="72"/>
      <c r="GM155" s="72"/>
      <c r="GN155" s="72"/>
      <c r="GO155" s="279" t="str">
        <f>IF(IF(ISNUMBER(MATCH(INDEX($HA155:$LB155,1,GO$14),$GA$15:$GA$313,0)),1,"")=1,INDEX($HA155:$LB155,1,GO$14),"")</f>
        <v/>
      </c>
      <c r="GP155" s="286" t="str">
        <f t="shared" si="351"/>
        <v/>
      </c>
      <c r="GQ155" s="72"/>
      <c r="GR155" s="339" t="str">
        <f>IF(ISNUMBER(IF155),INDEX($GA$15:$GA$313,MATCH(IF155,$IE$15:$IE$190,0),1),"")</f>
        <v/>
      </c>
      <c r="GS155" s="341" t="str">
        <f t="shared" si="352"/>
        <v/>
      </c>
      <c r="GT155" s="340" t="str">
        <f t="shared" si="353"/>
        <v/>
      </c>
      <c r="GU155" s="279"/>
      <c r="GV155" s="72"/>
      <c r="GW155" s="72"/>
      <c r="GX155" s="72"/>
      <c r="GY155" s="72"/>
      <c r="GZ155" s="71"/>
      <c r="HA155" s="282"/>
      <c r="HB155" s="282"/>
      <c r="HC155" s="282"/>
      <c r="HD155" s="282"/>
      <c r="HE155" s="282"/>
      <c r="HF155" s="282"/>
      <c r="HG155" s="282"/>
      <c r="HH155" s="282"/>
      <c r="HI155" s="282"/>
      <c r="HJ155" s="282"/>
      <c r="HK155" s="293"/>
      <c r="HL155" s="293"/>
      <c r="HM155" s="75"/>
      <c r="HN155" s="293">
        <f>IF(HA155&lt;&gt;"",MAX(HN$14:HN154)+1,0)</f>
        <v>0</v>
      </c>
      <c r="HO155" s="293">
        <f>IF(HB155&lt;&gt;"",MAX(HO$14:HO154)+1,0)</f>
        <v>0</v>
      </c>
      <c r="HP155" s="293">
        <f>IF(HC155&lt;&gt;"",MAX(HP$14:HP154)+1,0)</f>
        <v>0</v>
      </c>
      <c r="HQ155" s="293">
        <f>IF(HD155&lt;&gt;"",MAX(HQ$14:HQ154)+1,0)</f>
        <v>0</v>
      </c>
      <c r="HR155" s="293">
        <f>IF(HE155&lt;&gt;"",MAX(HR$14:HR154)+1,0)</f>
        <v>0</v>
      </c>
      <c r="HS155" s="293">
        <f>IF(HF155&lt;&gt;"",MAX(HS$14:HS154)+1,0)</f>
        <v>0</v>
      </c>
      <c r="HT155" s="293">
        <f>IF(HG155&lt;&gt;"",MAX(HT$14:HT154)+1,0)</f>
        <v>0</v>
      </c>
      <c r="HU155" s="293">
        <f>IF(HH155&lt;&gt;"",MAX(HU$14:HU154)+1,0)</f>
        <v>0</v>
      </c>
      <c r="HV155" s="293">
        <f>IF(HI155&lt;&gt;"",MAX(HV$14:HV154)+1,0)</f>
        <v>0</v>
      </c>
      <c r="HW155" s="293">
        <f>IF(HJ155&lt;&gt;"",MAX(HW$14:HW154)+1,0)</f>
        <v>0</v>
      </c>
      <c r="HX155" s="293">
        <f>IF(HK155&lt;&gt;"",MAX(HX$14:HX154)+1,0)</f>
        <v>0</v>
      </c>
      <c r="HY155" s="293">
        <f>IF(HL155&lt;&gt;"",MAX(HY$14:HY154)+1,0)</f>
        <v>0</v>
      </c>
      <c r="HZ155" s="75">
        <f t="shared" si="354"/>
        <v>5</v>
      </c>
      <c r="IA155" s="75">
        <f t="shared" si="355"/>
        <v>1</v>
      </c>
      <c r="IB155" s="75">
        <f t="shared" si="356"/>
        <v>1</v>
      </c>
      <c r="IC155" s="75" t="str">
        <f t="shared" si="357"/>
        <v>GHB</v>
      </c>
      <c r="ID155" s="395" t="str">
        <f t="shared" si="358"/>
        <v/>
      </c>
      <c r="IE155" s="394">
        <f>IF(ISNUMBER(MATCH(GA155,$IC$15:$IC$313,0)),0,MAX(IE$14:IE154)+1)</f>
        <v>0</v>
      </c>
      <c r="IF155" s="394" t="str">
        <f t="shared" si="359"/>
        <v/>
      </c>
      <c r="IG155" s="383"/>
      <c r="IH155" s="80"/>
      <c r="II155" s="19"/>
      <c r="IJ155" s="282"/>
      <c r="IK155" s="71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  <c r="IY155" s="19"/>
      <c r="IZ155" s="19"/>
      <c r="JW155" s="71"/>
      <c r="JX155" s="293" t="str">
        <f>IF(AND(ISNUMBER(JX$14),ISNUMBER(MATCH($IC155,DJ$15:DJ$313,0))),$IC155,"")</f>
        <v/>
      </c>
      <c r="JY155" s="293" t="str">
        <f>IF(AND(ISNUMBER(JY$14),ISNUMBER(MATCH($IC155,DK$15:DK$313,0))),$IC155,"")</f>
        <v/>
      </c>
      <c r="JZ155" s="293" t="str">
        <f>IF(AND(ISNUMBER(JZ$14),ISNUMBER(MATCH($IC155,DL$15:DL$313,0))),$IC155,"")</f>
        <v/>
      </c>
      <c r="KA155" s="293" t="str">
        <f>IF(AND(ISNUMBER(KA$14),ISNUMBER(MATCH($IC155,DM$15:DM$313,0))),$IC155,"")</f>
        <v/>
      </c>
      <c r="KB155" s="293" t="str">
        <f>IF(AND(ISNUMBER(KB$14),ISNUMBER(MATCH($IC155,DN$15:DN$313,0))),$IC155,"")</f>
        <v/>
      </c>
      <c r="KC155" s="293" t="str">
        <f>IF(AND(ISNUMBER(KC$14),ISNUMBER(MATCH($IC155,DO$15:DO$313,0))),$IC155,"")</f>
        <v/>
      </c>
      <c r="KD155" s="293" t="str">
        <f>IF(AND(ISNUMBER(KD$14),ISNUMBER(MATCH($IC155,DP$15:DP$313,0))),$IC155,"")</f>
        <v/>
      </c>
      <c r="KE155" s="293" t="str">
        <f>IF(AND(ISNUMBER(KE$14),ISNUMBER(MATCH($IC155,DQ$15:DQ$313,0))),$IC155,"")</f>
        <v/>
      </c>
      <c r="KF155" s="293" t="str">
        <f>IF(AND(ISNUMBER(KF$14),ISNUMBER(MATCH($IC155,DR$15:DR$313,0))),$IC155,"")</f>
        <v/>
      </c>
      <c r="KG155" s="293" t="str">
        <f>IF(AND(ISNUMBER(KG$14),ISNUMBER(MATCH($IC155,DS$15:DS$313,0))),$IC155,"")</f>
        <v/>
      </c>
      <c r="KH155" s="293" t="str">
        <f>IF(AND(ISNUMBER(KH$14),ISNUMBER(MATCH($IC155,DT$15:DT$313,0))),$IC155,"")</f>
        <v/>
      </c>
      <c r="KI155" s="293" t="str">
        <f>IF(AND(ISNUMBER(KI$14),ISNUMBER(MATCH($IC155,DU$15:DU$313,0))),$IC155,"")</f>
        <v/>
      </c>
      <c r="KJ155" s="293" t="str">
        <f>IF(AND(ISNUMBER(KJ$14),ISNUMBER(MATCH($IC155,DV$15:DV$313,0))),$IC155,"")</f>
        <v/>
      </c>
      <c r="KK155" s="293" t="str">
        <f>IF(AND(ISNUMBER(KK$14),ISNUMBER(MATCH($IC155,DW$15:DW$313,0))),$IC155,"")</f>
        <v/>
      </c>
      <c r="KL155" s="293" t="str">
        <f>IF(AND(ISNUMBER(KL$14),ISNUMBER(MATCH($IC155,DX$15:DX$313,0))),$IC155,"")</f>
        <v/>
      </c>
      <c r="KM155" s="293" t="str">
        <f>IF(AND(ISNUMBER(KM$14),ISNUMBER(MATCH($IC155,DY$15:DY$313,0))),$IC155,"")</f>
        <v>GHB</v>
      </c>
      <c r="KN155" s="293" t="str">
        <f>IF(AND(ISNUMBER(KN$14),ISNUMBER(MATCH($IC155,DZ$15:DZ$313,0))),$IC155,"")</f>
        <v/>
      </c>
      <c r="KO155" s="293" t="str">
        <f>IF(AND(ISNUMBER(KO$14),ISNUMBER(MATCH($IC155,EA$15:EA$313,0))),$IC155,"")</f>
        <v/>
      </c>
      <c r="KP155" s="293" t="str">
        <f>IF(AND(ISNUMBER(KP$14),ISNUMBER(MATCH($IC155,EB$15:EB$313,0))),$IC155,"")</f>
        <v/>
      </c>
      <c r="KQ155" s="293" t="str">
        <f>IF(AND(ISNUMBER(KQ$14),ISNUMBER(MATCH($IC155,EC$15:EC$313,0))),$IC155,"")</f>
        <v/>
      </c>
      <c r="KR155" s="293" t="str">
        <f>IF(AND(ISNUMBER(KR$14),ISNUMBER(MATCH($IC155,ED$15:ED$313,0))),$IC155,"")</f>
        <v/>
      </c>
      <c r="KS155" s="293" t="str">
        <f>IF(AND(ISNUMBER(KS$14),ISNUMBER(MATCH($IC155,EE$15:EE$313,0))),$IC155,"")</f>
        <v/>
      </c>
      <c r="KT155" s="293" t="str">
        <f>IF(AND(ISNUMBER(KT$14),ISNUMBER(MATCH($IC155,EF$15:EF$313,0))),$IC155,"")</f>
        <v/>
      </c>
      <c r="KU155" s="293" t="str">
        <f>IF(AND(ISNUMBER(KU$14),ISNUMBER(MATCH($IC155,EG$15:EG$313,0))),$IC155,"")</f>
        <v/>
      </c>
      <c r="KV155" s="293" t="str">
        <f>IF(AND(ISNUMBER(KV$14),ISNUMBER(MATCH($IC155,EH$15:EH$313,0))),$IC155,"")</f>
        <v/>
      </c>
      <c r="KW155" s="293" t="str">
        <f>IF(AND(ISNUMBER(KW$14),ISNUMBER(MATCH($IC155,EI$15:EI$313,0))),$IC155,"")</f>
        <v/>
      </c>
      <c r="KX155" s="293" t="str">
        <f>IF(AND(ISNUMBER(KX$14),ISNUMBER(MATCH($IC155,EJ$15:EJ$313,0))),$IC155,"")</f>
        <v/>
      </c>
      <c r="KY155" s="293" t="str">
        <f>IF(AND(ISNUMBER(KY$14),ISNUMBER(MATCH($IC155,EK$15:EK$313,0))),$IC155,"")</f>
        <v/>
      </c>
      <c r="KZ155" s="293"/>
      <c r="LA155" s="293"/>
      <c r="LB155" s="293"/>
      <c r="LC155" s="75">
        <f>COUNTIF(JX155:KY155,"="&amp;IC155)</f>
        <v>1</v>
      </c>
      <c r="LD155" s="71"/>
      <c r="LE155" s="71"/>
      <c r="LF155" s="71"/>
      <c r="LG155" s="71"/>
      <c r="LH155" s="71"/>
      <c r="LI155" s="71"/>
      <c r="LJ155" s="71"/>
      <c r="LK155" s="71"/>
      <c r="LL155" s="71"/>
      <c r="LM155" s="71"/>
      <c r="LN155" s="71"/>
      <c r="LO155" s="71"/>
      <c r="LP155" s="71"/>
      <c r="LQ155" s="71"/>
    </row>
    <row r="156" spans="1:329" ht="6" customHeight="1" x14ac:dyDescent="0.25">
      <c r="A156" s="80"/>
      <c r="B156" s="305">
        <f t="shared" si="360"/>
        <v>142</v>
      </c>
      <c r="C156" s="86" t="s">
        <v>381</v>
      </c>
      <c r="D156" s="305" t="s">
        <v>615</v>
      </c>
      <c r="E156" s="71"/>
      <c r="F156" s="260"/>
      <c r="G156" s="261"/>
      <c r="H156" s="262"/>
      <c r="I156" s="260"/>
      <c r="J156" s="261"/>
      <c r="K156" s="262"/>
      <c r="L156" s="260"/>
      <c r="M156" s="261"/>
      <c r="N156" s="262"/>
      <c r="O156" s="260"/>
      <c r="P156" s="261"/>
      <c r="Q156" s="262"/>
      <c r="R156" s="260"/>
      <c r="S156" s="261"/>
      <c r="T156" s="262"/>
      <c r="U156" s="260"/>
      <c r="V156" s="261"/>
      <c r="W156" s="262"/>
      <c r="X156" s="260"/>
      <c r="Y156" s="261"/>
      <c r="Z156" s="262"/>
      <c r="AA156" s="260"/>
      <c r="AB156" s="261"/>
      <c r="AC156" s="262"/>
      <c r="AD156" s="260"/>
      <c r="AE156" s="261"/>
      <c r="AF156" s="262"/>
      <c r="AG156" s="260"/>
      <c r="AH156" s="261"/>
      <c r="AI156" s="262"/>
      <c r="AJ156" s="260"/>
      <c r="AK156" s="261"/>
      <c r="AL156" s="262"/>
      <c r="AM156" s="260"/>
      <c r="AN156" s="261"/>
      <c r="AO156" s="262"/>
      <c r="AP156" s="283"/>
      <c r="AQ156" s="356"/>
      <c r="AR156" s="351"/>
      <c r="AS156" s="283"/>
      <c r="AT156" s="356"/>
      <c r="AU156" s="351"/>
      <c r="AV156" s="260"/>
      <c r="AW156" s="261"/>
      <c r="AX156" s="262"/>
      <c r="AY156" s="260"/>
      <c r="AZ156" s="261"/>
      <c r="BA156" s="262"/>
      <c r="BB156" s="260"/>
      <c r="BC156" s="261"/>
      <c r="BD156" s="262"/>
      <c r="BE156" s="260"/>
      <c r="BF156" s="261"/>
      <c r="BG156" s="262"/>
      <c r="BH156" s="260"/>
      <c r="BI156" s="261"/>
      <c r="BJ156" s="262"/>
      <c r="BK156" s="260"/>
      <c r="BL156" s="261"/>
      <c r="BM156" s="262"/>
      <c r="BN156" s="260"/>
      <c r="BO156" s="261"/>
      <c r="BP156" s="262"/>
      <c r="BQ156" s="260"/>
      <c r="BR156" s="261"/>
      <c r="BS156" s="262"/>
      <c r="BT156" s="260"/>
      <c r="BU156" s="261"/>
      <c r="BV156" s="262"/>
      <c r="BW156" s="260"/>
      <c r="BX156" s="261"/>
      <c r="BY156" s="262"/>
      <c r="BZ156" s="260"/>
      <c r="CA156" s="261"/>
      <c r="CB156" s="262"/>
      <c r="CC156" s="260"/>
      <c r="CD156" s="261"/>
      <c r="CE156" s="262"/>
      <c r="CF156" s="376" t="s">
        <v>2</v>
      </c>
      <c r="CG156" s="229"/>
      <c r="CH156" s="230" t="str">
        <f>IF(ISNUMBER(FW156),IF(ISNUMBER(MATCH(GA156,$CG$15:$CG$313,0)),0,MAX(CH$14:CH155)+1),"")</f>
        <v/>
      </c>
      <c r="CI156" s="7" t="str">
        <f t="shared" si="265"/>
        <v/>
      </c>
      <c r="CJ156" s="7" t="str">
        <f t="shared" si="266"/>
        <v/>
      </c>
      <c r="CK156" s="7" t="str">
        <f t="shared" si="267"/>
        <v/>
      </c>
      <c r="CL156" s="7" t="str">
        <f t="shared" si="268"/>
        <v/>
      </c>
      <c r="CM156" s="7" t="str">
        <f t="shared" si="269"/>
        <v/>
      </c>
      <c r="CN156" s="7" t="str">
        <f t="shared" si="270"/>
        <v/>
      </c>
      <c r="CO156" s="7" t="str">
        <f t="shared" si="271"/>
        <v/>
      </c>
      <c r="CP156" s="7" t="str">
        <f t="shared" si="272"/>
        <v/>
      </c>
      <c r="CQ156" s="7" t="str">
        <f t="shared" si="273"/>
        <v/>
      </c>
      <c r="CR156" s="7" t="str">
        <f t="shared" si="274"/>
        <v/>
      </c>
      <c r="CS156" s="7" t="str">
        <f t="shared" si="275"/>
        <v/>
      </c>
      <c r="CT156" s="7" t="str">
        <f t="shared" si="276"/>
        <v/>
      </c>
      <c r="CU156" s="7" t="str">
        <f t="shared" si="277"/>
        <v/>
      </c>
      <c r="CV156" s="7" t="str">
        <f t="shared" si="278"/>
        <v/>
      </c>
      <c r="CW156" s="7" t="str">
        <f t="shared" si="279"/>
        <v/>
      </c>
      <c r="CX156" s="7" t="str">
        <f t="shared" si="280"/>
        <v/>
      </c>
      <c r="CY156" s="7" t="str">
        <f t="shared" si="281"/>
        <v/>
      </c>
      <c r="CZ156" s="7" t="str">
        <f t="shared" si="282"/>
        <v/>
      </c>
      <c r="DA156" s="7" t="str">
        <f t="shared" si="283"/>
        <v/>
      </c>
      <c r="DB156" s="7" t="str">
        <f t="shared" si="284"/>
        <v/>
      </c>
      <c r="DC156" s="7" t="str">
        <f t="shared" si="285"/>
        <v/>
      </c>
      <c r="DD156" s="7" t="str">
        <f t="shared" si="286"/>
        <v/>
      </c>
      <c r="DE156" s="7" t="str">
        <f t="shared" si="287"/>
        <v/>
      </c>
      <c r="DF156" s="7" t="str">
        <f t="shared" si="288"/>
        <v/>
      </c>
      <c r="DG156" s="7" t="str">
        <f t="shared" si="289"/>
        <v/>
      </c>
      <c r="DH156" s="7">
        <f t="shared" si="290"/>
        <v>55</v>
      </c>
      <c r="DI156" s="65" t="s">
        <v>2</v>
      </c>
      <c r="DJ156" s="309" t="str">
        <f t="shared" si="291"/>
        <v>-</v>
      </c>
      <c r="DK156" s="309" t="str">
        <f t="shared" si="292"/>
        <v>-</v>
      </c>
      <c r="DL156" s="309" t="str">
        <f t="shared" si="293"/>
        <v>-</v>
      </c>
      <c r="DM156" s="309" t="str">
        <f t="shared" si="294"/>
        <v>-</v>
      </c>
      <c r="DN156" s="309" t="str">
        <f t="shared" si="295"/>
        <v>-</v>
      </c>
      <c r="DO156" s="309" t="str">
        <f t="shared" si="296"/>
        <v>-</v>
      </c>
      <c r="DP156" s="309" t="str">
        <f t="shared" si="297"/>
        <v>-</v>
      </c>
      <c r="DQ156" s="309" t="str">
        <f t="shared" si="298"/>
        <v>-</v>
      </c>
      <c r="DR156" s="309" t="str">
        <f t="shared" si="299"/>
        <v>-</v>
      </c>
      <c r="DS156" s="309" t="str">
        <f t="shared" si="300"/>
        <v>-</v>
      </c>
      <c r="DT156" s="309" t="str">
        <f t="shared" si="301"/>
        <v>-</v>
      </c>
      <c r="DU156" s="309" t="str">
        <f t="shared" si="302"/>
        <v>-</v>
      </c>
      <c r="DV156" s="309" t="str">
        <f t="shared" si="303"/>
        <v>-</v>
      </c>
      <c r="DW156" s="309" t="str">
        <f t="shared" si="304"/>
        <v>-</v>
      </c>
      <c r="DX156" s="309" t="str">
        <f t="shared" si="305"/>
        <v>-</v>
      </c>
      <c r="DY156" s="309" t="str">
        <f t="shared" si="306"/>
        <v>-</v>
      </c>
      <c r="DZ156" s="309" t="str">
        <f t="shared" si="307"/>
        <v>-</v>
      </c>
      <c r="EA156" s="309" t="str">
        <f t="shared" si="308"/>
        <v>-</v>
      </c>
      <c r="EB156" s="309" t="str">
        <f t="shared" si="309"/>
        <v>-</v>
      </c>
      <c r="EC156" s="309" t="str">
        <f t="shared" si="310"/>
        <v>-</v>
      </c>
      <c r="ED156" s="309" t="str">
        <f t="shared" si="311"/>
        <v>-</v>
      </c>
      <c r="EE156" s="309" t="str">
        <f t="shared" si="312"/>
        <v>-</v>
      </c>
      <c r="EF156" s="309" t="str">
        <f t="shared" si="313"/>
        <v>-</v>
      </c>
      <c r="EG156" s="309" t="str">
        <f t="shared" si="314"/>
        <v>-</v>
      </c>
      <c r="EH156" s="309" t="str">
        <f t="shared" si="315"/>
        <v>-</v>
      </c>
      <c r="EI156" s="309" t="str">
        <f t="shared" si="316"/>
        <v>accl</v>
      </c>
      <c r="EJ156" s="7"/>
      <c r="EK156" s="7"/>
      <c r="EL156" s="7"/>
      <c r="EM156" s="34"/>
      <c r="EN156" s="66" t="str">
        <f t="shared" si="317"/>
        <v>-</v>
      </c>
      <c r="EO156" s="66" t="str">
        <f t="shared" si="318"/>
        <v>-</v>
      </c>
      <c r="EP156" s="66" t="str">
        <f t="shared" si="319"/>
        <v>-</v>
      </c>
      <c r="EQ156" s="66" t="str">
        <f t="shared" si="320"/>
        <v>-</v>
      </c>
      <c r="ER156" s="66" t="str">
        <f t="shared" si="321"/>
        <v>-</v>
      </c>
      <c r="ES156" s="66" t="str">
        <f t="shared" si="322"/>
        <v>-</v>
      </c>
      <c r="ET156" s="66" t="str">
        <f t="shared" si="323"/>
        <v>-</v>
      </c>
      <c r="EU156" s="66" t="str">
        <f t="shared" si="324"/>
        <v>-</v>
      </c>
      <c r="EV156" s="66" t="str">
        <f t="shared" si="325"/>
        <v>-</v>
      </c>
      <c r="EW156" s="66" t="str">
        <f t="shared" si="326"/>
        <v>-</v>
      </c>
      <c r="EX156" s="66" t="str">
        <f t="shared" si="327"/>
        <v>-</v>
      </c>
      <c r="EY156" s="66" t="str">
        <f t="shared" si="328"/>
        <v>-</v>
      </c>
      <c r="EZ156" s="66" t="str">
        <f t="shared" si="329"/>
        <v>-</v>
      </c>
      <c r="FA156" s="66" t="str">
        <f t="shared" si="330"/>
        <v>-</v>
      </c>
      <c r="FB156" s="66" t="str">
        <f t="shared" si="331"/>
        <v>-</v>
      </c>
      <c r="FC156" s="66" t="str">
        <f t="shared" si="332"/>
        <v>-</v>
      </c>
      <c r="FD156" s="66" t="str">
        <f t="shared" si="333"/>
        <v>-</v>
      </c>
      <c r="FE156" s="66" t="str">
        <f t="shared" si="334"/>
        <v>-</v>
      </c>
      <c r="FF156" s="66" t="str">
        <f t="shared" si="335"/>
        <v>-</v>
      </c>
      <c r="FG156" s="66" t="str">
        <f t="shared" si="336"/>
        <v>-</v>
      </c>
      <c r="FH156" s="66" t="str">
        <f t="shared" si="337"/>
        <v>-</v>
      </c>
      <c r="FI156" s="66" t="str">
        <f t="shared" si="338"/>
        <v>-</v>
      </c>
      <c r="FJ156" s="66" t="str">
        <f t="shared" si="339"/>
        <v>-</v>
      </c>
      <c r="FK156" s="66" t="str">
        <f t="shared" si="340"/>
        <v>-</v>
      </c>
      <c r="FL156" s="66" t="str">
        <f t="shared" si="341"/>
        <v>-</v>
      </c>
      <c r="FM156" s="66">
        <f t="shared" si="342"/>
        <v>1</v>
      </c>
      <c r="FN156" s="7"/>
      <c r="FO156" s="7"/>
      <c r="FP156" s="7"/>
      <c r="FQ156" s="97" t="s">
        <v>2</v>
      </c>
      <c r="FR156" s="71"/>
      <c r="FS156" s="7">
        <f>IF(ISNUMBER(INDEX($CI$15:$DI$314,$B156,GC$5)),MAX(FS$14:FS155)+1,0)</f>
        <v>0</v>
      </c>
      <c r="FT156" s="7" t="str">
        <f t="shared" si="343"/>
        <v/>
      </c>
      <c r="FU156" s="7" t="str">
        <f t="shared" si="344"/>
        <v/>
      </c>
      <c r="FV156" s="291">
        <f t="shared" si="345"/>
        <v>142</v>
      </c>
      <c r="FW156" s="291" t="str">
        <f t="shared" si="346"/>
        <v/>
      </c>
      <c r="FX156" s="291"/>
      <c r="FY156" s="85" t="str">
        <f t="shared" si="347"/>
        <v/>
      </c>
      <c r="FZ156" s="338">
        <f t="shared" si="348"/>
        <v>0</v>
      </c>
      <c r="GA156" s="316" t="str">
        <f t="shared" si="349"/>
        <v/>
      </c>
      <c r="GB156" s="28" t="str">
        <f t="shared" si="350"/>
        <v/>
      </c>
      <c r="GC156" s="279"/>
      <c r="GD156" s="72"/>
      <c r="GE156" s="72"/>
      <c r="GF156" s="72"/>
      <c r="GG156" s="72"/>
      <c r="GH156" s="72"/>
      <c r="GI156" s="72"/>
      <c r="GJ156" s="72"/>
      <c r="GK156" s="72"/>
      <c r="GL156" s="72"/>
      <c r="GM156" s="72"/>
      <c r="GN156" s="72"/>
      <c r="GO156" s="279" t="str">
        <f>IF(IF(ISNUMBER(MATCH(INDEX($HA156:$LB156,1,GO$14),$GA$15:$GA$313,0)),1,"")=1,INDEX($HA156:$LB156,1,GO$14),"")</f>
        <v/>
      </c>
      <c r="GP156" s="286" t="str">
        <f t="shared" si="351"/>
        <v/>
      </c>
      <c r="GQ156" s="72"/>
      <c r="GR156" s="339" t="str">
        <f>IF(ISNUMBER(IF156),INDEX($GA$15:$GA$313,MATCH(IF156,$IE$15:$IE$190,0),1),"")</f>
        <v/>
      </c>
      <c r="GS156" s="341" t="str">
        <f t="shared" si="352"/>
        <v/>
      </c>
      <c r="GT156" s="340" t="str">
        <f t="shared" si="353"/>
        <v/>
      </c>
      <c r="GU156" s="279"/>
      <c r="GV156" s="72"/>
      <c r="GW156" s="72"/>
      <c r="GX156" s="72"/>
      <c r="GY156" s="72"/>
      <c r="GZ156" s="71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293"/>
      <c r="HL156" s="293"/>
      <c r="HM156" s="75"/>
      <c r="HN156" s="293">
        <f>IF(HA156&lt;&gt;"",MAX(HN$14:HN155)+1,0)</f>
        <v>0</v>
      </c>
      <c r="HO156" s="293">
        <f>IF(HB156&lt;&gt;"",MAX(HO$14:HO155)+1,0)</f>
        <v>0</v>
      </c>
      <c r="HP156" s="293">
        <f>IF(HC156&lt;&gt;"",MAX(HP$14:HP155)+1,0)</f>
        <v>0</v>
      </c>
      <c r="HQ156" s="293">
        <f>IF(HD156&lt;&gt;"",MAX(HQ$14:HQ155)+1,0)</f>
        <v>0</v>
      </c>
      <c r="HR156" s="293">
        <f>IF(HE156&lt;&gt;"",MAX(HR$14:HR155)+1,0)</f>
        <v>0</v>
      </c>
      <c r="HS156" s="293">
        <f>IF(HF156&lt;&gt;"",MAX(HS$14:HS155)+1,0)</f>
        <v>0</v>
      </c>
      <c r="HT156" s="293">
        <f>IF(HG156&lt;&gt;"",MAX(HT$14:HT155)+1,0)</f>
        <v>0</v>
      </c>
      <c r="HU156" s="293">
        <f>IF(HH156&lt;&gt;"",MAX(HU$14:HU155)+1,0)</f>
        <v>0</v>
      </c>
      <c r="HV156" s="293">
        <f>IF(HI156&lt;&gt;"",MAX(HV$14:HV155)+1,0)</f>
        <v>0</v>
      </c>
      <c r="HW156" s="293">
        <f>IF(HJ156&lt;&gt;"",MAX(HW$14:HW155)+1,0)</f>
        <v>0</v>
      </c>
      <c r="HX156" s="293">
        <f>IF(HK156&lt;&gt;"",MAX(HX$14:HX155)+1,0)</f>
        <v>0</v>
      </c>
      <c r="HY156" s="293">
        <f>IF(HL156&lt;&gt;"",MAX(HY$14:HY155)+1,0)</f>
        <v>0</v>
      </c>
      <c r="HZ156" s="75">
        <f t="shared" si="354"/>
        <v>5</v>
      </c>
      <c r="IA156" s="75">
        <f t="shared" si="355"/>
        <v>0</v>
      </c>
      <c r="IB156" s="75">
        <f t="shared" si="356"/>
        <v>2</v>
      </c>
      <c r="IC156" s="75" t="str">
        <f t="shared" si="357"/>
        <v>ghb_spd</v>
      </c>
      <c r="ID156" s="395" t="str">
        <f t="shared" si="358"/>
        <v/>
      </c>
      <c r="IE156" s="394">
        <f>IF(ISNUMBER(MATCH(GA156,$IC$15:$IC$313,0)),0,MAX(IE$14:IE155)+1)</f>
        <v>0</v>
      </c>
      <c r="IF156" s="394" t="str">
        <f t="shared" si="359"/>
        <v/>
      </c>
      <c r="IG156" s="383"/>
      <c r="IH156" s="80"/>
      <c r="II156" s="19"/>
      <c r="IJ156" s="282"/>
      <c r="IK156" s="71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  <c r="IY156" s="19"/>
      <c r="IZ156" s="19"/>
      <c r="JW156" s="71"/>
      <c r="JX156" s="293" t="str">
        <f>IF(AND(ISNUMBER(JX$14),ISNUMBER(MATCH($IC156,DJ$15:DJ$313,0))),$IC156,"")</f>
        <v/>
      </c>
      <c r="JY156" s="293" t="str">
        <f>IF(AND(ISNUMBER(JY$14),ISNUMBER(MATCH($IC156,DK$15:DK$313,0))),$IC156,"")</f>
        <v/>
      </c>
      <c r="JZ156" s="293" t="str">
        <f>IF(AND(ISNUMBER(JZ$14),ISNUMBER(MATCH($IC156,DL$15:DL$313,0))),$IC156,"")</f>
        <v/>
      </c>
      <c r="KA156" s="293" t="str">
        <f>IF(AND(ISNUMBER(KA$14),ISNUMBER(MATCH($IC156,DM$15:DM$313,0))),$IC156,"")</f>
        <v/>
      </c>
      <c r="KB156" s="293" t="str">
        <f>IF(AND(ISNUMBER(KB$14),ISNUMBER(MATCH($IC156,DN$15:DN$313,0))),$IC156,"")</f>
        <v/>
      </c>
      <c r="KC156" s="293" t="str">
        <f>IF(AND(ISNUMBER(KC$14),ISNUMBER(MATCH($IC156,DO$15:DO$313,0))),$IC156,"")</f>
        <v/>
      </c>
      <c r="KD156" s="293" t="str">
        <f>IF(AND(ISNUMBER(KD$14),ISNUMBER(MATCH($IC156,DP$15:DP$313,0))),$IC156,"")</f>
        <v/>
      </c>
      <c r="KE156" s="293" t="str">
        <f>IF(AND(ISNUMBER(KE$14),ISNUMBER(MATCH($IC156,DQ$15:DQ$313,0))),$IC156,"")</f>
        <v/>
      </c>
      <c r="KF156" s="293" t="str">
        <f>IF(AND(ISNUMBER(KF$14),ISNUMBER(MATCH($IC156,DR$15:DR$313,0))),$IC156,"")</f>
        <v/>
      </c>
      <c r="KG156" s="293" t="str">
        <f>IF(AND(ISNUMBER(KG$14),ISNUMBER(MATCH($IC156,DS$15:DS$313,0))),$IC156,"")</f>
        <v/>
      </c>
      <c r="KH156" s="293" t="str">
        <f>IF(AND(ISNUMBER(KH$14),ISNUMBER(MATCH($IC156,DT$15:DT$313,0))),$IC156,"")</f>
        <v/>
      </c>
      <c r="KI156" s="293" t="str">
        <f>IF(AND(ISNUMBER(KI$14),ISNUMBER(MATCH($IC156,DU$15:DU$313,0))),$IC156,"")</f>
        <v/>
      </c>
      <c r="KJ156" s="293" t="str">
        <f>IF(AND(ISNUMBER(KJ$14),ISNUMBER(MATCH($IC156,DV$15:DV$313,0))),$IC156,"")</f>
        <v/>
      </c>
      <c r="KK156" s="293" t="str">
        <f>IF(AND(ISNUMBER(KK$14),ISNUMBER(MATCH($IC156,DW$15:DW$313,0))),$IC156,"")</f>
        <v/>
      </c>
      <c r="KL156" s="293" t="str">
        <f>IF(AND(ISNUMBER(KL$14),ISNUMBER(MATCH($IC156,DX$15:DX$313,0))),$IC156,"")</f>
        <v/>
      </c>
      <c r="KM156" s="293" t="str">
        <f>IF(AND(ISNUMBER(KM$14),ISNUMBER(MATCH($IC156,DY$15:DY$313,0))),$IC156,"")</f>
        <v>ghb_spd</v>
      </c>
      <c r="KN156" s="293" t="str">
        <f>IF(AND(ISNUMBER(KN$14),ISNUMBER(MATCH($IC156,DZ$15:DZ$313,0))),$IC156,"")</f>
        <v/>
      </c>
      <c r="KO156" s="293" t="str">
        <f>IF(AND(ISNUMBER(KO$14),ISNUMBER(MATCH($IC156,EA$15:EA$313,0))),$IC156,"")</f>
        <v/>
      </c>
      <c r="KP156" s="293" t="str">
        <f>IF(AND(ISNUMBER(KP$14),ISNUMBER(MATCH($IC156,EB$15:EB$313,0))),$IC156,"")</f>
        <v/>
      </c>
      <c r="KQ156" s="293" t="str">
        <f>IF(AND(ISNUMBER(KQ$14),ISNUMBER(MATCH($IC156,EC$15:EC$313,0))),$IC156,"")</f>
        <v/>
      </c>
      <c r="KR156" s="293" t="str">
        <f>IF(AND(ISNUMBER(KR$14),ISNUMBER(MATCH($IC156,ED$15:ED$313,0))),$IC156,"")</f>
        <v/>
      </c>
      <c r="KS156" s="293" t="str">
        <f>IF(AND(ISNUMBER(KS$14),ISNUMBER(MATCH($IC156,EE$15:EE$313,0))),$IC156,"")</f>
        <v/>
      </c>
      <c r="KT156" s="293" t="str">
        <f>IF(AND(ISNUMBER(KT$14),ISNUMBER(MATCH($IC156,EF$15:EF$313,0))),$IC156,"")</f>
        <v/>
      </c>
      <c r="KU156" s="293" t="str">
        <f>IF(AND(ISNUMBER(KU$14),ISNUMBER(MATCH($IC156,EG$15:EG$313,0))),$IC156,"")</f>
        <v/>
      </c>
      <c r="KV156" s="293" t="str">
        <f>IF(AND(ISNUMBER(KV$14),ISNUMBER(MATCH($IC156,EH$15:EH$313,0))),$IC156,"")</f>
        <v/>
      </c>
      <c r="KW156" s="293" t="str">
        <f>IF(AND(ISNUMBER(KW$14),ISNUMBER(MATCH($IC156,EI$15:EI$313,0))),$IC156,"")</f>
        <v/>
      </c>
      <c r="KX156" s="293" t="str">
        <f>IF(AND(ISNUMBER(KX$14),ISNUMBER(MATCH($IC156,EJ$15:EJ$313,0))),$IC156,"")</f>
        <v/>
      </c>
      <c r="KY156" s="293" t="str">
        <f>IF(AND(ISNUMBER(KY$14),ISNUMBER(MATCH($IC156,EK$15:EK$313,0))),$IC156,"")</f>
        <v/>
      </c>
      <c r="KZ156" s="293"/>
      <c r="LA156" s="293"/>
      <c r="LB156" s="293"/>
      <c r="LC156" s="75">
        <f>COUNTIF(JX156:KY156,"="&amp;IC156)</f>
        <v>1</v>
      </c>
      <c r="LD156" s="71"/>
      <c r="LE156" s="71"/>
      <c r="LF156" s="71"/>
      <c r="LG156" s="71"/>
      <c r="LH156" s="71"/>
      <c r="LI156" s="71"/>
      <c r="LJ156" s="71"/>
      <c r="LK156" s="71"/>
      <c r="LL156" s="71"/>
      <c r="LM156" s="71"/>
      <c r="LN156" s="71"/>
      <c r="LO156" s="71"/>
      <c r="LP156" s="71"/>
      <c r="LQ156" s="71"/>
    </row>
    <row r="157" spans="1:329" ht="6" customHeight="1" x14ac:dyDescent="0.25">
      <c r="A157" s="80"/>
      <c r="B157" s="305">
        <f t="shared" si="360"/>
        <v>143</v>
      </c>
      <c r="C157" s="86" t="s">
        <v>76</v>
      </c>
      <c r="D157" s="305" t="s">
        <v>616</v>
      </c>
      <c r="E157" s="71"/>
      <c r="F157" s="260"/>
      <c r="G157" s="261"/>
      <c r="H157" s="262"/>
      <c r="I157" s="260"/>
      <c r="J157" s="261"/>
      <c r="K157" s="262"/>
      <c r="L157" s="260"/>
      <c r="M157" s="261"/>
      <c r="N157" s="262"/>
      <c r="O157" s="260"/>
      <c r="P157" s="261"/>
      <c r="Q157" s="262"/>
      <c r="R157" s="260"/>
      <c r="S157" s="261"/>
      <c r="T157" s="262"/>
      <c r="U157" s="260"/>
      <c r="V157" s="261"/>
      <c r="W157" s="262"/>
      <c r="X157" s="260"/>
      <c r="Y157" s="261"/>
      <c r="Z157" s="262"/>
      <c r="AA157" s="260"/>
      <c r="AB157" s="261"/>
      <c r="AC157" s="262"/>
      <c r="AD157" s="260"/>
      <c r="AE157" s="261"/>
      <c r="AF157" s="262"/>
      <c r="AG157" s="260"/>
      <c r="AH157" s="261"/>
      <c r="AI157" s="262"/>
      <c r="AJ157" s="260"/>
      <c r="AK157" s="261"/>
      <c r="AL157" s="262"/>
      <c r="AM157" s="260"/>
      <c r="AN157" s="261"/>
      <c r="AO157" s="262"/>
      <c r="AP157" s="283"/>
      <c r="AQ157" s="356"/>
      <c r="AR157" s="351"/>
      <c r="AS157" s="283"/>
      <c r="AT157" s="356"/>
      <c r="AU157" s="351"/>
      <c r="AV157" s="260"/>
      <c r="AW157" s="261"/>
      <c r="AX157" s="262"/>
      <c r="AY157" s="260"/>
      <c r="AZ157" s="261"/>
      <c r="BA157" s="262"/>
      <c r="BB157" s="260"/>
      <c r="BC157" s="261"/>
      <c r="BD157" s="262"/>
      <c r="BE157" s="260"/>
      <c r="BF157" s="261"/>
      <c r="BG157" s="262"/>
      <c r="BH157" s="260"/>
      <c r="BI157" s="261"/>
      <c r="BJ157" s="262"/>
      <c r="BK157" s="260"/>
      <c r="BL157" s="261"/>
      <c r="BM157" s="262"/>
      <c r="BN157" s="260"/>
      <c r="BO157" s="261"/>
      <c r="BP157" s="262"/>
      <c r="BQ157" s="260"/>
      <c r="BR157" s="261"/>
      <c r="BS157" s="262"/>
      <c r="BT157" s="260"/>
      <c r="BU157" s="261"/>
      <c r="BV157" s="262"/>
      <c r="BW157" s="260"/>
      <c r="BX157" s="261"/>
      <c r="BY157" s="262"/>
      <c r="BZ157" s="260"/>
      <c r="CA157" s="261"/>
      <c r="CB157" s="262"/>
      <c r="CC157" s="260"/>
      <c r="CD157" s="261"/>
      <c r="CE157" s="262"/>
      <c r="CF157" s="376" t="s">
        <v>2</v>
      </c>
      <c r="CG157" s="229"/>
      <c r="CH157" s="230" t="str">
        <f>IF(ISNUMBER(FW157),IF(ISNUMBER(MATCH(GA157,$CG$15:$CG$313,0)),0,MAX(CH$14:CH156)+1),"")</f>
        <v/>
      </c>
      <c r="CI157" s="7" t="str">
        <f t="shared" si="265"/>
        <v/>
      </c>
      <c r="CJ157" s="7">
        <f t="shared" si="266"/>
        <v>45</v>
      </c>
      <c r="CK157" s="7" t="str">
        <f t="shared" si="267"/>
        <v/>
      </c>
      <c r="CL157" s="7" t="str">
        <f t="shared" si="268"/>
        <v/>
      </c>
      <c r="CM157" s="7" t="str">
        <f t="shared" si="269"/>
        <v/>
      </c>
      <c r="CN157" s="7" t="str">
        <f t="shared" si="270"/>
        <v/>
      </c>
      <c r="CO157" s="7" t="str">
        <f t="shared" si="271"/>
        <v/>
      </c>
      <c r="CP157" s="7" t="str">
        <f t="shared" si="272"/>
        <v/>
      </c>
      <c r="CQ157" s="7" t="str">
        <f t="shared" si="273"/>
        <v/>
      </c>
      <c r="CR157" s="7" t="str">
        <f t="shared" si="274"/>
        <v/>
      </c>
      <c r="CS157" s="7" t="str">
        <f t="shared" si="275"/>
        <v/>
      </c>
      <c r="CT157" s="7" t="str">
        <f t="shared" si="276"/>
        <v/>
      </c>
      <c r="CU157" s="7" t="str">
        <f t="shared" si="277"/>
        <v/>
      </c>
      <c r="CV157" s="7" t="str">
        <f t="shared" si="278"/>
        <v/>
      </c>
      <c r="CW157" s="7" t="str">
        <f t="shared" si="279"/>
        <v/>
      </c>
      <c r="CX157" s="7" t="str">
        <f t="shared" si="280"/>
        <v/>
      </c>
      <c r="CY157" s="7" t="str">
        <f t="shared" si="281"/>
        <v/>
      </c>
      <c r="CZ157" s="7" t="str">
        <f t="shared" si="282"/>
        <v/>
      </c>
      <c r="DA157" s="7" t="str">
        <f t="shared" si="283"/>
        <v/>
      </c>
      <c r="DB157" s="7" t="str">
        <f t="shared" si="284"/>
        <v/>
      </c>
      <c r="DC157" s="7" t="str">
        <f t="shared" si="285"/>
        <v/>
      </c>
      <c r="DD157" s="7" t="str">
        <f t="shared" si="286"/>
        <v/>
      </c>
      <c r="DE157" s="7" t="str">
        <f t="shared" si="287"/>
        <v/>
      </c>
      <c r="DF157" s="7" t="str">
        <f t="shared" si="288"/>
        <v/>
      </c>
      <c r="DG157" s="7" t="str">
        <f t="shared" si="289"/>
        <v/>
      </c>
      <c r="DH157" s="7">
        <f t="shared" si="290"/>
        <v>56</v>
      </c>
      <c r="DI157" s="65" t="s">
        <v>2</v>
      </c>
      <c r="DJ157" s="309" t="str">
        <f t="shared" si="291"/>
        <v>-</v>
      </c>
      <c r="DK157" s="309" t="str">
        <f t="shared" si="292"/>
        <v>cclose</v>
      </c>
      <c r="DL157" s="309" t="str">
        <f t="shared" si="293"/>
        <v>-</v>
      </c>
      <c r="DM157" s="309" t="str">
        <f t="shared" si="294"/>
        <v>-</v>
      </c>
      <c r="DN157" s="309" t="str">
        <f t="shared" si="295"/>
        <v>-</v>
      </c>
      <c r="DO157" s="309" t="str">
        <f t="shared" si="296"/>
        <v>-</v>
      </c>
      <c r="DP157" s="309" t="str">
        <f t="shared" si="297"/>
        <v>-</v>
      </c>
      <c r="DQ157" s="309" t="str">
        <f t="shared" si="298"/>
        <v>-</v>
      </c>
      <c r="DR157" s="309" t="str">
        <f t="shared" si="299"/>
        <v>-</v>
      </c>
      <c r="DS157" s="309" t="str">
        <f t="shared" si="300"/>
        <v>-</v>
      </c>
      <c r="DT157" s="309" t="str">
        <f t="shared" si="301"/>
        <v>-</v>
      </c>
      <c r="DU157" s="309" t="str">
        <f t="shared" si="302"/>
        <v>-</v>
      </c>
      <c r="DV157" s="309" t="str">
        <f t="shared" si="303"/>
        <v>-</v>
      </c>
      <c r="DW157" s="309" t="str">
        <f t="shared" si="304"/>
        <v>-</v>
      </c>
      <c r="DX157" s="309" t="str">
        <f t="shared" si="305"/>
        <v>-</v>
      </c>
      <c r="DY157" s="309" t="str">
        <f t="shared" si="306"/>
        <v>-</v>
      </c>
      <c r="DZ157" s="309" t="str">
        <f t="shared" si="307"/>
        <v>-</v>
      </c>
      <c r="EA157" s="309" t="str">
        <f t="shared" si="308"/>
        <v>-</v>
      </c>
      <c r="EB157" s="309" t="str">
        <f t="shared" si="309"/>
        <v>-</v>
      </c>
      <c r="EC157" s="309" t="str">
        <f t="shared" si="310"/>
        <v>-</v>
      </c>
      <c r="ED157" s="309" t="str">
        <f t="shared" si="311"/>
        <v>-</v>
      </c>
      <c r="EE157" s="309" t="str">
        <f t="shared" si="312"/>
        <v>-</v>
      </c>
      <c r="EF157" s="309" t="str">
        <f t="shared" si="313"/>
        <v>-</v>
      </c>
      <c r="EG157" s="309" t="str">
        <f t="shared" si="314"/>
        <v>-</v>
      </c>
      <c r="EH157" s="309" t="str">
        <f t="shared" si="315"/>
        <v>-</v>
      </c>
      <c r="EI157" s="309" t="str">
        <f t="shared" si="316"/>
        <v>cclose</v>
      </c>
      <c r="EJ157" s="7"/>
      <c r="EK157" s="7"/>
      <c r="EL157" s="7"/>
      <c r="EM157" s="34"/>
      <c r="EN157" s="66" t="str">
        <f t="shared" si="317"/>
        <v>-</v>
      </c>
      <c r="EO157" s="66">
        <f t="shared" si="318"/>
        <v>1E-8</v>
      </c>
      <c r="EP157" s="66" t="str">
        <f t="shared" si="319"/>
        <v>-</v>
      </c>
      <c r="EQ157" s="66" t="str">
        <f t="shared" si="320"/>
        <v>-</v>
      </c>
      <c r="ER157" s="66" t="str">
        <f t="shared" si="321"/>
        <v>-</v>
      </c>
      <c r="ES157" s="66" t="str">
        <f t="shared" si="322"/>
        <v>-</v>
      </c>
      <c r="ET157" s="66" t="str">
        <f t="shared" si="323"/>
        <v>-</v>
      </c>
      <c r="EU157" s="66" t="str">
        <f t="shared" si="324"/>
        <v>-</v>
      </c>
      <c r="EV157" s="66" t="str">
        <f t="shared" si="325"/>
        <v>-</v>
      </c>
      <c r="EW157" s="66" t="str">
        <f t="shared" si="326"/>
        <v>-</v>
      </c>
      <c r="EX157" s="66" t="str">
        <f t="shared" si="327"/>
        <v>-</v>
      </c>
      <c r="EY157" s="66" t="str">
        <f t="shared" si="328"/>
        <v>-</v>
      </c>
      <c r="EZ157" s="66" t="str">
        <f t="shared" si="329"/>
        <v>-</v>
      </c>
      <c r="FA157" s="66" t="str">
        <f t="shared" si="330"/>
        <v>-</v>
      </c>
      <c r="FB157" s="66" t="str">
        <f t="shared" si="331"/>
        <v>-</v>
      </c>
      <c r="FC157" s="66" t="str">
        <f t="shared" si="332"/>
        <v>-</v>
      </c>
      <c r="FD157" s="66" t="str">
        <f t="shared" si="333"/>
        <v>-</v>
      </c>
      <c r="FE157" s="66" t="str">
        <f t="shared" si="334"/>
        <v>-</v>
      </c>
      <c r="FF157" s="66" t="str">
        <f t="shared" si="335"/>
        <v>-</v>
      </c>
      <c r="FG157" s="66" t="str">
        <f t="shared" si="336"/>
        <v>-</v>
      </c>
      <c r="FH157" s="66" t="str">
        <f t="shared" si="337"/>
        <v>-</v>
      </c>
      <c r="FI157" s="66" t="str">
        <f t="shared" si="338"/>
        <v>-</v>
      </c>
      <c r="FJ157" s="66" t="str">
        <f t="shared" si="339"/>
        <v>-</v>
      </c>
      <c r="FK157" s="66" t="str">
        <f t="shared" si="340"/>
        <v>-</v>
      </c>
      <c r="FL157" s="66" t="str">
        <f t="shared" si="341"/>
        <v>-</v>
      </c>
      <c r="FM157" s="66">
        <f t="shared" si="342"/>
        <v>9.9999999999999995E-7</v>
      </c>
      <c r="FN157" s="7"/>
      <c r="FO157" s="7"/>
      <c r="FP157" s="7"/>
      <c r="FQ157" s="97" t="s">
        <v>2</v>
      </c>
      <c r="FR157" s="71"/>
      <c r="FS157" s="7">
        <f>IF(ISNUMBER(INDEX($CI$15:$DI$314,$B157,GC$5)),MAX(FS$14:FS156)+1,0)</f>
        <v>0</v>
      </c>
      <c r="FT157" s="7" t="str">
        <f t="shared" si="343"/>
        <v/>
      </c>
      <c r="FU157" s="7" t="str">
        <f t="shared" si="344"/>
        <v/>
      </c>
      <c r="FV157" s="291">
        <f t="shared" si="345"/>
        <v>143</v>
      </c>
      <c r="FW157" s="291" t="str">
        <f t="shared" si="346"/>
        <v/>
      </c>
      <c r="FX157" s="291"/>
      <c r="FY157" s="85" t="str">
        <f t="shared" si="347"/>
        <v/>
      </c>
      <c r="FZ157" s="338">
        <f t="shared" si="348"/>
        <v>0</v>
      </c>
      <c r="GA157" s="316" t="str">
        <f t="shared" si="349"/>
        <v/>
      </c>
      <c r="GB157" s="28" t="str">
        <f t="shared" si="350"/>
        <v/>
      </c>
      <c r="GC157" s="279"/>
      <c r="GD157" s="72"/>
      <c r="GE157" s="72"/>
      <c r="GF157" s="72"/>
      <c r="GG157" s="72"/>
      <c r="GH157" s="72"/>
      <c r="GI157" s="72"/>
      <c r="GJ157" s="72"/>
      <c r="GK157" s="72"/>
      <c r="GL157" s="72"/>
      <c r="GM157" s="72"/>
      <c r="GN157" s="72"/>
      <c r="GO157" s="279" t="str">
        <f>IF(IF(ISNUMBER(MATCH(INDEX($HA157:$LB157,1,GO$14),$GA$15:$GA$313,0)),1,"")=1,INDEX($HA157:$LB157,1,GO$14),"")</f>
        <v/>
      </c>
      <c r="GP157" s="286" t="str">
        <f t="shared" si="351"/>
        <v/>
      </c>
      <c r="GQ157" s="72"/>
      <c r="GR157" s="339" t="str">
        <f>IF(ISNUMBER(IF157),INDEX($GA$15:$GA$313,MATCH(IF157,$IE$15:$IE$190,0),1),"")</f>
        <v/>
      </c>
      <c r="GS157" s="341" t="str">
        <f t="shared" si="352"/>
        <v/>
      </c>
      <c r="GT157" s="340" t="str">
        <f t="shared" si="353"/>
        <v/>
      </c>
      <c r="GU157" s="279"/>
      <c r="GV157" s="72"/>
      <c r="GW157" s="72"/>
      <c r="GX157" s="72"/>
      <c r="GY157" s="72"/>
      <c r="GZ157" s="71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293"/>
      <c r="HL157" s="293"/>
      <c r="HM157" s="75"/>
      <c r="HN157" s="293">
        <f>IF(HA157&lt;&gt;"",MAX(HN$14:HN156)+1,0)</f>
        <v>0</v>
      </c>
      <c r="HO157" s="293">
        <f>IF(HB157&lt;&gt;"",MAX(HO$14:HO156)+1,0)</f>
        <v>0</v>
      </c>
      <c r="HP157" s="293">
        <f>IF(HC157&lt;&gt;"",MAX(HP$14:HP156)+1,0)</f>
        <v>0</v>
      </c>
      <c r="HQ157" s="293">
        <f>IF(HD157&lt;&gt;"",MAX(HQ$14:HQ156)+1,0)</f>
        <v>0</v>
      </c>
      <c r="HR157" s="293">
        <f>IF(HE157&lt;&gt;"",MAX(HR$14:HR156)+1,0)</f>
        <v>0</v>
      </c>
      <c r="HS157" s="293">
        <f>IF(HF157&lt;&gt;"",MAX(HS$14:HS156)+1,0)</f>
        <v>0</v>
      </c>
      <c r="HT157" s="293">
        <f>IF(HG157&lt;&gt;"",MAX(HT$14:HT156)+1,0)</f>
        <v>0</v>
      </c>
      <c r="HU157" s="293">
        <f>IF(HH157&lt;&gt;"",MAX(HU$14:HU156)+1,0)</f>
        <v>0</v>
      </c>
      <c r="HV157" s="293">
        <f>IF(HI157&lt;&gt;"",MAX(HV$14:HV156)+1,0)</f>
        <v>0</v>
      </c>
      <c r="HW157" s="293">
        <f>IF(HJ157&lt;&gt;"",MAX(HW$14:HW156)+1,0)</f>
        <v>0</v>
      </c>
      <c r="HX157" s="293">
        <f>IF(HK157&lt;&gt;"",MAX(HX$14:HX156)+1,0)</f>
        <v>0</v>
      </c>
      <c r="HY157" s="293">
        <f>IF(HL157&lt;&gt;"",MAX(HY$14:HY156)+1,0)</f>
        <v>0</v>
      </c>
      <c r="HZ157" s="75">
        <f t="shared" si="354"/>
        <v>5</v>
      </c>
      <c r="IA157" s="75">
        <f t="shared" si="355"/>
        <v>0</v>
      </c>
      <c r="IB157" s="75">
        <f t="shared" si="356"/>
        <v>3</v>
      </c>
      <c r="IC157" s="75" t="str">
        <f t="shared" si="357"/>
        <v>ghb_ts</v>
      </c>
      <c r="ID157" s="395" t="str">
        <f t="shared" si="358"/>
        <v/>
      </c>
      <c r="IE157" s="394">
        <f>IF(ISNUMBER(MATCH(GA157,$IC$15:$IC$313,0)),0,MAX(IE$14:IE156)+1)</f>
        <v>0</v>
      </c>
      <c r="IF157" s="394" t="str">
        <f t="shared" si="359"/>
        <v/>
      </c>
      <c r="IG157" s="383"/>
      <c r="IH157" s="80"/>
      <c r="II157" s="19"/>
      <c r="IJ157" s="282"/>
      <c r="IK157" s="71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  <c r="IY157" s="19"/>
      <c r="IZ157" s="19"/>
      <c r="JW157" s="71"/>
      <c r="JX157" s="293" t="str">
        <f>IF(AND(ISNUMBER(JX$14),ISNUMBER(MATCH($IC157,DJ$15:DJ$313,0))),$IC157,"")</f>
        <v/>
      </c>
      <c r="JY157" s="293" t="str">
        <f>IF(AND(ISNUMBER(JY$14),ISNUMBER(MATCH($IC157,DK$15:DK$313,0))),$IC157,"")</f>
        <v/>
      </c>
      <c r="JZ157" s="293" t="str">
        <f>IF(AND(ISNUMBER(JZ$14),ISNUMBER(MATCH($IC157,DL$15:DL$313,0))),$IC157,"")</f>
        <v/>
      </c>
      <c r="KA157" s="293" t="str">
        <f>IF(AND(ISNUMBER(KA$14),ISNUMBER(MATCH($IC157,DM$15:DM$313,0))),$IC157,"")</f>
        <v/>
      </c>
      <c r="KB157" s="293" t="str">
        <f>IF(AND(ISNUMBER(KB$14),ISNUMBER(MATCH($IC157,DN$15:DN$313,0))),$IC157,"")</f>
        <v/>
      </c>
      <c r="KC157" s="293" t="str">
        <f>IF(AND(ISNUMBER(KC$14),ISNUMBER(MATCH($IC157,DO$15:DO$313,0))),$IC157,"")</f>
        <v/>
      </c>
      <c r="KD157" s="293" t="str">
        <f>IF(AND(ISNUMBER(KD$14),ISNUMBER(MATCH($IC157,DP$15:DP$313,0))),$IC157,"")</f>
        <v/>
      </c>
      <c r="KE157" s="293" t="str">
        <f>IF(AND(ISNUMBER(KE$14),ISNUMBER(MATCH($IC157,DQ$15:DQ$313,0))),$IC157,"")</f>
        <v/>
      </c>
      <c r="KF157" s="293" t="str">
        <f>IF(AND(ISNUMBER(KF$14),ISNUMBER(MATCH($IC157,DR$15:DR$313,0))),$IC157,"")</f>
        <v/>
      </c>
      <c r="KG157" s="293" t="str">
        <f>IF(AND(ISNUMBER(KG$14),ISNUMBER(MATCH($IC157,DS$15:DS$313,0))),$IC157,"")</f>
        <v/>
      </c>
      <c r="KH157" s="293" t="str">
        <f>IF(AND(ISNUMBER(KH$14),ISNUMBER(MATCH($IC157,DT$15:DT$313,0))),$IC157,"")</f>
        <v/>
      </c>
      <c r="KI157" s="293" t="str">
        <f>IF(AND(ISNUMBER(KI$14),ISNUMBER(MATCH($IC157,DU$15:DU$313,0))),$IC157,"")</f>
        <v/>
      </c>
      <c r="KJ157" s="293" t="str">
        <f>IF(AND(ISNUMBER(KJ$14),ISNUMBER(MATCH($IC157,DV$15:DV$313,0))),$IC157,"")</f>
        <v/>
      </c>
      <c r="KK157" s="293" t="str">
        <f>IF(AND(ISNUMBER(KK$14),ISNUMBER(MATCH($IC157,DW$15:DW$313,0))),$IC157,"")</f>
        <v/>
      </c>
      <c r="KL157" s="293" t="str">
        <f>IF(AND(ISNUMBER(KL$14),ISNUMBER(MATCH($IC157,DX$15:DX$313,0))),$IC157,"")</f>
        <v/>
      </c>
      <c r="KM157" s="293" t="str">
        <f>IF(AND(ISNUMBER(KM$14),ISNUMBER(MATCH($IC157,DY$15:DY$313,0))),$IC157,"")</f>
        <v>ghb_ts</v>
      </c>
      <c r="KN157" s="293" t="str">
        <f>IF(AND(ISNUMBER(KN$14),ISNUMBER(MATCH($IC157,DZ$15:DZ$313,0))),$IC157,"")</f>
        <v/>
      </c>
      <c r="KO157" s="293" t="str">
        <f>IF(AND(ISNUMBER(KO$14),ISNUMBER(MATCH($IC157,EA$15:EA$313,0))),$IC157,"")</f>
        <v/>
      </c>
      <c r="KP157" s="293" t="str">
        <f>IF(AND(ISNUMBER(KP$14),ISNUMBER(MATCH($IC157,EB$15:EB$313,0))),$IC157,"")</f>
        <v/>
      </c>
      <c r="KQ157" s="293" t="str">
        <f>IF(AND(ISNUMBER(KQ$14),ISNUMBER(MATCH($IC157,EC$15:EC$313,0))),$IC157,"")</f>
        <v/>
      </c>
      <c r="KR157" s="293" t="str">
        <f>IF(AND(ISNUMBER(KR$14),ISNUMBER(MATCH($IC157,ED$15:ED$313,0))),$IC157,"")</f>
        <v/>
      </c>
      <c r="KS157" s="293" t="str">
        <f>IF(AND(ISNUMBER(KS$14),ISNUMBER(MATCH($IC157,EE$15:EE$313,0))),$IC157,"")</f>
        <v/>
      </c>
      <c r="KT157" s="293" t="str">
        <f>IF(AND(ISNUMBER(KT$14),ISNUMBER(MATCH($IC157,EF$15:EF$313,0))),$IC157,"")</f>
        <v/>
      </c>
      <c r="KU157" s="293" t="str">
        <f>IF(AND(ISNUMBER(KU$14),ISNUMBER(MATCH($IC157,EG$15:EG$313,0))),$IC157,"")</f>
        <v/>
      </c>
      <c r="KV157" s="293" t="str">
        <f>IF(AND(ISNUMBER(KV$14),ISNUMBER(MATCH($IC157,EH$15:EH$313,0))),$IC157,"")</f>
        <v/>
      </c>
      <c r="KW157" s="293" t="str">
        <f>IF(AND(ISNUMBER(KW$14),ISNUMBER(MATCH($IC157,EI$15:EI$313,0))),$IC157,"")</f>
        <v/>
      </c>
      <c r="KX157" s="293" t="str">
        <f>IF(AND(ISNUMBER(KX$14),ISNUMBER(MATCH($IC157,EJ$15:EJ$313,0))),$IC157,"")</f>
        <v/>
      </c>
      <c r="KY157" s="293" t="str">
        <f>IF(AND(ISNUMBER(KY$14),ISNUMBER(MATCH($IC157,EK$15:EK$313,0))),$IC157,"")</f>
        <v/>
      </c>
      <c r="KZ157" s="293"/>
      <c r="LA157" s="293"/>
      <c r="LB157" s="293"/>
      <c r="LC157" s="75">
        <f>COUNTIF(JX157:KY157,"="&amp;IC157)</f>
        <v>1</v>
      </c>
      <c r="LD157" s="71"/>
      <c r="LE157" s="71"/>
      <c r="LF157" s="71"/>
      <c r="LG157" s="71"/>
      <c r="LH157" s="71"/>
      <c r="LI157" s="71"/>
      <c r="LJ157" s="71"/>
      <c r="LK157" s="71"/>
      <c r="LL157" s="71"/>
      <c r="LM157" s="71"/>
      <c r="LN157" s="71"/>
      <c r="LO157" s="71"/>
      <c r="LP157" s="71"/>
      <c r="LQ157" s="71"/>
    </row>
    <row r="158" spans="1:329" ht="6" customHeight="1" x14ac:dyDescent="0.25">
      <c r="A158" s="80"/>
      <c r="B158" s="305">
        <f t="shared" si="360"/>
        <v>144</v>
      </c>
      <c r="C158" s="86" t="s">
        <v>382</v>
      </c>
      <c r="D158" s="305" t="s">
        <v>617</v>
      </c>
      <c r="E158" s="71"/>
      <c r="F158" s="260"/>
      <c r="G158" s="261"/>
      <c r="H158" s="262"/>
      <c r="I158" s="260"/>
      <c r="J158" s="261"/>
      <c r="K158" s="262"/>
      <c r="L158" s="260"/>
      <c r="M158" s="261"/>
      <c r="N158" s="262"/>
      <c r="O158" s="260"/>
      <c r="P158" s="261"/>
      <c r="Q158" s="262"/>
      <c r="R158" s="260"/>
      <c r="S158" s="261"/>
      <c r="T158" s="262"/>
      <c r="U158" s="260"/>
      <c r="V158" s="261"/>
      <c r="W158" s="262"/>
      <c r="X158" s="260"/>
      <c r="Y158" s="261"/>
      <c r="Z158" s="262"/>
      <c r="AA158" s="260"/>
      <c r="AB158" s="261"/>
      <c r="AC158" s="262"/>
      <c r="AD158" s="260"/>
      <c r="AE158" s="261"/>
      <c r="AF158" s="262"/>
      <c r="AG158" s="260"/>
      <c r="AH158" s="261"/>
      <c r="AI158" s="262"/>
      <c r="AJ158" s="260"/>
      <c r="AK158" s="261"/>
      <c r="AL158" s="262"/>
      <c r="AM158" s="260"/>
      <c r="AN158" s="261"/>
      <c r="AO158" s="262"/>
      <c r="AP158" s="283"/>
      <c r="AQ158" s="356"/>
      <c r="AR158" s="351"/>
      <c r="AS158" s="283"/>
      <c r="AT158" s="356"/>
      <c r="AU158" s="351"/>
      <c r="AV158" s="260"/>
      <c r="AW158" s="261"/>
      <c r="AX158" s="262"/>
      <c r="AY158" s="260"/>
      <c r="AZ158" s="261"/>
      <c r="BA158" s="262"/>
      <c r="BB158" s="260"/>
      <c r="BC158" s="261"/>
      <c r="BD158" s="262"/>
      <c r="BE158" s="260"/>
      <c r="BF158" s="261"/>
      <c r="BG158" s="262"/>
      <c r="BH158" s="260"/>
      <c r="BI158" s="261"/>
      <c r="BJ158" s="262"/>
      <c r="BK158" s="260"/>
      <c r="BL158" s="261"/>
      <c r="BM158" s="262"/>
      <c r="BN158" s="260"/>
      <c r="BO158" s="261"/>
      <c r="BP158" s="262"/>
      <c r="BQ158" s="260"/>
      <c r="BR158" s="261"/>
      <c r="BS158" s="262"/>
      <c r="BT158" s="260"/>
      <c r="BU158" s="261"/>
      <c r="BV158" s="262"/>
      <c r="BW158" s="260"/>
      <c r="BX158" s="261"/>
      <c r="BY158" s="262"/>
      <c r="BZ158" s="260"/>
      <c r="CA158" s="261"/>
      <c r="CB158" s="262"/>
      <c r="CC158" s="260"/>
      <c r="CD158" s="261"/>
      <c r="CE158" s="262"/>
      <c r="CF158" s="376" t="s">
        <v>2</v>
      </c>
      <c r="CG158" s="229"/>
      <c r="CH158" s="230" t="str">
        <f>IF(ISNUMBER(FW158),IF(ISNUMBER(MATCH(GA158,$CG$15:$CG$313,0)),0,MAX(CH$14:CH157)+1),"")</f>
        <v/>
      </c>
      <c r="CI158" s="7" t="str">
        <f t="shared" si="265"/>
        <v/>
      </c>
      <c r="CJ158" s="7" t="str">
        <f t="shared" si="266"/>
        <v/>
      </c>
      <c r="CK158" s="7" t="str">
        <f t="shared" si="267"/>
        <v/>
      </c>
      <c r="CL158" s="7" t="str">
        <f t="shared" si="268"/>
        <v/>
      </c>
      <c r="CM158" s="7" t="str">
        <f t="shared" si="269"/>
        <v/>
      </c>
      <c r="CN158" s="7" t="str">
        <f t="shared" si="270"/>
        <v/>
      </c>
      <c r="CO158" s="7" t="str">
        <f t="shared" si="271"/>
        <v/>
      </c>
      <c r="CP158" s="7" t="str">
        <f t="shared" si="272"/>
        <v/>
      </c>
      <c r="CQ158" s="7" t="str">
        <f t="shared" si="273"/>
        <v/>
      </c>
      <c r="CR158" s="7" t="str">
        <f t="shared" si="274"/>
        <v/>
      </c>
      <c r="CS158" s="7" t="str">
        <f t="shared" si="275"/>
        <v/>
      </c>
      <c r="CT158" s="7" t="str">
        <f t="shared" si="276"/>
        <v/>
      </c>
      <c r="CU158" s="7" t="str">
        <f t="shared" si="277"/>
        <v/>
      </c>
      <c r="CV158" s="7" t="str">
        <f t="shared" si="278"/>
        <v/>
      </c>
      <c r="CW158" s="7" t="str">
        <f t="shared" si="279"/>
        <v/>
      </c>
      <c r="CX158" s="7" t="str">
        <f t="shared" si="280"/>
        <v/>
      </c>
      <c r="CY158" s="7" t="str">
        <f t="shared" si="281"/>
        <v/>
      </c>
      <c r="CZ158" s="7" t="str">
        <f t="shared" si="282"/>
        <v/>
      </c>
      <c r="DA158" s="7" t="str">
        <f t="shared" si="283"/>
        <v/>
      </c>
      <c r="DB158" s="7" t="str">
        <f t="shared" si="284"/>
        <v/>
      </c>
      <c r="DC158" s="7" t="str">
        <f t="shared" si="285"/>
        <v/>
      </c>
      <c r="DD158" s="7" t="str">
        <f t="shared" si="286"/>
        <v/>
      </c>
      <c r="DE158" s="7" t="str">
        <f t="shared" si="287"/>
        <v/>
      </c>
      <c r="DF158" s="7" t="str">
        <f t="shared" si="288"/>
        <v/>
      </c>
      <c r="DG158" s="7" t="str">
        <f t="shared" si="289"/>
        <v/>
      </c>
      <c r="DH158" s="7">
        <f t="shared" si="290"/>
        <v>57</v>
      </c>
      <c r="DI158" s="65" t="s">
        <v>2</v>
      </c>
      <c r="DJ158" s="309" t="str">
        <f t="shared" si="291"/>
        <v>-</v>
      </c>
      <c r="DK158" s="309" t="str">
        <f t="shared" si="292"/>
        <v>-</v>
      </c>
      <c r="DL158" s="309" t="str">
        <f t="shared" si="293"/>
        <v>-</v>
      </c>
      <c r="DM158" s="309" t="str">
        <f t="shared" si="294"/>
        <v>-</v>
      </c>
      <c r="DN158" s="309" t="str">
        <f t="shared" si="295"/>
        <v>-</v>
      </c>
      <c r="DO158" s="309" t="str">
        <f t="shared" si="296"/>
        <v>-</v>
      </c>
      <c r="DP158" s="309" t="str">
        <f t="shared" si="297"/>
        <v>-</v>
      </c>
      <c r="DQ158" s="309" t="str">
        <f t="shared" si="298"/>
        <v>-</v>
      </c>
      <c r="DR158" s="309" t="str">
        <f t="shared" si="299"/>
        <v>-</v>
      </c>
      <c r="DS158" s="309" t="str">
        <f t="shared" si="300"/>
        <v>-</v>
      </c>
      <c r="DT158" s="309" t="str">
        <f t="shared" si="301"/>
        <v>-</v>
      </c>
      <c r="DU158" s="309" t="str">
        <f t="shared" si="302"/>
        <v>-</v>
      </c>
      <c r="DV158" s="309" t="str">
        <f t="shared" si="303"/>
        <v>-</v>
      </c>
      <c r="DW158" s="309" t="str">
        <f t="shared" si="304"/>
        <v>-</v>
      </c>
      <c r="DX158" s="309" t="str">
        <f t="shared" si="305"/>
        <v>-</v>
      </c>
      <c r="DY158" s="309" t="str">
        <f t="shared" si="306"/>
        <v>-</v>
      </c>
      <c r="DZ158" s="309" t="str">
        <f t="shared" si="307"/>
        <v>-</v>
      </c>
      <c r="EA158" s="309" t="str">
        <f t="shared" si="308"/>
        <v>-</v>
      </c>
      <c r="EB158" s="309" t="str">
        <f t="shared" si="309"/>
        <v>-</v>
      </c>
      <c r="EC158" s="309" t="str">
        <f t="shared" si="310"/>
        <v>-</v>
      </c>
      <c r="ED158" s="309" t="str">
        <f t="shared" si="311"/>
        <v>-</v>
      </c>
      <c r="EE158" s="309" t="str">
        <f t="shared" si="312"/>
        <v>-</v>
      </c>
      <c r="EF158" s="309" t="str">
        <f t="shared" si="313"/>
        <v>-</v>
      </c>
      <c r="EG158" s="309" t="str">
        <f t="shared" si="314"/>
        <v>-</v>
      </c>
      <c r="EH158" s="309" t="str">
        <f t="shared" si="315"/>
        <v>-</v>
      </c>
      <c r="EI158" s="309" t="str">
        <f t="shared" si="316"/>
        <v>iprgcg</v>
      </c>
      <c r="EJ158" s="7"/>
      <c r="EK158" s="7"/>
      <c r="EL158" s="7"/>
      <c r="EM158" s="34"/>
      <c r="EN158" s="66" t="str">
        <f t="shared" si="317"/>
        <v>-</v>
      </c>
      <c r="EO158" s="66" t="str">
        <f t="shared" si="318"/>
        <v>-</v>
      </c>
      <c r="EP158" s="66" t="str">
        <f t="shared" si="319"/>
        <v>-</v>
      </c>
      <c r="EQ158" s="66" t="str">
        <f t="shared" si="320"/>
        <v>-</v>
      </c>
      <c r="ER158" s="66" t="str">
        <f t="shared" si="321"/>
        <v>-</v>
      </c>
      <c r="ES158" s="66" t="str">
        <f t="shared" si="322"/>
        <v>-</v>
      </c>
      <c r="ET158" s="66" t="str">
        <f t="shared" si="323"/>
        <v>-</v>
      </c>
      <c r="EU158" s="66" t="str">
        <f t="shared" si="324"/>
        <v>-</v>
      </c>
      <c r="EV158" s="66" t="str">
        <f t="shared" si="325"/>
        <v>-</v>
      </c>
      <c r="EW158" s="66" t="str">
        <f t="shared" si="326"/>
        <v>-</v>
      </c>
      <c r="EX158" s="66" t="str">
        <f t="shared" si="327"/>
        <v>-</v>
      </c>
      <c r="EY158" s="66" t="str">
        <f t="shared" si="328"/>
        <v>-</v>
      </c>
      <c r="EZ158" s="66" t="str">
        <f t="shared" si="329"/>
        <v>-</v>
      </c>
      <c r="FA158" s="66" t="str">
        <f t="shared" si="330"/>
        <v>-</v>
      </c>
      <c r="FB158" s="66" t="str">
        <f t="shared" si="331"/>
        <v>-</v>
      </c>
      <c r="FC158" s="66" t="str">
        <f t="shared" si="332"/>
        <v>-</v>
      </c>
      <c r="FD158" s="66" t="str">
        <f t="shared" si="333"/>
        <v>-</v>
      </c>
      <c r="FE158" s="66" t="str">
        <f t="shared" si="334"/>
        <v>-</v>
      </c>
      <c r="FF158" s="66" t="str">
        <f t="shared" si="335"/>
        <v>-</v>
      </c>
      <c r="FG158" s="66" t="str">
        <f t="shared" si="336"/>
        <v>-</v>
      </c>
      <c r="FH158" s="66" t="str">
        <f t="shared" si="337"/>
        <v>-</v>
      </c>
      <c r="FI158" s="66" t="str">
        <f t="shared" si="338"/>
        <v>-</v>
      </c>
      <c r="FJ158" s="66" t="str">
        <f t="shared" si="339"/>
        <v>-</v>
      </c>
      <c r="FK158" s="66" t="str">
        <f t="shared" si="340"/>
        <v>-</v>
      </c>
      <c r="FL158" s="66" t="str">
        <f t="shared" si="341"/>
        <v>-</v>
      </c>
      <c r="FM158" s="66">
        <f t="shared" si="342"/>
        <v>5</v>
      </c>
      <c r="FN158" s="7"/>
      <c r="FO158" s="7"/>
      <c r="FP158" s="7"/>
      <c r="FQ158" s="97" t="s">
        <v>2</v>
      </c>
      <c r="FR158" s="71"/>
      <c r="FS158" s="7">
        <f>IF(ISNUMBER(INDEX($CI$15:$DI$314,$B158,GC$5)),MAX(FS$14:FS157)+1,0)</f>
        <v>0</v>
      </c>
      <c r="FT158" s="7" t="str">
        <f t="shared" si="343"/>
        <v/>
      </c>
      <c r="FU158" s="7" t="str">
        <f t="shared" si="344"/>
        <v/>
      </c>
      <c r="FV158" s="291">
        <f t="shared" si="345"/>
        <v>144</v>
      </c>
      <c r="FW158" s="291" t="str">
        <f t="shared" si="346"/>
        <v/>
      </c>
      <c r="FX158" s="291"/>
      <c r="FY158" s="85" t="str">
        <f t="shared" si="347"/>
        <v/>
      </c>
      <c r="FZ158" s="338">
        <f t="shared" si="348"/>
        <v>0</v>
      </c>
      <c r="GA158" s="316" t="str">
        <f t="shared" si="349"/>
        <v/>
      </c>
      <c r="GB158" s="28" t="str">
        <f t="shared" si="350"/>
        <v/>
      </c>
      <c r="GC158" s="279"/>
      <c r="GD158" s="72"/>
      <c r="GE158" s="72"/>
      <c r="GF158" s="72"/>
      <c r="GG158" s="72"/>
      <c r="GH158" s="72"/>
      <c r="GI158" s="72"/>
      <c r="GJ158" s="72"/>
      <c r="GK158" s="72"/>
      <c r="GL158" s="72"/>
      <c r="GM158" s="72"/>
      <c r="GN158" s="72"/>
      <c r="GO158" s="279" t="str">
        <f>IF(IF(ISNUMBER(MATCH(INDEX($HA158:$LB158,1,GO$14),$GA$15:$GA$313,0)),1,"")=1,INDEX($HA158:$LB158,1,GO$14),"")</f>
        <v/>
      </c>
      <c r="GP158" s="286" t="str">
        <f t="shared" si="351"/>
        <v/>
      </c>
      <c r="GQ158" s="72"/>
      <c r="GR158" s="339" t="str">
        <f>IF(ISNUMBER(IF158),INDEX($GA$15:$GA$313,MATCH(IF158,$IE$15:$IE$190,0),1),"")</f>
        <v/>
      </c>
      <c r="GS158" s="341" t="str">
        <f t="shared" si="352"/>
        <v/>
      </c>
      <c r="GT158" s="340" t="str">
        <f t="shared" si="353"/>
        <v/>
      </c>
      <c r="GU158" s="279"/>
      <c r="GV158" s="72"/>
      <c r="GW158" s="72"/>
      <c r="GX158" s="72"/>
      <c r="GY158" s="72"/>
      <c r="GZ158" s="71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293"/>
      <c r="HL158" s="293"/>
      <c r="HM158" s="75"/>
      <c r="HN158" s="293">
        <f>IF(HA158&lt;&gt;"",MAX(HN$14:HN157)+1,0)</f>
        <v>0</v>
      </c>
      <c r="HO158" s="293">
        <f>IF(HB158&lt;&gt;"",MAX(HO$14:HO157)+1,0)</f>
        <v>0</v>
      </c>
      <c r="HP158" s="293">
        <f>IF(HC158&lt;&gt;"",MAX(HP$14:HP157)+1,0)</f>
        <v>0</v>
      </c>
      <c r="HQ158" s="293">
        <f>IF(HD158&lt;&gt;"",MAX(HQ$14:HQ157)+1,0)</f>
        <v>0</v>
      </c>
      <c r="HR158" s="293">
        <f>IF(HE158&lt;&gt;"",MAX(HR$14:HR157)+1,0)</f>
        <v>0</v>
      </c>
      <c r="HS158" s="293">
        <f>IF(HF158&lt;&gt;"",MAX(HS$14:HS157)+1,0)</f>
        <v>0</v>
      </c>
      <c r="HT158" s="293">
        <f>IF(HG158&lt;&gt;"",MAX(HT$14:HT157)+1,0)</f>
        <v>0</v>
      </c>
      <c r="HU158" s="293">
        <f>IF(HH158&lt;&gt;"",MAX(HU$14:HU157)+1,0)</f>
        <v>0</v>
      </c>
      <c r="HV158" s="293">
        <f>IF(HI158&lt;&gt;"",MAX(HV$14:HV157)+1,0)</f>
        <v>0</v>
      </c>
      <c r="HW158" s="293">
        <f>IF(HJ158&lt;&gt;"",MAX(HW$14:HW157)+1,0)</f>
        <v>0</v>
      </c>
      <c r="HX158" s="293">
        <f>IF(HK158&lt;&gt;"",MAX(HX$14:HX157)+1,0)</f>
        <v>0</v>
      </c>
      <c r="HY158" s="293">
        <f>IF(HL158&lt;&gt;"",MAX(HY$14:HY157)+1,0)</f>
        <v>0</v>
      </c>
      <c r="HZ158" s="75">
        <f t="shared" si="354"/>
        <v>5</v>
      </c>
      <c r="IA158" s="75">
        <f t="shared" si="355"/>
        <v>0</v>
      </c>
      <c r="IB158" s="75">
        <f t="shared" si="356"/>
        <v>4</v>
      </c>
      <c r="IC158" s="75" t="str">
        <f t="shared" si="357"/>
        <v>GHBobs</v>
      </c>
      <c r="ID158" s="395" t="str">
        <f t="shared" si="358"/>
        <v/>
      </c>
      <c r="IE158" s="394">
        <f>IF(ISNUMBER(MATCH(GA158,$IC$15:$IC$313,0)),0,MAX(IE$14:IE157)+1)</f>
        <v>0</v>
      </c>
      <c r="IF158" s="394" t="str">
        <f t="shared" si="359"/>
        <v/>
      </c>
      <c r="IG158" s="383"/>
      <c r="IH158" s="80"/>
      <c r="II158" s="19"/>
      <c r="IJ158" s="282"/>
      <c r="IK158" s="71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  <c r="IY158" s="19"/>
      <c r="IZ158" s="19"/>
      <c r="JW158" s="71"/>
      <c r="JX158" s="293" t="str">
        <f>IF(AND(ISNUMBER(JX$14),ISNUMBER(MATCH($IC158,DJ$15:DJ$313,0))),$IC158,"")</f>
        <v/>
      </c>
      <c r="JY158" s="293" t="str">
        <f>IF(AND(ISNUMBER(JY$14),ISNUMBER(MATCH($IC158,DK$15:DK$313,0))),$IC158,"")</f>
        <v/>
      </c>
      <c r="JZ158" s="293" t="str">
        <f>IF(AND(ISNUMBER(JZ$14),ISNUMBER(MATCH($IC158,DL$15:DL$313,0))),$IC158,"")</f>
        <v/>
      </c>
      <c r="KA158" s="293" t="str">
        <f>IF(AND(ISNUMBER(KA$14),ISNUMBER(MATCH($IC158,DM$15:DM$313,0))),$IC158,"")</f>
        <v/>
      </c>
      <c r="KB158" s="293" t="str">
        <f>IF(AND(ISNUMBER(KB$14),ISNUMBER(MATCH($IC158,DN$15:DN$313,0))),$IC158,"")</f>
        <v/>
      </c>
      <c r="KC158" s="293" t="str">
        <f>IF(AND(ISNUMBER(KC$14),ISNUMBER(MATCH($IC158,DO$15:DO$313,0))),$IC158,"")</f>
        <v/>
      </c>
      <c r="KD158" s="293" t="str">
        <f>IF(AND(ISNUMBER(KD$14),ISNUMBER(MATCH($IC158,DP$15:DP$313,0))),$IC158,"")</f>
        <v/>
      </c>
      <c r="KE158" s="293" t="str">
        <f>IF(AND(ISNUMBER(KE$14),ISNUMBER(MATCH($IC158,DQ$15:DQ$313,0))),$IC158,"")</f>
        <v/>
      </c>
      <c r="KF158" s="293" t="str">
        <f>IF(AND(ISNUMBER(KF$14),ISNUMBER(MATCH($IC158,DR$15:DR$313,0))),$IC158,"")</f>
        <v/>
      </c>
      <c r="KG158" s="293" t="str">
        <f>IF(AND(ISNUMBER(KG$14),ISNUMBER(MATCH($IC158,DS$15:DS$313,0))),$IC158,"")</f>
        <v/>
      </c>
      <c r="KH158" s="293" t="str">
        <f>IF(AND(ISNUMBER(KH$14),ISNUMBER(MATCH($IC158,DT$15:DT$313,0))),$IC158,"")</f>
        <v/>
      </c>
      <c r="KI158" s="293" t="str">
        <f>IF(AND(ISNUMBER(KI$14),ISNUMBER(MATCH($IC158,DU$15:DU$313,0))),$IC158,"")</f>
        <v/>
      </c>
      <c r="KJ158" s="293" t="str">
        <f>IF(AND(ISNUMBER(KJ$14),ISNUMBER(MATCH($IC158,DV$15:DV$313,0))),$IC158,"")</f>
        <v/>
      </c>
      <c r="KK158" s="293" t="str">
        <f>IF(AND(ISNUMBER(KK$14),ISNUMBER(MATCH($IC158,DW$15:DW$313,0))),$IC158,"")</f>
        <v/>
      </c>
      <c r="KL158" s="293" t="str">
        <f>IF(AND(ISNUMBER(KL$14),ISNUMBER(MATCH($IC158,DX$15:DX$313,0))),$IC158,"")</f>
        <v/>
      </c>
      <c r="KM158" s="293" t="str">
        <f>IF(AND(ISNUMBER(KM$14),ISNUMBER(MATCH($IC158,DY$15:DY$313,0))),$IC158,"")</f>
        <v/>
      </c>
      <c r="KN158" s="293" t="str">
        <f>IF(AND(ISNUMBER(KN$14),ISNUMBER(MATCH($IC158,DZ$15:DZ$313,0))),$IC158,"")</f>
        <v/>
      </c>
      <c r="KO158" s="293" t="str">
        <f>IF(AND(ISNUMBER(KO$14),ISNUMBER(MATCH($IC158,EA$15:EA$313,0))),$IC158,"")</f>
        <v/>
      </c>
      <c r="KP158" s="293" t="str">
        <f>IF(AND(ISNUMBER(KP$14),ISNUMBER(MATCH($IC158,EB$15:EB$313,0))),$IC158,"")</f>
        <v/>
      </c>
      <c r="KQ158" s="293" t="str">
        <f>IF(AND(ISNUMBER(KQ$14),ISNUMBER(MATCH($IC158,EC$15:EC$313,0))),$IC158,"")</f>
        <v/>
      </c>
      <c r="KR158" s="293" t="str">
        <f>IF(AND(ISNUMBER(KR$14),ISNUMBER(MATCH($IC158,ED$15:ED$313,0))),$IC158,"")</f>
        <v/>
      </c>
      <c r="KS158" s="293" t="str">
        <f>IF(AND(ISNUMBER(KS$14),ISNUMBER(MATCH($IC158,EE$15:EE$313,0))),$IC158,"")</f>
        <v/>
      </c>
      <c r="KT158" s="293" t="str">
        <f>IF(AND(ISNUMBER(KT$14),ISNUMBER(MATCH($IC158,EF$15:EF$313,0))),$IC158,"")</f>
        <v/>
      </c>
      <c r="KU158" s="293" t="str">
        <f>IF(AND(ISNUMBER(KU$14),ISNUMBER(MATCH($IC158,EG$15:EG$313,0))),$IC158,"")</f>
        <v/>
      </c>
      <c r="KV158" s="293" t="str">
        <f>IF(AND(ISNUMBER(KV$14),ISNUMBER(MATCH($IC158,EH$15:EH$313,0))),$IC158,"")</f>
        <v/>
      </c>
      <c r="KW158" s="293" t="str">
        <f>IF(AND(ISNUMBER(KW$14),ISNUMBER(MATCH($IC158,EI$15:EI$313,0))),$IC158,"")</f>
        <v/>
      </c>
      <c r="KX158" s="293" t="str">
        <f>IF(AND(ISNUMBER(KX$14),ISNUMBER(MATCH($IC158,EJ$15:EJ$313,0))),$IC158,"")</f>
        <v/>
      </c>
      <c r="KY158" s="293" t="str">
        <f>IF(AND(ISNUMBER(KY$14),ISNUMBER(MATCH($IC158,EK$15:EK$313,0))),$IC158,"")</f>
        <v/>
      </c>
      <c r="KZ158" s="293"/>
      <c r="LA158" s="293"/>
      <c r="LB158" s="293"/>
      <c r="LC158" s="75">
        <f>COUNTIF(JX158:KY158,"="&amp;IC158)</f>
        <v>0</v>
      </c>
      <c r="LD158" s="71"/>
      <c r="LE158" s="71"/>
      <c r="LF158" s="71"/>
      <c r="LG158" s="71"/>
      <c r="LH158" s="71"/>
      <c r="LI158" s="71"/>
      <c r="LJ158" s="71"/>
      <c r="LK158" s="71"/>
      <c r="LL158" s="71"/>
      <c r="LM158" s="71"/>
      <c r="LN158" s="71"/>
      <c r="LO158" s="71"/>
      <c r="LP158" s="71"/>
      <c r="LQ158" s="71"/>
    </row>
    <row r="159" spans="1:329" ht="6" customHeight="1" x14ac:dyDescent="0.25">
      <c r="A159" s="80"/>
      <c r="B159" s="305">
        <f t="shared" si="360"/>
        <v>145</v>
      </c>
      <c r="C159" s="86" t="s">
        <v>384</v>
      </c>
      <c r="D159" s="305" t="s">
        <v>618</v>
      </c>
      <c r="E159" s="71"/>
      <c r="F159" s="260"/>
      <c r="G159" s="261"/>
      <c r="H159" s="262"/>
      <c r="I159" s="260"/>
      <c r="J159" s="261"/>
      <c r="K159" s="262"/>
      <c r="L159" s="260"/>
      <c r="M159" s="261"/>
      <c r="N159" s="262"/>
      <c r="O159" s="260"/>
      <c r="P159" s="261"/>
      <c r="Q159" s="262"/>
      <c r="R159" s="260"/>
      <c r="S159" s="261"/>
      <c r="T159" s="262"/>
      <c r="U159" s="260"/>
      <c r="V159" s="261"/>
      <c r="W159" s="262"/>
      <c r="X159" s="260"/>
      <c r="Y159" s="261"/>
      <c r="Z159" s="262"/>
      <c r="AA159" s="260"/>
      <c r="AB159" s="261"/>
      <c r="AC159" s="262"/>
      <c r="AD159" s="260"/>
      <c r="AE159" s="261"/>
      <c r="AF159" s="262"/>
      <c r="AG159" s="260"/>
      <c r="AH159" s="261"/>
      <c r="AI159" s="262"/>
      <c r="AJ159" s="260"/>
      <c r="AK159" s="261"/>
      <c r="AL159" s="262"/>
      <c r="AM159" s="260"/>
      <c r="AN159" s="261"/>
      <c r="AO159" s="262"/>
      <c r="AP159" s="283"/>
      <c r="AQ159" s="356"/>
      <c r="AR159" s="351"/>
      <c r="AS159" s="283"/>
      <c r="AT159" s="356"/>
      <c r="AU159" s="351"/>
      <c r="AV159" s="260"/>
      <c r="AW159" s="261"/>
      <c r="AX159" s="262"/>
      <c r="AY159" s="260"/>
      <c r="AZ159" s="261"/>
      <c r="BA159" s="262"/>
      <c r="BB159" s="260"/>
      <c r="BC159" s="261"/>
      <c r="BD159" s="262"/>
      <c r="BE159" s="260"/>
      <c r="BF159" s="261"/>
      <c r="BG159" s="262"/>
      <c r="BH159" s="260"/>
      <c r="BI159" s="261"/>
      <c r="BJ159" s="262"/>
      <c r="BK159" s="260"/>
      <c r="BL159" s="261"/>
      <c r="BM159" s="262"/>
      <c r="BN159" s="260"/>
      <c r="BO159" s="261"/>
      <c r="BP159" s="262"/>
      <c r="BQ159" s="260"/>
      <c r="BR159" s="261"/>
      <c r="BS159" s="262"/>
      <c r="BT159" s="260"/>
      <c r="BU159" s="261"/>
      <c r="BV159" s="262"/>
      <c r="BW159" s="260"/>
      <c r="BX159" s="261"/>
      <c r="BY159" s="262"/>
      <c r="BZ159" s="260"/>
      <c r="CA159" s="261"/>
      <c r="CB159" s="262"/>
      <c r="CC159" s="260"/>
      <c r="CD159" s="261"/>
      <c r="CE159" s="262"/>
      <c r="CF159" s="376" t="s">
        <v>2</v>
      </c>
      <c r="CG159" s="229"/>
      <c r="CH159" s="230" t="str">
        <f>IF(ISNUMBER(FW159),IF(ISNUMBER(MATCH(GA159,$CG$15:$CG$313,0)),0,MAX(CH$14:CH158)+1),"")</f>
        <v/>
      </c>
      <c r="CI159" s="7" t="str">
        <f t="shared" si="265"/>
        <v/>
      </c>
      <c r="CJ159" s="7" t="str">
        <f t="shared" si="266"/>
        <v/>
      </c>
      <c r="CK159" s="7" t="str">
        <f t="shared" si="267"/>
        <v/>
      </c>
      <c r="CL159" s="7" t="str">
        <f t="shared" si="268"/>
        <v/>
      </c>
      <c r="CM159" s="7" t="str">
        <f t="shared" si="269"/>
        <v/>
      </c>
      <c r="CN159" s="7" t="str">
        <f t="shared" si="270"/>
        <v/>
      </c>
      <c r="CO159" s="7" t="str">
        <f t="shared" si="271"/>
        <v/>
      </c>
      <c r="CP159" s="7" t="str">
        <f t="shared" si="272"/>
        <v/>
      </c>
      <c r="CQ159" s="7" t="str">
        <f t="shared" si="273"/>
        <v/>
      </c>
      <c r="CR159" s="7" t="str">
        <f t="shared" si="274"/>
        <v/>
      </c>
      <c r="CS159" s="7" t="str">
        <f t="shared" si="275"/>
        <v/>
      </c>
      <c r="CT159" s="7" t="str">
        <f t="shared" si="276"/>
        <v/>
      </c>
      <c r="CU159" s="7" t="str">
        <f t="shared" si="277"/>
        <v/>
      </c>
      <c r="CV159" s="7" t="str">
        <f t="shared" si="278"/>
        <v/>
      </c>
      <c r="CW159" s="7" t="str">
        <f t="shared" si="279"/>
        <v/>
      </c>
      <c r="CX159" s="7" t="str">
        <f t="shared" si="280"/>
        <v/>
      </c>
      <c r="CY159" s="7">
        <f t="shared" si="281"/>
        <v>12</v>
      </c>
      <c r="CZ159" s="7" t="str">
        <f t="shared" si="282"/>
        <v/>
      </c>
      <c r="DA159" s="7" t="str">
        <f t="shared" si="283"/>
        <v/>
      </c>
      <c r="DB159" s="7" t="str">
        <f t="shared" si="284"/>
        <v/>
      </c>
      <c r="DC159" s="7" t="str">
        <f t="shared" si="285"/>
        <v/>
      </c>
      <c r="DD159" s="7" t="str">
        <f t="shared" si="286"/>
        <v/>
      </c>
      <c r="DE159" s="7" t="str">
        <f t="shared" si="287"/>
        <v/>
      </c>
      <c r="DF159" s="7" t="str">
        <f t="shared" si="288"/>
        <v/>
      </c>
      <c r="DG159" s="7" t="str">
        <f t="shared" si="289"/>
        <v/>
      </c>
      <c r="DH159" s="7" t="str">
        <f t="shared" si="290"/>
        <v/>
      </c>
      <c r="DI159" s="65" t="s">
        <v>2</v>
      </c>
      <c r="DJ159" s="309" t="str">
        <f t="shared" si="291"/>
        <v>-</v>
      </c>
      <c r="DK159" s="309" t="str">
        <f t="shared" si="292"/>
        <v>-</v>
      </c>
      <c r="DL159" s="309" t="str">
        <f t="shared" si="293"/>
        <v>-</v>
      </c>
      <c r="DM159" s="309" t="str">
        <f t="shared" si="294"/>
        <v>-</v>
      </c>
      <c r="DN159" s="309" t="str">
        <f t="shared" si="295"/>
        <v>-</v>
      </c>
      <c r="DO159" s="309" t="str">
        <f t="shared" si="296"/>
        <v>-</v>
      </c>
      <c r="DP159" s="309" t="str">
        <f t="shared" si="297"/>
        <v>-</v>
      </c>
      <c r="DQ159" s="309" t="str">
        <f t="shared" si="298"/>
        <v>-</v>
      </c>
      <c r="DR159" s="309" t="str">
        <f t="shared" si="299"/>
        <v>-</v>
      </c>
      <c r="DS159" s="309" t="str">
        <f t="shared" si="300"/>
        <v>-</v>
      </c>
      <c r="DT159" s="309" t="str">
        <f t="shared" si="301"/>
        <v>-</v>
      </c>
      <c r="DU159" s="309" t="str">
        <f t="shared" si="302"/>
        <v>-</v>
      </c>
      <c r="DV159" s="309" t="str">
        <f t="shared" si="303"/>
        <v>-</v>
      </c>
      <c r="DW159" s="309" t="str">
        <f t="shared" si="304"/>
        <v>-</v>
      </c>
      <c r="DX159" s="309" t="str">
        <f t="shared" si="305"/>
        <v>-</v>
      </c>
      <c r="DY159" s="309" t="str">
        <f t="shared" si="306"/>
        <v>-</v>
      </c>
      <c r="DZ159" s="309" t="str">
        <f t="shared" si="307"/>
        <v>icelltype</v>
      </c>
      <c r="EA159" s="309" t="str">
        <f t="shared" si="308"/>
        <v>-</v>
      </c>
      <c r="EB159" s="309" t="str">
        <f t="shared" si="309"/>
        <v>-</v>
      </c>
      <c r="EC159" s="309" t="str">
        <f t="shared" si="310"/>
        <v>-</v>
      </c>
      <c r="ED159" s="309" t="str">
        <f t="shared" si="311"/>
        <v>-</v>
      </c>
      <c r="EE159" s="309" t="str">
        <f t="shared" si="312"/>
        <v>-</v>
      </c>
      <c r="EF159" s="309" t="str">
        <f t="shared" si="313"/>
        <v>-</v>
      </c>
      <c r="EG159" s="309" t="str">
        <f t="shared" si="314"/>
        <v>-</v>
      </c>
      <c r="EH159" s="309" t="str">
        <f t="shared" si="315"/>
        <v>-</v>
      </c>
      <c r="EI159" s="309" t="str">
        <f t="shared" si="316"/>
        <v>-</v>
      </c>
      <c r="EJ159" s="7"/>
      <c r="EK159" s="7"/>
      <c r="EL159" s="7"/>
      <c r="EM159" s="34"/>
      <c r="EN159" s="66" t="str">
        <f t="shared" si="317"/>
        <v>-</v>
      </c>
      <c r="EO159" s="66" t="str">
        <f t="shared" si="318"/>
        <v>-</v>
      </c>
      <c r="EP159" s="66" t="str">
        <f t="shared" si="319"/>
        <v>-</v>
      </c>
      <c r="EQ159" s="66" t="str">
        <f t="shared" si="320"/>
        <v>-</v>
      </c>
      <c r="ER159" s="66" t="str">
        <f t="shared" si="321"/>
        <v>-</v>
      </c>
      <c r="ES159" s="66" t="str">
        <f t="shared" si="322"/>
        <v>-</v>
      </c>
      <c r="ET159" s="66" t="str">
        <f t="shared" si="323"/>
        <v>-</v>
      </c>
      <c r="EU159" s="66" t="str">
        <f t="shared" si="324"/>
        <v>-</v>
      </c>
      <c r="EV159" s="66" t="str">
        <f t="shared" si="325"/>
        <v>-</v>
      </c>
      <c r="EW159" s="66" t="str">
        <f t="shared" si="326"/>
        <v>-</v>
      </c>
      <c r="EX159" s="66" t="str">
        <f t="shared" si="327"/>
        <v>-</v>
      </c>
      <c r="EY159" s="66" t="str">
        <f t="shared" si="328"/>
        <v>-</v>
      </c>
      <c r="EZ159" s="66" t="str">
        <f t="shared" si="329"/>
        <v>-</v>
      </c>
      <c r="FA159" s="66" t="str">
        <f t="shared" si="330"/>
        <v>-</v>
      </c>
      <c r="FB159" s="66" t="str">
        <f t="shared" si="331"/>
        <v>-</v>
      </c>
      <c r="FC159" s="66" t="str">
        <f t="shared" si="332"/>
        <v>-</v>
      </c>
      <c r="FD159" s="66" t="str">
        <f t="shared" si="333"/>
        <v>"0"</v>
      </c>
      <c r="FE159" s="66" t="str">
        <f t="shared" si="334"/>
        <v>-</v>
      </c>
      <c r="FF159" s="66" t="str">
        <f t="shared" si="335"/>
        <v>-</v>
      </c>
      <c r="FG159" s="66" t="str">
        <f t="shared" si="336"/>
        <v>-</v>
      </c>
      <c r="FH159" s="66" t="str">
        <f t="shared" si="337"/>
        <v>-</v>
      </c>
      <c r="FI159" s="66" t="str">
        <f t="shared" si="338"/>
        <v>-</v>
      </c>
      <c r="FJ159" s="66" t="str">
        <f t="shared" si="339"/>
        <v>-</v>
      </c>
      <c r="FK159" s="66" t="str">
        <f t="shared" si="340"/>
        <v>-</v>
      </c>
      <c r="FL159" s="66" t="str">
        <f t="shared" si="341"/>
        <v>-</v>
      </c>
      <c r="FM159" s="66" t="str">
        <f t="shared" si="342"/>
        <v>-</v>
      </c>
      <c r="FN159" s="7"/>
      <c r="FO159" s="7"/>
      <c r="FP159" s="7"/>
      <c r="FQ159" s="97" t="s">
        <v>2</v>
      </c>
      <c r="FR159" s="71"/>
      <c r="FS159" s="7">
        <f>IF(ISNUMBER(INDEX($CI$15:$DI$314,$B159,GC$5)),MAX(FS$14:FS158)+1,0)</f>
        <v>0</v>
      </c>
      <c r="FT159" s="7" t="str">
        <f t="shared" si="343"/>
        <v/>
      </c>
      <c r="FU159" s="7" t="str">
        <f t="shared" si="344"/>
        <v/>
      </c>
      <c r="FV159" s="291">
        <f t="shared" si="345"/>
        <v>145</v>
      </c>
      <c r="FW159" s="291" t="str">
        <f t="shared" si="346"/>
        <v/>
      </c>
      <c r="FX159" s="291"/>
      <c r="FY159" s="85" t="str">
        <f t="shared" si="347"/>
        <v/>
      </c>
      <c r="FZ159" s="338">
        <f t="shared" si="348"/>
        <v>0</v>
      </c>
      <c r="GA159" s="316" t="str">
        <f t="shared" si="349"/>
        <v/>
      </c>
      <c r="GB159" s="28" t="str">
        <f t="shared" si="350"/>
        <v/>
      </c>
      <c r="GC159" s="279"/>
      <c r="GD159" s="72"/>
      <c r="GE159" s="72"/>
      <c r="GF159" s="72"/>
      <c r="GG159" s="72"/>
      <c r="GH159" s="72"/>
      <c r="GI159" s="72"/>
      <c r="GJ159" s="72"/>
      <c r="GK159" s="72"/>
      <c r="GL159" s="72"/>
      <c r="GM159" s="72"/>
      <c r="GN159" s="72"/>
      <c r="GO159" s="279" t="str">
        <f>IF(IF(ISNUMBER(MATCH(INDEX($HA159:$LB159,1,GO$14),$GA$15:$GA$313,0)),1,"")=1,INDEX($HA159:$LB159,1,GO$14),"")</f>
        <v/>
      </c>
      <c r="GP159" s="286" t="str">
        <f t="shared" si="351"/>
        <v/>
      </c>
      <c r="GQ159" s="72"/>
      <c r="GR159" s="339" t="str">
        <f>IF(ISNUMBER(IF159),INDEX($GA$15:$GA$313,MATCH(IF159,$IE$15:$IE$190,0),1),"")</f>
        <v/>
      </c>
      <c r="GS159" s="341" t="str">
        <f t="shared" si="352"/>
        <v/>
      </c>
      <c r="GT159" s="340" t="str">
        <f t="shared" si="353"/>
        <v/>
      </c>
      <c r="GU159" s="279"/>
      <c r="GV159" s="72"/>
      <c r="GW159" s="72"/>
      <c r="GX159" s="72"/>
      <c r="GY159" s="72"/>
      <c r="GZ159" s="71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293"/>
      <c r="HL159" s="293"/>
      <c r="HM159" s="75"/>
      <c r="HN159" s="293">
        <f>IF(HA159&lt;&gt;"",MAX(HN$14:HN158)+1,0)</f>
        <v>0</v>
      </c>
      <c r="HO159" s="293">
        <f>IF(HB159&lt;&gt;"",MAX(HO$14:HO158)+1,0)</f>
        <v>0</v>
      </c>
      <c r="HP159" s="293">
        <f>IF(HC159&lt;&gt;"",MAX(HP$14:HP158)+1,0)</f>
        <v>0</v>
      </c>
      <c r="HQ159" s="293">
        <f>IF(HD159&lt;&gt;"",MAX(HQ$14:HQ158)+1,0)</f>
        <v>0</v>
      </c>
      <c r="HR159" s="293">
        <f>IF(HE159&lt;&gt;"",MAX(HR$14:HR158)+1,0)</f>
        <v>0</v>
      </c>
      <c r="HS159" s="293">
        <f>IF(HF159&lt;&gt;"",MAX(HS$14:HS158)+1,0)</f>
        <v>0</v>
      </c>
      <c r="HT159" s="293">
        <f>IF(HG159&lt;&gt;"",MAX(HT$14:HT158)+1,0)</f>
        <v>0</v>
      </c>
      <c r="HU159" s="293">
        <f>IF(HH159&lt;&gt;"",MAX(HU$14:HU158)+1,0)</f>
        <v>0</v>
      </c>
      <c r="HV159" s="293">
        <f>IF(HI159&lt;&gt;"",MAX(HV$14:HV158)+1,0)</f>
        <v>0</v>
      </c>
      <c r="HW159" s="293">
        <f>IF(HJ159&lt;&gt;"",MAX(HW$14:HW158)+1,0)</f>
        <v>0</v>
      </c>
      <c r="HX159" s="293">
        <f>IF(HK159&lt;&gt;"",MAX(HX$14:HX158)+1,0)</f>
        <v>0</v>
      </c>
      <c r="HY159" s="293">
        <f>IF(HL159&lt;&gt;"",MAX(HY$14:HY158)+1,0)</f>
        <v>0</v>
      </c>
      <c r="HZ159" s="75">
        <f t="shared" si="354"/>
        <v>5</v>
      </c>
      <c r="IA159" s="75">
        <f t="shared" si="355"/>
        <v>0</v>
      </c>
      <c r="IB159" s="75">
        <f t="shared" si="356"/>
        <v>5</v>
      </c>
      <c r="IC159" s="75" t="str">
        <f t="shared" si="357"/>
        <v>DRN</v>
      </c>
      <c r="ID159" s="395" t="str">
        <f t="shared" si="358"/>
        <v/>
      </c>
      <c r="IE159" s="394">
        <f>IF(ISNUMBER(MATCH(GA159,$IC$15:$IC$313,0)),0,MAX(IE$14:IE158)+1)</f>
        <v>0</v>
      </c>
      <c r="IF159" s="394" t="str">
        <f t="shared" si="359"/>
        <v/>
      </c>
      <c r="IG159" s="383"/>
      <c r="IH159" s="80"/>
      <c r="II159" s="19"/>
      <c r="IJ159" s="282"/>
      <c r="IK159" s="71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  <c r="IY159" s="19"/>
      <c r="IZ159" s="19"/>
      <c r="JW159" s="71"/>
      <c r="JX159" s="293" t="str">
        <f>IF(AND(ISNUMBER(JX$14),ISNUMBER(MATCH($IC159,DJ$15:DJ$313,0))),$IC159,"")</f>
        <v/>
      </c>
      <c r="JY159" s="293" t="str">
        <f>IF(AND(ISNUMBER(JY$14),ISNUMBER(MATCH($IC159,DK$15:DK$313,0))),$IC159,"")</f>
        <v/>
      </c>
      <c r="JZ159" s="293" t="str">
        <f>IF(AND(ISNUMBER(JZ$14),ISNUMBER(MATCH($IC159,DL$15:DL$313,0))),$IC159,"")</f>
        <v/>
      </c>
      <c r="KA159" s="293" t="str">
        <f>IF(AND(ISNUMBER(KA$14),ISNUMBER(MATCH($IC159,DM$15:DM$313,0))),$IC159,"")</f>
        <v/>
      </c>
      <c r="KB159" s="293" t="str">
        <f>IF(AND(ISNUMBER(KB$14),ISNUMBER(MATCH($IC159,DN$15:DN$313,0))),$IC159,"")</f>
        <v/>
      </c>
      <c r="KC159" s="293" t="str">
        <f>IF(AND(ISNUMBER(KC$14),ISNUMBER(MATCH($IC159,DO$15:DO$313,0))),$IC159,"")</f>
        <v/>
      </c>
      <c r="KD159" s="293" t="str">
        <f>IF(AND(ISNUMBER(KD$14),ISNUMBER(MATCH($IC159,DP$15:DP$313,0))),$IC159,"")</f>
        <v/>
      </c>
      <c r="KE159" s="293" t="str">
        <f>IF(AND(ISNUMBER(KE$14),ISNUMBER(MATCH($IC159,DQ$15:DQ$313,0))),$IC159,"")</f>
        <v/>
      </c>
      <c r="KF159" s="293" t="str">
        <f>IF(AND(ISNUMBER(KF$14),ISNUMBER(MATCH($IC159,DR$15:DR$313,0))),$IC159,"")</f>
        <v/>
      </c>
      <c r="KG159" s="293" t="str">
        <f>IF(AND(ISNUMBER(KG$14),ISNUMBER(MATCH($IC159,DS$15:DS$313,0))),$IC159,"")</f>
        <v/>
      </c>
      <c r="KH159" s="293" t="str">
        <f>IF(AND(ISNUMBER(KH$14),ISNUMBER(MATCH($IC159,DT$15:DT$313,0))),$IC159,"")</f>
        <v/>
      </c>
      <c r="KI159" s="293" t="str">
        <f>IF(AND(ISNUMBER(KI$14),ISNUMBER(MATCH($IC159,DU$15:DU$313,0))),$IC159,"")</f>
        <v/>
      </c>
      <c r="KJ159" s="293" t="str">
        <f>IF(AND(ISNUMBER(KJ$14),ISNUMBER(MATCH($IC159,DV$15:DV$313,0))),$IC159,"")</f>
        <v>DRN</v>
      </c>
      <c r="KK159" s="293" t="str">
        <f>IF(AND(ISNUMBER(KK$14),ISNUMBER(MATCH($IC159,DW$15:DW$313,0))),$IC159,"")</f>
        <v/>
      </c>
      <c r="KL159" s="293" t="str">
        <f>IF(AND(ISNUMBER(KL$14),ISNUMBER(MATCH($IC159,DX$15:DX$313,0))),$IC159,"")</f>
        <v>DRN</v>
      </c>
      <c r="KM159" s="293" t="str">
        <f>IF(AND(ISNUMBER(KM$14),ISNUMBER(MATCH($IC159,DY$15:DY$313,0))),$IC159,"")</f>
        <v/>
      </c>
      <c r="KN159" s="293" t="str">
        <f>IF(AND(ISNUMBER(KN$14),ISNUMBER(MATCH($IC159,DZ$15:DZ$313,0))),$IC159,"")</f>
        <v/>
      </c>
      <c r="KO159" s="293" t="str">
        <f>IF(AND(ISNUMBER(KO$14),ISNUMBER(MATCH($IC159,EA$15:EA$313,0))),$IC159,"")</f>
        <v/>
      </c>
      <c r="KP159" s="293" t="str">
        <f>IF(AND(ISNUMBER(KP$14),ISNUMBER(MATCH($IC159,EB$15:EB$313,0))),$IC159,"")</f>
        <v/>
      </c>
      <c r="KQ159" s="293" t="str">
        <f>IF(AND(ISNUMBER(KQ$14),ISNUMBER(MATCH($IC159,EC$15:EC$313,0))),$IC159,"")</f>
        <v/>
      </c>
      <c r="KR159" s="293" t="str">
        <f>IF(AND(ISNUMBER(KR$14),ISNUMBER(MATCH($IC159,ED$15:ED$313,0))),$IC159,"")</f>
        <v/>
      </c>
      <c r="KS159" s="293" t="str">
        <f>IF(AND(ISNUMBER(KS$14),ISNUMBER(MATCH($IC159,EE$15:EE$313,0))),$IC159,"")</f>
        <v/>
      </c>
      <c r="KT159" s="293" t="str">
        <f>IF(AND(ISNUMBER(KT$14),ISNUMBER(MATCH($IC159,EF$15:EF$313,0))),$IC159,"")</f>
        <v/>
      </c>
      <c r="KU159" s="293" t="str">
        <f>IF(AND(ISNUMBER(KU$14),ISNUMBER(MATCH($IC159,EG$15:EG$313,0))),$IC159,"")</f>
        <v/>
      </c>
      <c r="KV159" s="293" t="str">
        <f>IF(AND(ISNUMBER(KV$14),ISNUMBER(MATCH($IC159,EH$15:EH$313,0))),$IC159,"")</f>
        <v/>
      </c>
      <c r="KW159" s="293" t="str">
        <f>IF(AND(ISNUMBER(KW$14),ISNUMBER(MATCH($IC159,EI$15:EI$313,0))),$IC159,"")</f>
        <v/>
      </c>
      <c r="KX159" s="293" t="str">
        <f>IF(AND(ISNUMBER(KX$14),ISNUMBER(MATCH($IC159,EJ$15:EJ$313,0))),$IC159,"")</f>
        <v/>
      </c>
      <c r="KY159" s="293" t="str">
        <f>IF(AND(ISNUMBER(KY$14),ISNUMBER(MATCH($IC159,EK$15:EK$313,0))),$IC159,"")</f>
        <v/>
      </c>
      <c r="KZ159" s="293"/>
      <c r="LA159" s="293"/>
      <c r="LB159" s="293"/>
      <c r="LC159" s="75">
        <f>COUNTIF(JX159:KY159,"="&amp;IC159)</f>
        <v>2</v>
      </c>
      <c r="LD159" s="71"/>
      <c r="LE159" s="71"/>
      <c r="LF159" s="71"/>
      <c r="LG159" s="71"/>
      <c r="LH159" s="71"/>
      <c r="LI159" s="71"/>
      <c r="LJ159" s="71"/>
      <c r="LK159" s="71"/>
      <c r="LL159" s="71"/>
      <c r="LM159" s="71"/>
      <c r="LN159" s="71"/>
      <c r="LO159" s="71"/>
      <c r="LP159" s="71"/>
      <c r="LQ159" s="71"/>
    </row>
    <row r="160" spans="1:329" ht="6" customHeight="1" x14ac:dyDescent="0.25">
      <c r="A160" s="80"/>
      <c r="B160" s="305">
        <f t="shared" si="360"/>
        <v>146</v>
      </c>
      <c r="C160" s="207" t="s">
        <v>413</v>
      </c>
      <c r="D160" s="307" t="s">
        <v>529</v>
      </c>
      <c r="E160" s="71"/>
      <c r="F160" s="260"/>
      <c r="G160" s="261"/>
      <c r="H160" s="262"/>
      <c r="I160" s="260"/>
      <c r="J160" s="261"/>
      <c r="K160" s="262"/>
      <c r="L160" s="260"/>
      <c r="M160" s="261"/>
      <c r="N160" s="262"/>
      <c r="O160" s="260"/>
      <c r="P160" s="261"/>
      <c r="Q160" s="262"/>
      <c r="R160" s="260"/>
      <c r="S160" s="261"/>
      <c r="T160" s="262"/>
      <c r="U160" s="260"/>
      <c r="V160" s="261"/>
      <c r="W160" s="262"/>
      <c r="X160" s="260"/>
      <c r="Y160" s="261"/>
      <c r="Z160" s="262"/>
      <c r="AA160" s="260"/>
      <c r="AB160" s="261"/>
      <c r="AC160" s="262"/>
      <c r="AD160" s="260"/>
      <c r="AE160" s="261"/>
      <c r="AF160" s="262"/>
      <c r="AG160" s="260"/>
      <c r="AH160" s="261"/>
      <c r="AI160" s="262"/>
      <c r="AJ160" s="260"/>
      <c r="AK160" s="261"/>
      <c r="AL160" s="262"/>
      <c r="AM160" s="260"/>
      <c r="AN160" s="261"/>
      <c r="AO160" s="262"/>
      <c r="AP160" s="283"/>
      <c r="AQ160" s="356"/>
      <c r="AR160" s="351"/>
      <c r="AS160" s="283"/>
      <c r="AT160" s="356"/>
      <c r="AU160" s="351"/>
      <c r="AV160" s="260"/>
      <c r="AW160" s="261"/>
      <c r="AX160" s="262"/>
      <c r="AY160" s="260"/>
      <c r="AZ160" s="261"/>
      <c r="BA160" s="262"/>
      <c r="BB160" s="260"/>
      <c r="BC160" s="261"/>
      <c r="BD160" s="262"/>
      <c r="BE160" s="260"/>
      <c r="BF160" s="261"/>
      <c r="BG160" s="262"/>
      <c r="BH160" s="260"/>
      <c r="BI160" s="261"/>
      <c r="BJ160" s="262"/>
      <c r="BK160" s="260"/>
      <c r="BL160" s="261"/>
      <c r="BM160" s="262"/>
      <c r="BN160" s="260"/>
      <c r="BO160" s="261"/>
      <c r="BP160" s="262"/>
      <c r="BQ160" s="260"/>
      <c r="BR160" s="261"/>
      <c r="BS160" s="262"/>
      <c r="BT160" s="260"/>
      <c r="BU160" s="261"/>
      <c r="BV160" s="262"/>
      <c r="BW160" s="260"/>
      <c r="BX160" s="261"/>
      <c r="BY160" s="262"/>
      <c r="BZ160" s="260"/>
      <c r="CA160" s="261"/>
      <c r="CB160" s="262"/>
      <c r="CC160" s="260"/>
      <c r="CD160" s="261"/>
      <c r="CE160" s="262"/>
      <c r="CF160" s="376" t="s">
        <v>2</v>
      </c>
      <c r="CG160" s="229"/>
      <c r="CH160" s="230" t="str">
        <f>IF(ISNUMBER(FW160),IF(ISNUMBER(MATCH(GA160,$CG$15:$CG$313,0)),0,MAX(CH$14:CH159)+1),"")</f>
        <v/>
      </c>
      <c r="CI160" s="7" t="str">
        <f t="shared" si="265"/>
        <v/>
      </c>
      <c r="CJ160" s="7" t="str">
        <f t="shared" si="266"/>
        <v/>
      </c>
      <c r="CK160" s="7" t="str">
        <f t="shared" si="267"/>
        <v/>
      </c>
      <c r="CL160" s="7" t="str">
        <f t="shared" si="268"/>
        <v/>
      </c>
      <c r="CM160" s="7" t="str">
        <f t="shared" si="269"/>
        <v/>
      </c>
      <c r="CN160" s="7" t="str">
        <f t="shared" si="270"/>
        <v/>
      </c>
      <c r="CO160" s="7" t="str">
        <f t="shared" si="271"/>
        <v/>
      </c>
      <c r="CP160" s="7" t="str">
        <f t="shared" si="272"/>
        <v/>
      </c>
      <c r="CQ160" s="7" t="str">
        <f t="shared" si="273"/>
        <v/>
      </c>
      <c r="CR160" s="7" t="str">
        <f t="shared" si="274"/>
        <v/>
      </c>
      <c r="CS160" s="7" t="str">
        <f t="shared" si="275"/>
        <v/>
      </c>
      <c r="CT160" s="7" t="str">
        <f t="shared" si="276"/>
        <v/>
      </c>
      <c r="CU160" s="7" t="str">
        <f t="shared" si="277"/>
        <v/>
      </c>
      <c r="CV160" s="7" t="str">
        <f t="shared" si="278"/>
        <v/>
      </c>
      <c r="CW160" s="7" t="str">
        <f t="shared" si="279"/>
        <v/>
      </c>
      <c r="CX160" s="7" t="str">
        <f t="shared" si="280"/>
        <v/>
      </c>
      <c r="CY160" s="7" t="str">
        <f t="shared" si="281"/>
        <v/>
      </c>
      <c r="CZ160" s="7">
        <f t="shared" si="282"/>
        <v>19</v>
      </c>
      <c r="DA160" s="7">
        <f t="shared" si="283"/>
        <v>19</v>
      </c>
      <c r="DB160" s="7" t="str">
        <f t="shared" si="284"/>
        <v/>
      </c>
      <c r="DC160" s="7" t="str">
        <f t="shared" si="285"/>
        <v/>
      </c>
      <c r="DD160" s="7" t="str">
        <f t="shared" si="286"/>
        <v/>
      </c>
      <c r="DE160" s="7" t="str">
        <f t="shared" si="287"/>
        <v/>
      </c>
      <c r="DF160" s="7" t="str">
        <f t="shared" si="288"/>
        <v/>
      </c>
      <c r="DG160" s="7" t="str">
        <f t="shared" si="289"/>
        <v/>
      </c>
      <c r="DH160" s="7" t="str">
        <f t="shared" si="290"/>
        <v/>
      </c>
      <c r="DI160" s="65" t="s">
        <v>2</v>
      </c>
      <c r="DJ160" s="309" t="str">
        <f t="shared" si="291"/>
        <v>-</v>
      </c>
      <c r="DK160" s="309" t="str">
        <f t="shared" si="292"/>
        <v>-</v>
      </c>
      <c r="DL160" s="309" t="str">
        <f t="shared" si="293"/>
        <v>-</v>
      </c>
      <c r="DM160" s="309" t="str">
        <f t="shared" si="294"/>
        <v>-</v>
      </c>
      <c r="DN160" s="309" t="str">
        <f t="shared" si="295"/>
        <v>-</v>
      </c>
      <c r="DO160" s="309" t="str">
        <f t="shared" si="296"/>
        <v>-</v>
      </c>
      <c r="DP160" s="309" t="str">
        <f t="shared" si="297"/>
        <v>-</v>
      </c>
      <c r="DQ160" s="309" t="str">
        <f t="shared" si="298"/>
        <v>-</v>
      </c>
      <c r="DR160" s="309" t="str">
        <f t="shared" si="299"/>
        <v>-</v>
      </c>
      <c r="DS160" s="309" t="str">
        <f t="shared" si="300"/>
        <v>-</v>
      </c>
      <c r="DT160" s="309" t="str">
        <f t="shared" si="301"/>
        <v>-</v>
      </c>
      <c r="DU160" s="309" t="str">
        <f t="shared" si="302"/>
        <v>-</v>
      </c>
      <c r="DV160" s="309" t="str">
        <f t="shared" si="303"/>
        <v>-</v>
      </c>
      <c r="DW160" s="309" t="str">
        <f t="shared" si="304"/>
        <v>-</v>
      </c>
      <c r="DX160" s="309" t="str">
        <f t="shared" si="305"/>
        <v>-</v>
      </c>
      <c r="DY160" s="309" t="str">
        <f t="shared" si="306"/>
        <v>-</v>
      </c>
      <c r="DZ160" s="309" t="str">
        <f t="shared" si="307"/>
        <v>-</v>
      </c>
      <c r="EA160" s="309" t="str">
        <f t="shared" si="308"/>
        <v>tp</v>
      </c>
      <c r="EB160" s="309" t="str">
        <f t="shared" si="309"/>
        <v>tp</v>
      </c>
      <c r="EC160" s="309" t="str">
        <f t="shared" si="310"/>
        <v>-</v>
      </c>
      <c r="ED160" s="309" t="str">
        <f t="shared" si="311"/>
        <v>-</v>
      </c>
      <c r="EE160" s="309" t="str">
        <f t="shared" si="312"/>
        <v>-</v>
      </c>
      <c r="EF160" s="309" t="str">
        <f t="shared" si="313"/>
        <v>-</v>
      </c>
      <c r="EG160" s="309" t="str">
        <f t="shared" si="314"/>
        <v>-</v>
      </c>
      <c r="EH160" s="309" t="str">
        <f t="shared" si="315"/>
        <v>-</v>
      </c>
      <c r="EI160" s="309" t="str">
        <f t="shared" si="316"/>
        <v>-</v>
      </c>
      <c r="EJ160" s="7"/>
      <c r="EK160" s="7"/>
      <c r="EL160" s="7"/>
      <c r="EM160" s="34"/>
      <c r="EN160" s="66" t="str">
        <f t="shared" si="317"/>
        <v>-</v>
      </c>
      <c r="EO160" s="66" t="str">
        <f t="shared" si="318"/>
        <v>-</v>
      </c>
      <c r="EP160" s="66" t="str">
        <f t="shared" si="319"/>
        <v>-</v>
      </c>
      <c r="EQ160" s="66" t="str">
        <f t="shared" si="320"/>
        <v>-</v>
      </c>
      <c r="ER160" s="66" t="str">
        <f t="shared" si="321"/>
        <v>-</v>
      </c>
      <c r="ES160" s="66" t="str">
        <f t="shared" si="322"/>
        <v>-</v>
      </c>
      <c r="ET160" s="66" t="str">
        <f t="shared" si="323"/>
        <v>-</v>
      </c>
      <c r="EU160" s="66" t="str">
        <f t="shared" si="324"/>
        <v>-</v>
      </c>
      <c r="EV160" s="66" t="str">
        <f t="shared" si="325"/>
        <v>-</v>
      </c>
      <c r="EW160" s="66" t="str">
        <f t="shared" si="326"/>
        <v>-</v>
      </c>
      <c r="EX160" s="66" t="str">
        <f t="shared" si="327"/>
        <v>-</v>
      </c>
      <c r="EY160" s="66" t="str">
        <f t="shared" si="328"/>
        <v>-</v>
      </c>
      <c r="EZ160" s="66" t="str">
        <f t="shared" si="329"/>
        <v>-</v>
      </c>
      <c r="FA160" s="66" t="str">
        <f t="shared" si="330"/>
        <v>-</v>
      </c>
      <c r="FB160" s="66" t="str">
        <f t="shared" si="331"/>
        <v>-</v>
      </c>
      <c r="FC160" s="66" t="str">
        <f t="shared" si="332"/>
        <v>-</v>
      </c>
      <c r="FD160" s="66" t="str">
        <f t="shared" si="333"/>
        <v>-</v>
      </c>
      <c r="FE160" s="66" t="str">
        <f t="shared" si="334"/>
        <v>np.zeros((nrow,ncol))</v>
      </c>
      <c r="FF160" s="66">
        <f t="shared" si="335"/>
        <v>0</v>
      </c>
      <c r="FG160" s="66" t="str">
        <f t="shared" si="336"/>
        <v>-</v>
      </c>
      <c r="FH160" s="66" t="str">
        <f t="shared" si="337"/>
        <v>-</v>
      </c>
      <c r="FI160" s="66" t="str">
        <f t="shared" si="338"/>
        <v>-</v>
      </c>
      <c r="FJ160" s="66" t="str">
        <f t="shared" si="339"/>
        <v>-</v>
      </c>
      <c r="FK160" s="66" t="str">
        <f t="shared" si="340"/>
        <v>-</v>
      </c>
      <c r="FL160" s="66" t="str">
        <f t="shared" si="341"/>
        <v>-</v>
      </c>
      <c r="FM160" s="66" t="str">
        <f t="shared" si="342"/>
        <v>-</v>
      </c>
      <c r="FN160" s="7"/>
      <c r="FO160" s="7"/>
      <c r="FP160" s="7"/>
      <c r="FQ160" s="97" t="s">
        <v>2</v>
      </c>
      <c r="FR160" s="71"/>
      <c r="FS160" s="7">
        <f>IF(ISNUMBER(INDEX($CI$15:$DI$314,$B160,GC$5)),MAX(FS$14:FS159)+1,0)</f>
        <v>0</v>
      </c>
      <c r="FT160" s="7" t="str">
        <f t="shared" si="343"/>
        <v/>
      </c>
      <c r="FU160" s="7" t="str">
        <f t="shared" si="344"/>
        <v/>
      </c>
      <c r="FV160" s="291">
        <f t="shared" si="345"/>
        <v>146</v>
      </c>
      <c r="FW160" s="291" t="str">
        <f t="shared" si="346"/>
        <v/>
      </c>
      <c r="FX160" s="291"/>
      <c r="FY160" s="85" t="str">
        <f t="shared" si="347"/>
        <v/>
      </c>
      <c r="FZ160" s="338">
        <f t="shared" si="348"/>
        <v>0</v>
      </c>
      <c r="GA160" s="316" t="str">
        <f t="shared" si="349"/>
        <v/>
      </c>
      <c r="GB160" s="28" t="str">
        <f t="shared" si="350"/>
        <v/>
      </c>
      <c r="GC160" s="279"/>
      <c r="GD160" s="72"/>
      <c r="GE160" s="72"/>
      <c r="GF160" s="72"/>
      <c r="GG160" s="72"/>
      <c r="GH160" s="72"/>
      <c r="GI160" s="72"/>
      <c r="GJ160" s="72"/>
      <c r="GK160" s="72"/>
      <c r="GL160" s="72"/>
      <c r="GM160" s="72"/>
      <c r="GN160" s="72"/>
      <c r="GO160" s="279" t="str">
        <f>IF(IF(ISNUMBER(MATCH(INDEX($HA160:$LB160,1,GO$14),$GA$15:$GA$313,0)),1,"")=1,INDEX($HA160:$LB160,1,GO$14),"")</f>
        <v/>
      </c>
      <c r="GP160" s="286" t="str">
        <f t="shared" si="351"/>
        <v/>
      </c>
      <c r="GQ160" s="72"/>
      <c r="GR160" s="339" t="str">
        <f>IF(ISNUMBER(IF160),INDEX($GA$15:$GA$313,MATCH(IF160,$IE$15:$IE$190,0),1),"")</f>
        <v/>
      </c>
      <c r="GS160" s="341" t="str">
        <f t="shared" si="352"/>
        <v/>
      </c>
      <c r="GT160" s="340" t="str">
        <f t="shared" si="353"/>
        <v/>
      </c>
      <c r="GU160" s="279"/>
      <c r="GV160" s="72"/>
      <c r="GW160" s="72"/>
      <c r="GX160" s="72"/>
      <c r="GY160" s="72"/>
      <c r="GZ160" s="71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293"/>
      <c r="HL160" s="293"/>
      <c r="HM160" s="75"/>
      <c r="HN160" s="293">
        <f>IF(HA160&lt;&gt;"",MAX(HN$14:HN159)+1,0)</f>
        <v>0</v>
      </c>
      <c r="HO160" s="293">
        <f>IF(HB160&lt;&gt;"",MAX(HO$14:HO159)+1,0)</f>
        <v>0</v>
      </c>
      <c r="HP160" s="293">
        <f>IF(HC160&lt;&gt;"",MAX(HP$14:HP159)+1,0)</f>
        <v>0</v>
      </c>
      <c r="HQ160" s="293">
        <f>IF(HD160&lt;&gt;"",MAX(HQ$14:HQ159)+1,0)</f>
        <v>0</v>
      </c>
      <c r="HR160" s="293">
        <f>IF(HE160&lt;&gt;"",MAX(HR$14:HR159)+1,0)</f>
        <v>0</v>
      </c>
      <c r="HS160" s="293">
        <f>IF(HF160&lt;&gt;"",MAX(HS$14:HS159)+1,0)</f>
        <v>0</v>
      </c>
      <c r="HT160" s="293">
        <f>IF(HG160&lt;&gt;"",MAX(HT$14:HT159)+1,0)</f>
        <v>0</v>
      </c>
      <c r="HU160" s="293">
        <f>IF(HH160&lt;&gt;"",MAX(HU$14:HU159)+1,0)</f>
        <v>0</v>
      </c>
      <c r="HV160" s="293">
        <f>IF(HI160&lt;&gt;"",MAX(HV$14:HV159)+1,0)</f>
        <v>0</v>
      </c>
      <c r="HW160" s="293">
        <f>IF(HJ160&lt;&gt;"",MAX(HW$14:HW159)+1,0)</f>
        <v>0</v>
      </c>
      <c r="HX160" s="293">
        <f>IF(HK160&lt;&gt;"",MAX(HX$14:HX159)+1,0)</f>
        <v>0</v>
      </c>
      <c r="HY160" s="293">
        <f>IF(HL160&lt;&gt;"",MAX(HY$14:HY159)+1,0)</f>
        <v>0</v>
      </c>
      <c r="HZ160" s="75">
        <f t="shared" si="354"/>
        <v>5</v>
      </c>
      <c r="IA160" s="75">
        <f t="shared" si="355"/>
        <v>0</v>
      </c>
      <c r="IB160" s="75">
        <f t="shared" si="356"/>
        <v>6</v>
      </c>
      <c r="IC160" s="75" t="str">
        <f t="shared" si="357"/>
        <v>drn_spd</v>
      </c>
      <c r="ID160" s="395" t="str">
        <f t="shared" si="358"/>
        <v/>
      </c>
      <c r="IE160" s="394">
        <f>IF(ISNUMBER(MATCH(GA160,$IC$15:$IC$313,0)),0,MAX(IE$14:IE159)+1)</f>
        <v>0</v>
      </c>
      <c r="IF160" s="394" t="str">
        <f t="shared" si="359"/>
        <v/>
      </c>
      <c r="IG160" s="383"/>
      <c r="IH160" s="80"/>
      <c r="II160" s="19"/>
      <c r="IJ160" s="282"/>
      <c r="IK160" s="71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  <c r="IY160" s="19"/>
      <c r="IZ160" s="19"/>
      <c r="JW160" s="71"/>
      <c r="JX160" s="293" t="str">
        <f>IF(AND(ISNUMBER(JX$14),ISNUMBER(MATCH($IC160,DJ$15:DJ$313,0))),$IC160,"")</f>
        <v/>
      </c>
      <c r="JY160" s="293" t="str">
        <f>IF(AND(ISNUMBER(JY$14),ISNUMBER(MATCH($IC160,DK$15:DK$313,0))),$IC160,"")</f>
        <v/>
      </c>
      <c r="JZ160" s="293" t="str">
        <f>IF(AND(ISNUMBER(JZ$14),ISNUMBER(MATCH($IC160,DL$15:DL$313,0))),$IC160,"")</f>
        <v/>
      </c>
      <c r="KA160" s="293" t="str">
        <f>IF(AND(ISNUMBER(KA$14),ISNUMBER(MATCH($IC160,DM$15:DM$313,0))),$IC160,"")</f>
        <v/>
      </c>
      <c r="KB160" s="293" t="str">
        <f>IF(AND(ISNUMBER(KB$14),ISNUMBER(MATCH($IC160,DN$15:DN$313,0))),$IC160,"")</f>
        <v/>
      </c>
      <c r="KC160" s="293" t="str">
        <f>IF(AND(ISNUMBER(KC$14),ISNUMBER(MATCH($IC160,DO$15:DO$313,0))),$IC160,"")</f>
        <v/>
      </c>
      <c r="KD160" s="293" t="str">
        <f>IF(AND(ISNUMBER(KD$14),ISNUMBER(MATCH($IC160,DP$15:DP$313,0))),$IC160,"")</f>
        <v/>
      </c>
      <c r="KE160" s="293" t="str">
        <f>IF(AND(ISNUMBER(KE$14),ISNUMBER(MATCH($IC160,DQ$15:DQ$313,0))),$IC160,"")</f>
        <v/>
      </c>
      <c r="KF160" s="293" t="str">
        <f>IF(AND(ISNUMBER(KF$14),ISNUMBER(MATCH($IC160,DR$15:DR$313,0))),$IC160,"")</f>
        <v/>
      </c>
      <c r="KG160" s="293" t="str">
        <f>IF(AND(ISNUMBER(KG$14),ISNUMBER(MATCH($IC160,DS$15:DS$313,0))),$IC160,"")</f>
        <v/>
      </c>
      <c r="KH160" s="293" t="str">
        <f>IF(AND(ISNUMBER(KH$14),ISNUMBER(MATCH($IC160,DT$15:DT$313,0))),$IC160,"")</f>
        <v/>
      </c>
      <c r="KI160" s="293" t="str">
        <f>IF(AND(ISNUMBER(KI$14),ISNUMBER(MATCH($IC160,DU$15:DU$313,0))),$IC160,"")</f>
        <v/>
      </c>
      <c r="KJ160" s="293" t="str">
        <f>IF(AND(ISNUMBER(KJ$14),ISNUMBER(MATCH($IC160,DV$15:DV$313,0))),$IC160,"")</f>
        <v>drn_spd</v>
      </c>
      <c r="KK160" s="293" t="str">
        <f>IF(AND(ISNUMBER(KK$14),ISNUMBER(MATCH($IC160,DW$15:DW$313,0))),$IC160,"")</f>
        <v/>
      </c>
      <c r="KL160" s="293" t="str">
        <f>IF(AND(ISNUMBER(KL$14),ISNUMBER(MATCH($IC160,DX$15:DX$313,0))),$IC160,"")</f>
        <v/>
      </c>
      <c r="KM160" s="293" t="str">
        <f>IF(AND(ISNUMBER(KM$14),ISNUMBER(MATCH($IC160,DY$15:DY$313,0))),$IC160,"")</f>
        <v/>
      </c>
      <c r="KN160" s="293" t="str">
        <f>IF(AND(ISNUMBER(KN$14),ISNUMBER(MATCH($IC160,DZ$15:DZ$313,0))),$IC160,"")</f>
        <v/>
      </c>
      <c r="KO160" s="293" t="str">
        <f>IF(AND(ISNUMBER(KO$14),ISNUMBER(MATCH($IC160,EA$15:EA$313,0))),$IC160,"")</f>
        <v/>
      </c>
      <c r="KP160" s="293" t="str">
        <f>IF(AND(ISNUMBER(KP$14),ISNUMBER(MATCH($IC160,EB$15:EB$313,0))),$IC160,"")</f>
        <v/>
      </c>
      <c r="KQ160" s="293" t="str">
        <f>IF(AND(ISNUMBER(KQ$14),ISNUMBER(MATCH($IC160,EC$15:EC$313,0))),$IC160,"")</f>
        <v/>
      </c>
      <c r="KR160" s="293" t="str">
        <f>IF(AND(ISNUMBER(KR$14),ISNUMBER(MATCH($IC160,ED$15:ED$313,0))),$IC160,"")</f>
        <v/>
      </c>
      <c r="KS160" s="293" t="str">
        <f>IF(AND(ISNUMBER(KS$14),ISNUMBER(MATCH($IC160,EE$15:EE$313,0))),$IC160,"")</f>
        <v/>
      </c>
      <c r="KT160" s="293" t="str">
        <f>IF(AND(ISNUMBER(KT$14),ISNUMBER(MATCH($IC160,EF$15:EF$313,0))),$IC160,"")</f>
        <v/>
      </c>
      <c r="KU160" s="293" t="str">
        <f>IF(AND(ISNUMBER(KU$14),ISNUMBER(MATCH($IC160,EG$15:EG$313,0))),$IC160,"")</f>
        <v/>
      </c>
      <c r="KV160" s="293" t="str">
        <f>IF(AND(ISNUMBER(KV$14),ISNUMBER(MATCH($IC160,EH$15:EH$313,0))),$IC160,"")</f>
        <v/>
      </c>
      <c r="KW160" s="293" t="str">
        <f>IF(AND(ISNUMBER(KW$14),ISNUMBER(MATCH($IC160,EI$15:EI$313,0))),$IC160,"")</f>
        <v/>
      </c>
      <c r="KX160" s="293" t="str">
        <f>IF(AND(ISNUMBER(KX$14),ISNUMBER(MATCH($IC160,EJ$15:EJ$313,0))),$IC160,"")</f>
        <v/>
      </c>
      <c r="KY160" s="293" t="str">
        <f>IF(AND(ISNUMBER(KY$14),ISNUMBER(MATCH($IC160,EK$15:EK$313,0))),$IC160,"")</f>
        <v/>
      </c>
      <c r="KZ160" s="293"/>
      <c r="LA160" s="293"/>
      <c r="LB160" s="293"/>
      <c r="LC160" s="75">
        <f>COUNTIF(JX160:KY160,"="&amp;IC160)</f>
        <v>1</v>
      </c>
      <c r="LD160" s="71"/>
      <c r="LE160" s="71"/>
      <c r="LF160" s="71"/>
      <c r="LG160" s="71"/>
      <c r="LH160" s="71"/>
      <c r="LI160" s="71"/>
      <c r="LJ160" s="71"/>
      <c r="LK160" s="71"/>
      <c r="LL160" s="71"/>
      <c r="LM160" s="71"/>
      <c r="LN160" s="71"/>
      <c r="LO160" s="71"/>
      <c r="LP160" s="71"/>
      <c r="LQ160" s="71"/>
    </row>
    <row r="161" spans="1:329" ht="6" customHeight="1" x14ac:dyDescent="0.25">
      <c r="A161" s="80"/>
      <c r="B161" s="305">
        <f t="shared" si="360"/>
        <v>147</v>
      </c>
      <c r="C161" s="207" t="s">
        <v>415</v>
      </c>
      <c r="D161" s="307" t="s">
        <v>530</v>
      </c>
      <c r="E161" s="71"/>
      <c r="F161" s="260"/>
      <c r="G161" s="261"/>
      <c r="H161" s="262"/>
      <c r="I161" s="260"/>
      <c r="J161" s="261"/>
      <c r="K161" s="262"/>
      <c r="L161" s="260"/>
      <c r="M161" s="261"/>
      <c r="N161" s="262"/>
      <c r="O161" s="260"/>
      <c r="P161" s="261"/>
      <c r="Q161" s="262"/>
      <c r="R161" s="260"/>
      <c r="S161" s="261"/>
      <c r="T161" s="262"/>
      <c r="U161" s="260"/>
      <c r="V161" s="261"/>
      <c r="W161" s="262"/>
      <c r="X161" s="260"/>
      <c r="Y161" s="261"/>
      <c r="Z161" s="262"/>
      <c r="AA161" s="260"/>
      <c r="AB161" s="261"/>
      <c r="AC161" s="262"/>
      <c r="AD161" s="260"/>
      <c r="AE161" s="261"/>
      <c r="AF161" s="262"/>
      <c r="AG161" s="260"/>
      <c r="AH161" s="261"/>
      <c r="AI161" s="262"/>
      <c r="AJ161" s="260"/>
      <c r="AK161" s="261"/>
      <c r="AL161" s="262"/>
      <c r="AM161" s="260"/>
      <c r="AN161" s="261"/>
      <c r="AO161" s="262"/>
      <c r="AP161" s="283"/>
      <c r="AQ161" s="356"/>
      <c r="AR161" s="351"/>
      <c r="AS161" s="283"/>
      <c r="AT161" s="356"/>
      <c r="AU161" s="351"/>
      <c r="AV161" s="260"/>
      <c r="AW161" s="261"/>
      <c r="AX161" s="262"/>
      <c r="AY161" s="260"/>
      <c r="AZ161" s="261"/>
      <c r="BA161" s="262"/>
      <c r="BB161" s="260"/>
      <c r="BC161" s="261"/>
      <c r="BD161" s="262"/>
      <c r="BE161" s="260"/>
      <c r="BF161" s="261"/>
      <c r="BG161" s="262"/>
      <c r="BH161" s="260"/>
      <c r="BI161" s="261"/>
      <c r="BJ161" s="262"/>
      <c r="BK161" s="260"/>
      <c r="BL161" s="261"/>
      <c r="BM161" s="262"/>
      <c r="BN161" s="260"/>
      <c r="BO161" s="261"/>
      <c r="BP161" s="262"/>
      <c r="BQ161" s="260"/>
      <c r="BR161" s="261"/>
      <c r="BS161" s="262"/>
      <c r="BT161" s="260"/>
      <c r="BU161" s="261"/>
      <c r="BV161" s="262"/>
      <c r="BW161" s="260"/>
      <c r="BX161" s="261"/>
      <c r="BY161" s="262"/>
      <c r="BZ161" s="260"/>
      <c r="CA161" s="261"/>
      <c r="CB161" s="262"/>
      <c r="CC161" s="260"/>
      <c r="CD161" s="261"/>
      <c r="CE161" s="262"/>
      <c r="CF161" s="376" t="s">
        <v>2</v>
      </c>
      <c r="CG161" s="229"/>
      <c r="CH161" s="230" t="str">
        <f>IF(ISNUMBER(FW161),IF(ISNUMBER(MATCH(GA161,$CG$15:$CG$313,0)),0,MAX(CH$14:CH160)+1),"")</f>
        <v/>
      </c>
      <c r="CI161" s="7" t="str">
        <f t="shared" si="265"/>
        <v/>
      </c>
      <c r="CJ161" s="7" t="str">
        <f t="shared" si="266"/>
        <v/>
      </c>
      <c r="CK161" s="7" t="str">
        <f t="shared" si="267"/>
        <v/>
      </c>
      <c r="CL161" s="7" t="str">
        <f t="shared" si="268"/>
        <v/>
      </c>
      <c r="CM161" s="7" t="str">
        <f t="shared" si="269"/>
        <v/>
      </c>
      <c r="CN161" s="7" t="str">
        <f t="shared" si="270"/>
        <v/>
      </c>
      <c r="CO161" s="7" t="str">
        <f t="shared" si="271"/>
        <v/>
      </c>
      <c r="CP161" s="7" t="str">
        <f t="shared" si="272"/>
        <v/>
      </c>
      <c r="CQ161" s="7" t="str">
        <f t="shared" si="273"/>
        <v/>
      </c>
      <c r="CR161" s="7" t="str">
        <f t="shared" si="274"/>
        <v/>
      </c>
      <c r="CS161" s="7" t="str">
        <f t="shared" si="275"/>
        <v/>
      </c>
      <c r="CT161" s="7" t="str">
        <f t="shared" si="276"/>
        <v/>
      </c>
      <c r="CU161" s="7" t="str">
        <f t="shared" si="277"/>
        <v/>
      </c>
      <c r="CV161" s="7" t="str">
        <f t="shared" si="278"/>
        <v/>
      </c>
      <c r="CW161" s="7" t="str">
        <f t="shared" si="279"/>
        <v/>
      </c>
      <c r="CX161" s="7" t="str">
        <f t="shared" si="280"/>
        <v/>
      </c>
      <c r="CY161" s="7" t="str">
        <f t="shared" si="281"/>
        <v/>
      </c>
      <c r="CZ161" s="7">
        <f t="shared" si="282"/>
        <v>20</v>
      </c>
      <c r="DA161" s="7">
        <f t="shared" si="283"/>
        <v>20</v>
      </c>
      <c r="DB161" s="7" t="str">
        <f t="shared" si="284"/>
        <v/>
      </c>
      <c r="DC161" s="7" t="str">
        <f t="shared" si="285"/>
        <v/>
      </c>
      <c r="DD161" s="7" t="str">
        <f t="shared" si="286"/>
        <v/>
      </c>
      <c r="DE161" s="7" t="str">
        <f t="shared" si="287"/>
        <v/>
      </c>
      <c r="DF161" s="7" t="str">
        <f t="shared" si="288"/>
        <v/>
      </c>
      <c r="DG161" s="7" t="str">
        <f t="shared" si="289"/>
        <v/>
      </c>
      <c r="DH161" s="7" t="str">
        <f t="shared" si="290"/>
        <v/>
      </c>
      <c r="DI161" s="65" t="s">
        <v>2</v>
      </c>
      <c r="DJ161" s="309" t="str">
        <f t="shared" si="291"/>
        <v>-</v>
      </c>
      <c r="DK161" s="309" t="str">
        <f t="shared" si="292"/>
        <v>-</v>
      </c>
      <c r="DL161" s="309" t="str">
        <f t="shared" si="293"/>
        <v>-</v>
      </c>
      <c r="DM161" s="309" t="str">
        <f t="shared" si="294"/>
        <v>-</v>
      </c>
      <c r="DN161" s="309" t="str">
        <f t="shared" si="295"/>
        <v>-</v>
      </c>
      <c r="DO161" s="309" t="str">
        <f t="shared" si="296"/>
        <v>-</v>
      </c>
      <c r="DP161" s="309" t="str">
        <f t="shared" si="297"/>
        <v>-</v>
      </c>
      <c r="DQ161" s="309" t="str">
        <f t="shared" si="298"/>
        <v>-</v>
      </c>
      <c r="DR161" s="309" t="str">
        <f t="shared" si="299"/>
        <v>-</v>
      </c>
      <c r="DS161" s="309" t="str">
        <f t="shared" si="300"/>
        <v>-</v>
      </c>
      <c r="DT161" s="309" t="str">
        <f t="shared" si="301"/>
        <v>-</v>
      </c>
      <c r="DU161" s="309" t="str">
        <f t="shared" si="302"/>
        <v>-</v>
      </c>
      <c r="DV161" s="309" t="str">
        <f t="shared" si="303"/>
        <v>-</v>
      </c>
      <c r="DW161" s="309" t="str">
        <f t="shared" si="304"/>
        <v>-</v>
      </c>
      <c r="DX161" s="309" t="str">
        <f t="shared" si="305"/>
        <v>-</v>
      </c>
      <c r="DY161" s="309" t="str">
        <f t="shared" si="306"/>
        <v>-</v>
      </c>
      <c r="DZ161" s="309" t="str">
        <f t="shared" si="307"/>
        <v>-</v>
      </c>
      <c r="EA161" s="309" t="str">
        <f t="shared" si="308"/>
        <v>bt</v>
      </c>
      <c r="EB161" s="309" t="str">
        <f t="shared" si="309"/>
        <v>botm</v>
      </c>
      <c r="EC161" s="309" t="str">
        <f t="shared" si="310"/>
        <v>-</v>
      </c>
      <c r="ED161" s="309" t="str">
        <f t="shared" si="311"/>
        <v>-</v>
      </c>
      <c r="EE161" s="309" t="str">
        <f t="shared" si="312"/>
        <v>-</v>
      </c>
      <c r="EF161" s="309" t="str">
        <f t="shared" si="313"/>
        <v>-</v>
      </c>
      <c r="EG161" s="309" t="str">
        <f t="shared" si="314"/>
        <v>-</v>
      </c>
      <c r="EH161" s="309" t="str">
        <f t="shared" si="315"/>
        <v>-</v>
      </c>
      <c r="EI161" s="309" t="str">
        <f t="shared" si="316"/>
        <v>-</v>
      </c>
      <c r="EJ161" s="7"/>
      <c r="EK161" s="7"/>
      <c r="EL161" s="7"/>
      <c r="EM161" s="34"/>
      <c r="EN161" s="66" t="str">
        <f t="shared" si="317"/>
        <v>-</v>
      </c>
      <c r="EO161" s="66" t="str">
        <f t="shared" si="318"/>
        <v>-</v>
      </c>
      <c r="EP161" s="66" t="str">
        <f t="shared" si="319"/>
        <v>-</v>
      </c>
      <c r="EQ161" s="66" t="str">
        <f t="shared" si="320"/>
        <v>-</v>
      </c>
      <c r="ER161" s="66" t="str">
        <f t="shared" si="321"/>
        <v>-</v>
      </c>
      <c r="ES161" s="66" t="str">
        <f t="shared" si="322"/>
        <v>-</v>
      </c>
      <c r="ET161" s="66" t="str">
        <f t="shared" si="323"/>
        <v>-</v>
      </c>
      <c r="EU161" s="66" t="str">
        <f t="shared" si="324"/>
        <v>-</v>
      </c>
      <c r="EV161" s="66" t="str">
        <f t="shared" si="325"/>
        <v>-</v>
      </c>
      <c r="EW161" s="66" t="str">
        <f t="shared" si="326"/>
        <v>-</v>
      </c>
      <c r="EX161" s="66" t="str">
        <f t="shared" si="327"/>
        <v>-</v>
      </c>
      <c r="EY161" s="66" t="str">
        <f t="shared" si="328"/>
        <v>-</v>
      </c>
      <c r="EZ161" s="66" t="str">
        <f t="shared" si="329"/>
        <v>-</v>
      </c>
      <c r="FA161" s="66" t="str">
        <f t="shared" si="330"/>
        <v>-</v>
      </c>
      <c r="FB161" s="66" t="str">
        <f t="shared" si="331"/>
        <v>-</v>
      </c>
      <c r="FC161" s="66" t="str">
        <f t="shared" si="332"/>
        <v>-</v>
      </c>
      <c r="FD161" s="66" t="str">
        <f t="shared" si="333"/>
        <v>-</v>
      </c>
      <c r="FE161" s="66" t="str">
        <f t="shared" si="334"/>
        <v xml:space="preserve"> =-100*np.ones((nlay,nrow,ncol))</v>
      </c>
      <c r="FF161" s="66">
        <f t="shared" si="335"/>
        <v>-100</v>
      </c>
      <c r="FG161" s="66" t="str">
        <f t="shared" si="336"/>
        <v>-</v>
      </c>
      <c r="FH161" s="66" t="str">
        <f t="shared" si="337"/>
        <v>-</v>
      </c>
      <c r="FI161" s="66" t="str">
        <f t="shared" si="338"/>
        <v>-</v>
      </c>
      <c r="FJ161" s="66" t="str">
        <f t="shared" si="339"/>
        <v>-</v>
      </c>
      <c r="FK161" s="66" t="str">
        <f t="shared" si="340"/>
        <v>-</v>
      </c>
      <c r="FL161" s="66" t="str">
        <f t="shared" si="341"/>
        <v>-</v>
      </c>
      <c r="FM161" s="66" t="str">
        <f t="shared" si="342"/>
        <v>-</v>
      </c>
      <c r="FN161" s="7"/>
      <c r="FO161" s="7"/>
      <c r="FP161" s="7"/>
      <c r="FQ161" s="97" t="s">
        <v>2</v>
      </c>
      <c r="FR161" s="71"/>
      <c r="FS161" s="7">
        <f>IF(ISNUMBER(INDEX($CI$15:$DI$314,$B161,GC$5)),MAX(FS$14:FS160)+1,0)</f>
        <v>0</v>
      </c>
      <c r="FT161" s="7" t="str">
        <f t="shared" si="343"/>
        <v/>
      </c>
      <c r="FU161" s="7" t="str">
        <f t="shared" si="344"/>
        <v/>
      </c>
      <c r="FV161" s="291">
        <f t="shared" si="345"/>
        <v>147</v>
      </c>
      <c r="FW161" s="291" t="str">
        <f t="shared" si="346"/>
        <v/>
      </c>
      <c r="FX161" s="291"/>
      <c r="FY161" s="85" t="str">
        <f t="shared" si="347"/>
        <v/>
      </c>
      <c r="FZ161" s="338">
        <f t="shared" si="348"/>
        <v>0</v>
      </c>
      <c r="GA161" s="316" t="str">
        <f t="shared" si="349"/>
        <v/>
      </c>
      <c r="GB161" s="28" t="str">
        <f t="shared" si="350"/>
        <v/>
      </c>
      <c r="GC161" s="279"/>
      <c r="GD161" s="72"/>
      <c r="GE161" s="72"/>
      <c r="GF161" s="72"/>
      <c r="GG161" s="72"/>
      <c r="GH161" s="72"/>
      <c r="GI161" s="72"/>
      <c r="GJ161" s="72"/>
      <c r="GK161" s="72"/>
      <c r="GL161" s="72"/>
      <c r="GM161" s="72"/>
      <c r="GN161" s="72"/>
      <c r="GO161" s="279" t="str">
        <f>IF(IF(ISNUMBER(MATCH(INDEX($HA161:$LB161,1,GO$14),$GA$15:$GA$313,0)),1,"")=1,INDEX($HA161:$LB161,1,GO$14),"")</f>
        <v/>
      </c>
      <c r="GP161" s="286" t="str">
        <f t="shared" si="351"/>
        <v/>
      </c>
      <c r="GQ161" s="72"/>
      <c r="GR161" s="339" t="str">
        <f>IF(ISNUMBER(IF161),INDEX($GA$15:$GA$313,MATCH(IF161,$IE$15:$IE$190,0),1),"")</f>
        <v/>
      </c>
      <c r="GS161" s="341" t="str">
        <f t="shared" si="352"/>
        <v/>
      </c>
      <c r="GT161" s="340" t="str">
        <f t="shared" si="353"/>
        <v/>
      </c>
      <c r="GU161" s="279"/>
      <c r="GV161" s="72"/>
      <c r="GW161" s="72"/>
      <c r="GX161" s="72"/>
      <c r="GY161" s="72"/>
      <c r="GZ161" s="71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293"/>
      <c r="HL161" s="293"/>
      <c r="HM161" s="75"/>
      <c r="HN161" s="293">
        <f>IF(HA161&lt;&gt;"",MAX(HN$14:HN160)+1,0)</f>
        <v>0</v>
      </c>
      <c r="HO161" s="293">
        <f>IF(HB161&lt;&gt;"",MAX(HO$14:HO160)+1,0)</f>
        <v>0</v>
      </c>
      <c r="HP161" s="293">
        <f>IF(HC161&lt;&gt;"",MAX(HP$14:HP160)+1,0)</f>
        <v>0</v>
      </c>
      <c r="HQ161" s="293">
        <f>IF(HD161&lt;&gt;"",MAX(HQ$14:HQ160)+1,0)</f>
        <v>0</v>
      </c>
      <c r="HR161" s="293">
        <f>IF(HE161&lt;&gt;"",MAX(HR$14:HR160)+1,0)</f>
        <v>0</v>
      </c>
      <c r="HS161" s="293">
        <f>IF(HF161&lt;&gt;"",MAX(HS$14:HS160)+1,0)</f>
        <v>0</v>
      </c>
      <c r="HT161" s="293">
        <f>IF(HG161&lt;&gt;"",MAX(HT$14:HT160)+1,0)</f>
        <v>0</v>
      </c>
      <c r="HU161" s="293">
        <f>IF(HH161&lt;&gt;"",MAX(HU$14:HU160)+1,0)</f>
        <v>0</v>
      </c>
      <c r="HV161" s="293">
        <f>IF(HI161&lt;&gt;"",MAX(HV$14:HV160)+1,0)</f>
        <v>0</v>
      </c>
      <c r="HW161" s="293">
        <f>IF(HJ161&lt;&gt;"",MAX(HW$14:HW160)+1,0)</f>
        <v>0</v>
      </c>
      <c r="HX161" s="293">
        <f>IF(HK161&lt;&gt;"",MAX(HX$14:HX160)+1,0)</f>
        <v>0</v>
      </c>
      <c r="HY161" s="293">
        <f>IF(HL161&lt;&gt;"",MAX(HY$14:HY160)+1,0)</f>
        <v>0</v>
      </c>
      <c r="HZ161" s="75">
        <f t="shared" si="354"/>
        <v>5</v>
      </c>
      <c r="IA161" s="75">
        <f t="shared" si="355"/>
        <v>0</v>
      </c>
      <c r="IB161" s="75">
        <f t="shared" si="356"/>
        <v>7</v>
      </c>
      <c r="IC161" s="75" t="str">
        <f t="shared" si="357"/>
        <v>drn_ts</v>
      </c>
      <c r="ID161" s="395" t="str">
        <f t="shared" si="358"/>
        <v/>
      </c>
      <c r="IE161" s="394">
        <f>IF(ISNUMBER(MATCH(GA161,$IC$15:$IC$313,0)),0,MAX(IE$14:IE160)+1)</f>
        <v>0</v>
      </c>
      <c r="IF161" s="394" t="str">
        <f t="shared" si="359"/>
        <v/>
      </c>
      <c r="IG161" s="383"/>
      <c r="IH161" s="80"/>
      <c r="II161" s="19"/>
      <c r="IJ161" s="282"/>
      <c r="IK161" s="71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  <c r="IY161" s="19"/>
      <c r="IZ161" s="19"/>
      <c r="JW161" s="71"/>
      <c r="JX161" s="293" t="str">
        <f>IF(AND(ISNUMBER(JX$14),ISNUMBER(MATCH($IC161,DJ$15:DJ$313,0))),$IC161,"")</f>
        <v/>
      </c>
      <c r="JY161" s="293" t="str">
        <f>IF(AND(ISNUMBER(JY$14),ISNUMBER(MATCH($IC161,DK$15:DK$313,0))),$IC161,"")</f>
        <v/>
      </c>
      <c r="JZ161" s="293" t="str">
        <f>IF(AND(ISNUMBER(JZ$14),ISNUMBER(MATCH($IC161,DL$15:DL$313,0))),$IC161,"")</f>
        <v/>
      </c>
      <c r="KA161" s="293" t="str">
        <f>IF(AND(ISNUMBER(KA$14),ISNUMBER(MATCH($IC161,DM$15:DM$313,0))),$IC161,"")</f>
        <v/>
      </c>
      <c r="KB161" s="293" t="str">
        <f>IF(AND(ISNUMBER(KB$14),ISNUMBER(MATCH($IC161,DN$15:DN$313,0))),$IC161,"")</f>
        <v/>
      </c>
      <c r="KC161" s="293" t="str">
        <f>IF(AND(ISNUMBER(KC$14),ISNUMBER(MATCH($IC161,DO$15:DO$313,0))),$IC161,"")</f>
        <v/>
      </c>
      <c r="KD161" s="293" t="str">
        <f>IF(AND(ISNUMBER(KD$14),ISNUMBER(MATCH($IC161,DP$15:DP$313,0))),$IC161,"")</f>
        <v/>
      </c>
      <c r="KE161" s="293" t="str">
        <f>IF(AND(ISNUMBER(KE$14),ISNUMBER(MATCH($IC161,DQ$15:DQ$313,0))),$IC161,"")</f>
        <v/>
      </c>
      <c r="KF161" s="293" t="str">
        <f>IF(AND(ISNUMBER(KF$14),ISNUMBER(MATCH($IC161,DR$15:DR$313,0))),$IC161,"")</f>
        <v/>
      </c>
      <c r="KG161" s="293" t="str">
        <f>IF(AND(ISNUMBER(KG$14),ISNUMBER(MATCH($IC161,DS$15:DS$313,0))),$IC161,"")</f>
        <v/>
      </c>
      <c r="KH161" s="293" t="str">
        <f>IF(AND(ISNUMBER(KH$14),ISNUMBER(MATCH($IC161,DT$15:DT$313,0))),$IC161,"")</f>
        <v/>
      </c>
      <c r="KI161" s="293" t="str">
        <f>IF(AND(ISNUMBER(KI$14),ISNUMBER(MATCH($IC161,DU$15:DU$313,0))),$IC161,"")</f>
        <v/>
      </c>
      <c r="KJ161" s="293" t="str">
        <f>IF(AND(ISNUMBER(KJ$14),ISNUMBER(MATCH($IC161,DV$15:DV$313,0))),$IC161,"")</f>
        <v/>
      </c>
      <c r="KK161" s="293" t="str">
        <f>IF(AND(ISNUMBER(KK$14),ISNUMBER(MATCH($IC161,DW$15:DW$313,0))),$IC161,"")</f>
        <v/>
      </c>
      <c r="KL161" s="293" t="str">
        <f>IF(AND(ISNUMBER(KL$14),ISNUMBER(MATCH($IC161,DX$15:DX$313,0))),$IC161,"")</f>
        <v/>
      </c>
      <c r="KM161" s="293" t="str">
        <f>IF(AND(ISNUMBER(KM$14),ISNUMBER(MATCH($IC161,DY$15:DY$313,0))),$IC161,"")</f>
        <v/>
      </c>
      <c r="KN161" s="293" t="str">
        <f>IF(AND(ISNUMBER(KN$14),ISNUMBER(MATCH($IC161,DZ$15:DZ$313,0))),$IC161,"")</f>
        <v/>
      </c>
      <c r="KO161" s="293" t="str">
        <f>IF(AND(ISNUMBER(KO$14),ISNUMBER(MATCH($IC161,EA$15:EA$313,0))),$IC161,"")</f>
        <v/>
      </c>
      <c r="KP161" s="293" t="str">
        <f>IF(AND(ISNUMBER(KP$14),ISNUMBER(MATCH($IC161,EB$15:EB$313,0))),$IC161,"")</f>
        <v/>
      </c>
      <c r="KQ161" s="293" t="str">
        <f>IF(AND(ISNUMBER(KQ$14),ISNUMBER(MATCH($IC161,EC$15:EC$313,0))),$IC161,"")</f>
        <v/>
      </c>
      <c r="KR161" s="293" t="str">
        <f>IF(AND(ISNUMBER(KR$14),ISNUMBER(MATCH($IC161,ED$15:ED$313,0))),$IC161,"")</f>
        <v/>
      </c>
      <c r="KS161" s="293" t="str">
        <f>IF(AND(ISNUMBER(KS$14),ISNUMBER(MATCH($IC161,EE$15:EE$313,0))),$IC161,"")</f>
        <v/>
      </c>
      <c r="KT161" s="293" t="str">
        <f>IF(AND(ISNUMBER(KT$14),ISNUMBER(MATCH($IC161,EF$15:EF$313,0))),$IC161,"")</f>
        <v/>
      </c>
      <c r="KU161" s="293" t="str">
        <f>IF(AND(ISNUMBER(KU$14),ISNUMBER(MATCH($IC161,EG$15:EG$313,0))),$IC161,"")</f>
        <v/>
      </c>
      <c r="KV161" s="293" t="str">
        <f>IF(AND(ISNUMBER(KV$14),ISNUMBER(MATCH($IC161,EH$15:EH$313,0))),$IC161,"")</f>
        <v/>
      </c>
      <c r="KW161" s="293" t="str">
        <f>IF(AND(ISNUMBER(KW$14),ISNUMBER(MATCH($IC161,EI$15:EI$313,0))),$IC161,"")</f>
        <v/>
      </c>
      <c r="KX161" s="293" t="str">
        <f>IF(AND(ISNUMBER(KX$14),ISNUMBER(MATCH($IC161,EJ$15:EJ$313,0))),$IC161,"")</f>
        <v/>
      </c>
      <c r="KY161" s="293" t="str">
        <f>IF(AND(ISNUMBER(KY$14),ISNUMBER(MATCH($IC161,EK$15:EK$313,0))),$IC161,"")</f>
        <v/>
      </c>
      <c r="KZ161" s="293"/>
      <c r="LA161" s="293"/>
      <c r="LB161" s="293"/>
      <c r="LC161" s="75">
        <f>COUNTIF(JX161:KY161,"="&amp;IC161)</f>
        <v>0</v>
      </c>
      <c r="LD161" s="71"/>
      <c r="LE161" s="71"/>
      <c r="LF161" s="71"/>
      <c r="LG161" s="71"/>
      <c r="LH161" s="71"/>
      <c r="LI161" s="71"/>
      <c r="LJ161" s="71"/>
      <c r="LK161" s="71"/>
      <c r="LL161" s="71"/>
      <c r="LM161" s="71"/>
      <c r="LN161" s="71"/>
      <c r="LO161" s="71"/>
      <c r="LP161" s="71"/>
      <c r="LQ161" s="71"/>
    </row>
    <row r="162" spans="1:329" ht="6" customHeight="1" x14ac:dyDescent="0.25">
      <c r="A162" s="80"/>
      <c r="B162" s="305">
        <f t="shared" si="360"/>
        <v>148</v>
      </c>
      <c r="C162" s="207" t="s">
        <v>263</v>
      </c>
      <c r="D162" s="307" t="s">
        <v>531</v>
      </c>
      <c r="E162" s="71"/>
      <c r="F162" s="260"/>
      <c r="G162" s="261"/>
      <c r="H162" s="262"/>
      <c r="I162" s="260"/>
      <c r="J162" s="261"/>
      <c r="K162" s="262"/>
      <c r="L162" s="260"/>
      <c r="M162" s="261"/>
      <c r="N162" s="262"/>
      <c r="O162" s="260"/>
      <c r="P162" s="261"/>
      <c r="Q162" s="262"/>
      <c r="R162" s="260"/>
      <c r="S162" s="261"/>
      <c r="T162" s="262"/>
      <c r="U162" s="260"/>
      <c r="V162" s="261"/>
      <c r="W162" s="262"/>
      <c r="X162" s="260"/>
      <c r="Y162" s="261"/>
      <c r="Z162" s="262"/>
      <c r="AA162" s="260"/>
      <c r="AB162" s="261"/>
      <c r="AC162" s="262"/>
      <c r="AD162" s="260"/>
      <c r="AE162" s="261"/>
      <c r="AF162" s="262"/>
      <c r="AG162" s="260"/>
      <c r="AH162" s="261"/>
      <c r="AI162" s="262"/>
      <c r="AJ162" s="260"/>
      <c r="AK162" s="261"/>
      <c r="AL162" s="262"/>
      <c r="AM162" s="260"/>
      <c r="AN162" s="261"/>
      <c r="AO162" s="262"/>
      <c r="AP162" s="283"/>
      <c r="AQ162" s="356"/>
      <c r="AR162" s="351"/>
      <c r="AS162" s="283"/>
      <c r="AT162" s="356"/>
      <c r="AU162" s="351"/>
      <c r="AV162" s="260"/>
      <c r="AW162" s="261"/>
      <c r="AX162" s="262"/>
      <c r="AY162" s="260"/>
      <c r="AZ162" s="261"/>
      <c r="BA162" s="262"/>
      <c r="BB162" s="260"/>
      <c r="BC162" s="261"/>
      <c r="BD162" s="262"/>
      <c r="BE162" s="260"/>
      <c r="BF162" s="261"/>
      <c r="BG162" s="262"/>
      <c r="BH162" s="260"/>
      <c r="BI162" s="261"/>
      <c r="BJ162" s="262"/>
      <c r="BK162" s="260"/>
      <c r="BL162" s="261"/>
      <c r="BM162" s="262"/>
      <c r="BN162" s="260"/>
      <c r="BO162" s="261"/>
      <c r="BP162" s="262"/>
      <c r="BQ162" s="260"/>
      <c r="BR162" s="261"/>
      <c r="BS162" s="262"/>
      <c r="BT162" s="260"/>
      <c r="BU162" s="261"/>
      <c r="BV162" s="262"/>
      <c r="BW162" s="260"/>
      <c r="BX162" s="261"/>
      <c r="BY162" s="262"/>
      <c r="BZ162" s="260"/>
      <c r="CA162" s="261"/>
      <c r="CB162" s="262"/>
      <c r="CC162" s="260"/>
      <c r="CD162" s="261"/>
      <c r="CE162" s="262"/>
      <c r="CF162" s="376" t="s">
        <v>2</v>
      </c>
      <c r="CG162" s="229"/>
      <c r="CH162" s="230" t="str">
        <f>IF(ISNUMBER(FW162),IF(ISNUMBER(MATCH(GA162,$CG$15:$CG$313,0)),0,MAX(CH$14:CH161)+1),"")</f>
        <v/>
      </c>
      <c r="CI162" s="7" t="str">
        <f t="shared" si="265"/>
        <v/>
      </c>
      <c r="CJ162" s="7" t="str">
        <f t="shared" si="266"/>
        <v/>
      </c>
      <c r="CK162" s="7" t="str">
        <f t="shared" si="267"/>
        <v/>
      </c>
      <c r="CL162" s="7" t="str">
        <f t="shared" si="268"/>
        <v/>
      </c>
      <c r="CM162" s="7" t="str">
        <f t="shared" si="269"/>
        <v/>
      </c>
      <c r="CN162" s="7" t="str">
        <f t="shared" si="270"/>
        <v/>
      </c>
      <c r="CO162" s="7" t="str">
        <f t="shared" si="271"/>
        <v/>
      </c>
      <c r="CP162" s="7">
        <f t="shared" si="272"/>
        <v>34</v>
      </c>
      <c r="CQ162" s="7" t="str">
        <f t="shared" si="273"/>
        <v/>
      </c>
      <c r="CR162" s="7">
        <f t="shared" si="274"/>
        <v>19</v>
      </c>
      <c r="CS162" s="7" t="str">
        <f t="shared" si="275"/>
        <v/>
      </c>
      <c r="CT162" s="7" t="str">
        <f t="shared" si="276"/>
        <v/>
      </c>
      <c r="CU162" s="7" t="str">
        <f t="shared" si="277"/>
        <v/>
      </c>
      <c r="CV162" s="7" t="str">
        <f t="shared" si="278"/>
        <v/>
      </c>
      <c r="CW162" s="7" t="str">
        <f t="shared" si="279"/>
        <v/>
      </c>
      <c r="CX162" s="7" t="str">
        <f t="shared" si="280"/>
        <v/>
      </c>
      <c r="CY162" s="7" t="str">
        <f t="shared" si="281"/>
        <v/>
      </c>
      <c r="CZ162" s="7">
        <f t="shared" si="282"/>
        <v>21</v>
      </c>
      <c r="DA162" s="7">
        <f t="shared" si="283"/>
        <v>21</v>
      </c>
      <c r="DB162" s="7" t="str">
        <f t="shared" si="284"/>
        <v/>
      </c>
      <c r="DC162" s="7" t="str">
        <f t="shared" si="285"/>
        <v/>
      </c>
      <c r="DD162" s="7" t="str">
        <f t="shared" si="286"/>
        <v/>
      </c>
      <c r="DE162" s="7" t="str">
        <f t="shared" si="287"/>
        <v/>
      </c>
      <c r="DF162" s="7" t="str">
        <f t="shared" si="288"/>
        <v/>
      </c>
      <c r="DG162" s="7" t="str">
        <f t="shared" si="289"/>
        <v/>
      </c>
      <c r="DH162" s="7" t="str">
        <f t="shared" si="290"/>
        <v/>
      </c>
      <c r="DI162" s="65" t="s">
        <v>2</v>
      </c>
      <c r="DJ162" s="309" t="str">
        <f t="shared" si="291"/>
        <v>-</v>
      </c>
      <c r="DK162" s="309" t="str">
        <f t="shared" si="292"/>
        <v>-</v>
      </c>
      <c r="DL162" s="309" t="str">
        <f t="shared" si="293"/>
        <v>-</v>
      </c>
      <c r="DM162" s="309" t="str">
        <f t="shared" si="294"/>
        <v>-</v>
      </c>
      <c r="DN162" s="309" t="str">
        <f t="shared" si="295"/>
        <v>-</v>
      </c>
      <c r="DO162" s="309" t="str">
        <f t="shared" si="296"/>
        <v>-</v>
      </c>
      <c r="DP162" s="309" t="str">
        <f t="shared" si="297"/>
        <v>-</v>
      </c>
      <c r="DQ162" s="309" t="str">
        <f t="shared" si="298"/>
        <v>idomain</v>
      </c>
      <c r="DR162" s="309" t="str">
        <f t="shared" si="299"/>
        <v>-</v>
      </c>
      <c r="DS162" s="309" t="str">
        <f t="shared" si="300"/>
        <v>idomain</v>
      </c>
      <c r="DT162" s="309" t="str">
        <f t="shared" si="301"/>
        <v>-</v>
      </c>
      <c r="DU162" s="309" t="str">
        <f t="shared" si="302"/>
        <v>-</v>
      </c>
      <c r="DV162" s="309" t="str">
        <f t="shared" si="303"/>
        <v>-</v>
      </c>
      <c r="DW162" s="309" t="str">
        <f t="shared" si="304"/>
        <v>-</v>
      </c>
      <c r="DX162" s="309" t="str">
        <f t="shared" si="305"/>
        <v>-</v>
      </c>
      <c r="DY162" s="309" t="str">
        <f t="shared" si="306"/>
        <v>-</v>
      </c>
      <c r="DZ162" s="309" t="str">
        <f t="shared" si="307"/>
        <v>-</v>
      </c>
      <c r="EA162" s="309" t="str">
        <f t="shared" si="308"/>
        <v>idomain</v>
      </c>
      <c r="EB162" s="309" t="str">
        <f t="shared" si="309"/>
        <v>Idomain</v>
      </c>
      <c r="EC162" s="309" t="str">
        <f t="shared" si="310"/>
        <v>-</v>
      </c>
      <c r="ED162" s="309" t="str">
        <f t="shared" si="311"/>
        <v>-</v>
      </c>
      <c r="EE162" s="309" t="str">
        <f t="shared" si="312"/>
        <v>-</v>
      </c>
      <c r="EF162" s="309" t="str">
        <f t="shared" si="313"/>
        <v>-</v>
      </c>
      <c r="EG162" s="309" t="str">
        <f t="shared" si="314"/>
        <v>-</v>
      </c>
      <c r="EH162" s="309" t="str">
        <f t="shared" si="315"/>
        <v>-</v>
      </c>
      <c r="EI162" s="309" t="str">
        <f t="shared" si="316"/>
        <v>-</v>
      </c>
      <c r="EJ162" s="7"/>
      <c r="EK162" s="7"/>
      <c r="EL162" s="7"/>
      <c r="EM162" s="34"/>
      <c r="EN162" s="66" t="str">
        <f t="shared" si="317"/>
        <v>-</v>
      </c>
      <c r="EO162" s="66" t="str">
        <f t="shared" si="318"/>
        <v>-</v>
      </c>
      <c r="EP162" s="66" t="str">
        <f t="shared" si="319"/>
        <v>-</v>
      </c>
      <c r="EQ162" s="66" t="str">
        <f t="shared" si="320"/>
        <v>-</v>
      </c>
      <c r="ER162" s="66" t="str">
        <f t="shared" si="321"/>
        <v>-</v>
      </c>
      <c r="ES162" s="66" t="str">
        <f t="shared" si="322"/>
        <v>-</v>
      </c>
      <c r="ET162" s="66" t="str">
        <f t="shared" si="323"/>
        <v>-</v>
      </c>
      <c r="EU162" s="66" t="str">
        <f t="shared" si="324"/>
        <v>np.ones((nlay,nrow,ncol),dtype=int)</v>
      </c>
      <c r="EV162" s="66" t="str">
        <f t="shared" si="325"/>
        <v>-</v>
      </c>
      <c r="EW162" s="66">
        <f t="shared" si="326"/>
        <v>1</v>
      </c>
      <c r="EX162" s="66" t="str">
        <f t="shared" si="327"/>
        <v>-</v>
      </c>
      <c r="EY162" s="66" t="str">
        <f t="shared" si="328"/>
        <v>-</v>
      </c>
      <c r="EZ162" s="66" t="str">
        <f t="shared" si="329"/>
        <v>-</v>
      </c>
      <c r="FA162" s="66" t="str">
        <f t="shared" si="330"/>
        <v>-</v>
      </c>
      <c r="FB162" s="66" t="str">
        <f t="shared" si="331"/>
        <v>-</v>
      </c>
      <c r="FC162" s="66" t="str">
        <f t="shared" si="332"/>
        <v>-</v>
      </c>
      <c r="FD162" s="66" t="str">
        <f t="shared" si="333"/>
        <v>-</v>
      </c>
      <c r="FE162" s="66" t="str">
        <f t="shared" si="334"/>
        <v>i</v>
      </c>
      <c r="FF162" s="66" t="str">
        <f t="shared" si="335"/>
        <v>1|2x</v>
      </c>
      <c r="FG162" s="66" t="str">
        <f t="shared" si="336"/>
        <v>-</v>
      </c>
      <c r="FH162" s="66" t="str">
        <f t="shared" si="337"/>
        <v>-</v>
      </c>
      <c r="FI162" s="66" t="str">
        <f t="shared" si="338"/>
        <v>-</v>
      </c>
      <c r="FJ162" s="66" t="str">
        <f t="shared" si="339"/>
        <v>-</v>
      </c>
      <c r="FK162" s="66" t="str">
        <f t="shared" si="340"/>
        <v>-</v>
      </c>
      <c r="FL162" s="66" t="str">
        <f t="shared" si="341"/>
        <v>-</v>
      </c>
      <c r="FM162" s="66" t="str">
        <f t="shared" si="342"/>
        <v>-</v>
      </c>
      <c r="FN162" s="7"/>
      <c r="FO162" s="7"/>
      <c r="FP162" s="7"/>
      <c r="FQ162" s="97" t="s">
        <v>2</v>
      </c>
      <c r="FR162" s="71"/>
      <c r="FS162" s="7">
        <f>IF(ISNUMBER(INDEX($CI$15:$DI$314,$B162,GC$5)),MAX(FS$14:FS161)+1,0)</f>
        <v>0</v>
      </c>
      <c r="FT162" s="7" t="str">
        <f t="shared" si="343"/>
        <v/>
      </c>
      <c r="FU162" s="7" t="str">
        <f t="shared" si="344"/>
        <v/>
      </c>
      <c r="FV162" s="291">
        <f t="shared" si="345"/>
        <v>148</v>
      </c>
      <c r="FW162" s="291" t="str">
        <f t="shared" si="346"/>
        <v/>
      </c>
      <c r="FX162" s="291"/>
      <c r="FY162" s="85" t="str">
        <f t="shared" si="347"/>
        <v/>
      </c>
      <c r="FZ162" s="338">
        <f t="shared" si="348"/>
        <v>0</v>
      </c>
      <c r="GA162" s="316" t="str">
        <f t="shared" si="349"/>
        <v/>
      </c>
      <c r="GB162" s="28" t="str">
        <f t="shared" si="350"/>
        <v/>
      </c>
      <c r="GC162" s="279"/>
      <c r="GD162" s="72"/>
      <c r="GE162" s="72"/>
      <c r="GF162" s="72"/>
      <c r="GG162" s="72"/>
      <c r="GH162" s="72"/>
      <c r="GI162" s="72"/>
      <c r="GJ162" s="72"/>
      <c r="GK162" s="72"/>
      <c r="GL162" s="72"/>
      <c r="GM162" s="72"/>
      <c r="GN162" s="72"/>
      <c r="GO162" s="279" t="str">
        <f>IF(IF(ISNUMBER(MATCH(INDEX($HA162:$LB162,1,GO$14),$GA$15:$GA$313,0)),1,"")=1,INDEX($HA162:$LB162,1,GO$14),"")</f>
        <v/>
      </c>
      <c r="GP162" s="286" t="str">
        <f t="shared" si="351"/>
        <v/>
      </c>
      <c r="GQ162" s="72"/>
      <c r="GR162" s="339" t="str">
        <f>IF(ISNUMBER(IF162),INDEX($GA$15:$GA$313,MATCH(IF162,$IE$15:$IE$190,0),1),"")</f>
        <v/>
      </c>
      <c r="GS162" s="341" t="str">
        <f t="shared" si="352"/>
        <v/>
      </c>
      <c r="GT162" s="340" t="str">
        <f t="shared" si="353"/>
        <v/>
      </c>
      <c r="GU162" s="279"/>
      <c r="GV162" s="72"/>
      <c r="GW162" s="72"/>
      <c r="GX162" s="72"/>
      <c r="GY162" s="72"/>
      <c r="GZ162" s="71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293"/>
      <c r="HL162" s="293"/>
      <c r="HM162" s="75"/>
      <c r="HN162" s="293">
        <f>IF(HA162&lt;&gt;"",MAX(HN$14:HN161)+1,0)</f>
        <v>0</v>
      </c>
      <c r="HO162" s="293">
        <f>IF(HB162&lt;&gt;"",MAX(HO$14:HO161)+1,0)</f>
        <v>0</v>
      </c>
      <c r="HP162" s="293">
        <f>IF(HC162&lt;&gt;"",MAX(HP$14:HP161)+1,0)</f>
        <v>0</v>
      </c>
      <c r="HQ162" s="293">
        <f>IF(HD162&lt;&gt;"",MAX(HQ$14:HQ161)+1,0)</f>
        <v>0</v>
      </c>
      <c r="HR162" s="293">
        <f>IF(HE162&lt;&gt;"",MAX(HR$14:HR161)+1,0)</f>
        <v>0</v>
      </c>
      <c r="HS162" s="293">
        <f>IF(HF162&lt;&gt;"",MAX(HS$14:HS161)+1,0)</f>
        <v>0</v>
      </c>
      <c r="HT162" s="293">
        <f>IF(HG162&lt;&gt;"",MAX(HT$14:HT161)+1,0)</f>
        <v>0</v>
      </c>
      <c r="HU162" s="293">
        <f>IF(HH162&lt;&gt;"",MAX(HU$14:HU161)+1,0)</f>
        <v>0</v>
      </c>
      <c r="HV162" s="293">
        <f>IF(HI162&lt;&gt;"",MAX(HV$14:HV161)+1,0)</f>
        <v>0</v>
      </c>
      <c r="HW162" s="293">
        <f>IF(HJ162&lt;&gt;"",MAX(HW$14:HW161)+1,0)</f>
        <v>0</v>
      </c>
      <c r="HX162" s="293">
        <f>IF(HK162&lt;&gt;"",MAX(HX$14:HX161)+1,0)</f>
        <v>0</v>
      </c>
      <c r="HY162" s="293">
        <f>IF(HL162&lt;&gt;"",MAX(HY$14:HY161)+1,0)</f>
        <v>0</v>
      </c>
      <c r="HZ162" s="75">
        <f t="shared" si="354"/>
        <v>5</v>
      </c>
      <c r="IA162" s="75">
        <f t="shared" si="355"/>
        <v>0</v>
      </c>
      <c r="IB162" s="75">
        <f t="shared" si="356"/>
        <v>8</v>
      </c>
      <c r="IC162" s="75">
        <f t="shared" si="357"/>
        <v>0</v>
      </c>
      <c r="ID162" s="395" t="str">
        <f t="shared" si="358"/>
        <v/>
      </c>
      <c r="IE162" s="394">
        <f>IF(ISNUMBER(MATCH(GA162,$IC$15:$IC$313,0)),0,MAX(IE$14:IE161)+1)</f>
        <v>0</v>
      </c>
      <c r="IF162" s="394" t="str">
        <f t="shared" si="359"/>
        <v/>
      </c>
      <c r="IG162" s="383"/>
      <c r="IH162" s="80"/>
      <c r="II162" s="19"/>
      <c r="IJ162" s="282"/>
      <c r="IK162" s="71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  <c r="IY162" s="19"/>
      <c r="IZ162" s="19"/>
      <c r="JW162" s="71"/>
      <c r="JX162" s="293" t="str">
        <f>IF(AND(ISNUMBER(JX$14),ISNUMBER(MATCH($IC162,DJ$15:DJ$313,0))),$IC162,"")</f>
        <v/>
      </c>
      <c r="JY162" s="293" t="str">
        <f>IF(AND(ISNUMBER(JY$14),ISNUMBER(MATCH($IC162,DK$15:DK$313,0))),$IC162,"")</f>
        <v/>
      </c>
      <c r="JZ162" s="293" t="str">
        <f>IF(AND(ISNUMBER(JZ$14),ISNUMBER(MATCH($IC162,DL$15:DL$313,0))),$IC162,"")</f>
        <v/>
      </c>
      <c r="KA162" s="293" t="str">
        <f>IF(AND(ISNUMBER(KA$14),ISNUMBER(MATCH($IC162,DM$15:DM$313,0))),$IC162,"")</f>
        <v/>
      </c>
      <c r="KB162" s="293" t="str">
        <f>IF(AND(ISNUMBER(KB$14),ISNUMBER(MATCH($IC162,DN$15:DN$313,0))),$IC162,"")</f>
        <v/>
      </c>
      <c r="KC162" s="293" t="str">
        <f>IF(AND(ISNUMBER(KC$14),ISNUMBER(MATCH($IC162,DO$15:DO$313,0))),$IC162,"")</f>
        <v/>
      </c>
      <c r="KD162" s="293" t="str">
        <f>IF(AND(ISNUMBER(KD$14),ISNUMBER(MATCH($IC162,DP$15:DP$313,0))),$IC162,"")</f>
        <v/>
      </c>
      <c r="KE162" s="293" t="str">
        <f>IF(AND(ISNUMBER(KE$14),ISNUMBER(MATCH($IC162,DQ$15:DQ$313,0))),$IC162,"")</f>
        <v/>
      </c>
      <c r="KF162" s="293" t="str">
        <f>IF(AND(ISNUMBER(KF$14),ISNUMBER(MATCH($IC162,DR$15:DR$313,0))),$IC162,"")</f>
        <v/>
      </c>
      <c r="KG162" s="293" t="str">
        <f>IF(AND(ISNUMBER(KG$14),ISNUMBER(MATCH($IC162,DS$15:DS$313,0))),$IC162,"")</f>
        <v/>
      </c>
      <c r="KH162" s="293" t="str">
        <f>IF(AND(ISNUMBER(KH$14),ISNUMBER(MATCH($IC162,DT$15:DT$313,0))),$IC162,"")</f>
        <v/>
      </c>
      <c r="KI162" s="293" t="str">
        <f>IF(AND(ISNUMBER(KI$14),ISNUMBER(MATCH($IC162,DU$15:DU$313,0))),$IC162,"")</f>
        <v/>
      </c>
      <c r="KJ162" s="293" t="str">
        <f>IF(AND(ISNUMBER(KJ$14),ISNUMBER(MATCH($IC162,DV$15:DV$313,0))),$IC162,"")</f>
        <v/>
      </c>
      <c r="KK162" s="293" t="str">
        <f>IF(AND(ISNUMBER(KK$14),ISNUMBER(MATCH($IC162,DW$15:DW$313,0))),$IC162,"")</f>
        <v/>
      </c>
      <c r="KL162" s="293" t="str">
        <f>IF(AND(ISNUMBER(KL$14),ISNUMBER(MATCH($IC162,DX$15:DX$313,0))),$IC162,"")</f>
        <v/>
      </c>
      <c r="KM162" s="293" t="str">
        <f>IF(AND(ISNUMBER(KM$14),ISNUMBER(MATCH($IC162,DY$15:DY$313,0))),$IC162,"")</f>
        <v/>
      </c>
      <c r="KN162" s="293" t="str">
        <f>IF(AND(ISNUMBER(KN$14),ISNUMBER(MATCH($IC162,DZ$15:DZ$313,0))),$IC162,"")</f>
        <v/>
      </c>
      <c r="KO162" s="293" t="str">
        <f>IF(AND(ISNUMBER(KO$14),ISNUMBER(MATCH($IC162,EA$15:EA$313,0))),$IC162,"")</f>
        <v/>
      </c>
      <c r="KP162" s="293" t="str">
        <f>IF(AND(ISNUMBER(KP$14),ISNUMBER(MATCH($IC162,EB$15:EB$313,0))),$IC162,"")</f>
        <v/>
      </c>
      <c r="KQ162" s="293" t="str">
        <f>IF(AND(ISNUMBER(KQ$14),ISNUMBER(MATCH($IC162,EC$15:EC$313,0))),$IC162,"")</f>
        <v/>
      </c>
      <c r="KR162" s="293" t="str">
        <f>IF(AND(ISNUMBER(KR$14),ISNUMBER(MATCH($IC162,ED$15:ED$313,0))),$IC162,"")</f>
        <v/>
      </c>
      <c r="KS162" s="293" t="str">
        <f>IF(AND(ISNUMBER(KS$14),ISNUMBER(MATCH($IC162,EE$15:EE$313,0))),$IC162,"")</f>
        <v/>
      </c>
      <c r="KT162" s="293" t="str">
        <f>IF(AND(ISNUMBER(KT$14),ISNUMBER(MATCH($IC162,EF$15:EF$313,0))),$IC162,"")</f>
        <v/>
      </c>
      <c r="KU162" s="293" t="str">
        <f>IF(AND(ISNUMBER(KU$14),ISNUMBER(MATCH($IC162,EG$15:EG$313,0))),$IC162,"")</f>
        <v/>
      </c>
      <c r="KV162" s="293" t="str">
        <f>IF(AND(ISNUMBER(KV$14),ISNUMBER(MATCH($IC162,EH$15:EH$313,0))),$IC162,"")</f>
        <v/>
      </c>
      <c r="KW162" s="293" t="str">
        <f>IF(AND(ISNUMBER(KW$14),ISNUMBER(MATCH($IC162,EI$15:EI$313,0))),$IC162,"")</f>
        <v/>
      </c>
      <c r="KX162" s="293" t="str">
        <f>IF(AND(ISNUMBER(KX$14),ISNUMBER(MATCH($IC162,EJ$15:EJ$313,0))),$IC162,"")</f>
        <v/>
      </c>
      <c r="KY162" s="293" t="str">
        <f>IF(AND(ISNUMBER(KY$14),ISNUMBER(MATCH($IC162,EK$15:EK$313,0))),$IC162,"")</f>
        <v/>
      </c>
      <c r="KZ162" s="293"/>
      <c r="LA162" s="293"/>
      <c r="LB162" s="293"/>
      <c r="LC162" s="75">
        <f>COUNTIF(JX162:KY162,"="&amp;IC162)</f>
        <v>0</v>
      </c>
      <c r="LD162" s="71"/>
      <c r="LE162" s="71"/>
      <c r="LF162" s="71"/>
      <c r="LG162" s="71"/>
      <c r="LH162" s="71"/>
      <c r="LI162" s="71"/>
      <c r="LJ162" s="71"/>
      <c r="LK162" s="71"/>
      <c r="LL162" s="71"/>
      <c r="LM162" s="71"/>
      <c r="LN162" s="71"/>
      <c r="LO162" s="71"/>
      <c r="LP162" s="71"/>
      <c r="LQ162" s="71"/>
    </row>
    <row r="163" spans="1:329" ht="6" customHeight="1" x14ac:dyDescent="0.25">
      <c r="A163" s="80"/>
      <c r="B163" s="305">
        <f t="shared" si="360"/>
        <v>149</v>
      </c>
      <c r="C163" s="207" t="s">
        <v>877</v>
      </c>
      <c r="D163" s="307" t="s">
        <v>874</v>
      </c>
      <c r="E163" s="71"/>
      <c r="F163" s="260"/>
      <c r="G163" s="261"/>
      <c r="H163" s="262"/>
      <c r="I163" s="260"/>
      <c r="J163" s="261"/>
      <c r="K163" s="262"/>
      <c r="L163" s="260"/>
      <c r="M163" s="261"/>
      <c r="N163" s="262"/>
      <c r="O163" s="260"/>
      <c r="P163" s="261"/>
      <c r="Q163" s="262"/>
      <c r="R163" s="260"/>
      <c r="S163" s="261"/>
      <c r="T163" s="262"/>
      <c r="U163" s="260"/>
      <c r="V163" s="261"/>
      <c r="W163" s="262"/>
      <c r="X163" s="260"/>
      <c r="Y163" s="261"/>
      <c r="Z163" s="262"/>
      <c r="AA163" s="260"/>
      <c r="AB163" s="261"/>
      <c r="AC163" s="262"/>
      <c r="AD163" s="260"/>
      <c r="AE163" s="261"/>
      <c r="AF163" s="262"/>
      <c r="AG163" s="260"/>
      <c r="AH163" s="261"/>
      <c r="AI163" s="262"/>
      <c r="AJ163" s="260"/>
      <c r="AK163" s="261"/>
      <c r="AL163" s="262"/>
      <c r="AM163" s="260"/>
      <c r="AN163" s="261"/>
      <c r="AO163" s="262"/>
      <c r="AP163" s="283"/>
      <c r="AQ163" s="356"/>
      <c r="AR163" s="351"/>
      <c r="AS163" s="283"/>
      <c r="AT163" s="356"/>
      <c r="AU163" s="351"/>
      <c r="AV163" s="260"/>
      <c r="AW163" s="261"/>
      <c r="AX163" s="262"/>
      <c r="AY163" s="260"/>
      <c r="AZ163" s="261"/>
      <c r="BA163" s="262"/>
      <c r="BB163" s="260"/>
      <c r="BC163" s="261"/>
      <c r="BD163" s="262"/>
      <c r="BE163" s="260"/>
      <c r="BF163" s="261"/>
      <c r="BG163" s="262"/>
      <c r="BH163" s="260"/>
      <c r="BI163" s="261"/>
      <c r="BJ163" s="262"/>
      <c r="BK163" s="260"/>
      <c r="BL163" s="261"/>
      <c r="BM163" s="262"/>
      <c r="BN163" s="260"/>
      <c r="BO163" s="261"/>
      <c r="BP163" s="262"/>
      <c r="BQ163" s="260"/>
      <c r="BR163" s="261"/>
      <c r="BS163" s="262"/>
      <c r="BT163" s="260"/>
      <c r="BU163" s="261"/>
      <c r="BV163" s="262"/>
      <c r="BW163" s="260"/>
      <c r="BX163" s="261"/>
      <c r="BY163" s="262"/>
      <c r="BZ163" s="260"/>
      <c r="CA163" s="261"/>
      <c r="CB163" s="262"/>
      <c r="CC163" s="260"/>
      <c r="CD163" s="261"/>
      <c r="CE163" s="262"/>
      <c r="CF163" s="376" t="s">
        <v>2</v>
      </c>
      <c r="CG163" s="229"/>
      <c r="CH163" s="230" t="str">
        <f>IF(ISNUMBER(FW163),IF(ISNUMBER(MATCH(GA163,$CG$15:$CG$313,0)),0,MAX(CH$14:CH162)+1),"")</f>
        <v/>
      </c>
      <c r="CI163" s="7" t="str">
        <f t="shared" si="265"/>
        <v/>
      </c>
      <c r="CJ163" s="7" t="str">
        <f t="shared" si="266"/>
        <v/>
      </c>
      <c r="CK163" s="7" t="str">
        <f t="shared" si="267"/>
        <v/>
      </c>
      <c r="CL163" s="7" t="str">
        <f t="shared" si="268"/>
        <v/>
      </c>
      <c r="CM163" s="7" t="str">
        <f t="shared" si="269"/>
        <v/>
      </c>
      <c r="CN163" s="7" t="str">
        <f t="shared" si="270"/>
        <v/>
      </c>
      <c r="CO163" s="7" t="str">
        <f t="shared" si="271"/>
        <v/>
      </c>
      <c r="CP163" s="7" t="str">
        <f t="shared" si="272"/>
        <v/>
      </c>
      <c r="CQ163" s="7" t="str">
        <f t="shared" si="273"/>
        <v/>
      </c>
      <c r="CR163" s="7" t="str">
        <f t="shared" si="274"/>
        <v/>
      </c>
      <c r="CS163" s="7" t="str">
        <f t="shared" si="275"/>
        <v/>
      </c>
      <c r="CT163" s="7" t="str">
        <f t="shared" si="276"/>
        <v/>
      </c>
      <c r="CU163" s="7" t="str">
        <f t="shared" si="277"/>
        <v/>
      </c>
      <c r="CV163" s="7" t="str">
        <f t="shared" si="278"/>
        <v/>
      </c>
      <c r="CW163" s="7" t="str">
        <f t="shared" si="279"/>
        <v/>
      </c>
      <c r="CX163" s="7" t="str">
        <f t="shared" si="280"/>
        <v/>
      </c>
      <c r="CY163" s="7" t="str">
        <f t="shared" si="281"/>
        <v/>
      </c>
      <c r="CZ163" s="7" t="str">
        <f t="shared" si="282"/>
        <v/>
      </c>
      <c r="DA163" s="7">
        <f t="shared" si="283"/>
        <v>22</v>
      </c>
      <c r="DB163" s="7" t="str">
        <f t="shared" si="284"/>
        <v/>
      </c>
      <c r="DC163" s="7" t="str">
        <f t="shared" si="285"/>
        <v/>
      </c>
      <c r="DD163" s="7" t="str">
        <f t="shared" si="286"/>
        <v/>
      </c>
      <c r="DE163" s="7" t="str">
        <f t="shared" si="287"/>
        <v/>
      </c>
      <c r="DF163" s="7" t="str">
        <f t="shared" si="288"/>
        <v/>
      </c>
      <c r="DG163" s="7" t="str">
        <f t="shared" si="289"/>
        <v/>
      </c>
      <c r="DH163" s="7" t="str">
        <f t="shared" si="290"/>
        <v/>
      </c>
      <c r="DI163" s="65" t="s">
        <v>2</v>
      </c>
      <c r="DJ163" s="309" t="str">
        <f t="shared" si="291"/>
        <v>-</v>
      </c>
      <c r="DK163" s="309" t="str">
        <f t="shared" si="292"/>
        <v>-</v>
      </c>
      <c r="DL163" s="309" t="str">
        <f t="shared" si="293"/>
        <v>-</v>
      </c>
      <c r="DM163" s="309" t="str">
        <f t="shared" si="294"/>
        <v>-</v>
      </c>
      <c r="DN163" s="309" t="str">
        <f t="shared" si="295"/>
        <v>-</v>
      </c>
      <c r="DO163" s="309" t="str">
        <f t="shared" si="296"/>
        <v>-</v>
      </c>
      <c r="DP163" s="309" t="str">
        <f t="shared" si="297"/>
        <v>-</v>
      </c>
      <c r="DQ163" s="309" t="str">
        <f t="shared" si="298"/>
        <v>-</v>
      </c>
      <c r="DR163" s="309" t="str">
        <f t="shared" si="299"/>
        <v>-</v>
      </c>
      <c r="DS163" s="309" t="str">
        <f t="shared" si="300"/>
        <v>-</v>
      </c>
      <c r="DT163" s="309" t="str">
        <f t="shared" si="301"/>
        <v>-</v>
      </c>
      <c r="DU163" s="309" t="str">
        <f t="shared" si="302"/>
        <v>-</v>
      </c>
      <c r="DV163" s="309" t="str">
        <f t="shared" si="303"/>
        <v>-</v>
      </c>
      <c r="DW163" s="309" t="str">
        <f t="shared" si="304"/>
        <v>-</v>
      </c>
      <c r="DX163" s="309" t="str">
        <f t="shared" si="305"/>
        <v>-</v>
      </c>
      <c r="DY163" s="309" t="str">
        <f t="shared" si="306"/>
        <v>-</v>
      </c>
      <c r="DZ163" s="309" t="str">
        <f t="shared" si="307"/>
        <v>-</v>
      </c>
      <c r="EA163" s="309" t="str">
        <f t="shared" si="308"/>
        <v>-</v>
      </c>
      <c r="EB163" s="309" t="str">
        <f t="shared" si="309"/>
        <v>Idomain_inner</v>
      </c>
      <c r="EC163" s="309" t="str">
        <f t="shared" si="310"/>
        <v>-</v>
      </c>
      <c r="ED163" s="309" t="str">
        <f t="shared" si="311"/>
        <v>-</v>
      </c>
      <c r="EE163" s="309" t="str">
        <f t="shared" si="312"/>
        <v>-</v>
      </c>
      <c r="EF163" s="309" t="str">
        <f t="shared" si="313"/>
        <v>-</v>
      </c>
      <c r="EG163" s="309" t="str">
        <f t="shared" si="314"/>
        <v>-</v>
      </c>
      <c r="EH163" s="309" t="str">
        <f t="shared" si="315"/>
        <v>-</v>
      </c>
      <c r="EI163" s="309" t="str">
        <f t="shared" si="316"/>
        <v>-</v>
      </c>
      <c r="EJ163" s="7"/>
      <c r="EK163" s="7"/>
      <c r="EL163" s="7"/>
      <c r="EM163" s="34"/>
      <c r="EN163" s="66" t="str">
        <f t="shared" si="317"/>
        <v>-</v>
      </c>
      <c r="EO163" s="66" t="str">
        <f t="shared" si="318"/>
        <v>-</v>
      </c>
      <c r="EP163" s="66" t="str">
        <f t="shared" si="319"/>
        <v>-</v>
      </c>
      <c r="EQ163" s="66" t="str">
        <f t="shared" si="320"/>
        <v>-</v>
      </c>
      <c r="ER163" s="66" t="str">
        <f t="shared" si="321"/>
        <v>-</v>
      </c>
      <c r="ES163" s="66" t="str">
        <f t="shared" si="322"/>
        <v>-</v>
      </c>
      <c r="ET163" s="66" t="str">
        <f t="shared" si="323"/>
        <v>-</v>
      </c>
      <c r="EU163" s="66" t="str">
        <f t="shared" si="324"/>
        <v>-</v>
      </c>
      <c r="EV163" s="66" t="str">
        <f t="shared" si="325"/>
        <v>-</v>
      </c>
      <c r="EW163" s="66" t="str">
        <f t="shared" si="326"/>
        <v>-</v>
      </c>
      <c r="EX163" s="66" t="str">
        <f t="shared" si="327"/>
        <v>-</v>
      </c>
      <c r="EY163" s="66" t="str">
        <f t="shared" si="328"/>
        <v>-</v>
      </c>
      <c r="EZ163" s="66" t="str">
        <f t="shared" si="329"/>
        <v>-</v>
      </c>
      <c r="FA163" s="66" t="str">
        <f t="shared" si="330"/>
        <v>-</v>
      </c>
      <c r="FB163" s="66" t="str">
        <f t="shared" si="331"/>
        <v>-</v>
      </c>
      <c r="FC163" s="66" t="str">
        <f t="shared" si="332"/>
        <v>-</v>
      </c>
      <c r="FD163" s="66" t="str">
        <f t="shared" si="333"/>
        <v>-</v>
      </c>
      <c r="FE163" s="66" t="str">
        <f t="shared" si="334"/>
        <v>-</v>
      </c>
      <c r="FF163" s="66" t="str">
        <f t="shared" si="335"/>
        <v>2|2x</v>
      </c>
      <c r="FG163" s="66" t="str">
        <f t="shared" si="336"/>
        <v>-</v>
      </c>
      <c r="FH163" s="66" t="str">
        <f t="shared" si="337"/>
        <v>-</v>
      </c>
      <c r="FI163" s="66" t="str">
        <f t="shared" si="338"/>
        <v>-</v>
      </c>
      <c r="FJ163" s="66" t="str">
        <f t="shared" si="339"/>
        <v>-</v>
      </c>
      <c r="FK163" s="66" t="str">
        <f t="shared" si="340"/>
        <v>-</v>
      </c>
      <c r="FL163" s="66" t="str">
        <f t="shared" si="341"/>
        <v>-</v>
      </c>
      <c r="FM163" s="66" t="str">
        <f t="shared" si="342"/>
        <v>-</v>
      </c>
      <c r="FN163" s="7"/>
      <c r="FO163" s="7"/>
      <c r="FP163" s="7"/>
      <c r="FQ163" s="97" t="s">
        <v>2</v>
      </c>
      <c r="FR163" s="71"/>
      <c r="FS163" s="7">
        <f>IF(ISNUMBER(INDEX($CI$15:$DI$314,$B163,GC$5)),MAX(FS$14:FS162)+1,0)</f>
        <v>0</v>
      </c>
      <c r="FT163" s="7" t="str">
        <f t="shared" si="343"/>
        <v/>
      </c>
      <c r="FU163" s="7" t="str">
        <f t="shared" si="344"/>
        <v/>
      </c>
      <c r="FV163" s="291">
        <f t="shared" si="345"/>
        <v>149</v>
      </c>
      <c r="FW163" s="291" t="str">
        <f t="shared" si="346"/>
        <v/>
      </c>
      <c r="FX163" s="291"/>
      <c r="FY163" s="85" t="str">
        <f t="shared" si="347"/>
        <v/>
      </c>
      <c r="FZ163" s="338">
        <f t="shared" si="348"/>
        <v>0</v>
      </c>
      <c r="GA163" s="316" t="str">
        <f t="shared" si="349"/>
        <v/>
      </c>
      <c r="GB163" s="28" t="str">
        <f t="shared" si="350"/>
        <v/>
      </c>
      <c r="GC163" s="279"/>
      <c r="GD163" s="72"/>
      <c r="GE163" s="72"/>
      <c r="GF163" s="72"/>
      <c r="GG163" s="72"/>
      <c r="GH163" s="72"/>
      <c r="GI163" s="72"/>
      <c r="GJ163" s="72"/>
      <c r="GK163" s="72"/>
      <c r="GL163" s="72"/>
      <c r="GM163" s="72"/>
      <c r="GN163" s="72"/>
      <c r="GO163" s="279" t="str">
        <f>IF(IF(ISNUMBER(MATCH(INDEX($HA163:$LB163,1,GO$14),$GA$15:$GA$313,0)),1,"")=1,INDEX($HA163:$LB163,1,GO$14),"")</f>
        <v/>
      </c>
      <c r="GP163" s="286" t="str">
        <f t="shared" si="351"/>
        <v/>
      </c>
      <c r="GQ163" s="72"/>
      <c r="GR163" s="339" t="str">
        <f>IF(ISNUMBER(IF163),INDEX($GA$15:$GA$313,MATCH(IF163,$IE$15:$IE$190,0),1),"")</f>
        <v/>
      </c>
      <c r="GS163" s="341" t="str">
        <f t="shared" si="352"/>
        <v/>
      </c>
      <c r="GT163" s="340" t="str">
        <f t="shared" si="353"/>
        <v/>
      </c>
      <c r="GU163" s="279"/>
      <c r="GV163" s="72"/>
      <c r="GW163" s="72"/>
      <c r="GX163" s="72"/>
      <c r="GY163" s="72"/>
      <c r="GZ163" s="71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293"/>
      <c r="HL163" s="293"/>
      <c r="HM163" s="75"/>
      <c r="HN163" s="293">
        <f>IF(HA163&lt;&gt;"",MAX(HN$14:HN162)+1,0)</f>
        <v>0</v>
      </c>
      <c r="HO163" s="293">
        <f>IF(HB163&lt;&gt;"",MAX(HO$14:HO162)+1,0)</f>
        <v>0</v>
      </c>
      <c r="HP163" s="293">
        <f>IF(HC163&lt;&gt;"",MAX(HP$14:HP162)+1,0)</f>
        <v>0</v>
      </c>
      <c r="HQ163" s="293">
        <f>IF(HD163&lt;&gt;"",MAX(HQ$14:HQ162)+1,0)</f>
        <v>0</v>
      </c>
      <c r="HR163" s="293">
        <f>IF(HE163&lt;&gt;"",MAX(HR$14:HR162)+1,0)</f>
        <v>0</v>
      </c>
      <c r="HS163" s="293">
        <f>IF(HF163&lt;&gt;"",MAX(HS$14:HS162)+1,0)</f>
        <v>0</v>
      </c>
      <c r="HT163" s="293">
        <f>IF(HG163&lt;&gt;"",MAX(HT$14:HT162)+1,0)</f>
        <v>0</v>
      </c>
      <c r="HU163" s="293">
        <f>IF(HH163&lt;&gt;"",MAX(HU$14:HU162)+1,0)</f>
        <v>0</v>
      </c>
      <c r="HV163" s="293">
        <f>IF(HI163&lt;&gt;"",MAX(HV$14:HV162)+1,0)</f>
        <v>0</v>
      </c>
      <c r="HW163" s="293">
        <f>IF(HJ163&lt;&gt;"",MAX(HW$14:HW162)+1,0)</f>
        <v>0</v>
      </c>
      <c r="HX163" s="293">
        <f>IF(HK163&lt;&gt;"",MAX(HX$14:HX162)+1,0)</f>
        <v>0</v>
      </c>
      <c r="HY163" s="293">
        <f>IF(HL163&lt;&gt;"",MAX(HY$14:HY162)+1,0)</f>
        <v>0</v>
      </c>
      <c r="HZ163" s="75">
        <f t="shared" si="354"/>
        <v>5</v>
      </c>
      <c r="IA163" s="75">
        <f t="shared" si="355"/>
        <v>0</v>
      </c>
      <c r="IB163" s="75">
        <f t="shared" si="356"/>
        <v>9</v>
      </c>
      <c r="IC163" s="75" t="str">
        <f t="shared" si="357"/>
        <v>RIV</v>
      </c>
      <c r="ID163" s="395" t="str">
        <f t="shared" si="358"/>
        <v/>
      </c>
      <c r="IE163" s="394">
        <f>IF(ISNUMBER(MATCH(GA163,$IC$15:$IC$313,0)),0,MAX(IE$14:IE162)+1)</f>
        <v>0</v>
      </c>
      <c r="IF163" s="394" t="str">
        <f t="shared" si="359"/>
        <v/>
      </c>
      <c r="IG163" s="383"/>
      <c r="IH163" s="80"/>
      <c r="II163" s="19"/>
      <c r="IJ163" s="282"/>
      <c r="IK163" s="71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  <c r="IW163" s="19"/>
      <c r="IX163" s="19"/>
      <c r="IY163" s="19"/>
      <c r="IZ163" s="19"/>
      <c r="JW163" s="71"/>
      <c r="JX163" s="293" t="str">
        <f>IF(AND(ISNUMBER(JX$14),ISNUMBER(MATCH($IC163,DJ$15:DJ$313,0))),$IC163,"")</f>
        <v/>
      </c>
      <c r="JY163" s="293" t="str">
        <f>IF(AND(ISNUMBER(JY$14),ISNUMBER(MATCH($IC163,DK$15:DK$313,0))),$IC163,"")</f>
        <v/>
      </c>
      <c r="JZ163" s="293" t="str">
        <f>IF(AND(ISNUMBER(JZ$14),ISNUMBER(MATCH($IC163,DL$15:DL$313,0))),$IC163,"")</f>
        <v/>
      </c>
      <c r="KA163" s="293" t="str">
        <f>IF(AND(ISNUMBER(KA$14),ISNUMBER(MATCH($IC163,DM$15:DM$313,0))),$IC163,"")</f>
        <v/>
      </c>
      <c r="KB163" s="293" t="str">
        <f>IF(AND(ISNUMBER(KB$14),ISNUMBER(MATCH($IC163,DN$15:DN$313,0))),$IC163,"")</f>
        <v/>
      </c>
      <c r="KC163" s="293" t="str">
        <f>IF(AND(ISNUMBER(KC$14),ISNUMBER(MATCH($IC163,DO$15:DO$313,0))),$IC163,"")</f>
        <v/>
      </c>
      <c r="KD163" s="293" t="str">
        <f>IF(AND(ISNUMBER(KD$14),ISNUMBER(MATCH($IC163,DP$15:DP$313,0))),$IC163,"")</f>
        <v/>
      </c>
      <c r="KE163" s="293" t="str">
        <f>IF(AND(ISNUMBER(KE$14),ISNUMBER(MATCH($IC163,DQ$15:DQ$313,0))),$IC163,"")</f>
        <v/>
      </c>
      <c r="KF163" s="293" t="str">
        <f>IF(AND(ISNUMBER(KF$14),ISNUMBER(MATCH($IC163,DR$15:DR$313,0))),$IC163,"")</f>
        <v/>
      </c>
      <c r="KG163" s="293" t="str">
        <f>IF(AND(ISNUMBER(KG$14),ISNUMBER(MATCH($IC163,DS$15:DS$313,0))),$IC163,"")</f>
        <v/>
      </c>
      <c r="KH163" s="293" t="str">
        <f>IF(AND(ISNUMBER(KH$14),ISNUMBER(MATCH($IC163,DT$15:DT$313,0))),$IC163,"")</f>
        <v/>
      </c>
      <c r="KI163" s="293" t="str">
        <f>IF(AND(ISNUMBER(KI$14),ISNUMBER(MATCH($IC163,DU$15:DU$313,0))),$IC163,"")</f>
        <v/>
      </c>
      <c r="KJ163" s="293" t="str">
        <f>IF(AND(ISNUMBER(KJ$14),ISNUMBER(MATCH($IC163,DV$15:DV$313,0))),$IC163,"")</f>
        <v/>
      </c>
      <c r="KK163" s="293" t="str">
        <f>IF(AND(ISNUMBER(KK$14),ISNUMBER(MATCH($IC163,DW$15:DW$313,0))),$IC163,"")</f>
        <v>RIV</v>
      </c>
      <c r="KL163" s="293" t="str">
        <f>IF(AND(ISNUMBER(KL$14),ISNUMBER(MATCH($IC163,DX$15:DX$313,0))),$IC163,"")</f>
        <v>RIV</v>
      </c>
      <c r="KM163" s="293" t="str">
        <f>IF(AND(ISNUMBER(KM$14),ISNUMBER(MATCH($IC163,DY$15:DY$313,0))),$IC163,"")</f>
        <v>RIV</v>
      </c>
      <c r="KN163" s="293" t="str">
        <f>IF(AND(ISNUMBER(KN$14),ISNUMBER(MATCH($IC163,DZ$15:DZ$313,0))),$IC163,"")</f>
        <v/>
      </c>
      <c r="KO163" s="293" t="str">
        <f>IF(AND(ISNUMBER(KO$14),ISNUMBER(MATCH($IC163,EA$15:EA$313,0))),$IC163,"")</f>
        <v/>
      </c>
      <c r="KP163" s="293" t="str">
        <f>IF(AND(ISNUMBER(KP$14),ISNUMBER(MATCH($IC163,EB$15:EB$313,0))),$IC163,"")</f>
        <v/>
      </c>
      <c r="KQ163" s="293" t="str">
        <f>IF(AND(ISNUMBER(KQ$14),ISNUMBER(MATCH($IC163,EC$15:EC$313,0))),$IC163,"")</f>
        <v/>
      </c>
      <c r="KR163" s="293" t="str">
        <f>IF(AND(ISNUMBER(KR$14),ISNUMBER(MATCH($IC163,ED$15:ED$313,0))),$IC163,"")</f>
        <v/>
      </c>
      <c r="KS163" s="293" t="str">
        <f>IF(AND(ISNUMBER(KS$14),ISNUMBER(MATCH($IC163,EE$15:EE$313,0))),$IC163,"")</f>
        <v/>
      </c>
      <c r="KT163" s="293" t="str">
        <f>IF(AND(ISNUMBER(KT$14),ISNUMBER(MATCH($IC163,EF$15:EF$313,0))),$IC163,"")</f>
        <v/>
      </c>
      <c r="KU163" s="293" t="str">
        <f>IF(AND(ISNUMBER(KU$14),ISNUMBER(MATCH($IC163,EG$15:EG$313,0))),$IC163,"")</f>
        <v/>
      </c>
      <c r="KV163" s="293" t="str">
        <f>IF(AND(ISNUMBER(KV$14),ISNUMBER(MATCH($IC163,EH$15:EH$313,0))),$IC163,"")</f>
        <v/>
      </c>
      <c r="KW163" s="293" t="str">
        <f>IF(AND(ISNUMBER(KW$14),ISNUMBER(MATCH($IC163,EI$15:EI$313,0))),$IC163,"")</f>
        <v/>
      </c>
      <c r="KX163" s="293" t="str">
        <f>IF(AND(ISNUMBER(KX$14),ISNUMBER(MATCH($IC163,EJ$15:EJ$313,0))),$IC163,"")</f>
        <v/>
      </c>
      <c r="KY163" s="293" t="str">
        <f>IF(AND(ISNUMBER(KY$14),ISNUMBER(MATCH($IC163,EK$15:EK$313,0))),$IC163,"")</f>
        <v/>
      </c>
      <c r="KZ163" s="293"/>
      <c r="LA163" s="293"/>
      <c r="LB163" s="293"/>
      <c r="LC163" s="75">
        <f>COUNTIF(JX163:KY163,"="&amp;IC163)</f>
        <v>3</v>
      </c>
      <c r="LD163" s="71"/>
      <c r="LE163" s="71"/>
      <c r="LF163" s="71"/>
      <c r="LG163" s="71"/>
      <c r="LH163" s="71"/>
      <c r="LI163" s="71"/>
      <c r="LJ163" s="71"/>
      <c r="LK163" s="71"/>
      <c r="LL163" s="71"/>
      <c r="LM163" s="71"/>
      <c r="LN163" s="71"/>
      <c r="LO163" s="71"/>
      <c r="LP163" s="71"/>
      <c r="LQ163" s="71"/>
    </row>
    <row r="164" spans="1:329" ht="6" customHeight="1" x14ac:dyDescent="0.25">
      <c r="A164" s="80"/>
      <c r="B164" s="305">
        <f t="shared" si="360"/>
        <v>150</v>
      </c>
      <c r="C164" s="207" t="s">
        <v>421</v>
      </c>
      <c r="D164" s="307" t="s">
        <v>665</v>
      </c>
      <c r="E164" s="71"/>
      <c r="F164" s="260"/>
      <c r="G164" s="261"/>
      <c r="H164" s="262"/>
      <c r="I164" s="260"/>
      <c r="J164" s="261"/>
      <c r="K164" s="262"/>
      <c r="L164" s="260"/>
      <c r="M164" s="261"/>
      <c r="N164" s="262"/>
      <c r="O164" s="260"/>
      <c r="P164" s="261"/>
      <c r="Q164" s="262"/>
      <c r="R164" s="260"/>
      <c r="S164" s="261"/>
      <c r="T164" s="262"/>
      <c r="U164" s="260"/>
      <c r="V164" s="261"/>
      <c r="W164" s="262"/>
      <c r="X164" s="260"/>
      <c r="Y164" s="261"/>
      <c r="Z164" s="262"/>
      <c r="AA164" s="260"/>
      <c r="AB164" s="261"/>
      <c r="AC164" s="262"/>
      <c r="AD164" s="260"/>
      <c r="AE164" s="261"/>
      <c r="AF164" s="262"/>
      <c r="AG164" s="260"/>
      <c r="AH164" s="261"/>
      <c r="AI164" s="262"/>
      <c r="AJ164" s="260"/>
      <c r="AK164" s="261"/>
      <c r="AL164" s="262"/>
      <c r="AM164" s="260"/>
      <c r="AN164" s="261"/>
      <c r="AO164" s="262"/>
      <c r="AP164" s="283"/>
      <c r="AQ164" s="356"/>
      <c r="AR164" s="351"/>
      <c r="AS164" s="283"/>
      <c r="AT164" s="356"/>
      <c r="AU164" s="351"/>
      <c r="AV164" s="260"/>
      <c r="AW164" s="261"/>
      <c r="AX164" s="262"/>
      <c r="AY164" s="260"/>
      <c r="AZ164" s="261"/>
      <c r="BA164" s="262"/>
      <c r="BB164" s="260"/>
      <c r="BC164" s="261"/>
      <c r="BD164" s="262"/>
      <c r="BE164" s="260"/>
      <c r="BF164" s="261"/>
      <c r="BG164" s="262"/>
      <c r="BH164" s="260"/>
      <c r="BI164" s="261"/>
      <c r="BJ164" s="262"/>
      <c r="BK164" s="260"/>
      <c r="BL164" s="261"/>
      <c r="BM164" s="262"/>
      <c r="BN164" s="260"/>
      <c r="BO164" s="261"/>
      <c r="BP164" s="262"/>
      <c r="BQ164" s="260"/>
      <c r="BR164" s="261"/>
      <c r="BS164" s="262"/>
      <c r="BT164" s="260"/>
      <c r="BU164" s="261"/>
      <c r="BV164" s="262"/>
      <c r="BW164" s="260"/>
      <c r="BX164" s="261"/>
      <c r="BY164" s="262"/>
      <c r="BZ164" s="260"/>
      <c r="CA164" s="261"/>
      <c r="CB164" s="262"/>
      <c r="CC164" s="260"/>
      <c r="CD164" s="261"/>
      <c r="CE164" s="262"/>
      <c r="CF164" s="376" t="s">
        <v>2</v>
      </c>
      <c r="CG164" s="229"/>
      <c r="CH164" s="230" t="str">
        <f>IF(ISNUMBER(FW164),IF(ISNUMBER(MATCH(GA164,$CG$15:$CG$313,0)),0,MAX(CH$14:CH163)+1),"")</f>
        <v/>
      </c>
      <c r="CI164" s="7" t="str">
        <f t="shared" si="265"/>
        <v/>
      </c>
      <c r="CJ164" s="7" t="str">
        <f t="shared" si="266"/>
        <v/>
      </c>
      <c r="CK164" s="7" t="str">
        <f t="shared" si="267"/>
        <v/>
      </c>
      <c r="CL164" s="7" t="str">
        <f t="shared" si="268"/>
        <v/>
      </c>
      <c r="CM164" s="7" t="str">
        <f t="shared" si="269"/>
        <v/>
      </c>
      <c r="CN164" s="7" t="str">
        <f t="shared" si="270"/>
        <v/>
      </c>
      <c r="CO164" s="7" t="str">
        <f t="shared" si="271"/>
        <v/>
      </c>
      <c r="CP164" s="7" t="str">
        <f t="shared" si="272"/>
        <v/>
      </c>
      <c r="CQ164" s="7" t="str">
        <f t="shared" si="273"/>
        <v/>
      </c>
      <c r="CR164" s="7" t="str">
        <f t="shared" si="274"/>
        <v/>
      </c>
      <c r="CS164" s="7" t="str">
        <f t="shared" si="275"/>
        <v/>
      </c>
      <c r="CT164" s="7" t="str">
        <f t="shared" si="276"/>
        <v/>
      </c>
      <c r="CU164" s="7" t="str">
        <f t="shared" si="277"/>
        <v/>
      </c>
      <c r="CV164" s="7" t="str">
        <f t="shared" si="278"/>
        <v/>
      </c>
      <c r="CW164" s="7" t="str">
        <f t="shared" si="279"/>
        <v/>
      </c>
      <c r="CX164" s="7" t="str">
        <f t="shared" si="280"/>
        <v/>
      </c>
      <c r="CY164" s="7" t="str">
        <f t="shared" si="281"/>
        <v/>
      </c>
      <c r="CZ164" s="7" t="str">
        <f t="shared" si="282"/>
        <v/>
      </c>
      <c r="DA164" s="7" t="str">
        <f t="shared" si="283"/>
        <v/>
      </c>
      <c r="DB164" s="7">
        <f t="shared" si="284"/>
        <v>1</v>
      </c>
      <c r="DC164" s="7" t="str">
        <f t="shared" si="285"/>
        <v/>
      </c>
      <c r="DD164" s="7" t="str">
        <f t="shared" si="286"/>
        <v/>
      </c>
      <c r="DE164" s="7" t="str">
        <f t="shared" si="287"/>
        <v/>
      </c>
      <c r="DF164" s="7" t="str">
        <f t="shared" si="288"/>
        <v/>
      </c>
      <c r="DG164" s="7" t="str">
        <f t="shared" si="289"/>
        <v/>
      </c>
      <c r="DH164" s="7" t="str">
        <f t="shared" si="290"/>
        <v/>
      </c>
      <c r="DI164" s="65" t="s">
        <v>2</v>
      </c>
      <c r="DJ164" s="309" t="str">
        <f t="shared" si="291"/>
        <v>-</v>
      </c>
      <c r="DK164" s="309" t="str">
        <f t="shared" si="292"/>
        <v>-</v>
      </c>
      <c r="DL164" s="309" t="str">
        <f t="shared" si="293"/>
        <v>-</v>
      </c>
      <c r="DM164" s="309" t="str">
        <f t="shared" si="294"/>
        <v>-</v>
      </c>
      <c r="DN164" s="309" t="str">
        <f t="shared" si="295"/>
        <v>-</v>
      </c>
      <c r="DO164" s="309" t="str">
        <f t="shared" si="296"/>
        <v>-</v>
      </c>
      <c r="DP164" s="309" t="str">
        <f t="shared" si="297"/>
        <v>-</v>
      </c>
      <c r="DQ164" s="309" t="str">
        <f t="shared" si="298"/>
        <v>-</v>
      </c>
      <c r="DR164" s="309" t="str">
        <f t="shared" si="299"/>
        <v>-</v>
      </c>
      <c r="DS164" s="309" t="str">
        <f t="shared" si="300"/>
        <v>-</v>
      </c>
      <c r="DT164" s="309" t="str">
        <f t="shared" si="301"/>
        <v>-</v>
      </c>
      <c r="DU164" s="309" t="str">
        <f t="shared" si="302"/>
        <v>-</v>
      </c>
      <c r="DV164" s="309" t="str">
        <f t="shared" si="303"/>
        <v>-</v>
      </c>
      <c r="DW164" s="309" t="str">
        <f t="shared" si="304"/>
        <v>-</v>
      </c>
      <c r="DX164" s="309" t="str">
        <f t="shared" si="305"/>
        <v>-</v>
      </c>
      <c r="DY164" s="309" t="str">
        <f t="shared" si="306"/>
        <v>-</v>
      </c>
      <c r="DZ164" s="309" t="str">
        <f t="shared" si="307"/>
        <v>-</v>
      </c>
      <c r="EA164" s="309" t="str">
        <f t="shared" si="308"/>
        <v>-</v>
      </c>
      <c r="EB164" s="309" t="str">
        <f t="shared" si="309"/>
        <v>-</v>
      </c>
      <c r="EC164" s="309" t="str">
        <f t="shared" si="310"/>
        <v>newton</v>
      </c>
      <c r="ED164" s="309" t="str">
        <f t="shared" si="311"/>
        <v>-</v>
      </c>
      <c r="EE164" s="309" t="str">
        <f t="shared" si="312"/>
        <v>-</v>
      </c>
      <c r="EF164" s="309" t="str">
        <f t="shared" si="313"/>
        <v>-</v>
      </c>
      <c r="EG164" s="309" t="str">
        <f t="shared" si="314"/>
        <v>-</v>
      </c>
      <c r="EH164" s="309" t="str">
        <f t="shared" si="315"/>
        <v>-</v>
      </c>
      <c r="EI164" s="309" t="str">
        <f t="shared" si="316"/>
        <v>-</v>
      </c>
      <c r="EJ164" s="7"/>
      <c r="EK164" s="7"/>
      <c r="EL164" s="7"/>
      <c r="EM164" s="34"/>
      <c r="EN164" s="66" t="str">
        <f t="shared" si="317"/>
        <v>-</v>
      </c>
      <c r="EO164" s="66" t="str">
        <f t="shared" si="318"/>
        <v>-</v>
      </c>
      <c r="EP164" s="66" t="str">
        <f t="shared" si="319"/>
        <v>-</v>
      </c>
      <c r="EQ164" s="66" t="str">
        <f t="shared" si="320"/>
        <v>-</v>
      </c>
      <c r="ER164" s="66" t="str">
        <f t="shared" si="321"/>
        <v>-</v>
      </c>
      <c r="ES164" s="66" t="str">
        <f t="shared" si="322"/>
        <v>-</v>
      </c>
      <c r="ET164" s="66" t="str">
        <f t="shared" si="323"/>
        <v>-</v>
      </c>
      <c r="EU164" s="66" t="str">
        <f t="shared" si="324"/>
        <v>-</v>
      </c>
      <c r="EV164" s="66" t="str">
        <f t="shared" si="325"/>
        <v>-</v>
      </c>
      <c r="EW164" s="66" t="str">
        <f t="shared" si="326"/>
        <v>-</v>
      </c>
      <c r="EX164" s="66" t="str">
        <f t="shared" si="327"/>
        <v>-</v>
      </c>
      <c r="EY164" s="66" t="str">
        <f t="shared" si="328"/>
        <v>-</v>
      </c>
      <c r="EZ164" s="66" t="str">
        <f t="shared" si="329"/>
        <v>-</v>
      </c>
      <c r="FA164" s="66" t="str">
        <f t="shared" si="330"/>
        <v>-</v>
      </c>
      <c r="FB164" s="66" t="str">
        <f t="shared" si="331"/>
        <v>-</v>
      </c>
      <c r="FC164" s="66" t="str">
        <f t="shared" si="332"/>
        <v>-</v>
      </c>
      <c r="FD164" s="66" t="str">
        <f t="shared" si="333"/>
        <v>-</v>
      </c>
      <c r="FE164" s="66" t="str">
        <f t="shared" si="334"/>
        <v>-</v>
      </c>
      <c r="FF164" s="66" t="str">
        <f t="shared" si="335"/>
        <v>-</v>
      </c>
      <c r="FG164" s="66" t="str">
        <f t="shared" si="336"/>
        <v>Complex |symple</v>
      </c>
      <c r="FH164" s="66" t="str">
        <f t="shared" si="337"/>
        <v>-</v>
      </c>
      <c r="FI164" s="66" t="str">
        <f t="shared" si="338"/>
        <v>-</v>
      </c>
      <c r="FJ164" s="66" t="str">
        <f t="shared" si="339"/>
        <v>-</v>
      </c>
      <c r="FK164" s="66" t="str">
        <f t="shared" si="340"/>
        <v>-</v>
      </c>
      <c r="FL164" s="66" t="str">
        <f t="shared" si="341"/>
        <v>-</v>
      </c>
      <c r="FM164" s="66" t="str">
        <f t="shared" si="342"/>
        <v>-</v>
      </c>
      <c r="FN164" s="7"/>
      <c r="FO164" s="7"/>
      <c r="FP164" s="7"/>
      <c r="FQ164" s="97" t="s">
        <v>2</v>
      </c>
      <c r="FR164" s="71"/>
      <c r="FS164" s="7">
        <f>IF(ISNUMBER(INDEX($CI$15:$DI$314,$B164,GC$5)),MAX(FS$14:FS163)+1,0)</f>
        <v>0</v>
      </c>
      <c r="FT164" s="7" t="str">
        <f t="shared" si="343"/>
        <v/>
      </c>
      <c r="FU164" s="7" t="str">
        <f t="shared" si="344"/>
        <v/>
      </c>
      <c r="FV164" s="291">
        <f t="shared" si="345"/>
        <v>150</v>
      </c>
      <c r="FW164" s="291" t="str">
        <f t="shared" si="346"/>
        <v/>
      </c>
      <c r="FX164" s="291"/>
      <c r="FY164" s="85" t="str">
        <f t="shared" si="347"/>
        <v/>
      </c>
      <c r="FZ164" s="338">
        <f t="shared" si="348"/>
        <v>0</v>
      </c>
      <c r="GA164" s="316" t="str">
        <f t="shared" si="349"/>
        <v/>
      </c>
      <c r="GB164" s="28" t="str">
        <f t="shared" si="350"/>
        <v/>
      </c>
      <c r="GC164" s="279"/>
      <c r="GD164" s="72"/>
      <c r="GE164" s="72"/>
      <c r="GF164" s="72"/>
      <c r="GG164" s="72"/>
      <c r="GH164" s="72"/>
      <c r="GI164" s="72"/>
      <c r="GJ164" s="72"/>
      <c r="GK164" s="72"/>
      <c r="GL164" s="72"/>
      <c r="GM164" s="72"/>
      <c r="GN164" s="72"/>
      <c r="GO164" s="279" t="str">
        <f>IF(IF(ISNUMBER(MATCH(INDEX($HA164:$LB164,1,GO$14),$GA$15:$GA$313,0)),1,"")=1,INDEX($HA164:$LB164,1,GO$14),"")</f>
        <v/>
      </c>
      <c r="GP164" s="286" t="str">
        <f t="shared" si="351"/>
        <v/>
      </c>
      <c r="GQ164" s="72"/>
      <c r="GR164" s="339" t="str">
        <f>IF(ISNUMBER(IF164),INDEX($GA$15:$GA$313,MATCH(IF164,$IE$15:$IE$190,0),1),"")</f>
        <v/>
      </c>
      <c r="GS164" s="341" t="str">
        <f t="shared" si="352"/>
        <v/>
      </c>
      <c r="GT164" s="340" t="str">
        <f t="shared" si="353"/>
        <v/>
      </c>
      <c r="GU164" s="279"/>
      <c r="GV164" s="72"/>
      <c r="GW164" s="72"/>
      <c r="GX164" s="72"/>
      <c r="GY164" s="72"/>
      <c r="GZ164" s="71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293"/>
      <c r="HL164" s="293"/>
      <c r="HM164" s="75"/>
      <c r="HN164" s="293">
        <f>IF(HA164&lt;&gt;"",MAX(HN$14:HN163)+1,0)</f>
        <v>0</v>
      </c>
      <c r="HO164" s="293">
        <f>IF(HB164&lt;&gt;"",MAX(HO$14:HO163)+1,0)</f>
        <v>0</v>
      </c>
      <c r="HP164" s="293">
        <f>IF(HC164&lt;&gt;"",MAX(HP$14:HP163)+1,0)</f>
        <v>0</v>
      </c>
      <c r="HQ164" s="293">
        <f>IF(HD164&lt;&gt;"",MAX(HQ$14:HQ163)+1,0)</f>
        <v>0</v>
      </c>
      <c r="HR164" s="293">
        <f>IF(HE164&lt;&gt;"",MAX(HR$14:HR163)+1,0)</f>
        <v>0</v>
      </c>
      <c r="HS164" s="293">
        <f>IF(HF164&lt;&gt;"",MAX(HS$14:HS163)+1,0)</f>
        <v>0</v>
      </c>
      <c r="HT164" s="293">
        <f>IF(HG164&lt;&gt;"",MAX(HT$14:HT163)+1,0)</f>
        <v>0</v>
      </c>
      <c r="HU164" s="293">
        <f>IF(HH164&lt;&gt;"",MAX(HU$14:HU163)+1,0)</f>
        <v>0</v>
      </c>
      <c r="HV164" s="293">
        <f>IF(HI164&lt;&gt;"",MAX(HV$14:HV163)+1,0)</f>
        <v>0</v>
      </c>
      <c r="HW164" s="293">
        <f>IF(HJ164&lt;&gt;"",MAX(HW$14:HW163)+1,0)</f>
        <v>0</v>
      </c>
      <c r="HX164" s="293">
        <f>IF(HK164&lt;&gt;"",MAX(HX$14:HX163)+1,0)</f>
        <v>0</v>
      </c>
      <c r="HY164" s="293">
        <f>IF(HL164&lt;&gt;"",MAX(HY$14:HY163)+1,0)</f>
        <v>0</v>
      </c>
      <c r="HZ164" s="75">
        <f t="shared" si="354"/>
        <v>5</v>
      </c>
      <c r="IA164" s="75">
        <f t="shared" si="355"/>
        <v>0</v>
      </c>
      <c r="IB164" s="75">
        <f t="shared" si="356"/>
        <v>10</v>
      </c>
      <c r="IC164" s="75" t="str">
        <f t="shared" si="357"/>
        <v>riv_spd</v>
      </c>
      <c r="ID164" s="395" t="str">
        <f t="shared" si="358"/>
        <v/>
      </c>
      <c r="IE164" s="394">
        <f>IF(ISNUMBER(MATCH(GA164,$IC$15:$IC$313,0)),0,MAX(IE$14:IE163)+1)</f>
        <v>0</v>
      </c>
      <c r="IF164" s="394" t="str">
        <f t="shared" si="359"/>
        <v/>
      </c>
      <c r="IG164" s="383"/>
      <c r="IH164" s="80"/>
      <c r="II164" s="19"/>
      <c r="IJ164" s="282"/>
      <c r="IK164" s="71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  <c r="IW164" s="19"/>
      <c r="IX164" s="19"/>
      <c r="IY164" s="19"/>
      <c r="IZ164" s="19"/>
      <c r="JW164" s="71"/>
      <c r="JX164" s="293" t="str">
        <f>IF(AND(ISNUMBER(JX$14),ISNUMBER(MATCH($IC164,DJ$15:DJ$313,0))),$IC164,"")</f>
        <v/>
      </c>
      <c r="JY164" s="293" t="str">
        <f>IF(AND(ISNUMBER(JY$14),ISNUMBER(MATCH($IC164,DK$15:DK$313,0))),$IC164,"")</f>
        <v/>
      </c>
      <c r="JZ164" s="293" t="str">
        <f>IF(AND(ISNUMBER(JZ$14),ISNUMBER(MATCH($IC164,DL$15:DL$313,0))),$IC164,"")</f>
        <v/>
      </c>
      <c r="KA164" s="293" t="str">
        <f>IF(AND(ISNUMBER(KA$14),ISNUMBER(MATCH($IC164,DM$15:DM$313,0))),$IC164,"")</f>
        <v/>
      </c>
      <c r="KB164" s="293" t="str">
        <f>IF(AND(ISNUMBER(KB$14),ISNUMBER(MATCH($IC164,DN$15:DN$313,0))),$IC164,"")</f>
        <v/>
      </c>
      <c r="KC164" s="293" t="str">
        <f>IF(AND(ISNUMBER(KC$14),ISNUMBER(MATCH($IC164,DO$15:DO$313,0))),$IC164,"")</f>
        <v/>
      </c>
      <c r="KD164" s="293" t="str">
        <f>IF(AND(ISNUMBER(KD$14),ISNUMBER(MATCH($IC164,DP$15:DP$313,0))),$IC164,"")</f>
        <v/>
      </c>
      <c r="KE164" s="293" t="str">
        <f>IF(AND(ISNUMBER(KE$14),ISNUMBER(MATCH($IC164,DQ$15:DQ$313,0))),$IC164,"")</f>
        <v/>
      </c>
      <c r="KF164" s="293" t="str">
        <f>IF(AND(ISNUMBER(KF$14),ISNUMBER(MATCH($IC164,DR$15:DR$313,0))),$IC164,"")</f>
        <v/>
      </c>
      <c r="KG164" s="293" t="str">
        <f>IF(AND(ISNUMBER(KG$14),ISNUMBER(MATCH($IC164,DS$15:DS$313,0))),$IC164,"")</f>
        <v/>
      </c>
      <c r="KH164" s="293" t="str">
        <f>IF(AND(ISNUMBER(KH$14),ISNUMBER(MATCH($IC164,DT$15:DT$313,0))),$IC164,"")</f>
        <v/>
      </c>
      <c r="KI164" s="293" t="str">
        <f>IF(AND(ISNUMBER(KI$14),ISNUMBER(MATCH($IC164,DU$15:DU$313,0))),$IC164,"")</f>
        <v/>
      </c>
      <c r="KJ164" s="293" t="str">
        <f>IF(AND(ISNUMBER(KJ$14),ISNUMBER(MATCH($IC164,DV$15:DV$313,0))),$IC164,"")</f>
        <v/>
      </c>
      <c r="KK164" s="293" t="str">
        <f>IF(AND(ISNUMBER(KK$14),ISNUMBER(MATCH($IC164,DW$15:DW$313,0))),$IC164,"")</f>
        <v>riv_spd</v>
      </c>
      <c r="KL164" s="293" t="str">
        <f>IF(AND(ISNUMBER(KL$14),ISNUMBER(MATCH($IC164,DX$15:DX$313,0))),$IC164,"")</f>
        <v/>
      </c>
      <c r="KM164" s="293" t="str">
        <f>IF(AND(ISNUMBER(KM$14),ISNUMBER(MATCH($IC164,DY$15:DY$313,0))),$IC164,"")</f>
        <v>riv_spd</v>
      </c>
      <c r="KN164" s="293" t="str">
        <f>IF(AND(ISNUMBER(KN$14),ISNUMBER(MATCH($IC164,DZ$15:DZ$313,0))),$IC164,"")</f>
        <v/>
      </c>
      <c r="KO164" s="293" t="str">
        <f>IF(AND(ISNUMBER(KO$14),ISNUMBER(MATCH($IC164,EA$15:EA$313,0))),$IC164,"")</f>
        <v/>
      </c>
      <c r="KP164" s="293" t="str">
        <f>IF(AND(ISNUMBER(KP$14),ISNUMBER(MATCH($IC164,EB$15:EB$313,0))),$IC164,"")</f>
        <v/>
      </c>
      <c r="KQ164" s="293" t="str">
        <f>IF(AND(ISNUMBER(KQ$14),ISNUMBER(MATCH($IC164,EC$15:EC$313,0))),$IC164,"")</f>
        <v/>
      </c>
      <c r="KR164" s="293" t="str">
        <f>IF(AND(ISNUMBER(KR$14),ISNUMBER(MATCH($IC164,ED$15:ED$313,0))),$IC164,"")</f>
        <v/>
      </c>
      <c r="KS164" s="293" t="str">
        <f>IF(AND(ISNUMBER(KS$14),ISNUMBER(MATCH($IC164,EE$15:EE$313,0))),$IC164,"")</f>
        <v/>
      </c>
      <c r="KT164" s="293" t="str">
        <f>IF(AND(ISNUMBER(KT$14),ISNUMBER(MATCH($IC164,EF$15:EF$313,0))),$IC164,"")</f>
        <v/>
      </c>
      <c r="KU164" s="293" t="str">
        <f>IF(AND(ISNUMBER(KU$14),ISNUMBER(MATCH($IC164,EG$15:EG$313,0))),$IC164,"")</f>
        <v/>
      </c>
      <c r="KV164" s="293" t="str">
        <f>IF(AND(ISNUMBER(KV$14),ISNUMBER(MATCH($IC164,EH$15:EH$313,0))),$IC164,"")</f>
        <v/>
      </c>
      <c r="KW164" s="293" t="str">
        <f>IF(AND(ISNUMBER(KW$14),ISNUMBER(MATCH($IC164,EI$15:EI$313,0))),$IC164,"")</f>
        <v/>
      </c>
      <c r="KX164" s="293" t="str">
        <f>IF(AND(ISNUMBER(KX$14),ISNUMBER(MATCH($IC164,EJ$15:EJ$313,0))),$IC164,"")</f>
        <v/>
      </c>
      <c r="KY164" s="293" t="str">
        <f>IF(AND(ISNUMBER(KY$14),ISNUMBER(MATCH($IC164,EK$15:EK$313,0))),$IC164,"")</f>
        <v/>
      </c>
      <c r="KZ164" s="293"/>
      <c r="LA164" s="293"/>
      <c r="LB164" s="293"/>
      <c r="LC164" s="75">
        <f>COUNTIF(JX164:KY164,"="&amp;IC164)</f>
        <v>2</v>
      </c>
      <c r="LD164" s="71"/>
      <c r="LE164" s="71"/>
      <c r="LF164" s="71"/>
      <c r="LG164" s="71"/>
      <c r="LH164" s="71"/>
      <c r="LI164" s="71"/>
      <c r="LJ164" s="71"/>
      <c r="LK164" s="71"/>
      <c r="LL164" s="71"/>
      <c r="LM164" s="71"/>
      <c r="LN164" s="71"/>
      <c r="LO164" s="71"/>
      <c r="LP164" s="71"/>
      <c r="LQ164" s="71"/>
    </row>
    <row r="165" spans="1:329" ht="6" customHeight="1" x14ac:dyDescent="0.25">
      <c r="A165" s="80"/>
      <c r="B165" s="305">
        <f t="shared" si="360"/>
        <v>151</v>
      </c>
      <c r="C165" s="85" t="s">
        <v>422</v>
      </c>
      <c r="D165" s="304" t="s">
        <v>666</v>
      </c>
      <c r="E165" s="71"/>
      <c r="F165" s="260"/>
      <c r="G165" s="261"/>
      <c r="H165" s="262"/>
      <c r="I165" s="260"/>
      <c r="J165" s="261"/>
      <c r="K165" s="262"/>
      <c r="L165" s="260"/>
      <c r="M165" s="261"/>
      <c r="N165" s="262"/>
      <c r="O165" s="260"/>
      <c r="P165" s="261"/>
      <c r="Q165" s="262"/>
      <c r="R165" s="260"/>
      <c r="S165" s="261"/>
      <c r="T165" s="262"/>
      <c r="U165" s="260"/>
      <c r="V165" s="261"/>
      <c r="W165" s="262"/>
      <c r="X165" s="260"/>
      <c r="Y165" s="261"/>
      <c r="Z165" s="262"/>
      <c r="AA165" s="260"/>
      <c r="AB165" s="261"/>
      <c r="AC165" s="262"/>
      <c r="AD165" s="260"/>
      <c r="AE165" s="261"/>
      <c r="AF165" s="262"/>
      <c r="AG165" s="260"/>
      <c r="AH165" s="261"/>
      <c r="AI165" s="262"/>
      <c r="AJ165" s="260"/>
      <c r="AK165" s="261"/>
      <c r="AL165" s="262"/>
      <c r="AM165" s="260"/>
      <c r="AN165" s="261"/>
      <c r="AO165" s="262"/>
      <c r="AP165" s="283"/>
      <c r="AQ165" s="356"/>
      <c r="AR165" s="351"/>
      <c r="AS165" s="283"/>
      <c r="AT165" s="356"/>
      <c r="AU165" s="351"/>
      <c r="AV165" s="260"/>
      <c r="AW165" s="261"/>
      <c r="AX165" s="262"/>
      <c r="AY165" s="260"/>
      <c r="AZ165" s="261"/>
      <c r="BA165" s="262"/>
      <c r="BB165" s="260"/>
      <c r="BC165" s="261"/>
      <c r="BD165" s="262"/>
      <c r="BE165" s="260"/>
      <c r="BF165" s="261"/>
      <c r="BG165" s="262"/>
      <c r="BH165" s="260"/>
      <c r="BI165" s="261"/>
      <c r="BJ165" s="262"/>
      <c r="BK165" s="260"/>
      <c r="BL165" s="261"/>
      <c r="BM165" s="262"/>
      <c r="BN165" s="260"/>
      <c r="BO165" s="261"/>
      <c r="BP165" s="262"/>
      <c r="BQ165" s="260"/>
      <c r="BR165" s="261"/>
      <c r="BS165" s="262"/>
      <c r="BT165" s="260"/>
      <c r="BU165" s="261"/>
      <c r="BV165" s="262"/>
      <c r="BW165" s="260"/>
      <c r="BX165" s="261"/>
      <c r="BY165" s="262"/>
      <c r="BZ165" s="260"/>
      <c r="CA165" s="261"/>
      <c r="CB165" s="262"/>
      <c r="CC165" s="260"/>
      <c r="CD165" s="261"/>
      <c r="CE165" s="262"/>
      <c r="CF165" s="376" t="s">
        <v>2</v>
      </c>
      <c r="CG165" s="229"/>
      <c r="CH165" s="230" t="str">
        <f>IF(ISNUMBER(FW165),IF(ISNUMBER(MATCH(GA165,$CG$15:$CG$313,0)),0,MAX(CH$14:CH164)+1),"")</f>
        <v/>
      </c>
      <c r="CI165" s="7" t="str">
        <f t="shared" si="265"/>
        <v/>
      </c>
      <c r="CJ165" s="7" t="str">
        <f t="shared" si="266"/>
        <v/>
      </c>
      <c r="CK165" s="7" t="str">
        <f t="shared" si="267"/>
        <v/>
      </c>
      <c r="CL165" s="7" t="str">
        <f t="shared" si="268"/>
        <v/>
      </c>
      <c r="CM165" s="7" t="str">
        <f t="shared" si="269"/>
        <v/>
      </c>
      <c r="CN165" s="7" t="str">
        <f t="shared" si="270"/>
        <v/>
      </c>
      <c r="CO165" s="7" t="str">
        <f t="shared" si="271"/>
        <v/>
      </c>
      <c r="CP165" s="7" t="str">
        <f t="shared" si="272"/>
        <v/>
      </c>
      <c r="CQ165" s="7" t="str">
        <f t="shared" si="273"/>
        <v/>
      </c>
      <c r="CR165" s="7" t="str">
        <f t="shared" si="274"/>
        <v/>
      </c>
      <c r="CS165" s="7" t="str">
        <f t="shared" si="275"/>
        <v/>
      </c>
      <c r="CT165" s="7" t="str">
        <f t="shared" si="276"/>
        <v/>
      </c>
      <c r="CU165" s="7" t="str">
        <f t="shared" si="277"/>
        <v/>
      </c>
      <c r="CV165" s="7">
        <f t="shared" si="278"/>
        <v>19</v>
      </c>
      <c r="CW165" s="7" t="str">
        <f t="shared" si="279"/>
        <v/>
      </c>
      <c r="CX165" s="7" t="str">
        <f t="shared" si="280"/>
        <v/>
      </c>
      <c r="CY165" s="7" t="str">
        <f t="shared" si="281"/>
        <v/>
      </c>
      <c r="CZ165" s="7" t="str">
        <f t="shared" si="282"/>
        <v/>
      </c>
      <c r="DA165" s="7" t="str">
        <f t="shared" si="283"/>
        <v/>
      </c>
      <c r="DB165" s="7">
        <f t="shared" si="284"/>
        <v>2</v>
      </c>
      <c r="DC165" s="7" t="str">
        <f t="shared" si="285"/>
        <v/>
      </c>
      <c r="DD165" s="7" t="str">
        <f t="shared" si="286"/>
        <v/>
      </c>
      <c r="DE165" s="7" t="str">
        <f t="shared" si="287"/>
        <v/>
      </c>
      <c r="DF165" s="7" t="str">
        <f t="shared" si="288"/>
        <v/>
      </c>
      <c r="DG165" s="7" t="str">
        <f t="shared" si="289"/>
        <v/>
      </c>
      <c r="DH165" s="7" t="str">
        <f t="shared" si="290"/>
        <v/>
      </c>
      <c r="DI165" s="65" t="s">
        <v>2</v>
      </c>
      <c r="DJ165" s="309" t="str">
        <f t="shared" si="291"/>
        <v>-</v>
      </c>
      <c r="DK165" s="309" t="str">
        <f t="shared" si="292"/>
        <v>-</v>
      </c>
      <c r="DL165" s="309" t="str">
        <f t="shared" si="293"/>
        <v>-</v>
      </c>
      <c r="DM165" s="309" t="str">
        <f t="shared" si="294"/>
        <v>-</v>
      </c>
      <c r="DN165" s="309" t="str">
        <f t="shared" si="295"/>
        <v>-</v>
      </c>
      <c r="DO165" s="309" t="str">
        <f t="shared" si="296"/>
        <v>-</v>
      </c>
      <c r="DP165" s="309" t="str">
        <f t="shared" si="297"/>
        <v>-</v>
      </c>
      <c r="DQ165" s="309" t="str">
        <f t="shared" si="298"/>
        <v>-</v>
      </c>
      <c r="DR165" s="309" t="str">
        <f t="shared" si="299"/>
        <v>-</v>
      </c>
      <c r="DS165" s="309" t="str">
        <f t="shared" si="300"/>
        <v>-</v>
      </c>
      <c r="DT165" s="309" t="str">
        <f t="shared" si="301"/>
        <v>-</v>
      </c>
      <c r="DU165" s="309" t="str">
        <f t="shared" si="302"/>
        <v>-</v>
      </c>
      <c r="DV165" s="309" t="str">
        <f t="shared" si="303"/>
        <v>-</v>
      </c>
      <c r="DW165" s="309" t="str">
        <f t="shared" si="304"/>
        <v>rewet</v>
      </c>
      <c r="DX165" s="309" t="str">
        <f t="shared" si="305"/>
        <v>-</v>
      </c>
      <c r="DY165" s="309" t="str">
        <f t="shared" si="306"/>
        <v>-</v>
      </c>
      <c r="DZ165" s="309" t="str">
        <f t="shared" si="307"/>
        <v>-</v>
      </c>
      <c r="EA165" s="309" t="str">
        <f t="shared" si="308"/>
        <v>-</v>
      </c>
      <c r="EB165" s="309" t="str">
        <f t="shared" si="309"/>
        <v>-</v>
      </c>
      <c r="EC165" s="309" t="str">
        <f t="shared" si="310"/>
        <v>rewet</v>
      </c>
      <c r="ED165" s="309" t="str">
        <f t="shared" si="311"/>
        <v>-</v>
      </c>
      <c r="EE165" s="309" t="str">
        <f t="shared" si="312"/>
        <v>-</v>
      </c>
      <c r="EF165" s="309" t="str">
        <f t="shared" si="313"/>
        <v>-</v>
      </c>
      <c r="EG165" s="309" t="str">
        <f t="shared" si="314"/>
        <v>-</v>
      </c>
      <c r="EH165" s="309" t="str">
        <f t="shared" si="315"/>
        <v>-</v>
      </c>
      <c r="EI165" s="309" t="str">
        <f t="shared" si="316"/>
        <v>-</v>
      </c>
      <c r="EJ165" s="7"/>
      <c r="EK165" s="7"/>
      <c r="EL165" s="7"/>
      <c r="EM165" s="34"/>
      <c r="EN165" s="66" t="str">
        <f t="shared" si="317"/>
        <v>-</v>
      </c>
      <c r="EO165" s="66" t="str">
        <f t="shared" si="318"/>
        <v>-</v>
      </c>
      <c r="EP165" s="66" t="str">
        <f t="shared" si="319"/>
        <v>-</v>
      </c>
      <c r="EQ165" s="66" t="str">
        <f t="shared" si="320"/>
        <v>-</v>
      </c>
      <c r="ER165" s="66" t="str">
        <f t="shared" si="321"/>
        <v>-</v>
      </c>
      <c r="ES165" s="66" t="str">
        <f t="shared" si="322"/>
        <v>-</v>
      </c>
      <c r="ET165" s="66" t="str">
        <f t="shared" si="323"/>
        <v>-</v>
      </c>
      <c r="EU165" s="66" t="str">
        <f t="shared" si="324"/>
        <v>-</v>
      </c>
      <c r="EV165" s="66" t="str">
        <f t="shared" si="325"/>
        <v>-</v>
      </c>
      <c r="EW165" s="66" t="str">
        <f t="shared" si="326"/>
        <v>-</v>
      </c>
      <c r="EX165" s="66" t="str">
        <f t="shared" si="327"/>
        <v>-</v>
      </c>
      <c r="EY165" s="66" t="str">
        <f t="shared" si="328"/>
        <v>-</v>
      </c>
      <c r="EZ165" s="66" t="str">
        <f t="shared" si="329"/>
        <v>-</v>
      </c>
      <c r="FA165" s="66" t="str">
        <f t="shared" si="330"/>
        <v>---------</v>
      </c>
      <c r="FB165" s="66" t="str">
        <f t="shared" si="331"/>
        <v>-</v>
      </c>
      <c r="FC165" s="66" t="str">
        <f t="shared" si="332"/>
        <v>-</v>
      </c>
      <c r="FD165" s="66" t="str">
        <f t="shared" si="333"/>
        <v>-</v>
      </c>
      <c r="FE165" s="66" t="str">
        <f t="shared" si="334"/>
        <v>-</v>
      </c>
      <c r="FF165" s="66" t="str">
        <f t="shared" si="335"/>
        <v>-</v>
      </c>
      <c r="FG165" s="66" t="str">
        <f t="shared" si="336"/>
        <v>All |     none</v>
      </c>
      <c r="FH165" s="66" t="str">
        <f t="shared" si="337"/>
        <v>-</v>
      </c>
      <c r="FI165" s="66" t="str">
        <f t="shared" si="338"/>
        <v>-</v>
      </c>
      <c r="FJ165" s="66" t="str">
        <f t="shared" si="339"/>
        <v>-</v>
      </c>
      <c r="FK165" s="66" t="str">
        <f t="shared" si="340"/>
        <v>-</v>
      </c>
      <c r="FL165" s="66" t="str">
        <f t="shared" si="341"/>
        <v>-</v>
      </c>
      <c r="FM165" s="66" t="str">
        <f t="shared" si="342"/>
        <v>-</v>
      </c>
      <c r="FN165" s="7"/>
      <c r="FO165" s="7"/>
      <c r="FP165" s="7"/>
      <c r="FQ165" s="97" t="s">
        <v>2</v>
      </c>
      <c r="FR165" s="71"/>
      <c r="FS165" s="7">
        <f>IF(ISNUMBER(INDEX($CI$15:$DI$314,$B165,GC$5)),MAX(FS$14:FS164)+1,0)</f>
        <v>0</v>
      </c>
      <c r="FT165" s="7" t="str">
        <f t="shared" si="343"/>
        <v/>
      </c>
      <c r="FU165" s="7" t="str">
        <f t="shared" si="344"/>
        <v/>
      </c>
      <c r="FV165" s="291">
        <f t="shared" si="345"/>
        <v>151</v>
      </c>
      <c r="FW165" s="291" t="str">
        <f t="shared" si="346"/>
        <v/>
      </c>
      <c r="FX165" s="291"/>
      <c r="FY165" s="85" t="str">
        <f t="shared" si="347"/>
        <v/>
      </c>
      <c r="FZ165" s="338">
        <f t="shared" si="348"/>
        <v>0</v>
      </c>
      <c r="GA165" s="316" t="str">
        <f t="shared" si="349"/>
        <v/>
      </c>
      <c r="GB165" s="28" t="str">
        <f t="shared" si="350"/>
        <v/>
      </c>
      <c r="GC165" s="279"/>
      <c r="GD165" s="72"/>
      <c r="GE165" s="72"/>
      <c r="GF165" s="72"/>
      <c r="GG165" s="72"/>
      <c r="GH165" s="72"/>
      <c r="GI165" s="72"/>
      <c r="GJ165" s="72"/>
      <c r="GK165" s="72"/>
      <c r="GL165" s="72"/>
      <c r="GM165" s="72"/>
      <c r="GN165" s="72"/>
      <c r="GO165" s="279" t="str">
        <f>IF(IF(ISNUMBER(MATCH(INDEX($HA165:$LB165,1,GO$14),$GA$15:$GA$313,0)),1,"")=1,INDEX($HA165:$LB165,1,GO$14),"")</f>
        <v/>
      </c>
      <c r="GP165" s="286" t="str">
        <f t="shared" si="351"/>
        <v/>
      </c>
      <c r="GQ165" s="72"/>
      <c r="GR165" s="339" t="str">
        <f>IF(ISNUMBER(IF165),INDEX($GA$15:$GA$313,MATCH(IF165,$IE$15:$IE$190,0),1),"")</f>
        <v/>
      </c>
      <c r="GS165" s="341" t="str">
        <f t="shared" si="352"/>
        <v/>
      </c>
      <c r="GT165" s="340" t="str">
        <f t="shared" si="353"/>
        <v/>
      </c>
      <c r="GU165" s="279"/>
      <c r="GV165" s="72"/>
      <c r="GW165" s="72"/>
      <c r="GX165" s="72"/>
      <c r="GY165" s="72"/>
      <c r="GZ165" s="71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293"/>
      <c r="HL165" s="293"/>
      <c r="HM165" s="75"/>
      <c r="HN165" s="293">
        <f>IF(HA165&lt;&gt;"",MAX(HN$14:HN164)+1,0)</f>
        <v>0</v>
      </c>
      <c r="HO165" s="293">
        <f>IF(HB165&lt;&gt;"",MAX(HO$14:HO164)+1,0)</f>
        <v>0</v>
      </c>
      <c r="HP165" s="293">
        <f>IF(HC165&lt;&gt;"",MAX(HP$14:HP164)+1,0)</f>
        <v>0</v>
      </c>
      <c r="HQ165" s="293">
        <f>IF(HD165&lt;&gt;"",MAX(HQ$14:HQ164)+1,0)</f>
        <v>0</v>
      </c>
      <c r="HR165" s="293">
        <f>IF(HE165&lt;&gt;"",MAX(HR$14:HR164)+1,0)</f>
        <v>0</v>
      </c>
      <c r="HS165" s="293">
        <f>IF(HF165&lt;&gt;"",MAX(HS$14:HS164)+1,0)</f>
        <v>0</v>
      </c>
      <c r="HT165" s="293">
        <f>IF(HG165&lt;&gt;"",MAX(HT$14:HT164)+1,0)</f>
        <v>0</v>
      </c>
      <c r="HU165" s="293">
        <f>IF(HH165&lt;&gt;"",MAX(HU$14:HU164)+1,0)</f>
        <v>0</v>
      </c>
      <c r="HV165" s="293">
        <f>IF(HI165&lt;&gt;"",MAX(HV$14:HV164)+1,0)</f>
        <v>0</v>
      </c>
      <c r="HW165" s="293">
        <f>IF(HJ165&lt;&gt;"",MAX(HW$14:HW164)+1,0)</f>
        <v>0</v>
      </c>
      <c r="HX165" s="293">
        <f>IF(HK165&lt;&gt;"",MAX(HX$14:HX164)+1,0)</f>
        <v>0</v>
      </c>
      <c r="HY165" s="293">
        <f>IF(HL165&lt;&gt;"",MAX(HY$14:HY164)+1,0)</f>
        <v>0</v>
      </c>
      <c r="HZ165" s="75">
        <f t="shared" si="354"/>
        <v>5</v>
      </c>
      <c r="IA165" s="75">
        <f t="shared" si="355"/>
        <v>0</v>
      </c>
      <c r="IB165" s="75">
        <f t="shared" si="356"/>
        <v>11</v>
      </c>
      <c r="IC165" s="75" t="str">
        <f t="shared" si="357"/>
        <v>riv_ts</v>
      </c>
      <c r="ID165" s="395" t="str">
        <f t="shared" si="358"/>
        <v/>
      </c>
      <c r="IE165" s="394">
        <f>IF(ISNUMBER(MATCH(GA165,$IC$15:$IC$313,0)),0,MAX(IE$14:IE164)+1)</f>
        <v>0</v>
      </c>
      <c r="IF165" s="394" t="str">
        <f t="shared" si="359"/>
        <v/>
      </c>
      <c r="IG165" s="383"/>
      <c r="IH165" s="80"/>
      <c r="II165" s="19"/>
      <c r="IJ165" s="282"/>
      <c r="IK165" s="71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  <c r="IY165" s="19"/>
      <c r="IZ165" s="19"/>
      <c r="JW165" s="71"/>
      <c r="JX165" s="293" t="str">
        <f>IF(AND(ISNUMBER(JX$14),ISNUMBER(MATCH($IC165,DJ$15:DJ$313,0))),$IC165,"")</f>
        <v/>
      </c>
      <c r="JY165" s="293" t="str">
        <f>IF(AND(ISNUMBER(JY$14),ISNUMBER(MATCH($IC165,DK$15:DK$313,0))),$IC165,"")</f>
        <v/>
      </c>
      <c r="JZ165" s="293" t="str">
        <f>IF(AND(ISNUMBER(JZ$14),ISNUMBER(MATCH($IC165,DL$15:DL$313,0))),$IC165,"")</f>
        <v/>
      </c>
      <c r="KA165" s="293" t="str">
        <f>IF(AND(ISNUMBER(KA$14),ISNUMBER(MATCH($IC165,DM$15:DM$313,0))),$IC165,"")</f>
        <v/>
      </c>
      <c r="KB165" s="293" t="str">
        <f>IF(AND(ISNUMBER(KB$14),ISNUMBER(MATCH($IC165,DN$15:DN$313,0))),$IC165,"")</f>
        <v/>
      </c>
      <c r="KC165" s="293" t="str">
        <f>IF(AND(ISNUMBER(KC$14),ISNUMBER(MATCH($IC165,DO$15:DO$313,0))),$IC165,"")</f>
        <v/>
      </c>
      <c r="KD165" s="293" t="str">
        <f>IF(AND(ISNUMBER(KD$14),ISNUMBER(MATCH($IC165,DP$15:DP$313,0))),$IC165,"")</f>
        <v/>
      </c>
      <c r="KE165" s="293" t="str">
        <f>IF(AND(ISNUMBER(KE$14),ISNUMBER(MATCH($IC165,DQ$15:DQ$313,0))),$IC165,"")</f>
        <v/>
      </c>
      <c r="KF165" s="293" t="str">
        <f>IF(AND(ISNUMBER(KF$14),ISNUMBER(MATCH($IC165,DR$15:DR$313,0))),$IC165,"")</f>
        <v/>
      </c>
      <c r="KG165" s="293" t="str">
        <f>IF(AND(ISNUMBER(KG$14),ISNUMBER(MATCH($IC165,DS$15:DS$313,0))),$IC165,"")</f>
        <v/>
      </c>
      <c r="KH165" s="293" t="str">
        <f>IF(AND(ISNUMBER(KH$14),ISNUMBER(MATCH($IC165,DT$15:DT$313,0))),$IC165,"")</f>
        <v/>
      </c>
      <c r="KI165" s="293" t="str">
        <f>IF(AND(ISNUMBER(KI$14),ISNUMBER(MATCH($IC165,DU$15:DU$313,0))),$IC165,"")</f>
        <v/>
      </c>
      <c r="KJ165" s="293" t="str">
        <f>IF(AND(ISNUMBER(KJ$14),ISNUMBER(MATCH($IC165,DV$15:DV$313,0))),$IC165,"")</f>
        <v/>
      </c>
      <c r="KK165" s="293" t="str">
        <f>IF(AND(ISNUMBER(KK$14),ISNUMBER(MATCH($IC165,DW$15:DW$313,0))),$IC165,"")</f>
        <v/>
      </c>
      <c r="KL165" s="293" t="str">
        <f>IF(AND(ISNUMBER(KL$14),ISNUMBER(MATCH($IC165,DX$15:DX$313,0))),$IC165,"")</f>
        <v/>
      </c>
      <c r="KM165" s="293" t="str">
        <f>IF(AND(ISNUMBER(KM$14),ISNUMBER(MATCH($IC165,DY$15:DY$313,0))),$IC165,"")</f>
        <v>riv_ts</v>
      </c>
      <c r="KN165" s="293" t="str">
        <f>IF(AND(ISNUMBER(KN$14),ISNUMBER(MATCH($IC165,DZ$15:DZ$313,0))),$IC165,"")</f>
        <v/>
      </c>
      <c r="KO165" s="293" t="str">
        <f>IF(AND(ISNUMBER(KO$14),ISNUMBER(MATCH($IC165,EA$15:EA$313,0))),$IC165,"")</f>
        <v/>
      </c>
      <c r="KP165" s="293" t="str">
        <f>IF(AND(ISNUMBER(KP$14),ISNUMBER(MATCH($IC165,EB$15:EB$313,0))),$IC165,"")</f>
        <v/>
      </c>
      <c r="KQ165" s="293" t="str">
        <f>IF(AND(ISNUMBER(KQ$14),ISNUMBER(MATCH($IC165,EC$15:EC$313,0))),$IC165,"")</f>
        <v/>
      </c>
      <c r="KR165" s="293" t="str">
        <f>IF(AND(ISNUMBER(KR$14),ISNUMBER(MATCH($IC165,ED$15:ED$313,0))),$IC165,"")</f>
        <v/>
      </c>
      <c r="KS165" s="293" t="str">
        <f>IF(AND(ISNUMBER(KS$14),ISNUMBER(MATCH($IC165,EE$15:EE$313,0))),$IC165,"")</f>
        <v/>
      </c>
      <c r="KT165" s="293" t="str">
        <f>IF(AND(ISNUMBER(KT$14),ISNUMBER(MATCH($IC165,EF$15:EF$313,0))),$IC165,"")</f>
        <v/>
      </c>
      <c r="KU165" s="293" t="str">
        <f>IF(AND(ISNUMBER(KU$14),ISNUMBER(MATCH($IC165,EG$15:EG$313,0))),$IC165,"")</f>
        <v/>
      </c>
      <c r="KV165" s="293" t="str">
        <f>IF(AND(ISNUMBER(KV$14),ISNUMBER(MATCH($IC165,EH$15:EH$313,0))),$IC165,"")</f>
        <v/>
      </c>
      <c r="KW165" s="293" t="str">
        <f>IF(AND(ISNUMBER(KW$14),ISNUMBER(MATCH($IC165,EI$15:EI$313,0))),$IC165,"")</f>
        <v/>
      </c>
      <c r="KX165" s="293" t="str">
        <f>IF(AND(ISNUMBER(KX$14),ISNUMBER(MATCH($IC165,EJ$15:EJ$313,0))),$IC165,"")</f>
        <v/>
      </c>
      <c r="KY165" s="293" t="str">
        <f>IF(AND(ISNUMBER(KY$14),ISNUMBER(MATCH($IC165,EK$15:EK$313,0))),$IC165,"")</f>
        <v/>
      </c>
      <c r="KZ165" s="293"/>
      <c r="LA165" s="293"/>
      <c r="LB165" s="293"/>
      <c r="LC165" s="75">
        <f>COUNTIF(JX165:KY165,"="&amp;IC165)</f>
        <v>1</v>
      </c>
      <c r="LD165" s="71"/>
      <c r="LE165" s="71"/>
      <c r="LF165" s="71"/>
      <c r="LG165" s="71"/>
      <c r="LH165" s="71"/>
      <c r="LI165" s="71"/>
      <c r="LJ165" s="71"/>
      <c r="LK165" s="71"/>
      <c r="LL165" s="71"/>
      <c r="LM165" s="71"/>
      <c r="LN165" s="71"/>
      <c r="LO165" s="71"/>
      <c r="LP165" s="71"/>
      <c r="LQ165" s="71"/>
    </row>
    <row r="166" spans="1:329" ht="6" customHeight="1" x14ac:dyDescent="0.25">
      <c r="A166" s="80"/>
      <c r="B166" s="305">
        <f t="shared" si="360"/>
        <v>152</v>
      </c>
      <c r="C166" s="207" t="s">
        <v>423</v>
      </c>
      <c r="D166" s="307" t="s">
        <v>667</v>
      </c>
      <c r="E166" s="71"/>
      <c r="F166" s="260"/>
      <c r="G166" s="261"/>
      <c r="H166" s="262"/>
      <c r="I166" s="260"/>
      <c r="J166" s="261"/>
      <c r="K166" s="262"/>
      <c r="L166" s="260"/>
      <c r="M166" s="261"/>
      <c r="N166" s="262"/>
      <c r="O166" s="260"/>
      <c r="P166" s="261"/>
      <c r="Q166" s="262"/>
      <c r="R166" s="260"/>
      <c r="S166" s="261"/>
      <c r="T166" s="262"/>
      <c r="U166" s="260"/>
      <c r="V166" s="261"/>
      <c r="W166" s="262"/>
      <c r="X166" s="260"/>
      <c r="Y166" s="261"/>
      <c r="Z166" s="262"/>
      <c r="AA166" s="260"/>
      <c r="AB166" s="261"/>
      <c r="AC166" s="262"/>
      <c r="AD166" s="260"/>
      <c r="AE166" s="261"/>
      <c r="AF166" s="262"/>
      <c r="AG166" s="260"/>
      <c r="AH166" s="261"/>
      <c r="AI166" s="262"/>
      <c r="AJ166" s="260"/>
      <c r="AK166" s="261"/>
      <c r="AL166" s="262"/>
      <c r="AM166" s="260"/>
      <c r="AN166" s="261"/>
      <c r="AO166" s="262"/>
      <c r="AP166" s="283"/>
      <c r="AQ166" s="356"/>
      <c r="AR166" s="351"/>
      <c r="AS166" s="283"/>
      <c r="AT166" s="356"/>
      <c r="AU166" s="351"/>
      <c r="AV166" s="260"/>
      <c r="AW166" s="261"/>
      <c r="AX166" s="262"/>
      <c r="AY166" s="260"/>
      <c r="AZ166" s="261"/>
      <c r="BA166" s="262"/>
      <c r="BB166" s="260"/>
      <c r="BC166" s="261"/>
      <c r="BD166" s="262"/>
      <c r="BE166" s="260"/>
      <c r="BF166" s="261"/>
      <c r="BG166" s="262"/>
      <c r="BH166" s="260"/>
      <c r="BI166" s="261"/>
      <c r="BJ166" s="262"/>
      <c r="BK166" s="260"/>
      <c r="BL166" s="261"/>
      <c r="BM166" s="262"/>
      <c r="BN166" s="260"/>
      <c r="BO166" s="261"/>
      <c r="BP166" s="262"/>
      <c r="BQ166" s="260"/>
      <c r="BR166" s="261"/>
      <c r="BS166" s="262"/>
      <c r="BT166" s="260"/>
      <c r="BU166" s="261"/>
      <c r="BV166" s="262"/>
      <c r="BW166" s="260"/>
      <c r="BX166" s="261"/>
      <c r="BY166" s="262"/>
      <c r="BZ166" s="260"/>
      <c r="CA166" s="261"/>
      <c r="CB166" s="262"/>
      <c r="CC166" s="260"/>
      <c r="CD166" s="261"/>
      <c r="CE166" s="262"/>
      <c r="CF166" s="376" t="s">
        <v>2</v>
      </c>
      <c r="CG166" s="229"/>
      <c r="CH166" s="230" t="str">
        <f>IF(ISNUMBER(FW166),IF(ISNUMBER(MATCH(GA166,$CG$15:$CG$313,0)),0,MAX(CH$14:CH165)+1),"")</f>
        <v/>
      </c>
      <c r="CI166" s="7" t="str">
        <f t="shared" si="265"/>
        <v/>
      </c>
      <c r="CJ166" s="7" t="str">
        <f t="shared" si="266"/>
        <v/>
      </c>
      <c r="CK166" s="7" t="str">
        <f t="shared" si="267"/>
        <v/>
      </c>
      <c r="CL166" s="7" t="str">
        <f t="shared" si="268"/>
        <v/>
      </c>
      <c r="CM166" s="7" t="str">
        <f t="shared" si="269"/>
        <v/>
      </c>
      <c r="CN166" s="7" t="str">
        <f t="shared" si="270"/>
        <v/>
      </c>
      <c r="CO166" s="7" t="str">
        <f t="shared" si="271"/>
        <v/>
      </c>
      <c r="CP166" s="7" t="str">
        <f t="shared" si="272"/>
        <v/>
      </c>
      <c r="CQ166" s="7" t="str">
        <f t="shared" si="273"/>
        <v/>
      </c>
      <c r="CR166" s="7" t="str">
        <f t="shared" si="274"/>
        <v/>
      </c>
      <c r="CS166" s="7" t="str">
        <f t="shared" si="275"/>
        <v/>
      </c>
      <c r="CT166" s="7" t="str">
        <f t="shared" si="276"/>
        <v/>
      </c>
      <c r="CU166" s="7" t="str">
        <f t="shared" si="277"/>
        <v/>
      </c>
      <c r="CV166" s="7">
        <f t="shared" si="278"/>
        <v>20</v>
      </c>
      <c r="CW166" s="7" t="str">
        <f t="shared" si="279"/>
        <v/>
      </c>
      <c r="CX166" s="7" t="str">
        <f t="shared" si="280"/>
        <v/>
      </c>
      <c r="CY166" s="7" t="str">
        <f t="shared" si="281"/>
        <v/>
      </c>
      <c r="CZ166" s="7" t="str">
        <f t="shared" si="282"/>
        <v/>
      </c>
      <c r="DA166" s="7" t="str">
        <f t="shared" si="283"/>
        <v/>
      </c>
      <c r="DB166" s="7">
        <f t="shared" si="284"/>
        <v>4</v>
      </c>
      <c r="DC166" s="7" t="str">
        <f t="shared" si="285"/>
        <v/>
      </c>
      <c r="DD166" s="7" t="str">
        <f t="shared" si="286"/>
        <v/>
      </c>
      <c r="DE166" s="7" t="str">
        <f t="shared" si="287"/>
        <v/>
      </c>
      <c r="DF166" s="7" t="str">
        <f t="shared" si="288"/>
        <v/>
      </c>
      <c r="DG166" s="7" t="str">
        <f t="shared" si="289"/>
        <v/>
      </c>
      <c r="DH166" s="7" t="str">
        <f t="shared" si="290"/>
        <v/>
      </c>
      <c r="DI166" s="65" t="s">
        <v>2</v>
      </c>
      <c r="DJ166" s="309" t="str">
        <f t="shared" si="291"/>
        <v>-</v>
      </c>
      <c r="DK166" s="309" t="str">
        <f t="shared" si="292"/>
        <v>-</v>
      </c>
      <c r="DL166" s="309" t="str">
        <f t="shared" si="293"/>
        <v>-</v>
      </c>
      <c r="DM166" s="309" t="str">
        <f t="shared" si="294"/>
        <v>-</v>
      </c>
      <c r="DN166" s="309" t="str">
        <f t="shared" si="295"/>
        <v>-</v>
      </c>
      <c r="DO166" s="309" t="str">
        <f t="shared" si="296"/>
        <v>-</v>
      </c>
      <c r="DP166" s="309" t="str">
        <f t="shared" si="297"/>
        <v>-</v>
      </c>
      <c r="DQ166" s="309" t="str">
        <f t="shared" si="298"/>
        <v>-</v>
      </c>
      <c r="DR166" s="309" t="str">
        <f t="shared" si="299"/>
        <v>-</v>
      </c>
      <c r="DS166" s="309" t="str">
        <f t="shared" si="300"/>
        <v>-</v>
      </c>
      <c r="DT166" s="309" t="str">
        <f t="shared" si="301"/>
        <v>-</v>
      </c>
      <c r="DU166" s="309" t="str">
        <f t="shared" si="302"/>
        <v>-</v>
      </c>
      <c r="DV166" s="309" t="str">
        <f t="shared" si="303"/>
        <v>-</v>
      </c>
      <c r="DW166" s="309" t="str">
        <f t="shared" si="304"/>
        <v>wetfct</v>
      </c>
      <c r="DX166" s="309" t="str">
        <f t="shared" si="305"/>
        <v>-</v>
      </c>
      <c r="DY166" s="309" t="str">
        <f t="shared" si="306"/>
        <v>-</v>
      </c>
      <c r="DZ166" s="309" t="str">
        <f t="shared" si="307"/>
        <v>-</v>
      </c>
      <c r="EA166" s="309" t="str">
        <f t="shared" si="308"/>
        <v>-</v>
      </c>
      <c r="EB166" s="309" t="str">
        <f t="shared" si="309"/>
        <v>-</v>
      </c>
      <c r="EC166" s="309" t="str">
        <f t="shared" si="310"/>
        <v>wetfct</v>
      </c>
      <c r="ED166" s="309" t="str">
        <f t="shared" si="311"/>
        <v>-</v>
      </c>
      <c r="EE166" s="309" t="str">
        <f t="shared" si="312"/>
        <v>-</v>
      </c>
      <c r="EF166" s="309" t="str">
        <f t="shared" si="313"/>
        <v>-</v>
      </c>
      <c r="EG166" s="309" t="str">
        <f t="shared" si="314"/>
        <v>-</v>
      </c>
      <c r="EH166" s="309" t="str">
        <f t="shared" si="315"/>
        <v>-</v>
      </c>
      <c r="EI166" s="309" t="str">
        <f t="shared" si="316"/>
        <v>-</v>
      </c>
      <c r="EJ166" s="7"/>
      <c r="EK166" s="7"/>
      <c r="EL166" s="7"/>
      <c r="EM166" s="34"/>
      <c r="EN166" s="66" t="str">
        <f t="shared" si="317"/>
        <v>-</v>
      </c>
      <c r="EO166" s="66" t="str">
        <f t="shared" si="318"/>
        <v>-</v>
      </c>
      <c r="EP166" s="66" t="str">
        <f t="shared" si="319"/>
        <v>-</v>
      </c>
      <c r="EQ166" s="66" t="str">
        <f t="shared" si="320"/>
        <v>-</v>
      </c>
      <c r="ER166" s="66" t="str">
        <f t="shared" si="321"/>
        <v>-</v>
      </c>
      <c r="ES166" s="66" t="str">
        <f t="shared" si="322"/>
        <v>-</v>
      </c>
      <c r="ET166" s="66" t="str">
        <f t="shared" si="323"/>
        <v>-</v>
      </c>
      <c r="EU166" s="66" t="str">
        <f t="shared" si="324"/>
        <v>-</v>
      </c>
      <c r="EV166" s="66" t="str">
        <f t="shared" si="325"/>
        <v>-</v>
      </c>
      <c r="EW166" s="66" t="str">
        <f t="shared" si="326"/>
        <v>-</v>
      </c>
      <c r="EX166" s="66" t="str">
        <f t="shared" si="327"/>
        <v>-</v>
      </c>
      <c r="EY166" s="66" t="str">
        <f t="shared" si="328"/>
        <v>-</v>
      </c>
      <c r="EZ166" s="66" t="str">
        <f t="shared" si="329"/>
        <v>-</v>
      </c>
      <c r="FA166" s="66">
        <f t="shared" si="330"/>
        <v>1</v>
      </c>
      <c r="FB166" s="66" t="str">
        <f t="shared" si="331"/>
        <v>-</v>
      </c>
      <c r="FC166" s="66" t="str">
        <f t="shared" si="332"/>
        <v>-</v>
      </c>
      <c r="FD166" s="66" t="str">
        <f t="shared" si="333"/>
        <v>-</v>
      </c>
      <c r="FE166" s="66" t="str">
        <f t="shared" si="334"/>
        <v>-</v>
      </c>
      <c r="FF166" s="66" t="str">
        <f t="shared" si="335"/>
        <v>-</v>
      </c>
      <c r="FG166" s="66">
        <f t="shared" si="336"/>
        <v>0.5</v>
      </c>
      <c r="FH166" s="66" t="str">
        <f t="shared" si="337"/>
        <v>-</v>
      </c>
      <c r="FI166" s="66" t="str">
        <f t="shared" si="338"/>
        <v>-</v>
      </c>
      <c r="FJ166" s="66" t="str">
        <f t="shared" si="339"/>
        <v>-</v>
      </c>
      <c r="FK166" s="66" t="str">
        <f t="shared" si="340"/>
        <v>-</v>
      </c>
      <c r="FL166" s="66" t="str">
        <f t="shared" si="341"/>
        <v>-</v>
      </c>
      <c r="FM166" s="66" t="str">
        <f t="shared" si="342"/>
        <v>-</v>
      </c>
      <c r="FN166" s="7"/>
      <c r="FO166" s="7"/>
      <c r="FP166" s="7"/>
      <c r="FQ166" s="97" t="s">
        <v>2</v>
      </c>
      <c r="FR166" s="71"/>
      <c r="FS166" s="7">
        <f>IF(ISNUMBER(INDEX($CI$15:$DI$314,$B166,GC$5)),MAX(FS$14:FS165)+1,0)</f>
        <v>0</v>
      </c>
      <c r="FT166" s="7" t="str">
        <f t="shared" si="343"/>
        <v/>
      </c>
      <c r="FU166" s="7" t="str">
        <f t="shared" si="344"/>
        <v/>
      </c>
      <c r="FV166" s="291">
        <f t="shared" si="345"/>
        <v>152</v>
      </c>
      <c r="FW166" s="291" t="str">
        <f t="shared" si="346"/>
        <v/>
      </c>
      <c r="FX166" s="291"/>
      <c r="FY166" s="85" t="str">
        <f t="shared" si="347"/>
        <v/>
      </c>
      <c r="FZ166" s="338">
        <f t="shared" si="348"/>
        <v>0</v>
      </c>
      <c r="GA166" s="316" t="str">
        <f t="shared" si="349"/>
        <v/>
      </c>
      <c r="GB166" s="28" t="str">
        <f t="shared" si="350"/>
        <v/>
      </c>
      <c r="GC166" s="243"/>
      <c r="GD166" s="72"/>
      <c r="GE166" s="72"/>
      <c r="GF166" s="72"/>
      <c r="GG166" s="72"/>
      <c r="GH166" s="72"/>
      <c r="GI166" s="72"/>
      <c r="GJ166" s="72"/>
      <c r="GK166" s="72"/>
      <c r="GL166" s="72"/>
      <c r="GM166" s="72"/>
      <c r="GN166" s="72"/>
      <c r="GO166" s="279" t="str">
        <f>IF(IF(ISNUMBER(MATCH(INDEX($HA166:$LB166,1,GO$14),$GA$15:$GA$313,0)),1,"")=1,INDEX($HA166:$LB166,1,GO$14),"")</f>
        <v/>
      </c>
      <c r="GP166" s="286" t="str">
        <f t="shared" si="351"/>
        <v/>
      </c>
      <c r="GQ166" s="72"/>
      <c r="GR166" s="339" t="str">
        <f>IF(ISNUMBER(IF166),INDEX($GA$15:$GA$313,MATCH(IF166,$IE$15:$IE$190,0),1),"")</f>
        <v/>
      </c>
      <c r="GS166" s="341" t="str">
        <f t="shared" si="352"/>
        <v/>
      </c>
      <c r="GT166" s="340" t="str">
        <f t="shared" si="353"/>
        <v/>
      </c>
      <c r="GU166" s="72"/>
      <c r="GV166" s="72"/>
      <c r="GW166" s="72"/>
      <c r="GX166" s="72"/>
      <c r="GY166" s="72"/>
      <c r="GZ166" s="71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293"/>
      <c r="HL166" s="293"/>
      <c r="HM166" s="75"/>
      <c r="HN166" s="293">
        <f>IF(HA166&lt;&gt;"",MAX(HN$14:HN165)+1,0)</f>
        <v>0</v>
      </c>
      <c r="HO166" s="293">
        <f>IF(HB166&lt;&gt;"",MAX(HO$14:HO165)+1,0)</f>
        <v>0</v>
      </c>
      <c r="HP166" s="293">
        <f>IF(HC166&lt;&gt;"",MAX(HP$14:HP165)+1,0)</f>
        <v>0</v>
      </c>
      <c r="HQ166" s="293">
        <f>IF(HD166&lt;&gt;"",MAX(HQ$14:HQ165)+1,0)</f>
        <v>0</v>
      </c>
      <c r="HR166" s="293">
        <f>IF(HE166&lt;&gt;"",MAX(HR$14:HR165)+1,0)</f>
        <v>0</v>
      </c>
      <c r="HS166" s="293">
        <f>IF(HF166&lt;&gt;"",MAX(HS$14:HS165)+1,0)</f>
        <v>0</v>
      </c>
      <c r="HT166" s="293">
        <f>IF(HG166&lt;&gt;"",MAX(HT$14:HT165)+1,0)</f>
        <v>0</v>
      </c>
      <c r="HU166" s="293">
        <f>IF(HH166&lt;&gt;"",MAX(HU$14:HU165)+1,0)</f>
        <v>0</v>
      </c>
      <c r="HV166" s="293">
        <f>IF(HI166&lt;&gt;"",MAX(HV$14:HV165)+1,0)</f>
        <v>0</v>
      </c>
      <c r="HW166" s="293">
        <f>IF(HJ166&lt;&gt;"",MAX(HW$14:HW165)+1,0)</f>
        <v>0</v>
      </c>
      <c r="HX166" s="293">
        <f>IF(HK166&lt;&gt;"",MAX(HX$14:HX165)+1,0)</f>
        <v>0</v>
      </c>
      <c r="HY166" s="293">
        <f>IF(HL166&lt;&gt;"",MAX(HY$14:HY165)+1,0)</f>
        <v>0</v>
      </c>
      <c r="HZ166" s="75">
        <f t="shared" si="354"/>
        <v>5</v>
      </c>
      <c r="IA166" s="75">
        <f t="shared" si="355"/>
        <v>0</v>
      </c>
      <c r="IB166" s="75">
        <f t="shared" si="356"/>
        <v>12</v>
      </c>
      <c r="IC166" s="75" t="str">
        <f t="shared" si="357"/>
        <v>Lak</v>
      </c>
      <c r="ID166" s="395" t="str">
        <f t="shared" si="358"/>
        <v/>
      </c>
      <c r="IE166" s="394">
        <f>IF(ISNUMBER(MATCH(GA166,$IC$15:$IC$313,0)),0,MAX(IE$14:IE165)+1)</f>
        <v>0</v>
      </c>
      <c r="IF166" s="394" t="str">
        <f t="shared" si="359"/>
        <v/>
      </c>
      <c r="IG166" s="383"/>
      <c r="IH166" s="80"/>
      <c r="II166" s="19"/>
      <c r="IJ166" s="282"/>
      <c r="IK166" s="71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  <c r="IY166" s="19"/>
      <c r="IZ166" s="19"/>
      <c r="JW166" s="71"/>
      <c r="JX166" s="293" t="str">
        <f>IF(AND(ISNUMBER(JX$14),ISNUMBER(MATCH($IC166,DJ$15:DJ$313,0))),$IC166,"")</f>
        <v/>
      </c>
      <c r="JY166" s="293" t="str">
        <f>IF(AND(ISNUMBER(JY$14),ISNUMBER(MATCH($IC166,DK$15:DK$313,0))),$IC166,"")</f>
        <v/>
      </c>
      <c r="JZ166" s="293" t="str">
        <f>IF(AND(ISNUMBER(JZ$14),ISNUMBER(MATCH($IC166,DL$15:DL$313,0))),$IC166,"")</f>
        <v/>
      </c>
      <c r="KA166" s="293" t="str">
        <f>IF(AND(ISNUMBER(KA$14),ISNUMBER(MATCH($IC166,DM$15:DM$313,0))),$IC166,"")</f>
        <v/>
      </c>
      <c r="KB166" s="293" t="str">
        <f>IF(AND(ISNUMBER(KB$14),ISNUMBER(MATCH($IC166,DN$15:DN$313,0))),$IC166,"")</f>
        <v/>
      </c>
      <c r="KC166" s="293" t="str">
        <f>IF(AND(ISNUMBER(KC$14),ISNUMBER(MATCH($IC166,DO$15:DO$313,0))),$IC166,"")</f>
        <v/>
      </c>
      <c r="KD166" s="293" t="str">
        <f>IF(AND(ISNUMBER(KD$14),ISNUMBER(MATCH($IC166,DP$15:DP$313,0))),$IC166,"")</f>
        <v/>
      </c>
      <c r="KE166" s="293" t="str">
        <f>IF(AND(ISNUMBER(KE$14),ISNUMBER(MATCH($IC166,DQ$15:DQ$313,0))),$IC166,"")</f>
        <v/>
      </c>
      <c r="KF166" s="293" t="str">
        <f>IF(AND(ISNUMBER(KF$14),ISNUMBER(MATCH($IC166,DR$15:DR$313,0))),$IC166,"")</f>
        <v/>
      </c>
      <c r="KG166" s="293" t="str">
        <f>IF(AND(ISNUMBER(KG$14),ISNUMBER(MATCH($IC166,DS$15:DS$313,0))),$IC166,"")</f>
        <v/>
      </c>
      <c r="KH166" s="293" t="str">
        <f>IF(AND(ISNUMBER(KH$14),ISNUMBER(MATCH($IC166,DT$15:DT$313,0))),$IC166,"")</f>
        <v/>
      </c>
      <c r="KI166" s="293" t="str">
        <f>IF(AND(ISNUMBER(KI$14),ISNUMBER(MATCH($IC166,DU$15:DU$313,0))),$IC166,"")</f>
        <v/>
      </c>
      <c r="KJ166" s="293" t="str">
        <f>IF(AND(ISNUMBER(KJ$14),ISNUMBER(MATCH($IC166,DV$15:DV$313,0))),$IC166,"")</f>
        <v/>
      </c>
      <c r="KK166" s="293" t="str">
        <f>IF(AND(ISNUMBER(KK$14),ISNUMBER(MATCH($IC166,DW$15:DW$313,0))),$IC166,"")</f>
        <v/>
      </c>
      <c r="KL166" s="293" t="str">
        <f>IF(AND(ISNUMBER(KL$14),ISNUMBER(MATCH($IC166,DX$15:DX$313,0))),$IC166,"")</f>
        <v/>
      </c>
      <c r="KM166" s="293" t="str">
        <f>IF(AND(ISNUMBER(KM$14),ISNUMBER(MATCH($IC166,DY$15:DY$313,0))),$IC166,"")</f>
        <v/>
      </c>
      <c r="KN166" s="293" t="str">
        <f>IF(AND(ISNUMBER(KN$14),ISNUMBER(MATCH($IC166,DZ$15:DZ$313,0))),$IC166,"")</f>
        <v/>
      </c>
      <c r="KO166" s="293" t="str">
        <f>IF(AND(ISNUMBER(KO$14),ISNUMBER(MATCH($IC166,EA$15:EA$313,0))),$IC166,"")</f>
        <v/>
      </c>
      <c r="KP166" s="293" t="str">
        <f>IF(AND(ISNUMBER(KP$14),ISNUMBER(MATCH($IC166,EB$15:EB$313,0))),$IC166,"")</f>
        <v/>
      </c>
      <c r="KQ166" s="293" t="str">
        <f>IF(AND(ISNUMBER(KQ$14),ISNUMBER(MATCH($IC166,EC$15:EC$313,0))),$IC166,"")</f>
        <v/>
      </c>
      <c r="KR166" s="293" t="str">
        <f>IF(AND(ISNUMBER(KR$14),ISNUMBER(MATCH($IC166,ED$15:ED$313,0))),$IC166,"")</f>
        <v/>
      </c>
      <c r="KS166" s="293" t="str">
        <f>IF(AND(ISNUMBER(KS$14),ISNUMBER(MATCH($IC166,EE$15:EE$313,0))),$IC166,"")</f>
        <v/>
      </c>
      <c r="KT166" s="293" t="str">
        <f>IF(AND(ISNUMBER(KT$14),ISNUMBER(MATCH($IC166,EF$15:EF$313,0))),$IC166,"")</f>
        <v/>
      </c>
      <c r="KU166" s="293" t="str">
        <f>IF(AND(ISNUMBER(KU$14),ISNUMBER(MATCH($IC166,EG$15:EG$313,0))),$IC166,"")</f>
        <v/>
      </c>
      <c r="KV166" s="293" t="str">
        <f>IF(AND(ISNUMBER(KV$14),ISNUMBER(MATCH($IC166,EH$15:EH$313,0))),$IC166,"")</f>
        <v/>
      </c>
      <c r="KW166" s="293" t="str">
        <f>IF(AND(ISNUMBER(KW$14),ISNUMBER(MATCH($IC166,EI$15:EI$313,0))),$IC166,"")</f>
        <v/>
      </c>
      <c r="KX166" s="293" t="str">
        <f>IF(AND(ISNUMBER(KX$14),ISNUMBER(MATCH($IC166,EJ$15:EJ$313,0))),$IC166,"")</f>
        <v/>
      </c>
      <c r="KY166" s="293" t="str">
        <f>IF(AND(ISNUMBER(KY$14),ISNUMBER(MATCH($IC166,EK$15:EK$313,0))),$IC166,"")</f>
        <v/>
      </c>
      <c r="KZ166" s="293"/>
      <c r="LA166" s="293"/>
      <c r="LB166" s="293"/>
      <c r="LC166" s="75">
        <f>COUNTIF(JX166:KY166,"="&amp;IC166)</f>
        <v>0</v>
      </c>
      <c r="LD166" s="71"/>
      <c r="LE166" s="71"/>
      <c r="LF166" s="71"/>
      <c r="LG166" s="71"/>
      <c r="LH166" s="71"/>
      <c r="LI166" s="71"/>
      <c r="LJ166" s="71"/>
      <c r="LK166" s="71"/>
      <c r="LL166" s="71"/>
      <c r="LM166" s="71"/>
      <c r="LN166" s="71"/>
      <c r="LO166" s="71"/>
      <c r="LP166" s="71"/>
      <c r="LQ166" s="71"/>
    </row>
    <row r="167" spans="1:329" ht="6" customHeight="1" x14ac:dyDescent="0.25">
      <c r="A167" s="80"/>
      <c r="B167" s="305">
        <f t="shared" si="360"/>
        <v>153</v>
      </c>
      <c r="C167" s="207" t="s">
        <v>424</v>
      </c>
      <c r="D167" s="307" t="s">
        <v>533</v>
      </c>
      <c r="E167" s="71"/>
      <c r="F167" s="260"/>
      <c r="G167" s="261"/>
      <c r="H167" s="262"/>
      <c r="I167" s="260"/>
      <c r="J167" s="261"/>
      <c r="K167" s="262"/>
      <c r="L167" s="260"/>
      <c r="M167" s="261"/>
      <c r="N167" s="262"/>
      <c r="O167" s="260"/>
      <c r="P167" s="261"/>
      <c r="Q167" s="262"/>
      <c r="R167" s="260"/>
      <c r="S167" s="261"/>
      <c r="T167" s="262"/>
      <c r="U167" s="260"/>
      <c r="V167" s="261"/>
      <c r="W167" s="262"/>
      <c r="X167" s="260"/>
      <c r="Y167" s="261"/>
      <c r="Z167" s="262"/>
      <c r="AA167" s="260"/>
      <c r="AB167" s="261"/>
      <c r="AC167" s="262"/>
      <c r="AD167" s="260"/>
      <c r="AE167" s="261"/>
      <c r="AF167" s="262"/>
      <c r="AG167" s="260"/>
      <c r="AH167" s="261"/>
      <c r="AI167" s="262"/>
      <c r="AJ167" s="260"/>
      <c r="AK167" s="261"/>
      <c r="AL167" s="262"/>
      <c r="AM167" s="260"/>
      <c r="AN167" s="261"/>
      <c r="AO167" s="262"/>
      <c r="AP167" s="283"/>
      <c r="AQ167" s="356"/>
      <c r="AR167" s="351"/>
      <c r="AS167" s="283"/>
      <c r="AT167" s="356"/>
      <c r="AU167" s="351"/>
      <c r="AV167" s="260"/>
      <c r="AW167" s="261"/>
      <c r="AX167" s="262"/>
      <c r="AY167" s="260"/>
      <c r="AZ167" s="261"/>
      <c r="BA167" s="262"/>
      <c r="BB167" s="260"/>
      <c r="BC167" s="261"/>
      <c r="BD167" s="262"/>
      <c r="BE167" s="260"/>
      <c r="BF167" s="261"/>
      <c r="BG167" s="262"/>
      <c r="BH167" s="260"/>
      <c r="BI167" s="261"/>
      <c r="BJ167" s="262"/>
      <c r="BK167" s="260"/>
      <c r="BL167" s="261"/>
      <c r="BM167" s="262"/>
      <c r="BN167" s="260"/>
      <c r="BO167" s="261"/>
      <c r="BP167" s="262"/>
      <c r="BQ167" s="260"/>
      <c r="BR167" s="261"/>
      <c r="BS167" s="262"/>
      <c r="BT167" s="260"/>
      <c r="BU167" s="261"/>
      <c r="BV167" s="262"/>
      <c r="BW167" s="260"/>
      <c r="BX167" s="261"/>
      <c r="BY167" s="262"/>
      <c r="BZ167" s="260"/>
      <c r="CA167" s="261"/>
      <c r="CB167" s="262"/>
      <c r="CC167" s="260"/>
      <c r="CD167" s="261"/>
      <c r="CE167" s="262"/>
      <c r="CF167" s="376" t="s">
        <v>2</v>
      </c>
      <c r="CG167" s="229"/>
      <c r="CH167" s="230" t="str">
        <f>IF(ISNUMBER(FW167),IF(ISNUMBER(MATCH(GA167,$CG$15:$CG$313,0)),0,MAX(CH$14:CH166)+1),"")</f>
        <v/>
      </c>
      <c r="CI167" s="7" t="str">
        <f t="shared" si="265"/>
        <v/>
      </c>
      <c r="CJ167" s="7" t="str">
        <f t="shared" si="266"/>
        <v/>
      </c>
      <c r="CK167" s="7" t="str">
        <f t="shared" si="267"/>
        <v/>
      </c>
      <c r="CL167" s="7" t="str">
        <f t="shared" si="268"/>
        <v/>
      </c>
      <c r="CM167" s="7" t="str">
        <f t="shared" si="269"/>
        <v/>
      </c>
      <c r="CN167" s="7" t="str">
        <f t="shared" si="270"/>
        <v/>
      </c>
      <c r="CO167" s="7" t="str">
        <f t="shared" si="271"/>
        <v/>
      </c>
      <c r="CP167" s="7" t="str">
        <f t="shared" si="272"/>
        <v/>
      </c>
      <c r="CQ167" s="7" t="str">
        <f t="shared" si="273"/>
        <v/>
      </c>
      <c r="CR167" s="7" t="str">
        <f t="shared" si="274"/>
        <v/>
      </c>
      <c r="CS167" s="7" t="str">
        <f t="shared" si="275"/>
        <v/>
      </c>
      <c r="CT167" s="7" t="str">
        <f t="shared" si="276"/>
        <v/>
      </c>
      <c r="CU167" s="7" t="str">
        <f t="shared" si="277"/>
        <v/>
      </c>
      <c r="CV167" s="7">
        <f t="shared" si="278"/>
        <v>21</v>
      </c>
      <c r="CW167" s="7" t="str">
        <f t="shared" si="279"/>
        <v/>
      </c>
      <c r="CX167" s="7" t="str">
        <f t="shared" si="280"/>
        <v/>
      </c>
      <c r="CY167" s="7" t="str">
        <f t="shared" si="281"/>
        <v/>
      </c>
      <c r="CZ167" s="7" t="str">
        <f t="shared" si="282"/>
        <v/>
      </c>
      <c r="DA167" s="7" t="str">
        <f t="shared" si="283"/>
        <v/>
      </c>
      <c r="DB167" s="7">
        <f t="shared" si="284"/>
        <v>5</v>
      </c>
      <c r="DC167" s="7" t="str">
        <f t="shared" si="285"/>
        <v/>
      </c>
      <c r="DD167" s="7" t="str">
        <f t="shared" si="286"/>
        <v/>
      </c>
      <c r="DE167" s="7" t="str">
        <f t="shared" si="287"/>
        <v/>
      </c>
      <c r="DF167" s="7" t="str">
        <f t="shared" si="288"/>
        <v/>
      </c>
      <c r="DG167" s="7" t="str">
        <f t="shared" si="289"/>
        <v/>
      </c>
      <c r="DH167" s="7" t="str">
        <f t="shared" si="290"/>
        <v/>
      </c>
      <c r="DI167" s="65" t="s">
        <v>2</v>
      </c>
      <c r="DJ167" s="309" t="str">
        <f t="shared" si="291"/>
        <v>-</v>
      </c>
      <c r="DK167" s="309" t="str">
        <f t="shared" si="292"/>
        <v>-</v>
      </c>
      <c r="DL167" s="309" t="str">
        <f t="shared" si="293"/>
        <v>-</v>
      </c>
      <c r="DM167" s="309" t="str">
        <f t="shared" si="294"/>
        <v>-</v>
      </c>
      <c r="DN167" s="309" t="str">
        <f t="shared" si="295"/>
        <v>-</v>
      </c>
      <c r="DO167" s="309" t="str">
        <f t="shared" si="296"/>
        <v>-</v>
      </c>
      <c r="DP167" s="309" t="str">
        <f t="shared" si="297"/>
        <v>-</v>
      </c>
      <c r="DQ167" s="309" t="str">
        <f t="shared" si="298"/>
        <v>-</v>
      </c>
      <c r="DR167" s="309" t="str">
        <f t="shared" si="299"/>
        <v>-</v>
      </c>
      <c r="DS167" s="309" t="str">
        <f t="shared" si="300"/>
        <v>-</v>
      </c>
      <c r="DT167" s="309" t="str">
        <f t="shared" si="301"/>
        <v>-</v>
      </c>
      <c r="DU167" s="309" t="str">
        <f t="shared" si="302"/>
        <v>-</v>
      </c>
      <c r="DV167" s="309" t="str">
        <f t="shared" si="303"/>
        <v>-</v>
      </c>
      <c r="DW167" s="309" t="str">
        <f t="shared" si="304"/>
        <v>iwetit</v>
      </c>
      <c r="DX167" s="309" t="str">
        <f t="shared" si="305"/>
        <v>-</v>
      </c>
      <c r="DY167" s="309" t="str">
        <f t="shared" si="306"/>
        <v>-</v>
      </c>
      <c r="DZ167" s="309" t="str">
        <f t="shared" si="307"/>
        <v>-</v>
      </c>
      <c r="EA167" s="309" t="str">
        <f t="shared" si="308"/>
        <v>-</v>
      </c>
      <c r="EB167" s="309" t="str">
        <f t="shared" si="309"/>
        <v>-</v>
      </c>
      <c r="EC167" s="309" t="str">
        <f t="shared" si="310"/>
        <v>iwetit</v>
      </c>
      <c r="ED167" s="309" t="str">
        <f t="shared" si="311"/>
        <v>-</v>
      </c>
      <c r="EE167" s="309" t="str">
        <f t="shared" si="312"/>
        <v>-</v>
      </c>
      <c r="EF167" s="309" t="str">
        <f t="shared" si="313"/>
        <v>-</v>
      </c>
      <c r="EG167" s="309" t="str">
        <f t="shared" si="314"/>
        <v>-</v>
      </c>
      <c r="EH167" s="309" t="str">
        <f t="shared" si="315"/>
        <v>-</v>
      </c>
      <c r="EI167" s="309" t="str">
        <f t="shared" si="316"/>
        <v>-</v>
      </c>
      <c r="EJ167" s="7"/>
      <c r="EK167" s="7"/>
      <c r="EL167" s="7"/>
      <c r="EM167" s="34"/>
      <c r="EN167" s="66" t="str">
        <f t="shared" si="317"/>
        <v>-</v>
      </c>
      <c r="EO167" s="66" t="str">
        <f t="shared" si="318"/>
        <v>-</v>
      </c>
      <c r="EP167" s="66" t="str">
        <f t="shared" si="319"/>
        <v>-</v>
      </c>
      <c r="EQ167" s="66" t="str">
        <f t="shared" si="320"/>
        <v>-</v>
      </c>
      <c r="ER167" s="66" t="str">
        <f t="shared" si="321"/>
        <v>-</v>
      </c>
      <c r="ES167" s="66" t="str">
        <f t="shared" si="322"/>
        <v>-</v>
      </c>
      <c r="ET167" s="66" t="str">
        <f t="shared" si="323"/>
        <v>-</v>
      </c>
      <c r="EU167" s="66" t="str">
        <f t="shared" si="324"/>
        <v>-</v>
      </c>
      <c r="EV167" s="66" t="str">
        <f t="shared" si="325"/>
        <v>-</v>
      </c>
      <c r="EW167" s="66" t="str">
        <f t="shared" si="326"/>
        <v>-</v>
      </c>
      <c r="EX167" s="66" t="str">
        <f t="shared" si="327"/>
        <v>-</v>
      </c>
      <c r="EY167" s="66" t="str">
        <f t="shared" si="328"/>
        <v>-</v>
      </c>
      <c r="EZ167" s="66" t="str">
        <f t="shared" si="329"/>
        <v>-</v>
      </c>
      <c r="FA167" s="66">
        <f t="shared" si="330"/>
        <v>1</v>
      </c>
      <c r="FB167" s="66" t="str">
        <f t="shared" si="331"/>
        <v>-</v>
      </c>
      <c r="FC167" s="66" t="str">
        <f t="shared" si="332"/>
        <v>-</v>
      </c>
      <c r="FD167" s="66" t="str">
        <f t="shared" si="333"/>
        <v>-</v>
      </c>
      <c r="FE167" s="66" t="str">
        <f t="shared" si="334"/>
        <v>-</v>
      </c>
      <c r="FF167" s="66" t="str">
        <f t="shared" si="335"/>
        <v>-</v>
      </c>
      <c r="FG167" s="66">
        <f t="shared" si="336"/>
        <v>1</v>
      </c>
      <c r="FH167" s="66" t="str">
        <f t="shared" si="337"/>
        <v>-</v>
      </c>
      <c r="FI167" s="66" t="str">
        <f t="shared" si="338"/>
        <v>-</v>
      </c>
      <c r="FJ167" s="66" t="str">
        <f t="shared" si="339"/>
        <v>-</v>
      </c>
      <c r="FK167" s="66" t="str">
        <f t="shared" si="340"/>
        <v>-</v>
      </c>
      <c r="FL167" s="66" t="str">
        <f t="shared" si="341"/>
        <v>-</v>
      </c>
      <c r="FM167" s="66" t="str">
        <f t="shared" si="342"/>
        <v>-</v>
      </c>
      <c r="FN167" s="7"/>
      <c r="FO167" s="7"/>
      <c r="FP167" s="7"/>
      <c r="FQ167" s="97" t="s">
        <v>2</v>
      </c>
      <c r="FR167" s="71"/>
      <c r="FS167" s="7">
        <f>IF(ISNUMBER(INDEX($CI$15:$DI$314,$B167,GC$5)),MAX(FS$14:FS166)+1,0)</f>
        <v>0</v>
      </c>
      <c r="FT167" s="7" t="str">
        <f t="shared" si="343"/>
        <v/>
      </c>
      <c r="FU167" s="7" t="str">
        <f t="shared" si="344"/>
        <v/>
      </c>
      <c r="FV167" s="291">
        <f t="shared" si="345"/>
        <v>153</v>
      </c>
      <c r="FW167" s="291" t="str">
        <f t="shared" si="346"/>
        <v/>
      </c>
      <c r="FX167" s="291"/>
      <c r="FY167" s="85" t="str">
        <f t="shared" si="347"/>
        <v/>
      </c>
      <c r="FZ167" s="338">
        <f t="shared" si="348"/>
        <v>0</v>
      </c>
      <c r="GA167" s="316" t="str">
        <f t="shared" si="349"/>
        <v/>
      </c>
      <c r="GB167" s="28" t="str">
        <f t="shared" si="350"/>
        <v/>
      </c>
      <c r="GC167" s="243"/>
      <c r="GD167" s="72"/>
      <c r="GE167" s="72"/>
      <c r="GF167" s="72"/>
      <c r="GG167" s="72"/>
      <c r="GH167" s="72"/>
      <c r="GI167" s="72"/>
      <c r="GJ167" s="72"/>
      <c r="GK167" s="72"/>
      <c r="GL167" s="72"/>
      <c r="GM167" s="72"/>
      <c r="GN167" s="72"/>
      <c r="GO167" s="279" t="str">
        <f>IF(IF(ISNUMBER(MATCH(INDEX($HA167:$LB167,1,GO$14),$GA$15:$GA$313,0)),1,"")=1,INDEX($HA167:$LB167,1,GO$14),"")</f>
        <v/>
      </c>
      <c r="GP167" s="286" t="str">
        <f t="shared" si="351"/>
        <v/>
      </c>
      <c r="GQ167" s="72"/>
      <c r="GR167" s="339" t="str">
        <f>IF(ISNUMBER(IF167),INDEX($GA$15:$GA$313,MATCH(IF167,$IE$15:$IE$190,0),1),"")</f>
        <v/>
      </c>
      <c r="GS167" s="341" t="str">
        <f t="shared" si="352"/>
        <v/>
      </c>
      <c r="GT167" s="340" t="str">
        <f t="shared" si="353"/>
        <v/>
      </c>
      <c r="GU167" s="72"/>
      <c r="GV167" s="72"/>
      <c r="GW167" s="72"/>
      <c r="GX167" s="72"/>
      <c r="GY167" s="72"/>
      <c r="GZ167" s="71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293"/>
      <c r="HL167" s="293"/>
      <c r="HM167" s="75"/>
      <c r="HN167" s="293">
        <f>IF(HA167&lt;&gt;"",MAX(HN$14:HN166)+1,0)</f>
        <v>0</v>
      </c>
      <c r="HO167" s="293">
        <f>IF(HB167&lt;&gt;"",MAX(HO$14:HO166)+1,0)</f>
        <v>0</v>
      </c>
      <c r="HP167" s="293">
        <f>IF(HC167&lt;&gt;"",MAX(HP$14:HP166)+1,0)</f>
        <v>0</v>
      </c>
      <c r="HQ167" s="293">
        <f>IF(HD167&lt;&gt;"",MAX(HQ$14:HQ166)+1,0)</f>
        <v>0</v>
      </c>
      <c r="HR167" s="293">
        <f>IF(HE167&lt;&gt;"",MAX(HR$14:HR166)+1,0)</f>
        <v>0</v>
      </c>
      <c r="HS167" s="293">
        <f>IF(HF167&lt;&gt;"",MAX(HS$14:HS166)+1,0)</f>
        <v>0</v>
      </c>
      <c r="HT167" s="293">
        <f>IF(HG167&lt;&gt;"",MAX(HT$14:HT166)+1,0)</f>
        <v>0</v>
      </c>
      <c r="HU167" s="293">
        <f>IF(HH167&lt;&gt;"",MAX(HU$14:HU166)+1,0)</f>
        <v>0</v>
      </c>
      <c r="HV167" s="293">
        <f>IF(HI167&lt;&gt;"",MAX(HV$14:HV166)+1,0)</f>
        <v>0</v>
      </c>
      <c r="HW167" s="293">
        <f>IF(HJ167&lt;&gt;"",MAX(HW$14:HW166)+1,0)</f>
        <v>0</v>
      </c>
      <c r="HX167" s="293">
        <f>IF(HK167&lt;&gt;"",MAX(HX$14:HX166)+1,0)</f>
        <v>0</v>
      </c>
      <c r="HY167" s="293">
        <f>IF(HL167&lt;&gt;"",MAX(HY$14:HY166)+1,0)</f>
        <v>0</v>
      </c>
      <c r="HZ167" s="75">
        <f t="shared" si="354"/>
        <v>5</v>
      </c>
      <c r="IA167" s="75">
        <f t="shared" si="355"/>
        <v>0</v>
      </c>
      <c r="IB167" s="75">
        <f t="shared" si="356"/>
        <v>13</v>
      </c>
      <c r="IC167" s="75" t="str">
        <f t="shared" si="357"/>
        <v>lak_spd</v>
      </c>
      <c r="ID167" s="395" t="str">
        <f t="shared" si="358"/>
        <v/>
      </c>
      <c r="IE167" s="394">
        <f>IF(ISNUMBER(MATCH(GA167,$IC$15:$IC$313,0)),0,MAX(IE$14:IE166)+1)</f>
        <v>0</v>
      </c>
      <c r="IF167" s="394" t="str">
        <f t="shared" si="359"/>
        <v/>
      </c>
      <c r="IG167" s="383"/>
      <c r="IH167" s="80"/>
      <c r="II167" s="19"/>
      <c r="IJ167" s="282"/>
      <c r="IK167" s="71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W167" s="71"/>
      <c r="JX167" s="293" t="str">
        <f>IF(AND(ISNUMBER(JX$14),ISNUMBER(MATCH($IC167,DJ$15:DJ$313,0))),$IC167,"")</f>
        <v/>
      </c>
      <c r="JY167" s="293" t="str">
        <f>IF(AND(ISNUMBER(JY$14),ISNUMBER(MATCH($IC167,DK$15:DK$313,0))),$IC167,"")</f>
        <v/>
      </c>
      <c r="JZ167" s="293" t="str">
        <f>IF(AND(ISNUMBER(JZ$14),ISNUMBER(MATCH($IC167,DL$15:DL$313,0))),$IC167,"")</f>
        <v/>
      </c>
      <c r="KA167" s="293" t="str">
        <f>IF(AND(ISNUMBER(KA$14),ISNUMBER(MATCH($IC167,DM$15:DM$313,0))),$IC167,"")</f>
        <v/>
      </c>
      <c r="KB167" s="293" t="str">
        <f>IF(AND(ISNUMBER(KB$14),ISNUMBER(MATCH($IC167,DN$15:DN$313,0))),$IC167,"")</f>
        <v/>
      </c>
      <c r="KC167" s="293" t="str">
        <f>IF(AND(ISNUMBER(KC$14),ISNUMBER(MATCH($IC167,DO$15:DO$313,0))),$IC167,"")</f>
        <v/>
      </c>
      <c r="KD167" s="293" t="str">
        <f>IF(AND(ISNUMBER(KD$14),ISNUMBER(MATCH($IC167,DP$15:DP$313,0))),$IC167,"")</f>
        <v/>
      </c>
      <c r="KE167" s="293" t="str">
        <f>IF(AND(ISNUMBER(KE$14),ISNUMBER(MATCH($IC167,DQ$15:DQ$313,0))),$IC167,"")</f>
        <v/>
      </c>
      <c r="KF167" s="293" t="str">
        <f>IF(AND(ISNUMBER(KF$14),ISNUMBER(MATCH($IC167,DR$15:DR$313,0))),$IC167,"")</f>
        <v/>
      </c>
      <c r="KG167" s="293" t="str">
        <f>IF(AND(ISNUMBER(KG$14),ISNUMBER(MATCH($IC167,DS$15:DS$313,0))),$IC167,"")</f>
        <v/>
      </c>
      <c r="KH167" s="293" t="str">
        <f>IF(AND(ISNUMBER(KH$14),ISNUMBER(MATCH($IC167,DT$15:DT$313,0))),$IC167,"")</f>
        <v/>
      </c>
      <c r="KI167" s="293" t="str">
        <f>IF(AND(ISNUMBER(KI$14),ISNUMBER(MATCH($IC167,DU$15:DU$313,0))),$IC167,"")</f>
        <v/>
      </c>
      <c r="KJ167" s="293" t="str">
        <f>IF(AND(ISNUMBER(KJ$14),ISNUMBER(MATCH($IC167,DV$15:DV$313,0))),$IC167,"")</f>
        <v/>
      </c>
      <c r="KK167" s="293" t="str">
        <f>IF(AND(ISNUMBER(KK$14),ISNUMBER(MATCH($IC167,DW$15:DW$313,0))),$IC167,"")</f>
        <v/>
      </c>
      <c r="KL167" s="293" t="str">
        <f>IF(AND(ISNUMBER(KL$14),ISNUMBER(MATCH($IC167,DX$15:DX$313,0))),$IC167,"")</f>
        <v/>
      </c>
      <c r="KM167" s="293" t="str">
        <f>IF(AND(ISNUMBER(KM$14),ISNUMBER(MATCH($IC167,DY$15:DY$313,0))),$IC167,"")</f>
        <v/>
      </c>
      <c r="KN167" s="293" t="str">
        <f>IF(AND(ISNUMBER(KN$14),ISNUMBER(MATCH($IC167,DZ$15:DZ$313,0))),$IC167,"")</f>
        <v/>
      </c>
      <c r="KO167" s="293" t="str">
        <f>IF(AND(ISNUMBER(KO$14),ISNUMBER(MATCH($IC167,EA$15:EA$313,0))),$IC167,"")</f>
        <v/>
      </c>
      <c r="KP167" s="293" t="str">
        <f>IF(AND(ISNUMBER(KP$14),ISNUMBER(MATCH($IC167,EB$15:EB$313,0))),$IC167,"")</f>
        <v/>
      </c>
      <c r="KQ167" s="293" t="str">
        <f>IF(AND(ISNUMBER(KQ$14),ISNUMBER(MATCH($IC167,EC$15:EC$313,0))),$IC167,"")</f>
        <v/>
      </c>
      <c r="KR167" s="293" t="str">
        <f>IF(AND(ISNUMBER(KR$14),ISNUMBER(MATCH($IC167,ED$15:ED$313,0))),$IC167,"")</f>
        <v/>
      </c>
      <c r="KS167" s="293" t="str">
        <f>IF(AND(ISNUMBER(KS$14),ISNUMBER(MATCH($IC167,EE$15:EE$313,0))),$IC167,"")</f>
        <v/>
      </c>
      <c r="KT167" s="293" t="str">
        <f>IF(AND(ISNUMBER(KT$14),ISNUMBER(MATCH($IC167,EF$15:EF$313,0))),$IC167,"")</f>
        <v/>
      </c>
      <c r="KU167" s="293" t="str">
        <f>IF(AND(ISNUMBER(KU$14),ISNUMBER(MATCH($IC167,EG$15:EG$313,0))),$IC167,"")</f>
        <v/>
      </c>
      <c r="KV167" s="293" t="str">
        <f>IF(AND(ISNUMBER(KV$14),ISNUMBER(MATCH($IC167,EH$15:EH$313,0))),$IC167,"")</f>
        <v/>
      </c>
      <c r="KW167" s="293" t="str">
        <f>IF(AND(ISNUMBER(KW$14),ISNUMBER(MATCH($IC167,EI$15:EI$313,0))),$IC167,"")</f>
        <v/>
      </c>
      <c r="KX167" s="293" t="str">
        <f>IF(AND(ISNUMBER(KX$14),ISNUMBER(MATCH($IC167,EJ$15:EJ$313,0))),$IC167,"")</f>
        <v/>
      </c>
      <c r="KY167" s="293" t="str">
        <f>IF(AND(ISNUMBER(KY$14),ISNUMBER(MATCH($IC167,EK$15:EK$313,0))),$IC167,"")</f>
        <v/>
      </c>
      <c r="KZ167" s="293"/>
      <c r="LA167" s="293"/>
      <c r="LB167" s="293"/>
      <c r="LC167" s="75">
        <f>COUNTIF(JX167:KY167,"="&amp;IC167)</f>
        <v>0</v>
      </c>
      <c r="LD167" s="71"/>
      <c r="LE167" s="71"/>
      <c r="LF167" s="71"/>
      <c r="LG167" s="71"/>
      <c r="LH167" s="71"/>
      <c r="LI167" s="71"/>
      <c r="LJ167" s="71"/>
      <c r="LK167" s="71"/>
      <c r="LL167" s="71"/>
      <c r="LM167" s="71"/>
      <c r="LN167" s="71"/>
      <c r="LO167" s="71"/>
      <c r="LP167" s="71"/>
      <c r="LQ167" s="71"/>
    </row>
    <row r="168" spans="1:329" ht="6" customHeight="1" x14ac:dyDescent="0.25">
      <c r="A168" s="80"/>
      <c r="B168" s="305">
        <f t="shared" si="360"/>
        <v>154</v>
      </c>
      <c r="C168" s="207" t="s">
        <v>425</v>
      </c>
      <c r="D168" s="307" t="s">
        <v>532</v>
      </c>
      <c r="E168" s="71"/>
      <c r="F168" s="260"/>
      <c r="G168" s="261"/>
      <c r="H168" s="262"/>
      <c r="I168" s="260"/>
      <c r="J168" s="261"/>
      <c r="K168" s="262"/>
      <c r="L168" s="260"/>
      <c r="M168" s="261"/>
      <c r="N168" s="262"/>
      <c r="O168" s="260"/>
      <c r="P168" s="261"/>
      <c r="Q168" s="262"/>
      <c r="R168" s="260"/>
      <c r="S168" s="261"/>
      <c r="T168" s="262"/>
      <c r="U168" s="260"/>
      <c r="V168" s="261"/>
      <c r="W168" s="262"/>
      <c r="X168" s="260"/>
      <c r="Y168" s="261"/>
      <c r="Z168" s="262"/>
      <c r="AA168" s="260"/>
      <c r="AB168" s="261"/>
      <c r="AC168" s="262"/>
      <c r="AD168" s="260"/>
      <c r="AE168" s="261"/>
      <c r="AF168" s="262"/>
      <c r="AG168" s="260"/>
      <c r="AH168" s="261"/>
      <c r="AI168" s="262"/>
      <c r="AJ168" s="260"/>
      <c r="AK168" s="261"/>
      <c r="AL168" s="262"/>
      <c r="AM168" s="260"/>
      <c r="AN168" s="261"/>
      <c r="AO168" s="262"/>
      <c r="AP168" s="283"/>
      <c r="AQ168" s="356"/>
      <c r="AR168" s="351"/>
      <c r="AS168" s="283"/>
      <c r="AT168" s="356"/>
      <c r="AU168" s="351"/>
      <c r="AV168" s="260"/>
      <c r="AW168" s="261"/>
      <c r="AX168" s="262"/>
      <c r="AY168" s="260"/>
      <c r="AZ168" s="261"/>
      <c r="BA168" s="262"/>
      <c r="BB168" s="260"/>
      <c r="BC168" s="261"/>
      <c r="BD168" s="262"/>
      <c r="BE168" s="260"/>
      <c r="BF168" s="261"/>
      <c r="BG168" s="262"/>
      <c r="BH168" s="260"/>
      <c r="BI168" s="261"/>
      <c r="BJ168" s="262"/>
      <c r="BK168" s="260"/>
      <c r="BL168" s="261"/>
      <c r="BM168" s="262"/>
      <c r="BN168" s="260"/>
      <c r="BO168" s="261"/>
      <c r="BP168" s="262"/>
      <c r="BQ168" s="260"/>
      <c r="BR168" s="261"/>
      <c r="BS168" s="262"/>
      <c r="BT168" s="260"/>
      <c r="BU168" s="261"/>
      <c r="BV168" s="262"/>
      <c r="BW168" s="260"/>
      <c r="BX168" s="261"/>
      <c r="BY168" s="262"/>
      <c r="BZ168" s="260"/>
      <c r="CA168" s="261"/>
      <c r="CB168" s="262"/>
      <c r="CC168" s="260"/>
      <c r="CD168" s="261"/>
      <c r="CE168" s="262"/>
      <c r="CF168" s="376" t="s">
        <v>2</v>
      </c>
      <c r="CG168" s="229"/>
      <c r="CH168" s="230" t="str">
        <f>IF(ISNUMBER(FW168),IF(ISNUMBER(MATCH(GA168,$CG$15:$CG$313,0)),0,MAX(CH$14:CH167)+1),"")</f>
        <v/>
      </c>
      <c r="CI168" s="7" t="str">
        <f t="shared" si="265"/>
        <v/>
      </c>
      <c r="CJ168" s="7" t="str">
        <f t="shared" si="266"/>
        <v/>
      </c>
      <c r="CK168" s="7" t="str">
        <f t="shared" si="267"/>
        <v/>
      </c>
      <c r="CL168" s="7" t="str">
        <f t="shared" si="268"/>
        <v/>
      </c>
      <c r="CM168" s="7" t="str">
        <f t="shared" si="269"/>
        <v/>
      </c>
      <c r="CN168" s="7" t="str">
        <f t="shared" si="270"/>
        <v/>
      </c>
      <c r="CO168" s="7" t="str">
        <f t="shared" si="271"/>
        <v/>
      </c>
      <c r="CP168" s="7" t="str">
        <f t="shared" si="272"/>
        <v/>
      </c>
      <c r="CQ168" s="7" t="str">
        <f t="shared" si="273"/>
        <v/>
      </c>
      <c r="CR168" s="7" t="str">
        <f t="shared" si="274"/>
        <v/>
      </c>
      <c r="CS168" s="7" t="str">
        <f t="shared" si="275"/>
        <v/>
      </c>
      <c r="CT168" s="7" t="str">
        <f t="shared" si="276"/>
        <v/>
      </c>
      <c r="CU168" s="7" t="str">
        <f t="shared" si="277"/>
        <v/>
      </c>
      <c r="CV168" s="7">
        <f t="shared" si="278"/>
        <v>22</v>
      </c>
      <c r="CW168" s="7" t="str">
        <f t="shared" si="279"/>
        <v/>
      </c>
      <c r="CX168" s="7" t="str">
        <f t="shared" si="280"/>
        <v/>
      </c>
      <c r="CY168" s="7" t="str">
        <f t="shared" si="281"/>
        <v/>
      </c>
      <c r="CZ168" s="7" t="str">
        <f t="shared" si="282"/>
        <v/>
      </c>
      <c r="DA168" s="7" t="str">
        <f t="shared" si="283"/>
        <v/>
      </c>
      <c r="DB168" s="7">
        <f t="shared" si="284"/>
        <v>6</v>
      </c>
      <c r="DC168" s="7" t="str">
        <f t="shared" si="285"/>
        <v/>
      </c>
      <c r="DD168" s="7" t="str">
        <f t="shared" si="286"/>
        <v/>
      </c>
      <c r="DE168" s="7" t="str">
        <f t="shared" si="287"/>
        <v/>
      </c>
      <c r="DF168" s="7" t="str">
        <f t="shared" si="288"/>
        <v/>
      </c>
      <c r="DG168" s="7" t="str">
        <f t="shared" si="289"/>
        <v/>
      </c>
      <c r="DH168" s="7" t="str">
        <f t="shared" si="290"/>
        <v/>
      </c>
      <c r="DI168" s="65" t="s">
        <v>2</v>
      </c>
      <c r="DJ168" s="309" t="str">
        <f t="shared" si="291"/>
        <v>-</v>
      </c>
      <c r="DK168" s="309" t="str">
        <f t="shared" si="292"/>
        <v>-</v>
      </c>
      <c r="DL168" s="309" t="str">
        <f t="shared" si="293"/>
        <v>-</v>
      </c>
      <c r="DM168" s="309" t="str">
        <f t="shared" si="294"/>
        <v>-</v>
      </c>
      <c r="DN168" s="309" t="str">
        <f t="shared" si="295"/>
        <v>-</v>
      </c>
      <c r="DO168" s="309" t="str">
        <f t="shared" si="296"/>
        <v>-</v>
      </c>
      <c r="DP168" s="309" t="str">
        <f t="shared" si="297"/>
        <v>-</v>
      </c>
      <c r="DQ168" s="309" t="str">
        <f t="shared" si="298"/>
        <v>-</v>
      </c>
      <c r="DR168" s="309" t="str">
        <f t="shared" si="299"/>
        <v>-</v>
      </c>
      <c r="DS168" s="309" t="str">
        <f t="shared" si="300"/>
        <v>-</v>
      </c>
      <c r="DT168" s="309" t="str">
        <f t="shared" si="301"/>
        <v>-</v>
      </c>
      <c r="DU168" s="309" t="str">
        <f t="shared" si="302"/>
        <v>-</v>
      </c>
      <c r="DV168" s="309" t="str">
        <f t="shared" si="303"/>
        <v>-</v>
      </c>
      <c r="DW168" s="309" t="str">
        <f t="shared" si="304"/>
        <v>ihdwet</v>
      </c>
      <c r="DX168" s="309" t="str">
        <f t="shared" si="305"/>
        <v>-</v>
      </c>
      <c r="DY168" s="309" t="str">
        <f t="shared" si="306"/>
        <v>-</v>
      </c>
      <c r="DZ168" s="309" t="str">
        <f t="shared" si="307"/>
        <v>-</v>
      </c>
      <c r="EA168" s="309" t="str">
        <f t="shared" si="308"/>
        <v>-</v>
      </c>
      <c r="EB168" s="309" t="str">
        <f t="shared" si="309"/>
        <v>-</v>
      </c>
      <c r="EC168" s="309" t="str">
        <f t="shared" si="310"/>
        <v>ihdwet</v>
      </c>
      <c r="ED168" s="309" t="str">
        <f t="shared" si="311"/>
        <v>-</v>
      </c>
      <c r="EE168" s="309" t="str">
        <f t="shared" si="312"/>
        <v>-</v>
      </c>
      <c r="EF168" s="309" t="str">
        <f t="shared" si="313"/>
        <v>-</v>
      </c>
      <c r="EG168" s="309" t="str">
        <f t="shared" si="314"/>
        <v>-</v>
      </c>
      <c r="EH168" s="309" t="str">
        <f t="shared" si="315"/>
        <v>-</v>
      </c>
      <c r="EI168" s="309" t="str">
        <f t="shared" si="316"/>
        <v>-</v>
      </c>
      <c r="EJ168" s="7"/>
      <c r="EK168" s="7"/>
      <c r="EL168" s="7"/>
      <c r="EM168" s="34"/>
      <c r="EN168" s="66" t="str">
        <f t="shared" si="317"/>
        <v>-</v>
      </c>
      <c r="EO168" s="66" t="str">
        <f t="shared" si="318"/>
        <v>-</v>
      </c>
      <c r="EP168" s="66" t="str">
        <f t="shared" si="319"/>
        <v>-</v>
      </c>
      <c r="EQ168" s="66" t="str">
        <f t="shared" si="320"/>
        <v>-</v>
      </c>
      <c r="ER168" s="66" t="str">
        <f t="shared" si="321"/>
        <v>-</v>
      </c>
      <c r="ES168" s="66" t="str">
        <f t="shared" si="322"/>
        <v>-</v>
      </c>
      <c r="ET168" s="66" t="str">
        <f t="shared" si="323"/>
        <v>-</v>
      </c>
      <c r="EU168" s="66" t="str">
        <f t="shared" si="324"/>
        <v>-</v>
      </c>
      <c r="EV168" s="66" t="str">
        <f t="shared" si="325"/>
        <v>-</v>
      </c>
      <c r="EW168" s="66" t="str">
        <f t="shared" si="326"/>
        <v>-</v>
      </c>
      <c r="EX168" s="66" t="str">
        <f t="shared" si="327"/>
        <v>-</v>
      </c>
      <c r="EY168" s="66" t="str">
        <f t="shared" si="328"/>
        <v>-</v>
      </c>
      <c r="EZ168" s="66" t="str">
        <f t="shared" si="329"/>
        <v>-</v>
      </c>
      <c r="FA168" s="66">
        <f t="shared" si="330"/>
        <v>0</v>
      </c>
      <c r="FB168" s="66" t="str">
        <f t="shared" si="331"/>
        <v>-</v>
      </c>
      <c r="FC168" s="66" t="str">
        <f t="shared" si="332"/>
        <v>-</v>
      </c>
      <c r="FD168" s="66" t="str">
        <f t="shared" si="333"/>
        <v>-</v>
      </c>
      <c r="FE168" s="66" t="str">
        <f t="shared" si="334"/>
        <v>-</v>
      </c>
      <c r="FF168" s="66" t="str">
        <f t="shared" si="335"/>
        <v>-</v>
      </c>
      <c r="FG168" s="66">
        <f t="shared" si="336"/>
        <v>1</v>
      </c>
      <c r="FH168" s="66" t="str">
        <f t="shared" si="337"/>
        <v>-</v>
      </c>
      <c r="FI168" s="66" t="str">
        <f t="shared" si="338"/>
        <v>-</v>
      </c>
      <c r="FJ168" s="66" t="str">
        <f t="shared" si="339"/>
        <v>-</v>
      </c>
      <c r="FK168" s="66" t="str">
        <f t="shared" si="340"/>
        <v>-</v>
      </c>
      <c r="FL168" s="66" t="str">
        <f t="shared" si="341"/>
        <v>-</v>
      </c>
      <c r="FM168" s="66" t="str">
        <f t="shared" si="342"/>
        <v>-</v>
      </c>
      <c r="FN168" s="7"/>
      <c r="FO168" s="7"/>
      <c r="FP168" s="7"/>
      <c r="FQ168" s="97" t="s">
        <v>2</v>
      </c>
      <c r="FR168" s="71"/>
      <c r="FS168" s="7">
        <f>IF(ISNUMBER(INDEX($CI$15:$DI$314,$B168,GC$5)),MAX(FS$14:FS167)+1,0)</f>
        <v>0</v>
      </c>
      <c r="FT168" s="7" t="str">
        <f t="shared" si="343"/>
        <v/>
      </c>
      <c r="FU168" s="7" t="str">
        <f t="shared" si="344"/>
        <v/>
      </c>
      <c r="FV168" s="291">
        <f t="shared" si="345"/>
        <v>154</v>
      </c>
      <c r="FW168" s="291" t="str">
        <f t="shared" si="346"/>
        <v/>
      </c>
      <c r="FX168" s="291"/>
      <c r="FY168" s="85" t="str">
        <f t="shared" si="347"/>
        <v/>
      </c>
      <c r="FZ168" s="338">
        <f t="shared" si="348"/>
        <v>0</v>
      </c>
      <c r="GA168" s="316" t="str">
        <f t="shared" si="349"/>
        <v/>
      </c>
      <c r="GB168" s="28" t="str">
        <f t="shared" si="350"/>
        <v/>
      </c>
      <c r="GC168" s="243"/>
      <c r="GD168" s="72"/>
      <c r="GE168" s="72"/>
      <c r="GF168" s="72"/>
      <c r="GG168" s="72"/>
      <c r="GH168" s="72"/>
      <c r="GI168" s="72"/>
      <c r="GJ168" s="72"/>
      <c r="GK168" s="72"/>
      <c r="GL168" s="72"/>
      <c r="GM168" s="72"/>
      <c r="GN168" s="72"/>
      <c r="GO168" s="279" t="str">
        <f>IF(IF(ISNUMBER(MATCH(INDEX($HA168:$LB168,1,GO$14),$GA$15:$GA$313,0)),1,"")=1,INDEX($HA168:$LB168,1,GO$14),"")</f>
        <v/>
      </c>
      <c r="GP168" s="286" t="str">
        <f t="shared" si="351"/>
        <v/>
      </c>
      <c r="GQ168" s="72"/>
      <c r="GR168" s="339" t="str">
        <f>IF(ISNUMBER(IF168),INDEX($GA$15:$GA$313,MATCH(IF168,$IE$15:$IE$190,0),1),"")</f>
        <v/>
      </c>
      <c r="GS168" s="341" t="str">
        <f t="shared" si="352"/>
        <v/>
      </c>
      <c r="GT168" s="340" t="str">
        <f t="shared" si="353"/>
        <v/>
      </c>
      <c r="GU168" s="72"/>
      <c r="GV168" s="72"/>
      <c r="GW168" s="72"/>
      <c r="GX168" s="72"/>
      <c r="GY168" s="72"/>
      <c r="GZ168" s="71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293"/>
      <c r="HL168" s="293"/>
      <c r="HM168" s="75"/>
      <c r="HN168" s="293">
        <f>IF(HA168&lt;&gt;"",MAX(HN$14:HN167)+1,0)</f>
        <v>0</v>
      </c>
      <c r="HO168" s="293">
        <f>IF(HB168&lt;&gt;"",MAX(HO$14:HO167)+1,0)</f>
        <v>0</v>
      </c>
      <c r="HP168" s="293">
        <f>IF(HC168&lt;&gt;"",MAX(HP$14:HP167)+1,0)</f>
        <v>0</v>
      </c>
      <c r="HQ168" s="293">
        <f>IF(HD168&lt;&gt;"",MAX(HQ$14:HQ167)+1,0)</f>
        <v>0</v>
      </c>
      <c r="HR168" s="293">
        <f>IF(HE168&lt;&gt;"",MAX(HR$14:HR167)+1,0)</f>
        <v>0</v>
      </c>
      <c r="HS168" s="293">
        <f>IF(HF168&lt;&gt;"",MAX(HS$14:HS167)+1,0)</f>
        <v>0</v>
      </c>
      <c r="HT168" s="293">
        <f>IF(HG168&lt;&gt;"",MAX(HT$14:HT167)+1,0)</f>
        <v>0</v>
      </c>
      <c r="HU168" s="293">
        <f>IF(HH168&lt;&gt;"",MAX(HU$14:HU167)+1,0)</f>
        <v>0</v>
      </c>
      <c r="HV168" s="293">
        <f>IF(HI168&lt;&gt;"",MAX(HV$14:HV167)+1,0)</f>
        <v>0</v>
      </c>
      <c r="HW168" s="293">
        <f>IF(HJ168&lt;&gt;"",MAX(HW$14:HW167)+1,0)</f>
        <v>0</v>
      </c>
      <c r="HX168" s="293">
        <f>IF(HK168&lt;&gt;"",MAX(HX$14:HX167)+1,0)</f>
        <v>0</v>
      </c>
      <c r="HY168" s="293">
        <f>IF(HL168&lt;&gt;"",MAX(HY$14:HY167)+1,0)</f>
        <v>0</v>
      </c>
      <c r="HZ168" s="75">
        <f t="shared" si="354"/>
        <v>5</v>
      </c>
      <c r="IA168" s="75">
        <f t="shared" si="355"/>
        <v>0</v>
      </c>
      <c r="IB168" s="75">
        <f t="shared" si="356"/>
        <v>14</v>
      </c>
      <c r="IC168" s="75" t="str">
        <f t="shared" si="357"/>
        <v>lak_ts</v>
      </c>
      <c r="ID168" s="395" t="str">
        <f t="shared" si="358"/>
        <v/>
      </c>
      <c r="IE168" s="394">
        <f>IF(ISNUMBER(MATCH(GA168,$IC$15:$IC$313,0)),0,MAX(IE$14:IE167)+1)</f>
        <v>0</v>
      </c>
      <c r="IF168" s="394" t="str">
        <f t="shared" si="359"/>
        <v/>
      </c>
      <c r="IG168" s="383"/>
      <c r="IH168" s="80"/>
      <c r="II168" s="19"/>
      <c r="IJ168" s="282"/>
      <c r="IK168" s="71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W168" s="71"/>
      <c r="JX168" s="293" t="str">
        <f>IF(AND(ISNUMBER(JX$14),ISNUMBER(MATCH($IC168,DJ$15:DJ$313,0))),$IC168,"")</f>
        <v/>
      </c>
      <c r="JY168" s="293" t="str">
        <f>IF(AND(ISNUMBER(JY$14),ISNUMBER(MATCH($IC168,DK$15:DK$313,0))),$IC168,"")</f>
        <v/>
      </c>
      <c r="JZ168" s="293" t="str">
        <f>IF(AND(ISNUMBER(JZ$14),ISNUMBER(MATCH($IC168,DL$15:DL$313,0))),$IC168,"")</f>
        <v/>
      </c>
      <c r="KA168" s="293" t="str">
        <f>IF(AND(ISNUMBER(KA$14),ISNUMBER(MATCH($IC168,DM$15:DM$313,0))),$IC168,"")</f>
        <v/>
      </c>
      <c r="KB168" s="293" t="str">
        <f>IF(AND(ISNUMBER(KB$14),ISNUMBER(MATCH($IC168,DN$15:DN$313,0))),$IC168,"")</f>
        <v/>
      </c>
      <c r="KC168" s="293" t="str">
        <f>IF(AND(ISNUMBER(KC$14),ISNUMBER(MATCH($IC168,DO$15:DO$313,0))),$IC168,"")</f>
        <v/>
      </c>
      <c r="KD168" s="293" t="str">
        <f>IF(AND(ISNUMBER(KD$14),ISNUMBER(MATCH($IC168,DP$15:DP$313,0))),$IC168,"")</f>
        <v/>
      </c>
      <c r="KE168" s="293" t="str">
        <f>IF(AND(ISNUMBER(KE$14),ISNUMBER(MATCH($IC168,DQ$15:DQ$313,0))),$IC168,"")</f>
        <v/>
      </c>
      <c r="KF168" s="293" t="str">
        <f>IF(AND(ISNUMBER(KF$14),ISNUMBER(MATCH($IC168,DR$15:DR$313,0))),$IC168,"")</f>
        <v/>
      </c>
      <c r="KG168" s="293" t="str">
        <f>IF(AND(ISNUMBER(KG$14),ISNUMBER(MATCH($IC168,DS$15:DS$313,0))),$IC168,"")</f>
        <v/>
      </c>
      <c r="KH168" s="293" t="str">
        <f>IF(AND(ISNUMBER(KH$14),ISNUMBER(MATCH($IC168,DT$15:DT$313,0))),$IC168,"")</f>
        <v/>
      </c>
      <c r="KI168" s="293" t="str">
        <f>IF(AND(ISNUMBER(KI$14),ISNUMBER(MATCH($IC168,DU$15:DU$313,0))),$IC168,"")</f>
        <v/>
      </c>
      <c r="KJ168" s="293" t="str">
        <f>IF(AND(ISNUMBER(KJ$14),ISNUMBER(MATCH($IC168,DV$15:DV$313,0))),$IC168,"")</f>
        <v/>
      </c>
      <c r="KK168" s="293" t="str">
        <f>IF(AND(ISNUMBER(KK$14),ISNUMBER(MATCH($IC168,DW$15:DW$313,0))),$IC168,"")</f>
        <v/>
      </c>
      <c r="KL168" s="293" t="str">
        <f>IF(AND(ISNUMBER(KL$14),ISNUMBER(MATCH($IC168,DX$15:DX$313,0))),$IC168,"")</f>
        <v/>
      </c>
      <c r="KM168" s="293" t="str">
        <f>IF(AND(ISNUMBER(KM$14),ISNUMBER(MATCH($IC168,DY$15:DY$313,0))),$IC168,"")</f>
        <v/>
      </c>
      <c r="KN168" s="293" t="str">
        <f>IF(AND(ISNUMBER(KN$14),ISNUMBER(MATCH($IC168,DZ$15:DZ$313,0))),$IC168,"")</f>
        <v/>
      </c>
      <c r="KO168" s="293" t="str">
        <f>IF(AND(ISNUMBER(KO$14),ISNUMBER(MATCH($IC168,EA$15:EA$313,0))),$IC168,"")</f>
        <v/>
      </c>
      <c r="KP168" s="293" t="str">
        <f>IF(AND(ISNUMBER(KP$14),ISNUMBER(MATCH($IC168,EB$15:EB$313,0))),$IC168,"")</f>
        <v/>
      </c>
      <c r="KQ168" s="293" t="str">
        <f>IF(AND(ISNUMBER(KQ$14),ISNUMBER(MATCH($IC168,EC$15:EC$313,0))),$IC168,"")</f>
        <v/>
      </c>
      <c r="KR168" s="293" t="str">
        <f>IF(AND(ISNUMBER(KR$14),ISNUMBER(MATCH($IC168,ED$15:ED$313,0))),$IC168,"")</f>
        <v/>
      </c>
      <c r="KS168" s="293" t="str">
        <f>IF(AND(ISNUMBER(KS$14),ISNUMBER(MATCH($IC168,EE$15:EE$313,0))),$IC168,"")</f>
        <v/>
      </c>
      <c r="KT168" s="293" t="str">
        <f>IF(AND(ISNUMBER(KT$14),ISNUMBER(MATCH($IC168,EF$15:EF$313,0))),$IC168,"")</f>
        <v/>
      </c>
      <c r="KU168" s="293" t="str">
        <f>IF(AND(ISNUMBER(KU$14),ISNUMBER(MATCH($IC168,EG$15:EG$313,0))),$IC168,"")</f>
        <v/>
      </c>
      <c r="KV168" s="293" t="str">
        <f>IF(AND(ISNUMBER(KV$14),ISNUMBER(MATCH($IC168,EH$15:EH$313,0))),$IC168,"")</f>
        <v/>
      </c>
      <c r="KW168" s="293" t="str">
        <f>IF(AND(ISNUMBER(KW$14),ISNUMBER(MATCH($IC168,EI$15:EI$313,0))),$IC168,"")</f>
        <v/>
      </c>
      <c r="KX168" s="293" t="str">
        <f>IF(AND(ISNUMBER(KX$14),ISNUMBER(MATCH($IC168,EJ$15:EJ$313,0))),$IC168,"")</f>
        <v/>
      </c>
      <c r="KY168" s="293" t="str">
        <f>IF(AND(ISNUMBER(KY$14),ISNUMBER(MATCH($IC168,EK$15:EK$313,0))),$IC168,"")</f>
        <v/>
      </c>
      <c r="KZ168" s="293"/>
      <c r="LA168" s="293"/>
      <c r="LB168" s="293"/>
      <c r="LC168" s="75">
        <f>COUNTIF(JX168:KY168,"="&amp;IC168)</f>
        <v>0</v>
      </c>
      <c r="LD168" s="71"/>
      <c r="LE168" s="71"/>
      <c r="LF168" s="71"/>
      <c r="LG168" s="71"/>
      <c r="LH168" s="71"/>
      <c r="LI168" s="71"/>
      <c r="LJ168" s="71"/>
      <c r="LK168" s="71"/>
      <c r="LL168" s="71"/>
      <c r="LM168" s="71"/>
      <c r="LN168" s="71"/>
      <c r="LO168" s="71"/>
      <c r="LP168" s="71"/>
      <c r="LQ168" s="71"/>
    </row>
    <row r="169" spans="1:329" ht="6" customHeight="1" x14ac:dyDescent="0.25">
      <c r="A169" s="80"/>
      <c r="B169" s="305">
        <f t="shared" si="360"/>
        <v>155</v>
      </c>
      <c r="C169" s="207" t="s">
        <v>433</v>
      </c>
      <c r="D169" s="307" t="s">
        <v>528</v>
      </c>
      <c r="E169" s="71"/>
      <c r="F169" s="260"/>
      <c r="G169" s="261"/>
      <c r="H169" s="262"/>
      <c r="I169" s="260"/>
      <c r="J169" s="261"/>
      <c r="K169" s="262"/>
      <c r="L169" s="260"/>
      <c r="M169" s="261"/>
      <c r="N169" s="262"/>
      <c r="O169" s="260"/>
      <c r="P169" s="261"/>
      <c r="Q169" s="262"/>
      <c r="R169" s="260"/>
      <c r="S169" s="261"/>
      <c r="T169" s="262"/>
      <c r="U169" s="260"/>
      <c r="V169" s="261"/>
      <c r="W169" s="262"/>
      <c r="X169" s="260"/>
      <c r="Y169" s="261"/>
      <c r="Z169" s="262"/>
      <c r="AA169" s="260"/>
      <c r="AB169" s="261"/>
      <c r="AC169" s="262"/>
      <c r="AD169" s="260"/>
      <c r="AE169" s="261"/>
      <c r="AF169" s="262"/>
      <c r="AG169" s="260"/>
      <c r="AH169" s="261"/>
      <c r="AI169" s="262"/>
      <c r="AJ169" s="260"/>
      <c r="AK169" s="261"/>
      <c r="AL169" s="262"/>
      <c r="AM169" s="260"/>
      <c r="AN169" s="261"/>
      <c r="AO169" s="262"/>
      <c r="AP169" s="283"/>
      <c r="AQ169" s="356"/>
      <c r="AR169" s="351"/>
      <c r="AS169" s="283"/>
      <c r="AT169" s="356"/>
      <c r="AU169" s="351"/>
      <c r="AV169" s="260"/>
      <c r="AW169" s="261"/>
      <c r="AX169" s="262"/>
      <c r="AY169" s="260"/>
      <c r="AZ169" s="261"/>
      <c r="BA169" s="262"/>
      <c r="BB169" s="260"/>
      <c r="BC169" s="261"/>
      <c r="BD169" s="262"/>
      <c r="BE169" s="260"/>
      <c r="BF169" s="261"/>
      <c r="BG169" s="262"/>
      <c r="BH169" s="260"/>
      <c r="BI169" s="261"/>
      <c r="BJ169" s="262"/>
      <c r="BK169" s="260"/>
      <c r="BL169" s="261"/>
      <c r="BM169" s="262"/>
      <c r="BN169" s="260"/>
      <c r="BO169" s="261"/>
      <c r="BP169" s="262"/>
      <c r="BQ169" s="260"/>
      <c r="BR169" s="261"/>
      <c r="BS169" s="262"/>
      <c r="BT169" s="260"/>
      <c r="BU169" s="261"/>
      <c r="BV169" s="262"/>
      <c r="BW169" s="260"/>
      <c r="BX169" s="261"/>
      <c r="BY169" s="262"/>
      <c r="BZ169" s="260"/>
      <c r="CA169" s="261"/>
      <c r="CB169" s="262"/>
      <c r="CC169" s="260"/>
      <c r="CD169" s="261"/>
      <c r="CE169" s="262"/>
      <c r="CF169" s="376" t="s">
        <v>2</v>
      </c>
      <c r="CG169" s="229"/>
      <c r="CH169" s="230" t="str">
        <f>IF(ISNUMBER(FW169),IF(ISNUMBER(MATCH(GA169,$CG$15:$CG$313,0)),0,MAX(CH$14:CH168)+1),"")</f>
        <v/>
      </c>
      <c r="CI169" s="7" t="str">
        <f t="shared" si="265"/>
        <v/>
      </c>
      <c r="CJ169" s="7" t="str">
        <f t="shared" si="266"/>
        <v/>
      </c>
      <c r="CK169" s="7" t="str">
        <f t="shared" si="267"/>
        <v/>
      </c>
      <c r="CL169" s="7" t="str">
        <f t="shared" si="268"/>
        <v/>
      </c>
      <c r="CM169" s="7" t="str">
        <f t="shared" si="269"/>
        <v/>
      </c>
      <c r="CN169" s="7" t="str">
        <f t="shared" si="270"/>
        <v/>
      </c>
      <c r="CO169" s="7" t="str">
        <f t="shared" si="271"/>
        <v/>
      </c>
      <c r="CP169" s="7" t="str">
        <f t="shared" si="272"/>
        <v/>
      </c>
      <c r="CQ169" s="7" t="str">
        <f t="shared" si="273"/>
        <v/>
      </c>
      <c r="CR169" s="7" t="str">
        <f t="shared" si="274"/>
        <v/>
      </c>
      <c r="CS169" s="7" t="str">
        <f t="shared" si="275"/>
        <v/>
      </c>
      <c r="CT169" s="7" t="str">
        <f t="shared" si="276"/>
        <v/>
      </c>
      <c r="CU169" s="7" t="str">
        <f t="shared" si="277"/>
        <v/>
      </c>
      <c r="CV169" s="7" t="str">
        <f t="shared" si="278"/>
        <v/>
      </c>
      <c r="CW169" s="7" t="str">
        <f t="shared" si="279"/>
        <v/>
      </c>
      <c r="CX169" s="7" t="str">
        <f t="shared" si="280"/>
        <v/>
      </c>
      <c r="CY169" s="7" t="str">
        <f t="shared" si="281"/>
        <v/>
      </c>
      <c r="CZ169" s="7" t="str">
        <f t="shared" si="282"/>
        <v/>
      </c>
      <c r="DA169" s="7" t="str">
        <f t="shared" si="283"/>
        <v/>
      </c>
      <c r="DB169" s="7" t="str">
        <f t="shared" si="284"/>
        <v/>
      </c>
      <c r="DC169" s="7" t="str">
        <f t="shared" si="285"/>
        <v/>
      </c>
      <c r="DD169" s="7">
        <f t="shared" si="286"/>
        <v>16</v>
      </c>
      <c r="DE169" s="7" t="str">
        <f t="shared" si="287"/>
        <v/>
      </c>
      <c r="DF169" s="7">
        <f t="shared" si="288"/>
        <v>15</v>
      </c>
      <c r="DG169" s="7" t="str">
        <f t="shared" si="289"/>
        <v/>
      </c>
      <c r="DH169" s="7" t="str">
        <f t="shared" si="290"/>
        <v/>
      </c>
      <c r="DI169" s="65" t="s">
        <v>2</v>
      </c>
      <c r="DJ169" s="309" t="str">
        <f t="shared" si="291"/>
        <v>-</v>
      </c>
      <c r="DK169" s="309" t="str">
        <f t="shared" si="292"/>
        <v>-</v>
      </c>
      <c r="DL169" s="309" t="str">
        <f t="shared" si="293"/>
        <v>-</v>
      </c>
      <c r="DM169" s="309" t="str">
        <f t="shared" si="294"/>
        <v>-</v>
      </c>
      <c r="DN169" s="309" t="str">
        <f t="shared" si="295"/>
        <v>-</v>
      </c>
      <c r="DO169" s="309" t="str">
        <f t="shared" si="296"/>
        <v>-</v>
      </c>
      <c r="DP169" s="309" t="str">
        <f t="shared" si="297"/>
        <v>-</v>
      </c>
      <c r="DQ169" s="309" t="str">
        <f t="shared" si="298"/>
        <v>-</v>
      </c>
      <c r="DR169" s="309" t="str">
        <f t="shared" si="299"/>
        <v>-</v>
      </c>
      <c r="DS169" s="309" t="str">
        <f t="shared" si="300"/>
        <v>-</v>
      </c>
      <c r="DT169" s="309" t="str">
        <f t="shared" si="301"/>
        <v>-</v>
      </c>
      <c r="DU169" s="309" t="str">
        <f t="shared" si="302"/>
        <v>-</v>
      </c>
      <c r="DV169" s="309" t="str">
        <f t="shared" si="303"/>
        <v>-</v>
      </c>
      <c r="DW169" s="309" t="str">
        <f t="shared" si="304"/>
        <v>-</v>
      </c>
      <c r="DX169" s="309" t="str">
        <f t="shared" si="305"/>
        <v>-</v>
      </c>
      <c r="DY169" s="309" t="str">
        <f t="shared" si="306"/>
        <v>-</v>
      </c>
      <c r="DZ169" s="309" t="str">
        <f t="shared" si="307"/>
        <v>-</v>
      </c>
      <c r="EA169" s="309" t="str">
        <f t="shared" si="308"/>
        <v>-</v>
      </c>
      <c r="EB169" s="309" t="str">
        <f t="shared" si="309"/>
        <v>-</v>
      </c>
      <c r="EC169" s="309" t="str">
        <f t="shared" si="310"/>
        <v>-</v>
      </c>
      <c r="ED169" s="309" t="str">
        <f t="shared" si="311"/>
        <v>-</v>
      </c>
      <c r="EE169" s="309" t="str">
        <f t="shared" si="312"/>
        <v>depth</v>
      </c>
      <c r="EF169" s="309" t="str">
        <f t="shared" si="313"/>
        <v>-</v>
      </c>
      <c r="EG169" s="309" t="str">
        <f t="shared" si="314"/>
        <v>ext_depth</v>
      </c>
      <c r="EH169" s="309" t="str">
        <f t="shared" si="315"/>
        <v>-</v>
      </c>
      <c r="EI169" s="309" t="str">
        <f t="shared" si="316"/>
        <v>-</v>
      </c>
      <c r="EJ169" s="7"/>
      <c r="EK169" s="7"/>
      <c r="EL169" s="7"/>
      <c r="EM169" s="34"/>
      <c r="EN169" s="66" t="str">
        <f t="shared" si="317"/>
        <v>-</v>
      </c>
      <c r="EO169" s="66" t="str">
        <f t="shared" si="318"/>
        <v>-</v>
      </c>
      <c r="EP169" s="66" t="str">
        <f t="shared" si="319"/>
        <v>-</v>
      </c>
      <c r="EQ169" s="66" t="str">
        <f t="shared" si="320"/>
        <v>-</v>
      </c>
      <c r="ER169" s="66" t="str">
        <f t="shared" si="321"/>
        <v>-</v>
      </c>
      <c r="ES169" s="66" t="str">
        <f t="shared" si="322"/>
        <v>-</v>
      </c>
      <c r="ET169" s="66" t="str">
        <f t="shared" si="323"/>
        <v>-</v>
      </c>
      <c r="EU169" s="66" t="str">
        <f t="shared" si="324"/>
        <v>-</v>
      </c>
      <c r="EV169" s="66" t="str">
        <f t="shared" si="325"/>
        <v>-</v>
      </c>
      <c r="EW169" s="66" t="str">
        <f t="shared" si="326"/>
        <v>-</v>
      </c>
      <c r="EX169" s="66" t="str">
        <f t="shared" si="327"/>
        <v>-</v>
      </c>
      <c r="EY169" s="66" t="str">
        <f t="shared" si="328"/>
        <v>-</v>
      </c>
      <c r="EZ169" s="66" t="str">
        <f t="shared" si="329"/>
        <v>-</v>
      </c>
      <c r="FA169" s="66" t="str">
        <f t="shared" si="330"/>
        <v>-</v>
      </c>
      <c r="FB169" s="66" t="str">
        <f t="shared" si="331"/>
        <v>-</v>
      </c>
      <c r="FC169" s="66" t="str">
        <f t="shared" si="332"/>
        <v>-</v>
      </c>
      <c r="FD169" s="66" t="str">
        <f t="shared" si="333"/>
        <v>-</v>
      </c>
      <c r="FE169" s="66" t="str">
        <f t="shared" si="334"/>
        <v>-</v>
      </c>
      <c r="FF169" s="66" t="str">
        <f t="shared" si="335"/>
        <v>-</v>
      </c>
      <c r="FG169" s="66" t="str">
        <f t="shared" si="336"/>
        <v>-</v>
      </c>
      <c r="FH169" s="66" t="str">
        <f t="shared" si="337"/>
        <v>-</v>
      </c>
      <c r="FI169" s="66">
        <f t="shared" si="338"/>
        <v>15</v>
      </c>
      <c r="FJ169" s="66" t="str">
        <f t="shared" si="339"/>
        <v>-</v>
      </c>
      <c r="FK169" s="66">
        <f t="shared" si="340"/>
        <v>15</v>
      </c>
      <c r="FL169" s="66" t="str">
        <f t="shared" si="341"/>
        <v>-</v>
      </c>
      <c r="FM169" s="66" t="str">
        <f t="shared" si="342"/>
        <v>-</v>
      </c>
      <c r="FN169" s="7"/>
      <c r="FO169" s="7"/>
      <c r="FP169" s="7"/>
      <c r="FQ169" s="97" t="s">
        <v>2</v>
      </c>
      <c r="FR169" s="71"/>
      <c r="FS169" s="7">
        <f>IF(ISNUMBER(INDEX($CI$15:$DI$314,$B169,GC$5)),MAX(FS$14:FS168)+1,0)</f>
        <v>0</v>
      </c>
      <c r="FT169" s="7" t="str">
        <f t="shared" si="343"/>
        <v/>
      </c>
      <c r="FU169" s="7" t="str">
        <f t="shared" si="344"/>
        <v/>
      </c>
      <c r="FV169" s="291">
        <f t="shared" si="345"/>
        <v>155</v>
      </c>
      <c r="FW169" s="291" t="str">
        <f t="shared" si="346"/>
        <v/>
      </c>
      <c r="FX169" s="291"/>
      <c r="FY169" s="85" t="str">
        <f t="shared" si="347"/>
        <v/>
      </c>
      <c r="FZ169" s="338">
        <f t="shared" si="348"/>
        <v>0</v>
      </c>
      <c r="GA169" s="316" t="str">
        <f t="shared" si="349"/>
        <v/>
      </c>
      <c r="GB169" s="28" t="str">
        <f t="shared" si="350"/>
        <v/>
      </c>
      <c r="GC169" s="243"/>
      <c r="GD169" s="72"/>
      <c r="GE169" s="72"/>
      <c r="GF169" s="72"/>
      <c r="GG169" s="72"/>
      <c r="GH169" s="72"/>
      <c r="GI169" s="72"/>
      <c r="GJ169" s="72"/>
      <c r="GK169" s="72"/>
      <c r="GL169" s="72"/>
      <c r="GM169" s="72"/>
      <c r="GN169" s="72"/>
      <c r="GO169" s="279" t="str">
        <f>IF(IF(ISNUMBER(MATCH(INDEX($HA169:$LB169,1,GO$14),$GA$15:$GA$313,0)),1,"")=1,INDEX($HA169:$LB169,1,GO$14),"")</f>
        <v/>
      </c>
      <c r="GP169" s="286" t="str">
        <f t="shared" si="351"/>
        <v/>
      </c>
      <c r="GQ169" s="72"/>
      <c r="GR169" s="339" t="str">
        <f>IF(ISNUMBER(IF169),INDEX($GA$15:$GA$313,MATCH(IF169,$IE$15:$IE$190,0),1),"")</f>
        <v/>
      </c>
      <c r="GS169" s="341" t="str">
        <f t="shared" si="352"/>
        <v/>
      </c>
      <c r="GT169" s="340" t="str">
        <f t="shared" si="353"/>
        <v/>
      </c>
      <c r="GU169" s="72"/>
      <c r="GV169" s="72"/>
      <c r="GW169" s="72"/>
      <c r="GX169" s="72"/>
      <c r="GY169" s="72"/>
      <c r="GZ169" s="71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293"/>
      <c r="HL169" s="293"/>
      <c r="HM169" s="75"/>
      <c r="HN169" s="293">
        <f>IF(HA169&lt;&gt;"",MAX(HN$14:HN168)+1,0)</f>
        <v>0</v>
      </c>
      <c r="HO169" s="293">
        <f>IF(HB169&lt;&gt;"",MAX(HO$14:HO168)+1,0)</f>
        <v>0</v>
      </c>
      <c r="HP169" s="293">
        <f>IF(HC169&lt;&gt;"",MAX(HP$14:HP168)+1,0)</f>
        <v>0</v>
      </c>
      <c r="HQ169" s="293">
        <f>IF(HD169&lt;&gt;"",MAX(HQ$14:HQ168)+1,0)</f>
        <v>0</v>
      </c>
      <c r="HR169" s="293">
        <f>IF(HE169&lt;&gt;"",MAX(HR$14:HR168)+1,0)</f>
        <v>0</v>
      </c>
      <c r="HS169" s="293">
        <f>IF(HF169&lt;&gt;"",MAX(HS$14:HS168)+1,0)</f>
        <v>0</v>
      </c>
      <c r="HT169" s="293">
        <f>IF(HG169&lt;&gt;"",MAX(HT$14:HT168)+1,0)</f>
        <v>0</v>
      </c>
      <c r="HU169" s="293">
        <f>IF(HH169&lt;&gt;"",MAX(HU$14:HU168)+1,0)</f>
        <v>0</v>
      </c>
      <c r="HV169" s="293">
        <f>IF(HI169&lt;&gt;"",MAX(HV$14:HV168)+1,0)</f>
        <v>0</v>
      </c>
      <c r="HW169" s="293">
        <f>IF(HJ169&lt;&gt;"",MAX(HW$14:HW168)+1,0)</f>
        <v>0</v>
      </c>
      <c r="HX169" s="293">
        <f>IF(HK169&lt;&gt;"",MAX(HX$14:HX168)+1,0)</f>
        <v>0</v>
      </c>
      <c r="HY169" s="293">
        <f>IF(HL169&lt;&gt;"",MAX(HY$14:HY168)+1,0)</f>
        <v>0</v>
      </c>
      <c r="HZ169" s="75">
        <f t="shared" si="354"/>
        <v>5</v>
      </c>
      <c r="IA169" s="75">
        <f t="shared" si="355"/>
        <v>0</v>
      </c>
      <c r="IB169" s="75">
        <f t="shared" si="356"/>
        <v>15</v>
      </c>
      <c r="IC169" s="75" t="str">
        <f t="shared" si="357"/>
        <v>RCHa</v>
      </c>
      <c r="ID169" s="395" t="str">
        <f t="shared" si="358"/>
        <v/>
      </c>
      <c r="IE169" s="394">
        <f>IF(ISNUMBER(MATCH(GA169,$IC$15:$IC$313,0)),0,MAX(IE$14:IE168)+1)</f>
        <v>0</v>
      </c>
      <c r="IF169" s="394" t="str">
        <f t="shared" si="359"/>
        <v/>
      </c>
      <c r="IG169" s="383"/>
      <c r="IH169" s="80"/>
      <c r="II169" s="19"/>
      <c r="IJ169" s="282"/>
      <c r="IK169" s="71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W169" s="71"/>
      <c r="JX169" s="293" t="str">
        <f>IF(AND(ISNUMBER(JX$14),ISNUMBER(MATCH($IC169,DJ$15:DJ$313,0))),$IC169,"")</f>
        <v/>
      </c>
      <c r="JY169" s="293" t="str">
        <f>IF(AND(ISNUMBER(JY$14),ISNUMBER(MATCH($IC169,DK$15:DK$313,0))),$IC169,"")</f>
        <v/>
      </c>
      <c r="JZ169" s="293" t="str">
        <f>IF(AND(ISNUMBER(JZ$14),ISNUMBER(MATCH($IC169,DL$15:DL$313,0))),$IC169,"")</f>
        <v/>
      </c>
      <c r="KA169" s="293" t="str">
        <f>IF(AND(ISNUMBER(KA$14),ISNUMBER(MATCH($IC169,DM$15:DM$313,0))),$IC169,"")</f>
        <v/>
      </c>
      <c r="KB169" s="293" t="str">
        <f>IF(AND(ISNUMBER(KB$14),ISNUMBER(MATCH($IC169,DN$15:DN$313,0))),$IC169,"")</f>
        <v/>
      </c>
      <c r="KC169" s="293" t="str">
        <f>IF(AND(ISNUMBER(KC$14),ISNUMBER(MATCH($IC169,DO$15:DO$313,0))),$IC169,"")</f>
        <v/>
      </c>
      <c r="KD169" s="293" t="str">
        <f>IF(AND(ISNUMBER(KD$14),ISNUMBER(MATCH($IC169,DP$15:DP$313,0))),$IC169,"")</f>
        <v/>
      </c>
      <c r="KE169" s="293" t="str">
        <f>IF(AND(ISNUMBER(KE$14),ISNUMBER(MATCH($IC169,DQ$15:DQ$313,0))),$IC169,"")</f>
        <v/>
      </c>
      <c r="KF169" s="293" t="str">
        <f>IF(AND(ISNUMBER(KF$14),ISNUMBER(MATCH($IC169,DR$15:DR$313,0))),$IC169,"")</f>
        <v/>
      </c>
      <c r="KG169" s="293" t="str">
        <f>IF(AND(ISNUMBER(KG$14),ISNUMBER(MATCH($IC169,DS$15:DS$313,0))),$IC169,"")</f>
        <v/>
      </c>
      <c r="KH169" s="293" t="str">
        <f>IF(AND(ISNUMBER(KH$14),ISNUMBER(MATCH($IC169,DT$15:DT$313,0))),$IC169,"")</f>
        <v/>
      </c>
      <c r="KI169" s="293" t="str">
        <f>IF(AND(ISNUMBER(KI$14),ISNUMBER(MATCH($IC169,DU$15:DU$313,0))),$IC169,"")</f>
        <v/>
      </c>
      <c r="KJ169" s="293" t="str">
        <f>IF(AND(ISNUMBER(KJ$14),ISNUMBER(MATCH($IC169,DV$15:DV$313,0))),$IC169,"")</f>
        <v>RCHa</v>
      </c>
      <c r="KK169" s="293" t="str">
        <f>IF(AND(ISNUMBER(KK$14),ISNUMBER(MATCH($IC169,DW$15:DW$313,0))),$IC169,"")</f>
        <v>RCHa</v>
      </c>
      <c r="KL169" s="293" t="str">
        <f>IF(AND(ISNUMBER(KL$14),ISNUMBER(MATCH($IC169,DX$15:DX$313,0))),$IC169,"")</f>
        <v>RCHa</v>
      </c>
      <c r="KM169" s="293" t="str">
        <f>IF(AND(ISNUMBER(KM$14),ISNUMBER(MATCH($IC169,DY$15:DY$313,0))),$IC169,"")</f>
        <v>RCHa</v>
      </c>
      <c r="KN169" s="293" t="str">
        <f>IF(AND(ISNUMBER(KN$14),ISNUMBER(MATCH($IC169,DZ$15:DZ$313,0))),$IC169,"")</f>
        <v/>
      </c>
      <c r="KO169" s="293" t="str">
        <f>IF(AND(ISNUMBER(KO$14),ISNUMBER(MATCH($IC169,EA$15:EA$313,0))),$IC169,"")</f>
        <v/>
      </c>
      <c r="KP169" s="293" t="str">
        <f>IF(AND(ISNUMBER(KP$14),ISNUMBER(MATCH($IC169,EB$15:EB$313,0))),$IC169,"")</f>
        <v/>
      </c>
      <c r="KQ169" s="293" t="str">
        <f>IF(AND(ISNUMBER(KQ$14),ISNUMBER(MATCH($IC169,EC$15:EC$313,0))),$IC169,"")</f>
        <v/>
      </c>
      <c r="KR169" s="293" t="str">
        <f>IF(AND(ISNUMBER(KR$14),ISNUMBER(MATCH($IC169,ED$15:ED$313,0))),$IC169,"")</f>
        <v>RCHa</v>
      </c>
      <c r="KS169" s="293" t="str">
        <f>IF(AND(ISNUMBER(KS$14),ISNUMBER(MATCH($IC169,EE$15:EE$313,0))),$IC169,"")</f>
        <v/>
      </c>
      <c r="KT169" s="293" t="str">
        <f>IF(AND(ISNUMBER(KT$14),ISNUMBER(MATCH($IC169,EF$15:EF$313,0))),$IC169,"")</f>
        <v/>
      </c>
      <c r="KU169" s="293" t="str">
        <f>IF(AND(ISNUMBER(KU$14),ISNUMBER(MATCH($IC169,EG$15:EG$313,0))),$IC169,"")</f>
        <v/>
      </c>
      <c r="KV169" s="293" t="str">
        <f>IF(AND(ISNUMBER(KV$14),ISNUMBER(MATCH($IC169,EH$15:EH$313,0))),$IC169,"")</f>
        <v/>
      </c>
      <c r="KW169" s="293" t="str">
        <f>IF(AND(ISNUMBER(KW$14),ISNUMBER(MATCH($IC169,EI$15:EI$313,0))),$IC169,"")</f>
        <v/>
      </c>
      <c r="KX169" s="293" t="str">
        <f>IF(AND(ISNUMBER(KX$14),ISNUMBER(MATCH($IC169,EJ$15:EJ$313,0))),$IC169,"")</f>
        <v/>
      </c>
      <c r="KY169" s="293" t="str">
        <f>IF(AND(ISNUMBER(KY$14),ISNUMBER(MATCH($IC169,EK$15:EK$313,0))),$IC169,"")</f>
        <v/>
      </c>
      <c r="KZ169" s="293"/>
      <c r="LA169" s="293"/>
      <c r="LB169" s="293"/>
      <c r="LC169" s="75">
        <f>COUNTIF(JX169:KY169,"="&amp;IC169)</f>
        <v>5</v>
      </c>
      <c r="LD169" s="71"/>
      <c r="LE169" s="71"/>
      <c r="LF169" s="71"/>
      <c r="LG169" s="71"/>
      <c r="LH169" s="71"/>
      <c r="LI169" s="71"/>
      <c r="LJ169" s="71"/>
      <c r="LK169" s="71"/>
      <c r="LL169" s="71"/>
      <c r="LM169" s="71"/>
      <c r="LN169" s="71"/>
      <c r="LO169" s="71"/>
      <c r="LP169" s="71"/>
      <c r="LQ169" s="71"/>
    </row>
    <row r="170" spans="1:329" ht="6" customHeight="1" x14ac:dyDescent="0.25">
      <c r="A170" s="80"/>
      <c r="B170" s="305">
        <f t="shared" si="360"/>
        <v>156</v>
      </c>
      <c r="C170" s="86" t="s">
        <v>436</v>
      </c>
      <c r="D170" s="305" t="s">
        <v>445</v>
      </c>
      <c r="E170" s="71"/>
      <c r="F170" s="260"/>
      <c r="G170" s="261"/>
      <c r="H170" s="262"/>
      <c r="I170" s="260"/>
      <c r="J170" s="261"/>
      <c r="K170" s="262"/>
      <c r="L170" s="260"/>
      <c r="M170" s="261"/>
      <c r="N170" s="262"/>
      <c r="O170" s="260"/>
      <c r="P170" s="261"/>
      <c r="Q170" s="262"/>
      <c r="R170" s="260"/>
      <c r="S170" s="261"/>
      <c r="T170" s="262"/>
      <c r="U170" s="260"/>
      <c r="V170" s="261"/>
      <c r="W170" s="262"/>
      <c r="X170" s="260"/>
      <c r="Y170" s="261"/>
      <c r="Z170" s="262"/>
      <c r="AA170" s="260"/>
      <c r="AB170" s="261"/>
      <c r="AC170" s="262"/>
      <c r="AD170" s="260"/>
      <c r="AE170" s="261"/>
      <c r="AF170" s="262"/>
      <c r="AG170" s="260"/>
      <c r="AH170" s="261"/>
      <c r="AI170" s="262"/>
      <c r="AJ170" s="260"/>
      <c r="AK170" s="261"/>
      <c r="AL170" s="262"/>
      <c r="AM170" s="260"/>
      <c r="AN170" s="261"/>
      <c r="AO170" s="262"/>
      <c r="AP170" s="283"/>
      <c r="AQ170" s="356"/>
      <c r="AR170" s="351"/>
      <c r="AS170" s="283"/>
      <c r="AT170" s="356"/>
      <c r="AU170" s="351"/>
      <c r="AV170" s="260"/>
      <c r="AW170" s="261"/>
      <c r="AX170" s="262"/>
      <c r="AY170" s="260"/>
      <c r="AZ170" s="261"/>
      <c r="BA170" s="262"/>
      <c r="BB170" s="260"/>
      <c r="BC170" s="261"/>
      <c r="BD170" s="262"/>
      <c r="BE170" s="260"/>
      <c r="BF170" s="261"/>
      <c r="BG170" s="262"/>
      <c r="BH170" s="260"/>
      <c r="BI170" s="261"/>
      <c r="BJ170" s="262"/>
      <c r="BK170" s="260"/>
      <c r="BL170" s="261"/>
      <c r="BM170" s="262"/>
      <c r="BN170" s="260"/>
      <c r="BO170" s="261"/>
      <c r="BP170" s="262"/>
      <c r="BQ170" s="260"/>
      <c r="BR170" s="261"/>
      <c r="BS170" s="262"/>
      <c r="BT170" s="260"/>
      <c r="BU170" s="261"/>
      <c r="BV170" s="262"/>
      <c r="BW170" s="260"/>
      <c r="BX170" s="261"/>
      <c r="BY170" s="262"/>
      <c r="BZ170" s="260"/>
      <c r="CA170" s="261"/>
      <c r="CB170" s="262"/>
      <c r="CC170" s="260"/>
      <c r="CD170" s="261"/>
      <c r="CE170" s="262"/>
      <c r="CF170" s="376" t="s">
        <v>2</v>
      </c>
      <c r="CG170" s="229"/>
      <c r="CH170" s="230" t="str">
        <f>IF(ISNUMBER(FW170),IF(ISNUMBER(MATCH(GA170,$CG$15:$CG$313,0)),0,MAX(CH$14:CH169)+1),"")</f>
        <v/>
      </c>
      <c r="CI170" s="7" t="str">
        <f t="shared" si="265"/>
        <v/>
      </c>
      <c r="CJ170" s="7" t="str">
        <f t="shared" si="266"/>
        <v/>
      </c>
      <c r="CK170" s="7" t="str">
        <f t="shared" si="267"/>
        <v/>
      </c>
      <c r="CL170" s="7" t="str">
        <f t="shared" si="268"/>
        <v/>
      </c>
      <c r="CM170" s="7" t="str">
        <f t="shared" si="269"/>
        <v/>
      </c>
      <c r="CN170" s="7" t="str">
        <f t="shared" si="270"/>
        <v/>
      </c>
      <c r="CO170" s="7" t="str">
        <f t="shared" si="271"/>
        <v/>
      </c>
      <c r="CP170" s="7" t="str">
        <f t="shared" si="272"/>
        <v/>
      </c>
      <c r="CQ170" s="7" t="str">
        <f t="shared" si="273"/>
        <v/>
      </c>
      <c r="CR170" s="7" t="str">
        <f t="shared" si="274"/>
        <v/>
      </c>
      <c r="CS170" s="7" t="str">
        <f t="shared" si="275"/>
        <v/>
      </c>
      <c r="CT170" s="7" t="str">
        <f t="shared" si="276"/>
        <v/>
      </c>
      <c r="CU170" s="7" t="str">
        <f t="shared" si="277"/>
        <v/>
      </c>
      <c r="CV170" s="7" t="str">
        <f t="shared" si="278"/>
        <v/>
      </c>
      <c r="CW170" s="7" t="str">
        <f t="shared" si="279"/>
        <v/>
      </c>
      <c r="CX170" s="7" t="str">
        <f t="shared" si="280"/>
        <v/>
      </c>
      <c r="CY170" s="7" t="str">
        <f t="shared" si="281"/>
        <v/>
      </c>
      <c r="CZ170" s="7" t="str">
        <f t="shared" si="282"/>
        <v/>
      </c>
      <c r="DA170" s="7" t="str">
        <f t="shared" si="283"/>
        <v/>
      </c>
      <c r="DB170" s="7" t="str">
        <f t="shared" si="284"/>
        <v/>
      </c>
      <c r="DC170" s="7" t="str">
        <f t="shared" si="285"/>
        <v/>
      </c>
      <c r="DD170" s="7" t="str">
        <f t="shared" si="286"/>
        <v/>
      </c>
      <c r="DE170" s="7">
        <f t="shared" si="287"/>
        <v>16</v>
      </c>
      <c r="DF170" s="7" t="str">
        <f t="shared" si="288"/>
        <v/>
      </c>
      <c r="DG170" s="7" t="str">
        <f t="shared" si="289"/>
        <v/>
      </c>
      <c r="DH170" s="7" t="str">
        <f t="shared" si="290"/>
        <v/>
      </c>
      <c r="DI170" s="65" t="s">
        <v>2</v>
      </c>
      <c r="DJ170" s="309" t="str">
        <f t="shared" si="291"/>
        <v>-</v>
      </c>
      <c r="DK170" s="309" t="str">
        <f t="shared" si="292"/>
        <v>-</v>
      </c>
      <c r="DL170" s="309" t="str">
        <f t="shared" si="293"/>
        <v>-</v>
      </c>
      <c r="DM170" s="309" t="str">
        <f t="shared" si="294"/>
        <v>-</v>
      </c>
      <c r="DN170" s="309" t="str">
        <f t="shared" si="295"/>
        <v>-</v>
      </c>
      <c r="DO170" s="309" t="str">
        <f t="shared" si="296"/>
        <v>-</v>
      </c>
      <c r="DP170" s="309" t="str">
        <f t="shared" si="297"/>
        <v>-</v>
      </c>
      <c r="DQ170" s="309" t="str">
        <f t="shared" si="298"/>
        <v>-</v>
      </c>
      <c r="DR170" s="309" t="str">
        <f t="shared" si="299"/>
        <v>-</v>
      </c>
      <c r="DS170" s="309" t="str">
        <f t="shared" si="300"/>
        <v>-</v>
      </c>
      <c r="DT170" s="309" t="str">
        <f t="shared" si="301"/>
        <v>-</v>
      </c>
      <c r="DU170" s="309" t="str">
        <f t="shared" si="302"/>
        <v>-</v>
      </c>
      <c r="DV170" s="309" t="str">
        <f t="shared" si="303"/>
        <v>-</v>
      </c>
      <c r="DW170" s="309" t="str">
        <f t="shared" si="304"/>
        <v>-</v>
      </c>
      <c r="DX170" s="309" t="str">
        <f t="shared" si="305"/>
        <v>-</v>
      </c>
      <c r="DY170" s="309" t="str">
        <f t="shared" si="306"/>
        <v>-</v>
      </c>
      <c r="DZ170" s="309" t="str">
        <f t="shared" si="307"/>
        <v>-</v>
      </c>
      <c r="EA170" s="309" t="str">
        <f t="shared" si="308"/>
        <v>-</v>
      </c>
      <c r="EB170" s="309" t="str">
        <f t="shared" si="309"/>
        <v>-</v>
      </c>
      <c r="EC170" s="309" t="str">
        <f t="shared" si="310"/>
        <v>-</v>
      </c>
      <c r="ED170" s="309" t="str">
        <f t="shared" si="311"/>
        <v>-</v>
      </c>
      <c r="EE170" s="309" t="str">
        <f t="shared" si="312"/>
        <v>-</v>
      </c>
      <c r="EF170" s="309" t="str">
        <f t="shared" si="313"/>
        <v>nreaches</v>
      </c>
      <c r="EG170" s="309" t="str">
        <f t="shared" si="314"/>
        <v>-</v>
      </c>
      <c r="EH170" s="309" t="str">
        <f t="shared" si="315"/>
        <v>-</v>
      </c>
      <c r="EI170" s="309" t="str">
        <f t="shared" si="316"/>
        <v>-</v>
      </c>
      <c r="EJ170" s="7"/>
      <c r="EK170" s="7"/>
      <c r="EL170" s="7"/>
      <c r="EM170" s="34"/>
      <c r="EN170" s="66" t="str">
        <f t="shared" si="317"/>
        <v>-</v>
      </c>
      <c r="EO170" s="66" t="str">
        <f t="shared" si="318"/>
        <v>-</v>
      </c>
      <c r="EP170" s="66" t="str">
        <f t="shared" si="319"/>
        <v>-</v>
      </c>
      <c r="EQ170" s="66" t="str">
        <f t="shared" si="320"/>
        <v>-</v>
      </c>
      <c r="ER170" s="66" t="str">
        <f t="shared" si="321"/>
        <v>-</v>
      </c>
      <c r="ES170" s="66" t="str">
        <f t="shared" si="322"/>
        <v>-</v>
      </c>
      <c r="ET170" s="66" t="str">
        <f t="shared" si="323"/>
        <v>-</v>
      </c>
      <c r="EU170" s="66" t="str">
        <f t="shared" si="324"/>
        <v>-</v>
      </c>
      <c r="EV170" s="66" t="str">
        <f t="shared" si="325"/>
        <v>-</v>
      </c>
      <c r="EW170" s="66" t="str">
        <f t="shared" si="326"/>
        <v>-</v>
      </c>
      <c r="EX170" s="66" t="str">
        <f t="shared" si="327"/>
        <v>-</v>
      </c>
      <c r="EY170" s="66" t="str">
        <f t="shared" si="328"/>
        <v>-</v>
      </c>
      <c r="EZ170" s="66" t="str">
        <f t="shared" si="329"/>
        <v>-</v>
      </c>
      <c r="FA170" s="66" t="str">
        <f t="shared" si="330"/>
        <v>-</v>
      </c>
      <c r="FB170" s="66" t="str">
        <f t="shared" si="331"/>
        <v>-</v>
      </c>
      <c r="FC170" s="66" t="str">
        <f t="shared" si="332"/>
        <v>-</v>
      </c>
      <c r="FD170" s="66" t="str">
        <f t="shared" si="333"/>
        <v>-</v>
      </c>
      <c r="FE170" s="66" t="str">
        <f t="shared" si="334"/>
        <v>-</v>
      </c>
      <c r="FF170" s="66" t="str">
        <f t="shared" si="335"/>
        <v>-</v>
      </c>
      <c r="FG170" s="66" t="str">
        <f t="shared" si="336"/>
        <v>-</v>
      </c>
      <c r="FH170" s="66" t="str">
        <f t="shared" si="337"/>
        <v>-</v>
      </c>
      <c r="FI170" s="66" t="str">
        <f t="shared" si="338"/>
        <v>-</v>
      </c>
      <c r="FJ170" s="66">
        <f t="shared" si="339"/>
        <v>65</v>
      </c>
      <c r="FK170" s="66" t="str">
        <f t="shared" si="340"/>
        <v>-</v>
      </c>
      <c r="FL170" s="66" t="str">
        <f t="shared" si="341"/>
        <v>-</v>
      </c>
      <c r="FM170" s="66" t="str">
        <f t="shared" si="342"/>
        <v>-</v>
      </c>
      <c r="FN170" s="7"/>
      <c r="FO170" s="7"/>
      <c r="FP170" s="7"/>
      <c r="FQ170" s="97" t="s">
        <v>2</v>
      </c>
      <c r="FR170" s="71"/>
      <c r="FS170" s="7">
        <f>IF(ISNUMBER(INDEX($CI$15:$DI$314,$B170,GC$5)),MAX(FS$14:FS169)+1,0)</f>
        <v>17</v>
      </c>
      <c r="FT170" s="7" t="str">
        <f t="shared" si="343"/>
        <v/>
      </c>
      <c r="FU170" s="7" t="str">
        <f t="shared" si="344"/>
        <v/>
      </c>
      <c r="FV170" s="291">
        <f t="shared" si="345"/>
        <v>156</v>
      </c>
      <c r="FW170" s="291" t="str">
        <f t="shared" si="346"/>
        <v/>
      </c>
      <c r="FX170" s="291"/>
      <c r="FY170" s="85" t="str">
        <f t="shared" si="347"/>
        <v/>
      </c>
      <c r="FZ170" s="338">
        <f t="shared" si="348"/>
        <v>0</v>
      </c>
      <c r="GA170" s="316" t="str">
        <f t="shared" si="349"/>
        <v/>
      </c>
      <c r="GB170" s="28" t="str">
        <f t="shared" si="350"/>
        <v/>
      </c>
      <c r="GC170" s="243"/>
      <c r="GD170" s="72"/>
      <c r="GE170" s="72"/>
      <c r="GF170" s="72"/>
      <c r="GG170" s="72"/>
      <c r="GH170" s="72"/>
      <c r="GI170" s="72"/>
      <c r="GJ170" s="72"/>
      <c r="GK170" s="72"/>
      <c r="GL170" s="72"/>
      <c r="GM170" s="72"/>
      <c r="GN170" s="72"/>
      <c r="GO170" s="279" t="str">
        <f>IF(IF(ISNUMBER(MATCH(INDEX($HA170:$LB170,1,GO$14),$GA$15:$GA$313,0)),1,"")=1,INDEX($HA170:$LB170,1,GO$14),"")</f>
        <v/>
      </c>
      <c r="GP170" s="286" t="str">
        <f t="shared" si="351"/>
        <v/>
      </c>
      <c r="GQ170" s="72"/>
      <c r="GR170" s="339" t="str">
        <f>IF(ISNUMBER(IF170),INDEX($GA$15:$GA$313,MATCH(IF170,$IE$15:$IE$190,0),1),"")</f>
        <v/>
      </c>
      <c r="GS170" s="341" t="str">
        <f t="shared" si="352"/>
        <v/>
      </c>
      <c r="GT170" s="340" t="str">
        <f t="shared" si="353"/>
        <v/>
      </c>
      <c r="GU170" s="72"/>
      <c r="GV170" s="72"/>
      <c r="GW170" s="72"/>
      <c r="GX170" s="72"/>
      <c r="GY170" s="72"/>
      <c r="GZ170" s="71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293"/>
      <c r="HL170" s="293"/>
      <c r="HM170" s="75"/>
      <c r="HN170" s="293">
        <f>IF(HA170&lt;&gt;"",MAX(HN$14:HN169)+1,0)</f>
        <v>0</v>
      </c>
      <c r="HO170" s="293">
        <f>IF(HB170&lt;&gt;"",MAX(HO$14:HO169)+1,0)</f>
        <v>0</v>
      </c>
      <c r="HP170" s="293">
        <f>IF(HC170&lt;&gt;"",MAX(HP$14:HP169)+1,0)</f>
        <v>0</v>
      </c>
      <c r="HQ170" s="293">
        <f>IF(HD170&lt;&gt;"",MAX(HQ$14:HQ169)+1,0)</f>
        <v>0</v>
      </c>
      <c r="HR170" s="293">
        <f>IF(HE170&lt;&gt;"",MAX(HR$14:HR169)+1,0)</f>
        <v>0</v>
      </c>
      <c r="HS170" s="293">
        <f>IF(HF170&lt;&gt;"",MAX(HS$14:HS169)+1,0)</f>
        <v>0</v>
      </c>
      <c r="HT170" s="293">
        <f>IF(HG170&lt;&gt;"",MAX(HT$14:HT169)+1,0)</f>
        <v>0</v>
      </c>
      <c r="HU170" s="293">
        <f>IF(HH170&lt;&gt;"",MAX(HU$14:HU169)+1,0)</f>
        <v>0</v>
      </c>
      <c r="HV170" s="293">
        <f>IF(HI170&lt;&gt;"",MAX(HV$14:HV169)+1,0)</f>
        <v>0</v>
      </c>
      <c r="HW170" s="293">
        <f>IF(HJ170&lt;&gt;"",MAX(HW$14:HW169)+1,0)</f>
        <v>0</v>
      </c>
      <c r="HX170" s="293">
        <f>IF(HK170&lt;&gt;"",MAX(HX$14:HX169)+1,0)</f>
        <v>0</v>
      </c>
      <c r="HY170" s="293">
        <f>IF(HL170&lt;&gt;"",MAX(HY$14:HY169)+1,0)</f>
        <v>0</v>
      </c>
      <c r="HZ170" s="75">
        <f t="shared" si="354"/>
        <v>5</v>
      </c>
      <c r="IA170" s="75">
        <f t="shared" si="355"/>
        <v>0</v>
      </c>
      <c r="IB170" s="75">
        <f t="shared" si="356"/>
        <v>16</v>
      </c>
      <c r="IC170" s="75" t="str">
        <f t="shared" si="357"/>
        <v>recharge</v>
      </c>
      <c r="ID170" s="395" t="str">
        <f t="shared" si="358"/>
        <v/>
      </c>
      <c r="IE170" s="394">
        <f>IF(ISNUMBER(MATCH(GA170,$IC$15:$IC$313,0)),0,MAX(IE$14:IE169)+1)</f>
        <v>0</v>
      </c>
      <c r="IF170" s="394" t="str">
        <f t="shared" si="359"/>
        <v/>
      </c>
      <c r="IG170" s="383"/>
      <c r="IH170" s="80"/>
      <c r="II170" s="19"/>
      <c r="IJ170" s="282"/>
      <c r="IK170" s="71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W170" s="71"/>
      <c r="JX170" s="293" t="str">
        <f>IF(AND(ISNUMBER(JX$14),ISNUMBER(MATCH($IC170,DJ$15:DJ$313,0))),$IC170,"")</f>
        <v/>
      </c>
      <c r="JY170" s="293" t="str">
        <f>IF(AND(ISNUMBER(JY$14),ISNUMBER(MATCH($IC170,DK$15:DK$313,0))),$IC170,"")</f>
        <v/>
      </c>
      <c r="JZ170" s="293" t="str">
        <f>IF(AND(ISNUMBER(JZ$14),ISNUMBER(MATCH($IC170,DL$15:DL$313,0))),$IC170,"")</f>
        <v/>
      </c>
      <c r="KA170" s="293" t="str">
        <f>IF(AND(ISNUMBER(KA$14),ISNUMBER(MATCH($IC170,DM$15:DM$313,0))),$IC170,"")</f>
        <v/>
      </c>
      <c r="KB170" s="293" t="str">
        <f>IF(AND(ISNUMBER(KB$14),ISNUMBER(MATCH($IC170,DN$15:DN$313,0))),$IC170,"")</f>
        <v/>
      </c>
      <c r="KC170" s="293" t="str">
        <f>IF(AND(ISNUMBER(KC$14),ISNUMBER(MATCH($IC170,DO$15:DO$313,0))),$IC170,"")</f>
        <v/>
      </c>
      <c r="KD170" s="293" t="str">
        <f>IF(AND(ISNUMBER(KD$14),ISNUMBER(MATCH($IC170,DP$15:DP$313,0))),$IC170,"")</f>
        <v/>
      </c>
      <c r="KE170" s="293" t="str">
        <f>IF(AND(ISNUMBER(KE$14),ISNUMBER(MATCH($IC170,DQ$15:DQ$313,0))),$IC170,"")</f>
        <v/>
      </c>
      <c r="KF170" s="293" t="str">
        <f>IF(AND(ISNUMBER(KF$14),ISNUMBER(MATCH($IC170,DR$15:DR$313,0))),$IC170,"")</f>
        <v/>
      </c>
      <c r="KG170" s="293" t="str">
        <f>IF(AND(ISNUMBER(KG$14),ISNUMBER(MATCH($IC170,DS$15:DS$313,0))),$IC170,"")</f>
        <v/>
      </c>
      <c r="KH170" s="293" t="str">
        <f>IF(AND(ISNUMBER(KH$14),ISNUMBER(MATCH($IC170,DT$15:DT$313,0))),$IC170,"")</f>
        <v/>
      </c>
      <c r="KI170" s="293" t="str">
        <f>IF(AND(ISNUMBER(KI$14),ISNUMBER(MATCH($IC170,DU$15:DU$313,0))),$IC170,"")</f>
        <v/>
      </c>
      <c r="KJ170" s="293" t="str">
        <f>IF(AND(ISNUMBER(KJ$14),ISNUMBER(MATCH($IC170,DV$15:DV$313,0))),$IC170,"")</f>
        <v>recharge</v>
      </c>
      <c r="KK170" s="293" t="str">
        <f>IF(AND(ISNUMBER(KK$14),ISNUMBER(MATCH($IC170,DW$15:DW$313,0))),$IC170,"")</f>
        <v>recharge</v>
      </c>
      <c r="KL170" s="293" t="str">
        <f>IF(AND(ISNUMBER(KL$14),ISNUMBER(MATCH($IC170,DX$15:DX$313,0))),$IC170,"")</f>
        <v/>
      </c>
      <c r="KM170" s="293" t="str">
        <f>IF(AND(ISNUMBER(KM$14),ISNUMBER(MATCH($IC170,DY$15:DY$313,0))),$IC170,"")</f>
        <v/>
      </c>
      <c r="KN170" s="293" t="str">
        <f>IF(AND(ISNUMBER(KN$14),ISNUMBER(MATCH($IC170,DZ$15:DZ$313,0))),$IC170,"")</f>
        <v/>
      </c>
      <c r="KO170" s="293" t="str">
        <f>IF(AND(ISNUMBER(KO$14),ISNUMBER(MATCH($IC170,EA$15:EA$313,0))),$IC170,"")</f>
        <v/>
      </c>
      <c r="KP170" s="293" t="str">
        <f>IF(AND(ISNUMBER(KP$14),ISNUMBER(MATCH($IC170,EB$15:EB$313,0))),$IC170,"")</f>
        <v/>
      </c>
      <c r="KQ170" s="293" t="str">
        <f>IF(AND(ISNUMBER(KQ$14),ISNUMBER(MATCH($IC170,EC$15:EC$313,0))),$IC170,"")</f>
        <v/>
      </c>
      <c r="KR170" s="293" t="str">
        <f>IF(AND(ISNUMBER(KR$14),ISNUMBER(MATCH($IC170,ED$15:ED$313,0))),$IC170,"")</f>
        <v>recharge</v>
      </c>
      <c r="KS170" s="293" t="str">
        <f>IF(AND(ISNUMBER(KS$14),ISNUMBER(MATCH($IC170,EE$15:EE$313,0))),$IC170,"")</f>
        <v/>
      </c>
      <c r="KT170" s="293" t="str">
        <f>IF(AND(ISNUMBER(KT$14),ISNUMBER(MATCH($IC170,EF$15:EF$313,0))),$IC170,"")</f>
        <v/>
      </c>
      <c r="KU170" s="293" t="str">
        <f>IF(AND(ISNUMBER(KU$14),ISNUMBER(MATCH($IC170,EG$15:EG$313,0))),$IC170,"")</f>
        <v/>
      </c>
      <c r="KV170" s="293" t="str">
        <f>IF(AND(ISNUMBER(KV$14),ISNUMBER(MATCH($IC170,EH$15:EH$313,0))),$IC170,"")</f>
        <v/>
      </c>
      <c r="KW170" s="293" t="str">
        <f>IF(AND(ISNUMBER(KW$14),ISNUMBER(MATCH($IC170,EI$15:EI$313,0))),$IC170,"")</f>
        <v/>
      </c>
      <c r="KX170" s="293" t="str">
        <f>IF(AND(ISNUMBER(KX$14),ISNUMBER(MATCH($IC170,EJ$15:EJ$313,0))),$IC170,"")</f>
        <v/>
      </c>
      <c r="KY170" s="293" t="str">
        <f>IF(AND(ISNUMBER(KY$14),ISNUMBER(MATCH($IC170,EK$15:EK$313,0))),$IC170,"")</f>
        <v/>
      </c>
      <c r="KZ170" s="293"/>
      <c r="LA170" s="293"/>
      <c r="LB170" s="293"/>
      <c r="LC170" s="75">
        <f>COUNTIF(JX170:KY170,"="&amp;IC170)</f>
        <v>3</v>
      </c>
      <c r="LD170" s="71"/>
      <c r="LE170" s="71"/>
      <c r="LF170" s="71"/>
      <c r="LG170" s="71"/>
      <c r="LH170" s="71"/>
      <c r="LI170" s="71"/>
      <c r="LJ170" s="71"/>
      <c r="LK170" s="71"/>
      <c r="LL170" s="71"/>
      <c r="LM170" s="71"/>
      <c r="LN170" s="71"/>
      <c r="LO170" s="71"/>
      <c r="LP170" s="71"/>
      <c r="LQ170" s="71"/>
    </row>
    <row r="171" spans="1:329" ht="6" customHeight="1" x14ac:dyDescent="0.25">
      <c r="A171" s="80"/>
      <c r="B171" s="305">
        <f t="shared" si="360"/>
        <v>157</v>
      </c>
      <c r="C171" s="86" t="s">
        <v>437</v>
      </c>
      <c r="D171" s="305" t="s">
        <v>447</v>
      </c>
      <c r="E171" s="71"/>
      <c r="F171" s="260"/>
      <c r="G171" s="261"/>
      <c r="H171" s="262"/>
      <c r="I171" s="260"/>
      <c r="J171" s="261"/>
      <c r="K171" s="262"/>
      <c r="L171" s="260"/>
      <c r="M171" s="261"/>
      <c r="N171" s="262"/>
      <c r="O171" s="260"/>
      <c r="P171" s="261"/>
      <c r="Q171" s="262"/>
      <c r="R171" s="260"/>
      <c r="S171" s="261"/>
      <c r="T171" s="262"/>
      <c r="U171" s="260"/>
      <c r="V171" s="261"/>
      <c r="W171" s="262"/>
      <c r="X171" s="260"/>
      <c r="Y171" s="261"/>
      <c r="Z171" s="262"/>
      <c r="AA171" s="260"/>
      <c r="AB171" s="261"/>
      <c r="AC171" s="262"/>
      <c r="AD171" s="260"/>
      <c r="AE171" s="261"/>
      <c r="AF171" s="262"/>
      <c r="AG171" s="260"/>
      <c r="AH171" s="261"/>
      <c r="AI171" s="262"/>
      <c r="AJ171" s="260"/>
      <c r="AK171" s="261"/>
      <c r="AL171" s="262"/>
      <c r="AM171" s="260"/>
      <c r="AN171" s="261"/>
      <c r="AO171" s="262"/>
      <c r="AP171" s="283"/>
      <c r="AQ171" s="356"/>
      <c r="AR171" s="351"/>
      <c r="AS171" s="283"/>
      <c r="AT171" s="356"/>
      <c r="AU171" s="351"/>
      <c r="AV171" s="260"/>
      <c r="AW171" s="261"/>
      <c r="AX171" s="262"/>
      <c r="AY171" s="260"/>
      <c r="AZ171" s="261"/>
      <c r="BA171" s="262"/>
      <c r="BB171" s="260"/>
      <c r="BC171" s="261"/>
      <c r="BD171" s="262"/>
      <c r="BE171" s="260"/>
      <c r="BF171" s="261"/>
      <c r="BG171" s="262"/>
      <c r="BH171" s="260"/>
      <c r="BI171" s="261"/>
      <c r="BJ171" s="262"/>
      <c r="BK171" s="260"/>
      <c r="BL171" s="261"/>
      <c r="BM171" s="262"/>
      <c r="BN171" s="260"/>
      <c r="BO171" s="261"/>
      <c r="BP171" s="262"/>
      <c r="BQ171" s="260"/>
      <c r="BR171" s="261"/>
      <c r="BS171" s="262"/>
      <c r="BT171" s="260"/>
      <c r="BU171" s="261"/>
      <c r="BV171" s="262"/>
      <c r="BW171" s="260"/>
      <c r="BX171" s="261"/>
      <c r="BY171" s="262"/>
      <c r="BZ171" s="260"/>
      <c r="CA171" s="261"/>
      <c r="CB171" s="262"/>
      <c r="CC171" s="260"/>
      <c r="CD171" s="261"/>
      <c r="CE171" s="262"/>
      <c r="CF171" s="376" t="s">
        <v>2</v>
      </c>
      <c r="CG171" s="229"/>
      <c r="CH171" s="230" t="str">
        <f>IF(ISNUMBER(FW171),IF(ISNUMBER(MATCH(GA171,$CG$15:$CG$313,0)),0,MAX(CH$14:CH170)+1),"")</f>
        <v/>
      </c>
      <c r="CI171" s="7" t="str">
        <f t="shared" si="265"/>
        <v/>
      </c>
      <c r="CJ171" s="7" t="str">
        <f t="shared" si="266"/>
        <v/>
      </c>
      <c r="CK171" s="7" t="str">
        <f t="shared" si="267"/>
        <v/>
      </c>
      <c r="CL171" s="7" t="str">
        <f t="shared" si="268"/>
        <v/>
      </c>
      <c r="CM171" s="7" t="str">
        <f t="shared" si="269"/>
        <v/>
      </c>
      <c r="CN171" s="7" t="str">
        <f t="shared" si="270"/>
        <v/>
      </c>
      <c r="CO171" s="7" t="str">
        <f t="shared" si="271"/>
        <v/>
      </c>
      <c r="CP171" s="7" t="str">
        <f t="shared" si="272"/>
        <v/>
      </c>
      <c r="CQ171" s="7" t="str">
        <f t="shared" si="273"/>
        <v/>
      </c>
      <c r="CR171" s="7" t="str">
        <f t="shared" si="274"/>
        <v/>
      </c>
      <c r="CS171" s="7" t="str">
        <f t="shared" si="275"/>
        <v/>
      </c>
      <c r="CT171" s="7" t="str">
        <f t="shared" si="276"/>
        <v/>
      </c>
      <c r="CU171" s="7" t="str">
        <f t="shared" si="277"/>
        <v/>
      </c>
      <c r="CV171" s="7" t="str">
        <f t="shared" si="278"/>
        <v/>
      </c>
      <c r="CW171" s="7" t="str">
        <f t="shared" si="279"/>
        <v/>
      </c>
      <c r="CX171" s="7" t="str">
        <f t="shared" si="280"/>
        <v/>
      </c>
      <c r="CY171" s="7" t="str">
        <f t="shared" si="281"/>
        <v/>
      </c>
      <c r="CZ171" s="7" t="str">
        <f t="shared" si="282"/>
        <v/>
      </c>
      <c r="DA171" s="7" t="str">
        <f t="shared" si="283"/>
        <v/>
      </c>
      <c r="DB171" s="7" t="str">
        <f t="shared" si="284"/>
        <v/>
      </c>
      <c r="DC171" s="7" t="str">
        <f t="shared" si="285"/>
        <v/>
      </c>
      <c r="DD171" s="7" t="str">
        <f t="shared" si="286"/>
        <v/>
      </c>
      <c r="DE171" s="7">
        <f t="shared" si="287"/>
        <v>17</v>
      </c>
      <c r="DF171" s="7" t="str">
        <f t="shared" si="288"/>
        <v/>
      </c>
      <c r="DG171" s="7" t="str">
        <f t="shared" si="289"/>
        <v/>
      </c>
      <c r="DH171" s="7" t="str">
        <f t="shared" si="290"/>
        <v/>
      </c>
      <c r="DI171" s="65" t="s">
        <v>2</v>
      </c>
      <c r="DJ171" s="309" t="str">
        <f t="shared" si="291"/>
        <v>-</v>
      </c>
      <c r="DK171" s="309" t="str">
        <f t="shared" si="292"/>
        <v>-</v>
      </c>
      <c r="DL171" s="309" t="str">
        <f t="shared" si="293"/>
        <v>-</v>
      </c>
      <c r="DM171" s="309" t="str">
        <f t="shared" si="294"/>
        <v>-</v>
      </c>
      <c r="DN171" s="309" t="str">
        <f t="shared" si="295"/>
        <v>-</v>
      </c>
      <c r="DO171" s="309" t="str">
        <f t="shared" si="296"/>
        <v>-</v>
      </c>
      <c r="DP171" s="309" t="str">
        <f t="shared" si="297"/>
        <v>-</v>
      </c>
      <c r="DQ171" s="309" t="str">
        <f t="shared" si="298"/>
        <v>-</v>
      </c>
      <c r="DR171" s="309" t="str">
        <f t="shared" si="299"/>
        <v>-</v>
      </c>
      <c r="DS171" s="309" t="str">
        <f t="shared" si="300"/>
        <v>-</v>
      </c>
      <c r="DT171" s="309" t="str">
        <f t="shared" si="301"/>
        <v>-</v>
      </c>
      <c r="DU171" s="309" t="str">
        <f t="shared" si="302"/>
        <v>-</v>
      </c>
      <c r="DV171" s="309" t="str">
        <f t="shared" si="303"/>
        <v>-</v>
      </c>
      <c r="DW171" s="309" t="str">
        <f t="shared" si="304"/>
        <v>-</v>
      </c>
      <c r="DX171" s="309" t="str">
        <f t="shared" si="305"/>
        <v>-</v>
      </c>
      <c r="DY171" s="309" t="str">
        <f t="shared" si="306"/>
        <v>-</v>
      </c>
      <c r="DZ171" s="309" t="str">
        <f t="shared" si="307"/>
        <v>-</v>
      </c>
      <c r="EA171" s="309" t="str">
        <f t="shared" si="308"/>
        <v>-</v>
      </c>
      <c r="EB171" s="309" t="str">
        <f t="shared" si="309"/>
        <v>-</v>
      </c>
      <c r="EC171" s="309" t="str">
        <f t="shared" si="310"/>
        <v>-</v>
      </c>
      <c r="ED171" s="309" t="str">
        <f t="shared" si="311"/>
        <v>-</v>
      </c>
      <c r="EE171" s="309" t="str">
        <f t="shared" si="312"/>
        <v>-</v>
      </c>
      <c r="EF171" s="309" t="str">
        <f t="shared" si="313"/>
        <v>slope</v>
      </c>
      <c r="EG171" s="309" t="str">
        <f t="shared" si="314"/>
        <v>-</v>
      </c>
      <c r="EH171" s="309" t="str">
        <f t="shared" si="315"/>
        <v>-</v>
      </c>
      <c r="EI171" s="309" t="str">
        <f t="shared" si="316"/>
        <v>-</v>
      </c>
      <c r="EJ171" s="7"/>
      <c r="EK171" s="7"/>
      <c r="EL171" s="7"/>
      <c r="EM171" s="34"/>
      <c r="EN171" s="66" t="str">
        <f t="shared" si="317"/>
        <v>-</v>
      </c>
      <c r="EO171" s="66" t="str">
        <f t="shared" si="318"/>
        <v>-</v>
      </c>
      <c r="EP171" s="66" t="str">
        <f t="shared" si="319"/>
        <v>-</v>
      </c>
      <c r="EQ171" s="66" t="str">
        <f t="shared" si="320"/>
        <v>-</v>
      </c>
      <c r="ER171" s="66" t="str">
        <f t="shared" si="321"/>
        <v>-</v>
      </c>
      <c r="ES171" s="66" t="str">
        <f t="shared" si="322"/>
        <v>-</v>
      </c>
      <c r="ET171" s="66" t="str">
        <f t="shared" si="323"/>
        <v>-</v>
      </c>
      <c r="EU171" s="66" t="str">
        <f t="shared" si="324"/>
        <v>-</v>
      </c>
      <c r="EV171" s="66" t="str">
        <f t="shared" si="325"/>
        <v>-</v>
      </c>
      <c r="EW171" s="66" t="str">
        <f t="shared" si="326"/>
        <v>-</v>
      </c>
      <c r="EX171" s="66" t="str">
        <f t="shared" si="327"/>
        <v>-</v>
      </c>
      <c r="EY171" s="66" t="str">
        <f t="shared" si="328"/>
        <v>-</v>
      </c>
      <c r="EZ171" s="66" t="str">
        <f t="shared" si="329"/>
        <v>-</v>
      </c>
      <c r="FA171" s="66" t="str">
        <f t="shared" si="330"/>
        <v>-</v>
      </c>
      <c r="FB171" s="66" t="str">
        <f t="shared" si="331"/>
        <v>-</v>
      </c>
      <c r="FC171" s="66" t="str">
        <f t="shared" si="332"/>
        <v>-</v>
      </c>
      <c r="FD171" s="66" t="str">
        <f t="shared" si="333"/>
        <v>-</v>
      </c>
      <c r="FE171" s="66" t="str">
        <f t="shared" si="334"/>
        <v>-</v>
      </c>
      <c r="FF171" s="66" t="str">
        <f t="shared" si="335"/>
        <v>-</v>
      </c>
      <c r="FG171" s="66" t="str">
        <f t="shared" si="336"/>
        <v>-</v>
      </c>
      <c r="FH171" s="66" t="str">
        <f t="shared" si="337"/>
        <v>-</v>
      </c>
      <c r="FI171" s="66" t="str">
        <f t="shared" si="338"/>
        <v>-</v>
      </c>
      <c r="FJ171" s="66">
        <f t="shared" si="339"/>
        <v>1E-3</v>
      </c>
      <c r="FK171" s="66" t="str">
        <f t="shared" si="340"/>
        <v>-</v>
      </c>
      <c r="FL171" s="66" t="str">
        <f t="shared" si="341"/>
        <v>-</v>
      </c>
      <c r="FM171" s="66" t="str">
        <f t="shared" si="342"/>
        <v>-</v>
      </c>
      <c r="FN171" s="7"/>
      <c r="FO171" s="7"/>
      <c r="FP171" s="7"/>
      <c r="FQ171" s="97" t="s">
        <v>2</v>
      </c>
      <c r="FR171" s="71"/>
      <c r="FS171" s="7">
        <f>IF(ISNUMBER(INDEX($CI$15:$DI$314,$B171,GC$5)),MAX(FS$14:FS170)+1,0)</f>
        <v>18</v>
      </c>
      <c r="FT171" s="7" t="str">
        <f t="shared" si="343"/>
        <v/>
      </c>
      <c r="FU171" s="7" t="str">
        <f t="shared" si="344"/>
        <v/>
      </c>
      <c r="FV171" s="291">
        <f t="shared" si="345"/>
        <v>157</v>
      </c>
      <c r="FW171" s="291" t="str">
        <f t="shared" si="346"/>
        <v/>
      </c>
      <c r="FX171" s="291"/>
      <c r="FY171" s="85" t="str">
        <f t="shared" si="347"/>
        <v/>
      </c>
      <c r="FZ171" s="338">
        <f t="shared" si="348"/>
        <v>0</v>
      </c>
      <c r="GA171" s="316" t="str">
        <f t="shared" si="349"/>
        <v/>
      </c>
      <c r="GB171" s="28" t="str">
        <f t="shared" si="350"/>
        <v/>
      </c>
      <c r="GC171" s="243"/>
      <c r="GD171" s="72"/>
      <c r="GE171" s="72"/>
      <c r="GF171" s="72"/>
      <c r="GG171" s="72"/>
      <c r="GH171" s="72"/>
      <c r="GI171" s="72"/>
      <c r="GJ171" s="72"/>
      <c r="GK171" s="72"/>
      <c r="GL171" s="72"/>
      <c r="GM171" s="72"/>
      <c r="GN171" s="72"/>
      <c r="GO171" s="279" t="str">
        <f>IF(IF(ISNUMBER(MATCH(INDEX($HA171:$LB171,1,GO$14),$GA$15:$GA$313,0)),1,"")=1,INDEX($HA171:$LB171,1,GO$14),"")</f>
        <v/>
      </c>
      <c r="GP171" s="286" t="str">
        <f t="shared" si="351"/>
        <v/>
      </c>
      <c r="GQ171" s="72"/>
      <c r="GR171" s="339" t="str">
        <f>IF(ISNUMBER(IF171),INDEX($GA$15:$GA$313,MATCH(IF171,$IE$15:$IE$190,0),1),"")</f>
        <v/>
      </c>
      <c r="GS171" s="341" t="str">
        <f t="shared" si="352"/>
        <v/>
      </c>
      <c r="GT171" s="340" t="str">
        <f t="shared" si="353"/>
        <v/>
      </c>
      <c r="GU171" s="72"/>
      <c r="GV171" s="72"/>
      <c r="GW171" s="72"/>
      <c r="GX171" s="72"/>
      <c r="GY171" s="72"/>
      <c r="GZ171" s="71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293"/>
      <c r="HL171" s="293"/>
      <c r="HM171" s="75"/>
      <c r="HN171" s="293">
        <f>IF(HA171&lt;&gt;"",MAX(HN$14:HN170)+1,0)</f>
        <v>0</v>
      </c>
      <c r="HO171" s="293">
        <f>IF(HB171&lt;&gt;"",MAX(HO$14:HO170)+1,0)</f>
        <v>0</v>
      </c>
      <c r="HP171" s="293">
        <f>IF(HC171&lt;&gt;"",MAX(HP$14:HP170)+1,0)</f>
        <v>0</v>
      </c>
      <c r="HQ171" s="293">
        <f>IF(HD171&lt;&gt;"",MAX(HQ$14:HQ170)+1,0)</f>
        <v>0</v>
      </c>
      <c r="HR171" s="293">
        <f>IF(HE171&lt;&gt;"",MAX(HR$14:HR170)+1,0)</f>
        <v>0</v>
      </c>
      <c r="HS171" s="293">
        <f>IF(HF171&lt;&gt;"",MAX(HS$14:HS170)+1,0)</f>
        <v>0</v>
      </c>
      <c r="HT171" s="293">
        <f>IF(HG171&lt;&gt;"",MAX(HT$14:HT170)+1,0)</f>
        <v>0</v>
      </c>
      <c r="HU171" s="293">
        <f>IF(HH171&lt;&gt;"",MAX(HU$14:HU170)+1,0)</f>
        <v>0</v>
      </c>
      <c r="HV171" s="293">
        <f>IF(HI171&lt;&gt;"",MAX(HV$14:HV170)+1,0)</f>
        <v>0</v>
      </c>
      <c r="HW171" s="293">
        <f>IF(HJ171&lt;&gt;"",MAX(HW$14:HW170)+1,0)</f>
        <v>0</v>
      </c>
      <c r="HX171" s="293">
        <f>IF(HK171&lt;&gt;"",MAX(HX$14:HX170)+1,0)</f>
        <v>0</v>
      </c>
      <c r="HY171" s="293">
        <f>IF(HL171&lt;&gt;"",MAX(HY$14:HY170)+1,0)</f>
        <v>0</v>
      </c>
      <c r="HZ171" s="75">
        <f t="shared" si="354"/>
        <v>5</v>
      </c>
      <c r="IA171" s="75">
        <f t="shared" si="355"/>
        <v>0</v>
      </c>
      <c r="IB171" s="75">
        <f t="shared" si="356"/>
        <v>17</v>
      </c>
      <c r="IC171" s="75" t="str">
        <f t="shared" si="357"/>
        <v>rch_ts</v>
      </c>
      <c r="ID171" s="395" t="str">
        <f t="shared" si="358"/>
        <v/>
      </c>
      <c r="IE171" s="394">
        <f>IF(ISNUMBER(MATCH(GA171,$IC$15:$IC$313,0)),0,MAX(IE$14:IE170)+1)</f>
        <v>0</v>
      </c>
      <c r="IF171" s="394" t="str">
        <f t="shared" si="359"/>
        <v/>
      </c>
      <c r="IG171" s="383"/>
      <c r="IH171" s="80"/>
      <c r="II171" s="19"/>
      <c r="IJ171" s="282"/>
      <c r="IK171" s="71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W171" s="71"/>
      <c r="JX171" s="293" t="str">
        <f>IF(AND(ISNUMBER(JX$14),ISNUMBER(MATCH($IC171,DJ$15:DJ$313,0))),$IC171,"")</f>
        <v/>
      </c>
      <c r="JY171" s="293" t="str">
        <f>IF(AND(ISNUMBER(JY$14),ISNUMBER(MATCH($IC171,DK$15:DK$313,0))),$IC171,"")</f>
        <v/>
      </c>
      <c r="JZ171" s="293" t="str">
        <f>IF(AND(ISNUMBER(JZ$14),ISNUMBER(MATCH($IC171,DL$15:DL$313,0))),$IC171,"")</f>
        <v/>
      </c>
      <c r="KA171" s="293" t="str">
        <f>IF(AND(ISNUMBER(KA$14),ISNUMBER(MATCH($IC171,DM$15:DM$313,0))),$IC171,"")</f>
        <v/>
      </c>
      <c r="KB171" s="293" t="str">
        <f>IF(AND(ISNUMBER(KB$14),ISNUMBER(MATCH($IC171,DN$15:DN$313,0))),$IC171,"")</f>
        <v/>
      </c>
      <c r="KC171" s="293" t="str">
        <f>IF(AND(ISNUMBER(KC$14),ISNUMBER(MATCH($IC171,DO$15:DO$313,0))),$IC171,"")</f>
        <v/>
      </c>
      <c r="KD171" s="293" t="str">
        <f>IF(AND(ISNUMBER(KD$14),ISNUMBER(MATCH($IC171,DP$15:DP$313,0))),$IC171,"")</f>
        <v/>
      </c>
      <c r="KE171" s="293" t="str">
        <f>IF(AND(ISNUMBER(KE$14),ISNUMBER(MATCH($IC171,DQ$15:DQ$313,0))),$IC171,"")</f>
        <v/>
      </c>
      <c r="KF171" s="293" t="str">
        <f>IF(AND(ISNUMBER(KF$14),ISNUMBER(MATCH($IC171,DR$15:DR$313,0))),$IC171,"")</f>
        <v/>
      </c>
      <c r="KG171" s="293" t="str">
        <f>IF(AND(ISNUMBER(KG$14),ISNUMBER(MATCH($IC171,DS$15:DS$313,0))),$IC171,"")</f>
        <v/>
      </c>
      <c r="KH171" s="293" t="str">
        <f>IF(AND(ISNUMBER(KH$14),ISNUMBER(MATCH($IC171,DT$15:DT$313,0))),$IC171,"")</f>
        <v/>
      </c>
      <c r="KI171" s="293" t="str">
        <f>IF(AND(ISNUMBER(KI$14),ISNUMBER(MATCH($IC171,DU$15:DU$313,0))),$IC171,"")</f>
        <v/>
      </c>
      <c r="KJ171" s="293" t="str">
        <f>IF(AND(ISNUMBER(KJ$14),ISNUMBER(MATCH($IC171,DV$15:DV$313,0))),$IC171,"")</f>
        <v/>
      </c>
      <c r="KK171" s="293" t="str">
        <f>IF(AND(ISNUMBER(KK$14),ISNUMBER(MATCH($IC171,DW$15:DW$313,0))),$IC171,"")</f>
        <v/>
      </c>
      <c r="KL171" s="293" t="str">
        <f>IF(AND(ISNUMBER(KL$14),ISNUMBER(MATCH($IC171,DX$15:DX$313,0))),$IC171,"")</f>
        <v/>
      </c>
      <c r="KM171" s="293" t="str">
        <f>IF(AND(ISNUMBER(KM$14),ISNUMBER(MATCH($IC171,DY$15:DY$313,0))),$IC171,"")</f>
        <v>rch_ts</v>
      </c>
      <c r="KN171" s="293" t="str">
        <f>IF(AND(ISNUMBER(KN$14),ISNUMBER(MATCH($IC171,DZ$15:DZ$313,0))),$IC171,"")</f>
        <v/>
      </c>
      <c r="KO171" s="293" t="str">
        <f>IF(AND(ISNUMBER(KO$14),ISNUMBER(MATCH($IC171,EA$15:EA$313,0))),$IC171,"")</f>
        <v/>
      </c>
      <c r="KP171" s="293" t="str">
        <f>IF(AND(ISNUMBER(KP$14),ISNUMBER(MATCH($IC171,EB$15:EB$313,0))),$IC171,"")</f>
        <v/>
      </c>
      <c r="KQ171" s="293" t="str">
        <f>IF(AND(ISNUMBER(KQ$14),ISNUMBER(MATCH($IC171,EC$15:EC$313,0))),$IC171,"")</f>
        <v/>
      </c>
      <c r="KR171" s="293" t="str">
        <f>IF(AND(ISNUMBER(KR$14),ISNUMBER(MATCH($IC171,ED$15:ED$313,0))),$IC171,"")</f>
        <v/>
      </c>
      <c r="KS171" s="293" t="str">
        <f>IF(AND(ISNUMBER(KS$14),ISNUMBER(MATCH($IC171,EE$15:EE$313,0))),$IC171,"")</f>
        <v/>
      </c>
      <c r="KT171" s="293" t="str">
        <f>IF(AND(ISNUMBER(KT$14),ISNUMBER(MATCH($IC171,EF$15:EF$313,0))),$IC171,"")</f>
        <v/>
      </c>
      <c r="KU171" s="293" t="str">
        <f>IF(AND(ISNUMBER(KU$14),ISNUMBER(MATCH($IC171,EG$15:EG$313,0))),$IC171,"")</f>
        <v/>
      </c>
      <c r="KV171" s="293" t="str">
        <f>IF(AND(ISNUMBER(KV$14),ISNUMBER(MATCH($IC171,EH$15:EH$313,0))),$IC171,"")</f>
        <v/>
      </c>
      <c r="KW171" s="293" t="str">
        <f>IF(AND(ISNUMBER(KW$14),ISNUMBER(MATCH($IC171,EI$15:EI$313,0))),$IC171,"")</f>
        <v/>
      </c>
      <c r="KX171" s="293" t="str">
        <f>IF(AND(ISNUMBER(KX$14),ISNUMBER(MATCH($IC171,EJ$15:EJ$313,0))),$IC171,"")</f>
        <v/>
      </c>
      <c r="KY171" s="293" t="str">
        <f>IF(AND(ISNUMBER(KY$14),ISNUMBER(MATCH($IC171,EK$15:EK$313,0))),$IC171,"")</f>
        <v/>
      </c>
      <c r="KZ171" s="293"/>
      <c r="LA171" s="293"/>
      <c r="LB171" s="293"/>
      <c r="LC171" s="75">
        <f>COUNTIF(JX171:KY171,"="&amp;IC171)</f>
        <v>1</v>
      </c>
      <c r="LD171" s="71"/>
      <c r="LE171" s="71"/>
      <c r="LF171" s="71"/>
      <c r="LG171" s="71"/>
      <c r="LH171" s="71"/>
      <c r="LI171" s="71"/>
      <c r="LJ171" s="71"/>
      <c r="LK171" s="71"/>
      <c r="LL171" s="71"/>
      <c r="LM171" s="71"/>
      <c r="LN171" s="71"/>
      <c r="LO171" s="71"/>
      <c r="LP171" s="71"/>
      <c r="LQ171" s="71"/>
    </row>
    <row r="172" spans="1:329" ht="6" customHeight="1" x14ac:dyDescent="0.25">
      <c r="A172" s="80"/>
      <c r="B172" s="305">
        <f t="shared" si="360"/>
        <v>158</v>
      </c>
      <c r="C172" s="86" t="s">
        <v>438</v>
      </c>
      <c r="D172" s="305" t="s">
        <v>446</v>
      </c>
      <c r="E172" s="71"/>
      <c r="F172" s="260"/>
      <c r="G172" s="261"/>
      <c r="H172" s="262"/>
      <c r="I172" s="260"/>
      <c r="J172" s="261"/>
      <c r="K172" s="262"/>
      <c r="L172" s="260"/>
      <c r="M172" s="261"/>
      <c r="N172" s="262"/>
      <c r="O172" s="260"/>
      <c r="P172" s="261"/>
      <c r="Q172" s="262"/>
      <c r="R172" s="260"/>
      <c r="S172" s="261"/>
      <c r="T172" s="262"/>
      <c r="U172" s="260"/>
      <c r="V172" s="261"/>
      <c r="W172" s="262"/>
      <c r="X172" s="260"/>
      <c r="Y172" s="261"/>
      <c r="Z172" s="262"/>
      <c r="AA172" s="260"/>
      <c r="AB172" s="261"/>
      <c r="AC172" s="262"/>
      <c r="AD172" s="260"/>
      <c r="AE172" s="261"/>
      <c r="AF172" s="262"/>
      <c r="AG172" s="260"/>
      <c r="AH172" s="261"/>
      <c r="AI172" s="262"/>
      <c r="AJ172" s="260"/>
      <c r="AK172" s="261"/>
      <c r="AL172" s="262"/>
      <c r="AM172" s="260"/>
      <c r="AN172" s="261"/>
      <c r="AO172" s="262"/>
      <c r="AP172" s="283"/>
      <c r="AQ172" s="356"/>
      <c r="AR172" s="351"/>
      <c r="AS172" s="283"/>
      <c r="AT172" s="356"/>
      <c r="AU172" s="351"/>
      <c r="AV172" s="260"/>
      <c r="AW172" s="261"/>
      <c r="AX172" s="262"/>
      <c r="AY172" s="260"/>
      <c r="AZ172" s="261"/>
      <c r="BA172" s="262"/>
      <c r="BB172" s="260"/>
      <c r="BC172" s="261"/>
      <c r="BD172" s="262"/>
      <c r="BE172" s="260"/>
      <c r="BF172" s="261"/>
      <c r="BG172" s="262"/>
      <c r="BH172" s="260"/>
      <c r="BI172" s="261"/>
      <c r="BJ172" s="262"/>
      <c r="BK172" s="260"/>
      <c r="BL172" s="261"/>
      <c r="BM172" s="262"/>
      <c r="BN172" s="260"/>
      <c r="BO172" s="261"/>
      <c r="BP172" s="262"/>
      <c r="BQ172" s="260"/>
      <c r="BR172" s="261"/>
      <c r="BS172" s="262"/>
      <c r="BT172" s="260"/>
      <c r="BU172" s="261"/>
      <c r="BV172" s="262"/>
      <c r="BW172" s="260"/>
      <c r="BX172" s="261"/>
      <c r="BY172" s="262"/>
      <c r="BZ172" s="260"/>
      <c r="CA172" s="261"/>
      <c r="CB172" s="262"/>
      <c r="CC172" s="260"/>
      <c r="CD172" s="261"/>
      <c r="CE172" s="262"/>
      <c r="CF172" s="376" t="s">
        <v>2</v>
      </c>
      <c r="CG172" s="229"/>
      <c r="CH172" s="230" t="str">
        <f>IF(ISNUMBER(FW172),IF(ISNUMBER(MATCH(GA172,$CG$15:$CG$313,0)),0,MAX(CH$14:CH171)+1),"")</f>
        <v/>
      </c>
      <c r="CI172" s="7" t="str">
        <f t="shared" si="265"/>
        <v/>
      </c>
      <c r="CJ172" s="7" t="str">
        <f t="shared" si="266"/>
        <v/>
      </c>
      <c r="CK172" s="7" t="str">
        <f t="shared" si="267"/>
        <v/>
      </c>
      <c r="CL172" s="7" t="str">
        <f t="shared" si="268"/>
        <v/>
      </c>
      <c r="CM172" s="7" t="str">
        <f t="shared" si="269"/>
        <v/>
      </c>
      <c r="CN172" s="7" t="str">
        <f t="shared" si="270"/>
        <v/>
      </c>
      <c r="CO172" s="7" t="str">
        <f t="shared" si="271"/>
        <v/>
      </c>
      <c r="CP172" s="7" t="str">
        <f t="shared" si="272"/>
        <v/>
      </c>
      <c r="CQ172" s="7" t="str">
        <f t="shared" si="273"/>
        <v/>
      </c>
      <c r="CR172" s="7" t="str">
        <f t="shared" si="274"/>
        <v/>
      </c>
      <c r="CS172" s="7" t="str">
        <f t="shared" si="275"/>
        <v/>
      </c>
      <c r="CT172" s="7" t="str">
        <f t="shared" si="276"/>
        <v/>
      </c>
      <c r="CU172" s="7" t="str">
        <f t="shared" si="277"/>
        <v/>
      </c>
      <c r="CV172" s="7" t="str">
        <f t="shared" si="278"/>
        <v/>
      </c>
      <c r="CW172" s="7" t="str">
        <f t="shared" si="279"/>
        <v/>
      </c>
      <c r="CX172" s="7" t="str">
        <f t="shared" si="280"/>
        <v/>
      </c>
      <c r="CY172" s="7" t="str">
        <f t="shared" si="281"/>
        <v/>
      </c>
      <c r="CZ172" s="7" t="str">
        <f t="shared" si="282"/>
        <v/>
      </c>
      <c r="DA172" s="7" t="str">
        <f t="shared" si="283"/>
        <v/>
      </c>
      <c r="DB172" s="7" t="str">
        <f t="shared" si="284"/>
        <v/>
      </c>
      <c r="DC172" s="7" t="str">
        <f t="shared" si="285"/>
        <v/>
      </c>
      <c r="DD172" s="7" t="str">
        <f t="shared" si="286"/>
        <v/>
      </c>
      <c r="DE172" s="7">
        <f t="shared" si="287"/>
        <v>18</v>
      </c>
      <c r="DF172" s="7" t="str">
        <f t="shared" si="288"/>
        <v/>
      </c>
      <c r="DG172" s="7" t="str">
        <f t="shared" si="289"/>
        <v/>
      </c>
      <c r="DH172" s="7" t="str">
        <f t="shared" si="290"/>
        <v/>
      </c>
      <c r="DI172" s="65" t="s">
        <v>2</v>
      </c>
      <c r="DJ172" s="309" t="str">
        <f t="shared" si="291"/>
        <v>-</v>
      </c>
      <c r="DK172" s="309" t="str">
        <f t="shared" si="292"/>
        <v>-</v>
      </c>
      <c r="DL172" s="309" t="str">
        <f t="shared" si="293"/>
        <v>-</v>
      </c>
      <c r="DM172" s="309" t="str">
        <f t="shared" si="294"/>
        <v>-</v>
      </c>
      <c r="DN172" s="309" t="str">
        <f t="shared" si="295"/>
        <v>-</v>
      </c>
      <c r="DO172" s="309" t="str">
        <f t="shared" si="296"/>
        <v>-</v>
      </c>
      <c r="DP172" s="309" t="str">
        <f t="shared" si="297"/>
        <v>-</v>
      </c>
      <c r="DQ172" s="309" t="str">
        <f t="shared" si="298"/>
        <v>-</v>
      </c>
      <c r="DR172" s="309" t="str">
        <f t="shared" si="299"/>
        <v>-</v>
      </c>
      <c r="DS172" s="309" t="str">
        <f t="shared" si="300"/>
        <v>-</v>
      </c>
      <c r="DT172" s="309" t="str">
        <f t="shared" si="301"/>
        <v>-</v>
      </c>
      <c r="DU172" s="309" t="str">
        <f t="shared" si="302"/>
        <v>-</v>
      </c>
      <c r="DV172" s="309" t="str">
        <f t="shared" si="303"/>
        <v>-</v>
      </c>
      <c r="DW172" s="309" t="str">
        <f t="shared" si="304"/>
        <v>-</v>
      </c>
      <c r="DX172" s="309" t="str">
        <f t="shared" si="305"/>
        <v>-</v>
      </c>
      <c r="DY172" s="309" t="str">
        <f t="shared" si="306"/>
        <v>-</v>
      </c>
      <c r="DZ172" s="309" t="str">
        <f t="shared" si="307"/>
        <v>-</v>
      </c>
      <c r="EA172" s="309" t="str">
        <f t="shared" si="308"/>
        <v>-</v>
      </c>
      <c r="EB172" s="309" t="str">
        <f t="shared" si="309"/>
        <v>-</v>
      </c>
      <c r="EC172" s="309" t="str">
        <f t="shared" si="310"/>
        <v>-</v>
      </c>
      <c r="ED172" s="309" t="str">
        <f t="shared" si="311"/>
        <v>-</v>
      </c>
      <c r="EE172" s="309" t="str">
        <f t="shared" si="312"/>
        <v>-</v>
      </c>
      <c r="EF172" s="309" t="str">
        <f t="shared" si="313"/>
        <v>roughness</v>
      </c>
      <c r="EG172" s="309" t="str">
        <f t="shared" si="314"/>
        <v>-</v>
      </c>
      <c r="EH172" s="309" t="str">
        <f t="shared" si="315"/>
        <v>-</v>
      </c>
      <c r="EI172" s="309" t="str">
        <f t="shared" si="316"/>
        <v>-</v>
      </c>
      <c r="EJ172" s="7"/>
      <c r="EK172" s="7"/>
      <c r="EL172" s="7"/>
      <c r="EM172" s="34"/>
      <c r="EN172" s="66" t="str">
        <f t="shared" si="317"/>
        <v>-</v>
      </c>
      <c r="EO172" s="66" t="str">
        <f t="shared" si="318"/>
        <v>-</v>
      </c>
      <c r="EP172" s="66" t="str">
        <f t="shared" si="319"/>
        <v>-</v>
      </c>
      <c r="EQ172" s="66" t="str">
        <f t="shared" si="320"/>
        <v>-</v>
      </c>
      <c r="ER172" s="66" t="str">
        <f t="shared" si="321"/>
        <v>-</v>
      </c>
      <c r="ES172" s="66" t="str">
        <f t="shared" si="322"/>
        <v>-</v>
      </c>
      <c r="ET172" s="66" t="str">
        <f t="shared" si="323"/>
        <v>-</v>
      </c>
      <c r="EU172" s="66" t="str">
        <f t="shared" si="324"/>
        <v>-</v>
      </c>
      <c r="EV172" s="66" t="str">
        <f t="shared" si="325"/>
        <v>-</v>
      </c>
      <c r="EW172" s="66" t="str">
        <f t="shared" si="326"/>
        <v>-</v>
      </c>
      <c r="EX172" s="66" t="str">
        <f t="shared" si="327"/>
        <v>-</v>
      </c>
      <c r="EY172" s="66" t="str">
        <f t="shared" si="328"/>
        <v>-</v>
      </c>
      <c r="EZ172" s="66" t="str">
        <f t="shared" si="329"/>
        <v>-</v>
      </c>
      <c r="FA172" s="66" t="str">
        <f t="shared" si="330"/>
        <v>-</v>
      </c>
      <c r="FB172" s="66" t="str">
        <f t="shared" si="331"/>
        <v>-</v>
      </c>
      <c r="FC172" s="66" t="str">
        <f t="shared" si="332"/>
        <v>-</v>
      </c>
      <c r="FD172" s="66" t="str">
        <f t="shared" si="333"/>
        <v>-</v>
      </c>
      <c r="FE172" s="66" t="str">
        <f t="shared" si="334"/>
        <v>-</v>
      </c>
      <c r="FF172" s="66" t="str">
        <f t="shared" si="335"/>
        <v>-</v>
      </c>
      <c r="FG172" s="66" t="str">
        <f t="shared" si="336"/>
        <v>-</v>
      </c>
      <c r="FH172" s="66" t="str">
        <f t="shared" si="337"/>
        <v>-</v>
      </c>
      <c r="FI172" s="66" t="str">
        <f t="shared" si="338"/>
        <v>-</v>
      </c>
      <c r="FJ172" s="66">
        <f t="shared" si="339"/>
        <v>3.8580000000000003E-2</v>
      </c>
      <c r="FK172" s="66" t="str">
        <f t="shared" si="340"/>
        <v>-</v>
      </c>
      <c r="FL172" s="66" t="str">
        <f t="shared" si="341"/>
        <v>-</v>
      </c>
      <c r="FM172" s="66" t="str">
        <f t="shared" si="342"/>
        <v>-</v>
      </c>
      <c r="FN172" s="7"/>
      <c r="FO172" s="7"/>
      <c r="FP172" s="7"/>
      <c r="FQ172" s="97" t="s">
        <v>2</v>
      </c>
      <c r="FR172" s="71"/>
      <c r="FS172" s="7">
        <f>IF(ISNUMBER(INDEX($CI$15:$DI$314,$B172,GC$5)),MAX(FS$14:FS171)+1,0)</f>
        <v>19</v>
      </c>
      <c r="FT172" s="7" t="str">
        <f t="shared" si="343"/>
        <v/>
      </c>
      <c r="FU172" s="7" t="str">
        <f t="shared" si="344"/>
        <v/>
      </c>
      <c r="FV172" s="291">
        <f t="shared" si="345"/>
        <v>158</v>
      </c>
      <c r="FW172" s="291" t="str">
        <f t="shared" si="346"/>
        <v/>
      </c>
      <c r="FX172" s="291"/>
      <c r="FY172" s="85" t="str">
        <f t="shared" si="347"/>
        <v/>
      </c>
      <c r="FZ172" s="338">
        <f t="shared" si="348"/>
        <v>0</v>
      </c>
      <c r="GA172" s="316" t="str">
        <f t="shared" si="349"/>
        <v/>
      </c>
      <c r="GB172" s="28" t="str">
        <f t="shared" si="350"/>
        <v/>
      </c>
      <c r="GC172" s="243"/>
      <c r="GD172" s="72"/>
      <c r="GE172" s="72"/>
      <c r="GF172" s="72"/>
      <c r="GG172" s="72"/>
      <c r="GH172" s="72"/>
      <c r="GI172" s="72"/>
      <c r="GJ172" s="72"/>
      <c r="GK172" s="72"/>
      <c r="GL172" s="72"/>
      <c r="GM172" s="72"/>
      <c r="GN172" s="72"/>
      <c r="GO172" s="279" t="str">
        <f>IF(IF(ISNUMBER(MATCH(INDEX($HA172:$LB172,1,GO$14),$GA$15:$GA$313,0)),1,"")=1,INDEX($HA172:$LB172,1,GO$14),"")</f>
        <v/>
      </c>
      <c r="GP172" s="286" t="str">
        <f t="shared" si="351"/>
        <v/>
      </c>
      <c r="GQ172" s="72"/>
      <c r="GR172" s="339" t="str">
        <f>IF(ISNUMBER(IF172),INDEX($GA$15:$GA$313,MATCH(IF172,$IE$15:$IE$190,0),1),"")</f>
        <v/>
      </c>
      <c r="GS172" s="341" t="str">
        <f t="shared" si="352"/>
        <v/>
      </c>
      <c r="GT172" s="340" t="str">
        <f t="shared" si="353"/>
        <v/>
      </c>
      <c r="GU172" s="72"/>
      <c r="GV172" s="72"/>
      <c r="GW172" s="72"/>
      <c r="GX172" s="72"/>
      <c r="GY172" s="72"/>
      <c r="GZ172" s="71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293"/>
      <c r="HL172" s="293"/>
      <c r="HM172" s="75"/>
      <c r="HN172" s="293">
        <f>IF(HA172&lt;&gt;"",MAX(HN$14:HN171)+1,0)</f>
        <v>0</v>
      </c>
      <c r="HO172" s="293">
        <f>IF(HB172&lt;&gt;"",MAX(HO$14:HO171)+1,0)</f>
        <v>0</v>
      </c>
      <c r="HP172" s="293">
        <f>IF(HC172&lt;&gt;"",MAX(HP$14:HP171)+1,0)</f>
        <v>0</v>
      </c>
      <c r="HQ172" s="293">
        <f>IF(HD172&lt;&gt;"",MAX(HQ$14:HQ171)+1,0)</f>
        <v>0</v>
      </c>
      <c r="HR172" s="293">
        <f>IF(HE172&lt;&gt;"",MAX(HR$14:HR171)+1,0)</f>
        <v>0</v>
      </c>
      <c r="HS172" s="293">
        <f>IF(HF172&lt;&gt;"",MAX(HS$14:HS171)+1,0)</f>
        <v>0</v>
      </c>
      <c r="HT172" s="293">
        <f>IF(HG172&lt;&gt;"",MAX(HT$14:HT171)+1,0)</f>
        <v>0</v>
      </c>
      <c r="HU172" s="293">
        <f>IF(HH172&lt;&gt;"",MAX(HU$14:HU171)+1,0)</f>
        <v>0</v>
      </c>
      <c r="HV172" s="293">
        <f>IF(HI172&lt;&gt;"",MAX(HV$14:HV171)+1,0)</f>
        <v>0</v>
      </c>
      <c r="HW172" s="293">
        <f>IF(HJ172&lt;&gt;"",MAX(HW$14:HW171)+1,0)</f>
        <v>0</v>
      </c>
      <c r="HX172" s="293">
        <f>IF(HK172&lt;&gt;"",MAX(HX$14:HX171)+1,0)</f>
        <v>0</v>
      </c>
      <c r="HY172" s="293">
        <f>IF(HL172&lt;&gt;"",MAX(HY$14:HY171)+1,0)</f>
        <v>0</v>
      </c>
      <c r="HZ172" s="75">
        <f t="shared" si="354"/>
        <v>5</v>
      </c>
      <c r="IA172" s="75">
        <f t="shared" si="355"/>
        <v>0</v>
      </c>
      <c r="IB172" s="75">
        <f t="shared" si="356"/>
        <v>18</v>
      </c>
      <c r="IC172" s="75" t="str">
        <f t="shared" si="357"/>
        <v>Wel</v>
      </c>
      <c r="ID172" s="395" t="str">
        <f t="shared" si="358"/>
        <v/>
      </c>
      <c r="IE172" s="394">
        <f>IF(ISNUMBER(MATCH(GA172,$IC$15:$IC$313,0)),0,MAX(IE$14:IE171)+1)</f>
        <v>0</v>
      </c>
      <c r="IF172" s="394" t="str">
        <f t="shared" si="359"/>
        <v/>
      </c>
      <c r="IG172" s="383"/>
      <c r="IH172" s="80"/>
      <c r="II172" s="19"/>
      <c r="IJ172" s="282"/>
      <c r="IK172" s="71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W172" s="71"/>
      <c r="JX172" s="293" t="str">
        <f>IF(AND(ISNUMBER(JX$14),ISNUMBER(MATCH($IC172,DJ$15:DJ$313,0))),$IC172,"")</f>
        <v/>
      </c>
      <c r="JY172" s="293" t="str">
        <f>IF(AND(ISNUMBER(JY$14),ISNUMBER(MATCH($IC172,DK$15:DK$313,0))),$IC172,"")</f>
        <v/>
      </c>
      <c r="JZ172" s="293" t="str">
        <f>IF(AND(ISNUMBER(JZ$14),ISNUMBER(MATCH($IC172,DL$15:DL$313,0))),$IC172,"")</f>
        <v/>
      </c>
      <c r="KA172" s="293" t="str">
        <f>IF(AND(ISNUMBER(KA$14),ISNUMBER(MATCH($IC172,DM$15:DM$313,0))),$IC172,"")</f>
        <v/>
      </c>
      <c r="KB172" s="293" t="str">
        <f>IF(AND(ISNUMBER(KB$14),ISNUMBER(MATCH($IC172,DN$15:DN$313,0))),$IC172,"")</f>
        <v/>
      </c>
      <c r="KC172" s="293" t="str">
        <f>IF(AND(ISNUMBER(KC$14),ISNUMBER(MATCH($IC172,DO$15:DO$313,0))),$IC172,"")</f>
        <v/>
      </c>
      <c r="KD172" s="293" t="str">
        <f>IF(AND(ISNUMBER(KD$14),ISNUMBER(MATCH($IC172,DP$15:DP$313,0))),$IC172,"")</f>
        <v/>
      </c>
      <c r="KE172" s="293" t="str">
        <f>IF(AND(ISNUMBER(KE$14),ISNUMBER(MATCH($IC172,DQ$15:DQ$313,0))),$IC172,"")</f>
        <v/>
      </c>
      <c r="KF172" s="293" t="str">
        <f>IF(AND(ISNUMBER(KF$14),ISNUMBER(MATCH($IC172,DR$15:DR$313,0))),$IC172,"")</f>
        <v/>
      </c>
      <c r="KG172" s="293" t="str">
        <f>IF(AND(ISNUMBER(KG$14),ISNUMBER(MATCH($IC172,DS$15:DS$313,0))),$IC172,"")</f>
        <v/>
      </c>
      <c r="KH172" s="293" t="str">
        <f>IF(AND(ISNUMBER(KH$14),ISNUMBER(MATCH($IC172,DT$15:DT$313,0))),$IC172,"")</f>
        <v/>
      </c>
      <c r="KI172" s="293" t="str">
        <f>IF(AND(ISNUMBER(KI$14),ISNUMBER(MATCH($IC172,DU$15:DU$313,0))),$IC172,"")</f>
        <v/>
      </c>
      <c r="KJ172" s="293" t="str">
        <f>IF(AND(ISNUMBER(KJ$14),ISNUMBER(MATCH($IC172,DV$15:DV$313,0))),$IC172,"")</f>
        <v>Wel</v>
      </c>
      <c r="KK172" s="293" t="str">
        <f>IF(AND(ISNUMBER(KK$14),ISNUMBER(MATCH($IC172,DW$15:DW$313,0))),$IC172,"")</f>
        <v>Wel</v>
      </c>
      <c r="KL172" s="293" t="str">
        <f>IF(AND(ISNUMBER(KL$14),ISNUMBER(MATCH($IC172,DX$15:DX$313,0))),$IC172,"")</f>
        <v>Wel</v>
      </c>
      <c r="KM172" s="293" t="str">
        <f>IF(AND(ISNUMBER(KM$14),ISNUMBER(MATCH($IC172,DY$15:DY$313,0))),$IC172,"")</f>
        <v>Wel</v>
      </c>
      <c r="KN172" s="293" t="str">
        <f>IF(AND(ISNUMBER(KN$14),ISNUMBER(MATCH($IC172,DZ$15:DZ$313,0))),$IC172,"")</f>
        <v>Wel</v>
      </c>
      <c r="KO172" s="293" t="str">
        <f>IF(AND(ISNUMBER(KO$14),ISNUMBER(MATCH($IC172,EA$15:EA$313,0))),$IC172,"")</f>
        <v/>
      </c>
      <c r="KP172" s="293" t="str">
        <f>IF(AND(ISNUMBER(KP$14),ISNUMBER(MATCH($IC172,EB$15:EB$313,0))),$IC172,"")</f>
        <v/>
      </c>
      <c r="KQ172" s="293" t="str">
        <f>IF(AND(ISNUMBER(KQ$14),ISNUMBER(MATCH($IC172,EC$15:EC$313,0))),$IC172,"")</f>
        <v/>
      </c>
      <c r="KR172" s="293" t="str">
        <f>IF(AND(ISNUMBER(KR$14),ISNUMBER(MATCH($IC172,ED$15:ED$313,0))),$IC172,"")</f>
        <v/>
      </c>
      <c r="KS172" s="293" t="str">
        <f>IF(AND(ISNUMBER(KS$14),ISNUMBER(MATCH($IC172,EE$15:EE$313,0))),$IC172,"")</f>
        <v/>
      </c>
      <c r="KT172" s="293" t="str">
        <f>IF(AND(ISNUMBER(KT$14),ISNUMBER(MATCH($IC172,EF$15:EF$313,0))),$IC172,"")</f>
        <v/>
      </c>
      <c r="KU172" s="293" t="str">
        <f>IF(AND(ISNUMBER(KU$14),ISNUMBER(MATCH($IC172,EG$15:EG$313,0))),$IC172,"")</f>
        <v/>
      </c>
      <c r="KV172" s="293" t="str">
        <f>IF(AND(ISNUMBER(KV$14),ISNUMBER(MATCH($IC172,EH$15:EH$313,0))),$IC172,"")</f>
        <v/>
      </c>
      <c r="KW172" s="293" t="str">
        <f>IF(AND(ISNUMBER(KW$14),ISNUMBER(MATCH($IC172,EI$15:EI$313,0))),$IC172,"")</f>
        <v/>
      </c>
      <c r="KX172" s="293" t="str">
        <f>IF(AND(ISNUMBER(KX$14),ISNUMBER(MATCH($IC172,EJ$15:EJ$313,0))),$IC172,"")</f>
        <v/>
      </c>
      <c r="KY172" s="293" t="str">
        <f>IF(AND(ISNUMBER(KY$14),ISNUMBER(MATCH($IC172,EK$15:EK$313,0))),$IC172,"")</f>
        <v/>
      </c>
      <c r="KZ172" s="293"/>
      <c r="LA172" s="293"/>
      <c r="LB172" s="293"/>
      <c r="LC172" s="75">
        <f>COUNTIF(JX172:KY172,"="&amp;IC172)</f>
        <v>5</v>
      </c>
      <c r="LD172" s="71"/>
      <c r="LE172" s="71"/>
      <c r="LF172" s="71"/>
      <c r="LG172" s="71"/>
      <c r="LH172" s="71"/>
      <c r="LI172" s="71"/>
      <c r="LJ172" s="71"/>
      <c r="LK172" s="71"/>
      <c r="LL172" s="71"/>
      <c r="LM172" s="71"/>
      <c r="LN172" s="71"/>
      <c r="LO172" s="71"/>
      <c r="LP172" s="71"/>
      <c r="LQ172" s="71"/>
    </row>
    <row r="173" spans="1:329" ht="6" customHeight="1" x14ac:dyDescent="0.25">
      <c r="A173" s="80"/>
      <c r="B173" s="305">
        <f t="shared" si="360"/>
        <v>159</v>
      </c>
      <c r="C173" s="86" t="s">
        <v>439</v>
      </c>
      <c r="D173" s="305" t="s">
        <v>448</v>
      </c>
      <c r="E173" s="71"/>
      <c r="F173" s="260"/>
      <c r="G173" s="261"/>
      <c r="H173" s="262"/>
      <c r="I173" s="260"/>
      <c r="J173" s="261"/>
      <c r="K173" s="262"/>
      <c r="L173" s="260"/>
      <c r="M173" s="261"/>
      <c r="N173" s="262"/>
      <c r="O173" s="260"/>
      <c r="P173" s="261"/>
      <c r="Q173" s="262"/>
      <c r="R173" s="260"/>
      <c r="S173" s="261"/>
      <c r="T173" s="262"/>
      <c r="U173" s="260"/>
      <c r="V173" s="261"/>
      <c r="W173" s="262"/>
      <c r="X173" s="260"/>
      <c r="Y173" s="261"/>
      <c r="Z173" s="262"/>
      <c r="AA173" s="260"/>
      <c r="AB173" s="261"/>
      <c r="AC173" s="262"/>
      <c r="AD173" s="260"/>
      <c r="AE173" s="261"/>
      <c r="AF173" s="262"/>
      <c r="AG173" s="260"/>
      <c r="AH173" s="261"/>
      <c r="AI173" s="262"/>
      <c r="AJ173" s="260"/>
      <c r="AK173" s="261"/>
      <c r="AL173" s="262"/>
      <c r="AM173" s="260"/>
      <c r="AN173" s="261"/>
      <c r="AO173" s="262"/>
      <c r="AP173" s="283"/>
      <c r="AQ173" s="356"/>
      <c r="AR173" s="351"/>
      <c r="AS173" s="283"/>
      <c r="AT173" s="356"/>
      <c r="AU173" s="351"/>
      <c r="AV173" s="260"/>
      <c r="AW173" s="261"/>
      <c r="AX173" s="262"/>
      <c r="AY173" s="260"/>
      <c r="AZ173" s="261"/>
      <c r="BA173" s="262"/>
      <c r="BB173" s="260"/>
      <c r="BC173" s="261"/>
      <c r="BD173" s="262"/>
      <c r="BE173" s="260"/>
      <c r="BF173" s="261"/>
      <c r="BG173" s="262"/>
      <c r="BH173" s="260"/>
      <c r="BI173" s="261"/>
      <c r="BJ173" s="262"/>
      <c r="BK173" s="260"/>
      <c r="BL173" s="261"/>
      <c r="BM173" s="262"/>
      <c r="BN173" s="260"/>
      <c r="BO173" s="261"/>
      <c r="BP173" s="262"/>
      <c r="BQ173" s="260"/>
      <c r="BR173" s="261"/>
      <c r="BS173" s="262"/>
      <c r="BT173" s="260"/>
      <c r="BU173" s="261"/>
      <c r="BV173" s="262"/>
      <c r="BW173" s="260"/>
      <c r="BX173" s="261"/>
      <c r="BY173" s="262"/>
      <c r="BZ173" s="260"/>
      <c r="CA173" s="261"/>
      <c r="CB173" s="262"/>
      <c r="CC173" s="260"/>
      <c r="CD173" s="261"/>
      <c r="CE173" s="262"/>
      <c r="CF173" s="376" t="s">
        <v>2</v>
      </c>
      <c r="CG173" s="229"/>
      <c r="CH173" s="230" t="str">
        <f>IF(ISNUMBER(FW173),IF(ISNUMBER(MATCH(GA173,$CG$15:$CG$313,0)),0,MAX(CH$14:CH172)+1),"")</f>
        <v/>
      </c>
      <c r="CI173" s="7" t="str">
        <f t="shared" si="265"/>
        <v/>
      </c>
      <c r="CJ173" s="7" t="str">
        <f t="shared" si="266"/>
        <v/>
      </c>
      <c r="CK173" s="7" t="str">
        <f t="shared" si="267"/>
        <v/>
      </c>
      <c r="CL173" s="7" t="str">
        <f t="shared" si="268"/>
        <v/>
      </c>
      <c r="CM173" s="7" t="str">
        <f t="shared" si="269"/>
        <v/>
      </c>
      <c r="CN173" s="7" t="str">
        <f t="shared" si="270"/>
        <v/>
      </c>
      <c r="CO173" s="7" t="str">
        <f t="shared" si="271"/>
        <v/>
      </c>
      <c r="CP173" s="7" t="str">
        <f t="shared" si="272"/>
        <v/>
      </c>
      <c r="CQ173" s="7" t="str">
        <f t="shared" si="273"/>
        <v/>
      </c>
      <c r="CR173" s="7" t="str">
        <f t="shared" si="274"/>
        <v/>
      </c>
      <c r="CS173" s="7" t="str">
        <f t="shared" si="275"/>
        <v/>
      </c>
      <c r="CT173" s="7" t="str">
        <f t="shared" si="276"/>
        <v/>
      </c>
      <c r="CU173" s="7" t="str">
        <f t="shared" si="277"/>
        <v/>
      </c>
      <c r="CV173" s="7" t="str">
        <f t="shared" si="278"/>
        <v/>
      </c>
      <c r="CW173" s="7" t="str">
        <f t="shared" si="279"/>
        <v/>
      </c>
      <c r="CX173" s="7" t="str">
        <f t="shared" si="280"/>
        <v/>
      </c>
      <c r="CY173" s="7" t="str">
        <f t="shared" si="281"/>
        <v/>
      </c>
      <c r="CZ173" s="7" t="str">
        <f t="shared" si="282"/>
        <v/>
      </c>
      <c r="DA173" s="7" t="str">
        <f t="shared" si="283"/>
        <v/>
      </c>
      <c r="DB173" s="7" t="str">
        <f t="shared" si="284"/>
        <v/>
      </c>
      <c r="DC173" s="7" t="str">
        <f t="shared" si="285"/>
        <v/>
      </c>
      <c r="DD173" s="7" t="str">
        <f t="shared" si="286"/>
        <v/>
      </c>
      <c r="DE173" s="7">
        <f t="shared" si="287"/>
        <v>19</v>
      </c>
      <c r="DF173" s="7" t="str">
        <f t="shared" si="288"/>
        <v/>
      </c>
      <c r="DG173" s="7" t="str">
        <f t="shared" si="289"/>
        <v/>
      </c>
      <c r="DH173" s="7" t="str">
        <f t="shared" si="290"/>
        <v/>
      </c>
      <c r="DI173" s="65" t="s">
        <v>2</v>
      </c>
      <c r="DJ173" s="309" t="str">
        <f t="shared" si="291"/>
        <v>-</v>
      </c>
      <c r="DK173" s="309" t="str">
        <f t="shared" si="292"/>
        <v>-</v>
      </c>
      <c r="DL173" s="309" t="str">
        <f t="shared" si="293"/>
        <v>-</v>
      </c>
      <c r="DM173" s="309" t="str">
        <f t="shared" si="294"/>
        <v>-</v>
      </c>
      <c r="DN173" s="309" t="str">
        <f t="shared" si="295"/>
        <v>-</v>
      </c>
      <c r="DO173" s="309" t="str">
        <f t="shared" si="296"/>
        <v>-</v>
      </c>
      <c r="DP173" s="309" t="str">
        <f t="shared" si="297"/>
        <v>-</v>
      </c>
      <c r="DQ173" s="309" t="str">
        <f t="shared" si="298"/>
        <v>-</v>
      </c>
      <c r="DR173" s="309" t="str">
        <f t="shared" si="299"/>
        <v>-</v>
      </c>
      <c r="DS173" s="309" t="str">
        <f t="shared" si="300"/>
        <v>-</v>
      </c>
      <c r="DT173" s="309" t="str">
        <f t="shared" si="301"/>
        <v>-</v>
      </c>
      <c r="DU173" s="309" t="str">
        <f t="shared" si="302"/>
        <v>-</v>
      </c>
      <c r="DV173" s="309" t="str">
        <f t="shared" si="303"/>
        <v>-</v>
      </c>
      <c r="DW173" s="309" t="str">
        <f t="shared" si="304"/>
        <v>-</v>
      </c>
      <c r="DX173" s="309" t="str">
        <f t="shared" si="305"/>
        <v>-</v>
      </c>
      <c r="DY173" s="309" t="str">
        <f t="shared" si="306"/>
        <v>-</v>
      </c>
      <c r="DZ173" s="309" t="str">
        <f t="shared" si="307"/>
        <v>-</v>
      </c>
      <c r="EA173" s="309" t="str">
        <f t="shared" si="308"/>
        <v>-</v>
      </c>
      <c r="EB173" s="309" t="str">
        <f t="shared" si="309"/>
        <v>-</v>
      </c>
      <c r="EC173" s="309" t="str">
        <f t="shared" si="310"/>
        <v>-</v>
      </c>
      <c r="ED173" s="309" t="str">
        <f t="shared" si="311"/>
        <v>-</v>
      </c>
      <c r="EE173" s="309" t="str">
        <f t="shared" si="312"/>
        <v>-</v>
      </c>
      <c r="EF173" s="309" t="str">
        <f t="shared" si="313"/>
        <v>q_base</v>
      </c>
      <c r="EG173" s="309" t="str">
        <f t="shared" si="314"/>
        <v>-</v>
      </c>
      <c r="EH173" s="309" t="str">
        <f t="shared" si="315"/>
        <v>-</v>
      </c>
      <c r="EI173" s="309" t="str">
        <f t="shared" si="316"/>
        <v>-</v>
      </c>
      <c r="EJ173" s="7"/>
      <c r="EK173" s="7"/>
      <c r="EL173" s="7"/>
      <c r="EM173" s="34"/>
      <c r="EN173" s="66" t="str">
        <f t="shared" si="317"/>
        <v>-</v>
      </c>
      <c r="EO173" s="66" t="str">
        <f t="shared" si="318"/>
        <v>-</v>
      </c>
      <c r="EP173" s="66" t="str">
        <f t="shared" si="319"/>
        <v>-</v>
      </c>
      <c r="EQ173" s="66" t="str">
        <f t="shared" si="320"/>
        <v>-</v>
      </c>
      <c r="ER173" s="66" t="str">
        <f t="shared" si="321"/>
        <v>-</v>
      </c>
      <c r="ES173" s="66" t="str">
        <f t="shared" si="322"/>
        <v>-</v>
      </c>
      <c r="ET173" s="66" t="str">
        <f t="shared" si="323"/>
        <v>-</v>
      </c>
      <c r="EU173" s="66" t="str">
        <f t="shared" si="324"/>
        <v>-</v>
      </c>
      <c r="EV173" s="66" t="str">
        <f t="shared" si="325"/>
        <v>-</v>
      </c>
      <c r="EW173" s="66" t="str">
        <f t="shared" si="326"/>
        <v>-</v>
      </c>
      <c r="EX173" s="66" t="str">
        <f t="shared" si="327"/>
        <v>-</v>
      </c>
      <c r="EY173" s="66" t="str">
        <f t="shared" si="328"/>
        <v>-</v>
      </c>
      <c r="EZ173" s="66" t="str">
        <f t="shared" si="329"/>
        <v>-</v>
      </c>
      <c r="FA173" s="66" t="str">
        <f t="shared" si="330"/>
        <v>-</v>
      </c>
      <c r="FB173" s="66" t="str">
        <f t="shared" si="331"/>
        <v>-</v>
      </c>
      <c r="FC173" s="66" t="str">
        <f t="shared" si="332"/>
        <v>-</v>
      </c>
      <c r="FD173" s="66" t="str">
        <f t="shared" si="333"/>
        <v>-</v>
      </c>
      <c r="FE173" s="66" t="str">
        <f t="shared" si="334"/>
        <v>-</v>
      </c>
      <c r="FF173" s="66" t="str">
        <f t="shared" si="335"/>
        <v>-</v>
      </c>
      <c r="FG173" s="66" t="str">
        <f t="shared" si="336"/>
        <v>-</v>
      </c>
      <c r="FH173" s="66" t="str">
        <f t="shared" si="337"/>
        <v>-</v>
      </c>
      <c r="FI173" s="66" t="str">
        <f t="shared" si="338"/>
        <v>-</v>
      </c>
      <c r="FJ173" s="66">
        <f t="shared" si="339"/>
        <v>509.7</v>
      </c>
      <c r="FK173" s="66" t="str">
        <f t="shared" si="340"/>
        <v>-</v>
      </c>
      <c r="FL173" s="66" t="str">
        <f t="shared" si="341"/>
        <v>-</v>
      </c>
      <c r="FM173" s="66" t="str">
        <f t="shared" si="342"/>
        <v>-</v>
      </c>
      <c r="FN173" s="7"/>
      <c r="FO173" s="7"/>
      <c r="FP173" s="7"/>
      <c r="FQ173" s="97" t="s">
        <v>2</v>
      </c>
      <c r="FR173" s="71"/>
      <c r="FS173" s="7">
        <f>IF(ISNUMBER(INDEX($CI$15:$DI$314,$B173,GC$5)),MAX(FS$14:FS172)+1,0)</f>
        <v>20</v>
      </c>
      <c r="FT173" s="7" t="str">
        <f t="shared" si="343"/>
        <v/>
      </c>
      <c r="FU173" s="7" t="str">
        <f t="shared" si="344"/>
        <v/>
      </c>
      <c r="FV173" s="291">
        <f t="shared" si="345"/>
        <v>159</v>
      </c>
      <c r="FW173" s="291" t="str">
        <f t="shared" si="346"/>
        <v/>
      </c>
      <c r="FX173" s="291"/>
      <c r="FY173" s="85" t="str">
        <f t="shared" si="347"/>
        <v/>
      </c>
      <c r="FZ173" s="338">
        <f t="shared" si="348"/>
        <v>0</v>
      </c>
      <c r="GA173" s="316" t="str">
        <f t="shared" si="349"/>
        <v/>
      </c>
      <c r="GB173" s="28" t="str">
        <f t="shared" si="350"/>
        <v/>
      </c>
      <c r="GC173" s="243"/>
      <c r="GD173" s="72"/>
      <c r="GE173" s="72"/>
      <c r="GF173" s="72"/>
      <c r="GG173" s="72"/>
      <c r="GH173" s="72"/>
      <c r="GI173" s="72"/>
      <c r="GJ173" s="72"/>
      <c r="GK173" s="72"/>
      <c r="GL173" s="72"/>
      <c r="GM173" s="72"/>
      <c r="GN173" s="72"/>
      <c r="GO173" s="279" t="str">
        <f>IF(IF(ISNUMBER(MATCH(INDEX($HA173:$LB173,1,GO$14),$GA$15:$GA$313,0)),1,"")=1,INDEX($HA173:$LB173,1,GO$14),"")</f>
        <v/>
      </c>
      <c r="GP173" s="286" t="str">
        <f t="shared" si="351"/>
        <v/>
      </c>
      <c r="GQ173" s="72"/>
      <c r="GR173" s="339" t="str">
        <f>IF(ISNUMBER(IF173),INDEX($GA$15:$GA$313,MATCH(IF173,$IE$15:$IE$190,0),1),"")</f>
        <v/>
      </c>
      <c r="GS173" s="341" t="str">
        <f t="shared" si="352"/>
        <v/>
      </c>
      <c r="GT173" s="340" t="str">
        <f t="shared" si="353"/>
        <v/>
      </c>
      <c r="GU173" s="72"/>
      <c r="GV173" s="72"/>
      <c r="GW173" s="72"/>
      <c r="GX173" s="72"/>
      <c r="GY173" s="72"/>
      <c r="GZ173" s="71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293"/>
      <c r="HL173" s="293"/>
      <c r="HM173" s="75"/>
      <c r="HN173" s="293">
        <f>IF(HA173&lt;&gt;"",MAX(HN$14:HN172)+1,0)</f>
        <v>0</v>
      </c>
      <c r="HO173" s="293">
        <f>IF(HB173&lt;&gt;"",MAX(HO$14:HO172)+1,0)</f>
        <v>0</v>
      </c>
      <c r="HP173" s="293">
        <f>IF(HC173&lt;&gt;"",MAX(HP$14:HP172)+1,0)</f>
        <v>0</v>
      </c>
      <c r="HQ173" s="293">
        <f>IF(HD173&lt;&gt;"",MAX(HQ$14:HQ172)+1,0)</f>
        <v>0</v>
      </c>
      <c r="HR173" s="293">
        <f>IF(HE173&lt;&gt;"",MAX(HR$14:HR172)+1,0)</f>
        <v>0</v>
      </c>
      <c r="HS173" s="293">
        <f>IF(HF173&lt;&gt;"",MAX(HS$14:HS172)+1,0)</f>
        <v>0</v>
      </c>
      <c r="HT173" s="293">
        <f>IF(HG173&lt;&gt;"",MAX(HT$14:HT172)+1,0)</f>
        <v>0</v>
      </c>
      <c r="HU173" s="293">
        <f>IF(HH173&lt;&gt;"",MAX(HU$14:HU172)+1,0)</f>
        <v>0</v>
      </c>
      <c r="HV173" s="293">
        <f>IF(HI173&lt;&gt;"",MAX(HV$14:HV172)+1,0)</f>
        <v>0</v>
      </c>
      <c r="HW173" s="293">
        <f>IF(HJ173&lt;&gt;"",MAX(HW$14:HW172)+1,0)</f>
        <v>0</v>
      </c>
      <c r="HX173" s="293">
        <f>IF(HK173&lt;&gt;"",MAX(HX$14:HX172)+1,0)</f>
        <v>0</v>
      </c>
      <c r="HY173" s="293">
        <f>IF(HL173&lt;&gt;"",MAX(HY$14:HY172)+1,0)</f>
        <v>0</v>
      </c>
      <c r="HZ173" s="75">
        <f t="shared" si="354"/>
        <v>5</v>
      </c>
      <c r="IA173" s="75">
        <f t="shared" si="355"/>
        <v>0</v>
      </c>
      <c r="IB173" s="75">
        <f t="shared" si="356"/>
        <v>19</v>
      </c>
      <c r="IC173" s="75" t="str">
        <f t="shared" si="357"/>
        <v>wel_spd</v>
      </c>
      <c r="ID173" s="395" t="str">
        <f t="shared" si="358"/>
        <v/>
      </c>
      <c r="IE173" s="394">
        <f>IF(ISNUMBER(MATCH(GA173,$IC$15:$IC$313,0)),0,MAX(IE$14:IE172)+1)</f>
        <v>0</v>
      </c>
      <c r="IF173" s="394" t="str">
        <f t="shared" si="359"/>
        <v/>
      </c>
      <c r="IG173" s="383"/>
      <c r="IH173" s="80"/>
      <c r="II173" s="19"/>
      <c r="IJ173" s="282"/>
      <c r="IK173" s="71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W173" s="71"/>
      <c r="JX173" s="293" t="str">
        <f>IF(AND(ISNUMBER(JX$14),ISNUMBER(MATCH($IC173,DJ$15:DJ$313,0))),$IC173,"")</f>
        <v/>
      </c>
      <c r="JY173" s="293" t="str">
        <f>IF(AND(ISNUMBER(JY$14),ISNUMBER(MATCH($IC173,DK$15:DK$313,0))),$IC173,"")</f>
        <v/>
      </c>
      <c r="JZ173" s="293" t="str">
        <f>IF(AND(ISNUMBER(JZ$14),ISNUMBER(MATCH($IC173,DL$15:DL$313,0))),$IC173,"")</f>
        <v/>
      </c>
      <c r="KA173" s="293" t="str">
        <f>IF(AND(ISNUMBER(KA$14),ISNUMBER(MATCH($IC173,DM$15:DM$313,0))),$IC173,"")</f>
        <v/>
      </c>
      <c r="KB173" s="293" t="str">
        <f>IF(AND(ISNUMBER(KB$14),ISNUMBER(MATCH($IC173,DN$15:DN$313,0))),$IC173,"")</f>
        <v/>
      </c>
      <c r="KC173" s="293" t="str">
        <f>IF(AND(ISNUMBER(KC$14),ISNUMBER(MATCH($IC173,DO$15:DO$313,0))),$IC173,"")</f>
        <v/>
      </c>
      <c r="KD173" s="293" t="str">
        <f>IF(AND(ISNUMBER(KD$14),ISNUMBER(MATCH($IC173,DP$15:DP$313,0))),$IC173,"")</f>
        <v/>
      </c>
      <c r="KE173" s="293" t="str">
        <f>IF(AND(ISNUMBER(KE$14),ISNUMBER(MATCH($IC173,DQ$15:DQ$313,0))),$IC173,"")</f>
        <v/>
      </c>
      <c r="KF173" s="293" t="str">
        <f>IF(AND(ISNUMBER(KF$14),ISNUMBER(MATCH($IC173,DR$15:DR$313,0))),$IC173,"")</f>
        <v/>
      </c>
      <c r="KG173" s="293" t="str">
        <f>IF(AND(ISNUMBER(KG$14),ISNUMBER(MATCH($IC173,DS$15:DS$313,0))),$IC173,"")</f>
        <v/>
      </c>
      <c r="KH173" s="293" t="str">
        <f>IF(AND(ISNUMBER(KH$14),ISNUMBER(MATCH($IC173,DT$15:DT$313,0))),$IC173,"")</f>
        <v/>
      </c>
      <c r="KI173" s="293" t="str">
        <f>IF(AND(ISNUMBER(KI$14),ISNUMBER(MATCH($IC173,DU$15:DU$313,0))),$IC173,"")</f>
        <v/>
      </c>
      <c r="KJ173" s="293" t="str">
        <f>IF(AND(ISNUMBER(KJ$14),ISNUMBER(MATCH($IC173,DV$15:DV$313,0))),$IC173,"")</f>
        <v>wel_spd</v>
      </c>
      <c r="KK173" s="293" t="str">
        <f>IF(AND(ISNUMBER(KK$14),ISNUMBER(MATCH($IC173,DW$15:DW$313,0))),$IC173,"")</f>
        <v>wel_spd</v>
      </c>
      <c r="KL173" s="293" t="str">
        <f>IF(AND(ISNUMBER(KL$14),ISNUMBER(MATCH($IC173,DX$15:DX$313,0))),$IC173,"")</f>
        <v/>
      </c>
      <c r="KM173" s="293" t="str">
        <f>IF(AND(ISNUMBER(KM$14),ISNUMBER(MATCH($IC173,DY$15:DY$313,0))),$IC173,"")</f>
        <v>wel_spd</v>
      </c>
      <c r="KN173" s="293" t="str">
        <f>IF(AND(ISNUMBER(KN$14),ISNUMBER(MATCH($IC173,DZ$15:DZ$313,0))),$IC173,"")</f>
        <v>wel_spd</v>
      </c>
      <c r="KO173" s="293" t="str">
        <f>IF(AND(ISNUMBER(KO$14),ISNUMBER(MATCH($IC173,EA$15:EA$313,0))),$IC173,"")</f>
        <v/>
      </c>
      <c r="KP173" s="293" t="str">
        <f>IF(AND(ISNUMBER(KP$14),ISNUMBER(MATCH($IC173,EB$15:EB$313,0))),$IC173,"")</f>
        <v/>
      </c>
      <c r="KQ173" s="293" t="str">
        <f>IF(AND(ISNUMBER(KQ$14),ISNUMBER(MATCH($IC173,EC$15:EC$313,0))),$IC173,"")</f>
        <v/>
      </c>
      <c r="KR173" s="293" t="str">
        <f>IF(AND(ISNUMBER(KR$14),ISNUMBER(MATCH($IC173,ED$15:ED$313,0))),$IC173,"")</f>
        <v/>
      </c>
      <c r="KS173" s="293" t="str">
        <f>IF(AND(ISNUMBER(KS$14),ISNUMBER(MATCH($IC173,EE$15:EE$313,0))),$IC173,"")</f>
        <v/>
      </c>
      <c r="KT173" s="293" t="str">
        <f>IF(AND(ISNUMBER(KT$14),ISNUMBER(MATCH($IC173,EF$15:EF$313,0))),$IC173,"")</f>
        <v/>
      </c>
      <c r="KU173" s="293" t="str">
        <f>IF(AND(ISNUMBER(KU$14),ISNUMBER(MATCH($IC173,EG$15:EG$313,0))),$IC173,"")</f>
        <v/>
      </c>
      <c r="KV173" s="293" t="str">
        <f>IF(AND(ISNUMBER(KV$14),ISNUMBER(MATCH($IC173,EH$15:EH$313,0))),$IC173,"")</f>
        <v/>
      </c>
      <c r="KW173" s="293" t="str">
        <f>IF(AND(ISNUMBER(KW$14),ISNUMBER(MATCH($IC173,EI$15:EI$313,0))),$IC173,"")</f>
        <v/>
      </c>
      <c r="KX173" s="293" t="str">
        <f>IF(AND(ISNUMBER(KX$14),ISNUMBER(MATCH($IC173,EJ$15:EJ$313,0))),$IC173,"")</f>
        <v/>
      </c>
      <c r="KY173" s="293" t="str">
        <f>IF(AND(ISNUMBER(KY$14),ISNUMBER(MATCH($IC173,EK$15:EK$313,0))),$IC173,"")</f>
        <v/>
      </c>
      <c r="KZ173" s="293"/>
      <c r="LA173" s="293"/>
      <c r="LB173" s="293"/>
      <c r="LC173" s="75">
        <f>COUNTIF(JX173:KY173,"="&amp;IC173)</f>
        <v>4</v>
      </c>
      <c r="LD173" s="71"/>
      <c r="LE173" s="71"/>
      <c r="LF173" s="71"/>
      <c r="LG173" s="71"/>
      <c r="LH173" s="71"/>
      <c r="LI173" s="71"/>
      <c r="LJ173" s="71"/>
      <c r="LK173" s="71"/>
      <c r="LL173" s="71"/>
      <c r="LM173" s="71"/>
      <c r="LN173" s="71"/>
      <c r="LO173" s="71"/>
      <c r="LP173" s="71"/>
      <c r="LQ173" s="71"/>
    </row>
    <row r="174" spans="1:329" ht="6" customHeight="1" x14ac:dyDescent="0.25">
      <c r="A174" s="80"/>
      <c r="B174" s="305">
        <f t="shared" si="360"/>
        <v>160</v>
      </c>
      <c r="C174" s="86" t="s">
        <v>440</v>
      </c>
      <c r="D174" s="305" t="s">
        <v>449</v>
      </c>
      <c r="E174" s="71"/>
      <c r="F174" s="260"/>
      <c r="G174" s="261"/>
      <c r="H174" s="262"/>
      <c r="I174" s="260"/>
      <c r="J174" s="261"/>
      <c r="K174" s="262"/>
      <c r="L174" s="260"/>
      <c r="M174" s="261"/>
      <c r="N174" s="262"/>
      <c r="O174" s="260"/>
      <c r="P174" s="261"/>
      <c r="Q174" s="262"/>
      <c r="R174" s="260"/>
      <c r="S174" s="261"/>
      <c r="T174" s="262"/>
      <c r="U174" s="260"/>
      <c r="V174" s="261"/>
      <c r="W174" s="262"/>
      <c r="X174" s="260"/>
      <c r="Y174" s="261"/>
      <c r="Z174" s="262"/>
      <c r="AA174" s="260"/>
      <c r="AB174" s="261"/>
      <c r="AC174" s="262"/>
      <c r="AD174" s="260"/>
      <c r="AE174" s="261"/>
      <c r="AF174" s="262"/>
      <c r="AG174" s="260"/>
      <c r="AH174" s="261"/>
      <c r="AI174" s="262"/>
      <c r="AJ174" s="260"/>
      <c r="AK174" s="261"/>
      <c r="AL174" s="262"/>
      <c r="AM174" s="260"/>
      <c r="AN174" s="261"/>
      <c r="AO174" s="262"/>
      <c r="AP174" s="283"/>
      <c r="AQ174" s="356"/>
      <c r="AR174" s="351"/>
      <c r="AS174" s="283"/>
      <c r="AT174" s="356"/>
      <c r="AU174" s="351"/>
      <c r="AV174" s="260"/>
      <c r="AW174" s="261"/>
      <c r="AX174" s="262"/>
      <c r="AY174" s="260"/>
      <c r="AZ174" s="261"/>
      <c r="BA174" s="262"/>
      <c r="BB174" s="260"/>
      <c r="BC174" s="261"/>
      <c r="BD174" s="262"/>
      <c r="BE174" s="260"/>
      <c r="BF174" s="261"/>
      <c r="BG174" s="262"/>
      <c r="BH174" s="260"/>
      <c r="BI174" s="261"/>
      <c r="BJ174" s="262"/>
      <c r="BK174" s="260"/>
      <c r="BL174" s="261"/>
      <c r="BM174" s="262"/>
      <c r="BN174" s="260"/>
      <c r="BO174" s="261"/>
      <c r="BP174" s="262"/>
      <c r="BQ174" s="260"/>
      <c r="BR174" s="261"/>
      <c r="BS174" s="262"/>
      <c r="BT174" s="260"/>
      <c r="BU174" s="261"/>
      <c r="BV174" s="262"/>
      <c r="BW174" s="260"/>
      <c r="BX174" s="261"/>
      <c r="BY174" s="262"/>
      <c r="BZ174" s="260"/>
      <c r="CA174" s="261"/>
      <c r="CB174" s="262"/>
      <c r="CC174" s="260"/>
      <c r="CD174" s="261"/>
      <c r="CE174" s="262"/>
      <c r="CF174" s="376" t="s">
        <v>2</v>
      </c>
      <c r="CG174" s="229"/>
      <c r="CH174" s="230" t="str">
        <f>IF(ISNUMBER(FW174),IF(ISNUMBER(MATCH(GA174,$CG$15:$CG$313,0)),0,MAX(CH$14:CH173)+1),"")</f>
        <v/>
      </c>
      <c r="CI174" s="7" t="str">
        <f t="shared" si="265"/>
        <v/>
      </c>
      <c r="CJ174" s="7" t="str">
        <f t="shared" si="266"/>
        <v/>
      </c>
      <c r="CK174" s="7" t="str">
        <f t="shared" si="267"/>
        <v/>
      </c>
      <c r="CL174" s="7" t="str">
        <f t="shared" si="268"/>
        <v/>
      </c>
      <c r="CM174" s="7" t="str">
        <f t="shared" si="269"/>
        <v/>
      </c>
      <c r="CN174" s="7" t="str">
        <f t="shared" si="270"/>
        <v/>
      </c>
      <c r="CO174" s="7" t="str">
        <f t="shared" si="271"/>
        <v/>
      </c>
      <c r="CP174" s="7" t="str">
        <f t="shared" si="272"/>
        <v/>
      </c>
      <c r="CQ174" s="7" t="str">
        <f t="shared" si="273"/>
        <v/>
      </c>
      <c r="CR174" s="7" t="str">
        <f t="shared" si="274"/>
        <v/>
      </c>
      <c r="CS174" s="7" t="str">
        <f t="shared" si="275"/>
        <v/>
      </c>
      <c r="CT174" s="7" t="str">
        <f t="shared" si="276"/>
        <v/>
      </c>
      <c r="CU174" s="7" t="str">
        <f t="shared" si="277"/>
        <v/>
      </c>
      <c r="CV174" s="7" t="str">
        <f t="shared" si="278"/>
        <v/>
      </c>
      <c r="CW174" s="7" t="str">
        <f t="shared" si="279"/>
        <v/>
      </c>
      <c r="CX174" s="7" t="str">
        <f t="shared" si="280"/>
        <v/>
      </c>
      <c r="CY174" s="7" t="str">
        <f t="shared" si="281"/>
        <v/>
      </c>
      <c r="CZ174" s="7" t="str">
        <f t="shared" si="282"/>
        <v/>
      </c>
      <c r="DA174" s="7" t="str">
        <f t="shared" si="283"/>
        <v/>
      </c>
      <c r="DB174" s="7" t="str">
        <f t="shared" si="284"/>
        <v/>
      </c>
      <c r="DC174" s="7" t="str">
        <f t="shared" si="285"/>
        <v/>
      </c>
      <c r="DD174" s="7" t="str">
        <f t="shared" si="286"/>
        <v/>
      </c>
      <c r="DE174" s="7">
        <f t="shared" si="287"/>
        <v>20</v>
      </c>
      <c r="DF174" s="7" t="str">
        <f t="shared" si="288"/>
        <v/>
      </c>
      <c r="DG174" s="7" t="str">
        <f t="shared" si="289"/>
        <v/>
      </c>
      <c r="DH174" s="7" t="str">
        <f t="shared" si="290"/>
        <v/>
      </c>
      <c r="DI174" s="65" t="s">
        <v>2</v>
      </c>
      <c r="DJ174" s="309" t="str">
        <f t="shared" si="291"/>
        <v>-</v>
      </c>
      <c r="DK174" s="309" t="str">
        <f t="shared" si="292"/>
        <v>-</v>
      </c>
      <c r="DL174" s="309" t="str">
        <f t="shared" si="293"/>
        <v>-</v>
      </c>
      <c r="DM174" s="309" t="str">
        <f t="shared" si="294"/>
        <v>-</v>
      </c>
      <c r="DN174" s="309" t="str">
        <f t="shared" si="295"/>
        <v>-</v>
      </c>
      <c r="DO174" s="309" t="str">
        <f t="shared" si="296"/>
        <v>-</v>
      </c>
      <c r="DP174" s="309" t="str">
        <f t="shared" si="297"/>
        <v>-</v>
      </c>
      <c r="DQ174" s="309" t="str">
        <f t="shared" si="298"/>
        <v>-</v>
      </c>
      <c r="DR174" s="309" t="str">
        <f t="shared" si="299"/>
        <v>-</v>
      </c>
      <c r="DS174" s="309" t="str">
        <f t="shared" si="300"/>
        <v>-</v>
      </c>
      <c r="DT174" s="309" t="str">
        <f t="shared" si="301"/>
        <v>-</v>
      </c>
      <c r="DU174" s="309" t="str">
        <f t="shared" si="302"/>
        <v>-</v>
      </c>
      <c r="DV174" s="309" t="str">
        <f t="shared" si="303"/>
        <v>-</v>
      </c>
      <c r="DW174" s="309" t="str">
        <f t="shared" si="304"/>
        <v>-</v>
      </c>
      <c r="DX174" s="309" t="str">
        <f t="shared" si="305"/>
        <v>-</v>
      </c>
      <c r="DY174" s="309" t="str">
        <f t="shared" si="306"/>
        <v>-</v>
      </c>
      <c r="DZ174" s="309" t="str">
        <f t="shared" si="307"/>
        <v>-</v>
      </c>
      <c r="EA174" s="309" t="str">
        <f t="shared" si="308"/>
        <v>-</v>
      </c>
      <c r="EB174" s="309" t="str">
        <f t="shared" si="309"/>
        <v>-</v>
      </c>
      <c r="EC174" s="309" t="str">
        <f t="shared" si="310"/>
        <v>-</v>
      </c>
      <c r="ED174" s="309" t="str">
        <f t="shared" si="311"/>
        <v>-</v>
      </c>
      <c r="EE174" s="309" t="str">
        <f t="shared" si="312"/>
        <v>-</v>
      </c>
      <c r="EF174" s="309" t="str">
        <f t="shared" si="313"/>
        <v>q_amplitude</v>
      </c>
      <c r="EG174" s="309" t="str">
        <f t="shared" si="314"/>
        <v>-</v>
      </c>
      <c r="EH174" s="309" t="str">
        <f t="shared" si="315"/>
        <v>-</v>
      </c>
      <c r="EI174" s="309" t="str">
        <f t="shared" si="316"/>
        <v>-</v>
      </c>
      <c r="EJ174" s="7"/>
      <c r="EK174" s="7"/>
      <c r="EL174" s="7"/>
      <c r="EM174" s="34"/>
      <c r="EN174" s="66" t="str">
        <f t="shared" si="317"/>
        <v>-</v>
      </c>
      <c r="EO174" s="66" t="str">
        <f t="shared" si="318"/>
        <v>-</v>
      </c>
      <c r="EP174" s="66" t="str">
        <f t="shared" si="319"/>
        <v>-</v>
      </c>
      <c r="EQ174" s="66" t="str">
        <f t="shared" si="320"/>
        <v>-</v>
      </c>
      <c r="ER174" s="66" t="str">
        <f t="shared" si="321"/>
        <v>-</v>
      </c>
      <c r="ES174" s="66" t="str">
        <f t="shared" si="322"/>
        <v>-</v>
      </c>
      <c r="ET174" s="66" t="str">
        <f t="shared" si="323"/>
        <v>-</v>
      </c>
      <c r="EU174" s="66" t="str">
        <f t="shared" si="324"/>
        <v>-</v>
      </c>
      <c r="EV174" s="66" t="str">
        <f t="shared" si="325"/>
        <v>-</v>
      </c>
      <c r="EW174" s="66" t="str">
        <f t="shared" si="326"/>
        <v>-</v>
      </c>
      <c r="EX174" s="66" t="str">
        <f t="shared" si="327"/>
        <v>-</v>
      </c>
      <c r="EY174" s="66" t="str">
        <f t="shared" si="328"/>
        <v>-</v>
      </c>
      <c r="EZ174" s="66" t="str">
        <f t="shared" si="329"/>
        <v>-</v>
      </c>
      <c r="FA174" s="66" t="str">
        <f t="shared" si="330"/>
        <v>-</v>
      </c>
      <c r="FB174" s="66" t="str">
        <f t="shared" si="331"/>
        <v>-</v>
      </c>
      <c r="FC174" s="66" t="str">
        <f t="shared" si="332"/>
        <v>-</v>
      </c>
      <c r="FD174" s="66" t="str">
        <f t="shared" si="333"/>
        <v>-</v>
      </c>
      <c r="FE174" s="66" t="str">
        <f t="shared" si="334"/>
        <v>-</v>
      </c>
      <c r="FF174" s="66" t="str">
        <f t="shared" si="335"/>
        <v>-</v>
      </c>
      <c r="FG174" s="66" t="str">
        <f t="shared" si="336"/>
        <v>-</v>
      </c>
      <c r="FH174" s="66" t="str">
        <f t="shared" si="337"/>
        <v>-</v>
      </c>
      <c r="FI174" s="66" t="str">
        <f t="shared" si="338"/>
        <v>-</v>
      </c>
      <c r="FJ174" s="66">
        <f t="shared" si="339"/>
        <v>141.58000000000001</v>
      </c>
      <c r="FK174" s="66" t="str">
        <f t="shared" si="340"/>
        <v>-</v>
      </c>
      <c r="FL174" s="66" t="str">
        <f t="shared" si="341"/>
        <v>-</v>
      </c>
      <c r="FM174" s="66" t="str">
        <f t="shared" si="342"/>
        <v>-</v>
      </c>
      <c r="FN174" s="7"/>
      <c r="FO174" s="7"/>
      <c r="FP174" s="7"/>
      <c r="FQ174" s="97" t="s">
        <v>2</v>
      </c>
      <c r="FR174" s="71"/>
      <c r="FS174" s="7">
        <f>IF(ISNUMBER(INDEX($CI$15:$DI$314,$B174,GC$5)),MAX(FS$14:FS173)+1,0)</f>
        <v>21</v>
      </c>
      <c r="FT174" s="7" t="str">
        <f t="shared" si="343"/>
        <v/>
      </c>
      <c r="FU174" s="7" t="str">
        <f t="shared" si="344"/>
        <v/>
      </c>
      <c r="FV174" s="291">
        <f t="shared" si="345"/>
        <v>160</v>
      </c>
      <c r="FW174" s="291" t="str">
        <f t="shared" si="346"/>
        <v/>
      </c>
      <c r="FX174" s="291"/>
      <c r="FY174" s="85" t="str">
        <f t="shared" si="347"/>
        <v/>
      </c>
      <c r="FZ174" s="338">
        <f t="shared" si="348"/>
        <v>0</v>
      </c>
      <c r="GA174" s="316" t="str">
        <f t="shared" si="349"/>
        <v/>
      </c>
      <c r="GB174" s="28" t="str">
        <f t="shared" si="350"/>
        <v/>
      </c>
      <c r="GC174" s="243"/>
      <c r="GD174" s="72"/>
      <c r="GE174" s="72"/>
      <c r="GF174" s="72"/>
      <c r="GG174" s="72"/>
      <c r="GH174" s="72"/>
      <c r="GI174" s="72"/>
      <c r="GJ174" s="72"/>
      <c r="GK174" s="72"/>
      <c r="GL174" s="72"/>
      <c r="GM174" s="72"/>
      <c r="GN174" s="72"/>
      <c r="GO174" s="279" t="str">
        <f>IF(IF(ISNUMBER(MATCH(INDEX($HA174:$LB174,1,GO$14),$GA$15:$GA$313,0)),1,"")=1,INDEX($HA174:$LB174,1,GO$14),"")</f>
        <v/>
      </c>
      <c r="GP174" s="286" t="str">
        <f t="shared" si="351"/>
        <v/>
      </c>
      <c r="GQ174" s="72"/>
      <c r="GR174" s="339" t="str">
        <f>IF(ISNUMBER(IF174),INDEX($GA$15:$GA$313,MATCH(IF174,$IE$15:$IE$190,0),1),"")</f>
        <v/>
      </c>
      <c r="GS174" s="341" t="str">
        <f t="shared" si="352"/>
        <v/>
      </c>
      <c r="GT174" s="340" t="str">
        <f t="shared" si="353"/>
        <v/>
      </c>
      <c r="GU174" s="72"/>
      <c r="GV174" s="72"/>
      <c r="GW174" s="72"/>
      <c r="GX174" s="72"/>
      <c r="GY174" s="72"/>
      <c r="GZ174" s="71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293"/>
      <c r="HL174" s="293"/>
      <c r="HM174" s="75"/>
      <c r="HN174" s="293">
        <f>IF(HA174&lt;&gt;"",MAX(HN$14:HN173)+1,0)</f>
        <v>0</v>
      </c>
      <c r="HO174" s="293">
        <f>IF(HB174&lt;&gt;"",MAX(HO$14:HO173)+1,0)</f>
        <v>0</v>
      </c>
      <c r="HP174" s="293">
        <f>IF(HC174&lt;&gt;"",MAX(HP$14:HP173)+1,0)</f>
        <v>0</v>
      </c>
      <c r="HQ174" s="293">
        <f>IF(HD174&lt;&gt;"",MAX(HQ$14:HQ173)+1,0)</f>
        <v>0</v>
      </c>
      <c r="HR174" s="293">
        <f>IF(HE174&lt;&gt;"",MAX(HR$14:HR173)+1,0)</f>
        <v>0</v>
      </c>
      <c r="HS174" s="293">
        <f>IF(HF174&lt;&gt;"",MAX(HS$14:HS173)+1,0)</f>
        <v>0</v>
      </c>
      <c r="HT174" s="293">
        <f>IF(HG174&lt;&gt;"",MAX(HT$14:HT173)+1,0)</f>
        <v>0</v>
      </c>
      <c r="HU174" s="293">
        <f>IF(HH174&lt;&gt;"",MAX(HU$14:HU173)+1,0)</f>
        <v>0</v>
      </c>
      <c r="HV174" s="293">
        <f>IF(HI174&lt;&gt;"",MAX(HV$14:HV173)+1,0)</f>
        <v>0</v>
      </c>
      <c r="HW174" s="293">
        <f>IF(HJ174&lt;&gt;"",MAX(HW$14:HW173)+1,0)</f>
        <v>0</v>
      </c>
      <c r="HX174" s="293">
        <f>IF(HK174&lt;&gt;"",MAX(HX$14:HX173)+1,0)</f>
        <v>0</v>
      </c>
      <c r="HY174" s="293">
        <f>IF(HL174&lt;&gt;"",MAX(HY$14:HY173)+1,0)</f>
        <v>0</v>
      </c>
      <c r="HZ174" s="75">
        <f t="shared" si="354"/>
        <v>5</v>
      </c>
      <c r="IA174" s="75">
        <f t="shared" si="355"/>
        <v>0</v>
      </c>
      <c r="IB174" s="75">
        <f t="shared" si="356"/>
        <v>20</v>
      </c>
      <c r="IC174" s="75" t="str">
        <f t="shared" si="357"/>
        <v>wel_ts</v>
      </c>
      <c r="ID174" s="395" t="str">
        <f t="shared" si="358"/>
        <v/>
      </c>
      <c r="IE174" s="394">
        <f>IF(ISNUMBER(MATCH(GA174,$IC$15:$IC$313,0)),0,MAX(IE$14:IE173)+1)</f>
        <v>0</v>
      </c>
      <c r="IF174" s="394" t="str">
        <f t="shared" si="359"/>
        <v/>
      </c>
      <c r="IG174" s="383"/>
      <c r="IH174" s="80"/>
      <c r="II174" s="19"/>
      <c r="IJ174" s="282"/>
      <c r="IK174" s="71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W174" s="71"/>
      <c r="JX174" s="293" t="str">
        <f>IF(AND(ISNUMBER(JX$14),ISNUMBER(MATCH($IC174,DJ$15:DJ$313,0))),$IC174,"")</f>
        <v/>
      </c>
      <c r="JY174" s="293" t="str">
        <f>IF(AND(ISNUMBER(JY$14),ISNUMBER(MATCH($IC174,DK$15:DK$313,0))),$IC174,"")</f>
        <v/>
      </c>
      <c r="JZ174" s="293" t="str">
        <f>IF(AND(ISNUMBER(JZ$14),ISNUMBER(MATCH($IC174,DL$15:DL$313,0))),$IC174,"")</f>
        <v/>
      </c>
      <c r="KA174" s="293" t="str">
        <f>IF(AND(ISNUMBER(KA$14),ISNUMBER(MATCH($IC174,DM$15:DM$313,0))),$IC174,"")</f>
        <v/>
      </c>
      <c r="KB174" s="293" t="str">
        <f>IF(AND(ISNUMBER(KB$14),ISNUMBER(MATCH($IC174,DN$15:DN$313,0))),$IC174,"")</f>
        <v/>
      </c>
      <c r="KC174" s="293" t="str">
        <f>IF(AND(ISNUMBER(KC$14),ISNUMBER(MATCH($IC174,DO$15:DO$313,0))),$IC174,"")</f>
        <v/>
      </c>
      <c r="KD174" s="293" t="str">
        <f>IF(AND(ISNUMBER(KD$14),ISNUMBER(MATCH($IC174,DP$15:DP$313,0))),$IC174,"")</f>
        <v/>
      </c>
      <c r="KE174" s="293" t="str">
        <f>IF(AND(ISNUMBER(KE$14),ISNUMBER(MATCH($IC174,DQ$15:DQ$313,0))),$IC174,"")</f>
        <v/>
      </c>
      <c r="KF174" s="293" t="str">
        <f>IF(AND(ISNUMBER(KF$14),ISNUMBER(MATCH($IC174,DR$15:DR$313,0))),$IC174,"")</f>
        <v/>
      </c>
      <c r="KG174" s="293" t="str">
        <f>IF(AND(ISNUMBER(KG$14),ISNUMBER(MATCH($IC174,DS$15:DS$313,0))),$IC174,"")</f>
        <v/>
      </c>
      <c r="KH174" s="293" t="str">
        <f>IF(AND(ISNUMBER(KH$14),ISNUMBER(MATCH($IC174,DT$15:DT$313,0))),$IC174,"")</f>
        <v/>
      </c>
      <c r="KI174" s="293" t="str">
        <f>IF(AND(ISNUMBER(KI$14),ISNUMBER(MATCH($IC174,DU$15:DU$313,0))),$IC174,"")</f>
        <v/>
      </c>
      <c r="KJ174" s="293" t="str">
        <f>IF(AND(ISNUMBER(KJ$14),ISNUMBER(MATCH($IC174,DV$15:DV$313,0))),$IC174,"")</f>
        <v/>
      </c>
      <c r="KK174" s="293" t="str">
        <f>IF(AND(ISNUMBER(KK$14),ISNUMBER(MATCH($IC174,DW$15:DW$313,0))),$IC174,"")</f>
        <v/>
      </c>
      <c r="KL174" s="293" t="str">
        <f>IF(AND(ISNUMBER(KL$14),ISNUMBER(MATCH($IC174,DX$15:DX$313,0))),$IC174,"")</f>
        <v/>
      </c>
      <c r="KM174" s="293" t="str">
        <f>IF(AND(ISNUMBER(KM$14),ISNUMBER(MATCH($IC174,DY$15:DY$313,0))),$IC174,"")</f>
        <v>wel_ts</v>
      </c>
      <c r="KN174" s="293" t="str">
        <f>IF(AND(ISNUMBER(KN$14),ISNUMBER(MATCH($IC174,DZ$15:DZ$313,0))),$IC174,"")</f>
        <v>wel_ts</v>
      </c>
      <c r="KO174" s="293" t="str">
        <f>IF(AND(ISNUMBER(KO$14),ISNUMBER(MATCH($IC174,EA$15:EA$313,0))),$IC174,"")</f>
        <v/>
      </c>
      <c r="KP174" s="293" t="str">
        <f>IF(AND(ISNUMBER(KP$14),ISNUMBER(MATCH($IC174,EB$15:EB$313,0))),$IC174,"")</f>
        <v/>
      </c>
      <c r="KQ174" s="293" t="str">
        <f>IF(AND(ISNUMBER(KQ$14),ISNUMBER(MATCH($IC174,EC$15:EC$313,0))),$IC174,"")</f>
        <v/>
      </c>
      <c r="KR174" s="293" t="str">
        <f>IF(AND(ISNUMBER(KR$14),ISNUMBER(MATCH($IC174,ED$15:ED$313,0))),$IC174,"")</f>
        <v/>
      </c>
      <c r="KS174" s="293" t="str">
        <f>IF(AND(ISNUMBER(KS$14),ISNUMBER(MATCH($IC174,EE$15:EE$313,0))),$IC174,"")</f>
        <v/>
      </c>
      <c r="KT174" s="293" t="str">
        <f>IF(AND(ISNUMBER(KT$14),ISNUMBER(MATCH($IC174,EF$15:EF$313,0))),$IC174,"")</f>
        <v/>
      </c>
      <c r="KU174" s="293" t="str">
        <f>IF(AND(ISNUMBER(KU$14),ISNUMBER(MATCH($IC174,EG$15:EG$313,0))),$IC174,"")</f>
        <v/>
      </c>
      <c r="KV174" s="293" t="str">
        <f>IF(AND(ISNUMBER(KV$14),ISNUMBER(MATCH($IC174,EH$15:EH$313,0))),$IC174,"")</f>
        <v/>
      </c>
      <c r="KW174" s="293" t="str">
        <f>IF(AND(ISNUMBER(KW$14),ISNUMBER(MATCH($IC174,EI$15:EI$313,0))),$IC174,"")</f>
        <v/>
      </c>
      <c r="KX174" s="293" t="str">
        <f>IF(AND(ISNUMBER(KX$14),ISNUMBER(MATCH($IC174,EJ$15:EJ$313,0))),$IC174,"")</f>
        <v/>
      </c>
      <c r="KY174" s="293" t="str">
        <f>IF(AND(ISNUMBER(KY$14),ISNUMBER(MATCH($IC174,EK$15:EK$313,0))),$IC174,"")</f>
        <v/>
      </c>
      <c r="KZ174" s="293"/>
      <c r="LA174" s="293"/>
      <c r="LB174" s="293"/>
      <c r="LC174" s="75">
        <f>COUNTIF(JX174:KY174,"="&amp;IC174)</f>
        <v>2</v>
      </c>
      <c r="LD174" s="71"/>
      <c r="LE174" s="71"/>
      <c r="LF174" s="71"/>
      <c r="LG174" s="71"/>
      <c r="LH174" s="71"/>
      <c r="LI174" s="71"/>
      <c r="LJ174" s="71"/>
      <c r="LK174" s="71"/>
      <c r="LL174" s="71"/>
      <c r="LM174" s="71"/>
      <c r="LN174" s="71"/>
      <c r="LO174" s="71"/>
      <c r="LP174" s="71"/>
      <c r="LQ174" s="71"/>
    </row>
    <row r="175" spans="1:329" ht="6" customHeight="1" x14ac:dyDescent="0.25">
      <c r="A175" s="80"/>
      <c r="B175" s="305">
        <f t="shared" si="360"/>
        <v>161</v>
      </c>
      <c r="C175" s="86" t="s">
        <v>441</v>
      </c>
      <c r="D175" s="305" t="s">
        <v>450</v>
      </c>
      <c r="E175" s="71"/>
      <c r="F175" s="260"/>
      <c r="G175" s="261"/>
      <c r="H175" s="262"/>
      <c r="I175" s="260"/>
      <c r="J175" s="261"/>
      <c r="K175" s="262"/>
      <c r="L175" s="260"/>
      <c r="M175" s="261"/>
      <c r="N175" s="262"/>
      <c r="O175" s="260"/>
      <c r="P175" s="261"/>
      <c r="Q175" s="262"/>
      <c r="R175" s="260"/>
      <c r="S175" s="261"/>
      <c r="T175" s="262"/>
      <c r="U175" s="260"/>
      <c r="V175" s="261"/>
      <c r="W175" s="262"/>
      <c r="X175" s="260"/>
      <c r="Y175" s="261"/>
      <c r="Z175" s="262"/>
      <c r="AA175" s="260"/>
      <c r="AB175" s="261"/>
      <c r="AC175" s="262"/>
      <c r="AD175" s="260"/>
      <c r="AE175" s="261"/>
      <c r="AF175" s="262"/>
      <c r="AG175" s="260"/>
      <c r="AH175" s="261"/>
      <c r="AI175" s="262"/>
      <c r="AJ175" s="260"/>
      <c r="AK175" s="261"/>
      <c r="AL175" s="262"/>
      <c r="AM175" s="260"/>
      <c r="AN175" s="261"/>
      <c r="AO175" s="262"/>
      <c r="AP175" s="283"/>
      <c r="AQ175" s="356"/>
      <c r="AR175" s="351"/>
      <c r="AS175" s="283"/>
      <c r="AT175" s="356"/>
      <c r="AU175" s="351"/>
      <c r="AV175" s="260"/>
      <c r="AW175" s="261"/>
      <c r="AX175" s="262"/>
      <c r="AY175" s="260"/>
      <c r="AZ175" s="261"/>
      <c r="BA175" s="262"/>
      <c r="BB175" s="260"/>
      <c r="BC175" s="261"/>
      <c r="BD175" s="262"/>
      <c r="BE175" s="260"/>
      <c r="BF175" s="261"/>
      <c r="BG175" s="262"/>
      <c r="BH175" s="260"/>
      <c r="BI175" s="261"/>
      <c r="BJ175" s="262"/>
      <c r="BK175" s="260"/>
      <c r="BL175" s="261"/>
      <c r="BM175" s="262"/>
      <c r="BN175" s="260"/>
      <c r="BO175" s="261"/>
      <c r="BP175" s="262"/>
      <c r="BQ175" s="260"/>
      <c r="BR175" s="261"/>
      <c r="BS175" s="262"/>
      <c r="BT175" s="260"/>
      <c r="BU175" s="261"/>
      <c r="BV175" s="262"/>
      <c r="BW175" s="260"/>
      <c r="BX175" s="261"/>
      <c r="BY175" s="262"/>
      <c r="BZ175" s="260"/>
      <c r="CA175" s="261"/>
      <c r="CB175" s="262"/>
      <c r="CC175" s="260"/>
      <c r="CD175" s="261"/>
      <c r="CE175" s="262"/>
      <c r="CF175" s="376" t="s">
        <v>2</v>
      </c>
      <c r="CG175" s="229"/>
      <c r="CH175" s="230" t="str">
        <f>IF(ISNUMBER(FW175),IF(ISNUMBER(MATCH(GA175,$CG$15:$CG$313,0)),0,MAX(CH$14:CH174)+1),"")</f>
        <v/>
      </c>
      <c r="CI175" s="7" t="str">
        <f t="shared" si="265"/>
        <v/>
      </c>
      <c r="CJ175" s="7" t="str">
        <f t="shared" si="266"/>
        <v/>
      </c>
      <c r="CK175" s="7" t="str">
        <f t="shared" si="267"/>
        <v/>
      </c>
      <c r="CL175" s="7" t="str">
        <f t="shared" si="268"/>
        <v/>
      </c>
      <c r="CM175" s="7" t="str">
        <f t="shared" si="269"/>
        <v/>
      </c>
      <c r="CN175" s="7" t="str">
        <f t="shared" si="270"/>
        <v/>
      </c>
      <c r="CO175" s="7" t="str">
        <f t="shared" si="271"/>
        <v/>
      </c>
      <c r="CP175" s="7" t="str">
        <f t="shared" si="272"/>
        <v/>
      </c>
      <c r="CQ175" s="7" t="str">
        <f t="shared" si="273"/>
        <v/>
      </c>
      <c r="CR175" s="7" t="str">
        <f t="shared" si="274"/>
        <v/>
      </c>
      <c r="CS175" s="7" t="str">
        <f t="shared" si="275"/>
        <v/>
      </c>
      <c r="CT175" s="7" t="str">
        <f t="shared" si="276"/>
        <v/>
      </c>
      <c r="CU175" s="7" t="str">
        <f t="shared" si="277"/>
        <v/>
      </c>
      <c r="CV175" s="7" t="str">
        <f t="shared" si="278"/>
        <v/>
      </c>
      <c r="CW175" s="7" t="str">
        <f t="shared" si="279"/>
        <v/>
      </c>
      <c r="CX175" s="7" t="str">
        <f t="shared" si="280"/>
        <v/>
      </c>
      <c r="CY175" s="7" t="str">
        <f t="shared" si="281"/>
        <v/>
      </c>
      <c r="CZ175" s="7" t="str">
        <f t="shared" si="282"/>
        <v/>
      </c>
      <c r="DA175" s="7" t="str">
        <f t="shared" si="283"/>
        <v/>
      </c>
      <c r="DB175" s="7" t="str">
        <f t="shared" si="284"/>
        <v/>
      </c>
      <c r="DC175" s="7" t="str">
        <f t="shared" si="285"/>
        <v/>
      </c>
      <c r="DD175" s="7" t="str">
        <f t="shared" si="286"/>
        <v/>
      </c>
      <c r="DE175" s="7">
        <f t="shared" si="287"/>
        <v>21</v>
      </c>
      <c r="DF175" s="7" t="str">
        <f t="shared" si="288"/>
        <v/>
      </c>
      <c r="DG175" s="7" t="str">
        <f t="shared" si="289"/>
        <v/>
      </c>
      <c r="DH175" s="7" t="str">
        <f t="shared" si="290"/>
        <v/>
      </c>
      <c r="DI175" s="65" t="s">
        <v>2</v>
      </c>
      <c r="DJ175" s="309" t="str">
        <f t="shared" si="291"/>
        <v>-</v>
      </c>
      <c r="DK175" s="309" t="str">
        <f t="shared" si="292"/>
        <v>-</v>
      </c>
      <c r="DL175" s="309" t="str">
        <f t="shared" si="293"/>
        <v>-</v>
      </c>
      <c r="DM175" s="309" t="str">
        <f t="shared" si="294"/>
        <v>-</v>
      </c>
      <c r="DN175" s="309" t="str">
        <f t="shared" si="295"/>
        <v>-</v>
      </c>
      <c r="DO175" s="309" t="str">
        <f t="shared" si="296"/>
        <v>-</v>
      </c>
      <c r="DP175" s="309" t="str">
        <f t="shared" si="297"/>
        <v>-</v>
      </c>
      <c r="DQ175" s="309" t="str">
        <f t="shared" si="298"/>
        <v>-</v>
      </c>
      <c r="DR175" s="309" t="str">
        <f t="shared" si="299"/>
        <v>-</v>
      </c>
      <c r="DS175" s="309" t="str">
        <f t="shared" si="300"/>
        <v>-</v>
      </c>
      <c r="DT175" s="309" t="str">
        <f t="shared" si="301"/>
        <v>-</v>
      </c>
      <c r="DU175" s="309" t="str">
        <f t="shared" si="302"/>
        <v>-</v>
      </c>
      <c r="DV175" s="309" t="str">
        <f t="shared" si="303"/>
        <v>-</v>
      </c>
      <c r="DW175" s="309" t="str">
        <f t="shared" si="304"/>
        <v>-</v>
      </c>
      <c r="DX175" s="309" t="str">
        <f t="shared" si="305"/>
        <v>-</v>
      </c>
      <c r="DY175" s="309" t="str">
        <f t="shared" si="306"/>
        <v>-</v>
      </c>
      <c r="DZ175" s="309" t="str">
        <f t="shared" si="307"/>
        <v>-</v>
      </c>
      <c r="EA175" s="309" t="str">
        <f t="shared" si="308"/>
        <v>-</v>
      </c>
      <c r="EB175" s="309" t="str">
        <f t="shared" si="309"/>
        <v>-</v>
      </c>
      <c r="EC175" s="309" t="str">
        <f t="shared" si="310"/>
        <v>-</v>
      </c>
      <c r="ED175" s="309" t="str">
        <f t="shared" si="311"/>
        <v>-</v>
      </c>
      <c r="EE175" s="309" t="str">
        <f t="shared" si="312"/>
        <v>-</v>
      </c>
      <c r="EF175" s="309" t="str">
        <f t="shared" si="313"/>
        <v>lambda1</v>
      </c>
      <c r="EG175" s="309" t="str">
        <f t="shared" si="314"/>
        <v>-</v>
      </c>
      <c r="EH175" s="309" t="str">
        <f t="shared" si="315"/>
        <v>-</v>
      </c>
      <c r="EI175" s="309" t="str">
        <f t="shared" si="316"/>
        <v>-</v>
      </c>
      <c r="EJ175" s="7"/>
      <c r="EK175" s="7"/>
      <c r="EL175" s="7"/>
      <c r="EM175" s="34"/>
      <c r="EN175" s="66" t="str">
        <f t="shared" si="317"/>
        <v>-</v>
      </c>
      <c r="EO175" s="66" t="str">
        <f t="shared" si="318"/>
        <v>-</v>
      </c>
      <c r="EP175" s="66" t="str">
        <f t="shared" si="319"/>
        <v>-</v>
      </c>
      <c r="EQ175" s="66" t="str">
        <f t="shared" si="320"/>
        <v>-</v>
      </c>
      <c r="ER175" s="66" t="str">
        <f t="shared" si="321"/>
        <v>-</v>
      </c>
      <c r="ES175" s="66" t="str">
        <f t="shared" si="322"/>
        <v>-</v>
      </c>
      <c r="ET175" s="66" t="str">
        <f t="shared" si="323"/>
        <v>-</v>
      </c>
      <c r="EU175" s="66" t="str">
        <f t="shared" si="324"/>
        <v>-</v>
      </c>
      <c r="EV175" s="66" t="str">
        <f t="shared" si="325"/>
        <v>-</v>
      </c>
      <c r="EW175" s="66" t="str">
        <f t="shared" si="326"/>
        <v>-</v>
      </c>
      <c r="EX175" s="66" t="str">
        <f t="shared" si="327"/>
        <v>-</v>
      </c>
      <c r="EY175" s="66" t="str">
        <f t="shared" si="328"/>
        <v>-</v>
      </c>
      <c r="EZ175" s="66" t="str">
        <f t="shared" si="329"/>
        <v>-</v>
      </c>
      <c r="FA175" s="66" t="str">
        <f t="shared" si="330"/>
        <v>-</v>
      </c>
      <c r="FB175" s="66" t="str">
        <f t="shared" si="331"/>
        <v>-</v>
      </c>
      <c r="FC175" s="66" t="str">
        <f t="shared" si="332"/>
        <v>-</v>
      </c>
      <c r="FD175" s="66" t="str">
        <f t="shared" si="333"/>
        <v>-</v>
      </c>
      <c r="FE175" s="66" t="str">
        <f t="shared" si="334"/>
        <v>-</v>
      </c>
      <c r="FF175" s="66" t="str">
        <f t="shared" si="335"/>
        <v>-</v>
      </c>
      <c r="FG175" s="66" t="str">
        <f t="shared" si="336"/>
        <v>-</v>
      </c>
      <c r="FH175" s="66" t="str">
        <f t="shared" si="337"/>
        <v>-</v>
      </c>
      <c r="FI175" s="66" t="str">
        <f t="shared" si="338"/>
        <v>-</v>
      </c>
      <c r="FJ175" s="66" t="str">
        <f t="shared" si="339"/>
        <v>l1</v>
      </c>
      <c r="FK175" s="66" t="str">
        <f t="shared" si="340"/>
        <v>-</v>
      </c>
      <c r="FL175" s="66" t="str">
        <f t="shared" si="341"/>
        <v>-</v>
      </c>
      <c r="FM175" s="66" t="str">
        <f t="shared" si="342"/>
        <v>-</v>
      </c>
      <c r="FN175" s="7"/>
      <c r="FO175" s="7"/>
      <c r="FP175" s="7"/>
      <c r="FQ175" s="97" t="s">
        <v>2</v>
      </c>
      <c r="FR175" s="71"/>
      <c r="FS175" s="7">
        <f>IF(ISNUMBER(INDEX($CI$15:$DI$314,$B175,GC$5)),MAX(FS$14:FS174)+1,0)</f>
        <v>22</v>
      </c>
      <c r="FT175" s="7" t="str">
        <f t="shared" si="343"/>
        <v/>
      </c>
      <c r="FU175" s="7" t="str">
        <f t="shared" si="344"/>
        <v/>
      </c>
      <c r="FV175" s="291">
        <f t="shared" si="345"/>
        <v>161</v>
      </c>
      <c r="FW175" s="291" t="str">
        <f t="shared" si="346"/>
        <v/>
      </c>
      <c r="FX175" s="291"/>
      <c r="FY175" s="85" t="str">
        <f t="shared" si="347"/>
        <v/>
      </c>
      <c r="FZ175" s="338">
        <f t="shared" si="348"/>
        <v>0</v>
      </c>
      <c r="GA175" s="316" t="str">
        <f t="shared" si="349"/>
        <v/>
      </c>
      <c r="GB175" s="28" t="str">
        <f t="shared" si="350"/>
        <v/>
      </c>
      <c r="GC175" s="243"/>
      <c r="GD175" s="72"/>
      <c r="GE175" s="72"/>
      <c r="GF175" s="72"/>
      <c r="GG175" s="72"/>
      <c r="GH175" s="72"/>
      <c r="GI175" s="72"/>
      <c r="GJ175" s="72"/>
      <c r="GK175" s="72"/>
      <c r="GL175" s="72"/>
      <c r="GM175" s="72"/>
      <c r="GN175" s="72"/>
      <c r="GO175" s="279" t="str">
        <f>IF(IF(ISNUMBER(MATCH(INDEX($HA175:$LB175,1,GO$14),$GA$15:$GA$313,0)),1,"")=1,INDEX($HA175:$LB175,1,GO$14),"")</f>
        <v/>
      </c>
      <c r="GP175" s="286" t="str">
        <f t="shared" si="351"/>
        <v/>
      </c>
      <c r="GQ175" s="72"/>
      <c r="GR175" s="339" t="str">
        <f>IF(ISNUMBER(IF175),INDEX($GA$15:$GA$313,MATCH(IF175,$IE$15:$IE$190,0),1),"")</f>
        <v/>
      </c>
      <c r="GS175" s="341" t="str">
        <f t="shared" si="352"/>
        <v/>
      </c>
      <c r="GT175" s="340" t="str">
        <f t="shared" si="353"/>
        <v/>
      </c>
      <c r="GU175" s="72"/>
      <c r="GV175" s="72"/>
      <c r="GW175" s="72"/>
      <c r="GX175" s="72"/>
      <c r="GY175" s="72"/>
      <c r="GZ175" s="71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293"/>
      <c r="HL175" s="293"/>
      <c r="HM175" s="75"/>
      <c r="HN175" s="293">
        <f>IF(HA175&lt;&gt;"",MAX(HN$14:HN174)+1,0)</f>
        <v>0</v>
      </c>
      <c r="HO175" s="293">
        <f>IF(HB175&lt;&gt;"",MAX(HO$14:HO174)+1,0)</f>
        <v>0</v>
      </c>
      <c r="HP175" s="293">
        <f>IF(HC175&lt;&gt;"",MAX(HP$14:HP174)+1,0)</f>
        <v>0</v>
      </c>
      <c r="HQ175" s="293">
        <f>IF(HD175&lt;&gt;"",MAX(HQ$14:HQ174)+1,0)</f>
        <v>0</v>
      </c>
      <c r="HR175" s="293">
        <f>IF(HE175&lt;&gt;"",MAX(HR$14:HR174)+1,0)</f>
        <v>0</v>
      </c>
      <c r="HS175" s="293">
        <f>IF(HF175&lt;&gt;"",MAX(HS$14:HS174)+1,0)</f>
        <v>0</v>
      </c>
      <c r="HT175" s="293">
        <f>IF(HG175&lt;&gt;"",MAX(HT$14:HT174)+1,0)</f>
        <v>0</v>
      </c>
      <c r="HU175" s="293">
        <f>IF(HH175&lt;&gt;"",MAX(HU$14:HU174)+1,0)</f>
        <v>0</v>
      </c>
      <c r="HV175" s="293">
        <f>IF(HI175&lt;&gt;"",MAX(HV$14:HV174)+1,0)</f>
        <v>0</v>
      </c>
      <c r="HW175" s="293">
        <f>IF(HJ175&lt;&gt;"",MAX(HW$14:HW174)+1,0)</f>
        <v>0</v>
      </c>
      <c r="HX175" s="293">
        <f>IF(HK175&lt;&gt;"",MAX(HX$14:HX174)+1,0)</f>
        <v>0</v>
      </c>
      <c r="HY175" s="293">
        <f>IF(HL175&lt;&gt;"",MAX(HY$14:HY174)+1,0)</f>
        <v>0</v>
      </c>
      <c r="HZ175" s="75">
        <f t="shared" si="354"/>
        <v>5</v>
      </c>
      <c r="IA175" s="75">
        <f t="shared" si="355"/>
        <v>0</v>
      </c>
      <c r="IB175" s="75">
        <f t="shared" si="356"/>
        <v>21</v>
      </c>
      <c r="IC175" s="75">
        <f t="shared" si="357"/>
        <v>0</v>
      </c>
      <c r="ID175" s="395" t="str">
        <f t="shared" si="358"/>
        <v/>
      </c>
      <c r="IE175" s="394">
        <f>IF(ISNUMBER(MATCH(GA175,$IC$15:$IC$313,0)),0,MAX(IE$14:IE174)+1)</f>
        <v>0</v>
      </c>
      <c r="IF175" s="394" t="str">
        <f t="shared" si="359"/>
        <v/>
      </c>
      <c r="IG175" s="383"/>
      <c r="IH175" s="80"/>
      <c r="II175" s="19"/>
      <c r="IJ175" s="282"/>
      <c r="IK175" s="71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W175" s="71"/>
      <c r="JX175" s="293" t="str">
        <f>IF(AND(ISNUMBER(JX$14),ISNUMBER(MATCH($IC175,DJ$15:DJ$313,0))),$IC175,"")</f>
        <v/>
      </c>
      <c r="JY175" s="293" t="str">
        <f>IF(AND(ISNUMBER(JY$14),ISNUMBER(MATCH($IC175,DK$15:DK$313,0))),$IC175,"")</f>
        <v/>
      </c>
      <c r="JZ175" s="293" t="str">
        <f>IF(AND(ISNUMBER(JZ$14),ISNUMBER(MATCH($IC175,DL$15:DL$313,0))),$IC175,"")</f>
        <v/>
      </c>
      <c r="KA175" s="293" t="str">
        <f>IF(AND(ISNUMBER(KA$14),ISNUMBER(MATCH($IC175,DM$15:DM$313,0))),$IC175,"")</f>
        <v/>
      </c>
      <c r="KB175" s="293" t="str">
        <f>IF(AND(ISNUMBER(KB$14),ISNUMBER(MATCH($IC175,DN$15:DN$313,0))),$IC175,"")</f>
        <v/>
      </c>
      <c r="KC175" s="293" t="str">
        <f>IF(AND(ISNUMBER(KC$14),ISNUMBER(MATCH($IC175,DO$15:DO$313,0))),$IC175,"")</f>
        <v/>
      </c>
      <c r="KD175" s="293" t="str">
        <f>IF(AND(ISNUMBER(KD$14),ISNUMBER(MATCH($IC175,DP$15:DP$313,0))),$IC175,"")</f>
        <v/>
      </c>
      <c r="KE175" s="293" t="str">
        <f>IF(AND(ISNUMBER(KE$14),ISNUMBER(MATCH($IC175,DQ$15:DQ$313,0))),$IC175,"")</f>
        <v/>
      </c>
      <c r="KF175" s="293" t="str">
        <f>IF(AND(ISNUMBER(KF$14),ISNUMBER(MATCH($IC175,DR$15:DR$313,0))),$IC175,"")</f>
        <v/>
      </c>
      <c r="KG175" s="293" t="str">
        <f>IF(AND(ISNUMBER(KG$14),ISNUMBER(MATCH($IC175,DS$15:DS$313,0))),$IC175,"")</f>
        <v/>
      </c>
      <c r="KH175" s="293" t="str">
        <f>IF(AND(ISNUMBER(KH$14),ISNUMBER(MATCH($IC175,DT$15:DT$313,0))),$IC175,"")</f>
        <v/>
      </c>
      <c r="KI175" s="293" t="str">
        <f>IF(AND(ISNUMBER(KI$14),ISNUMBER(MATCH($IC175,DU$15:DU$313,0))),$IC175,"")</f>
        <v/>
      </c>
      <c r="KJ175" s="293" t="str">
        <f>IF(AND(ISNUMBER(KJ$14),ISNUMBER(MATCH($IC175,DV$15:DV$313,0))),$IC175,"")</f>
        <v/>
      </c>
      <c r="KK175" s="293" t="str">
        <f>IF(AND(ISNUMBER(KK$14),ISNUMBER(MATCH($IC175,DW$15:DW$313,0))),$IC175,"")</f>
        <v/>
      </c>
      <c r="KL175" s="293" t="str">
        <f>IF(AND(ISNUMBER(KL$14),ISNUMBER(MATCH($IC175,DX$15:DX$313,0))),$IC175,"")</f>
        <v/>
      </c>
      <c r="KM175" s="293" t="str">
        <f>IF(AND(ISNUMBER(KM$14),ISNUMBER(MATCH($IC175,DY$15:DY$313,0))),$IC175,"")</f>
        <v/>
      </c>
      <c r="KN175" s="293" t="str">
        <f>IF(AND(ISNUMBER(KN$14),ISNUMBER(MATCH($IC175,DZ$15:DZ$313,0))),$IC175,"")</f>
        <v/>
      </c>
      <c r="KO175" s="293" t="str">
        <f>IF(AND(ISNUMBER(KO$14),ISNUMBER(MATCH($IC175,EA$15:EA$313,0))),$IC175,"")</f>
        <v/>
      </c>
      <c r="KP175" s="293" t="str">
        <f>IF(AND(ISNUMBER(KP$14),ISNUMBER(MATCH($IC175,EB$15:EB$313,0))),$IC175,"")</f>
        <v/>
      </c>
      <c r="KQ175" s="293" t="str">
        <f>IF(AND(ISNUMBER(KQ$14),ISNUMBER(MATCH($IC175,EC$15:EC$313,0))),$IC175,"")</f>
        <v/>
      </c>
      <c r="KR175" s="293" t="str">
        <f>IF(AND(ISNUMBER(KR$14),ISNUMBER(MATCH($IC175,ED$15:ED$313,0))),$IC175,"")</f>
        <v/>
      </c>
      <c r="KS175" s="293" t="str">
        <f>IF(AND(ISNUMBER(KS$14),ISNUMBER(MATCH($IC175,EE$15:EE$313,0))),$IC175,"")</f>
        <v/>
      </c>
      <c r="KT175" s="293" t="str">
        <f>IF(AND(ISNUMBER(KT$14),ISNUMBER(MATCH($IC175,EF$15:EF$313,0))),$IC175,"")</f>
        <v/>
      </c>
      <c r="KU175" s="293" t="str">
        <f>IF(AND(ISNUMBER(KU$14),ISNUMBER(MATCH($IC175,EG$15:EG$313,0))),$IC175,"")</f>
        <v/>
      </c>
      <c r="KV175" s="293" t="str">
        <f>IF(AND(ISNUMBER(KV$14),ISNUMBER(MATCH($IC175,EH$15:EH$313,0))),$IC175,"")</f>
        <v/>
      </c>
      <c r="KW175" s="293" t="str">
        <f>IF(AND(ISNUMBER(KW$14),ISNUMBER(MATCH($IC175,EI$15:EI$313,0))),$IC175,"")</f>
        <v/>
      </c>
      <c r="KX175" s="293" t="str">
        <f>IF(AND(ISNUMBER(KX$14),ISNUMBER(MATCH($IC175,EJ$15:EJ$313,0))),$IC175,"")</f>
        <v/>
      </c>
      <c r="KY175" s="293" t="str">
        <f>IF(AND(ISNUMBER(KY$14),ISNUMBER(MATCH($IC175,EK$15:EK$313,0))),$IC175,"")</f>
        <v/>
      </c>
      <c r="KZ175" s="293"/>
      <c r="LA175" s="293"/>
      <c r="LB175" s="293"/>
      <c r="LC175" s="75">
        <f>COUNTIF(JX175:KY175,"="&amp;IC175)</f>
        <v>0</v>
      </c>
      <c r="LD175" s="71"/>
      <c r="LE175" s="71"/>
      <c r="LF175" s="71"/>
      <c r="LG175" s="71"/>
      <c r="LH175" s="71"/>
      <c r="LI175" s="71"/>
      <c r="LJ175" s="71"/>
      <c r="LK175" s="71"/>
      <c r="LL175" s="71"/>
      <c r="LM175" s="71"/>
      <c r="LN175" s="71"/>
      <c r="LO175" s="71"/>
      <c r="LP175" s="71"/>
      <c r="LQ175" s="71"/>
    </row>
    <row r="176" spans="1:329" ht="6" customHeight="1" x14ac:dyDescent="0.25">
      <c r="A176" s="80"/>
      <c r="B176" s="305">
        <f t="shared" si="360"/>
        <v>162</v>
      </c>
      <c r="C176" s="86" t="s">
        <v>442</v>
      </c>
      <c r="D176" s="305" t="s">
        <v>451</v>
      </c>
      <c r="E176" s="71"/>
      <c r="F176" s="260"/>
      <c r="G176" s="261"/>
      <c r="H176" s="262"/>
      <c r="I176" s="260"/>
      <c r="J176" s="261"/>
      <c r="K176" s="262"/>
      <c r="L176" s="260"/>
      <c r="M176" s="261"/>
      <c r="N176" s="262"/>
      <c r="O176" s="260"/>
      <c r="P176" s="261"/>
      <c r="Q176" s="262"/>
      <c r="R176" s="260"/>
      <c r="S176" s="261"/>
      <c r="T176" s="262"/>
      <c r="U176" s="260"/>
      <c r="V176" s="261"/>
      <c r="W176" s="262"/>
      <c r="X176" s="260"/>
      <c r="Y176" s="261"/>
      <c r="Z176" s="262"/>
      <c r="AA176" s="260"/>
      <c r="AB176" s="261"/>
      <c r="AC176" s="262"/>
      <c r="AD176" s="260"/>
      <c r="AE176" s="261"/>
      <c r="AF176" s="262"/>
      <c r="AG176" s="260"/>
      <c r="AH176" s="261"/>
      <c r="AI176" s="262"/>
      <c r="AJ176" s="260"/>
      <c r="AK176" s="261"/>
      <c r="AL176" s="262"/>
      <c r="AM176" s="260"/>
      <c r="AN176" s="261"/>
      <c r="AO176" s="262"/>
      <c r="AP176" s="283"/>
      <c r="AQ176" s="356"/>
      <c r="AR176" s="351"/>
      <c r="AS176" s="283"/>
      <c r="AT176" s="356"/>
      <c r="AU176" s="351"/>
      <c r="AV176" s="260"/>
      <c r="AW176" s="261"/>
      <c r="AX176" s="262"/>
      <c r="AY176" s="260"/>
      <c r="AZ176" s="261"/>
      <c r="BA176" s="262"/>
      <c r="BB176" s="260"/>
      <c r="BC176" s="261"/>
      <c r="BD176" s="262"/>
      <c r="BE176" s="260"/>
      <c r="BF176" s="261"/>
      <c r="BG176" s="262"/>
      <c r="BH176" s="260"/>
      <c r="BI176" s="261"/>
      <c r="BJ176" s="262"/>
      <c r="BK176" s="260"/>
      <c r="BL176" s="261"/>
      <c r="BM176" s="262"/>
      <c r="BN176" s="260"/>
      <c r="BO176" s="261"/>
      <c r="BP176" s="262"/>
      <c r="BQ176" s="260"/>
      <c r="BR176" s="261"/>
      <c r="BS176" s="262"/>
      <c r="BT176" s="260"/>
      <c r="BU176" s="261"/>
      <c r="BV176" s="262"/>
      <c r="BW176" s="260"/>
      <c r="BX176" s="261"/>
      <c r="BY176" s="262"/>
      <c r="BZ176" s="260"/>
      <c r="CA176" s="261"/>
      <c r="CB176" s="262"/>
      <c r="CC176" s="260"/>
      <c r="CD176" s="261"/>
      <c r="CE176" s="262"/>
      <c r="CF176" s="376" t="s">
        <v>2</v>
      </c>
      <c r="CG176" s="229"/>
      <c r="CH176" s="230" t="str">
        <f>IF(ISNUMBER(FW176),IF(ISNUMBER(MATCH(GA176,$CG$15:$CG$313,0)),0,MAX(CH$14:CH175)+1),"")</f>
        <v/>
      </c>
      <c r="CI176" s="7" t="str">
        <f t="shared" si="265"/>
        <v/>
      </c>
      <c r="CJ176" s="7" t="str">
        <f t="shared" si="266"/>
        <v/>
      </c>
      <c r="CK176" s="7" t="str">
        <f t="shared" si="267"/>
        <v/>
      </c>
      <c r="CL176" s="7" t="str">
        <f t="shared" si="268"/>
        <v/>
      </c>
      <c r="CM176" s="7" t="str">
        <f t="shared" si="269"/>
        <v/>
      </c>
      <c r="CN176" s="7" t="str">
        <f t="shared" si="270"/>
        <v/>
      </c>
      <c r="CO176" s="7" t="str">
        <f t="shared" si="271"/>
        <v/>
      </c>
      <c r="CP176" s="7" t="str">
        <f t="shared" si="272"/>
        <v/>
      </c>
      <c r="CQ176" s="7" t="str">
        <f t="shared" si="273"/>
        <v/>
      </c>
      <c r="CR176" s="7" t="str">
        <f t="shared" si="274"/>
        <v/>
      </c>
      <c r="CS176" s="7" t="str">
        <f t="shared" si="275"/>
        <v/>
      </c>
      <c r="CT176" s="7" t="str">
        <f t="shared" si="276"/>
        <v/>
      </c>
      <c r="CU176" s="7" t="str">
        <f t="shared" si="277"/>
        <v/>
      </c>
      <c r="CV176" s="7" t="str">
        <f t="shared" si="278"/>
        <v/>
      </c>
      <c r="CW176" s="7" t="str">
        <f t="shared" si="279"/>
        <v/>
      </c>
      <c r="CX176" s="7" t="str">
        <f t="shared" si="280"/>
        <v/>
      </c>
      <c r="CY176" s="7" t="str">
        <f t="shared" si="281"/>
        <v/>
      </c>
      <c r="CZ176" s="7" t="str">
        <f t="shared" si="282"/>
        <v/>
      </c>
      <c r="DA176" s="7" t="str">
        <f t="shared" si="283"/>
        <v/>
      </c>
      <c r="DB176" s="7" t="str">
        <f t="shared" si="284"/>
        <v/>
      </c>
      <c r="DC176" s="7" t="str">
        <f t="shared" si="285"/>
        <v/>
      </c>
      <c r="DD176" s="7" t="str">
        <f t="shared" si="286"/>
        <v/>
      </c>
      <c r="DE176" s="7">
        <f t="shared" si="287"/>
        <v>22</v>
      </c>
      <c r="DF176" s="7" t="str">
        <f t="shared" si="288"/>
        <v/>
      </c>
      <c r="DG176" s="7" t="str">
        <f t="shared" si="289"/>
        <v/>
      </c>
      <c r="DH176" s="7" t="str">
        <f t="shared" si="290"/>
        <v/>
      </c>
      <c r="DI176" s="65" t="s">
        <v>2</v>
      </c>
      <c r="DJ176" s="309" t="str">
        <f t="shared" si="291"/>
        <v>-</v>
      </c>
      <c r="DK176" s="309" t="str">
        <f t="shared" si="292"/>
        <v>-</v>
      </c>
      <c r="DL176" s="309" t="str">
        <f t="shared" si="293"/>
        <v>-</v>
      </c>
      <c r="DM176" s="309" t="str">
        <f t="shared" si="294"/>
        <v>-</v>
      </c>
      <c r="DN176" s="309" t="str">
        <f t="shared" si="295"/>
        <v>-</v>
      </c>
      <c r="DO176" s="309" t="str">
        <f t="shared" si="296"/>
        <v>-</v>
      </c>
      <c r="DP176" s="309" t="str">
        <f t="shared" si="297"/>
        <v>-</v>
      </c>
      <c r="DQ176" s="309" t="str">
        <f t="shared" si="298"/>
        <v>-</v>
      </c>
      <c r="DR176" s="309" t="str">
        <f t="shared" si="299"/>
        <v>-</v>
      </c>
      <c r="DS176" s="309" t="str">
        <f t="shared" si="300"/>
        <v>-</v>
      </c>
      <c r="DT176" s="309" t="str">
        <f t="shared" si="301"/>
        <v>-</v>
      </c>
      <c r="DU176" s="309" t="str">
        <f t="shared" si="302"/>
        <v>-</v>
      </c>
      <c r="DV176" s="309" t="str">
        <f t="shared" si="303"/>
        <v>-</v>
      </c>
      <c r="DW176" s="309" t="str">
        <f t="shared" si="304"/>
        <v>-</v>
      </c>
      <c r="DX176" s="309" t="str">
        <f t="shared" si="305"/>
        <v>-</v>
      </c>
      <c r="DY176" s="309" t="str">
        <f t="shared" si="306"/>
        <v>-</v>
      </c>
      <c r="DZ176" s="309" t="str">
        <f t="shared" si="307"/>
        <v>-</v>
      </c>
      <c r="EA176" s="309" t="str">
        <f t="shared" si="308"/>
        <v>-</v>
      </c>
      <c r="EB176" s="309" t="str">
        <f t="shared" si="309"/>
        <v>-</v>
      </c>
      <c r="EC176" s="309" t="str">
        <f t="shared" si="310"/>
        <v>-</v>
      </c>
      <c r="ED176" s="309" t="str">
        <f t="shared" si="311"/>
        <v>-</v>
      </c>
      <c r="EE176" s="309" t="str">
        <f t="shared" si="312"/>
        <v>-</v>
      </c>
      <c r="EF176" s="309" t="str">
        <f t="shared" si="313"/>
        <v>lambda2</v>
      </c>
      <c r="EG176" s="309" t="str">
        <f t="shared" si="314"/>
        <v>-</v>
      </c>
      <c r="EH176" s="309" t="str">
        <f t="shared" si="315"/>
        <v>-</v>
      </c>
      <c r="EI176" s="309" t="str">
        <f t="shared" si="316"/>
        <v>-</v>
      </c>
      <c r="EJ176" s="7"/>
      <c r="EK176" s="7"/>
      <c r="EL176" s="7"/>
      <c r="EM176" s="34"/>
      <c r="EN176" s="66" t="str">
        <f t="shared" si="317"/>
        <v>-</v>
      </c>
      <c r="EO176" s="66" t="str">
        <f t="shared" si="318"/>
        <v>-</v>
      </c>
      <c r="EP176" s="66" t="str">
        <f t="shared" si="319"/>
        <v>-</v>
      </c>
      <c r="EQ176" s="66" t="str">
        <f t="shared" si="320"/>
        <v>-</v>
      </c>
      <c r="ER176" s="66" t="str">
        <f t="shared" si="321"/>
        <v>-</v>
      </c>
      <c r="ES176" s="66" t="str">
        <f t="shared" si="322"/>
        <v>-</v>
      </c>
      <c r="ET176" s="66" t="str">
        <f t="shared" si="323"/>
        <v>-</v>
      </c>
      <c r="EU176" s="66" t="str">
        <f t="shared" si="324"/>
        <v>-</v>
      </c>
      <c r="EV176" s="66" t="str">
        <f t="shared" si="325"/>
        <v>-</v>
      </c>
      <c r="EW176" s="66" t="str">
        <f t="shared" si="326"/>
        <v>-</v>
      </c>
      <c r="EX176" s="66" t="str">
        <f t="shared" si="327"/>
        <v>-</v>
      </c>
      <c r="EY176" s="66" t="str">
        <f t="shared" si="328"/>
        <v>-</v>
      </c>
      <c r="EZ176" s="66" t="str">
        <f t="shared" si="329"/>
        <v>-</v>
      </c>
      <c r="FA176" s="66" t="str">
        <f t="shared" si="330"/>
        <v>-</v>
      </c>
      <c r="FB176" s="66" t="str">
        <f t="shared" si="331"/>
        <v>-</v>
      </c>
      <c r="FC176" s="66" t="str">
        <f t="shared" si="332"/>
        <v>-</v>
      </c>
      <c r="FD176" s="66" t="str">
        <f t="shared" si="333"/>
        <v>-</v>
      </c>
      <c r="FE176" s="66" t="str">
        <f t="shared" si="334"/>
        <v>-</v>
      </c>
      <c r="FF176" s="66" t="str">
        <f t="shared" si="335"/>
        <v>-</v>
      </c>
      <c r="FG176" s="66" t="str">
        <f t="shared" si="336"/>
        <v>-</v>
      </c>
      <c r="FH176" s="66" t="str">
        <f t="shared" si="337"/>
        <v>-</v>
      </c>
      <c r="FI176" s="66" t="str">
        <f t="shared" si="338"/>
        <v>-</v>
      </c>
      <c r="FJ176" s="66" t="str">
        <f t="shared" si="339"/>
        <v>l2</v>
      </c>
      <c r="FK176" s="66" t="str">
        <f t="shared" si="340"/>
        <v>-</v>
      </c>
      <c r="FL176" s="66" t="str">
        <f t="shared" si="341"/>
        <v>-</v>
      </c>
      <c r="FM176" s="66" t="str">
        <f t="shared" si="342"/>
        <v>-</v>
      </c>
      <c r="FN176" s="7"/>
      <c r="FO176" s="7"/>
      <c r="FP176" s="7"/>
      <c r="FQ176" s="97" t="s">
        <v>2</v>
      </c>
      <c r="FR176" s="71"/>
      <c r="FS176" s="7">
        <f>IF(ISNUMBER(INDEX($CI$15:$DI$314,$B176,GC$5)),MAX(FS$14:FS175)+1,0)</f>
        <v>23</v>
      </c>
      <c r="FT176" s="7" t="str">
        <f t="shared" si="343"/>
        <v/>
      </c>
      <c r="FU176" s="7" t="str">
        <f t="shared" si="344"/>
        <v/>
      </c>
      <c r="FV176" s="291">
        <f t="shared" si="345"/>
        <v>162</v>
      </c>
      <c r="FW176" s="291" t="str">
        <f t="shared" si="346"/>
        <v/>
      </c>
      <c r="FX176" s="291"/>
      <c r="FY176" s="85" t="str">
        <f t="shared" si="347"/>
        <v/>
      </c>
      <c r="FZ176" s="338">
        <f t="shared" si="348"/>
        <v>0</v>
      </c>
      <c r="GA176" s="316" t="str">
        <f t="shared" si="349"/>
        <v/>
      </c>
      <c r="GB176" s="28" t="str">
        <f t="shared" si="350"/>
        <v/>
      </c>
      <c r="GC176" s="243"/>
      <c r="GD176" s="72"/>
      <c r="GE176" s="72"/>
      <c r="GF176" s="72"/>
      <c r="GG176" s="72"/>
      <c r="GH176" s="72"/>
      <c r="GI176" s="72"/>
      <c r="GJ176" s="72"/>
      <c r="GK176" s="72"/>
      <c r="GL176" s="72"/>
      <c r="GM176" s="72"/>
      <c r="GN176" s="72"/>
      <c r="GO176" s="279" t="str">
        <f>IF(IF(ISNUMBER(MATCH(INDEX($HA176:$LB176,1,GO$14),$GA$15:$GA$313,0)),1,"")=1,INDEX($HA176:$LB176,1,GO$14),"")</f>
        <v/>
      </c>
      <c r="GP176" s="286" t="str">
        <f t="shared" si="351"/>
        <v/>
      </c>
      <c r="GQ176" s="72"/>
      <c r="GR176" s="339" t="str">
        <f>IF(ISNUMBER(IF176),INDEX($GA$15:$GA$313,MATCH(IF176,$IE$15:$IE$190,0),1),"")</f>
        <v/>
      </c>
      <c r="GS176" s="341" t="str">
        <f t="shared" si="352"/>
        <v/>
      </c>
      <c r="GT176" s="340" t="str">
        <f t="shared" si="353"/>
        <v/>
      </c>
      <c r="GU176" s="72"/>
      <c r="GV176" s="72"/>
      <c r="GW176" s="72"/>
      <c r="GX176" s="72"/>
      <c r="GY176" s="72"/>
      <c r="GZ176" s="71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293"/>
      <c r="HL176" s="293"/>
      <c r="HM176" s="75"/>
      <c r="HN176" s="293">
        <f>IF(HA176&lt;&gt;"",MAX(HN$14:HN175)+1,0)</f>
        <v>0</v>
      </c>
      <c r="HO176" s="293">
        <f>IF(HB176&lt;&gt;"",MAX(HO$14:HO175)+1,0)</f>
        <v>0</v>
      </c>
      <c r="HP176" s="293">
        <f>IF(HC176&lt;&gt;"",MAX(HP$14:HP175)+1,0)</f>
        <v>0</v>
      </c>
      <c r="HQ176" s="293">
        <f>IF(HD176&lt;&gt;"",MAX(HQ$14:HQ175)+1,0)</f>
        <v>0</v>
      </c>
      <c r="HR176" s="293">
        <f>IF(HE176&lt;&gt;"",MAX(HR$14:HR175)+1,0)</f>
        <v>0</v>
      </c>
      <c r="HS176" s="293">
        <f>IF(HF176&lt;&gt;"",MAX(HS$14:HS175)+1,0)</f>
        <v>0</v>
      </c>
      <c r="HT176" s="293">
        <f>IF(HG176&lt;&gt;"",MAX(HT$14:HT175)+1,0)</f>
        <v>0</v>
      </c>
      <c r="HU176" s="293">
        <f>IF(HH176&lt;&gt;"",MAX(HU$14:HU175)+1,0)</f>
        <v>0</v>
      </c>
      <c r="HV176" s="293">
        <f>IF(HI176&lt;&gt;"",MAX(HV$14:HV175)+1,0)</f>
        <v>0</v>
      </c>
      <c r="HW176" s="293">
        <f>IF(HJ176&lt;&gt;"",MAX(HW$14:HW175)+1,0)</f>
        <v>0</v>
      </c>
      <c r="HX176" s="293">
        <f>IF(HK176&lt;&gt;"",MAX(HX$14:HX175)+1,0)</f>
        <v>0</v>
      </c>
      <c r="HY176" s="293">
        <f>IF(HL176&lt;&gt;"",MAX(HY$14:HY175)+1,0)</f>
        <v>0</v>
      </c>
      <c r="HZ176" s="75">
        <f t="shared" si="354"/>
        <v>5</v>
      </c>
      <c r="IA176" s="75">
        <f t="shared" si="355"/>
        <v>0</v>
      </c>
      <c r="IB176" s="75">
        <f t="shared" si="356"/>
        <v>22</v>
      </c>
      <c r="IC176" s="75">
        <f t="shared" si="357"/>
        <v>0</v>
      </c>
      <c r="ID176" s="395" t="str">
        <f t="shared" si="358"/>
        <v/>
      </c>
      <c r="IE176" s="394">
        <f>IF(ISNUMBER(MATCH(GA176,$IC$15:$IC$313,0)),0,MAX(IE$14:IE175)+1)</f>
        <v>0</v>
      </c>
      <c r="IF176" s="394" t="str">
        <f t="shared" si="359"/>
        <v/>
      </c>
      <c r="IG176" s="383"/>
      <c r="IH176" s="80"/>
      <c r="II176" s="19"/>
      <c r="IJ176" s="282"/>
      <c r="IK176" s="71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W176" s="71"/>
      <c r="JX176" s="293" t="str">
        <f>IF(AND(ISNUMBER(JX$14),ISNUMBER(MATCH($IC176,DJ$15:DJ$313,0))),$IC176,"")</f>
        <v/>
      </c>
      <c r="JY176" s="293" t="str">
        <f>IF(AND(ISNUMBER(JY$14),ISNUMBER(MATCH($IC176,DK$15:DK$313,0))),$IC176,"")</f>
        <v/>
      </c>
      <c r="JZ176" s="293" t="str">
        <f>IF(AND(ISNUMBER(JZ$14),ISNUMBER(MATCH($IC176,DL$15:DL$313,0))),$IC176,"")</f>
        <v/>
      </c>
      <c r="KA176" s="293" t="str">
        <f>IF(AND(ISNUMBER(KA$14),ISNUMBER(MATCH($IC176,DM$15:DM$313,0))),$IC176,"")</f>
        <v/>
      </c>
      <c r="KB176" s="293" t="str">
        <f>IF(AND(ISNUMBER(KB$14),ISNUMBER(MATCH($IC176,DN$15:DN$313,0))),$IC176,"")</f>
        <v/>
      </c>
      <c r="KC176" s="293" t="str">
        <f>IF(AND(ISNUMBER(KC$14),ISNUMBER(MATCH($IC176,DO$15:DO$313,0))),$IC176,"")</f>
        <v/>
      </c>
      <c r="KD176" s="293" t="str">
        <f>IF(AND(ISNUMBER(KD$14),ISNUMBER(MATCH($IC176,DP$15:DP$313,0))),$IC176,"")</f>
        <v/>
      </c>
      <c r="KE176" s="293" t="str">
        <f>IF(AND(ISNUMBER(KE$14),ISNUMBER(MATCH($IC176,DQ$15:DQ$313,0))),$IC176,"")</f>
        <v/>
      </c>
      <c r="KF176" s="293" t="str">
        <f>IF(AND(ISNUMBER(KF$14),ISNUMBER(MATCH($IC176,DR$15:DR$313,0))),$IC176,"")</f>
        <v/>
      </c>
      <c r="KG176" s="293" t="str">
        <f>IF(AND(ISNUMBER(KG$14),ISNUMBER(MATCH($IC176,DS$15:DS$313,0))),$IC176,"")</f>
        <v/>
      </c>
      <c r="KH176" s="293" t="str">
        <f>IF(AND(ISNUMBER(KH$14),ISNUMBER(MATCH($IC176,DT$15:DT$313,0))),$IC176,"")</f>
        <v/>
      </c>
      <c r="KI176" s="293" t="str">
        <f>IF(AND(ISNUMBER(KI$14),ISNUMBER(MATCH($IC176,DU$15:DU$313,0))),$IC176,"")</f>
        <v/>
      </c>
      <c r="KJ176" s="293" t="str">
        <f>IF(AND(ISNUMBER(KJ$14),ISNUMBER(MATCH($IC176,DV$15:DV$313,0))),$IC176,"")</f>
        <v/>
      </c>
      <c r="KK176" s="293" t="str">
        <f>IF(AND(ISNUMBER(KK$14),ISNUMBER(MATCH($IC176,DW$15:DW$313,0))),$IC176,"")</f>
        <v/>
      </c>
      <c r="KL176" s="293" t="str">
        <f>IF(AND(ISNUMBER(KL$14),ISNUMBER(MATCH($IC176,DX$15:DX$313,0))),$IC176,"")</f>
        <v/>
      </c>
      <c r="KM176" s="293" t="str">
        <f>IF(AND(ISNUMBER(KM$14),ISNUMBER(MATCH($IC176,DY$15:DY$313,0))),$IC176,"")</f>
        <v/>
      </c>
      <c r="KN176" s="293" t="str">
        <f>IF(AND(ISNUMBER(KN$14),ISNUMBER(MATCH($IC176,DZ$15:DZ$313,0))),$IC176,"")</f>
        <v/>
      </c>
      <c r="KO176" s="293" t="str">
        <f>IF(AND(ISNUMBER(KO$14),ISNUMBER(MATCH($IC176,EA$15:EA$313,0))),$IC176,"")</f>
        <v/>
      </c>
      <c r="KP176" s="293" t="str">
        <f>IF(AND(ISNUMBER(KP$14),ISNUMBER(MATCH($IC176,EB$15:EB$313,0))),$IC176,"")</f>
        <v/>
      </c>
      <c r="KQ176" s="293" t="str">
        <f>IF(AND(ISNUMBER(KQ$14),ISNUMBER(MATCH($IC176,EC$15:EC$313,0))),$IC176,"")</f>
        <v/>
      </c>
      <c r="KR176" s="293" t="str">
        <f>IF(AND(ISNUMBER(KR$14),ISNUMBER(MATCH($IC176,ED$15:ED$313,0))),$IC176,"")</f>
        <v/>
      </c>
      <c r="KS176" s="293" t="str">
        <f>IF(AND(ISNUMBER(KS$14),ISNUMBER(MATCH($IC176,EE$15:EE$313,0))),$IC176,"")</f>
        <v/>
      </c>
      <c r="KT176" s="293" t="str">
        <f>IF(AND(ISNUMBER(KT$14),ISNUMBER(MATCH($IC176,EF$15:EF$313,0))),$IC176,"")</f>
        <v/>
      </c>
      <c r="KU176" s="293" t="str">
        <f>IF(AND(ISNUMBER(KU$14),ISNUMBER(MATCH($IC176,EG$15:EG$313,0))),$IC176,"")</f>
        <v/>
      </c>
      <c r="KV176" s="293" t="str">
        <f>IF(AND(ISNUMBER(KV$14),ISNUMBER(MATCH($IC176,EH$15:EH$313,0))),$IC176,"")</f>
        <v/>
      </c>
      <c r="KW176" s="293" t="str">
        <f>IF(AND(ISNUMBER(KW$14),ISNUMBER(MATCH($IC176,EI$15:EI$313,0))),$IC176,"")</f>
        <v/>
      </c>
      <c r="KX176" s="293" t="str">
        <f>IF(AND(ISNUMBER(KX$14),ISNUMBER(MATCH($IC176,EJ$15:EJ$313,0))),$IC176,"")</f>
        <v/>
      </c>
      <c r="KY176" s="293" t="str">
        <f>IF(AND(ISNUMBER(KY$14),ISNUMBER(MATCH($IC176,EK$15:EK$313,0))),$IC176,"")</f>
        <v/>
      </c>
      <c r="KZ176" s="293"/>
      <c r="LA176" s="293"/>
      <c r="LB176" s="293"/>
      <c r="LC176" s="75">
        <f>COUNTIF(JX176:KY176,"="&amp;IC176)</f>
        <v>0</v>
      </c>
      <c r="LD176" s="71"/>
      <c r="LE176" s="71"/>
      <c r="LF176" s="71"/>
      <c r="LG176" s="71"/>
      <c r="LH176" s="71"/>
      <c r="LI176" s="71"/>
      <c r="LJ176" s="71"/>
      <c r="LK176" s="71"/>
      <c r="LL176" s="71"/>
      <c r="LM176" s="71"/>
      <c r="LN176" s="71"/>
      <c r="LO176" s="71"/>
      <c r="LP176" s="71"/>
      <c r="LQ176" s="71"/>
    </row>
    <row r="177" spans="1:329" ht="6" customHeight="1" x14ac:dyDescent="0.25">
      <c r="A177" s="80"/>
      <c r="B177" s="305">
        <f t="shared" si="360"/>
        <v>163</v>
      </c>
      <c r="C177" s="86" t="s">
        <v>443</v>
      </c>
      <c r="D177" s="305" t="s">
        <v>452</v>
      </c>
      <c r="E177" s="71"/>
      <c r="F177" s="260"/>
      <c r="G177" s="261"/>
      <c r="H177" s="262"/>
      <c r="I177" s="260"/>
      <c r="J177" s="261"/>
      <c r="K177" s="262"/>
      <c r="L177" s="260"/>
      <c r="M177" s="261"/>
      <c r="N177" s="262"/>
      <c r="O177" s="260"/>
      <c r="P177" s="261"/>
      <c r="Q177" s="262"/>
      <c r="R177" s="260"/>
      <c r="S177" s="261"/>
      <c r="T177" s="262"/>
      <c r="U177" s="260"/>
      <c r="V177" s="261"/>
      <c r="W177" s="262"/>
      <c r="X177" s="260"/>
      <c r="Y177" s="261"/>
      <c r="Z177" s="262"/>
      <c r="AA177" s="260"/>
      <c r="AB177" s="261"/>
      <c r="AC177" s="262"/>
      <c r="AD177" s="260"/>
      <c r="AE177" s="261"/>
      <c r="AF177" s="262"/>
      <c r="AG177" s="260"/>
      <c r="AH177" s="261"/>
      <c r="AI177" s="262"/>
      <c r="AJ177" s="260"/>
      <c r="AK177" s="261"/>
      <c r="AL177" s="262"/>
      <c r="AM177" s="260"/>
      <c r="AN177" s="261"/>
      <c r="AO177" s="262"/>
      <c r="AP177" s="283"/>
      <c r="AQ177" s="356"/>
      <c r="AR177" s="351"/>
      <c r="AS177" s="283"/>
      <c r="AT177" s="356"/>
      <c r="AU177" s="351"/>
      <c r="AV177" s="260"/>
      <c r="AW177" s="261"/>
      <c r="AX177" s="262"/>
      <c r="AY177" s="260"/>
      <c r="AZ177" s="261"/>
      <c r="BA177" s="262"/>
      <c r="BB177" s="260"/>
      <c r="BC177" s="261"/>
      <c r="BD177" s="262"/>
      <c r="BE177" s="260"/>
      <c r="BF177" s="261"/>
      <c r="BG177" s="262"/>
      <c r="BH177" s="260"/>
      <c r="BI177" s="261"/>
      <c r="BJ177" s="262"/>
      <c r="BK177" s="260"/>
      <c r="BL177" s="261"/>
      <c r="BM177" s="262"/>
      <c r="BN177" s="260"/>
      <c r="BO177" s="261"/>
      <c r="BP177" s="262"/>
      <c r="BQ177" s="260"/>
      <c r="BR177" s="261"/>
      <c r="BS177" s="262"/>
      <c r="BT177" s="260"/>
      <c r="BU177" s="261"/>
      <c r="BV177" s="262"/>
      <c r="BW177" s="260"/>
      <c r="BX177" s="261"/>
      <c r="BY177" s="262"/>
      <c r="BZ177" s="260"/>
      <c r="CA177" s="261"/>
      <c r="CB177" s="262"/>
      <c r="CC177" s="260"/>
      <c r="CD177" s="261"/>
      <c r="CE177" s="262"/>
      <c r="CF177" s="376" t="s">
        <v>2</v>
      </c>
      <c r="CG177" s="229"/>
      <c r="CH177" s="230" t="str">
        <f>IF(ISNUMBER(FW177),IF(ISNUMBER(MATCH(GA177,$CG$15:$CG$313,0)),0,MAX(CH$14:CH176)+1),"")</f>
        <v/>
      </c>
      <c r="CI177" s="7" t="str">
        <f t="shared" si="265"/>
        <v/>
      </c>
      <c r="CJ177" s="7" t="str">
        <f t="shared" si="266"/>
        <v/>
      </c>
      <c r="CK177" s="7" t="str">
        <f t="shared" si="267"/>
        <v/>
      </c>
      <c r="CL177" s="7" t="str">
        <f t="shared" si="268"/>
        <v/>
      </c>
      <c r="CM177" s="7" t="str">
        <f t="shared" si="269"/>
        <v/>
      </c>
      <c r="CN177" s="7" t="str">
        <f t="shared" si="270"/>
        <v/>
      </c>
      <c r="CO177" s="7" t="str">
        <f t="shared" si="271"/>
        <v/>
      </c>
      <c r="CP177" s="7" t="str">
        <f t="shared" si="272"/>
        <v/>
      </c>
      <c r="CQ177" s="7" t="str">
        <f t="shared" si="273"/>
        <v/>
      </c>
      <c r="CR177" s="7" t="str">
        <f t="shared" si="274"/>
        <v/>
      </c>
      <c r="CS177" s="7" t="str">
        <f t="shared" si="275"/>
        <v/>
      </c>
      <c r="CT177" s="7" t="str">
        <f t="shared" si="276"/>
        <v/>
      </c>
      <c r="CU177" s="7" t="str">
        <f t="shared" si="277"/>
        <v/>
      </c>
      <c r="CV177" s="7" t="str">
        <f t="shared" si="278"/>
        <v/>
      </c>
      <c r="CW177" s="7" t="str">
        <f t="shared" si="279"/>
        <v/>
      </c>
      <c r="CX177" s="7" t="str">
        <f t="shared" si="280"/>
        <v/>
      </c>
      <c r="CY177" s="7" t="str">
        <f t="shared" si="281"/>
        <v/>
      </c>
      <c r="CZ177" s="7" t="str">
        <f t="shared" si="282"/>
        <v/>
      </c>
      <c r="DA177" s="7" t="str">
        <f t="shared" si="283"/>
        <v/>
      </c>
      <c r="DB177" s="7" t="str">
        <f t="shared" si="284"/>
        <v/>
      </c>
      <c r="DC177" s="7" t="str">
        <f t="shared" si="285"/>
        <v/>
      </c>
      <c r="DD177" s="7" t="str">
        <f t="shared" si="286"/>
        <v/>
      </c>
      <c r="DE177" s="7">
        <f t="shared" si="287"/>
        <v>23</v>
      </c>
      <c r="DF177" s="7" t="str">
        <f t="shared" si="288"/>
        <v/>
      </c>
      <c r="DG177" s="7" t="str">
        <f t="shared" si="289"/>
        <v/>
      </c>
      <c r="DH177" s="7" t="str">
        <f t="shared" si="290"/>
        <v/>
      </c>
      <c r="DI177" s="65" t="s">
        <v>2</v>
      </c>
      <c r="DJ177" s="309" t="str">
        <f t="shared" si="291"/>
        <v>-</v>
      </c>
      <c r="DK177" s="309" t="str">
        <f t="shared" si="292"/>
        <v>-</v>
      </c>
      <c r="DL177" s="309" t="str">
        <f t="shared" si="293"/>
        <v>-</v>
      </c>
      <c r="DM177" s="309" t="str">
        <f t="shared" si="294"/>
        <v>-</v>
      </c>
      <c r="DN177" s="309" t="str">
        <f t="shared" si="295"/>
        <v>-</v>
      </c>
      <c r="DO177" s="309" t="str">
        <f t="shared" si="296"/>
        <v>-</v>
      </c>
      <c r="DP177" s="309" t="str">
        <f t="shared" si="297"/>
        <v>-</v>
      </c>
      <c r="DQ177" s="309" t="str">
        <f t="shared" si="298"/>
        <v>-</v>
      </c>
      <c r="DR177" s="309" t="str">
        <f t="shared" si="299"/>
        <v>-</v>
      </c>
      <c r="DS177" s="309" t="str">
        <f t="shared" si="300"/>
        <v>-</v>
      </c>
      <c r="DT177" s="309" t="str">
        <f t="shared" si="301"/>
        <v>-</v>
      </c>
      <c r="DU177" s="309" t="str">
        <f t="shared" si="302"/>
        <v>-</v>
      </c>
      <c r="DV177" s="309" t="str">
        <f t="shared" si="303"/>
        <v>-</v>
      </c>
      <c r="DW177" s="309" t="str">
        <f t="shared" si="304"/>
        <v>-</v>
      </c>
      <c r="DX177" s="309" t="str">
        <f t="shared" si="305"/>
        <v>-</v>
      </c>
      <c r="DY177" s="309" t="str">
        <f t="shared" si="306"/>
        <v>-</v>
      </c>
      <c r="DZ177" s="309" t="str">
        <f t="shared" si="307"/>
        <v>-</v>
      </c>
      <c r="EA177" s="309" t="str">
        <f t="shared" si="308"/>
        <v>-</v>
      </c>
      <c r="EB177" s="309" t="str">
        <f t="shared" si="309"/>
        <v>-</v>
      </c>
      <c r="EC177" s="309" t="str">
        <f t="shared" si="310"/>
        <v>-</v>
      </c>
      <c r="ED177" s="309" t="str">
        <f t="shared" si="311"/>
        <v>-</v>
      </c>
      <c r="EE177" s="309" t="str">
        <f t="shared" si="312"/>
        <v>-</v>
      </c>
      <c r="EF177" s="309" t="str">
        <f t="shared" si="313"/>
        <v>Gamma</v>
      </c>
      <c r="EG177" s="309" t="str">
        <f t="shared" si="314"/>
        <v>-</v>
      </c>
      <c r="EH177" s="309" t="str">
        <f t="shared" si="315"/>
        <v>-</v>
      </c>
      <c r="EI177" s="309" t="str">
        <f t="shared" si="316"/>
        <v>-</v>
      </c>
      <c r="EJ177" s="7"/>
      <c r="EK177" s="7"/>
      <c r="EL177" s="7"/>
      <c r="EM177" s="34"/>
      <c r="EN177" s="66" t="str">
        <f t="shared" si="317"/>
        <v>-</v>
      </c>
      <c r="EO177" s="66" t="str">
        <f t="shared" si="318"/>
        <v>-</v>
      </c>
      <c r="EP177" s="66" t="str">
        <f t="shared" si="319"/>
        <v>-</v>
      </c>
      <c r="EQ177" s="66" t="str">
        <f t="shared" si="320"/>
        <v>-</v>
      </c>
      <c r="ER177" s="66" t="str">
        <f t="shared" si="321"/>
        <v>-</v>
      </c>
      <c r="ES177" s="66" t="str">
        <f t="shared" si="322"/>
        <v>-</v>
      </c>
      <c r="ET177" s="66" t="str">
        <f t="shared" si="323"/>
        <v>-</v>
      </c>
      <c r="EU177" s="66" t="str">
        <f t="shared" si="324"/>
        <v>-</v>
      </c>
      <c r="EV177" s="66" t="str">
        <f t="shared" si="325"/>
        <v>-</v>
      </c>
      <c r="EW177" s="66" t="str">
        <f t="shared" si="326"/>
        <v>-</v>
      </c>
      <c r="EX177" s="66" t="str">
        <f t="shared" si="327"/>
        <v>-</v>
      </c>
      <c r="EY177" s="66" t="str">
        <f t="shared" si="328"/>
        <v>-</v>
      </c>
      <c r="EZ177" s="66" t="str">
        <f t="shared" si="329"/>
        <v>-</v>
      </c>
      <c r="FA177" s="66" t="str">
        <f t="shared" si="330"/>
        <v>-</v>
      </c>
      <c r="FB177" s="66" t="str">
        <f t="shared" si="331"/>
        <v>-</v>
      </c>
      <c r="FC177" s="66" t="str">
        <f t="shared" si="332"/>
        <v>-</v>
      </c>
      <c r="FD177" s="66" t="str">
        <f t="shared" si="333"/>
        <v>-</v>
      </c>
      <c r="FE177" s="66" t="str">
        <f t="shared" si="334"/>
        <v>-</v>
      </c>
      <c r="FF177" s="66" t="str">
        <f t="shared" si="335"/>
        <v>-</v>
      </c>
      <c r="FG177" s="66" t="str">
        <f t="shared" si="336"/>
        <v>-</v>
      </c>
      <c r="FH177" s="66" t="str">
        <f t="shared" si="337"/>
        <v>-</v>
      </c>
      <c r="FI177" s="66" t="str">
        <f t="shared" si="338"/>
        <v>-</v>
      </c>
      <c r="FJ177" s="66">
        <f t="shared" si="339"/>
        <v>4894.3</v>
      </c>
      <c r="FK177" s="66" t="str">
        <f t="shared" si="340"/>
        <v>-</v>
      </c>
      <c r="FL177" s="66" t="str">
        <f t="shared" si="341"/>
        <v>-</v>
      </c>
      <c r="FM177" s="66" t="str">
        <f t="shared" si="342"/>
        <v>-</v>
      </c>
      <c r="FN177" s="7"/>
      <c r="FO177" s="7"/>
      <c r="FP177" s="7"/>
      <c r="FQ177" s="97" t="s">
        <v>2</v>
      </c>
      <c r="FR177" s="71"/>
      <c r="FS177" s="7">
        <f>IF(ISNUMBER(INDEX($CI$15:$DI$314,$B177,GC$5)),MAX(FS$14:FS176)+1,0)</f>
        <v>24</v>
      </c>
      <c r="FT177" s="7" t="str">
        <f t="shared" si="343"/>
        <v/>
      </c>
      <c r="FU177" s="7" t="str">
        <f t="shared" si="344"/>
        <v/>
      </c>
      <c r="FV177" s="291">
        <f t="shared" si="345"/>
        <v>163</v>
      </c>
      <c r="FW177" s="291" t="str">
        <f t="shared" si="346"/>
        <v/>
      </c>
      <c r="FX177" s="291"/>
      <c r="FY177" s="85" t="str">
        <f t="shared" si="347"/>
        <v/>
      </c>
      <c r="FZ177" s="338">
        <f t="shared" si="348"/>
        <v>0</v>
      </c>
      <c r="GA177" s="316" t="str">
        <f t="shared" si="349"/>
        <v/>
      </c>
      <c r="GB177" s="28" t="str">
        <f t="shared" si="350"/>
        <v/>
      </c>
      <c r="GC177" s="243"/>
      <c r="GD177" s="72"/>
      <c r="GE177" s="72"/>
      <c r="GF177" s="72"/>
      <c r="GG177" s="72"/>
      <c r="GH177" s="72"/>
      <c r="GI177" s="72"/>
      <c r="GJ177" s="72"/>
      <c r="GK177" s="72"/>
      <c r="GL177" s="72"/>
      <c r="GM177" s="72"/>
      <c r="GN177" s="72"/>
      <c r="GO177" s="279" t="str">
        <f>IF(IF(ISNUMBER(MATCH(INDEX($HA177:$LB177,1,GO$14),$GA$15:$GA$313,0)),1,"")=1,INDEX($HA177:$LB177,1,GO$14),"")</f>
        <v/>
      </c>
      <c r="GP177" s="286" t="str">
        <f t="shared" si="351"/>
        <v/>
      </c>
      <c r="GQ177" s="72"/>
      <c r="GR177" s="339" t="str">
        <f>IF(ISNUMBER(IF177),INDEX($GA$15:$GA$313,MATCH(IF177,$IE$15:$IE$190,0),1),"")</f>
        <v/>
      </c>
      <c r="GS177" s="341" t="str">
        <f t="shared" si="352"/>
        <v/>
      </c>
      <c r="GT177" s="340" t="str">
        <f t="shared" si="353"/>
        <v/>
      </c>
      <c r="GU177" s="72"/>
      <c r="GV177" s="72"/>
      <c r="GW177" s="72"/>
      <c r="GX177" s="72"/>
      <c r="GY177" s="72"/>
      <c r="GZ177" s="71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293"/>
      <c r="HL177" s="293"/>
      <c r="HM177" s="75"/>
      <c r="HN177" s="293">
        <f>IF(HA177&lt;&gt;"",MAX(HN$14:HN176)+1,0)</f>
        <v>0</v>
      </c>
      <c r="HO177" s="293">
        <f>IF(HB177&lt;&gt;"",MAX(HO$14:HO176)+1,0)</f>
        <v>0</v>
      </c>
      <c r="HP177" s="293">
        <f>IF(HC177&lt;&gt;"",MAX(HP$14:HP176)+1,0)</f>
        <v>0</v>
      </c>
      <c r="HQ177" s="293">
        <f>IF(HD177&lt;&gt;"",MAX(HQ$14:HQ176)+1,0)</f>
        <v>0</v>
      </c>
      <c r="HR177" s="293">
        <f>IF(HE177&lt;&gt;"",MAX(HR$14:HR176)+1,0)</f>
        <v>0</v>
      </c>
      <c r="HS177" s="293">
        <f>IF(HF177&lt;&gt;"",MAX(HS$14:HS176)+1,0)</f>
        <v>0</v>
      </c>
      <c r="HT177" s="293">
        <f>IF(HG177&lt;&gt;"",MAX(HT$14:HT176)+1,0)</f>
        <v>0</v>
      </c>
      <c r="HU177" s="293">
        <f>IF(HH177&lt;&gt;"",MAX(HU$14:HU176)+1,0)</f>
        <v>0</v>
      </c>
      <c r="HV177" s="293">
        <f>IF(HI177&lt;&gt;"",MAX(HV$14:HV176)+1,0)</f>
        <v>0</v>
      </c>
      <c r="HW177" s="293">
        <f>IF(HJ177&lt;&gt;"",MAX(HW$14:HW176)+1,0)</f>
        <v>0</v>
      </c>
      <c r="HX177" s="293">
        <f>IF(HK177&lt;&gt;"",MAX(HX$14:HX176)+1,0)</f>
        <v>0</v>
      </c>
      <c r="HY177" s="293">
        <f>IF(HL177&lt;&gt;"",MAX(HY$14:HY176)+1,0)</f>
        <v>0</v>
      </c>
      <c r="HZ177" s="75">
        <f t="shared" si="354"/>
        <v>5</v>
      </c>
      <c r="IA177" s="75">
        <f t="shared" si="355"/>
        <v>0</v>
      </c>
      <c r="IB177" s="75">
        <f t="shared" si="356"/>
        <v>23</v>
      </c>
      <c r="IC177" s="75">
        <f t="shared" si="357"/>
        <v>0</v>
      </c>
      <c r="ID177" s="395" t="str">
        <f t="shared" si="358"/>
        <v/>
      </c>
      <c r="IE177" s="394">
        <f>IF(ISNUMBER(MATCH(GA177,$IC$15:$IC$313,0)),0,MAX(IE$14:IE176)+1)</f>
        <v>0</v>
      </c>
      <c r="IF177" s="394" t="str">
        <f t="shared" si="359"/>
        <v/>
      </c>
      <c r="IG177" s="383"/>
      <c r="IH177" s="80"/>
      <c r="II177" s="19"/>
      <c r="IJ177" s="282"/>
      <c r="IK177" s="71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W177" s="71"/>
      <c r="JX177" s="293" t="str">
        <f>IF(AND(ISNUMBER(JX$14),ISNUMBER(MATCH($IC177,DJ$15:DJ$313,0))),$IC177,"")</f>
        <v/>
      </c>
      <c r="JY177" s="293" t="str">
        <f>IF(AND(ISNUMBER(JY$14),ISNUMBER(MATCH($IC177,DK$15:DK$313,0))),$IC177,"")</f>
        <v/>
      </c>
      <c r="JZ177" s="293" t="str">
        <f>IF(AND(ISNUMBER(JZ$14),ISNUMBER(MATCH($IC177,DL$15:DL$313,0))),$IC177,"")</f>
        <v/>
      </c>
      <c r="KA177" s="293" t="str">
        <f>IF(AND(ISNUMBER(KA$14),ISNUMBER(MATCH($IC177,DM$15:DM$313,0))),$IC177,"")</f>
        <v/>
      </c>
      <c r="KB177" s="293" t="str">
        <f>IF(AND(ISNUMBER(KB$14),ISNUMBER(MATCH($IC177,DN$15:DN$313,0))),$IC177,"")</f>
        <v/>
      </c>
      <c r="KC177" s="293" t="str">
        <f>IF(AND(ISNUMBER(KC$14),ISNUMBER(MATCH($IC177,DO$15:DO$313,0))),$IC177,"")</f>
        <v/>
      </c>
      <c r="KD177" s="293" t="str">
        <f>IF(AND(ISNUMBER(KD$14),ISNUMBER(MATCH($IC177,DP$15:DP$313,0))),$IC177,"")</f>
        <v/>
      </c>
      <c r="KE177" s="293" t="str">
        <f>IF(AND(ISNUMBER(KE$14),ISNUMBER(MATCH($IC177,DQ$15:DQ$313,0))),$IC177,"")</f>
        <v/>
      </c>
      <c r="KF177" s="293" t="str">
        <f>IF(AND(ISNUMBER(KF$14),ISNUMBER(MATCH($IC177,DR$15:DR$313,0))),$IC177,"")</f>
        <v/>
      </c>
      <c r="KG177" s="293" t="str">
        <f>IF(AND(ISNUMBER(KG$14),ISNUMBER(MATCH($IC177,DS$15:DS$313,0))),$IC177,"")</f>
        <v/>
      </c>
      <c r="KH177" s="293" t="str">
        <f>IF(AND(ISNUMBER(KH$14),ISNUMBER(MATCH($IC177,DT$15:DT$313,0))),$IC177,"")</f>
        <v/>
      </c>
      <c r="KI177" s="293" t="str">
        <f>IF(AND(ISNUMBER(KI$14),ISNUMBER(MATCH($IC177,DU$15:DU$313,0))),$IC177,"")</f>
        <v/>
      </c>
      <c r="KJ177" s="293" t="str">
        <f>IF(AND(ISNUMBER(KJ$14),ISNUMBER(MATCH($IC177,DV$15:DV$313,0))),$IC177,"")</f>
        <v/>
      </c>
      <c r="KK177" s="293" t="str">
        <f>IF(AND(ISNUMBER(KK$14),ISNUMBER(MATCH($IC177,DW$15:DW$313,0))),$IC177,"")</f>
        <v/>
      </c>
      <c r="KL177" s="293" t="str">
        <f>IF(AND(ISNUMBER(KL$14),ISNUMBER(MATCH($IC177,DX$15:DX$313,0))),$IC177,"")</f>
        <v/>
      </c>
      <c r="KM177" s="293" t="str">
        <f>IF(AND(ISNUMBER(KM$14),ISNUMBER(MATCH($IC177,DY$15:DY$313,0))),$IC177,"")</f>
        <v/>
      </c>
      <c r="KN177" s="293" t="str">
        <f>IF(AND(ISNUMBER(KN$14),ISNUMBER(MATCH($IC177,DZ$15:DZ$313,0))),$IC177,"")</f>
        <v/>
      </c>
      <c r="KO177" s="293" t="str">
        <f>IF(AND(ISNUMBER(KO$14),ISNUMBER(MATCH($IC177,EA$15:EA$313,0))),$IC177,"")</f>
        <v/>
      </c>
      <c r="KP177" s="293" t="str">
        <f>IF(AND(ISNUMBER(KP$14),ISNUMBER(MATCH($IC177,EB$15:EB$313,0))),$IC177,"")</f>
        <v/>
      </c>
      <c r="KQ177" s="293" t="str">
        <f>IF(AND(ISNUMBER(KQ$14),ISNUMBER(MATCH($IC177,EC$15:EC$313,0))),$IC177,"")</f>
        <v/>
      </c>
      <c r="KR177" s="293" t="str">
        <f>IF(AND(ISNUMBER(KR$14),ISNUMBER(MATCH($IC177,ED$15:ED$313,0))),$IC177,"")</f>
        <v/>
      </c>
      <c r="KS177" s="293" t="str">
        <f>IF(AND(ISNUMBER(KS$14),ISNUMBER(MATCH($IC177,EE$15:EE$313,0))),$IC177,"")</f>
        <v/>
      </c>
      <c r="KT177" s="293" t="str">
        <f>IF(AND(ISNUMBER(KT$14),ISNUMBER(MATCH($IC177,EF$15:EF$313,0))),$IC177,"")</f>
        <v/>
      </c>
      <c r="KU177" s="293" t="str">
        <f>IF(AND(ISNUMBER(KU$14),ISNUMBER(MATCH($IC177,EG$15:EG$313,0))),$IC177,"")</f>
        <v/>
      </c>
      <c r="KV177" s="293" t="str">
        <f>IF(AND(ISNUMBER(KV$14),ISNUMBER(MATCH($IC177,EH$15:EH$313,0))),$IC177,"")</f>
        <v/>
      </c>
      <c r="KW177" s="293" t="str">
        <f>IF(AND(ISNUMBER(KW$14),ISNUMBER(MATCH($IC177,EI$15:EI$313,0))),$IC177,"")</f>
        <v/>
      </c>
      <c r="KX177" s="293" t="str">
        <f>IF(AND(ISNUMBER(KX$14),ISNUMBER(MATCH($IC177,EJ$15:EJ$313,0))),$IC177,"")</f>
        <v/>
      </c>
      <c r="KY177" s="293" t="str">
        <f>IF(AND(ISNUMBER(KY$14),ISNUMBER(MATCH($IC177,EK$15:EK$313,0))),$IC177,"")</f>
        <v/>
      </c>
      <c r="KZ177" s="293"/>
      <c r="LA177" s="293"/>
      <c r="LB177" s="293"/>
      <c r="LC177" s="75">
        <f>COUNTIF(JX177:KY177,"="&amp;IC177)</f>
        <v>0</v>
      </c>
      <c r="LD177" s="71"/>
      <c r="LE177" s="71"/>
      <c r="LF177" s="71"/>
      <c r="LG177" s="71"/>
      <c r="LH177" s="71"/>
      <c r="LI177" s="71"/>
      <c r="LJ177" s="71"/>
      <c r="LK177" s="71"/>
      <c r="LL177" s="71"/>
      <c r="LM177" s="71"/>
      <c r="LN177" s="71"/>
      <c r="LO177" s="71"/>
      <c r="LP177" s="71"/>
      <c r="LQ177" s="71"/>
    </row>
    <row r="178" spans="1:329" ht="6" customHeight="1" x14ac:dyDescent="0.25">
      <c r="A178" s="80"/>
      <c r="B178" s="305">
        <f t="shared" si="360"/>
        <v>164</v>
      </c>
      <c r="C178" s="86" t="s">
        <v>444</v>
      </c>
      <c r="D178" s="305" t="s">
        <v>453</v>
      </c>
      <c r="E178" s="71"/>
      <c r="F178" s="260"/>
      <c r="G178" s="261"/>
      <c r="H178" s="262"/>
      <c r="I178" s="260"/>
      <c r="J178" s="261"/>
      <c r="K178" s="262"/>
      <c r="L178" s="260"/>
      <c r="M178" s="261"/>
      <c r="N178" s="262"/>
      <c r="O178" s="260"/>
      <c r="P178" s="261"/>
      <c r="Q178" s="262"/>
      <c r="R178" s="260"/>
      <c r="S178" s="261"/>
      <c r="T178" s="262"/>
      <c r="U178" s="260"/>
      <c r="V178" s="261"/>
      <c r="W178" s="262"/>
      <c r="X178" s="260"/>
      <c r="Y178" s="261"/>
      <c r="Z178" s="262"/>
      <c r="AA178" s="260"/>
      <c r="AB178" s="261"/>
      <c r="AC178" s="262"/>
      <c r="AD178" s="260"/>
      <c r="AE178" s="261"/>
      <c r="AF178" s="262"/>
      <c r="AG178" s="260"/>
      <c r="AH178" s="261"/>
      <c r="AI178" s="262"/>
      <c r="AJ178" s="260"/>
      <c r="AK178" s="261"/>
      <c r="AL178" s="262"/>
      <c r="AM178" s="260"/>
      <c r="AN178" s="261"/>
      <c r="AO178" s="262"/>
      <c r="AP178" s="283"/>
      <c r="AQ178" s="356"/>
      <c r="AR178" s="351"/>
      <c r="AS178" s="283"/>
      <c r="AT178" s="356"/>
      <c r="AU178" s="351"/>
      <c r="AV178" s="260"/>
      <c r="AW178" s="261"/>
      <c r="AX178" s="262"/>
      <c r="AY178" s="260"/>
      <c r="AZ178" s="261"/>
      <c r="BA178" s="262"/>
      <c r="BB178" s="260"/>
      <c r="BC178" s="261"/>
      <c r="BD178" s="262"/>
      <c r="BE178" s="260"/>
      <c r="BF178" s="261"/>
      <c r="BG178" s="262"/>
      <c r="BH178" s="260"/>
      <c r="BI178" s="261"/>
      <c r="BJ178" s="262"/>
      <c r="BK178" s="260"/>
      <c r="BL178" s="261"/>
      <c r="BM178" s="262"/>
      <c r="BN178" s="260"/>
      <c r="BO178" s="261"/>
      <c r="BP178" s="262"/>
      <c r="BQ178" s="260"/>
      <c r="BR178" s="261"/>
      <c r="BS178" s="262"/>
      <c r="BT178" s="260"/>
      <c r="BU178" s="261"/>
      <c r="BV178" s="262"/>
      <c r="BW178" s="260"/>
      <c r="BX178" s="261"/>
      <c r="BY178" s="262"/>
      <c r="BZ178" s="260"/>
      <c r="CA178" s="261"/>
      <c r="CB178" s="262"/>
      <c r="CC178" s="260"/>
      <c r="CD178" s="261"/>
      <c r="CE178" s="262"/>
      <c r="CF178" s="376" t="s">
        <v>2</v>
      </c>
      <c r="CG178" s="229"/>
      <c r="CH178" s="230" t="str">
        <f>IF(ISNUMBER(FW178),IF(ISNUMBER(MATCH(GA178,$CG$15:$CG$313,0)),0,MAX(CH$14:CH177)+1),"")</f>
        <v/>
      </c>
      <c r="CI178" s="7" t="str">
        <f t="shared" si="265"/>
        <v/>
      </c>
      <c r="CJ178" s="7" t="str">
        <f t="shared" si="266"/>
        <v/>
      </c>
      <c r="CK178" s="7" t="str">
        <f t="shared" si="267"/>
        <v/>
      </c>
      <c r="CL178" s="7" t="str">
        <f t="shared" si="268"/>
        <v/>
      </c>
      <c r="CM178" s="7" t="str">
        <f t="shared" si="269"/>
        <v/>
      </c>
      <c r="CN178" s="7" t="str">
        <f t="shared" si="270"/>
        <v/>
      </c>
      <c r="CO178" s="7" t="str">
        <f t="shared" si="271"/>
        <v/>
      </c>
      <c r="CP178" s="7" t="str">
        <f t="shared" si="272"/>
        <v/>
      </c>
      <c r="CQ178" s="7" t="str">
        <f t="shared" si="273"/>
        <v/>
      </c>
      <c r="CR178" s="7" t="str">
        <f t="shared" si="274"/>
        <v/>
      </c>
      <c r="CS178" s="7" t="str">
        <f t="shared" si="275"/>
        <v/>
      </c>
      <c r="CT178" s="7" t="str">
        <f t="shared" si="276"/>
        <v/>
      </c>
      <c r="CU178" s="7" t="str">
        <f t="shared" si="277"/>
        <v/>
      </c>
      <c r="CV178" s="7" t="str">
        <f t="shared" si="278"/>
        <v/>
      </c>
      <c r="CW178" s="7" t="str">
        <f t="shared" si="279"/>
        <v/>
      </c>
      <c r="CX178" s="7" t="str">
        <f t="shared" si="280"/>
        <v/>
      </c>
      <c r="CY178" s="7" t="str">
        <f t="shared" si="281"/>
        <v/>
      </c>
      <c r="CZ178" s="7" t="str">
        <f t="shared" si="282"/>
        <v/>
      </c>
      <c r="DA178" s="7" t="str">
        <f t="shared" si="283"/>
        <v/>
      </c>
      <c r="DB178" s="7" t="str">
        <f t="shared" si="284"/>
        <v/>
      </c>
      <c r="DC178" s="7" t="str">
        <f t="shared" si="285"/>
        <v/>
      </c>
      <c r="DD178" s="7" t="str">
        <f t="shared" si="286"/>
        <v/>
      </c>
      <c r="DE178" s="7">
        <f t="shared" si="287"/>
        <v>24</v>
      </c>
      <c r="DF178" s="7" t="str">
        <f t="shared" si="288"/>
        <v/>
      </c>
      <c r="DG178" s="7" t="str">
        <f t="shared" si="289"/>
        <v/>
      </c>
      <c r="DH178" s="7" t="str">
        <f t="shared" si="290"/>
        <v/>
      </c>
      <c r="DI178" s="65" t="s">
        <v>2</v>
      </c>
      <c r="DJ178" s="309" t="str">
        <f t="shared" si="291"/>
        <v>-</v>
      </c>
      <c r="DK178" s="309" t="str">
        <f t="shared" si="292"/>
        <v>-</v>
      </c>
      <c r="DL178" s="309" t="str">
        <f t="shared" si="293"/>
        <v>-</v>
      </c>
      <c r="DM178" s="309" t="str">
        <f t="shared" si="294"/>
        <v>-</v>
      </c>
      <c r="DN178" s="309" t="str">
        <f t="shared" si="295"/>
        <v>-</v>
      </c>
      <c r="DO178" s="309" t="str">
        <f t="shared" si="296"/>
        <v>-</v>
      </c>
      <c r="DP178" s="309" t="str">
        <f t="shared" si="297"/>
        <v>-</v>
      </c>
      <c r="DQ178" s="309" t="str">
        <f t="shared" si="298"/>
        <v>-</v>
      </c>
      <c r="DR178" s="309" t="str">
        <f t="shared" si="299"/>
        <v>-</v>
      </c>
      <c r="DS178" s="309" t="str">
        <f t="shared" si="300"/>
        <v>-</v>
      </c>
      <c r="DT178" s="309" t="str">
        <f t="shared" si="301"/>
        <v>-</v>
      </c>
      <c r="DU178" s="309" t="str">
        <f t="shared" si="302"/>
        <v>-</v>
      </c>
      <c r="DV178" s="309" t="str">
        <f t="shared" si="303"/>
        <v>-</v>
      </c>
      <c r="DW178" s="309" t="str">
        <f t="shared" si="304"/>
        <v>-</v>
      </c>
      <c r="DX178" s="309" t="str">
        <f t="shared" si="305"/>
        <v>-</v>
      </c>
      <c r="DY178" s="309" t="str">
        <f t="shared" si="306"/>
        <v>-</v>
      </c>
      <c r="DZ178" s="309" t="str">
        <f t="shared" si="307"/>
        <v>-</v>
      </c>
      <c r="EA178" s="309" t="str">
        <f t="shared" si="308"/>
        <v>-</v>
      </c>
      <c r="EB178" s="309" t="str">
        <f t="shared" si="309"/>
        <v>-</v>
      </c>
      <c r="EC178" s="309" t="str">
        <f t="shared" si="310"/>
        <v>-</v>
      </c>
      <c r="ED178" s="309" t="str">
        <f t="shared" si="311"/>
        <v>-</v>
      </c>
      <c r="EE178" s="309" t="str">
        <f t="shared" si="312"/>
        <v>-</v>
      </c>
      <c r="EF178" s="309" t="str">
        <f t="shared" si="313"/>
        <v>fr</v>
      </c>
      <c r="EG178" s="309" t="str">
        <f t="shared" si="314"/>
        <v>-</v>
      </c>
      <c r="EH178" s="309" t="str">
        <f t="shared" si="315"/>
        <v>-</v>
      </c>
      <c r="EI178" s="309" t="str">
        <f t="shared" si="316"/>
        <v>-</v>
      </c>
      <c r="EJ178" s="7"/>
      <c r="EK178" s="7"/>
      <c r="EL178" s="7"/>
      <c r="EM178" s="34"/>
      <c r="EN178" s="66" t="str">
        <f t="shared" si="317"/>
        <v>-</v>
      </c>
      <c r="EO178" s="66" t="str">
        <f t="shared" si="318"/>
        <v>-</v>
      </c>
      <c r="EP178" s="66" t="str">
        <f t="shared" si="319"/>
        <v>-</v>
      </c>
      <c r="EQ178" s="66" t="str">
        <f t="shared" si="320"/>
        <v>-</v>
      </c>
      <c r="ER178" s="66" t="str">
        <f t="shared" si="321"/>
        <v>-</v>
      </c>
      <c r="ES178" s="66" t="str">
        <f t="shared" si="322"/>
        <v>-</v>
      </c>
      <c r="ET178" s="66" t="str">
        <f t="shared" si="323"/>
        <v>-</v>
      </c>
      <c r="EU178" s="66" t="str">
        <f t="shared" si="324"/>
        <v>-</v>
      </c>
      <c r="EV178" s="66" t="str">
        <f t="shared" si="325"/>
        <v>-</v>
      </c>
      <c r="EW178" s="66" t="str">
        <f t="shared" si="326"/>
        <v>-</v>
      </c>
      <c r="EX178" s="66" t="str">
        <f t="shared" si="327"/>
        <v>-</v>
      </c>
      <c r="EY178" s="66" t="str">
        <f t="shared" si="328"/>
        <v>-</v>
      </c>
      <c r="EZ178" s="66" t="str">
        <f t="shared" si="329"/>
        <v>-</v>
      </c>
      <c r="FA178" s="66" t="str">
        <f t="shared" si="330"/>
        <v>-</v>
      </c>
      <c r="FB178" s="66" t="str">
        <f t="shared" si="331"/>
        <v>-</v>
      </c>
      <c r="FC178" s="66" t="str">
        <f t="shared" si="332"/>
        <v>-</v>
      </c>
      <c r="FD178" s="66" t="str">
        <f t="shared" si="333"/>
        <v>-</v>
      </c>
      <c r="FE178" s="66" t="str">
        <f t="shared" si="334"/>
        <v>-</v>
      </c>
      <c r="FF178" s="66" t="str">
        <f t="shared" si="335"/>
        <v>-</v>
      </c>
      <c r="FG178" s="66" t="str">
        <f t="shared" si="336"/>
        <v>-</v>
      </c>
      <c r="FH178" s="66" t="str">
        <f t="shared" si="337"/>
        <v>-</v>
      </c>
      <c r="FI178" s="66" t="str">
        <f t="shared" si="338"/>
        <v>-</v>
      </c>
      <c r="FJ178" s="66">
        <f t="shared" si="339"/>
        <v>3.4900000000000003E-4</v>
      </c>
      <c r="FK178" s="66" t="str">
        <f t="shared" si="340"/>
        <v>-</v>
      </c>
      <c r="FL178" s="66" t="str">
        <f t="shared" si="341"/>
        <v>-</v>
      </c>
      <c r="FM178" s="66" t="str">
        <f t="shared" si="342"/>
        <v>-</v>
      </c>
      <c r="FN178" s="7"/>
      <c r="FO178" s="7"/>
      <c r="FP178" s="7"/>
      <c r="FQ178" s="97" t="s">
        <v>2</v>
      </c>
      <c r="FR178" s="71"/>
      <c r="FS178" s="7">
        <f>IF(ISNUMBER(INDEX($CI$15:$DI$314,$B178,GC$5)),MAX(FS$14:FS177)+1,0)</f>
        <v>25</v>
      </c>
      <c r="FT178" s="7" t="str">
        <f t="shared" si="343"/>
        <v/>
      </c>
      <c r="FU178" s="7" t="str">
        <f t="shared" si="344"/>
        <v/>
      </c>
      <c r="FV178" s="291">
        <f t="shared" si="345"/>
        <v>164</v>
      </c>
      <c r="FW178" s="291" t="str">
        <f t="shared" si="346"/>
        <v/>
      </c>
      <c r="FX178" s="291"/>
      <c r="FY178" s="85" t="str">
        <f t="shared" si="347"/>
        <v/>
      </c>
      <c r="FZ178" s="338">
        <f t="shared" si="348"/>
        <v>0</v>
      </c>
      <c r="GA178" s="316" t="str">
        <f t="shared" si="349"/>
        <v/>
      </c>
      <c r="GB178" s="28" t="str">
        <f t="shared" si="350"/>
        <v/>
      </c>
      <c r="GC178" s="243"/>
      <c r="GD178" s="72"/>
      <c r="GE178" s="72"/>
      <c r="GF178" s="72"/>
      <c r="GG178" s="72"/>
      <c r="GH178" s="72"/>
      <c r="GI178" s="72"/>
      <c r="GJ178" s="72"/>
      <c r="GK178" s="72"/>
      <c r="GL178" s="72"/>
      <c r="GM178" s="72"/>
      <c r="GN178" s="72"/>
      <c r="GO178" s="279" t="str">
        <f>IF(IF(ISNUMBER(MATCH(INDEX($HA178:$LB178,1,GO$14),$GA$15:$GA$313,0)),1,"")=1,INDEX($HA178:$LB178,1,GO$14),"")</f>
        <v/>
      </c>
      <c r="GP178" s="286" t="str">
        <f t="shared" si="351"/>
        <v/>
      </c>
      <c r="GQ178" s="72"/>
      <c r="GR178" s="339" t="str">
        <f>IF(ISNUMBER(IF178),INDEX($GA$15:$GA$313,MATCH(IF178,$IE$15:$IE$190,0),1),"")</f>
        <v/>
      </c>
      <c r="GS178" s="341" t="str">
        <f t="shared" si="352"/>
        <v/>
      </c>
      <c r="GT178" s="340" t="str">
        <f t="shared" si="353"/>
        <v/>
      </c>
      <c r="GU178" s="72"/>
      <c r="GV178" s="72"/>
      <c r="GW178" s="72"/>
      <c r="GX178" s="72"/>
      <c r="GY178" s="72"/>
      <c r="GZ178" s="71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293"/>
      <c r="HL178" s="293"/>
      <c r="HM178" s="75"/>
      <c r="HN178" s="293">
        <f>IF(HA178&lt;&gt;"",MAX(HN$14:HN177)+1,0)</f>
        <v>0</v>
      </c>
      <c r="HO178" s="293">
        <f>IF(HB178&lt;&gt;"",MAX(HO$14:HO177)+1,0)</f>
        <v>0</v>
      </c>
      <c r="HP178" s="293">
        <f>IF(HC178&lt;&gt;"",MAX(HP$14:HP177)+1,0)</f>
        <v>0</v>
      </c>
      <c r="HQ178" s="293">
        <f>IF(HD178&lt;&gt;"",MAX(HQ$14:HQ177)+1,0)</f>
        <v>0</v>
      </c>
      <c r="HR178" s="293">
        <f>IF(HE178&lt;&gt;"",MAX(HR$14:HR177)+1,0)</f>
        <v>0</v>
      </c>
      <c r="HS178" s="293">
        <f>IF(HF178&lt;&gt;"",MAX(HS$14:HS177)+1,0)</f>
        <v>0</v>
      </c>
      <c r="HT178" s="293">
        <f>IF(HG178&lt;&gt;"",MAX(HT$14:HT177)+1,0)</f>
        <v>0</v>
      </c>
      <c r="HU178" s="293">
        <f>IF(HH178&lt;&gt;"",MAX(HU$14:HU177)+1,0)</f>
        <v>0</v>
      </c>
      <c r="HV178" s="293">
        <f>IF(HI178&lt;&gt;"",MAX(HV$14:HV177)+1,0)</f>
        <v>0</v>
      </c>
      <c r="HW178" s="293">
        <f>IF(HJ178&lt;&gt;"",MAX(HW$14:HW177)+1,0)</f>
        <v>0</v>
      </c>
      <c r="HX178" s="293">
        <f>IF(HK178&lt;&gt;"",MAX(HX$14:HX177)+1,0)</f>
        <v>0</v>
      </c>
      <c r="HY178" s="293">
        <f>IF(HL178&lt;&gt;"",MAX(HY$14:HY177)+1,0)</f>
        <v>0</v>
      </c>
      <c r="HZ178" s="75">
        <f t="shared" si="354"/>
        <v>5</v>
      </c>
      <c r="IA178" s="75">
        <f t="shared" si="355"/>
        <v>0</v>
      </c>
      <c r="IB178" s="75">
        <f t="shared" si="356"/>
        <v>24</v>
      </c>
      <c r="IC178" s="75">
        <f t="shared" si="357"/>
        <v>0</v>
      </c>
      <c r="ID178" s="395" t="str">
        <f t="shared" si="358"/>
        <v/>
      </c>
      <c r="IE178" s="394">
        <f>IF(ISNUMBER(MATCH(GA178,$IC$15:$IC$313,0)),0,MAX(IE$14:IE177)+1)</f>
        <v>0</v>
      </c>
      <c r="IF178" s="394" t="str">
        <f t="shared" si="359"/>
        <v/>
      </c>
      <c r="IG178" s="383"/>
      <c r="IH178" s="80"/>
      <c r="II178" s="19"/>
      <c r="IJ178" s="282"/>
      <c r="IK178" s="71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W178" s="71"/>
      <c r="JX178" s="293" t="str">
        <f>IF(AND(ISNUMBER(JX$14),ISNUMBER(MATCH($IC178,DJ$15:DJ$313,0))),$IC178,"")</f>
        <v/>
      </c>
      <c r="JY178" s="293" t="str">
        <f>IF(AND(ISNUMBER(JY$14),ISNUMBER(MATCH($IC178,DK$15:DK$313,0))),$IC178,"")</f>
        <v/>
      </c>
      <c r="JZ178" s="293" t="str">
        <f>IF(AND(ISNUMBER(JZ$14),ISNUMBER(MATCH($IC178,DL$15:DL$313,0))),$IC178,"")</f>
        <v/>
      </c>
      <c r="KA178" s="293" t="str">
        <f>IF(AND(ISNUMBER(KA$14),ISNUMBER(MATCH($IC178,DM$15:DM$313,0))),$IC178,"")</f>
        <v/>
      </c>
      <c r="KB178" s="293" t="str">
        <f>IF(AND(ISNUMBER(KB$14),ISNUMBER(MATCH($IC178,DN$15:DN$313,0))),$IC178,"")</f>
        <v/>
      </c>
      <c r="KC178" s="293" t="str">
        <f>IF(AND(ISNUMBER(KC$14),ISNUMBER(MATCH($IC178,DO$15:DO$313,0))),$IC178,"")</f>
        <v/>
      </c>
      <c r="KD178" s="293" t="str">
        <f>IF(AND(ISNUMBER(KD$14),ISNUMBER(MATCH($IC178,DP$15:DP$313,0))),$IC178,"")</f>
        <v/>
      </c>
      <c r="KE178" s="293" t="str">
        <f>IF(AND(ISNUMBER(KE$14),ISNUMBER(MATCH($IC178,DQ$15:DQ$313,0))),$IC178,"")</f>
        <v/>
      </c>
      <c r="KF178" s="293" t="str">
        <f>IF(AND(ISNUMBER(KF$14),ISNUMBER(MATCH($IC178,DR$15:DR$313,0))),$IC178,"")</f>
        <v/>
      </c>
      <c r="KG178" s="293" t="str">
        <f>IF(AND(ISNUMBER(KG$14),ISNUMBER(MATCH($IC178,DS$15:DS$313,0))),$IC178,"")</f>
        <v/>
      </c>
      <c r="KH178" s="293" t="str">
        <f>IF(AND(ISNUMBER(KH$14),ISNUMBER(MATCH($IC178,DT$15:DT$313,0))),$IC178,"")</f>
        <v/>
      </c>
      <c r="KI178" s="293" t="str">
        <f>IF(AND(ISNUMBER(KI$14),ISNUMBER(MATCH($IC178,DU$15:DU$313,0))),$IC178,"")</f>
        <v/>
      </c>
      <c r="KJ178" s="293" t="str">
        <f>IF(AND(ISNUMBER(KJ$14),ISNUMBER(MATCH($IC178,DV$15:DV$313,0))),$IC178,"")</f>
        <v/>
      </c>
      <c r="KK178" s="293" t="str">
        <f>IF(AND(ISNUMBER(KK$14),ISNUMBER(MATCH($IC178,DW$15:DW$313,0))),$IC178,"")</f>
        <v/>
      </c>
      <c r="KL178" s="293" t="str">
        <f>IF(AND(ISNUMBER(KL$14),ISNUMBER(MATCH($IC178,DX$15:DX$313,0))),$IC178,"")</f>
        <v/>
      </c>
      <c r="KM178" s="293" t="str">
        <f>IF(AND(ISNUMBER(KM$14),ISNUMBER(MATCH($IC178,DY$15:DY$313,0))),$IC178,"")</f>
        <v/>
      </c>
      <c r="KN178" s="293" t="str">
        <f>IF(AND(ISNUMBER(KN$14),ISNUMBER(MATCH($IC178,DZ$15:DZ$313,0))),$IC178,"")</f>
        <v/>
      </c>
      <c r="KO178" s="293" t="str">
        <f>IF(AND(ISNUMBER(KO$14),ISNUMBER(MATCH($IC178,EA$15:EA$313,0))),$IC178,"")</f>
        <v/>
      </c>
      <c r="KP178" s="293" t="str">
        <f>IF(AND(ISNUMBER(KP$14),ISNUMBER(MATCH($IC178,EB$15:EB$313,0))),$IC178,"")</f>
        <v/>
      </c>
      <c r="KQ178" s="293" t="str">
        <f>IF(AND(ISNUMBER(KQ$14),ISNUMBER(MATCH($IC178,EC$15:EC$313,0))),$IC178,"")</f>
        <v/>
      </c>
      <c r="KR178" s="293" t="str">
        <f>IF(AND(ISNUMBER(KR$14),ISNUMBER(MATCH($IC178,ED$15:ED$313,0))),$IC178,"")</f>
        <v/>
      </c>
      <c r="KS178" s="293" t="str">
        <f>IF(AND(ISNUMBER(KS$14),ISNUMBER(MATCH($IC178,EE$15:EE$313,0))),$IC178,"")</f>
        <v/>
      </c>
      <c r="KT178" s="293" t="str">
        <f>IF(AND(ISNUMBER(KT$14),ISNUMBER(MATCH($IC178,EF$15:EF$313,0))),$IC178,"")</f>
        <v/>
      </c>
      <c r="KU178" s="293" t="str">
        <f>IF(AND(ISNUMBER(KU$14),ISNUMBER(MATCH($IC178,EG$15:EG$313,0))),$IC178,"")</f>
        <v/>
      </c>
      <c r="KV178" s="293" t="str">
        <f>IF(AND(ISNUMBER(KV$14),ISNUMBER(MATCH($IC178,EH$15:EH$313,0))),$IC178,"")</f>
        <v/>
      </c>
      <c r="KW178" s="293" t="str">
        <f>IF(AND(ISNUMBER(KW$14),ISNUMBER(MATCH($IC178,EI$15:EI$313,0))),$IC178,"")</f>
        <v/>
      </c>
      <c r="KX178" s="293" t="str">
        <f>IF(AND(ISNUMBER(KX$14),ISNUMBER(MATCH($IC178,EJ$15:EJ$313,0))),$IC178,"")</f>
        <v/>
      </c>
      <c r="KY178" s="293" t="str">
        <f>IF(AND(ISNUMBER(KY$14),ISNUMBER(MATCH($IC178,EK$15:EK$313,0))),$IC178,"")</f>
        <v/>
      </c>
      <c r="KZ178" s="293"/>
      <c r="LA178" s="293"/>
      <c r="LB178" s="293"/>
      <c r="LC178" s="75">
        <f>COUNTIF(JX178:KY178,"="&amp;IC178)</f>
        <v>0</v>
      </c>
      <c r="LD178" s="71"/>
      <c r="LE178" s="71"/>
      <c r="LF178" s="71"/>
      <c r="LG178" s="71"/>
      <c r="LH178" s="71"/>
      <c r="LI178" s="71"/>
      <c r="LJ178" s="71"/>
      <c r="LK178" s="71"/>
      <c r="LL178" s="71"/>
      <c r="LM178" s="71"/>
      <c r="LN178" s="71"/>
      <c r="LO178" s="71"/>
      <c r="LP178" s="71"/>
      <c r="LQ178" s="71"/>
    </row>
    <row r="179" spans="1:329" ht="6" customHeight="1" x14ac:dyDescent="0.25">
      <c r="A179" s="80"/>
      <c r="B179" s="305">
        <f t="shared" si="360"/>
        <v>165</v>
      </c>
      <c r="C179" s="207" t="s">
        <v>459</v>
      </c>
      <c r="D179" s="307" t="s">
        <v>548</v>
      </c>
      <c r="E179" s="71"/>
      <c r="F179" s="260"/>
      <c r="G179" s="261"/>
      <c r="H179" s="262"/>
      <c r="I179" s="260"/>
      <c r="J179" s="261"/>
      <c r="K179" s="262"/>
      <c r="L179" s="260"/>
      <c r="M179" s="261"/>
      <c r="N179" s="262"/>
      <c r="O179" s="260"/>
      <c r="P179" s="261"/>
      <c r="Q179" s="262"/>
      <c r="R179" s="260"/>
      <c r="S179" s="261"/>
      <c r="T179" s="262"/>
      <c r="U179" s="260"/>
      <c r="V179" s="261"/>
      <c r="W179" s="262"/>
      <c r="X179" s="260"/>
      <c r="Y179" s="261"/>
      <c r="Z179" s="262"/>
      <c r="AA179" s="260"/>
      <c r="AB179" s="261"/>
      <c r="AC179" s="262"/>
      <c r="AD179" s="260"/>
      <c r="AE179" s="261"/>
      <c r="AF179" s="262"/>
      <c r="AG179" s="260"/>
      <c r="AH179" s="261"/>
      <c r="AI179" s="262"/>
      <c r="AJ179" s="260"/>
      <c r="AK179" s="261"/>
      <c r="AL179" s="262"/>
      <c r="AM179" s="260"/>
      <c r="AN179" s="261"/>
      <c r="AO179" s="262"/>
      <c r="AP179" s="283"/>
      <c r="AQ179" s="356"/>
      <c r="AR179" s="351"/>
      <c r="AS179" s="283"/>
      <c r="AT179" s="356"/>
      <c r="AU179" s="351"/>
      <c r="AV179" s="260"/>
      <c r="AW179" s="261"/>
      <c r="AX179" s="262"/>
      <c r="AY179" s="260"/>
      <c r="AZ179" s="261"/>
      <c r="BA179" s="262"/>
      <c r="BB179" s="260"/>
      <c r="BC179" s="261"/>
      <c r="BD179" s="262"/>
      <c r="BE179" s="260"/>
      <c r="BF179" s="261"/>
      <c r="BG179" s="262"/>
      <c r="BH179" s="260"/>
      <c r="BI179" s="261"/>
      <c r="BJ179" s="262"/>
      <c r="BK179" s="260"/>
      <c r="BL179" s="261"/>
      <c r="BM179" s="262"/>
      <c r="BN179" s="260"/>
      <c r="BO179" s="261"/>
      <c r="BP179" s="262"/>
      <c r="BQ179" s="260"/>
      <c r="BR179" s="261"/>
      <c r="BS179" s="262"/>
      <c r="BT179" s="260"/>
      <c r="BU179" s="261"/>
      <c r="BV179" s="262"/>
      <c r="BW179" s="260"/>
      <c r="BX179" s="261"/>
      <c r="BY179" s="262"/>
      <c r="BZ179" s="260"/>
      <c r="CA179" s="261"/>
      <c r="CB179" s="262"/>
      <c r="CC179" s="260"/>
      <c r="CD179" s="261"/>
      <c r="CE179" s="262"/>
      <c r="CF179" s="376" t="s">
        <v>2</v>
      </c>
      <c r="CG179" s="229"/>
      <c r="CH179" s="230" t="str">
        <f>IF(ISNUMBER(FW179),IF(ISNUMBER(MATCH(GA179,$CG$15:$CG$313,0)),0,MAX(CH$14:CH178)+1),"")</f>
        <v/>
      </c>
      <c r="CI179" s="7" t="str">
        <f t="shared" si="265"/>
        <v/>
      </c>
      <c r="CJ179" s="7" t="str">
        <f t="shared" si="266"/>
        <v/>
      </c>
      <c r="CK179" s="7" t="str">
        <f t="shared" si="267"/>
        <v/>
      </c>
      <c r="CL179" s="7" t="str">
        <f t="shared" si="268"/>
        <v/>
      </c>
      <c r="CM179" s="7" t="str">
        <f t="shared" si="269"/>
        <v/>
      </c>
      <c r="CN179" s="7" t="str">
        <f t="shared" si="270"/>
        <v/>
      </c>
      <c r="CO179" s="7" t="str">
        <f t="shared" si="271"/>
        <v/>
      </c>
      <c r="CP179" s="7" t="str">
        <f t="shared" si="272"/>
        <v/>
      </c>
      <c r="CQ179" s="7" t="str">
        <f t="shared" si="273"/>
        <v/>
      </c>
      <c r="CR179" s="7" t="str">
        <f t="shared" si="274"/>
        <v/>
      </c>
      <c r="CS179" s="7" t="str">
        <f t="shared" si="275"/>
        <v/>
      </c>
      <c r="CT179" s="7" t="str">
        <f t="shared" si="276"/>
        <v/>
      </c>
      <c r="CU179" s="7" t="str">
        <f t="shared" si="277"/>
        <v/>
      </c>
      <c r="CV179" s="7" t="str">
        <f t="shared" si="278"/>
        <v/>
      </c>
      <c r="CW179" s="7" t="str">
        <f t="shared" si="279"/>
        <v/>
      </c>
      <c r="CX179" s="7" t="str">
        <f t="shared" si="280"/>
        <v/>
      </c>
      <c r="CY179" s="7" t="str">
        <f t="shared" si="281"/>
        <v/>
      </c>
      <c r="CZ179" s="7" t="str">
        <f t="shared" si="282"/>
        <v/>
      </c>
      <c r="DA179" s="7" t="str">
        <f t="shared" si="283"/>
        <v/>
      </c>
      <c r="DB179" s="7">
        <f t="shared" si="284"/>
        <v>17</v>
      </c>
      <c r="DC179" s="7" t="str">
        <f t="shared" si="285"/>
        <v/>
      </c>
      <c r="DD179" s="7">
        <f t="shared" si="286"/>
        <v>12</v>
      </c>
      <c r="DE179" s="7">
        <f t="shared" si="287"/>
        <v>13</v>
      </c>
      <c r="DF179" s="7" t="str">
        <f t="shared" si="288"/>
        <v/>
      </c>
      <c r="DG179" s="7" t="str">
        <f t="shared" si="289"/>
        <v/>
      </c>
      <c r="DH179" s="7" t="str">
        <f t="shared" si="290"/>
        <v/>
      </c>
      <c r="DI179" s="65" t="s">
        <v>2</v>
      </c>
      <c r="DJ179" s="309" t="str">
        <f t="shared" si="291"/>
        <v>-</v>
      </c>
      <c r="DK179" s="309" t="str">
        <f t="shared" si="292"/>
        <v>-</v>
      </c>
      <c r="DL179" s="309" t="str">
        <f t="shared" si="293"/>
        <v>-</v>
      </c>
      <c r="DM179" s="309" t="str">
        <f t="shared" si="294"/>
        <v>-</v>
      </c>
      <c r="DN179" s="309" t="str">
        <f t="shared" si="295"/>
        <v>-</v>
      </c>
      <c r="DO179" s="309" t="str">
        <f t="shared" si="296"/>
        <v>-</v>
      </c>
      <c r="DP179" s="309" t="str">
        <f t="shared" si="297"/>
        <v>-</v>
      </c>
      <c r="DQ179" s="309" t="str">
        <f t="shared" si="298"/>
        <v>-</v>
      </c>
      <c r="DR179" s="309" t="str">
        <f t="shared" si="299"/>
        <v>-</v>
      </c>
      <c r="DS179" s="309" t="str">
        <f t="shared" si="300"/>
        <v>-</v>
      </c>
      <c r="DT179" s="309" t="str">
        <f t="shared" si="301"/>
        <v>-</v>
      </c>
      <c r="DU179" s="309" t="str">
        <f t="shared" si="302"/>
        <v>-</v>
      </c>
      <c r="DV179" s="309" t="str">
        <f t="shared" si="303"/>
        <v>-</v>
      </c>
      <c r="DW179" s="309" t="str">
        <f t="shared" si="304"/>
        <v>-</v>
      </c>
      <c r="DX179" s="309" t="str">
        <f t="shared" si="305"/>
        <v>-</v>
      </c>
      <c r="DY179" s="309" t="str">
        <f t="shared" si="306"/>
        <v>-</v>
      </c>
      <c r="DZ179" s="309" t="str">
        <f t="shared" si="307"/>
        <v>-</v>
      </c>
      <c r="EA179" s="309" t="str">
        <f t="shared" si="308"/>
        <v>-</v>
      </c>
      <c r="EB179" s="309" t="str">
        <f t="shared" si="309"/>
        <v>-</v>
      </c>
      <c r="EC179" s="309" t="str">
        <f t="shared" si="310"/>
        <v>ss11</v>
      </c>
      <c r="ED179" s="309" t="str">
        <f t="shared" si="311"/>
        <v>-</v>
      </c>
      <c r="EE179" s="309" t="str">
        <f t="shared" si="312"/>
        <v>ss11</v>
      </c>
      <c r="EF179" s="309" t="str">
        <f t="shared" si="313"/>
        <v>ss11</v>
      </c>
      <c r="EG179" s="309" t="str">
        <f t="shared" si="314"/>
        <v>-</v>
      </c>
      <c r="EH179" s="309" t="str">
        <f t="shared" si="315"/>
        <v>-</v>
      </c>
      <c r="EI179" s="309" t="str">
        <f t="shared" si="316"/>
        <v>-</v>
      </c>
      <c r="EJ179" s="7"/>
      <c r="EK179" s="7"/>
      <c r="EL179" s="7"/>
      <c r="EM179" s="34"/>
      <c r="EN179" s="66" t="str">
        <f t="shared" si="317"/>
        <v>-</v>
      </c>
      <c r="EO179" s="66" t="str">
        <f t="shared" si="318"/>
        <v>-</v>
      </c>
      <c r="EP179" s="66" t="str">
        <f t="shared" si="319"/>
        <v>-</v>
      </c>
      <c r="EQ179" s="66" t="str">
        <f t="shared" si="320"/>
        <v>-</v>
      </c>
      <c r="ER179" s="66" t="str">
        <f t="shared" si="321"/>
        <v>-</v>
      </c>
      <c r="ES179" s="66" t="str">
        <f t="shared" si="322"/>
        <v>-</v>
      </c>
      <c r="ET179" s="66" t="str">
        <f t="shared" si="323"/>
        <v>-</v>
      </c>
      <c r="EU179" s="66" t="str">
        <f t="shared" si="324"/>
        <v>-</v>
      </c>
      <c r="EV179" s="66" t="str">
        <f t="shared" si="325"/>
        <v>-</v>
      </c>
      <c r="EW179" s="66" t="str">
        <f t="shared" si="326"/>
        <v>-</v>
      </c>
      <c r="EX179" s="66" t="str">
        <f t="shared" si="327"/>
        <v>-</v>
      </c>
      <c r="EY179" s="66" t="str">
        <f t="shared" si="328"/>
        <v>-</v>
      </c>
      <c r="EZ179" s="66" t="str">
        <f t="shared" si="329"/>
        <v>-</v>
      </c>
      <c r="FA179" s="66" t="str">
        <f t="shared" si="330"/>
        <v>-</v>
      </c>
      <c r="FB179" s="66" t="str">
        <f t="shared" si="331"/>
        <v>-</v>
      </c>
      <c r="FC179" s="66" t="str">
        <f t="shared" si="332"/>
        <v>-</v>
      </c>
      <c r="FD179" s="66" t="str">
        <f t="shared" si="333"/>
        <v>-</v>
      </c>
      <c r="FE179" s="66" t="str">
        <f t="shared" si="334"/>
        <v>-</v>
      </c>
      <c r="FF179" s="66" t="str">
        <f t="shared" si="335"/>
        <v>-</v>
      </c>
      <c r="FG179" s="66">
        <f t="shared" si="336"/>
        <v>2.0000000000000001E-4</v>
      </c>
      <c r="FH179" s="66" t="str">
        <f t="shared" si="337"/>
        <v>-</v>
      </c>
      <c r="FI179" s="66">
        <f t="shared" si="338"/>
        <v>9.9999999999999995E-7</v>
      </c>
      <c r="FJ179" s="66">
        <f t="shared" si="339"/>
        <v>9.9999999999999995E-8</v>
      </c>
      <c r="FK179" s="66" t="str">
        <f t="shared" si="340"/>
        <v>-</v>
      </c>
      <c r="FL179" s="66" t="str">
        <f t="shared" si="341"/>
        <v>-</v>
      </c>
      <c r="FM179" s="66" t="str">
        <f t="shared" si="342"/>
        <v>-</v>
      </c>
      <c r="FN179" s="7"/>
      <c r="FO179" s="7"/>
      <c r="FP179" s="7"/>
      <c r="FQ179" s="97" t="s">
        <v>2</v>
      </c>
      <c r="FR179" s="71"/>
      <c r="FS179" s="7">
        <f>IF(ISNUMBER(INDEX($CI$15:$DI$314,$B179,GC$5)),MAX(FS$14:FS178)+1,0)</f>
        <v>26</v>
      </c>
      <c r="FT179" s="7" t="str">
        <f t="shared" si="343"/>
        <v/>
      </c>
      <c r="FU179" s="7" t="str">
        <f t="shared" si="344"/>
        <v/>
      </c>
      <c r="FV179" s="291">
        <f t="shared" si="345"/>
        <v>165</v>
      </c>
      <c r="FW179" s="291" t="str">
        <f t="shared" si="346"/>
        <v/>
      </c>
      <c r="FX179" s="291"/>
      <c r="FY179" s="85" t="str">
        <f t="shared" si="347"/>
        <v/>
      </c>
      <c r="FZ179" s="338">
        <f t="shared" si="348"/>
        <v>0</v>
      </c>
      <c r="GA179" s="316" t="str">
        <f t="shared" si="349"/>
        <v/>
      </c>
      <c r="GB179" s="28" t="str">
        <f t="shared" si="350"/>
        <v/>
      </c>
      <c r="GC179" s="243"/>
      <c r="GD179" s="72"/>
      <c r="GE179" s="72"/>
      <c r="GF179" s="72"/>
      <c r="GG179" s="72"/>
      <c r="GH179" s="72"/>
      <c r="GI179" s="72"/>
      <c r="GJ179" s="72"/>
      <c r="GK179" s="72"/>
      <c r="GL179" s="72"/>
      <c r="GM179" s="72"/>
      <c r="GN179" s="72"/>
      <c r="GO179" s="279" t="str">
        <f>IF(IF(ISNUMBER(MATCH(INDEX($HA179:$LB179,1,GO$14),$GA$15:$GA$313,0)),1,"")=1,INDEX($HA179:$LB179,1,GO$14),"")</f>
        <v/>
      </c>
      <c r="GP179" s="286" t="str">
        <f t="shared" si="351"/>
        <v/>
      </c>
      <c r="GQ179" s="72"/>
      <c r="GR179" s="339" t="str">
        <f>IF(ISNUMBER(IF179),INDEX($GA$15:$GA$313,MATCH(IF179,$IE$15:$IE$190,0),1),"")</f>
        <v/>
      </c>
      <c r="GS179" s="341" t="str">
        <f t="shared" si="352"/>
        <v/>
      </c>
      <c r="GT179" s="340" t="str">
        <f t="shared" si="353"/>
        <v/>
      </c>
      <c r="GU179" s="72"/>
      <c r="GV179" s="72"/>
      <c r="GW179" s="72"/>
      <c r="GX179" s="72"/>
      <c r="GY179" s="72"/>
      <c r="GZ179" s="71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293"/>
      <c r="HL179" s="293"/>
      <c r="HM179" s="75"/>
      <c r="HN179" s="293">
        <f>IF(HA179&lt;&gt;"",MAX(HN$14:HN178)+1,0)</f>
        <v>0</v>
      </c>
      <c r="HO179" s="293">
        <f>IF(HB179&lt;&gt;"",MAX(HO$14:HO178)+1,0)</f>
        <v>0</v>
      </c>
      <c r="HP179" s="293">
        <f>IF(HC179&lt;&gt;"",MAX(HP$14:HP178)+1,0)</f>
        <v>0</v>
      </c>
      <c r="HQ179" s="293">
        <f>IF(HD179&lt;&gt;"",MAX(HQ$14:HQ178)+1,0)</f>
        <v>0</v>
      </c>
      <c r="HR179" s="293">
        <f>IF(HE179&lt;&gt;"",MAX(HR$14:HR178)+1,0)</f>
        <v>0</v>
      </c>
      <c r="HS179" s="293">
        <f>IF(HF179&lt;&gt;"",MAX(HS$14:HS178)+1,0)</f>
        <v>0</v>
      </c>
      <c r="HT179" s="293">
        <f>IF(HG179&lt;&gt;"",MAX(HT$14:HT178)+1,0)</f>
        <v>0</v>
      </c>
      <c r="HU179" s="293">
        <f>IF(HH179&lt;&gt;"",MAX(HU$14:HU178)+1,0)</f>
        <v>0</v>
      </c>
      <c r="HV179" s="293">
        <f>IF(HI179&lt;&gt;"",MAX(HV$14:HV178)+1,0)</f>
        <v>0</v>
      </c>
      <c r="HW179" s="293">
        <f>IF(HJ179&lt;&gt;"",MAX(HW$14:HW178)+1,0)</f>
        <v>0</v>
      </c>
      <c r="HX179" s="293">
        <f>IF(HK179&lt;&gt;"",MAX(HX$14:HX178)+1,0)</f>
        <v>0</v>
      </c>
      <c r="HY179" s="293">
        <f>IF(HL179&lt;&gt;"",MAX(HY$14:HY178)+1,0)</f>
        <v>0</v>
      </c>
      <c r="HZ179" s="75">
        <f t="shared" si="354"/>
        <v>5</v>
      </c>
      <c r="IA179" s="75">
        <f t="shared" si="355"/>
        <v>0</v>
      </c>
      <c r="IB179" s="75">
        <f t="shared" si="356"/>
        <v>25</v>
      </c>
      <c r="IC179" s="75">
        <f t="shared" si="357"/>
        <v>0</v>
      </c>
      <c r="ID179" s="395" t="str">
        <f t="shared" si="358"/>
        <v/>
      </c>
      <c r="IE179" s="394">
        <f>IF(ISNUMBER(MATCH(GA179,$IC$15:$IC$313,0)),0,MAX(IE$14:IE178)+1)</f>
        <v>0</v>
      </c>
      <c r="IF179" s="394" t="str">
        <f t="shared" si="359"/>
        <v/>
      </c>
      <c r="IG179" s="383"/>
      <c r="IH179" s="80"/>
      <c r="II179" s="19"/>
      <c r="IJ179" s="282"/>
      <c r="IK179" s="71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W179" s="71"/>
      <c r="JX179" s="293" t="str">
        <f>IF(AND(ISNUMBER(JX$14),ISNUMBER(MATCH($IC179,DJ$15:DJ$313,0))),$IC179,"")</f>
        <v/>
      </c>
      <c r="JY179" s="293" t="str">
        <f>IF(AND(ISNUMBER(JY$14),ISNUMBER(MATCH($IC179,DK$15:DK$313,0))),$IC179,"")</f>
        <v/>
      </c>
      <c r="JZ179" s="293" t="str">
        <f>IF(AND(ISNUMBER(JZ$14),ISNUMBER(MATCH($IC179,DL$15:DL$313,0))),$IC179,"")</f>
        <v/>
      </c>
      <c r="KA179" s="293" t="str">
        <f>IF(AND(ISNUMBER(KA$14),ISNUMBER(MATCH($IC179,DM$15:DM$313,0))),$IC179,"")</f>
        <v/>
      </c>
      <c r="KB179" s="293" t="str">
        <f>IF(AND(ISNUMBER(KB$14),ISNUMBER(MATCH($IC179,DN$15:DN$313,0))),$IC179,"")</f>
        <v/>
      </c>
      <c r="KC179" s="293" t="str">
        <f>IF(AND(ISNUMBER(KC$14),ISNUMBER(MATCH($IC179,DO$15:DO$313,0))),$IC179,"")</f>
        <v/>
      </c>
      <c r="KD179" s="293" t="str">
        <f>IF(AND(ISNUMBER(KD$14),ISNUMBER(MATCH($IC179,DP$15:DP$313,0))),$IC179,"")</f>
        <v/>
      </c>
      <c r="KE179" s="293" t="str">
        <f>IF(AND(ISNUMBER(KE$14),ISNUMBER(MATCH($IC179,DQ$15:DQ$313,0))),$IC179,"")</f>
        <v/>
      </c>
      <c r="KF179" s="293" t="str">
        <f>IF(AND(ISNUMBER(KF$14),ISNUMBER(MATCH($IC179,DR$15:DR$313,0))),$IC179,"")</f>
        <v/>
      </c>
      <c r="KG179" s="293" t="str">
        <f>IF(AND(ISNUMBER(KG$14),ISNUMBER(MATCH($IC179,DS$15:DS$313,0))),$IC179,"")</f>
        <v/>
      </c>
      <c r="KH179" s="293" t="str">
        <f>IF(AND(ISNUMBER(KH$14),ISNUMBER(MATCH($IC179,DT$15:DT$313,0))),$IC179,"")</f>
        <v/>
      </c>
      <c r="KI179" s="293" t="str">
        <f>IF(AND(ISNUMBER(KI$14),ISNUMBER(MATCH($IC179,DU$15:DU$313,0))),$IC179,"")</f>
        <v/>
      </c>
      <c r="KJ179" s="293" t="str">
        <f>IF(AND(ISNUMBER(KJ$14),ISNUMBER(MATCH($IC179,DV$15:DV$313,0))),$IC179,"")</f>
        <v/>
      </c>
      <c r="KK179" s="293" t="str">
        <f>IF(AND(ISNUMBER(KK$14),ISNUMBER(MATCH($IC179,DW$15:DW$313,0))),$IC179,"")</f>
        <v/>
      </c>
      <c r="KL179" s="293" t="str">
        <f>IF(AND(ISNUMBER(KL$14),ISNUMBER(MATCH($IC179,DX$15:DX$313,0))),$IC179,"")</f>
        <v/>
      </c>
      <c r="KM179" s="293" t="str">
        <f>IF(AND(ISNUMBER(KM$14),ISNUMBER(MATCH($IC179,DY$15:DY$313,0))),$IC179,"")</f>
        <v/>
      </c>
      <c r="KN179" s="293" t="str">
        <f>IF(AND(ISNUMBER(KN$14),ISNUMBER(MATCH($IC179,DZ$15:DZ$313,0))),$IC179,"")</f>
        <v/>
      </c>
      <c r="KO179" s="293" t="str">
        <f>IF(AND(ISNUMBER(KO$14),ISNUMBER(MATCH($IC179,EA$15:EA$313,0))),$IC179,"")</f>
        <v/>
      </c>
      <c r="KP179" s="293" t="str">
        <f>IF(AND(ISNUMBER(KP$14),ISNUMBER(MATCH($IC179,EB$15:EB$313,0))),$IC179,"")</f>
        <v/>
      </c>
      <c r="KQ179" s="293" t="str">
        <f>IF(AND(ISNUMBER(KQ$14),ISNUMBER(MATCH($IC179,EC$15:EC$313,0))),$IC179,"")</f>
        <v/>
      </c>
      <c r="KR179" s="293" t="str">
        <f>IF(AND(ISNUMBER(KR$14),ISNUMBER(MATCH($IC179,ED$15:ED$313,0))),$IC179,"")</f>
        <v/>
      </c>
      <c r="KS179" s="293" t="str">
        <f>IF(AND(ISNUMBER(KS$14),ISNUMBER(MATCH($IC179,EE$15:EE$313,0))),$IC179,"")</f>
        <v/>
      </c>
      <c r="KT179" s="293" t="str">
        <f>IF(AND(ISNUMBER(KT$14),ISNUMBER(MATCH($IC179,EF$15:EF$313,0))),$IC179,"")</f>
        <v/>
      </c>
      <c r="KU179" s="293" t="str">
        <f>IF(AND(ISNUMBER(KU$14),ISNUMBER(MATCH($IC179,EG$15:EG$313,0))),$IC179,"")</f>
        <v/>
      </c>
      <c r="KV179" s="293" t="str">
        <f>IF(AND(ISNUMBER(KV$14),ISNUMBER(MATCH($IC179,EH$15:EH$313,0))),$IC179,"")</f>
        <v/>
      </c>
      <c r="KW179" s="293" t="str">
        <f>IF(AND(ISNUMBER(KW$14),ISNUMBER(MATCH($IC179,EI$15:EI$313,0))),$IC179,"")</f>
        <v/>
      </c>
      <c r="KX179" s="293" t="str">
        <f>IF(AND(ISNUMBER(KX$14),ISNUMBER(MATCH($IC179,EJ$15:EJ$313,0))),$IC179,"")</f>
        <v/>
      </c>
      <c r="KY179" s="293" t="str">
        <f>IF(AND(ISNUMBER(KY$14),ISNUMBER(MATCH($IC179,EK$15:EK$313,0))),$IC179,"")</f>
        <v/>
      </c>
      <c r="KZ179" s="293"/>
      <c r="LA179" s="293"/>
      <c r="LB179" s="293"/>
      <c r="LC179" s="75">
        <f>COUNTIF(JX179:KY179,"="&amp;IC179)</f>
        <v>0</v>
      </c>
      <c r="LD179" s="71"/>
      <c r="LE179" s="71"/>
      <c r="LF179" s="71"/>
      <c r="LG179" s="71"/>
      <c r="LH179" s="71"/>
      <c r="LI179" s="71"/>
      <c r="LJ179" s="71"/>
      <c r="LK179" s="71"/>
      <c r="LL179" s="71"/>
      <c r="LM179" s="71"/>
      <c r="LN179" s="71"/>
      <c r="LO179" s="71"/>
      <c r="LP179" s="71"/>
      <c r="LQ179" s="71"/>
    </row>
    <row r="180" spans="1:329" ht="6" customHeight="1" x14ac:dyDescent="0.25">
      <c r="A180" s="80"/>
      <c r="B180" s="305">
        <f t="shared" si="360"/>
        <v>166</v>
      </c>
      <c r="C180" s="207" t="s">
        <v>460</v>
      </c>
      <c r="D180" s="307" t="s">
        <v>548</v>
      </c>
      <c r="E180" s="71"/>
      <c r="F180" s="260"/>
      <c r="G180" s="261"/>
      <c r="H180" s="262"/>
      <c r="I180" s="260"/>
      <c r="J180" s="261"/>
      <c r="K180" s="262"/>
      <c r="L180" s="260"/>
      <c r="M180" s="261"/>
      <c r="N180" s="262"/>
      <c r="O180" s="260"/>
      <c r="P180" s="261"/>
      <c r="Q180" s="262"/>
      <c r="R180" s="260"/>
      <c r="S180" s="261"/>
      <c r="T180" s="262"/>
      <c r="U180" s="260"/>
      <c r="V180" s="261"/>
      <c r="W180" s="262"/>
      <c r="X180" s="260"/>
      <c r="Y180" s="261"/>
      <c r="Z180" s="262"/>
      <c r="AA180" s="260"/>
      <c r="AB180" s="261"/>
      <c r="AC180" s="262"/>
      <c r="AD180" s="260"/>
      <c r="AE180" s="261"/>
      <c r="AF180" s="262"/>
      <c r="AG180" s="260"/>
      <c r="AH180" s="261"/>
      <c r="AI180" s="262"/>
      <c r="AJ180" s="260"/>
      <c r="AK180" s="261"/>
      <c r="AL180" s="262"/>
      <c r="AM180" s="260"/>
      <c r="AN180" s="261"/>
      <c r="AO180" s="262"/>
      <c r="AP180" s="283"/>
      <c r="AQ180" s="356"/>
      <c r="AR180" s="351"/>
      <c r="AS180" s="283"/>
      <c r="AT180" s="356"/>
      <c r="AU180" s="351"/>
      <c r="AV180" s="260"/>
      <c r="AW180" s="261"/>
      <c r="AX180" s="262"/>
      <c r="AY180" s="260"/>
      <c r="AZ180" s="261"/>
      <c r="BA180" s="262"/>
      <c r="BB180" s="260"/>
      <c r="BC180" s="261"/>
      <c r="BD180" s="262"/>
      <c r="BE180" s="260"/>
      <c r="BF180" s="261"/>
      <c r="BG180" s="262"/>
      <c r="BH180" s="260"/>
      <c r="BI180" s="261"/>
      <c r="BJ180" s="262"/>
      <c r="BK180" s="260"/>
      <c r="BL180" s="261"/>
      <c r="BM180" s="262"/>
      <c r="BN180" s="260"/>
      <c r="BO180" s="261"/>
      <c r="BP180" s="262"/>
      <c r="BQ180" s="260"/>
      <c r="BR180" s="261"/>
      <c r="BS180" s="262"/>
      <c r="BT180" s="260"/>
      <c r="BU180" s="261"/>
      <c r="BV180" s="262"/>
      <c r="BW180" s="260"/>
      <c r="BX180" s="261"/>
      <c r="BY180" s="262"/>
      <c r="BZ180" s="260"/>
      <c r="CA180" s="261"/>
      <c r="CB180" s="262"/>
      <c r="CC180" s="260"/>
      <c r="CD180" s="261"/>
      <c r="CE180" s="262"/>
      <c r="CF180" s="376" t="s">
        <v>2</v>
      </c>
      <c r="CG180" s="229"/>
      <c r="CH180" s="230" t="str">
        <f>IF(ISNUMBER(FW180),IF(ISNUMBER(MATCH(GA180,$CG$15:$CG$313,0)),0,MAX(CH$14:CH179)+1),"")</f>
        <v/>
      </c>
      <c r="CI180" s="7" t="str">
        <f t="shared" si="265"/>
        <v/>
      </c>
      <c r="CJ180" s="7" t="str">
        <f t="shared" si="266"/>
        <v/>
      </c>
      <c r="CK180" s="7" t="str">
        <f t="shared" si="267"/>
        <v/>
      </c>
      <c r="CL180" s="7" t="str">
        <f t="shared" si="268"/>
        <v/>
      </c>
      <c r="CM180" s="7" t="str">
        <f t="shared" si="269"/>
        <v/>
      </c>
      <c r="CN180" s="7" t="str">
        <f t="shared" si="270"/>
        <v/>
      </c>
      <c r="CO180" s="7" t="str">
        <f t="shared" si="271"/>
        <v/>
      </c>
      <c r="CP180" s="7" t="str">
        <f t="shared" si="272"/>
        <v/>
      </c>
      <c r="CQ180" s="7" t="str">
        <f t="shared" si="273"/>
        <v/>
      </c>
      <c r="CR180" s="7" t="str">
        <f t="shared" si="274"/>
        <v/>
      </c>
      <c r="CS180" s="7" t="str">
        <f t="shared" si="275"/>
        <v/>
      </c>
      <c r="CT180" s="7" t="str">
        <f t="shared" si="276"/>
        <v/>
      </c>
      <c r="CU180" s="7" t="str">
        <f t="shared" si="277"/>
        <v/>
      </c>
      <c r="CV180" s="7" t="str">
        <f t="shared" si="278"/>
        <v/>
      </c>
      <c r="CW180" s="7" t="str">
        <f t="shared" si="279"/>
        <v/>
      </c>
      <c r="CX180" s="7" t="str">
        <f t="shared" si="280"/>
        <v/>
      </c>
      <c r="CY180" s="7" t="str">
        <f t="shared" si="281"/>
        <v/>
      </c>
      <c r="CZ180" s="7" t="str">
        <f t="shared" si="282"/>
        <v/>
      </c>
      <c r="DA180" s="7" t="str">
        <f t="shared" si="283"/>
        <v/>
      </c>
      <c r="DB180" s="7" t="str">
        <f t="shared" si="284"/>
        <v/>
      </c>
      <c r="DC180" s="7" t="str">
        <f t="shared" si="285"/>
        <v/>
      </c>
      <c r="DD180" s="7" t="str">
        <f t="shared" si="286"/>
        <v/>
      </c>
      <c r="DE180" s="7" t="str">
        <f t="shared" si="287"/>
        <v/>
      </c>
      <c r="DF180" s="7" t="str">
        <f t="shared" si="288"/>
        <v/>
      </c>
      <c r="DG180" s="7" t="str">
        <f t="shared" si="289"/>
        <v/>
      </c>
      <c r="DH180" s="7" t="str">
        <f t="shared" si="290"/>
        <v/>
      </c>
      <c r="DI180" s="65" t="s">
        <v>2</v>
      </c>
      <c r="DJ180" s="309" t="str">
        <f t="shared" si="291"/>
        <v>-</v>
      </c>
      <c r="DK180" s="309" t="str">
        <f t="shared" si="292"/>
        <v>-</v>
      </c>
      <c r="DL180" s="309" t="str">
        <f t="shared" si="293"/>
        <v>-</v>
      </c>
      <c r="DM180" s="309" t="str">
        <f t="shared" si="294"/>
        <v>-</v>
      </c>
      <c r="DN180" s="309" t="str">
        <f t="shared" si="295"/>
        <v>-</v>
      </c>
      <c r="DO180" s="309" t="str">
        <f t="shared" si="296"/>
        <v>-</v>
      </c>
      <c r="DP180" s="309" t="str">
        <f t="shared" si="297"/>
        <v>-</v>
      </c>
      <c r="DQ180" s="309" t="str">
        <f t="shared" si="298"/>
        <v>-</v>
      </c>
      <c r="DR180" s="309" t="str">
        <f t="shared" si="299"/>
        <v>-</v>
      </c>
      <c r="DS180" s="309" t="str">
        <f t="shared" si="300"/>
        <v>-</v>
      </c>
      <c r="DT180" s="309" t="str">
        <f t="shared" si="301"/>
        <v>-</v>
      </c>
      <c r="DU180" s="309" t="str">
        <f t="shared" si="302"/>
        <v>-</v>
      </c>
      <c r="DV180" s="309" t="str">
        <f t="shared" si="303"/>
        <v>-</v>
      </c>
      <c r="DW180" s="309" t="str">
        <f t="shared" si="304"/>
        <v>-</v>
      </c>
      <c r="DX180" s="309" t="str">
        <f t="shared" si="305"/>
        <v>-</v>
      </c>
      <c r="DY180" s="309" t="str">
        <f t="shared" si="306"/>
        <v>-</v>
      </c>
      <c r="DZ180" s="309" t="str">
        <f t="shared" si="307"/>
        <v>-</v>
      </c>
      <c r="EA180" s="309" t="str">
        <f t="shared" si="308"/>
        <v>-</v>
      </c>
      <c r="EB180" s="309" t="str">
        <f t="shared" si="309"/>
        <v>-</v>
      </c>
      <c r="EC180" s="309" t="str">
        <f t="shared" si="310"/>
        <v>-</v>
      </c>
      <c r="ED180" s="309" t="str">
        <f t="shared" si="311"/>
        <v>-</v>
      </c>
      <c r="EE180" s="309" t="str">
        <f t="shared" si="312"/>
        <v>-</v>
      </c>
      <c r="EF180" s="309" t="str">
        <f t="shared" si="313"/>
        <v>-</v>
      </c>
      <c r="EG180" s="309" t="str">
        <f t="shared" si="314"/>
        <v>-</v>
      </c>
      <c r="EH180" s="309" t="str">
        <f t="shared" si="315"/>
        <v>-</v>
      </c>
      <c r="EI180" s="309" t="str">
        <f t="shared" si="316"/>
        <v>-</v>
      </c>
      <c r="EJ180" s="7"/>
      <c r="EK180" s="7"/>
      <c r="EL180" s="7"/>
      <c r="EM180" s="34"/>
      <c r="EN180" s="66" t="str">
        <f t="shared" si="317"/>
        <v>-</v>
      </c>
      <c r="EO180" s="66" t="str">
        <f t="shared" si="318"/>
        <v>-</v>
      </c>
      <c r="EP180" s="66" t="str">
        <f t="shared" si="319"/>
        <v>-</v>
      </c>
      <c r="EQ180" s="66" t="str">
        <f t="shared" si="320"/>
        <v>-</v>
      </c>
      <c r="ER180" s="66" t="str">
        <f t="shared" si="321"/>
        <v>-</v>
      </c>
      <c r="ES180" s="66" t="str">
        <f t="shared" si="322"/>
        <v>-</v>
      </c>
      <c r="ET180" s="66" t="str">
        <f t="shared" si="323"/>
        <v>-</v>
      </c>
      <c r="EU180" s="66" t="str">
        <f t="shared" si="324"/>
        <v>-</v>
      </c>
      <c r="EV180" s="66" t="str">
        <f t="shared" si="325"/>
        <v>-</v>
      </c>
      <c r="EW180" s="66" t="str">
        <f t="shared" si="326"/>
        <v>-</v>
      </c>
      <c r="EX180" s="66" t="str">
        <f t="shared" si="327"/>
        <v>-</v>
      </c>
      <c r="EY180" s="66" t="str">
        <f t="shared" si="328"/>
        <v>-</v>
      </c>
      <c r="EZ180" s="66" t="str">
        <f t="shared" si="329"/>
        <v>-</v>
      </c>
      <c r="FA180" s="66" t="str">
        <f t="shared" si="330"/>
        <v>-</v>
      </c>
      <c r="FB180" s="66" t="str">
        <f t="shared" si="331"/>
        <v>-</v>
      </c>
      <c r="FC180" s="66" t="str">
        <f t="shared" si="332"/>
        <v>-</v>
      </c>
      <c r="FD180" s="66" t="str">
        <f t="shared" si="333"/>
        <v>-</v>
      </c>
      <c r="FE180" s="66" t="str">
        <f t="shared" si="334"/>
        <v>-</v>
      </c>
      <c r="FF180" s="66" t="str">
        <f t="shared" si="335"/>
        <v>-</v>
      </c>
      <c r="FG180" s="66" t="str">
        <f t="shared" si="336"/>
        <v>-</v>
      </c>
      <c r="FH180" s="66" t="str">
        <f t="shared" si="337"/>
        <v>-</v>
      </c>
      <c r="FI180" s="66" t="str">
        <f t="shared" si="338"/>
        <v>-</v>
      </c>
      <c r="FJ180" s="66" t="str">
        <f t="shared" si="339"/>
        <v>-</v>
      </c>
      <c r="FK180" s="66" t="str">
        <f t="shared" si="340"/>
        <v>-</v>
      </c>
      <c r="FL180" s="66" t="str">
        <f t="shared" si="341"/>
        <v>-</v>
      </c>
      <c r="FM180" s="66" t="str">
        <f t="shared" si="342"/>
        <v>-</v>
      </c>
      <c r="FN180" s="7"/>
      <c r="FO180" s="7"/>
      <c r="FP180" s="7"/>
      <c r="FQ180" s="97" t="s">
        <v>2</v>
      </c>
      <c r="FR180" s="71"/>
      <c r="FS180" s="7">
        <f>IF(ISNUMBER(INDEX($CI$15:$DI$314,$B180,GC$5)),MAX(FS$14:FS179)+1,0)</f>
        <v>0</v>
      </c>
      <c r="FT180" s="7" t="str">
        <f t="shared" si="343"/>
        <v/>
      </c>
      <c r="FU180" s="7" t="str">
        <f t="shared" si="344"/>
        <v/>
      </c>
      <c r="FV180" s="291">
        <f t="shared" si="345"/>
        <v>166</v>
      </c>
      <c r="FW180" s="291" t="str">
        <f t="shared" si="346"/>
        <v/>
      </c>
      <c r="FX180" s="291"/>
      <c r="FY180" s="85" t="str">
        <f t="shared" si="347"/>
        <v/>
      </c>
      <c r="FZ180" s="338">
        <f t="shared" si="348"/>
        <v>0</v>
      </c>
      <c r="GA180" s="316" t="str">
        <f t="shared" si="349"/>
        <v/>
      </c>
      <c r="GB180" s="28" t="str">
        <f t="shared" si="350"/>
        <v/>
      </c>
      <c r="GC180" s="243"/>
      <c r="GD180" s="72"/>
      <c r="GE180" s="72"/>
      <c r="GF180" s="72"/>
      <c r="GG180" s="72"/>
      <c r="GH180" s="72"/>
      <c r="GI180" s="72"/>
      <c r="GJ180" s="72"/>
      <c r="GK180" s="72"/>
      <c r="GL180" s="72"/>
      <c r="GM180" s="72"/>
      <c r="GN180" s="72"/>
      <c r="GO180" s="279" t="str">
        <f>IF(IF(ISNUMBER(MATCH(INDEX($HA180:$LB180,1,GO$14),$GA$15:$GA$313,0)),1,"")=1,INDEX($HA180:$LB180,1,GO$14),"")</f>
        <v/>
      </c>
      <c r="GP180" s="286" t="str">
        <f t="shared" si="351"/>
        <v/>
      </c>
      <c r="GQ180" s="72"/>
      <c r="GR180" s="339" t="str">
        <f>IF(ISNUMBER(IF180),INDEX($GA$15:$GA$313,MATCH(IF180,$IE$15:$IE$190,0),1),"")</f>
        <v/>
      </c>
      <c r="GS180" s="341" t="str">
        <f t="shared" si="352"/>
        <v/>
      </c>
      <c r="GT180" s="340" t="str">
        <f t="shared" si="353"/>
        <v/>
      </c>
      <c r="GU180" s="72"/>
      <c r="GV180" s="72"/>
      <c r="GW180" s="72"/>
      <c r="GX180" s="72"/>
      <c r="GY180" s="72"/>
      <c r="GZ180" s="71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293"/>
      <c r="HL180" s="293"/>
      <c r="HM180" s="75"/>
      <c r="HN180" s="293">
        <f>IF(HA180&lt;&gt;"",MAX(HN$14:HN179)+1,0)</f>
        <v>0</v>
      </c>
      <c r="HO180" s="293">
        <f>IF(HB180&lt;&gt;"",MAX(HO$14:HO179)+1,0)</f>
        <v>0</v>
      </c>
      <c r="HP180" s="293">
        <f>IF(HC180&lt;&gt;"",MAX(HP$14:HP179)+1,0)</f>
        <v>0</v>
      </c>
      <c r="HQ180" s="293">
        <f>IF(HD180&lt;&gt;"",MAX(HQ$14:HQ179)+1,0)</f>
        <v>0</v>
      </c>
      <c r="HR180" s="293">
        <f>IF(HE180&lt;&gt;"",MAX(HR$14:HR179)+1,0)</f>
        <v>0</v>
      </c>
      <c r="HS180" s="293">
        <f>IF(HF180&lt;&gt;"",MAX(HS$14:HS179)+1,0)</f>
        <v>0</v>
      </c>
      <c r="HT180" s="293">
        <f>IF(HG180&lt;&gt;"",MAX(HT$14:HT179)+1,0)</f>
        <v>0</v>
      </c>
      <c r="HU180" s="293">
        <f>IF(HH180&lt;&gt;"",MAX(HU$14:HU179)+1,0)</f>
        <v>0</v>
      </c>
      <c r="HV180" s="293">
        <f>IF(HI180&lt;&gt;"",MAX(HV$14:HV179)+1,0)</f>
        <v>0</v>
      </c>
      <c r="HW180" s="293">
        <f>IF(HJ180&lt;&gt;"",MAX(HW$14:HW179)+1,0)</f>
        <v>0</v>
      </c>
      <c r="HX180" s="293">
        <f>IF(HK180&lt;&gt;"",MAX(HX$14:HX179)+1,0)</f>
        <v>0</v>
      </c>
      <c r="HY180" s="293">
        <f>IF(HL180&lt;&gt;"",MAX(HY$14:HY179)+1,0)</f>
        <v>0</v>
      </c>
      <c r="HZ180" s="75">
        <f t="shared" si="354"/>
        <v>5</v>
      </c>
      <c r="IA180" s="75">
        <f t="shared" si="355"/>
        <v>0</v>
      </c>
      <c r="IB180" s="75">
        <f t="shared" si="356"/>
        <v>26</v>
      </c>
      <c r="IC180" s="75">
        <f t="shared" si="357"/>
        <v>0</v>
      </c>
      <c r="ID180" s="395" t="str">
        <f t="shared" si="358"/>
        <v/>
      </c>
      <c r="IE180" s="394">
        <f>IF(ISNUMBER(MATCH(GA180,$IC$15:$IC$313,0)),0,MAX(IE$14:IE179)+1)</f>
        <v>0</v>
      </c>
      <c r="IF180" s="394" t="str">
        <f t="shared" si="359"/>
        <v/>
      </c>
      <c r="IG180" s="383"/>
      <c r="IH180" s="80"/>
      <c r="II180" s="19"/>
      <c r="IJ180" s="282"/>
      <c r="IK180" s="71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  <c r="IY180" s="19"/>
      <c r="IZ180" s="19"/>
      <c r="JW180" s="71"/>
      <c r="JX180" s="293" t="str">
        <f>IF(AND(ISNUMBER(JX$14),ISNUMBER(MATCH($IC180,DJ$15:DJ$313,0))),$IC180,"")</f>
        <v/>
      </c>
      <c r="JY180" s="293" t="str">
        <f>IF(AND(ISNUMBER(JY$14),ISNUMBER(MATCH($IC180,DK$15:DK$313,0))),$IC180,"")</f>
        <v/>
      </c>
      <c r="JZ180" s="293" t="str">
        <f>IF(AND(ISNUMBER(JZ$14),ISNUMBER(MATCH($IC180,DL$15:DL$313,0))),$IC180,"")</f>
        <v/>
      </c>
      <c r="KA180" s="293" t="str">
        <f>IF(AND(ISNUMBER(KA$14),ISNUMBER(MATCH($IC180,DM$15:DM$313,0))),$IC180,"")</f>
        <v/>
      </c>
      <c r="KB180" s="293" t="str">
        <f>IF(AND(ISNUMBER(KB$14),ISNUMBER(MATCH($IC180,DN$15:DN$313,0))),$IC180,"")</f>
        <v/>
      </c>
      <c r="KC180" s="293" t="str">
        <f>IF(AND(ISNUMBER(KC$14),ISNUMBER(MATCH($IC180,DO$15:DO$313,0))),$IC180,"")</f>
        <v/>
      </c>
      <c r="KD180" s="293" t="str">
        <f>IF(AND(ISNUMBER(KD$14),ISNUMBER(MATCH($IC180,DP$15:DP$313,0))),$IC180,"")</f>
        <v/>
      </c>
      <c r="KE180" s="293" t="str">
        <f>IF(AND(ISNUMBER(KE$14),ISNUMBER(MATCH($IC180,DQ$15:DQ$313,0))),$IC180,"")</f>
        <v/>
      </c>
      <c r="KF180" s="293" t="str">
        <f>IF(AND(ISNUMBER(KF$14),ISNUMBER(MATCH($IC180,DR$15:DR$313,0))),$IC180,"")</f>
        <v/>
      </c>
      <c r="KG180" s="293" t="str">
        <f>IF(AND(ISNUMBER(KG$14),ISNUMBER(MATCH($IC180,DS$15:DS$313,0))),$IC180,"")</f>
        <v/>
      </c>
      <c r="KH180" s="293" t="str">
        <f>IF(AND(ISNUMBER(KH$14),ISNUMBER(MATCH($IC180,DT$15:DT$313,0))),$IC180,"")</f>
        <v/>
      </c>
      <c r="KI180" s="293" t="str">
        <f>IF(AND(ISNUMBER(KI$14),ISNUMBER(MATCH($IC180,DU$15:DU$313,0))),$IC180,"")</f>
        <v/>
      </c>
      <c r="KJ180" s="293" t="str">
        <f>IF(AND(ISNUMBER(KJ$14),ISNUMBER(MATCH($IC180,DV$15:DV$313,0))),$IC180,"")</f>
        <v/>
      </c>
      <c r="KK180" s="293" t="str">
        <f>IF(AND(ISNUMBER(KK$14),ISNUMBER(MATCH($IC180,DW$15:DW$313,0))),$IC180,"")</f>
        <v/>
      </c>
      <c r="KL180" s="293" t="str">
        <f>IF(AND(ISNUMBER(KL$14),ISNUMBER(MATCH($IC180,DX$15:DX$313,0))),$IC180,"")</f>
        <v/>
      </c>
      <c r="KM180" s="293" t="str">
        <f>IF(AND(ISNUMBER(KM$14),ISNUMBER(MATCH($IC180,DY$15:DY$313,0))),$IC180,"")</f>
        <v/>
      </c>
      <c r="KN180" s="293" t="str">
        <f>IF(AND(ISNUMBER(KN$14),ISNUMBER(MATCH($IC180,DZ$15:DZ$313,0))),$IC180,"")</f>
        <v/>
      </c>
      <c r="KO180" s="293" t="str">
        <f>IF(AND(ISNUMBER(KO$14),ISNUMBER(MATCH($IC180,EA$15:EA$313,0))),$IC180,"")</f>
        <v/>
      </c>
      <c r="KP180" s="293" t="str">
        <f>IF(AND(ISNUMBER(KP$14),ISNUMBER(MATCH($IC180,EB$15:EB$313,0))),$IC180,"")</f>
        <v/>
      </c>
      <c r="KQ180" s="293" t="str">
        <f>IF(AND(ISNUMBER(KQ$14),ISNUMBER(MATCH($IC180,EC$15:EC$313,0))),$IC180,"")</f>
        <v/>
      </c>
      <c r="KR180" s="293" t="str">
        <f>IF(AND(ISNUMBER(KR$14),ISNUMBER(MATCH($IC180,ED$15:ED$313,0))),$IC180,"")</f>
        <v/>
      </c>
      <c r="KS180" s="293" t="str">
        <f>IF(AND(ISNUMBER(KS$14),ISNUMBER(MATCH($IC180,EE$15:EE$313,0))),$IC180,"")</f>
        <v/>
      </c>
      <c r="KT180" s="293" t="str">
        <f>IF(AND(ISNUMBER(KT$14),ISNUMBER(MATCH($IC180,EF$15:EF$313,0))),$IC180,"")</f>
        <v/>
      </c>
      <c r="KU180" s="293" t="str">
        <f>IF(AND(ISNUMBER(KU$14),ISNUMBER(MATCH($IC180,EG$15:EG$313,0))),$IC180,"")</f>
        <v/>
      </c>
      <c r="KV180" s="293" t="str">
        <f>IF(AND(ISNUMBER(KV$14),ISNUMBER(MATCH($IC180,EH$15:EH$313,0))),$IC180,"")</f>
        <v/>
      </c>
      <c r="KW180" s="293" t="str">
        <f>IF(AND(ISNUMBER(KW$14),ISNUMBER(MATCH($IC180,EI$15:EI$313,0))),$IC180,"")</f>
        <v/>
      </c>
      <c r="KX180" s="293" t="str">
        <f>IF(AND(ISNUMBER(KX$14),ISNUMBER(MATCH($IC180,EJ$15:EJ$313,0))),$IC180,"")</f>
        <v/>
      </c>
      <c r="KY180" s="293" t="str">
        <f>IF(AND(ISNUMBER(KY$14),ISNUMBER(MATCH($IC180,EK$15:EK$313,0))),$IC180,"")</f>
        <v/>
      </c>
      <c r="KZ180" s="293"/>
      <c r="LA180" s="293"/>
      <c r="LB180" s="293"/>
      <c r="LC180" s="75">
        <f>COUNTIF(JX180:KY180,"="&amp;IC180)</f>
        <v>0</v>
      </c>
      <c r="LD180" s="71"/>
      <c r="LE180" s="71"/>
      <c r="LF180" s="71"/>
      <c r="LG180" s="71"/>
      <c r="LH180" s="71"/>
      <c r="LI180" s="71"/>
      <c r="LJ180" s="71"/>
      <c r="LK180" s="71"/>
      <c r="LL180" s="71"/>
      <c r="LM180" s="71"/>
      <c r="LN180" s="71"/>
      <c r="LO180" s="71"/>
      <c r="LP180" s="71"/>
      <c r="LQ180" s="71"/>
    </row>
    <row r="181" spans="1:329" ht="6" customHeight="1" x14ac:dyDescent="0.25">
      <c r="A181" s="80"/>
      <c r="B181" s="305">
        <f t="shared" si="360"/>
        <v>167</v>
      </c>
      <c r="C181" s="207" t="s">
        <v>461</v>
      </c>
      <c r="D181" s="307" t="s">
        <v>548</v>
      </c>
      <c r="E181" s="71"/>
      <c r="F181" s="260"/>
      <c r="G181" s="261"/>
      <c r="H181" s="262"/>
      <c r="I181" s="260"/>
      <c r="J181" s="261"/>
      <c r="K181" s="262"/>
      <c r="L181" s="260"/>
      <c r="M181" s="261"/>
      <c r="N181" s="262"/>
      <c r="O181" s="260"/>
      <c r="P181" s="261"/>
      <c r="Q181" s="262"/>
      <c r="R181" s="260"/>
      <c r="S181" s="261"/>
      <c r="T181" s="262"/>
      <c r="U181" s="260"/>
      <c r="V181" s="261"/>
      <c r="W181" s="262"/>
      <c r="X181" s="260"/>
      <c r="Y181" s="261"/>
      <c r="Z181" s="262"/>
      <c r="AA181" s="260"/>
      <c r="AB181" s="261"/>
      <c r="AC181" s="262"/>
      <c r="AD181" s="260"/>
      <c r="AE181" s="261"/>
      <c r="AF181" s="262"/>
      <c r="AG181" s="260"/>
      <c r="AH181" s="261"/>
      <c r="AI181" s="262"/>
      <c r="AJ181" s="260"/>
      <c r="AK181" s="261"/>
      <c r="AL181" s="262"/>
      <c r="AM181" s="260"/>
      <c r="AN181" s="261"/>
      <c r="AO181" s="262"/>
      <c r="AP181" s="283"/>
      <c r="AQ181" s="356"/>
      <c r="AR181" s="351"/>
      <c r="AS181" s="283"/>
      <c r="AT181" s="356"/>
      <c r="AU181" s="351"/>
      <c r="AV181" s="260"/>
      <c r="AW181" s="261"/>
      <c r="AX181" s="262"/>
      <c r="AY181" s="260"/>
      <c r="AZ181" s="261"/>
      <c r="BA181" s="262"/>
      <c r="BB181" s="260"/>
      <c r="BC181" s="261"/>
      <c r="BD181" s="262"/>
      <c r="BE181" s="260"/>
      <c r="BF181" s="261"/>
      <c r="BG181" s="262"/>
      <c r="BH181" s="260"/>
      <c r="BI181" s="261"/>
      <c r="BJ181" s="262"/>
      <c r="BK181" s="260"/>
      <c r="BL181" s="261"/>
      <c r="BM181" s="262"/>
      <c r="BN181" s="260"/>
      <c r="BO181" s="261"/>
      <c r="BP181" s="262"/>
      <c r="BQ181" s="260"/>
      <c r="BR181" s="261"/>
      <c r="BS181" s="262"/>
      <c r="BT181" s="260"/>
      <c r="BU181" s="261"/>
      <c r="BV181" s="262"/>
      <c r="BW181" s="260"/>
      <c r="BX181" s="261"/>
      <c r="BY181" s="262"/>
      <c r="BZ181" s="260"/>
      <c r="CA181" s="261"/>
      <c r="CB181" s="262"/>
      <c r="CC181" s="260"/>
      <c r="CD181" s="261"/>
      <c r="CE181" s="262"/>
      <c r="CF181" s="376" t="s">
        <v>2</v>
      </c>
      <c r="CG181" s="229"/>
      <c r="CH181" s="230" t="str">
        <f>IF(ISNUMBER(FW181),IF(ISNUMBER(MATCH(GA181,$CG$15:$CG$313,0)),0,MAX(CH$14:CH180)+1),"")</f>
        <v/>
      </c>
      <c r="CI181" s="7" t="str">
        <f t="shared" si="265"/>
        <v/>
      </c>
      <c r="CJ181" s="7" t="str">
        <f t="shared" si="266"/>
        <v/>
      </c>
      <c r="CK181" s="7" t="str">
        <f t="shared" si="267"/>
        <v/>
      </c>
      <c r="CL181" s="7" t="str">
        <f t="shared" si="268"/>
        <v/>
      </c>
      <c r="CM181" s="7" t="str">
        <f t="shared" si="269"/>
        <v/>
      </c>
      <c r="CN181" s="7" t="str">
        <f t="shared" si="270"/>
        <v/>
      </c>
      <c r="CO181" s="7" t="str">
        <f t="shared" si="271"/>
        <v/>
      </c>
      <c r="CP181" s="7" t="str">
        <f t="shared" si="272"/>
        <v/>
      </c>
      <c r="CQ181" s="7" t="str">
        <f t="shared" si="273"/>
        <v/>
      </c>
      <c r="CR181" s="7" t="str">
        <f t="shared" si="274"/>
        <v/>
      </c>
      <c r="CS181" s="7" t="str">
        <f t="shared" si="275"/>
        <v/>
      </c>
      <c r="CT181" s="7" t="str">
        <f t="shared" si="276"/>
        <v/>
      </c>
      <c r="CU181" s="7" t="str">
        <f t="shared" si="277"/>
        <v/>
      </c>
      <c r="CV181" s="7" t="str">
        <f t="shared" si="278"/>
        <v/>
      </c>
      <c r="CW181" s="7" t="str">
        <f t="shared" si="279"/>
        <v/>
      </c>
      <c r="CX181" s="7" t="str">
        <f t="shared" si="280"/>
        <v/>
      </c>
      <c r="CY181" s="7" t="str">
        <f t="shared" si="281"/>
        <v/>
      </c>
      <c r="CZ181" s="7" t="str">
        <f t="shared" si="282"/>
        <v/>
      </c>
      <c r="DA181" s="7" t="str">
        <f t="shared" si="283"/>
        <v/>
      </c>
      <c r="DB181" s="7" t="str">
        <f t="shared" si="284"/>
        <v/>
      </c>
      <c r="DC181" s="7" t="str">
        <f t="shared" si="285"/>
        <v/>
      </c>
      <c r="DD181" s="7" t="str">
        <f t="shared" si="286"/>
        <v/>
      </c>
      <c r="DE181" s="7" t="str">
        <f t="shared" si="287"/>
        <v/>
      </c>
      <c r="DF181" s="7" t="str">
        <f t="shared" si="288"/>
        <v/>
      </c>
      <c r="DG181" s="7" t="str">
        <f t="shared" si="289"/>
        <v/>
      </c>
      <c r="DH181" s="7" t="str">
        <f t="shared" si="290"/>
        <v/>
      </c>
      <c r="DI181" s="65" t="s">
        <v>2</v>
      </c>
      <c r="DJ181" s="309" t="str">
        <f t="shared" si="291"/>
        <v>-</v>
      </c>
      <c r="DK181" s="309" t="str">
        <f t="shared" si="292"/>
        <v>-</v>
      </c>
      <c r="DL181" s="309" t="str">
        <f t="shared" si="293"/>
        <v>-</v>
      </c>
      <c r="DM181" s="309" t="str">
        <f t="shared" si="294"/>
        <v>-</v>
      </c>
      <c r="DN181" s="309" t="str">
        <f t="shared" si="295"/>
        <v>-</v>
      </c>
      <c r="DO181" s="309" t="str">
        <f t="shared" si="296"/>
        <v>-</v>
      </c>
      <c r="DP181" s="309" t="str">
        <f t="shared" si="297"/>
        <v>-</v>
      </c>
      <c r="DQ181" s="309" t="str">
        <f t="shared" si="298"/>
        <v>-</v>
      </c>
      <c r="DR181" s="309" t="str">
        <f t="shared" si="299"/>
        <v>-</v>
      </c>
      <c r="DS181" s="309" t="str">
        <f t="shared" si="300"/>
        <v>-</v>
      </c>
      <c r="DT181" s="309" t="str">
        <f t="shared" si="301"/>
        <v>-</v>
      </c>
      <c r="DU181" s="309" t="str">
        <f t="shared" si="302"/>
        <v>-</v>
      </c>
      <c r="DV181" s="309" t="str">
        <f t="shared" si="303"/>
        <v>-</v>
      </c>
      <c r="DW181" s="309" t="str">
        <f t="shared" si="304"/>
        <v>-</v>
      </c>
      <c r="DX181" s="309" t="str">
        <f t="shared" si="305"/>
        <v>-</v>
      </c>
      <c r="DY181" s="309" t="str">
        <f t="shared" si="306"/>
        <v>-</v>
      </c>
      <c r="DZ181" s="309" t="str">
        <f t="shared" si="307"/>
        <v>-</v>
      </c>
      <c r="EA181" s="309" t="str">
        <f t="shared" si="308"/>
        <v>-</v>
      </c>
      <c r="EB181" s="309" t="str">
        <f t="shared" si="309"/>
        <v>-</v>
      </c>
      <c r="EC181" s="309" t="str">
        <f t="shared" si="310"/>
        <v>-</v>
      </c>
      <c r="ED181" s="309" t="str">
        <f t="shared" si="311"/>
        <v>-</v>
      </c>
      <c r="EE181" s="309" t="str">
        <f t="shared" si="312"/>
        <v>-</v>
      </c>
      <c r="EF181" s="309" t="str">
        <f t="shared" si="313"/>
        <v>-</v>
      </c>
      <c r="EG181" s="309" t="str">
        <f t="shared" si="314"/>
        <v>-</v>
      </c>
      <c r="EH181" s="309" t="str">
        <f t="shared" si="315"/>
        <v>-</v>
      </c>
      <c r="EI181" s="309" t="str">
        <f t="shared" si="316"/>
        <v>-</v>
      </c>
      <c r="EJ181" s="7"/>
      <c r="EK181" s="7"/>
      <c r="EL181" s="7"/>
      <c r="EM181" s="34"/>
      <c r="EN181" s="66" t="str">
        <f t="shared" si="317"/>
        <v>-</v>
      </c>
      <c r="EO181" s="66" t="str">
        <f t="shared" si="318"/>
        <v>-</v>
      </c>
      <c r="EP181" s="66" t="str">
        <f t="shared" si="319"/>
        <v>-</v>
      </c>
      <c r="EQ181" s="66" t="str">
        <f t="shared" si="320"/>
        <v>-</v>
      </c>
      <c r="ER181" s="66" t="str">
        <f t="shared" si="321"/>
        <v>-</v>
      </c>
      <c r="ES181" s="66" t="str">
        <f t="shared" si="322"/>
        <v>-</v>
      </c>
      <c r="ET181" s="66" t="str">
        <f t="shared" si="323"/>
        <v>-</v>
      </c>
      <c r="EU181" s="66" t="str">
        <f t="shared" si="324"/>
        <v>-</v>
      </c>
      <c r="EV181" s="66" t="str">
        <f t="shared" si="325"/>
        <v>-</v>
      </c>
      <c r="EW181" s="66" t="str">
        <f t="shared" si="326"/>
        <v>-</v>
      </c>
      <c r="EX181" s="66" t="str">
        <f t="shared" si="327"/>
        <v>-</v>
      </c>
      <c r="EY181" s="66" t="str">
        <f t="shared" si="328"/>
        <v>-</v>
      </c>
      <c r="EZ181" s="66" t="str">
        <f t="shared" si="329"/>
        <v>-</v>
      </c>
      <c r="FA181" s="66" t="str">
        <f t="shared" si="330"/>
        <v>-</v>
      </c>
      <c r="FB181" s="66" t="str">
        <f t="shared" si="331"/>
        <v>-</v>
      </c>
      <c r="FC181" s="66" t="str">
        <f t="shared" si="332"/>
        <v>-</v>
      </c>
      <c r="FD181" s="66" t="str">
        <f t="shared" si="333"/>
        <v>-</v>
      </c>
      <c r="FE181" s="66" t="str">
        <f t="shared" si="334"/>
        <v>-</v>
      </c>
      <c r="FF181" s="66" t="str">
        <f t="shared" si="335"/>
        <v>-</v>
      </c>
      <c r="FG181" s="66" t="str">
        <f t="shared" si="336"/>
        <v>-</v>
      </c>
      <c r="FH181" s="66" t="str">
        <f t="shared" si="337"/>
        <v>-</v>
      </c>
      <c r="FI181" s="66" t="str">
        <f t="shared" si="338"/>
        <v>-</v>
      </c>
      <c r="FJ181" s="66" t="str">
        <f t="shared" si="339"/>
        <v>-</v>
      </c>
      <c r="FK181" s="66" t="str">
        <f t="shared" si="340"/>
        <v>-</v>
      </c>
      <c r="FL181" s="66" t="str">
        <f t="shared" si="341"/>
        <v>-</v>
      </c>
      <c r="FM181" s="66" t="str">
        <f t="shared" si="342"/>
        <v>-</v>
      </c>
      <c r="FN181" s="7"/>
      <c r="FO181" s="7"/>
      <c r="FP181" s="7"/>
      <c r="FQ181" s="97" t="s">
        <v>2</v>
      </c>
      <c r="FR181" s="71"/>
      <c r="FS181" s="7">
        <f>IF(ISNUMBER(INDEX($CI$15:$DI$314,$B181,GC$5)),MAX(FS$14:FS180)+1,0)</f>
        <v>0</v>
      </c>
      <c r="FT181" s="7" t="str">
        <f t="shared" si="343"/>
        <v/>
      </c>
      <c r="FU181" s="7" t="str">
        <f t="shared" si="344"/>
        <v/>
      </c>
      <c r="FV181" s="291">
        <f t="shared" si="345"/>
        <v>167</v>
      </c>
      <c r="FW181" s="291" t="str">
        <f t="shared" si="346"/>
        <v/>
      </c>
      <c r="FX181" s="291"/>
      <c r="FY181" s="85" t="str">
        <f t="shared" si="347"/>
        <v/>
      </c>
      <c r="FZ181" s="338">
        <f t="shared" si="348"/>
        <v>0</v>
      </c>
      <c r="GA181" s="316" t="str">
        <f t="shared" si="349"/>
        <v/>
      </c>
      <c r="GB181" s="28" t="str">
        <f t="shared" si="350"/>
        <v/>
      </c>
      <c r="GC181" s="243"/>
      <c r="GD181" s="72"/>
      <c r="GE181" s="72"/>
      <c r="GF181" s="72"/>
      <c r="GG181" s="72"/>
      <c r="GH181" s="72"/>
      <c r="GI181" s="72"/>
      <c r="GJ181" s="72"/>
      <c r="GK181" s="72"/>
      <c r="GL181" s="72"/>
      <c r="GM181" s="72"/>
      <c r="GN181" s="72"/>
      <c r="GO181" s="279" t="str">
        <f>IF(IF(ISNUMBER(MATCH(INDEX($HA181:$LB181,1,GO$14),$GA$15:$GA$313,0)),1,"")=1,INDEX($HA181:$LB181,1,GO$14),"")</f>
        <v/>
      </c>
      <c r="GP181" s="286" t="str">
        <f t="shared" si="351"/>
        <v/>
      </c>
      <c r="GQ181" s="72"/>
      <c r="GR181" s="339" t="str">
        <f>IF(ISNUMBER(IF181),INDEX($GA$15:$GA$313,MATCH(IF181,$IE$15:$IE$190,0),1),"")</f>
        <v/>
      </c>
      <c r="GS181" s="341" t="str">
        <f t="shared" si="352"/>
        <v/>
      </c>
      <c r="GT181" s="340" t="str">
        <f t="shared" si="353"/>
        <v/>
      </c>
      <c r="GU181" s="72"/>
      <c r="GV181" s="72"/>
      <c r="GW181" s="72"/>
      <c r="GX181" s="72"/>
      <c r="GY181" s="72"/>
      <c r="GZ181" s="71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293"/>
      <c r="HL181" s="293"/>
      <c r="HM181" s="75"/>
      <c r="HN181" s="293">
        <f>IF(HA181&lt;&gt;"",MAX(HN$14:HN180)+1,0)</f>
        <v>0</v>
      </c>
      <c r="HO181" s="293">
        <f>IF(HB181&lt;&gt;"",MAX(HO$14:HO180)+1,0)</f>
        <v>0</v>
      </c>
      <c r="HP181" s="293">
        <f>IF(HC181&lt;&gt;"",MAX(HP$14:HP180)+1,0)</f>
        <v>0</v>
      </c>
      <c r="HQ181" s="293">
        <f>IF(HD181&lt;&gt;"",MAX(HQ$14:HQ180)+1,0)</f>
        <v>0</v>
      </c>
      <c r="HR181" s="293">
        <f>IF(HE181&lt;&gt;"",MAX(HR$14:HR180)+1,0)</f>
        <v>0</v>
      </c>
      <c r="HS181" s="293">
        <f>IF(HF181&lt;&gt;"",MAX(HS$14:HS180)+1,0)</f>
        <v>0</v>
      </c>
      <c r="HT181" s="293">
        <f>IF(HG181&lt;&gt;"",MAX(HT$14:HT180)+1,0)</f>
        <v>0</v>
      </c>
      <c r="HU181" s="293">
        <f>IF(HH181&lt;&gt;"",MAX(HU$14:HU180)+1,0)</f>
        <v>0</v>
      </c>
      <c r="HV181" s="293">
        <f>IF(HI181&lt;&gt;"",MAX(HV$14:HV180)+1,0)</f>
        <v>0</v>
      </c>
      <c r="HW181" s="293">
        <f>IF(HJ181&lt;&gt;"",MAX(HW$14:HW180)+1,0)</f>
        <v>0</v>
      </c>
      <c r="HX181" s="293">
        <f>IF(HK181&lt;&gt;"",MAX(HX$14:HX180)+1,0)</f>
        <v>0</v>
      </c>
      <c r="HY181" s="293">
        <f>IF(HL181&lt;&gt;"",MAX(HY$14:HY180)+1,0)</f>
        <v>0</v>
      </c>
      <c r="HZ181" s="75">
        <f t="shared" si="354"/>
        <v>5</v>
      </c>
      <c r="IA181" s="75">
        <f t="shared" si="355"/>
        <v>0</v>
      </c>
      <c r="IB181" s="75">
        <f t="shared" si="356"/>
        <v>27</v>
      </c>
      <c r="IC181" s="75">
        <f t="shared" si="357"/>
        <v>0</v>
      </c>
      <c r="ID181" s="395" t="str">
        <f t="shared" si="358"/>
        <v/>
      </c>
      <c r="IE181" s="394">
        <f>IF(ISNUMBER(MATCH(GA181,$IC$15:$IC$313,0)),0,MAX(IE$14:IE180)+1)</f>
        <v>0</v>
      </c>
      <c r="IF181" s="394" t="str">
        <f t="shared" si="359"/>
        <v/>
      </c>
      <c r="IG181" s="383"/>
      <c r="IH181" s="80"/>
      <c r="II181" s="19"/>
      <c r="IJ181" s="282"/>
      <c r="IK181" s="71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  <c r="IY181" s="19"/>
      <c r="IZ181" s="19"/>
      <c r="JW181" s="71"/>
      <c r="JX181" s="293" t="str">
        <f>IF(AND(ISNUMBER(JX$14),ISNUMBER(MATCH($IC181,DJ$15:DJ$313,0))),$IC181,"")</f>
        <v/>
      </c>
      <c r="JY181" s="293" t="str">
        <f>IF(AND(ISNUMBER(JY$14),ISNUMBER(MATCH($IC181,DK$15:DK$313,0))),$IC181,"")</f>
        <v/>
      </c>
      <c r="JZ181" s="293" t="str">
        <f>IF(AND(ISNUMBER(JZ$14),ISNUMBER(MATCH($IC181,DL$15:DL$313,0))),$IC181,"")</f>
        <v/>
      </c>
      <c r="KA181" s="293" t="str">
        <f>IF(AND(ISNUMBER(KA$14),ISNUMBER(MATCH($IC181,DM$15:DM$313,0))),$IC181,"")</f>
        <v/>
      </c>
      <c r="KB181" s="293" t="str">
        <f>IF(AND(ISNUMBER(KB$14),ISNUMBER(MATCH($IC181,DN$15:DN$313,0))),$IC181,"")</f>
        <v/>
      </c>
      <c r="KC181" s="293" t="str">
        <f>IF(AND(ISNUMBER(KC$14),ISNUMBER(MATCH($IC181,DO$15:DO$313,0))),$IC181,"")</f>
        <v/>
      </c>
      <c r="KD181" s="293" t="str">
        <f>IF(AND(ISNUMBER(KD$14),ISNUMBER(MATCH($IC181,DP$15:DP$313,0))),$IC181,"")</f>
        <v/>
      </c>
      <c r="KE181" s="293" t="str">
        <f>IF(AND(ISNUMBER(KE$14),ISNUMBER(MATCH($IC181,DQ$15:DQ$313,0))),$IC181,"")</f>
        <v/>
      </c>
      <c r="KF181" s="293" t="str">
        <f>IF(AND(ISNUMBER(KF$14),ISNUMBER(MATCH($IC181,DR$15:DR$313,0))),$IC181,"")</f>
        <v/>
      </c>
      <c r="KG181" s="293" t="str">
        <f>IF(AND(ISNUMBER(KG$14),ISNUMBER(MATCH($IC181,DS$15:DS$313,0))),$IC181,"")</f>
        <v/>
      </c>
      <c r="KH181" s="293" t="str">
        <f>IF(AND(ISNUMBER(KH$14),ISNUMBER(MATCH($IC181,DT$15:DT$313,0))),$IC181,"")</f>
        <v/>
      </c>
      <c r="KI181" s="293" t="str">
        <f>IF(AND(ISNUMBER(KI$14),ISNUMBER(MATCH($IC181,DU$15:DU$313,0))),$IC181,"")</f>
        <v/>
      </c>
      <c r="KJ181" s="293" t="str">
        <f>IF(AND(ISNUMBER(KJ$14),ISNUMBER(MATCH($IC181,DV$15:DV$313,0))),$IC181,"")</f>
        <v/>
      </c>
      <c r="KK181" s="293" t="str">
        <f>IF(AND(ISNUMBER(KK$14),ISNUMBER(MATCH($IC181,DW$15:DW$313,0))),$IC181,"")</f>
        <v/>
      </c>
      <c r="KL181" s="293" t="str">
        <f>IF(AND(ISNUMBER(KL$14),ISNUMBER(MATCH($IC181,DX$15:DX$313,0))),$IC181,"")</f>
        <v/>
      </c>
      <c r="KM181" s="293" t="str">
        <f>IF(AND(ISNUMBER(KM$14),ISNUMBER(MATCH($IC181,DY$15:DY$313,0))),$IC181,"")</f>
        <v/>
      </c>
      <c r="KN181" s="293" t="str">
        <f>IF(AND(ISNUMBER(KN$14),ISNUMBER(MATCH($IC181,DZ$15:DZ$313,0))),$IC181,"")</f>
        <v/>
      </c>
      <c r="KO181" s="293" t="str">
        <f>IF(AND(ISNUMBER(KO$14),ISNUMBER(MATCH($IC181,EA$15:EA$313,0))),$IC181,"")</f>
        <v/>
      </c>
      <c r="KP181" s="293" t="str">
        <f>IF(AND(ISNUMBER(KP$14),ISNUMBER(MATCH($IC181,EB$15:EB$313,0))),$IC181,"")</f>
        <v/>
      </c>
      <c r="KQ181" s="293" t="str">
        <f>IF(AND(ISNUMBER(KQ$14),ISNUMBER(MATCH($IC181,EC$15:EC$313,0))),$IC181,"")</f>
        <v/>
      </c>
      <c r="KR181" s="293" t="str">
        <f>IF(AND(ISNUMBER(KR$14),ISNUMBER(MATCH($IC181,ED$15:ED$313,0))),$IC181,"")</f>
        <v/>
      </c>
      <c r="KS181" s="293" t="str">
        <f>IF(AND(ISNUMBER(KS$14),ISNUMBER(MATCH($IC181,EE$15:EE$313,0))),$IC181,"")</f>
        <v/>
      </c>
      <c r="KT181" s="293" t="str">
        <f>IF(AND(ISNUMBER(KT$14),ISNUMBER(MATCH($IC181,EF$15:EF$313,0))),$IC181,"")</f>
        <v/>
      </c>
      <c r="KU181" s="293" t="str">
        <f>IF(AND(ISNUMBER(KU$14),ISNUMBER(MATCH($IC181,EG$15:EG$313,0))),$IC181,"")</f>
        <v/>
      </c>
      <c r="KV181" s="293" t="str">
        <f>IF(AND(ISNUMBER(KV$14),ISNUMBER(MATCH($IC181,EH$15:EH$313,0))),$IC181,"")</f>
        <v/>
      </c>
      <c r="KW181" s="293" t="str">
        <f>IF(AND(ISNUMBER(KW$14),ISNUMBER(MATCH($IC181,EI$15:EI$313,0))),$IC181,"")</f>
        <v/>
      </c>
      <c r="KX181" s="293" t="str">
        <f>IF(AND(ISNUMBER(KX$14),ISNUMBER(MATCH($IC181,EJ$15:EJ$313,0))),$IC181,"")</f>
        <v/>
      </c>
      <c r="KY181" s="293" t="str">
        <f>IF(AND(ISNUMBER(KY$14),ISNUMBER(MATCH($IC181,EK$15:EK$313,0))),$IC181,"")</f>
        <v/>
      </c>
      <c r="KZ181" s="293"/>
      <c r="LA181" s="293"/>
      <c r="LB181" s="293"/>
      <c r="LC181" s="75">
        <f>COUNTIF(JX181:KY181,"="&amp;IC181)</f>
        <v>0</v>
      </c>
      <c r="LD181" s="71"/>
      <c r="LE181" s="71"/>
      <c r="LF181" s="71"/>
      <c r="LG181" s="71"/>
      <c r="LH181" s="71"/>
      <c r="LI181" s="71"/>
      <c r="LJ181" s="71"/>
      <c r="LK181" s="71"/>
      <c r="LL181" s="71"/>
      <c r="LM181" s="71"/>
      <c r="LN181" s="71"/>
      <c r="LO181" s="71"/>
      <c r="LP181" s="71"/>
      <c r="LQ181" s="71"/>
    </row>
    <row r="182" spans="1:329" ht="6" customHeight="1" x14ac:dyDescent="0.25">
      <c r="A182" s="80"/>
      <c r="B182" s="305">
        <f t="shared" si="360"/>
        <v>168</v>
      </c>
      <c r="C182" s="207" t="s">
        <v>462</v>
      </c>
      <c r="D182" s="307" t="s">
        <v>548</v>
      </c>
      <c r="E182" s="71"/>
      <c r="F182" s="260"/>
      <c r="G182" s="261"/>
      <c r="H182" s="262"/>
      <c r="I182" s="260"/>
      <c r="J182" s="261"/>
      <c r="K182" s="262"/>
      <c r="L182" s="260"/>
      <c r="M182" s="261"/>
      <c r="N182" s="262"/>
      <c r="O182" s="260"/>
      <c r="P182" s="261"/>
      <c r="Q182" s="262"/>
      <c r="R182" s="260"/>
      <c r="S182" s="261"/>
      <c r="T182" s="262"/>
      <c r="U182" s="260"/>
      <c r="V182" s="261"/>
      <c r="W182" s="262"/>
      <c r="X182" s="260"/>
      <c r="Y182" s="261"/>
      <c r="Z182" s="262"/>
      <c r="AA182" s="260"/>
      <c r="AB182" s="261"/>
      <c r="AC182" s="262"/>
      <c r="AD182" s="260"/>
      <c r="AE182" s="261"/>
      <c r="AF182" s="262"/>
      <c r="AG182" s="260"/>
      <c r="AH182" s="261"/>
      <c r="AI182" s="262"/>
      <c r="AJ182" s="260"/>
      <c r="AK182" s="261"/>
      <c r="AL182" s="262"/>
      <c r="AM182" s="260"/>
      <c r="AN182" s="261"/>
      <c r="AO182" s="262"/>
      <c r="AP182" s="283"/>
      <c r="AQ182" s="356"/>
      <c r="AR182" s="351"/>
      <c r="AS182" s="283"/>
      <c r="AT182" s="356"/>
      <c r="AU182" s="351"/>
      <c r="AV182" s="260"/>
      <c r="AW182" s="261"/>
      <c r="AX182" s="262"/>
      <c r="AY182" s="260"/>
      <c r="AZ182" s="261"/>
      <c r="BA182" s="262"/>
      <c r="BB182" s="260"/>
      <c r="BC182" s="261"/>
      <c r="BD182" s="262"/>
      <c r="BE182" s="260"/>
      <c r="BF182" s="261"/>
      <c r="BG182" s="262"/>
      <c r="BH182" s="260"/>
      <c r="BI182" s="261"/>
      <c r="BJ182" s="262"/>
      <c r="BK182" s="260"/>
      <c r="BL182" s="261"/>
      <c r="BM182" s="262"/>
      <c r="BN182" s="260"/>
      <c r="BO182" s="261"/>
      <c r="BP182" s="262"/>
      <c r="BQ182" s="260"/>
      <c r="BR182" s="261"/>
      <c r="BS182" s="262"/>
      <c r="BT182" s="260"/>
      <c r="BU182" s="261"/>
      <c r="BV182" s="262"/>
      <c r="BW182" s="260"/>
      <c r="BX182" s="261"/>
      <c r="BY182" s="262"/>
      <c r="BZ182" s="260"/>
      <c r="CA182" s="261"/>
      <c r="CB182" s="262"/>
      <c r="CC182" s="260"/>
      <c r="CD182" s="261"/>
      <c r="CE182" s="262"/>
      <c r="CF182" s="376" t="s">
        <v>2</v>
      </c>
      <c r="CG182" s="229"/>
      <c r="CH182" s="230" t="str">
        <f>IF(ISNUMBER(FW182),IF(ISNUMBER(MATCH(GA182,$CG$15:$CG$313,0)),0,MAX(CH$14:CH181)+1),"")</f>
        <v/>
      </c>
      <c r="CI182" s="7" t="str">
        <f t="shared" si="265"/>
        <v/>
      </c>
      <c r="CJ182" s="7" t="str">
        <f t="shared" si="266"/>
        <v/>
      </c>
      <c r="CK182" s="7" t="str">
        <f t="shared" si="267"/>
        <v/>
      </c>
      <c r="CL182" s="7" t="str">
        <f t="shared" si="268"/>
        <v/>
      </c>
      <c r="CM182" s="7" t="str">
        <f t="shared" si="269"/>
        <v/>
      </c>
      <c r="CN182" s="7" t="str">
        <f t="shared" si="270"/>
        <v/>
      </c>
      <c r="CO182" s="7" t="str">
        <f t="shared" si="271"/>
        <v/>
      </c>
      <c r="CP182" s="7" t="str">
        <f t="shared" si="272"/>
        <v/>
      </c>
      <c r="CQ182" s="7" t="str">
        <f t="shared" si="273"/>
        <v/>
      </c>
      <c r="CR182" s="7" t="str">
        <f t="shared" si="274"/>
        <v/>
      </c>
      <c r="CS182" s="7" t="str">
        <f t="shared" si="275"/>
        <v/>
      </c>
      <c r="CT182" s="7" t="str">
        <f t="shared" si="276"/>
        <v/>
      </c>
      <c r="CU182" s="7" t="str">
        <f t="shared" si="277"/>
        <v/>
      </c>
      <c r="CV182" s="7" t="str">
        <f t="shared" si="278"/>
        <v/>
      </c>
      <c r="CW182" s="7" t="str">
        <f t="shared" si="279"/>
        <v/>
      </c>
      <c r="CX182" s="7" t="str">
        <f t="shared" si="280"/>
        <v/>
      </c>
      <c r="CY182" s="7" t="str">
        <f t="shared" si="281"/>
        <v/>
      </c>
      <c r="CZ182" s="7" t="str">
        <f t="shared" si="282"/>
        <v/>
      </c>
      <c r="DA182" s="7" t="str">
        <f t="shared" si="283"/>
        <v/>
      </c>
      <c r="DB182" s="7" t="str">
        <f t="shared" si="284"/>
        <v/>
      </c>
      <c r="DC182" s="7" t="str">
        <f t="shared" si="285"/>
        <v/>
      </c>
      <c r="DD182" s="7" t="str">
        <f t="shared" si="286"/>
        <v/>
      </c>
      <c r="DE182" s="7" t="str">
        <f t="shared" si="287"/>
        <v/>
      </c>
      <c r="DF182" s="7" t="str">
        <f t="shared" si="288"/>
        <v/>
      </c>
      <c r="DG182" s="7" t="str">
        <f t="shared" si="289"/>
        <v/>
      </c>
      <c r="DH182" s="7" t="str">
        <f t="shared" si="290"/>
        <v/>
      </c>
      <c r="DI182" s="65" t="s">
        <v>2</v>
      </c>
      <c r="DJ182" s="309" t="str">
        <f t="shared" si="291"/>
        <v>-</v>
      </c>
      <c r="DK182" s="309" t="str">
        <f t="shared" si="292"/>
        <v>-</v>
      </c>
      <c r="DL182" s="309" t="str">
        <f t="shared" si="293"/>
        <v>-</v>
      </c>
      <c r="DM182" s="309" t="str">
        <f t="shared" si="294"/>
        <v>-</v>
      </c>
      <c r="DN182" s="309" t="str">
        <f t="shared" si="295"/>
        <v>-</v>
      </c>
      <c r="DO182" s="309" t="str">
        <f t="shared" si="296"/>
        <v>-</v>
      </c>
      <c r="DP182" s="309" t="str">
        <f t="shared" si="297"/>
        <v>-</v>
      </c>
      <c r="DQ182" s="309" t="str">
        <f t="shared" si="298"/>
        <v>-</v>
      </c>
      <c r="DR182" s="309" t="str">
        <f t="shared" si="299"/>
        <v>-</v>
      </c>
      <c r="DS182" s="309" t="str">
        <f t="shared" si="300"/>
        <v>-</v>
      </c>
      <c r="DT182" s="309" t="str">
        <f t="shared" si="301"/>
        <v>-</v>
      </c>
      <c r="DU182" s="309" t="str">
        <f t="shared" si="302"/>
        <v>-</v>
      </c>
      <c r="DV182" s="309" t="str">
        <f t="shared" si="303"/>
        <v>-</v>
      </c>
      <c r="DW182" s="309" t="str">
        <f t="shared" si="304"/>
        <v>-</v>
      </c>
      <c r="DX182" s="309" t="str">
        <f t="shared" si="305"/>
        <v>-</v>
      </c>
      <c r="DY182" s="309" t="str">
        <f t="shared" si="306"/>
        <v>-</v>
      </c>
      <c r="DZ182" s="309" t="str">
        <f t="shared" si="307"/>
        <v>-</v>
      </c>
      <c r="EA182" s="309" t="str">
        <f t="shared" si="308"/>
        <v>-</v>
      </c>
      <c r="EB182" s="309" t="str">
        <f t="shared" si="309"/>
        <v>-</v>
      </c>
      <c r="EC182" s="309" t="str">
        <f t="shared" si="310"/>
        <v>-</v>
      </c>
      <c r="ED182" s="309" t="str">
        <f t="shared" si="311"/>
        <v>-</v>
      </c>
      <c r="EE182" s="309" t="str">
        <f t="shared" si="312"/>
        <v>-</v>
      </c>
      <c r="EF182" s="309" t="str">
        <f t="shared" si="313"/>
        <v>-</v>
      </c>
      <c r="EG182" s="309" t="str">
        <f t="shared" si="314"/>
        <v>-</v>
      </c>
      <c r="EH182" s="309" t="str">
        <f t="shared" si="315"/>
        <v>-</v>
      </c>
      <c r="EI182" s="309" t="str">
        <f t="shared" si="316"/>
        <v>-</v>
      </c>
      <c r="EJ182" s="7"/>
      <c r="EK182" s="7"/>
      <c r="EL182" s="7"/>
      <c r="EM182" s="34"/>
      <c r="EN182" s="66" t="str">
        <f t="shared" si="317"/>
        <v>-</v>
      </c>
      <c r="EO182" s="66" t="str">
        <f t="shared" si="318"/>
        <v>-</v>
      </c>
      <c r="EP182" s="66" t="str">
        <f t="shared" si="319"/>
        <v>-</v>
      </c>
      <c r="EQ182" s="66" t="str">
        <f t="shared" si="320"/>
        <v>-</v>
      </c>
      <c r="ER182" s="66" t="str">
        <f t="shared" si="321"/>
        <v>-</v>
      </c>
      <c r="ES182" s="66" t="str">
        <f t="shared" si="322"/>
        <v>-</v>
      </c>
      <c r="ET182" s="66" t="str">
        <f t="shared" si="323"/>
        <v>-</v>
      </c>
      <c r="EU182" s="66" t="str">
        <f t="shared" si="324"/>
        <v>-</v>
      </c>
      <c r="EV182" s="66" t="str">
        <f t="shared" si="325"/>
        <v>-</v>
      </c>
      <c r="EW182" s="66" t="str">
        <f t="shared" si="326"/>
        <v>-</v>
      </c>
      <c r="EX182" s="66" t="str">
        <f t="shared" si="327"/>
        <v>-</v>
      </c>
      <c r="EY182" s="66" t="str">
        <f t="shared" si="328"/>
        <v>-</v>
      </c>
      <c r="EZ182" s="66" t="str">
        <f t="shared" si="329"/>
        <v>-</v>
      </c>
      <c r="FA182" s="66" t="str">
        <f t="shared" si="330"/>
        <v>-</v>
      </c>
      <c r="FB182" s="66" t="str">
        <f t="shared" si="331"/>
        <v>-</v>
      </c>
      <c r="FC182" s="66" t="str">
        <f t="shared" si="332"/>
        <v>-</v>
      </c>
      <c r="FD182" s="66" t="str">
        <f t="shared" si="333"/>
        <v>-</v>
      </c>
      <c r="FE182" s="66" t="str">
        <f t="shared" si="334"/>
        <v>-</v>
      </c>
      <c r="FF182" s="66" t="str">
        <f t="shared" si="335"/>
        <v>-</v>
      </c>
      <c r="FG182" s="66" t="str">
        <f t="shared" si="336"/>
        <v>-</v>
      </c>
      <c r="FH182" s="66" t="str">
        <f t="shared" si="337"/>
        <v>-</v>
      </c>
      <c r="FI182" s="66" t="str">
        <f t="shared" si="338"/>
        <v>-</v>
      </c>
      <c r="FJ182" s="66" t="str">
        <f t="shared" si="339"/>
        <v>-</v>
      </c>
      <c r="FK182" s="66" t="str">
        <f t="shared" si="340"/>
        <v>-</v>
      </c>
      <c r="FL182" s="66" t="str">
        <f t="shared" si="341"/>
        <v>-</v>
      </c>
      <c r="FM182" s="66" t="str">
        <f t="shared" si="342"/>
        <v>-</v>
      </c>
      <c r="FN182" s="7"/>
      <c r="FO182" s="7"/>
      <c r="FP182" s="7"/>
      <c r="FQ182" s="97" t="s">
        <v>2</v>
      </c>
      <c r="FR182" s="71"/>
      <c r="FS182" s="7">
        <f>IF(ISNUMBER(INDEX($CI$15:$DI$314,$B182,GC$5)),MAX(FS$14:FS181)+1,0)</f>
        <v>0</v>
      </c>
      <c r="FT182" s="7" t="str">
        <f t="shared" si="343"/>
        <v/>
      </c>
      <c r="FU182" s="7" t="str">
        <f t="shared" si="344"/>
        <v/>
      </c>
      <c r="FV182" s="291">
        <f t="shared" si="345"/>
        <v>168</v>
      </c>
      <c r="FW182" s="291" t="str">
        <f t="shared" si="346"/>
        <v/>
      </c>
      <c r="FX182" s="291"/>
      <c r="FY182" s="85" t="str">
        <f t="shared" si="347"/>
        <v/>
      </c>
      <c r="FZ182" s="338">
        <f t="shared" si="348"/>
        <v>0</v>
      </c>
      <c r="GA182" s="316" t="str">
        <f t="shared" si="349"/>
        <v/>
      </c>
      <c r="GB182" s="28" t="str">
        <f t="shared" si="350"/>
        <v/>
      </c>
      <c r="GC182" s="243"/>
      <c r="GD182" s="72"/>
      <c r="GE182" s="72"/>
      <c r="GF182" s="72"/>
      <c r="GG182" s="72"/>
      <c r="GH182" s="72"/>
      <c r="GI182" s="72"/>
      <c r="GJ182" s="72"/>
      <c r="GK182" s="72"/>
      <c r="GL182" s="72"/>
      <c r="GM182" s="72"/>
      <c r="GN182" s="72"/>
      <c r="GO182" s="279" t="str">
        <f>IF(IF(ISNUMBER(MATCH(INDEX($HA182:$LB182,1,GO$14),$GA$15:$GA$313,0)),1,"")=1,INDEX($HA182:$LB182,1,GO$14),"")</f>
        <v/>
      </c>
      <c r="GP182" s="286" t="str">
        <f t="shared" si="351"/>
        <v/>
      </c>
      <c r="GQ182" s="72"/>
      <c r="GR182" s="339" t="str">
        <f>IF(ISNUMBER(IF182),INDEX($GA$15:$GA$313,MATCH(IF182,$IE$15:$IE$190,0),1),"")</f>
        <v/>
      </c>
      <c r="GS182" s="341" t="str">
        <f t="shared" si="352"/>
        <v/>
      </c>
      <c r="GT182" s="340" t="str">
        <f t="shared" si="353"/>
        <v/>
      </c>
      <c r="GU182" s="72"/>
      <c r="GV182" s="72"/>
      <c r="GW182" s="72"/>
      <c r="GX182" s="72"/>
      <c r="GY182" s="72"/>
      <c r="GZ182" s="71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293"/>
      <c r="HL182" s="293"/>
      <c r="HM182" s="75"/>
      <c r="HN182" s="293">
        <f>IF(HA182&lt;&gt;"",MAX(HN$14:HN181)+1,0)</f>
        <v>0</v>
      </c>
      <c r="HO182" s="293">
        <f>IF(HB182&lt;&gt;"",MAX(HO$14:HO181)+1,0)</f>
        <v>0</v>
      </c>
      <c r="HP182" s="293">
        <f>IF(HC182&lt;&gt;"",MAX(HP$14:HP181)+1,0)</f>
        <v>0</v>
      </c>
      <c r="HQ182" s="293">
        <f>IF(HD182&lt;&gt;"",MAX(HQ$14:HQ181)+1,0)</f>
        <v>0</v>
      </c>
      <c r="HR182" s="293">
        <f>IF(HE182&lt;&gt;"",MAX(HR$14:HR181)+1,0)</f>
        <v>0</v>
      </c>
      <c r="HS182" s="293">
        <f>IF(HF182&lt;&gt;"",MAX(HS$14:HS181)+1,0)</f>
        <v>0</v>
      </c>
      <c r="HT182" s="293">
        <f>IF(HG182&lt;&gt;"",MAX(HT$14:HT181)+1,0)</f>
        <v>0</v>
      </c>
      <c r="HU182" s="293">
        <f>IF(HH182&lt;&gt;"",MAX(HU$14:HU181)+1,0)</f>
        <v>0</v>
      </c>
      <c r="HV182" s="293">
        <f>IF(HI182&lt;&gt;"",MAX(HV$14:HV181)+1,0)</f>
        <v>0</v>
      </c>
      <c r="HW182" s="293">
        <f>IF(HJ182&lt;&gt;"",MAX(HW$14:HW181)+1,0)</f>
        <v>0</v>
      </c>
      <c r="HX182" s="293">
        <f>IF(HK182&lt;&gt;"",MAX(HX$14:HX181)+1,0)</f>
        <v>0</v>
      </c>
      <c r="HY182" s="293">
        <f>IF(HL182&lt;&gt;"",MAX(HY$14:HY181)+1,0)</f>
        <v>0</v>
      </c>
      <c r="HZ182" s="75">
        <f t="shared" si="354"/>
        <v>5</v>
      </c>
      <c r="IA182" s="75">
        <f t="shared" si="355"/>
        <v>0</v>
      </c>
      <c r="IB182" s="75">
        <f t="shared" si="356"/>
        <v>28</v>
      </c>
      <c r="IC182" s="75">
        <f t="shared" si="357"/>
        <v>0</v>
      </c>
      <c r="ID182" s="395" t="str">
        <f t="shared" si="358"/>
        <v/>
      </c>
      <c r="IE182" s="394">
        <f>IF(ISNUMBER(MATCH(GA182,$IC$15:$IC$313,0)),0,MAX(IE$14:IE181)+1)</f>
        <v>0</v>
      </c>
      <c r="IF182" s="394" t="str">
        <f t="shared" si="359"/>
        <v/>
      </c>
      <c r="IG182" s="383"/>
      <c r="IH182" s="80"/>
      <c r="II182" s="19"/>
      <c r="IJ182" s="282"/>
      <c r="IK182" s="71"/>
      <c r="IL182" s="19"/>
      <c r="IM182" s="19"/>
      <c r="IN182" s="19"/>
      <c r="IO182" s="19"/>
      <c r="IP182" s="19"/>
      <c r="IQ182" s="19"/>
      <c r="IR182" s="19"/>
      <c r="IS182" s="19"/>
      <c r="IT182" s="19"/>
      <c r="IU182" s="19"/>
      <c r="IV182" s="19"/>
      <c r="IW182" s="19"/>
      <c r="IX182" s="19"/>
      <c r="IY182" s="19"/>
      <c r="IZ182" s="19"/>
      <c r="JW182" s="71"/>
      <c r="JX182" s="293" t="str">
        <f>IF(AND(ISNUMBER(JX$14),ISNUMBER(MATCH($IC182,DJ$15:DJ$313,0))),$IC182,"")</f>
        <v/>
      </c>
      <c r="JY182" s="293" t="str">
        <f>IF(AND(ISNUMBER(JY$14),ISNUMBER(MATCH($IC182,DK$15:DK$313,0))),$IC182,"")</f>
        <v/>
      </c>
      <c r="JZ182" s="293" t="str">
        <f>IF(AND(ISNUMBER(JZ$14),ISNUMBER(MATCH($IC182,DL$15:DL$313,0))),$IC182,"")</f>
        <v/>
      </c>
      <c r="KA182" s="293" t="str">
        <f>IF(AND(ISNUMBER(KA$14),ISNUMBER(MATCH($IC182,DM$15:DM$313,0))),$IC182,"")</f>
        <v/>
      </c>
      <c r="KB182" s="293" t="str">
        <f>IF(AND(ISNUMBER(KB$14),ISNUMBER(MATCH($IC182,DN$15:DN$313,0))),$IC182,"")</f>
        <v/>
      </c>
      <c r="KC182" s="293" t="str">
        <f>IF(AND(ISNUMBER(KC$14),ISNUMBER(MATCH($IC182,DO$15:DO$313,0))),$IC182,"")</f>
        <v/>
      </c>
      <c r="KD182" s="293" t="str">
        <f>IF(AND(ISNUMBER(KD$14),ISNUMBER(MATCH($IC182,DP$15:DP$313,0))),$IC182,"")</f>
        <v/>
      </c>
      <c r="KE182" s="293" t="str">
        <f>IF(AND(ISNUMBER(KE$14),ISNUMBER(MATCH($IC182,DQ$15:DQ$313,0))),$IC182,"")</f>
        <v/>
      </c>
      <c r="KF182" s="293" t="str">
        <f>IF(AND(ISNUMBER(KF$14),ISNUMBER(MATCH($IC182,DR$15:DR$313,0))),$IC182,"")</f>
        <v/>
      </c>
      <c r="KG182" s="293" t="str">
        <f>IF(AND(ISNUMBER(KG$14),ISNUMBER(MATCH($IC182,DS$15:DS$313,0))),$IC182,"")</f>
        <v/>
      </c>
      <c r="KH182" s="293" t="str">
        <f>IF(AND(ISNUMBER(KH$14),ISNUMBER(MATCH($IC182,DT$15:DT$313,0))),$IC182,"")</f>
        <v/>
      </c>
      <c r="KI182" s="293" t="str">
        <f>IF(AND(ISNUMBER(KI$14),ISNUMBER(MATCH($IC182,DU$15:DU$313,0))),$IC182,"")</f>
        <v/>
      </c>
      <c r="KJ182" s="293" t="str">
        <f>IF(AND(ISNUMBER(KJ$14),ISNUMBER(MATCH($IC182,DV$15:DV$313,0))),$IC182,"")</f>
        <v/>
      </c>
      <c r="KK182" s="293" t="str">
        <f>IF(AND(ISNUMBER(KK$14),ISNUMBER(MATCH($IC182,DW$15:DW$313,0))),$IC182,"")</f>
        <v/>
      </c>
      <c r="KL182" s="293" t="str">
        <f>IF(AND(ISNUMBER(KL$14),ISNUMBER(MATCH($IC182,DX$15:DX$313,0))),$IC182,"")</f>
        <v/>
      </c>
      <c r="KM182" s="293" t="str">
        <f>IF(AND(ISNUMBER(KM$14),ISNUMBER(MATCH($IC182,DY$15:DY$313,0))),$IC182,"")</f>
        <v/>
      </c>
      <c r="KN182" s="293" t="str">
        <f>IF(AND(ISNUMBER(KN$14),ISNUMBER(MATCH($IC182,DZ$15:DZ$313,0))),$IC182,"")</f>
        <v/>
      </c>
      <c r="KO182" s="293" t="str">
        <f>IF(AND(ISNUMBER(KO$14),ISNUMBER(MATCH($IC182,EA$15:EA$313,0))),$IC182,"")</f>
        <v/>
      </c>
      <c r="KP182" s="293" t="str">
        <f>IF(AND(ISNUMBER(KP$14),ISNUMBER(MATCH($IC182,EB$15:EB$313,0))),$IC182,"")</f>
        <v/>
      </c>
      <c r="KQ182" s="293" t="str">
        <f>IF(AND(ISNUMBER(KQ$14),ISNUMBER(MATCH($IC182,EC$15:EC$313,0))),$IC182,"")</f>
        <v/>
      </c>
      <c r="KR182" s="293" t="str">
        <f>IF(AND(ISNUMBER(KR$14),ISNUMBER(MATCH($IC182,ED$15:ED$313,0))),$IC182,"")</f>
        <v/>
      </c>
      <c r="KS182" s="293" t="str">
        <f>IF(AND(ISNUMBER(KS$14),ISNUMBER(MATCH($IC182,EE$15:EE$313,0))),$IC182,"")</f>
        <v/>
      </c>
      <c r="KT182" s="293" t="str">
        <f>IF(AND(ISNUMBER(KT$14),ISNUMBER(MATCH($IC182,EF$15:EF$313,0))),$IC182,"")</f>
        <v/>
      </c>
      <c r="KU182" s="293" t="str">
        <f>IF(AND(ISNUMBER(KU$14),ISNUMBER(MATCH($IC182,EG$15:EG$313,0))),$IC182,"")</f>
        <v/>
      </c>
      <c r="KV182" s="293" t="str">
        <f>IF(AND(ISNUMBER(KV$14),ISNUMBER(MATCH($IC182,EH$15:EH$313,0))),$IC182,"")</f>
        <v/>
      </c>
      <c r="KW182" s="293" t="str">
        <f>IF(AND(ISNUMBER(KW$14),ISNUMBER(MATCH($IC182,EI$15:EI$313,0))),$IC182,"")</f>
        <v/>
      </c>
      <c r="KX182" s="293" t="str">
        <f>IF(AND(ISNUMBER(KX$14),ISNUMBER(MATCH($IC182,EJ$15:EJ$313,0))),$IC182,"")</f>
        <v/>
      </c>
      <c r="KY182" s="293" t="str">
        <f>IF(AND(ISNUMBER(KY$14),ISNUMBER(MATCH($IC182,EK$15:EK$313,0))),$IC182,"")</f>
        <v/>
      </c>
      <c r="KZ182" s="293"/>
      <c r="LA182" s="293"/>
      <c r="LB182" s="293"/>
      <c r="LC182" s="75">
        <f>COUNTIF(JX182:KY182,"="&amp;IC182)</f>
        <v>0</v>
      </c>
      <c r="LD182" s="71"/>
      <c r="LE182" s="71"/>
      <c r="LF182" s="71"/>
      <c r="LG182" s="71"/>
      <c r="LH182" s="71"/>
      <c r="LI182" s="71"/>
      <c r="LJ182" s="71"/>
      <c r="LK182" s="71"/>
      <c r="LL182" s="71"/>
      <c r="LM182" s="71"/>
      <c r="LN182" s="71"/>
      <c r="LO182" s="71"/>
      <c r="LP182" s="71"/>
      <c r="LQ182" s="71"/>
    </row>
    <row r="183" spans="1:329" ht="6" customHeight="1" x14ac:dyDescent="0.25">
      <c r="A183" s="80"/>
      <c r="B183" s="305">
        <f t="shared" si="360"/>
        <v>169</v>
      </c>
      <c r="C183" s="207" t="s">
        <v>463</v>
      </c>
      <c r="D183" s="307" t="s">
        <v>548</v>
      </c>
      <c r="E183" s="71"/>
      <c r="F183" s="260"/>
      <c r="G183" s="261"/>
      <c r="H183" s="262"/>
      <c r="I183" s="260"/>
      <c r="J183" s="261"/>
      <c r="K183" s="262"/>
      <c r="L183" s="260"/>
      <c r="M183" s="261"/>
      <c r="N183" s="262"/>
      <c r="O183" s="260"/>
      <c r="P183" s="261"/>
      <c r="Q183" s="262"/>
      <c r="R183" s="260"/>
      <c r="S183" s="261"/>
      <c r="T183" s="262"/>
      <c r="U183" s="260"/>
      <c r="V183" s="261"/>
      <c r="W183" s="262"/>
      <c r="X183" s="260"/>
      <c r="Y183" s="261"/>
      <c r="Z183" s="262"/>
      <c r="AA183" s="260"/>
      <c r="AB183" s="261"/>
      <c r="AC183" s="262"/>
      <c r="AD183" s="260"/>
      <c r="AE183" s="261"/>
      <c r="AF183" s="262"/>
      <c r="AG183" s="260"/>
      <c r="AH183" s="261"/>
      <c r="AI183" s="262"/>
      <c r="AJ183" s="260"/>
      <c r="AK183" s="261"/>
      <c r="AL183" s="262"/>
      <c r="AM183" s="260"/>
      <c r="AN183" s="261"/>
      <c r="AO183" s="262"/>
      <c r="AP183" s="283"/>
      <c r="AQ183" s="356"/>
      <c r="AR183" s="351"/>
      <c r="AS183" s="283"/>
      <c r="AT183" s="356"/>
      <c r="AU183" s="351"/>
      <c r="AV183" s="260"/>
      <c r="AW183" s="261"/>
      <c r="AX183" s="262"/>
      <c r="AY183" s="260"/>
      <c r="AZ183" s="261"/>
      <c r="BA183" s="262"/>
      <c r="BB183" s="260"/>
      <c r="BC183" s="261"/>
      <c r="BD183" s="262"/>
      <c r="BE183" s="260"/>
      <c r="BF183" s="261"/>
      <c r="BG183" s="262"/>
      <c r="BH183" s="260"/>
      <c r="BI183" s="261"/>
      <c r="BJ183" s="262"/>
      <c r="BK183" s="260"/>
      <c r="BL183" s="261"/>
      <c r="BM183" s="262"/>
      <c r="BN183" s="260"/>
      <c r="BO183" s="261"/>
      <c r="BP183" s="262"/>
      <c r="BQ183" s="260"/>
      <c r="BR183" s="261"/>
      <c r="BS183" s="262"/>
      <c r="BT183" s="260"/>
      <c r="BU183" s="261"/>
      <c r="BV183" s="262"/>
      <c r="BW183" s="260"/>
      <c r="BX183" s="261"/>
      <c r="BY183" s="262"/>
      <c r="BZ183" s="260"/>
      <c r="CA183" s="261"/>
      <c r="CB183" s="262"/>
      <c r="CC183" s="260"/>
      <c r="CD183" s="261"/>
      <c r="CE183" s="262"/>
      <c r="CF183" s="376" t="s">
        <v>2</v>
      </c>
      <c r="CG183" s="229"/>
      <c r="CH183" s="230" t="str">
        <f>IF(ISNUMBER(FW183),IF(ISNUMBER(MATCH(GA183,$CG$15:$CG$313,0)),0,MAX(CH$14:CH182)+1),"")</f>
        <v/>
      </c>
      <c r="CI183" s="7" t="str">
        <f t="shared" si="265"/>
        <v/>
      </c>
      <c r="CJ183" s="7" t="str">
        <f t="shared" si="266"/>
        <v/>
      </c>
      <c r="CK183" s="7" t="str">
        <f t="shared" si="267"/>
        <v/>
      </c>
      <c r="CL183" s="7" t="str">
        <f t="shared" si="268"/>
        <v/>
      </c>
      <c r="CM183" s="7" t="str">
        <f t="shared" si="269"/>
        <v/>
      </c>
      <c r="CN183" s="7" t="str">
        <f t="shared" si="270"/>
        <v/>
      </c>
      <c r="CO183" s="7" t="str">
        <f t="shared" si="271"/>
        <v/>
      </c>
      <c r="CP183" s="7" t="str">
        <f t="shared" si="272"/>
        <v/>
      </c>
      <c r="CQ183" s="7" t="str">
        <f t="shared" si="273"/>
        <v/>
      </c>
      <c r="CR183" s="7" t="str">
        <f t="shared" si="274"/>
        <v/>
      </c>
      <c r="CS183" s="7" t="str">
        <f t="shared" si="275"/>
        <v/>
      </c>
      <c r="CT183" s="7" t="str">
        <f t="shared" si="276"/>
        <v/>
      </c>
      <c r="CU183" s="7" t="str">
        <f t="shared" si="277"/>
        <v/>
      </c>
      <c r="CV183" s="7" t="str">
        <f t="shared" si="278"/>
        <v/>
      </c>
      <c r="CW183" s="7" t="str">
        <f t="shared" si="279"/>
        <v/>
      </c>
      <c r="CX183" s="7" t="str">
        <f t="shared" si="280"/>
        <v/>
      </c>
      <c r="CY183" s="7" t="str">
        <f t="shared" si="281"/>
        <v/>
      </c>
      <c r="CZ183" s="7" t="str">
        <f t="shared" si="282"/>
        <v/>
      </c>
      <c r="DA183" s="7" t="str">
        <f t="shared" si="283"/>
        <v/>
      </c>
      <c r="DB183" s="7" t="str">
        <f t="shared" si="284"/>
        <v/>
      </c>
      <c r="DC183" s="7" t="str">
        <f t="shared" si="285"/>
        <v/>
      </c>
      <c r="DD183" s="7" t="str">
        <f t="shared" si="286"/>
        <v/>
      </c>
      <c r="DE183" s="7" t="str">
        <f t="shared" si="287"/>
        <v/>
      </c>
      <c r="DF183" s="7" t="str">
        <f t="shared" si="288"/>
        <v/>
      </c>
      <c r="DG183" s="7" t="str">
        <f t="shared" si="289"/>
        <v/>
      </c>
      <c r="DH183" s="7" t="str">
        <f t="shared" si="290"/>
        <v/>
      </c>
      <c r="DI183" s="65" t="s">
        <v>2</v>
      </c>
      <c r="DJ183" s="309" t="str">
        <f t="shared" si="291"/>
        <v>-</v>
      </c>
      <c r="DK183" s="309" t="str">
        <f t="shared" si="292"/>
        <v>-</v>
      </c>
      <c r="DL183" s="309" t="str">
        <f t="shared" si="293"/>
        <v>-</v>
      </c>
      <c r="DM183" s="309" t="str">
        <f t="shared" si="294"/>
        <v>-</v>
      </c>
      <c r="DN183" s="309" t="str">
        <f t="shared" si="295"/>
        <v>-</v>
      </c>
      <c r="DO183" s="309" t="str">
        <f t="shared" si="296"/>
        <v>-</v>
      </c>
      <c r="DP183" s="309" t="str">
        <f t="shared" si="297"/>
        <v>-</v>
      </c>
      <c r="DQ183" s="309" t="str">
        <f t="shared" si="298"/>
        <v>-</v>
      </c>
      <c r="DR183" s="309" t="str">
        <f t="shared" si="299"/>
        <v>-</v>
      </c>
      <c r="DS183" s="309" t="str">
        <f t="shared" si="300"/>
        <v>-</v>
      </c>
      <c r="DT183" s="309" t="str">
        <f t="shared" si="301"/>
        <v>-</v>
      </c>
      <c r="DU183" s="309" t="str">
        <f t="shared" si="302"/>
        <v>-</v>
      </c>
      <c r="DV183" s="309" t="str">
        <f t="shared" si="303"/>
        <v>-</v>
      </c>
      <c r="DW183" s="309" t="str">
        <f t="shared" si="304"/>
        <v>-</v>
      </c>
      <c r="DX183" s="309" t="str">
        <f t="shared" si="305"/>
        <v>-</v>
      </c>
      <c r="DY183" s="309" t="str">
        <f t="shared" si="306"/>
        <v>-</v>
      </c>
      <c r="DZ183" s="309" t="str">
        <f t="shared" si="307"/>
        <v>-</v>
      </c>
      <c r="EA183" s="309" t="str">
        <f t="shared" si="308"/>
        <v>-</v>
      </c>
      <c r="EB183" s="309" t="str">
        <f t="shared" si="309"/>
        <v>-</v>
      </c>
      <c r="EC183" s="309" t="str">
        <f t="shared" si="310"/>
        <v>-</v>
      </c>
      <c r="ED183" s="309" t="str">
        <f t="shared" si="311"/>
        <v>-</v>
      </c>
      <c r="EE183" s="309" t="str">
        <f t="shared" si="312"/>
        <v>-</v>
      </c>
      <c r="EF183" s="309" t="str">
        <f t="shared" si="313"/>
        <v>-</v>
      </c>
      <c r="EG183" s="309" t="str">
        <f t="shared" si="314"/>
        <v>-</v>
      </c>
      <c r="EH183" s="309" t="str">
        <f t="shared" si="315"/>
        <v>-</v>
      </c>
      <c r="EI183" s="309" t="str">
        <f t="shared" si="316"/>
        <v>-</v>
      </c>
      <c r="EJ183" s="7"/>
      <c r="EK183" s="7"/>
      <c r="EL183" s="7"/>
      <c r="EM183" s="34"/>
      <c r="EN183" s="66" t="str">
        <f t="shared" si="317"/>
        <v>-</v>
      </c>
      <c r="EO183" s="66" t="str">
        <f t="shared" si="318"/>
        <v>-</v>
      </c>
      <c r="EP183" s="66" t="str">
        <f t="shared" si="319"/>
        <v>-</v>
      </c>
      <c r="EQ183" s="66" t="str">
        <f t="shared" si="320"/>
        <v>-</v>
      </c>
      <c r="ER183" s="66" t="str">
        <f t="shared" si="321"/>
        <v>-</v>
      </c>
      <c r="ES183" s="66" t="str">
        <f t="shared" si="322"/>
        <v>-</v>
      </c>
      <c r="ET183" s="66" t="str">
        <f t="shared" si="323"/>
        <v>-</v>
      </c>
      <c r="EU183" s="66" t="str">
        <f t="shared" si="324"/>
        <v>-</v>
      </c>
      <c r="EV183" s="66" t="str">
        <f t="shared" si="325"/>
        <v>-</v>
      </c>
      <c r="EW183" s="66" t="str">
        <f t="shared" si="326"/>
        <v>-</v>
      </c>
      <c r="EX183" s="66" t="str">
        <f t="shared" si="327"/>
        <v>-</v>
      </c>
      <c r="EY183" s="66" t="str">
        <f t="shared" si="328"/>
        <v>-</v>
      </c>
      <c r="EZ183" s="66" t="str">
        <f t="shared" si="329"/>
        <v>-</v>
      </c>
      <c r="FA183" s="66" t="str">
        <f t="shared" si="330"/>
        <v>-</v>
      </c>
      <c r="FB183" s="66" t="str">
        <f t="shared" si="331"/>
        <v>-</v>
      </c>
      <c r="FC183" s="66" t="str">
        <f t="shared" si="332"/>
        <v>-</v>
      </c>
      <c r="FD183" s="66" t="str">
        <f t="shared" si="333"/>
        <v>-</v>
      </c>
      <c r="FE183" s="66" t="str">
        <f t="shared" si="334"/>
        <v>-</v>
      </c>
      <c r="FF183" s="66" t="str">
        <f t="shared" si="335"/>
        <v>-</v>
      </c>
      <c r="FG183" s="66" t="str">
        <f t="shared" si="336"/>
        <v>-</v>
      </c>
      <c r="FH183" s="66" t="str">
        <f t="shared" si="337"/>
        <v>-</v>
      </c>
      <c r="FI183" s="66" t="str">
        <f t="shared" si="338"/>
        <v>-</v>
      </c>
      <c r="FJ183" s="66" t="str">
        <f t="shared" si="339"/>
        <v>-</v>
      </c>
      <c r="FK183" s="66" t="str">
        <f t="shared" si="340"/>
        <v>-</v>
      </c>
      <c r="FL183" s="66" t="str">
        <f t="shared" si="341"/>
        <v>-</v>
      </c>
      <c r="FM183" s="66" t="str">
        <f t="shared" si="342"/>
        <v>-</v>
      </c>
      <c r="FN183" s="7"/>
      <c r="FO183" s="7"/>
      <c r="FP183" s="7"/>
      <c r="FQ183" s="97" t="s">
        <v>2</v>
      </c>
      <c r="FR183" s="71"/>
      <c r="FS183" s="7">
        <f>IF(ISNUMBER(INDEX($CI$15:$DI$314,$B183,GC$5)),MAX(FS$14:FS182)+1,0)</f>
        <v>0</v>
      </c>
      <c r="FT183" s="7" t="str">
        <f t="shared" si="343"/>
        <v/>
      </c>
      <c r="FU183" s="7" t="str">
        <f t="shared" si="344"/>
        <v/>
      </c>
      <c r="FV183" s="291">
        <f t="shared" si="345"/>
        <v>169</v>
      </c>
      <c r="FW183" s="291" t="str">
        <f t="shared" si="346"/>
        <v/>
      </c>
      <c r="FX183" s="291"/>
      <c r="FY183" s="85" t="str">
        <f t="shared" si="347"/>
        <v/>
      </c>
      <c r="FZ183" s="338">
        <f t="shared" si="348"/>
        <v>0</v>
      </c>
      <c r="GA183" s="316" t="str">
        <f t="shared" si="349"/>
        <v/>
      </c>
      <c r="GB183" s="28" t="str">
        <f t="shared" si="350"/>
        <v/>
      </c>
      <c r="GC183" s="243"/>
      <c r="GD183" s="72"/>
      <c r="GE183" s="72"/>
      <c r="GF183" s="72"/>
      <c r="GG183" s="72"/>
      <c r="GH183" s="72"/>
      <c r="GI183" s="72"/>
      <c r="GJ183" s="72"/>
      <c r="GK183" s="72"/>
      <c r="GL183" s="72"/>
      <c r="GM183" s="72"/>
      <c r="GN183" s="72"/>
      <c r="GO183" s="279" t="str">
        <f>IF(IF(ISNUMBER(MATCH(INDEX($HA183:$LB183,1,GO$14),$GA$15:$GA$313,0)),1,"")=1,INDEX($HA183:$LB183,1,GO$14),"")</f>
        <v/>
      </c>
      <c r="GP183" s="286" t="str">
        <f t="shared" si="351"/>
        <v/>
      </c>
      <c r="GQ183" s="72"/>
      <c r="GR183" s="339" t="str">
        <f>IF(ISNUMBER(IF183),INDEX($GA$15:$GA$313,MATCH(IF183,$IE$15:$IE$190,0),1),"")</f>
        <v/>
      </c>
      <c r="GS183" s="341" t="str">
        <f t="shared" si="352"/>
        <v/>
      </c>
      <c r="GT183" s="340" t="str">
        <f t="shared" si="353"/>
        <v/>
      </c>
      <c r="GU183" s="72"/>
      <c r="GV183" s="72"/>
      <c r="GW183" s="72"/>
      <c r="GX183" s="72"/>
      <c r="GY183" s="72"/>
      <c r="GZ183" s="71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293"/>
      <c r="HL183" s="293"/>
      <c r="HM183" s="75"/>
      <c r="HN183" s="293">
        <f>IF(HA183&lt;&gt;"",MAX(HN$14:HN182)+1,0)</f>
        <v>0</v>
      </c>
      <c r="HO183" s="293">
        <f>IF(HB183&lt;&gt;"",MAX(HO$14:HO182)+1,0)</f>
        <v>0</v>
      </c>
      <c r="HP183" s="293">
        <f>IF(HC183&lt;&gt;"",MAX(HP$14:HP182)+1,0)</f>
        <v>0</v>
      </c>
      <c r="HQ183" s="293">
        <f>IF(HD183&lt;&gt;"",MAX(HQ$14:HQ182)+1,0)</f>
        <v>0</v>
      </c>
      <c r="HR183" s="293">
        <f>IF(HE183&lt;&gt;"",MAX(HR$14:HR182)+1,0)</f>
        <v>0</v>
      </c>
      <c r="HS183" s="293">
        <f>IF(HF183&lt;&gt;"",MAX(HS$14:HS182)+1,0)</f>
        <v>0</v>
      </c>
      <c r="HT183" s="293">
        <f>IF(HG183&lt;&gt;"",MAX(HT$14:HT182)+1,0)</f>
        <v>0</v>
      </c>
      <c r="HU183" s="293">
        <f>IF(HH183&lt;&gt;"",MAX(HU$14:HU182)+1,0)</f>
        <v>0</v>
      </c>
      <c r="HV183" s="293">
        <f>IF(HI183&lt;&gt;"",MAX(HV$14:HV182)+1,0)</f>
        <v>0</v>
      </c>
      <c r="HW183" s="293">
        <f>IF(HJ183&lt;&gt;"",MAX(HW$14:HW182)+1,0)</f>
        <v>0</v>
      </c>
      <c r="HX183" s="293">
        <f>IF(HK183&lt;&gt;"",MAX(HX$14:HX182)+1,0)</f>
        <v>0</v>
      </c>
      <c r="HY183" s="293">
        <f>IF(HL183&lt;&gt;"",MAX(HY$14:HY182)+1,0)</f>
        <v>0</v>
      </c>
      <c r="HZ183" s="75">
        <f t="shared" si="354"/>
        <v>5</v>
      </c>
      <c r="IA183" s="75">
        <f t="shared" si="355"/>
        <v>0</v>
      </c>
      <c r="IB183" s="75">
        <f t="shared" si="356"/>
        <v>29</v>
      </c>
      <c r="IC183" s="75" t="str">
        <f t="shared" si="357"/>
        <v>al</v>
      </c>
      <c r="ID183" s="395" t="str">
        <f t="shared" si="358"/>
        <v/>
      </c>
      <c r="IE183" s="394">
        <f>IF(ISNUMBER(MATCH(GA183,$IC$15:$IC$313,0)),0,MAX(IE$14:IE182)+1)</f>
        <v>0</v>
      </c>
      <c r="IF183" s="394" t="str">
        <f t="shared" si="359"/>
        <v/>
      </c>
      <c r="IG183" s="383"/>
      <c r="IH183" s="80"/>
      <c r="II183" s="19"/>
      <c r="IJ183" s="282"/>
      <c r="IK183" s="71"/>
      <c r="IL183" s="19"/>
      <c r="IM183" s="19"/>
      <c r="IN183" s="19"/>
      <c r="IO183" s="19"/>
      <c r="IP183" s="19"/>
      <c r="IQ183" s="19"/>
      <c r="IR183" s="19"/>
      <c r="IS183" s="19"/>
      <c r="IT183" s="19"/>
      <c r="IU183" s="19"/>
      <c r="IV183" s="19"/>
      <c r="IW183" s="19"/>
      <c r="IX183" s="19"/>
      <c r="IY183" s="19"/>
      <c r="IZ183" s="19"/>
      <c r="JW183" s="71"/>
      <c r="JX183" s="293" t="str">
        <f>IF(AND(ISNUMBER(JX$14),ISNUMBER(MATCH($IC183,DJ$15:DJ$313,0))),$IC183,"")</f>
        <v/>
      </c>
      <c r="JY183" s="293" t="str">
        <f>IF(AND(ISNUMBER(JY$14),ISNUMBER(MATCH($IC183,DK$15:DK$313,0))),$IC183,"")</f>
        <v/>
      </c>
      <c r="JZ183" s="293" t="str">
        <f>IF(AND(ISNUMBER(JZ$14),ISNUMBER(MATCH($IC183,DL$15:DL$313,0))),$IC183,"")</f>
        <v>al</v>
      </c>
      <c r="KA183" s="293" t="str">
        <f>IF(AND(ISNUMBER(KA$14),ISNUMBER(MATCH($IC183,DM$15:DM$313,0))),$IC183,"")</f>
        <v>al</v>
      </c>
      <c r="KB183" s="293" t="str">
        <f>IF(AND(ISNUMBER(KB$14),ISNUMBER(MATCH($IC183,DN$15:DN$313,0))),$IC183,"")</f>
        <v>al</v>
      </c>
      <c r="KC183" s="293" t="str">
        <f>IF(AND(ISNUMBER(KC$14),ISNUMBER(MATCH($IC183,DO$15:DO$313,0))),$IC183,"")</f>
        <v>al</v>
      </c>
      <c r="KD183" s="293" t="str">
        <f>IF(AND(ISNUMBER(KD$14),ISNUMBER(MATCH($IC183,DP$15:DP$313,0))),$IC183,"")</f>
        <v>al</v>
      </c>
      <c r="KE183" s="293" t="str">
        <f>IF(AND(ISNUMBER(KE$14),ISNUMBER(MATCH($IC183,DQ$15:DQ$313,0))),$IC183,"")</f>
        <v>al</v>
      </c>
      <c r="KF183" s="293" t="str">
        <f>IF(AND(ISNUMBER(KF$14),ISNUMBER(MATCH($IC183,DR$15:DR$313,0))),$IC183,"")</f>
        <v>al</v>
      </c>
      <c r="KG183" s="293" t="str">
        <f>IF(AND(ISNUMBER(KG$14),ISNUMBER(MATCH($IC183,DS$15:DS$313,0))),$IC183,"")</f>
        <v>al</v>
      </c>
      <c r="KH183" s="293" t="str">
        <f>IF(AND(ISNUMBER(KH$14),ISNUMBER(MATCH($IC183,DT$15:DT$313,0))),$IC183,"")</f>
        <v>al</v>
      </c>
      <c r="KI183" s="293" t="str">
        <f>IF(AND(ISNUMBER(KI$14),ISNUMBER(MATCH($IC183,DU$15:DU$313,0))),$IC183,"")</f>
        <v>al</v>
      </c>
      <c r="KJ183" s="293" t="str">
        <f>IF(AND(ISNUMBER(KJ$14),ISNUMBER(MATCH($IC183,DV$15:DV$313,0))),$IC183,"")</f>
        <v/>
      </c>
      <c r="KK183" s="293" t="str">
        <f>IF(AND(ISNUMBER(KK$14),ISNUMBER(MATCH($IC183,DW$15:DW$313,0))),$IC183,"")</f>
        <v/>
      </c>
      <c r="KL183" s="293" t="str">
        <f>IF(AND(ISNUMBER(KL$14),ISNUMBER(MATCH($IC183,DX$15:DX$313,0))),$IC183,"")</f>
        <v/>
      </c>
      <c r="KM183" s="293" t="str">
        <f>IF(AND(ISNUMBER(KM$14),ISNUMBER(MATCH($IC183,DY$15:DY$313,0))),$IC183,"")</f>
        <v/>
      </c>
      <c r="KN183" s="293" t="str">
        <f>IF(AND(ISNUMBER(KN$14),ISNUMBER(MATCH($IC183,DZ$15:DZ$313,0))),$IC183,"")</f>
        <v/>
      </c>
      <c r="KO183" s="293" t="str">
        <f>IF(AND(ISNUMBER(KO$14),ISNUMBER(MATCH($IC183,EA$15:EA$313,0))),$IC183,"")</f>
        <v/>
      </c>
      <c r="KP183" s="293" t="str">
        <f>IF(AND(ISNUMBER(KP$14),ISNUMBER(MATCH($IC183,EB$15:EB$313,0))),$IC183,"")</f>
        <v/>
      </c>
      <c r="KQ183" s="293" t="str">
        <f>IF(AND(ISNUMBER(KQ$14),ISNUMBER(MATCH($IC183,EC$15:EC$313,0))),$IC183,"")</f>
        <v/>
      </c>
      <c r="KR183" s="293" t="str">
        <f>IF(AND(ISNUMBER(KR$14),ISNUMBER(MATCH($IC183,ED$15:ED$313,0))),$IC183,"")</f>
        <v/>
      </c>
      <c r="KS183" s="293" t="str">
        <f>IF(AND(ISNUMBER(KS$14),ISNUMBER(MATCH($IC183,EE$15:EE$313,0))),$IC183,"")</f>
        <v/>
      </c>
      <c r="KT183" s="293" t="str">
        <f>IF(AND(ISNUMBER(KT$14),ISNUMBER(MATCH($IC183,EF$15:EF$313,0))),$IC183,"")</f>
        <v/>
      </c>
      <c r="KU183" s="293" t="str">
        <f>IF(AND(ISNUMBER(KU$14),ISNUMBER(MATCH($IC183,EG$15:EG$313,0))),$IC183,"")</f>
        <v/>
      </c>
      <c r="KV183" s="293" t="str">
        <f>IF(AND(ISNUMBER(KV$14),ISNUMBER(MATCH($IC183,EH$15:EH$313,0))),$IC183,"")</f>
        <v>al</v>
      </c>
      <c r="KW183" s="293" t="str">
        <f>IF(AND(ISNUMBER(KW$14),ISNUMBER(MATCH($IC183,EI$15:EI$313,0))),$IC183,"")</f>
        <v/>
      </c>
      <c r="KX183" s="293" t="str">
        <f>IF(AND(ISNUMBER(KX$14),ISNUMBER(MATCH($IC183,EJ$15:EJ$313,0))),$IC183,"")</f>
        <v/>
      </c>
      <c r="KY183" s="293" t="str">
        <f>IF(AND(ISNUMBER(KY$14),ISNUMBER(MATCH($IC183,EK$15:EK$313,0))),$IC183,"")</f>
        <v/>
      </c>
      <c r="KZ183" s="293"/>
      <c r="LA183" s="293"/>
      <c r="LB183" s="293"/>
      <c r="LC183" s="75">
        <f>COUNTIF(JX183:KY183,"="&amp;IC183)</f>
        <v>11</v>
      </c>
      <c r="LD183" s="71"/>
      <c r="LE183" s="71"/>
      <c r="LF183" s="71"/>
      <c r="LG183" s="71"/>
      <c r="LH183" s="71"/>
      <c r="LI183" s="71"/>
      <c r="LJ183" s="71"/>
      <c r="LK183" s="71"/>
      <c r="LL183" s="71"/>
      <c r="LM183" s="71"/>
      <c r="LN183" s="71"/>
      <c r="LO183" s="71"/>
      <c r="LP183" s="71"/>
      <c r="LQ183" s="71"/>
    </row>
    <row r="184" spans="1:329" ht="6" customHeight="1" x14ac:dyDescent="0.25">
      <c r="A184" s="80"/>
      <c r="B184" s="305">
        <f t="shared" si="360"/>
        <v>170</v>
      </c>
      <c r="C184" s="207" t="s">
        <v>464</v>
      </c>
      <c r="D184" s="307" t="s">
        <v>548</v>
      </c>
      <c r="E184" s="71"/>
      <c r="F184" s="260"/>
      <c r="G184" s="261"/>
      <c r="H184" s="262"/>
      <c r="I184" s="260"/>
      <c r="J184" s="261"/>
      <c r="K184" s="262"/>
      <c r="L184" s="260"/>
      <c r="M184" s="261"/>
      <c r="N184" s="262"/>
      <c r="O184" s="260"/>
      <c r="P184" s="261"/>
      <c r="Q184" s="262"/>
      <c r="R184" s="260"/>
      <c r="S184" s="261"/>
      <c r="T184" s="262"/>
      <c r="U184" s="260"/>
      <c r="V184" s="261"/>
      <c r="W184" s="262"/>
      <c r="X184" s="260"/>
      <c r="Y184" s="261"/>
      <c r="Z184" s="262"/>
      <c r="AA184" s="260"/>
      <c r="AB184" s="261"/>
      <c r="AC184" s="262"/>
      <c r="AD184" s="260"/>
      <c r="AE184" s="261"/>
      <c r="AF184" s="262"/>
      <c r="AG184" s="260"/>
      <c r="AH184" s="261"/>
      <c r="AI184" s="262"/>
      <c r="AJ184" s="260"/>
      <c r="AK184" s="261"/>
      <c r="AL184" s="262"/>
      <c r="AM184" s="260"/>
      <c r="AN184" s="261"/>
      <c r="AO184" s="262"/>
      <c r="AP184" s="283"/>
      <c r="AQ184" s="356"/>
      <c r="AR184" s="351"/>
      <c r="AS184" s="283"/>
      <c r="AT184" s="356"/>
      <c r="AU184" s="351"/>
      <c r="AV184" s="260"/>
      <c r="AW184" s="261"/>
      <c r="AX184" s="262"/>
      <c r="AY184" s="260"/>
      <c r="AZ184" s="261"/>
      <c r="BA184" s="262"/>
      <c r="BB184" s="260"/>
      <c r="BC184" s="261"/>
      <c r="BD184" s="262"/>
      <c r="BE184" s="260"/>
      <c r="BF184" s="261"/>
      <c r="BG184" s="262"/>
      <c r="BH184" s="260"/>
      <c r="BI184" s="261"/>
      <c r="BJ184" s="262"/>
      <c r="BK184" s="260"/>
      <c r="BL184" s="261"/>
      <c r="BM184" s="262"/>
      <c r="BN184" s="260"/>
      <c r="BO184" s="261"/>
      <c r="BP184" s="262"/>
      <c r="BQ184" s="260"/>
      <c r="BR184" s="261"/>
      <c r="BS184" s="262"/>
      <c r="BT184" s="260"/>
      <c r="BU184" s="261"/>
      <c r="BV184" s="262"/>
      <c r="BW184" s="260"/>
      <c r="BX184" s="261"/>
      <c r="BY184" s="262"/>
      <c r="BZ184" s="260"/>
      <c r="CA184" s="261"/>
      <c r="CB184" s="262"/>
      <c r="CC184" s="260"/>
      <c r="CD184" s="261"/>
      <c r="CE184" s="262"/>
      <c r="CF184" s="376" t="s">
        <v>2</v>
      </c>
      <c r="CG184" s="229"/>
      <c r="CH184" s="230" t="str">
        <f>IF(ISNUMBER(FW184),IF(ISNUMBER(MATCH(GA184,$CG$15:$CG$313,0)),0,MAX(CH$14:CH183)+1),"")</f>
        <v/>
      </c>
      <c r="CI184" s="7" t="str">
        <f t="shared" si="265"/>
        <v/>
      </c>
      <c r="CJ184" s="7" t="str">
        <f t="shared" si="266"/>
        <v/>
      </c>
      <c r="CK184" s="7" t="str">
        <f t="shared" si="267"/>
        <v/>
      </c>
      <c r="CL184" s="7" t="str">
        <f t="shared" si="268"/>
        <v/>
      </c>
      <c r="CM184" s="7" t="str">
        <f t="shared" si="269"/>
        <v/>
      </c>
      <c r="CN184" s="7" t="str">
        <f t="shared" si="270"/>
        <v/>
      </c>
      <c r="CO184" s="7" t="str">
        <f t="shared" si="271"/>
        <v/>
      </c>
      <c r="CP184" s="7" t="str">
        <f t="shared" si="272"/>
        <v/>
      </c>
      <c r="CQ184" s="7" t="str">
        <f t="shared" si="273"/>
        <v/>
      </c>
      <c r="CR184" s="7" t="str">
        <f t="shared" si="274"/>
        <v/>
      </c>
      <c r="CS184" s="7" t="str">
        <f t="shared" si="275"/>
        <v/>
      </c>
      <c r="CT184" s="7" t="str">
        <f t="shared" si="276"/>
        <v/>
      </c>
      <c r="CU184" s="7" t="str">
        <f t="shared" si="277"/>
        <v/>
      </c>
      <c r="CV184" s="7" t="str">
        <f t="shared" si="278"/>
        <v/>
      </c>
      <c r="CW184" s="7" t="str">
        <f t="shared" si="279"/>
        <v/>
      </c>
      <c r="CX184" s="7" t="str">
        <f t="shared" si="280"/>
        <v/>
      </c>
      <c r="CY184" s="7" t="str">
        <f t="shared" si="281"/>
        <v/>
      </c>
      <c r="CZ184" s="7" t="str">
        <f t="shared" si="282"/>
        <v/>
      </c>
      <c r="DA184" s="7" t="str">
        <f t="shared" si="283"/>
        <v/>
      </c>
      <c r="DB184" s="7">
        <f t="shared" si="284"/>
        <v>18</v>
      </c>
      <c r="DC184" s="7" t="str">
        <f t="shared" si="285"/>
        <v/>
      </c>
      <c r="DD184" s="7">
        <f t="shared" si="286"/>
        <v>13</v>
      </c>
      <c r="DE184" s="7">
        <f t="shared" si="287"/>
        <v>14</v>
      </c>
      <c r="DF184" s="7">
        <f t="shared" si="288"/>
        <v>12</v>
      </c>
      <c r="DG184" s="7" t="str">
        <f t="shared" si="289"/>
        <v/>
      </c>
      <c r="DH184" s="7" t="str">
        <f t="shared" si="290"/>
        <v/>
      </c>
      <c r="DI184" s="65" t="s">
        <v>2</v>
      </c>
      <c r="DJ184" s="309" t="str">
        <f t="shared" si="291"/>
        <v>-</v>
      </c>
      <c r="DK184" s="309" t="str">
        <f t="shared" si="292"/>
        <v>-</v>
      </c>
      <c r="DL184" s="309" t="str">
        <f t="shared" si="293"/>
        <v>-</v>
      </c>
      <c r="DM184" s="309" t="str">
        <f t="shared" si="294"/>
        <v>-</v>
      </c>
      <c r="DN184" s="309" t="str">
        <f t="shared" si="295"/>
        <v>-</v>
      </c>
      <c r="DO184" s="309" t="str">
        <f t="shared" si="296"/>
        <v>-</v>
      </c>
      <c r="DP184" s="309" t="str">
        <f t="shared" si="297"/>
        <v>-</v>
      </c>
      <c r="DQ184" s="309" t="str">
        <f t="shared" si="298"/>
        <v>-</v>
      </c>
      <c r="DR184" s="309" t="str">
        <f t="shared" si="299"/>
        <v>-</v>
      </c>
      <c r="DS184" s="309" t="str">
        <f t="shared" si="300"/>
        <v>-</v>
      </c>
      <c r="DT184" s="309" t="str">
        <f t="shared" si="301"/>
        <v>-</v>
      </c>
      <c r="DU184" s="309" t="str">
        <f t="shared" si="302"/>
        <v>-</v>
      </c>
      <c r="DV184" s="309" t="str">
        <f t="shared" si="303"/>
        <v>-</v>
      </c>
      <c r="DW184" s="309" t="str">
        <f t="shared" si="304"/>
        <v>-</v>
      </c>
      <c r="DX184" s="309" t="str">
        <f t="shared" si="305"/>
        <v>-</v>
      </c>
      <c r="DY184" s="309" t="str">
        <f t="shared" si="306"/>
        <v>-</v>
      </c>
      <c r="DZ184" s="309" t="str">
        <f t="shared" si="307"/>
        <v>-</v>
      </c>
      <c r="EA184" s="309" t="str">
        <f t="shared" si="308"/>
        <v>-</v>
      </c>
      <c r="EB184" s="309" t="str">
        <f t="shared" si="309"/>
        <v>-</v>
      </c>
      <c r="EC184" s="309" t="str">
        <f t="shared" si="310"/>
        <v>sy11</v>
      </c>
      <c r="ED184" s="309" t="str">
        <f t="shared" si="311"/>
        <v>-</v>
      </c>
      <c r="EE184" s="309" t="str">
        <f t="shared" si="312"/>
        <v>sy11</v>
      </c>
      <c r="EF184" s="309" t="str">
        <f t="shared" si="313"/>
        <v>sy11</v>
      </c>
      <c r="EG184" s="309" t="str">
        <f t="shared" si="314"/>
        <v>sy11</v>
      </c>
      <c r="EH184" s="309" t="str">
        <f t="shared" si="315"/>
        <v>-</v>
      </c>
      <c r="EI184" s="309" t="str">
        <f t="shared" si="316"/>
        <v>-</v>
      </c>
      <c r="EJ184" s="7"/>
      <c r="EK184" s="7"/>
      <c r="EL184" s="7"/>
      <c r="EM184" s="34"/>
      <c r="EN184" s="66" t="str">
        <f t="shared" si="317"/>
        <v>-</v>
      </c>
      <c r="EO184" s="66" t="str">
        <f t="shared" si="318"/>
        <v>-</v>
      </c>
      <c r="EP184" s="66" t="str">
        <f t="shared" si="319"/>
        <v>-</v>
      </c>
      <c r="EQ184" s="66" t="str">
        <f t="shared" si="320"/>
        <v>-</v>
      </c>
      <c r="ER184" s="66" t="str">
        <f t="shared" si="321"/>
        <v>-</v>
      </c>
      <c r="ES184" s="66" t="str">
        <f t="shared" si="322"/>
        <v>-</v>
      </c>
      <c r="ET184" s="66" t="str">
        <f t="shared" si="323"/>
        <v>-</v>
      </c>
      <c r="EU184" s="66" t="str">
        <f t="shared" si="324"/>
        <v>-</v>
      </c>
      <c r="EV184" s="66" t="str">
        <f t="shared" si="325"/>
        <v>-</v>
      </c>
      <c r="EW184" s="66" t="str">
        <f t="shared" si="326"/>
        <v>-</v>
      </c>
      <c r="EX184" s="66" t="str">
        <f t="shared" si="327"/>
        <v>-</v>
      </c>
      <c r="EY184" s="66" t="str">
        <f t="shared" si="328"/>
        <v>-</v>
      </c>
      <c r="EZ184" s="66" t="str">
        <f t="shared" si="329"/>
        <v>-</v>
      </c>
      <c r="FA184" s="66" t="str">
        <f t="shared" si="330"/>
        <v>-</v>
      </c>
      <c r="FB184" s="66" t="str">
        <f t="shared" si="331"/>
        <v>-</v>
      </c>
      <c r="FC184" s="66" t="str">
        <f t="shared" si="332"/>
        <v>-</v>
      </c>
      <c r="FD184" s="66" t="str">
        <f t="shared" si="333"/>
        <v>-</v>
      </c>
      <c r="FE184" s="66" t="str">
        <f t="shared" si="334"/>
        <v>-</v>
      </c>
      <c r="FF184" s="66" t="str">
        <f t="shared" si="335"/>
        <v>-</v>
      </c>
      <c r="FG184" s="66">
        <f t="shared" si="336"/>
        <v>0.2</v>
      </c>
      <c r="FH184" s="66" t="str">
        <f t="shared" si="337"/>
        <v>-</v>
      </c>
      <c r="FI184" s="66">
        <f t="shared" si="338"/>
        <v>0.2</v>
      </c>
      <c r="FJ184" s="66">
        <f t="shared" si="339"/>
        <v>0.25</v>
      </c>
      <c r="FK184" s="66">
        <f t="shared" si="340"/>
        <v>0.2</v>
      </c>
      <c r="FL184" s="66" t="str">
        <f t="shared" si="341"/>
        <v>-</v>
      </c>
      <c r="FM184" s="66" t="str">
        <f t="shared" si="342"/>
        <v>-</v>
      </c>
      <c r="FN184" s="7"/>
      <c r="FO184" s="7"/>
      <c r="FP184" s="7"/>
      <c r="FQ184" s="97" t="s">
        <v>2</v>
      </c>
      <c r="FR184" s="71"/>
      <c r="FS184" s="7">
        <f>IF(ISNUMBER(INDEX($CI$15:$DI$314,$B184,GC$5)),MAX(FS$14:FS183)+1,0)</f>
        <v>27</v>
      </c>
      <c r="FT184" s="7" t="str">
        <f t="shared" si="343"/>
        <v/>
      </c>
      <c r="FU184" s="7" t="str">
        <f t="shared" si="344"/>
        <v/>
      </c>
      <c r="FV184" s="291">
        <f t="shared" si="345"/>
        <v>170</v>
      </c>
      <c r="FW184" s="291" t="str">
        <f t="shared" si="346"/>
        <v/>
      </c>
      <c r="FX184" s="291"/>
      <c r="FY184" s="85" t="str">
        <f t="shared" si="347"/>
        <v/>
      </c>
      <c r="FZ184" s="338">
        <f t="shared" si="348"/>
        <v>0</v>
      </c>
      <c r="GA184" s="316" t="str">
        <f t="shared" si="349"/>
        <v/>
      </c>
      <c r="GB184" s="28" t="str">
        <f t="shared" si="350"/>
        <v/>
      </c>
      <c r="GC184" s="243"/>
      <c r="GD184" s="72"/>
      <c r="GE184" s="72"/>
      <c r="GF184" s="72"/>
      <c r="GG184" s="72"/>
      <c r="GH184" s="72"/>
      <c r="GI184" s="72"/>
      <c r="GJ184" s="72"/>
      <c r="GK184" s="72"/>
      <c r="GL184" s="72"/>
      <c r="GM184" s="72"/>
      <c r="GN184" s="72"/>
      <c r="GO184" s="279" t="str">
        <f>IF(IF(ISNUMBER(MATCH(INDEX($HA184:$LB184,1,GO$14),$GA$15:$GA$313,0)),1,"")=1,INDEX($HA184:$LB184,1,GO$14),"")</f>
        <v/>
      </c>
      <c r="GP184" s="286" t="str">
        <f t="shared" si="351"/>
        <v/>
      </c>
      <c r="GQ184" s="72"/>
      <c r="GR184" s="339" t="str">
        <f>IF(ISNUMBER(IF184),INDEX($GA$15:$GA$313,MATCH(IF184,$IE$15:$IE$190,0),1),"")</f>
        <v/>
      </c>
      <c r="GS184" s="341" t="str">
        <f t="shared" si="352"/>
        <v/>
      </c>
      <c r="GT184" s="340" t="str">
        <f t="shared" si="353"/>
        <v/>
      </c>
      <c r="GU184" s="72"/>
      <c r="GV184" s="72"/>
      <c r="GW184" s="72"/>
      <c r="GX184" s="72"/>
      <c r="GY184" s="72"/>
      <c r="GZ184" s="71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293"/>
      <c r="HL184" s="293"/>
      <c r="HM184" s="75"/>
      <c r="HN184" s="293">
        <f>IF(HA184&lt;&gt;"",MAX(HN$14:HN183)+1,0)</f>
        <v>0</v>
      </c>
      <c r="HO184" s="293">
        <f>IF(HB184&lt;&gt;"",MAX(HO$14:HO183)+1,0)</f>
        <v>0</v>
      </c>
      <c r="HP184" s="293">
        <f>IF(HC184&lt;&gt;"",MAX(HP$14:HP183)+1,0)</f>
        <v>0</v>
      </c>
      <c r="HQ184" s="293">
        <f>IF(HD184&lt;&gt;"",MAX(HQ$14:HQ183)+1,0)</f>
        <v>0</v>
      </c>
      <c r="HR184" s="293">
        <f>IF(HE184&lt;&gt;"",MAX(HR$14:HR183)+1,0)</f>
        <v>0</v>
      </c>
      <c r="HS184" s="293">
        <f>IF(HF184&lt;&gt;"",MAX(HS$14:HS183)+1,0)</f>
        <v>0</v>
      </c>
      <c r="HT184" s="293">
        <f>IF(HG184&lt;&gt;"",MAX(HT$14:HT183)+1,0)</f>
        <v>0</v>
      </c>
      <c r="HU184" s="293">
        <f>IF(HH184&lt;&gt;"",MAX(HU$14:HU183)+1,0)</f>
        <v>0</v>
      </c>
      <c r="HV184" s="293">
        <f>IF(HI184&lt;&gt;"",MAX(HV$14:HV183)+1,0)</f>
        <v>0</v>
      </c>
      <c r="HW184" s="293">
        <f>IF(HJ184&lt;&gt;"",MAX(HW$14:HW183)+1,0)</f>
        <v>0</v>
      </c>
      <c r="HX184" s="293">
        <f>IF(HK184&lt;&gt;"",MAX(HX$14:HX183)+1,0)</f>
        <v>0</v>
      </c>
      <c r="HY184" s="293">
        <f>IF(HL184&lt;&gt;"",MAX(HY$14:HY183)+1,0)</f>
        <v>0</v>
      </c>
      <c r="HZ184" s="75">
        <f t="shared" si="354"/>
        <v>5</v>
      </c>
      <c r="IA184" s="75">
        <f t="shared" si="355"/>
        <v>0</v>
      </c>
      <c r="IB184" s="75">
        <f t="shared" si="356"/>
        <v>30</v>
      </c>
      <c r="IC184" s="75" t="str">
        <f t="shared" si="357"/>
        <v>multiDiff</v>
      </c>
      <c r="ID184" s="395" t="str">
        <f t="shared" si="358"/>
        <v/>
      </c>
      <c r="IE184" s="394">
        <f>IF(ISNUMBER(MATCH(GA184,$IC$15:$IC$313,0)),0,MAX(IE$14:IE183)+1)</f>
        <v>0</v>
      </c>
      <c r="IF184" s="394" t="str">
        <f t="shared" si="359"/>
        <v/>
      </c>
      <c r="IG184" s="383"/>
      <c r="IH184" s="80"/>
      <c r="II184" s="19"/>
      <c r="IJ184" s="282"/>
      <c r="IK184" s="71"/>
      <c r="IL184" s="19"/>
      <c r="IM184" s="19"/>
      <c r="IN184" s="19"/>
      <c r="IO184" s="19"/>
      <c r="IP184" s="19"/>
      <c r="IQ184" s="19"/>
      <c r="IR184" s="19"/>
      <c r="IS184" s="19"/>
      <c r="IT184" s="19"/>
      <c r="IU184" s="19"/>
      <c r="IV184" s="19"/>
      <c r="IW184" s="19"/>
      <c r="IX184" s="19"/>
      <c r="IY184" s="19"/>
      <c r="IZ184" s="19"/>
      <c r="JW184" s="71"/>
      <c r="JX184" s="293" t="str">
        <f>IF(AND(ISNUMBER(JX$14),ISNUMBER(MATCH($IC184,DJ$15:DJ$313,0))),$IC184,"")</f>
        <v/>
      </c>
      <c r="JY184" s="293" t="str">
        <f>IF(AND(ISNUMBER(JY$14),ISNUMBER(MATCH($IC184,DK$15:DK$313,0))),$IC184,"")</f>
        <v/>
      </c>
      <c r="JZ184" s="293" t="str">
        <f>IF(AND(ISNUMBER(JZ$14),ISNUMBER(MATCH($IC184,DL$15:DL$313,0))),$IC184,"")</f>
        <v/>
      </c>
      <c r="KA184" s="293" t="str">
        <f>IF(AND(ISNUMBER(KA$14),ISNUMBER(MATCH($IC184,DM$15:DM$313,0))),$IC184,"")</f>
        <v/>
      </c>
      <c r="KB184" s="293" t="str">
        <f>IF(AND(ISNUMBER(KB$14),ISNUMBER(MATCH($IC184,DN$15:DN$313,0))),$IC184,"")</f>
        <v/>
      </c>
      <c r="KC184" s="293" t="str">
        <f>IF(AND(ISNUMBER(KC$14),ISNUMBER(MATCH($IC184,DO$15:DO$313,0))),$IC184,"")</f>
        <v/>
      </c>
      <c r="KD184" s="293" t="str">
        <f>IF(AND(ISNUMBER(KD$14),ISNUMBER(MATCH($IC184,DP$15:DP$313,0))),$IC184,"")</f>
        <v/>
      </c>
      <c r="KE184" s="293" t="str">
        <f>IF(AND(ISNUMBER(KE$14),ISNUMBER(MATCH($IC184,DQ$15:DQ$313,0))),$IC184,"")</f>
        <v/>
      </c>
      <c r="KF184" s="293" t="str">
        <f>IF(AND(ISNUMBER(KF$14),ISNUMBER(MATCH($IC184,DR$15:DR$313,0))),$IC184,"")</f>
        <v/>
      </c>
      <c r="KG184" s="293" t="str">
        <f>IF(AND(ISNUMBER(KG$14),ISNUMBER(MATCH($IC184,DS$15:DS$313,0))),$IC184,"")</f>
        <v/>
      </c>
      <c r="KH184" s="293" t="str">
        <f>IF(AND(ISNUMBER(KH$14),ISNUMBER(MATCH($IC184,DT$15:DT$313,0))),$IC184,"")</f>
        <v/>
      </c>
      <c r="KI184" s="293" t="str">
        <f>IF(AND(ISNUMBER(KI$14),ISNUMBER(MATCH($IC184,DU$15:DU$313,0))),$IC184,"")</f>
        <v/>
      </c>
      <c r="KJ184" s="293" t="str">
        <f>IF(AND(ISNUMBER(KJ$14),ISNUMBER(MATCH($IC184,DV$15:DV$313,0))),$IC184,"")</f>
        <v/>
      </c>
      <c r="KK184" s="293" t="str">
        <f>IF(AND(ISNUMBER(KK$14),ISNUMBER(MATCH($IC184,DW$15:DW$313,0))),$IC184,"")</f>
        <v/>
      </c>
      <c r="KL184" s="293" t="str">
        <f>IF(AND(ISNUMBER(KL$14),ISNUMBER(MATCH($IC184,DX$15:DX$313,0))),$IC184,"")</f>
        <v/>
      </c>
      <c r="KM184" s="293" t="str">
        <f>IF(AND(ISNUMBER(KM$14),ISNUMBER(MATCH($IC184,DY$15:DY$313,0))),$IC184,"")</f>
        <v/>
      </c>
      <c r="KN184" s="293" t="str">
        <f>IF(AND(ISNUMBER(KN$14),ISNUMBER(MATCH($IC184,DZ$15:DZ$313,0))),$IC184,"")</f>
        <v/>
      </c>
      <c r="KO184" s="293" t="str">
        <f>IF(AND(ISNUMBER(KO$14),ISNUMBER(MATCH($IC184,EA$15:EA$313,0))),$IC184,"")</f>
        <v/>
      </c>
      <c r="KP184" s="293" t="str">
        <f>IF(AND(ISNUMBER(KP$14),ISNUMBER(MATCH($IC184,EB$15:EB$313,0))),$IC184,"")</f>
        <v/>
      </c>
      <c r="KQ184" s="293" t="str">
        <f>IF(AND(ISNUMBER(KQ$14),ISNUMBER(MATCH($IC184,EC$15:EC$313,0))),$IC184,"")</f>
        <v/>
      </c>
      <c r="KR184" s="293" t="str">
        <f>IF(AND(ISNUMBER(KR$14),ISNUMBER(MATCH($IC184,ED$15:ED$313,0))),$IC184,"")</f>
        <v/>
      </c>
      <c r="KS184" s="293" t="str">
        <f>IF(AND(ISNUMBER(KS$14),ISNUMBER(MATCH($IC184,EE$15:EE$313,0))),$IC184,"")</f>
        <v/>
      </c>
      <c r="KT184" s="293" t="str">
        <f>IF(AND(ISNUMBER(KT$14),ISNUMBER(MATCH($IC184,EF$15:EF$313,0))),$IC184,"")</f>
        <v/>
      </c>
      <c r="KU184" s="293" t="str">
        <f>IF(AND(ISNUMBER(KU$14),ISNUMBER(MATCH($IC184,EG$15:EG$313,0))),$IC184,"")</f>
        <v/>
      </c>
      <c r="KV184" s="293" t="str">
        <f>IF(AND(ISNUMBER(KV$14),ISNUMBER(MATCH($IC184,EH$15:EH$313,0))),$IC184,"")</f>
        <v>multiDiff</v>
      </c>
      <c r="KW184" s="293" t="str">
        <f>IF(AND(ISNUMBER(KW$14),ISNUMBER(MATCH($IC184,EI$15:EI$313,0))),$IC184,"")</f>
        <v/>
      </c>
      <c r="KX184" s="293" t="str">
        <f>IF(AND(ISNUMBER(KX$14),ISNUMBER(MATCH($IC184,EJ$15:EJ$313,0))),$IC184,"")</f>
        <v/>
      </c>
      <c r="KY184" s="293" t="str">
        <f>IF(AND(ISNUMBER(KY$14),ISNUMBER(MATCH($IC184,EK$15:EK$313,0))),$IC184,"")</f>
        <v/>
      </c>
      <c r="KZ184" s="293"/>
      <c r="LA184" s="293"/>
      <c r="LB184" s="293"/>
      <c r="LC184" s="75">
        <f>COUNTIF(JX184:KY184,"="&amp;IC184)</f>
        <v>1</v>
      </c>
      <c r="LD184" s="71"/>
      <c r="LE184" s="71"/>
      <c r="LF184" s="71"/>
      <c r="LG184" s="71"/>
      <c r="LH184" s="71"/>
      <c r="LI184" s="71"/>
      <c r="LJ184" s="71"/>
      <c r="LK184" s="71"/>
      <c r="LL184" s="71"/>
      <c r="LM184" s="71"/>
      <c r="LN184" s="71"/>
      <c r="LO184" s="71"/>
      <c r="LP184" s="71"/>
      <c r="LQ184" s="71"/>
    </row>
    <row r="185" spans="1:329" ht="6" customHeight="1" x14ac:dyDescent="0.25">
      <c r="A185" s="80"/>
      <c r="B185" s="305">
        <f t="shared" si="360"/>
        <v>171</v>
      </c>
      <c r="C185" s="86" t="s">
        <v>465</v>
      </c>
      <c r="D185" s="305" t="s">
        <v>548</v>
      </c>
      <c r="E185" s="71"/>
      <c r="F185" s="260"/>
      <c r="G185" s="261"/>
      <c r="H185" s="262"/>
      <c r="I185" s="260"/>
      <c r="J185" s="261"/>
      <c r="K185" s="262"/>
      <c r="L185" s="260"/>
      <c r="M185" s="261"/>
      <c r="N185" s="262"/>
      <c r="O185" s="260"/>
      <c r="P185" s="261"/>
      <c r="Q185" s="262"/>
      <c r="R185" s="260"/>
      <c r="S185" s="261"/>
      <c r="T185" s="262"/>
      <c r="U185" s="260"/>
      <c r="V185" s="261"/>
      <c r="W185" s="262"/>
      <c r="X185" s="260"/>
      <c r="Y185" s="261"/>
      <c r="Z185" s="262"/>
      <c r="AA185" s="260"/>
      <c r="AB185" s="261"/>
      <c r="AC185" s="262"/>
      <c r="AD185" s="260"/>
      <c r="AE185" s="261"/>
      <c r="AF185" s="262"/>
      <c r="AG185" s="260"/>
      <c r="AH185" s="261"/>
      <c r="AI185" s="262"/>
      <c r="AJ185" s="260"/>
      <c r="AK185" s="261"/>
      <c r="AL185" s="262"/>
      <c r="AM185" s="260"/>
      <c r="AN185" s="261"/>
      <c r="AO185" s="262"/>
      <c r="AP185" s="283"/>
      <c r="AQ185" s="356"/>
      <c r="AR185" s="351"/>
      <c r="AS185" s="283"/>
      <c r="AT185" s="356"/>
      <c r="AU185" s="351"/>
      <c r="AV185" s="260"/>
      <c r="AW185" s="261"/>
      <c r="AX185" s="262"/>
      <c r="AY185" s="260"/>
      <c r="AZ185" s="261"/>
      <c r="BA185" s="262"/>
      <c r="BB185" s="260"/>
      <c r="BC185" s="261"/>
      <c r="BD185" s="262"/>
      <c r="BE185" s="260"/>
      <c r="BF185" s="261"/>
      <c r="BG185" s="262"/>
      <c r="BH185" s="260"/>
      <c r="BI185" s="261"/>
      <c r="BJ185" s="262"/>
      <c r="BK185" s="260"/>
      <c r="BL185" s="261"/>
      <c r="BM185" s="262"/>
      <c r="BN185" s="260"/>
      <c r="BO185" s="261"/>
      <c r="BP185" s="262"/>
      <c r="BQ185" s="260"/>
      <c r="BR185" s="261"/>
      <c r="BS185" s="262"/>
      <c r="BT185" s="260"/>
      <c r="BU185" s="261"/>
      <c r="BV185" s="262"/>
      <c r="BW185" s="260"/>
      <c r="BX185" s="261"/>
      <c r="BY185" s="262"/>
      <c r="BZ185" s="260"/>
      <c r="CA185" s="261"/>
      <c r="CB185" s="262"/>
      <c r="CC185" s="260"/>
      <c r="CD185" s="261"/>
      <c r="CE185" s="262"/>
      <c r="CF185" s="376" t="s">
        <v>2</v>
      </c>
      <c r="CG185" s="229"/>
      <c r="CH185" s="230" t="str">
        <f>IF(ISNUMBER(FW185),IF(ISNUMBER(MATCH(GA185,$CG$15:$CG$313,0)),0,MAX(CH$14:CH184)+1),"")</f>
        <v/>
      </c>
      <c r="CI185" s="7" t="str">
        <f t="shared" si="265"/>
        <v/>
      </c>
      <c r="CJ185" s="7" t="str">
        <f t="shared" si="266"/>
        <v/>
      </c>
      <c r="CK185" s="7" t="str">
        <f t="shared" si="267"/>
        <v/>
      </c>
      <c r="CL185" s="7" t="str">
        <f t="shared" si="268"/>
        <v/>
      </c>
      <c r="CM185" s="7" t="str">
        <f t="shared" si="269"/>
        <v/>
      </c>
      <c r="CN185" s="7" t="str">
        <f t="shared" si="270"/>
        <v/>
      </c>
      <c r="CO185" s="7" t="str">
        <f t="shared" si="271"/>
        <v/>
      </c>
      <c r="CP185" s="7" t="str">
        <f t="shared" si="272"/>
        <v/>
      </c>
      <c r="CQ185" s="7" t="str">
        <f t="shared" si="273"/>
        <v/>
      </c>
      <c r="CR185" s="7" t="str">
        <f t="shared" si="274"/>
        <v/>
      </c>
      <c r="CS185" s="7" t="str">
        <f t="shared" si="275"/>
        <v/>
      </c>
      <c r="CT185" s="7" t="str">
        <f t="shared" si="276"/>
        <v/>
      </c>
      <c r="CU185" s="7" t="str">
        <f t="shared" si="277"/>
        <v/>
      </c>
      <c r="CV185" s="7" t="str">
        <f t="shared" si="278"/>
        <v/>
      </c>
      <c r="CW185" s="7" t="str">
        <f t="shared" si="279"/>
        <v/>
      </c>
      <c r="CX185" s="7" t="str">
        <f t="shared" si="280"/>
        <v/>
      </c>
      <c r="CY185" s="7" t="str">
        <f t="shared" si="281"/>
        <v/>
      </c>
      <c r="CZ185" s="7" t="str">
        <f t="shared" si="282"/>
        <v/>
      </c>
      <c r="DA185" s="7" t="str">
        <f t="shared" si="283"/>
        <v/>
      </c>
      <c r="DB185" s="7" t="str">
        <f t="shared" si="284"/>
        <v/>
      </c>
      <c r="DC185" s="7" t="str">
        <f t="shared" si="285"/>
        <v/>
      </c>
      <c r="DD185" s="7">
        <f t="shared" si="286"/>
        <v>14</v>
      </c>
      <c r="DE185" s="7" t="str">
        <f t="shared" si="287"/>
        <v/>
      </c>
      <c r="DF185" s="7">
        <f t="shared" si="288"/>
        <v>13</v>
      </c>
      <c r="DG185" s="7" t="str">
        <f t="shared" si="289"/>
        <v/>
      </c>
      <c r="DH185" s="7" t="str">
        <f t="shared" si="290"/>
        <v/>
      </c>
      <c r="DI185" s="65" t="s">
        <v>2</v>
      </c>
      <c r="DJ185" s="309" t="str">
        <f t="shared" si="291"/>
        <v>-</v>
      </c>
      <c r="DK185" s="309" t="str">
        <f t="shared" si="292"/>
        <v>-</v>
      </c>
      <c r="DL185" s="309" t="str">
        <f t="shared" si="293"/>
        <v>-</v>
      </c>
      <c r="DM185" s="309" t="str">
        <f t="shared" si="294"/>
        <v>-</v>
      </c>
      <c r="DN185" s="309" t="str">
        <f t="shared" si="295"/>
        <v>-</v>
      </c>
      <c r="DO185" s="309" t="str">
        <f t="shared" si="296"/>
        <v>-</v>
      </c>
      <c r="DP185" s="309" t="str">
        <f t="shared" si="297"/>
        <v>-</v>
      </c>
      <c r="DQ185" s="309" t="str">
        <f t="shared" si="298"/>
        <v>-</v>
      </c>
      <c r="DR185" s="309" t="str">
        <f t="shared" si="299"/>
        <v>-</v>
      </c>
      <c r="DS185" s="309" t="str">
        <f t="shared" si="300"/>
        <v>-</v>
      </c>
      <c r="DT185" s="309" t="str">
        <f t="shared" si="301"/>
        <v>-</v>
      </c>
      <c r="DU185" s="309" t="str">
        <f t="shared" si="302"/>
        <v>-</v>
      </c>
      <c r="DV185" s="309" t="str">
        <f t="shared" si="303"/>
        <v>-</v>
      </c>
      <c r="DW185" s="309" t="str">
        <f t="shared" si="304"/>
        <v>-</v>
      </c>
      <c r="DX185" s="309" t="str">
        <f t="shared" si="305"/>
        <v>-</v>
      </c>
      <c r="DY185" s="309" t="str">
        <f t="shared" si="306"/>
        <v>-</v>
      </c>
      <c r="DZ185" s="309" t="str">
        <f t="shared" si="307"/>
        <v>-</v>
      </c>
      <c r="EA185" s="309" t="str">
        <f t="shared" si="308"/>
        <v>-</v>
      </c>
      <c r="EB185" s="309" t="str">
        <f t="shared" si="309"/>
        <v>-</v>
      </c>
      <c r="EC185" s="309" t="str">
        <f t="shared" si="310"/>
        <v>-</v>
      </c>
      <c r="ED185" s="309" t="str">
        <f t="shared" si="311"/>
        <v>-</v>
      </c>
      <c r="EE185" s="309" t="str">
        <f t="shared" si="312"/>
        <v>sy12</v>
      </c>
      <c r="EF185" s="309" t="str">
        <f t="shared" si="313"/>
        <v>-</v>
      </c>
      <c r="EG185" s="309" t="str">
        <f t="shared" si="314"/>
        <v>sy12</v>
      </c>
      <c r="EH185" s="309" t="str">
        <f t="shared" si="315"/>
        <v>-</v>
      </c>
      <c r="EI185" s="309" t="str">
        <f t="shared" si="316"/>
        <v>-</v>
      </c>
      <c r="EJ185" s="7"/>
      <c r="EK185" s="7"/>
      <c r="EL185" s="7"/>
      <c r="EM185" s="34"/>
      <c r="EN185" s="66" t="str">
        <f t="shared" si="317"/>
        <v>-</v>
      </c>
      <c r="EO185" s="66" t="str">
        <f t="shared" si="318"/>
        <v>-</v>
      </c>
      <c r="EP185" s="66" t="str">
        <f t="shared" si="319"/>
        <v>-</v>
      </c>
      <c r="EQ185" s="66" t="str">
        <f t="shared" si="320"/>
        <v>-</v>
      </c>
      <c r="ER185" s="66" t="str">
        <f t="shared" si="321"/>
        <v>-</v>
      </c>
      <c r="ES185" s="66" t="str">
        <f t="shared" si="322"/>
        <v>-</v>
      </c>
      <c r="ET185" s="66" t="str">
        <f t="shared" si="323"/>
        <v>-</v>
      </c>
      <c r="EU185" s="66" t="str">
        <f t="shared" si="324"/>
        <v>-</v>
      </c>
      <c r="EV185" s="66" t="str">
        <f t="shared" si="325"/>
        <v>-</v>
      </c>
      <c r="EW185" s="66" t="str">
        <f t="shared" si="326"/>
        <v>-</v>
      </c>
      <c r="EX185" s="66" t="str">
        <f t="shared" si="327"/>
        <v>-</v>
      </c>
      <c r="EY185" s="66" t="str">
        <f t="shared" si="328"/>
        <v>-</v>
      </c>
      <c r="EZ185" s="66" t="str">
        <f t="shared" si="329"/>
        <v>-</v>
      </c>
      <c r="FA185" s="66" t="str">
        <f t="shared" si="330"/>
        <v>-</v>
      </c>
      <c r="FB185" s="66" t="str">
        <f t="shared" si="331"/>
        <v>-</v>
      </c>
      <c r="FC185" s="66" t="str">
        <f t="shared" si="332"/>
        <v>-</v>
      </c>
      <c r="FD185" s="66" t="str">
        <f t="shared" si="333"/>
        <v>-</v>
      </c>
      <c r="FE185" s="66" t="str">
        <f t="shared" si="334"/>
        <v>-</v>
      </c>
      <c r="FF185" s="66" t="str">
        <f t="shared" si="335"/>
        <v>-</v>
      </c>
      <c r="FG185" s="66" t="str">
        <f t="shared" si="336"/>
        <v>-</v>
      </c>
      <c r="FH185" s="66" t="str">
        <f t="shared" si="337"/>
        <v>-</v>
      </c>
      <c r="FI185" s="66">
        <f t="shared" si="338"/>
        <v>0.1</v>
      </c>
      <c r="FJ185" s="66" t="str">
        <f t="shared" si="339"/>
        <v>-</v>
      </c>
      <c r="FK185" s="66">
        <f t="shared" si="340"/>
        <v>0.1</v>
      </c>
      <c r="FL185" s="66" t="str">
        <f t="shared" si="341"/>
        <v>-</v>
      </c>
      <c r="FM185" s="66" t="str">
        <f t="shared" si="342"/>
        <v>-</v>
      </c>
      <c r="FN185" s="7"/>
      <c r="FO185" s="7"/>
      <c r="FP185" s="7"/>
      <c r="FQ185" s="97" t="s">
        <v>2</v>
      </c>
      <c r="FR185" s="71"/>
      <c r="FS185" s="7">
        <f>IF(ISNUMBER(INDEX($CI$15:$DI$314,$B185,GC$5)),MAX(FS$14:FS184)+1,0)</f>
        <v>0</v>
      </c>
      <c r="FT185" s="7" t="str">
        <f t="shared" si="343"/>
        <v/>
      </c>
      <c r="FU185" s="7" t="str">
        <f t="shared" si="344"/>
        <v/>
      </c>
      <c r="FV185" s="291">
        <f t="shared" si="345"/>
        <v>171</v>
      </c>
      <c r="FW185" s="291" t="str">
        <f t="shared" si="346"/>
        <v/>
      </c>
      <c r="FX185" s="291"/>
      <c r="FY185" s="85" t="str">
        <f t="shared" si="347"/>
        <v/>
      </c>
      <c r="FZ185" s="338">
        <f t="shared" si="348"/>
        <v>0</v>
      </c>
      <c r="GA185" s="316" t="str">
        <f t="shared" si="349"/>
        <v/>
      </c>
      <c r="GB185" s="28" t="str">
        <f t="shared" si="350"/>
        <v/>
      </c>
      <c r="GC185" s="243"/>
      <c r="GD185" s="72"/>
      <c r="GE185" s="72"/>
      <c r="GF185" s="72"/>
      <c r="GG185" s="72"/>
      <c r="GH185" s="72"/>
      <c r="GI185" s="72"/>
      <c r="GJ185" s="72"/>
      <c r="GK185" s="72"/>
      <c r="GL185" s="72"/>
      <c r="GM185" s="72"/>
      <c r="GN185" s="72"/>
      <c r="GO185" s="279" t="str">
        <f>IF(IF(ISNUMBER(MATCH(INDEX($HA185:$LB185,1,GO$14),$GA$15:$GA$313,0)),1,"")=1,INDEX($HA185:$LB185,1,GO$14),"")</f>
        <v/>
      </c>
      <c r="GP185" s="286" t="str">
        <f t="shared" si="351"/>
        <v/>
      </c>
      <c r="GQ185" s="72"/>
      <c r="GR185" s="339" t="str">
        <f>IF(ISNUMBER(IF185),INDEX($GA$15:$GA$313,MATCH(IF185,$IE$15:$IE$190,0),1),"")</f>
        <v/>
      </c>
      <c r="GS185" s="341" t="str">
        <f t="shared" si="352"/>
        <v/>
      </c>
      <c r="GT185" s="340" t="str">
        <f t="shared" si="353"/>
        <v/>
      </c>
      <c r="GU185" s="72"/>
      <c r="GV185" s="72"/>
      <c r="GW185" s="72"/>
      <c r="GX185" s="72"/>
      <c r="GY185" s="72"/>
      <c r="GZ185" s="71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293"/>
      <c r="HL185" s="293"/>
      <c r="HM185" s="75"/>
      <c r="HN185" s="293">
        <f>IF(HA185&lt;&gt;"",MAX(HN$14:HN184)+1,0)</f>
        <v>0</v>
      </c>
      <c r="HO185" s="293">
        <f>IF(HB185&lt;&gt;"",MAX(HO$14:HO184)+1,0)</f>
        <v>0</v>
      </c>
      <c r="HP185" s="293">
        <f>IF(HC185&lt;&gt;"",MAX(HP$14:HP184)+1,0)</f>
        <v>0</v>
      </c>
      <c r="HQ185" s="293">
        <f>IF(HD185&lt;&gt;"",MAX(HQ$14:HQ184)+1,0)</f>
        <v>0</v>
      </c>
      <c r="HR185" s="293">
        <f>IF(HE185&lt;&gt;"",MAX(HR$14:HR184)+1,0)</f>
        <v>0</v>
      </c>
      <c r="HS185" s="293">
        <f>IF(HF185&lt;&gt;"",MAX(HS$14:HS184)+1,0)</f>
        <v>0</v>
      </c>
      <c r="HT185" s="293">
        <f>IF(HG185&lt;&gt;"",MAX(HT$14:HT184)+1,0)</f>
        <v>0</v>
      </c>
      <c r="HU185" s="293">
        <f>IF(HH185&lt;&gt;"",MAX(HU$14:HU184)+1,0)</f>
        <v>0</v>
      </c>
      <c r="HV185" s="293">
        <f>IF(HI185&lt;&gt;"",MAX(HV$14:HV184)+1,0)</f>
        <v>0</v>
      </c>
      <c r="HW185" s="293">
        <f>IF(HJ185&lt;&gt;"",MAX(HW$14:HW184)+1,0)</f>
        <v>0</v>
      </c>
      <c r="HX185" s="293">
        <f>IF(HK185&lt;&gt;"",MAX(HX$14:HX184)+1,0)</f>
        <v>0</v>
      </c>
      <c r="HY185" s="293">
        <f>IF(HL185&lt;&gt;"",MAX(HY$14:HY184)+1,0)</f>
        <v>0</v>
      </c>
      <c r="HZ185" s="75">
        <f t="shared" si="354"/>
        <v>6</v>
      </c>
      <c r="IA185" s="75">
        <f t="shared" si="355"/>
        <v>1</v>
      </c>
      <c r="IB185" s="75">
        <f t="shared" si="356"/>
        <v>1</v>
      </c>
      <c r="IC185" s="75">
        <f t="shared" si="357"/>
        <v>0</v>
      </c>
      <c r="ID185" s="395" t="str">
        <f t="shared" si="358"/>
        <v/>
      </c>
      <c r="IE185" s="394">
        <f>IF(ISNUMBER(MATCH(GA185,$IC$15:$IC$313,0)),0,MAX(IE$14:IE184)+1)</f>
        <v>0</v>
      </c>
      <c r="IF185" s="394" t="str">
        <f t="shared" si="359"/>
        <v/>
      </c>
      <c r="IG185" s="383"/>
      <c r="IH185" s="80"/>
      <c r="II185" s="19"/>
      <c r="IJ185" s="282"/>
      <c r="IK185" s="71"/>
      <c r="IL185" s="19"/>
      <c r="IM185" s="19"/>
      <c r="IN185" s="19"/>
      <c r="IO185" s="19"/>
      <c r="IP185" s="19"/>
      <c r="IQ185" s="19"/>
      <c r="IR185" s="19"/>
      <c r="IS185" s="19"/>
      <c r="IT185" s="19"/>
      <c r="IU185" s="19"/>
      <c r="IV185" s="19"/>
      <c r="IW185" s="19"/>
      <c r="IX185" s="19"/>
      <c r="IY185" s="19"/>
      <c r="IZ185" s="19"/>
      <c r="JW185" s="71"/>
      <c r="JX185" s="293" t="str">
        <f>IF(AND(ISNUMBER(JX$14),ISNUMBER(MATCH($IC185,DJ$15:DJ$313,0))),$IC185,"")</f>
        <v/>
      </c>
      <c r="JY185" s="293" t="str">
        <f>IF(AND(ISNUMBER(JY$14),ISNUMBER(MATCH($IC185,DK$15:DK$313,0))),$IC185,"")</f>
        <v/>
      </c>
      <c r="JZ185" s="293" t="str">
        <f>IF(AND(ISNUMBER(JZ$14),ISNUMBER(MATCH($IC185,DL$15:DL$313,0))),$IC185,"")</f>
        <v/>
      </c>
      <c r="KA185" s="293" t="str">
        <f>IF(AND(ISNUMBER(KA$14),ISNUMBER(MATCH($IC185,DM$15:DM$313,0))),$IC185,"")</f>
        <v/>
      </c>
      <c r="KB185" s="293" t="str">
        <f>IF(AND(ISNUMBER(KB$14),ISNUMBER(MATCH($IC185,DN$15:DN$313,0))),$IC185,"")</f>
        <v/>
      </c>
      <c r="KC185" s="293" t="str">
        <f>IF(AND(ISNUMBER(KC$14),ISNUMBER(MATCH($IC185,DO$15:DO$313,0))),$IC185,"")</f>
        <v/>
      </c>
      <c r="KD185" s="293" t="str">
        <f>IF(AND(ISNUMBER(KD$14),ISNUMBER(MATCH($IC185,DP$15:DP$313,0))),$IC185,"")</f>
        <v/>
      </c>
      <c r="KE185" s="293" t="str">
        <f>IF(AND(ISNUMBER(KE$14),ISNUMBER(MATCH($IC185,DQ$15:DQ$313,0))),$IC185,"")</f>
        <v/>
      </c>
      <c r="KF185" s="293" t="str">
        <f>IF(AND(ISNUMBER(KF$14),ISNUMBER(MATCH($IC185,DR$15:DR$313,0))),$IC185,"")</f>
        <v/>
      </c>
      <c r="KG185" s="293" t="str">
        <f>IF(AND(ISNUMBER(KG$14),ISNUMBER(MATCH($IC185,DS$15:DS$313,0))),$IC185,"")</f>
        <v/>
      </c>
      <c r="KH185" s="293" t="str">
        <f>IF(AND(ISNUMBER(KH$14),ISNUMBER(MATCH($IC185,DT$15:DT$313,0))),$IC185,"")</f>
        <v/>
      </c>
      <c r="KI185" s="293" t="str">
        <f>IF(AND(ISNUMBER(KI$14),ISNUMBER(MATCH($IC185,DU$15:DU$313,0))),$IC185,"")</f>
        <v/>
      </c>
      <c r="KJ185" s="293" t="str">
        <f>IF(AND(ISNUMBER(KJ$14),ISNUMBER(MATCH($IC185,DV$15:DV$313,0))),$IC185,"")</f>
        <v/>
      </c>
      <c r="KK185" s="293" t="str">
        <f>IF(AND(ISNUMBER(KK$14),ISNUMBER(MATCH($IC185,DW$15:DW$313,0))),$IC185,"")</f>
        <v/>
      </c>
      <c r="KL185" s="293" t="str">
        <f>IF(AND(ISNUMBER(KL$14),ISNUMBER(MATCH($IC185,DX$15:DX$313,0))),$IC185,"")</f>
        <v/>
      </c>
      <c r="KM185" s="293" t="str">
        <f>IF(AND(ISNUMBER(KM$14),ISNUMBER(MATCH($IC185,DY$15:DY$313,0))),$IC185,"")</f>
        <v/>
      </c>
      <c r="KN185" s="293" t="str">
        <f>IF(AND(ISNUMBER(KN$14),ISNUMBER(MATCH($IC185,DZ$15:DZ$313,0))),$IC185,"")</f>
        <v/>
      </c>
      <c r="KO185" s="293" t="str">
        <f>IF(AND(ISNUMBER(KO$14),ISNUMBER(MATCH($IC185,EA$15:EA$313,0))),$IC185,"")</f>
        <v/>
      </c>
      <c r="KP185" s="293" t="str">
        <f>IF(AND(ISNUMBER(KP$14),ISNUMBER(MATCH($IC185,EB$15:EB$313,0))),$IC185,"")</f>
        <v/>
      </c>
      <c r="KQ185" s="293" t="str">
        <f>IF(AND(ISNUMBER(KQ$14),ISNUMBER(MATCH($IC185,EC$15:EC$313,0))),$IC185,"")</f>
        <v/>
      </c>
      <c r="KR185" s="293" t="str">
        <f>IF(AND(ISNUMBER(KR$14),ISNUMBER(MATCH($IC185,ED$15:ED$313,0))),$IC185,"")</f>
        <v/>
      </c>
      <c r="KS185" s="293" t="str">
        <f>IF(AND(ISNUMBER(KS$14),ISNUMBER(MATCH($IC185,EE$15:EE$313,0))),$IC185,"")</f>
        <v/>
      </c>
      <c r="KT185" s="293" t="str">
        <f>IF(AND(ISNUMBER(KT$14),ISNUMBER(MATCH($IC185,EF$15:EF$313,0))),$IC185,"")</f>
        <v/>
      </c>
      <c r="KU185" s="293" t="str">
        <f>IF(AND(ISNUMBER(KU$14),ISNUMBER(MATCH($IC185,EG$15:EG$313,0))),$IC185,"")</f>
        <v/>
      </c>
      <c r="KV185" s="293" t="str">
        <f>IF(AND(ISNUMBER(KV$14),ISNUMBER(MATCH($IC185,EH$15:EH$313,0))),$IC185,"")</f>
        <v/>
      </c>
      <c r="KW185" s="293" t="str">
        <f>IF(AND(ISNUMBER(KW$14),ISNUMBER(MATCH($IC185,EI$15:EI$313,0))),$IC185,"")</f>
        <v/>
      </c>
      <c r="KX185" s="293" t="str">
        <f>IF(AND(ISNUMBER(KX$14),ISNUMBER(MATCH($IC185,EJ$15:EJ$313,0))),$IC185,"")</f>
        <v/>
      </c>
      <c r="KY185" s="293" t="str">
        <f>IF(AND(ISNUMBER(KY$14),ISNUMBER(MATCH($IC185,EK$15:EK$313,0))),$IC185,"")</f>
        <v/>
      </c>
      <c r="KZ185" s="293"/>
      <c r="LA185" s="293"/>
      <c r="LB185" s="293"/>
      <c r="LC185" s="75">
        <f>COUNTIF(JX185:KY185,"="&amp;IC185)</f>
        <v>0</v>
      </c>
      <c r="LD185" s="71"/>
      <c r="LE185" s="71"/>
      <c r="LF185" s="71"/>
      <c r="LG185" s="71"/>
      <c r="LH185" s="71"/>
      <c r="LI185" s="71"/>
      <c r="LJ185" s="71"/>
      <c r="LK185" s="71"/>
      <c r="LL185" s="71"/>
      <c r="LM185" s="71"/>
      <c r="LN185" s="71"/>
      <c r="LO185" s="71"/>
      <c r="LP185" s="71"/>
      <c r="LQ185" s="71"/>
    </row>
    <row r="186" spans="1:329" ht="6" customHeight="1" x14ac:dyDescent="0.25">
      <c r="A186" s="80"/>
      <c r="B186" s="305">
        <f t="shared" si="360"/>
        <v>172</v>
      </c>
      <c r="C186" s="207" t="s">
        <v>466</v>
      </c>
      <c r="D186" s="307" t="s">
        <v>548</v>
      </c>
      <c r="E186" s="71"/>
      <c r="F186" s="260"/>
      <c r="G186" s="261"/>
      <c r="H186" s="262"/>
      <c r="I186" s="260"/>
      <c r="J186" s="261"/>
      <c r="K186" s="262"/>
      <c r="L186" s="260"/>
      <c r="M186" s="261"/>
      <c r="N186" s="262"/>
      <c r="O186" s="260"/>
      <c r="P186" s="261"/>
      <c r="Q186" s="262"/>
      <c r="R186" s="260"/>
      <c r="S186" s="261"/>
      <c r="T186" s="262"/>
      <c r="U186" s="260"/>
      <c r="V186" s="261"/>
      <c r="W186" s="262"/>
      <c r="X186" s="260"/>
      <c r="Y186" s="261"/>
      <c r="Z186" s="262"/>
      <c r="AA186" s="260"/>
      <c r="AB186" s="261"/>
      <c r="AC186" s="262"/>
      <c r="AD186" s="260"/>
      <c r="AE186" s="261"/>
      <c r="AF186" s="262"/>
      <c r="AG186" s="260"/>
      <c r="AH186" s="261"/>
      <c r="AI186" s="262"/>
      <c r="AJ186" s="260"/>
      <c r="AK186" s="261"/>
      <c r="AL186" s="262"/>
      <c r="AM186" s="260"/>
      <c r="AN186" s="261"/>
      <c r="AO186" s="262"/>
      <c r="AP186" s="283"/>
      <c r="AQ186" s="356"/>
      <c r="AR186" s="351"/>
      <c r="AS186" s="283"/>
      <c r="AT186" s="356"/>
      <c r="AU186" s="351"/>
      <c r="AV186" s="260"/>
      <c r="AW186" s="261"/>
      <c r="AX186" s="262"/>
      <c r="AY186" s="260"/>
      <c r="AZ186" s="261"/>
      <c r="BA186" s="262"/>
      <c r="BB186" s="260"/>
      <c r="BC186" s="261"/>
      <c r="BD186" s="262"/>
      <c r="BE186" s="260"/>
      <c r="BF186" s="261"/>
      <c r="BG186" s="262"/>
      <c r="BH186" s="260"/>
      <c r="BI186" s="261"/>
      <c r="BJ186" s="262"/>
      <c r="BK186" s="260"/>
      <c r="BL186" s="261"/>
      <c r="BM186" s="262"/>
      <c r="BN186" s="260"/>
      <c r="BO186" s="261"/>
      <c r="BP186" s="262"/>
      <c r="BQ186" s="260"/>
      <c r="BR186" s="261"/>
      <c r="BS186" s="262"/>
      <c r="BT186" s="260"/>
      <c r="BU186" s="261"/>
      <c r="BV186" s="262"/>
      <c r="BW186" s="260"/>
      <c r="BX186" s="261"/>
      <c r="BY186" s="262"/>
      <c r="BZ186" s="260"/>
      <c r="CA186" s="261"/>
      <c r="CB186" s="262"/>
      <c r="CC186" s="260"/>
      <c r="CD186" s="261"/>
      <c r="CE186" s="262"/>
      <c r="CF186" s="376" t="s">
        <v>2</v>
      </c>
      <c r="CG186" s="229"/>
      <c r="CH186" s="230" t="str">
        <f>IF(ISNUMBER(FW186),IF(ISNUMBER(MATCH(GA186,$CG$15:$CG$313,0)),0,MAX(CH$14:CH185)+1),"")</f>
        <v/>
      </c>
      <c r="CI186" s="7" t="str">
        <f t="shared" si="265"/>
        <v/>
      </c>
      <c r="CJ186" s="7" t="str">
        <f t="shared" si="266"/>
        <v/>
      </c>
      <c r="CK186" s="7" t="str">
        <f t="shared" si="267"/>
        <v/>
      </c>
      <c r="CL186" s="7" t="str">
        <f t="shared" si="268"/>
        <v/>
      </c>
      <c r="CM186" s="7" t="str">
        <f t="shared" si="269"/>
        <v/>
      </c>
      <c r="CN186" s="7" t="str">
        <f t="shared" si="270"/>
        <v/>
      </c>
      <c r="CO186" s="7" t="str">
        <f t="shared" si="271"/>
        <v/>
      </c>
      <c r="CP186" s="7" t="str">
        <f t="shared" si="272"/>
        <v/>
      </c>
      <c r="CQ186" s="7" t="str">
        <f t="shared" si="273"/>
        <v/>
      </c>
      <c r="CR186" s="7" t="str">
        <f t="shared" si="274"/>
        <v/>
      </c>
      <c r="CS186" s="7" t="str">
        <f t="shared" si="275"/>
        <v/>
      </c>
      <c r="CT186" s="7" t="str">
        <f t="shared" si="276"/>
        <v/>
      </c>
      <c r="CU186" s="7" t="str">
        <f t="shared" si="277"/>
        <v/>
      </c>
      <c r="CV186" s="7" t="str">
        <f t="shared" si="278"/>
        <v/>
      </c>
      <c r="CW186" s="7" t="str">
        <f t="shared" si="279"/>
        <v/>
      </c>
      <c r="CX186" s="7" t="str">
        <f t="shared" si="280"/>
        <v/>
      </c>
      <c r="CY186" s="7" t="str">
        <f t="shared" si="281"/>
        <v/>
      </c>
      <c r="CZ186" s="7" t="str">
        <f t="shared" si="282"/>
        <v/>
      </c>
      <c r="DA186" s="7" t="str">
        <f t="shared" si="283"/>
        <v/>
      </c>
      <c r="DB186" s="7" t="str">
        <f t="shared" si="284"/>
        <v/>
      </c>
      <c r="DC186" s="7" t="str">
        <f t="shared" si="285"/>
        <v/>
      </c>
      <c r="DD186" s="7" t="str">
        <f t="shared" si="286"/>
        <v/>
      </c>
      <c r="DE186" s="7" t="str">
        <f t="shared" si="287"/>
        <v/>
      </c>
      <c r="DF186" s="7" t="str">
        <f t="shared" si="288"/>
        <v/>
      </c>
      <c r="DG186" s="7" t="str">
        <f t="shared" si="289"/>
        <v/>
      </c>
      <c r="DH186" s="7" t="str">
        <f t="shared" si="290"/>
        <v/>
      </c>
      <c r="DI186" s="65" t="s">
        <v>2</v>
      </c>
      <c r="DJ186" s="309" t="str">
        <f t="shared" si="291"/>
        <v>-</v>
      </c>
      <c r="DK186" s="309" t="str">
        <f t="shared" si="292"/>
        <v>-</v>
      </c>
      <c r="DL186" s="309" t="str">
        <f t="shared" si="293"/>
        <v>-</v>
      </c>
      <c r="DM186" s="309" t="str">
        <f t="shared" si="294"/>
        <v>-</v>
      </c>
      <c r="DN186" s="309" t="str">
        <f t="shared" si="295"/>
        <v>-</v>
      </c>
      <c r="DO186" s="309" t="str">
        <f t="shared" si="296"/>
        <v>-</v>
      </c>
      <c r="DP186" s="309" t="str">
        <f t="shared" si="297"/>
        <v>-</v>
      </c>
      <c r="DQ186" s="309" t="str">
        <f t="shared" si="298"/>
        <v>-</v>
      </c>
      <c r="DR186" s="309" t="str">
        <f t="shared" si="299"/>
        <v>-</v>
      </c>
      <c r="DS186" s="309" t="str">
        <f t="shared" si="300"/>
        <v>-</v>
      </c>
      <c r="DT186" s="309" t="str">
        <f t="shared" si="301"/>
        <v>-</v>
      </c>
      <c r="DU186" s="309" t="str">
        <f t="shared" si="302"/>
        <v>-</v>
      </c>
      <c r="DV186" s="309" t="str">
        <f t="shared" si="303"/>
        <v>-</v>
      </c>
      <c r="DW186" s="309" t="str">
        <f t="shared" si="304"/>
        <v>-</v>
      </c>
      <c r="DX186" s="309" t="str">
        <f t="shared" si="305"/>
        <v>-</v>
      </c>
      <c r="DY186" s="309" t="str">
        <f t="shared" si="306"/>
        <v>-</v>
      </c>
      <c r="DZ186" s="309" t="str">
        <f t="shared" si="307"/>
        <v>-</v>
      </c>
      <c r="EA186" s="309" t="str">
        <f t="shared" si="308"/>
        <v>-</v>
      </c>
      <c r="EB186" s="309" t="str">
        <f t="shared" si="309"/>
        <v>-</v>
      </c>
      <c r="EC186" s="309" t="str">
        <f t="shared" si="310"/>
        <v>-</v>
      </c>
      <c r="ED186" s="309" t="str">
        <f t="shared" si="311"/>
        <v>-</v>
      </c>
      <c r="EE186" s="309" t="str">
        <f t="shared" si="312"/>
        <v>-</v>
      </c>
      <c r="EF186" s="309" t="str">
        <f t="shared" si="313"/>
        <v>-</v>
      </c>
      <c r="EG186" s="309" t="str">
        <f t="shared" si="314"/>
        <v>-</v>
      </c>
      <c r="EH186" s="309" t="str">
        <f t="shared" si="315"/>
        <v>-</v>
      </c>
      <c r="EI186" s="309" t="str">
        <f t="shared" si="316"/>
        <v>-</v>
      </c>
      <c r="EJ186" s="7"/>
      <c r="EK186" s="7"/>
      <c r="EL186" s="7"/>
      <c r="EM186" s="34"/>
      <c r="EN186" s="66" t="str">
        <f t="shared" si="317"/>
        <v>-</v>
      </c>
      <c r="EO186" s="66" t="str">
        <f t="shared" si="318"/>
        <v>-</v>
      </c>
      <c r="EP186" s="66" t="str">
        <f t="shared" si="319"/>
        <v>-</v>
      </c>
      <c r="EQ186" s="66" t="str">
        <f t="shared" si="320"/>
        <v>-</v>
      </c>
      <c r="ER186" s="66" t="str">
        <f t="shared" si="321"/>
        <v>-</v>
      </c>
      <c r="ES186" s="66" t="str">
        <f t="shared" si="322"/>
        <v>-</v>
      </c>
      <c r="ET186" s="66" t="str">
        <f t="shared" si="323"/>
        <v>-</v>
      </c>
      <c r="EU186" s="66" t="str">
        <f t="shared" si="324"/>
        <v>-</v>
      </c>
      <c r="EV186" s="66" t="str">
        <f t="shared" si="325"/>
        <v>-</v>
      </c>
      <c r="EW186" s="66" t="str">
        <f t="shared" si="326"/>
        <v>-</v>
      </c>
      <c r="EX186" s="66" t="str">
        <f t="shared" si="327"/>
        <v>-</v>
      </c>
      <c r="EY186" s="66" t="str">
        <f t="shared" si="328"/>
        <v>-</v>
      </c>
      <c r="EZ186" s="66" t="str">
        <f t="shared" si="329"/>
        <v>-</v>
      </c>
      <c r="FA186" s="66" t="str">
        <f t="shared" si="330"/>
        <v>-</v>
      </c>
      <c r="FB186" s="66" t="str">
        <f t="shared" si="331"/>
        <v>-</v>
      </c>
      <c r="FC186" s="66" t="str">
        <f t="shared" si="332"/>
        <v>-</v>
      </c>
      <c r="FD186" s="66" t="str">
        <f t="shared" si="333"/>
        <v>-</v>
      </c>
      <c r="FE186" s="66" t="str">
        <f t="shared" si="334"/>
        <v>-</v>
      </c>
      <c r="FF186" s="66" t="str">
        <f t="shared" si="335"/>
        <v>-</v>
      </c>
      <c r="FG186" s="66" t="str">
        <f t="shared" si="336"/>
        <v>-</v>
      </c>
      <c r="FH186" s="66" t="str">
        <f t="shared" si="337"/>
        <v>-</v>
      </c>
      <c r="FI186" s="66" t="str">
        <f t="shared" si="338"/>
        <v>-</v>
      </c>
      <c r="FJ186" s="66" t="str">
        <f t="shared" si="339"/>
        <v>-</v>
      </c>
      <c r="FK186" s="66" t="str">
        <f t="shared" si="340"/>
        <v>-</v>
      </c>
      <c r="FL186" s="66" t="str">
        <f t="shared" si="341"/>
        <v>-</v>
      </c>
      <c r="FM186" s="66" t="str">
        <f t="shared" si="342"/>
        <v>-</v>
      </c>
      <c r="FN186" s="7"/>
      <c r="FO186" s="7"/>
      <c r="FP186" s="7"/>
      <c r="FQ186" s="97" t="s">
        <v>2</v>
      </c>
      <c r="FR186" s="71"/>
      <c r="FS186" s="7">
        <f>IF(ISNUMBER(INDEX($CI$15:$DI$314,$B186,GC$5)),MAX(FS$14:FS185)+1,0)</f>
        <v>0</v>
      </c>
      <c r="FT186" s="7" t="str">
        <f t="shared" si="343"/>
        <v/>
      </c>
      <c r="FU186" s="7" t="str">
        <f t="shared" si="344"/>
        <v/>
      </c>
      <c r="FV186" s="291">
        <f t="shared" si="345"/>
        <v>172</v>
      </c>
      <c r="FW186" s="291" t="str">
        <f t="shared" si="346"/>
        <v/>
      </c>
      <c r="FX186" s="291"/>
      <c r="FY186" s="85" t="str">
        <f t="shared" si="347"/>
        <v/>
      </c>
      <c r="FZ186" s="338">
        <f t="shared" si="348"/>
        <v>0</v>
      </c>
      <c r="GA186" s="316" t="str">
        <f t="shared" si="349"/>
        <v/>
      </c>
      <c r="GB186" s="28" t="str">
        <f t="shared" si="350"/>
        <v/>
      </c>
      <c r="GC186" s="243"/>
      <c r="GD186" s="72"/>
      <c r="GE186" s="72"/>
      <c r="GF186" s="72"/>
      <c r="GG186" s="72"/>
      <c r="GH186" s="72"/>
      <c r="GI186" s="72"/>
      <c r="GJ186" s="72"/>
      <c r="GK186" s="72"/>
      <c r="GL186" s="72"/>
      <c r="GM186" s="72"/>
      <c r="GN186" s="72"/>
      <c r="GO186" s="279" t="str">
        <f>IF(IF(ISNUMBER(MATCH(INDEX($HA186:$LB186,1,GO$14),$GA$15:$GA$313,0)),1,"")=1,INDEX($HA186:$LB186,1,GO$14),"")</f>
        <v/>
      </c>
      <c r="GP186" s="286" t="str">
        <f t="shared" si="351"/>
        <v/>
      </c>
      <c r="GQ186" s="72"/>
      <c r="GR186" s="339" t="str">
        <f>IF(ISNUMBER(IF186),INDEX($GA$15:$GA$313,MATCH(IF186,$IE$15:$IE$190,0),1),"")</f>
        <v/>
      </c>
      <c r="GS186" s="341" t="str">
        <f t="shared" si="352"/>
        <v/>
      </c>
      <c r="GT186" s="340" t="str">
        <f t="shared" si="353"/>
        <v/>
      </c>
      <c r="GU186" s="72"/>
      <c r="GV186" s="72"/>
      <c r="GW186" s="72"/>
      <c r="GX186" s="72"/>
      <c r="GY186" s="72"/>
      <c r="GZ186" s="71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293"/>
      <c r="HL186" s="293"/>
      <c r="HM186" s="75"/>
      <c r="HN186" s="293">
        <f>IF(HA186&lt;&gt;"",MAX(HN$14:HN185)+1,0)</f>
        <v>0</v>
      </c>
      <c r="HO186" s="293">
        <f>IF(HB186&lt;&gt;"",MAX(HO$14:HO185)+1,0)</f>
        <v>0</v>
      </c>
      <c r="HP186" s="293">
        <f>IF(HC186&lt;&gt;"",MAX(HP$14:HP185)+1,0)</f>
        <v>0</v>
      </c>
      <c r="HQ186" s="293">
        <f>IF(HD186&lt;&gt;"",MAX(HQ$14:HQ185)+1,0)</f>
        <v>0</v>
      </c>
      <c r="HR186" s="293">
        <f>IF(HE186&lt;&gt;"",MAX(HR$14:HR185)+1,0)</f>
        <v>0</v>
      </c>
      <c r="HS186" s="293">
        <f>IF(HF186&lt;&gt;"",MAX(HS$14:HS185)+1,0)</f>
        <v>0</v>
      </c>
      <c r="HT186" s="293">
        <f>IF(HG186&lt;&gt;"",MAX(HT$14:HT185)+1,0)</f>
        <v>0</v>
      </c>
      <c r="HU186" s="293">
        <f>IF(HH186&lt;&gt;"",MAX(HU$14:HU185)+1,0)</f>
        <v>0</v>
      </c>
      <c r="HV186" s="293">
        <f>IF(HI186&lt;&gt;"",MAX(HV$14:HV185)+1,0)</f>
        <v>0</v>
      </c>
      <c r="HW186" s="293">
        <f>IF(HJ186&lt;&gt;"",MAX(HW$14:HW185)+1,0)</f>
        <v>0</v>
      </c>
      <c r="HX186" s="293">
        <f>IF(HK186&lt;&gt;"",MAX(HX$14:HX185)+1,0)</f>
        <v>0</v>
      </c>
      <c r="HY186" s="293">
        <f>IF(HL186&lt;&gt;"",MAX(HY$14:HY185)+1,0)</f>
        <v>0</v>
      </c>
      <c r="HZ186" s="75">
        <f t="shared" si="354"/>
        <v>6</v>
      </c>
      <c r="IA186" s="75">
        <f t="shared" si="355"/>
        <v>0</v>
      </c>
      <c r="IB186" s="75">
        <f t="shared" si="356"/>
        <v>2</v>
      </c>
      <c r="IC186" s="75">
        <f t="shared" si="357"/>
        <v>0</v>
      </c>
      <c r="ID186" s="395" t="str">
        <f t="shared" si="358"/>
        <v/>
      </c>
      <c r="IE186" s="394">
        <f>IF(ISNUMBER(MATCH(GA186,$IC$15:$IC$313,0)),0,MAX(IE$14:IE185)+1)</f>
        <v>0</v>
      </c>
      <c r="IF186" s="394" t="str">
        <f t="shared" si="359"/>
        <v/>
      </c>
      <c r="IG186" s="383"/>
      <c r="IH186" s="80"/>
      <c r="II186" s="19"/>
      <c r="IJ186" s="282"/>
      <c r="IK186" s="71"/>
      <c r="IL186" s="19"/>
      <c r="IM186" s="19"/>
      <c r="IN186" s="19"/>
      <c r="IO186" s="19"/>
      <c r="IP186" s="19"/>
      <c r="IQ186" s="19"/>
      <c r="IR186" s="19"/>
      <c r="IS186" s="19"/>
      <c r="IT186" s="19"/>
      <c r="IU186" s="19"/>
      <c r="IV186" s="19"/>
      <c r="IW186" s="19"/>
      <c r="IX186" s="19"/>
      <c r="IY186" s="19"/>
      <c r="IZ186" s="19"/>
      <c r="JW186" s="71"/>
      <c r="JX186" s="293" t="str">
        <f>IF(AND(ISNUMBER(JX$14),ISNUMBER(MATCH($IC186,DJ$15:DJ$313,0))),$IC186,"")</f>
        <v/>
      </c>
      <c r="JY186" s="293" t="str">
        <f>IF(AND(ISNUMBER(JY$14),ISNUMBER(MATCH($IC186,DK$15:DK$313,0))),$IC186,"")</f>
        <v/>
      </c>
      <c r="JZ186" s="293" t="str">
        <f>IF(AND(ISNUMBER(JZ$14),ISNUMBER(MATCH($IC186,DL$15:DL$313,0))),$IC186,"")</f>
        <v/>
      </c>
      <c r="KA186" s="293" t="str">
        <f>IF(AND(ISNUMBER(KA$14),ISNUMBER(MATCH($IC186,DM$15:DM$313,0))),$IC186,"")</f>
        <v/>
      </c>
      <c r="KB186" s="293" t="str">
        <f>IF(AND(ISNUMBER(KB$14),ISNUMBER(MATCH($IC186,DN$15:DN$313,0))),$IC186,"")</f>
        <v/>
      </c>
      <c r="KC186" s="293" t="str">
        <f>IF(AND(ISNUMBER(KC$14),ISNUMBER(MATCH($IC186,DO$15:DO$313,0))),$IC186,"")</f>
        <v/>
      </c>
      <c r="KD186" s="293" t="str">
        <f>IF(AND(ISNUMBER(KD$14),ISNUMBER(MATCH($IC186,DP$15:DP$313,0))),$IC186,"")</f>
        <v/>
      </c>
      <c r="KE186" s="293" t="str">
        <f>IF(AND(ISNUMBER(KE$14),ISNUMBER(MATCH($IC186,DQ$15:DQ$313,0))),$IC186,"")</f>
        <v/>
      </c>
      <c r="KF186" s="293" t="str">
        <f>IF(AND(ISNUMBER(KF$14),ISNUMBER(MATCH($IC186,DR$15:DR$313,0))),$IC186,"")</f>
        <v/>
      </c>
      <c r="KG186" s="293" t="str">
        <f>IF(AND(ISNUMBER(KG$14),ISNUMBER(MATCH($IC186,DS$15:DS$313,0))),$IC186,"")</f>
        <v/>
      </c>
      <c r="KH186" s="293" t="str">
        <f>IF(AND(ISNUMBER(KH$14),ISNUMBER(MATCH($IC186,DT$15:DT$313,0))),$IC186,"")</f>
        <v/>
      </c>
      <c r="KI186" s="293" t="str">
        <f>IF(AND(ISNUMBER(KI$14),ISNUMBER(MATCH($IC186,DU$15:DU$313,0))),$IC186,"")</f>
        <v/>
      </c>
      <c r="KJ186" s="293" t="str">
        <f>IF(AND(ISNUMBER(KJ$14),ISNUMBER(MATCH($IC186,DV$15:DV$313,0))),$IC186,"")</f>
        <v/>
      </c>
      <c r="KK186" s="293" t="str">
        <f>IF(AND(ISNUMBER(KK$14),ISNUMBER(MATCH($IC186,DW$15:DW$313,0))),$IC186,"")</f>
        <v/>
      </c>
      <c r="KL186" s="293" t="str">
        <f>IF(AND(ISNUMBER(KL$14),ISNUMBER(MATCH($IC186,DX$15:DX$313,0))),$IC186,"")</f>
        <v/>
      </c>
      <c r="KM186" s="293" t="str">
        <f>IF(AND(ISNUMBER(KM$14),ISNUMBER(MATCH($IC186,DY$15:DY$313,0))),$IC186,"")</f>
        <v/>
      </c>
      <c r="KN186" s="293" t="str">
        <f>IF(AND(ISNUMBER(KN$14),ISNUMBER(MATCH($IC186,DZ$15:DZ$313,0))),$IC186,"")</f>
        <v/>
      </c>
      <c r="KO186" s="293" t="str">
        <f>IF(AND(ISNUMBER(KO$14),ISNUMBER(MATCH($IC186,EA$15:EA$313,0))),$IC186,"")</f>
        <v/>
      </c>
      <c r="KP186" s="293" t="str">
        <f>IF(AND(ISNUMBER(KP$14),ISNUMBER(MATCH($IC186,EB$15:EB$313,0))),$IC186,"")</f>
        <v/>
      </c>
      <c r="KQ186" s="293" t="str">
        <f>IF(AND(ISNUMBER(KQ$14),ISNUMBER(MATCH($IC186,EC$15:EC$313,0))),$IC186,"")</f>
        <v/>
      </c>
      <c r="KR186" s="293" t="str">
        <f>IF(AND(ISNUMBER(KR$14),ISNUMBER(MATCH($IC186,ED$15:ED$313,0))),$IC186,"")</f>
        <v/>
      </c>
      <c r="KS186" s="293" t="str">
        <f>IF(AND(ISNUMBER(KS$14),ISNUMBER(MATCH($IC186,EE$15:EE$313,0))),$IC186,"")</f>
        <v/>
      </c>
      <c r="KT186" s="293" t="str">
        <f>IF(AND(ISNUMBER(KT$14),ISNUMBER(MATCH($IC186,EF$15:EF$313,0))),$IC186,"")</f>
        <v/>
      </c>
      <c r="KU186" s="293" t="str">
        <f>IF(AND(ISNUMBER(KU$14),ISNUMBER(MATCH($IC186,EG$15:EG$313,0))),$IC186,"")</f>
        <v/>
      </c>
      <c r="KV186" s="293" t="str">
        <f>IF(AND(ISNUMBER(KV$14),ISNUMBER(MATCH($IC186,EH$15:EH$313,0))),$IC186,"")</f>
        <v/>
      </c>
      <c r="KW186" s="293" t="str">
        <f>IF(AND(ISNUMBER(KW$14),ISNUMBER(MATCH($IC186,EI$15:EI$313,0))),$IC186,"")</f>
        <v/>
      </c>
      <c r="KX186" s="293" t="str">
        <f>IF(AND(ISNUMBER(KX$14),ISNUMBER(MATCH($IC186,EJ$15:EJ$313,0))),$IC186,"")</f>
        <v/>
      </c>
      <c r="KY186" s="293" t="str">
        <f>IF(AND(ISNUMBER(KY$14),ISNUMBER(MATCH($IC186,EK$15:EK$313,0))),$IC186,"")</f>
        <v/>
      </c>
      <c r="KZ186" s="293"/>
      <c r="LA186" s="293"/>
      <c r="LB186" s="293"/>
      <c r="LC186" s="75">
        <f>COUNTIF(JX186:KY186,"="&amp;IC186)</f>
        <v>0</v>
      </c>
      <c r="LD186" s="71"/>
      <c r="LE186" s="71"/>
      <c r="LF186" s="71"/>
      <c r="LG186" s="71"/>
      <c r="LH186" s="71"/>
      <c r="LI186" s="71"/>
      <c r="LJ186" s="71"/>
      <c r="LK186" s="71"/>
      <c r="LL186" s="71"/>
      <c r="LM186" s="71"/>
      <c r="LN186" s="71"/>
      <c r="LO186" s="71"/>
      <c r="LP186" s="71"/>
      <c r="LQ186" s="71"/>
    </row>
    <row r="187" spans="1:329" ht="6" customHeight="1" x14ac:dyDescent="0.25">
      <c r="A187" s="80"/>
      <c r="B187" s="305">
        <f t="shared" si="360"/>
        <v>173</v>
      </c>
      <c r="C187" s="207" t="s">
        <v>467</v>
      </c>
      <c r="D187" s="307" t="s">
        <v>548</v>
      </c>
      <c r="E187" s="71"/>
      <c r="F187" s="260"/>
      <c r="G187" s="261"/>
      <c r="H187" s="262"/>
      <c r="I187" s="260"/>
      <c r="J187" s="261"/>
      <c r="K187" s="262"/>
      <c r="L187" s="260"/>
      <c r="M187" s="261"/>
      <c r="N187" s="262"/>
      <c r="O187" s="260"/>
      <c r="P187" s="261"/>
      <c r="Q187" s="262"/>
      <c r="R187" s="260"/>
      <c r="S187" s="261"/>
      <c r="T187" s="262"/>
      <c r="U187" s="260"/>
      <c r="V187" s="261"/>
      <c r="W187" s="262"/>
      <c r="X187" s="260"/>
      <c r="Y187" s="261"/>
      <c r="Z187" s="262"/>
      <c r="AA187" s="260"/>
      <c r="AB187" s="261"/>
      <c r="AC187" s="262"/>
      <c r="AD187" s="260"/>
      <c r="AE187" s="261"/>
      <c r="AF187" s="262"/>
      <c r="AG187" s="260"/>
      <c r="AH187" s="261"/>
      <c r="AI187" s="262"/>
      <c r="AJ187" s="260"/>
      <c r="AK187" s="261"/>
      <c r="AL187" s="262"/>
      <c r="AM187" s="260"/>
      <c r="AN187" s="261"/>
      <c r="AO187" s="262"/>
      <c r="AP187" s="283"/>
      <c r="AQ187" s="356"/>
      <c r="AR187" s="351"/>
      <c r="AS187" s="283"/>
      <c r="AT187" s="356"/>
      <c r="AU187" s="351"/>
      <c r="AV187" s="260"/>
      <c r="AW187" s="261"/>
      <c r="AX187" s="262"/>
      <c r="AY187" s="260"/>
      <c r="AZ187" s="261"/>
      <c r="BA187" s="262"/>
      <c r="BB187" s="260"/>
      <c r="BC187" s="261"/>
      <c r="BD187" s="262"/>
      <c r="BE187" s="260"/>
      <c r="BF187" s="261"/>
      <c r="BG187" s="262"/>
      <c r="BH187" s="260"/>
      <c r="BI187" s="261"/>
      <c r="BJ187" s="262"/>
      <c r="BK187" s="260"/>
      <c r="BL187" s="261"/>
      <c r="BM187" s="262"/>
      <c r="BN187" s="260"/>
      <c r="BO187" s="261"/>
      <c r="BP187" s="262"/>
      <c r="BQ187" s="260"/>
      <c r="BR187" s="261"/>
      <c r="BS187" s="262"/>
      <c r="BT187" s="260"/>
      <c r="BU187" s="261"/>
      <c r="BV187" s="262"/>
      <c r="BW187" s="260"/>
      <c r="BX187" s="261"/>
      <c r="BY187" s="262"/>
      <c r="BZ187" s="260"/>
      <c r="CA187" s="261"/>
      <c r="CB187" s="262"/>
      <c r="CC187" s="260"/>
      <c r="CD187" s="261"/>
      <c r="CE187" s="262"/>
      <c r="CF187" s="376" t="s">
        <v>2</v>
      </c>
      <c r="CG187" s="229"/>
      <c r="CH187" s="230" t="str">
        <f>IF(ISNUMBER(FW187),IF(ISNUMBER(MATCH(GA187,$CG$15:$CG$313,0)),0,MAX(CH$14:CH186)+1),"")</f>
        <v/>
      </c>
      <c r="CI187" s="7" t="str">
        <f t="shared" si="265"/>
        <v/>
      </c>
      <c r="CJ187" s="7" t="str">
        <f t="shared" si="266"/>
        <v/>
      </c>
      <c r="CK187" s="7" t="str">
        <f t="shared" si="267"/>
        <v/>
      </c>
      <c r="CL187" s="7" t="str">
        <f t="shared" si="268"/>
        <v/>
      </c>
      <c r="CM187" s="7" t="str">
        <f t="shared" si="269"/>
        <v/>
      </c>
      <c r="CN187" s="7" t="str">
        <f t="shared" si="270"/>
        <v/>
      </c>
      <c r="CO187" s="7" t="str">
        <f t="shared" si="271"/>
        <v/>
      </c>
      <c r="CP187" s="7" t="str">
        <f t="shared" si="272"/>
        <v/>
      </c>
      <c r="CQ187" s="7" t="str">
        <f t="shared" si="273"/>
        <v/>
      </c>
      <c r="CR187" s="7" t="str">
        <f t="shared" si="274"/>
        <v/>
      </c>
      <c r="CS187" s="7" t="str">
        <f t="shared" si="275"/>
        <v/>
      </c>
      <c r="CT187" s="7" t="str">
        <f t="shared" si="276"/>
        <v/>
      </c>
      <c r="CU187" s="7" t="str">
        <f t="shared" si="277"/>
        <v/>
      </c>
      <c r="CV187" s="7" t="str">
        <f t="shared" si="278"/>
        <v/>
      </c>
      <c r="CW187" s="7" t="str">
        <f t="shared" si="279"/>
        <v/>
      </c>
      <c r="CX187" s="7" t="str">
        <f t="shared" si="280"/>
        <v/>
      </c>
      <c r="CY187" s="7" t="str">
        <f t="shared" si="281"/>
        <v/>
      </c>
      <c r="CZ187" s="7" t="str">
        <f t="shared" si="282"/>
        <v/>
      </c>
      <c r="DA187" s="7" t="str">
        <f t="shared" si="283"/>
        <v/>
      </c>
      <c r="DB187" s="7" t="str">
        <f t="shared" si="284"/>
        <v/>
      </c>
      <c r="DC187" s="7" t="str">
        <f t="shared" si="285"/>
        <v/>
      </c>
      <c r="DD187" s="7" t="str">
        <f t="shared" si="286"/>
        <v/>
      </c>
      <c r="DE187" s="7" t="str">
        <f t="shared" si="287"/>
        <v/>
      </c>
      <c r="DF187" s="7" t="str">
        <f t="shared" si="288"/>
        <v/>
      </c>
      <c r="DG187" s="7" t="str">
        <f t="shared" si="289"/>
        <v/>
      </c>
      <c r="DH187" s="7" t="str">
        <f t="shared" si="290"/>
        <v/>
      </c>
      <c r="DI187" s="65" t="s">
        <v>2</v>
      </c>
      <c r="DJ187" s="309" t="str">
        <f t="shared" si="291"/>
        <v>-</v>
      </c>
      <c r="DK187" s="309" t="str">
        <f t="shared" si="292"/>
        <v>-</v>
      </c>
      <c r="DL187" s="309" t="str">
        <f t="shared" si="293"/>
        <v>-</v>
      </c>
      <c r="DM187" s="309" t="str">
        <f t="shared" si="294"/>
        <v>-</v>
      </c>
      <c r="DN187" s="309" t="str">
        <f t="shared" si="295"/>
        <v>-</v>
      </c>
      <c r="DO187" s="309" t="str">
        <f t="shared" si="296"/>
        <v>-</v>
      </c>
      <c r="DP187" s="309" t="str">
        <f t="shared" si="297"/>
        <v>-</v>
      </c>
      <c r="DQ187" s="309" t="str">
        <f t="shared" si="298"/>
        <v>-</v>
      </c>
      <c r="DR187" s="309" t="str">
        <f t="shared" si="299"/>
        <v>-</v>
      </c>
      <c r="DS187" s="309" t="str">
        <f t="shared" si="300"/>
        <v>-</v>
      </c>
      <c r="DT187" s="309" t="str">
        <f t="shared" si="301"/>
        <v>-</v>
      </c>
      <c r="DU187" s="309" t="str">
        <f t="shared" si="302"/>
        <v>-</v>
      </c>
      <c r="DV187" s="309" t="str">
        <f t="shared" si="303"/>
        <v>-</v>
      </c>
      <c r="DW187" s="309" t="str">
        <f t="shared" si="304"/>
        <v>-</v>
      </c>
      <c r="DX187" s="309" t="str">
        <f t="shared" si="305"/>
        <v>-</v>
      </c>
      <c r="DY187" s="309" t="str">
        <f t="shared" si="306"/>
        <v>-</v>
      </c>
      <c r="DZ187" s="309" t="str">
        <f t="shared" si="307"/>
        <v>-</v>
      </c>
      <c r="EA187" s="309" t="str">
        <f t="shared" si="308"/>
        <v>-</v>
      </c>
      <c r="EB187" s="309" t="str">
        <f t="shared" si="309"/>
        <v>-</v>
      </c>
      <c r="EC187" s="309" t="str">
        <f t="shared" si="310"/>
        <v>-</v>
      </c>
      <c r="ED187" s="309" t="str">
        <f t="shared" si="311"/>
        <v>-</v>
      </c>
      <c r="EE187" s="309" t="str">
        <f t="shared" si="312"/>
        <v>-</v>
      </c>
      <c r="EF187" s="309" t="str">
        <f t="shared" si="313"/>
        <v>-</v>
      </c>
      <c r="EG187" s="309" t="str">
        <f t="shared" si="314"/>
        <v>-</v>
      </c>
      <c r="EH187" s="309" t="str">
        <f t="shared" si="315"/>
        <v>-</v>
      </c>
      <c r="EI187" s="309" t="str">
        <f t="shared" si="316"/>
        <v>-</v>
      </c>
      <c r="EJ187" s="7"/>
      <c r="EK187" s="7"/>
      <c r="EL187" s="7"/>
      <c r="EM187" s="34"/>
      <c r="EN187" s="66" t="str">
        <f t="shared" si="317"/>
        <v>-</v>
      </c>
      <c r="EO187" s="66" t="str">
        <f t="shared" si="318"/>
        <v>-</v>
      </c>
      <c r="EP187" s="66" t="str">
        <f t="shared" si="319"/>
        <v>-</v>
      </c>
      <c r="EQ187" s="66" t="str">
        <f t="shared" si="320"/>
        <v>-</v>
      </c>
      <c r="ER187" s="66" t="str">
        <f t="shared" si="321"/>
        <v>-</v>
      </c>
      <c r="ES187" s="66" t="str">
        <f t="shared" si="322"/>
        <v>-</v>
      </c>
      <c r="ET187" s="66" t="str">
        <f t="shared" si="323"/>
        <v>-</v>
      </c>
      <c r="EU187" s="66" t="str">
        <f t="shared" si="324"/>
        <v>-</v>
      </c>
      <c r="EV187" s="66" t="str">
        <f t="shared" si="325"/>
        <v>-</v>
      </c>
      <c r="EW187" s="66" t="str">
        <f t="shared" si="326"/>
        <v>-</v>
      </c>
      <c r="EX187" s="66" t="str">
        <f t="shared" si="327"/>
        <v>-</v>
      </c>
      <c r="EY187" s="66" t="str">
        <f t="shared" si="328"/>
        <v>-</v>
      </c>
      <c r="EZ187" s="66" t="str">
        <f t="shared" si="329"/>
        <v>-</v>
      </c>
      <c r="FA187" s="66" t="str">
        <f t="shared" si="330"/>
        <v>-</v>
      </c>
      <c r="FB187" s="66" t="str">
        <f t="shared" si="331"/>
        <v>-</v>
      </c>
      <c r="FC187" s="66" t="str">
        <f t="shared" si="332"/>
        <v>-</v>
      </c>
      <c r="FD187" s="66" t="str">
        <f t="shared" si="333"/>
        <v>-</v>
      </c>
      <c r="FE187" s="66" t="str">
        <f t="shared" si="334"/>
        <v>-</v>
      </c>
      <c r="FF187" s="66" t="str">
        <f t="shared" si="335"/>
        <v>-</v>
      </c>
      <c r="FG187" s="66" t="str">
        <f t="shared" si="336"/>
        <v>-</v>
      </c>
      <c r="FH187" s="66" t="str">
        <f t="shared" si="337"/>
        <v>-</v>
      </c>
      <c r="FI187" s="66" t="str">
        <f t="shared" si="338"/>
        <v>-</v>
      </c>
      <c r="FJ187" s="66" t="str">
        <f t="shared" si="339"/>
        <v>-</v>
      </c>
      <c r="FK187" s="66" t="str">
        <f t="shared" si="340"/>
        <v>-</v>
      </c>
      <c r="FL187" s="66" t="str">
        <f t="shared" si="341"/>
        <v>-</v>
      </c>
      <c r="FM187" s="66" t="str">
        <f t="shared" si="342"/>
        <v>-</v>
      </c>
      <c r="FN187" s="7"/>
      <c r="FO187" s="7"/>
      <c r="FP187" s="7"/>
      <c r="FQ187" s="97" t="s">
        <v>2</v>
      </c>
      <c r="FR187" s="71"/>
      <c r="FS187" s="7">
        <f>IF(ISNUMBER(INDEX($CI$15:$DI$314,$B187,GC$5)),MAX(FS$14:FS186)+1,0)</f>
        <v>0</v>
      </c>
      <c r="FT187" s="7" t="str">
        <f t="shared" si="343"/>
        <v/>
      </c>
      <c r="FU187" s="7" t="str">
        <f t="shared" si="344"/>
        <v/>
      </c>
      <c r="FV187" s="291">
        <f t="shared" si="345"/>
        <v>173</v>
      </c>
      <c r="FW187" s="291" t="str">
        <f t="shared" si="346"/>
        <v/>
      </c>
      <c r="FX187" s="291"/>
      <c r="FY187" s="85" t="str">
        <f t="shared" si="347"/>
        <v/>
      </c>
      <c r="FZ187" s="338">
        <f t="shared" si="348"/>
        <v>0</v>
      </c>
      <c r="GA187" s="316" t="str">
        <f t="shared" si="349"/>
        <v/>
      </c>
      <c r="GB187" s="28" t="str">
        <f t="shared" si="350"/>
        <v/>
      </c>
      <c r="GC187" s="243"/>
      <c r="GD187" s="72"/>
      <c r="GE187" s="72"/>
      <c r="GF187" s="72"/>
      <c r="GG187" s="72"/>
      <c r="GH187" s="72"/>
      <c r="GI187" s="72"/>
      <c r="GJ187" s="72"/>
      <c r="GK187" s="72"/>
      <c r="GL187" s="72"/>
      <c r="GM187" s="72"/>
      <c r="GN187" s="72"/>
      <c r="GO187" s="279" t="str">
        <f>IF(IF(ISNUMBER(MATCH(INDEX($HA187:$LB187,1,GO$14),$GA$15:$GA$313,0)),1,"")=1,INDEX($HA187:$LB187,1,GO$14),"")</f>
        <v/>
      </c>
      <c r="GP187" s="286" t="str">
        <f t="shared" si="351"/>
        <v/>
      </c>
      <c r="GQ187" s="72"/>
      <c r="GR187" s="339" t="str">
        <f>IF(ISNUMBER(IF187),INDEX($GA$15:$GA$313,MATCH(IF187,$IE$15:$IE$190,0),1),"")</f>
        <v/>
      </c>
      <c r="GS187" s="341" t="str">
        <f t="shared" si="352"/>
        <v/>
      </c>
      <c r="GT187" s="340" t="str">
        <f t="shared" si="353"/>
        <v/>
      </c>
      <c r="GU187" s="72"/>
      <c r="GV187" s="72"/>
      <c r="GW187" s="72"/>
      <c r="GX187" s="72"/>
      <c r="GY187" s="72"/>
      <c r="GZ187" s="71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293"/>
      <c r="HL187" s="293"/>
      <c r="HM187" s="75"/>
      <c r="HN187" s="293">
        <f>IF(HA187&lt;&gt;"",MAX(HN$14:HN186)+1,0)</f>
        <v>0</v>
      </c>
      <c r="HO187" s="293">
        <f>IF(HB187&lt;&gt;"",MAX(HO$14:HO186)+1,0)</f>
        <v>0</v>
      </c>
      <c r="HP187" s="293">
        <f>IF(HC187&lt;&gt;"",MAX(HP$14:HP186)+1,0)</f>
        <v>0</v>
      </c>
      <c r="HQ187" s="293">
        <f>IF(HD187&lt;&gt;"",MAX(HQ$14:HQ186)+1,0)</f>
        <v>0</v>
      </c>
      <c r="HR187" s="293">
        <f>IF(HE187&lt;&gt;"",MAX(HR$14:HR186)+1,0)</f>
        <v>0</v>
      </c>
      <c r="HS187" s="293">
        <f>IF(HF187&lt;&gt;"",MAX(HS$14:HS186)+1,0)</f>
        <v>0</v>
      </c>
      <c r="HT187" s="293">
        <f>IF(HG187&lt;&gt;"",MAX(HT$14:HT186)+1,0)</f>
        <v>0</v>
      </c>
      <c r="HU187" s="293">
        <f>IF(HH187&lt;&gt;"",MAX(HU$14:HU186)+1,0)</f>
        <v>0</v>
      </c>
      <c r="HV187" s="293">
        <f>IF(HI187&lt;&gt;"",MAX(HV$14:HV186)+1,0)</f>
        <v>0</v>
      </c>
      <c r="HW187" s="293">
        <f>IF(HJ187&lt;&gt;"",MAX(HW$14:HW186)+1,0)</f>
        <v>0</v>
      </c>
      <c r="HX187" s="293">
        <f>IF(HK187&lt;&gt;"",MAX(HX$14:HX186)+1,0)</f>
        <v>0</v>
      </c>
      <c r="HY187" s="293">
        <f>IF(HL187&lt;&gt;"",MAX(HY$14:HY186)+1,0)</f>
        <v>0</v>
      </c>
      <c r="HZ187" s="75">
        <f t="shared" si="354"/>
        <v>6</v>
      </c>
      <c r="IA187" s="75">
        <f t="shared" si="355"/>
        <v>0</v>
      </c>
      <c r="IB187" s="75">
        <f t="shared" si="356"/>
        <v>3</v>
      </c>
      <c r="IC187" s="75">
        <f t="shared" si="357"/>
        <v>0</v>
      </c>
      <c r="ID187" s="395" t="str">
        <f t="shared" si="358"/>
        <v/>
      </c>
      <c r="IE187" s="394">
        <f>IF(ISNUMBER(MATCH(GA187,$IC$15:$IC$313,0)),0,MAX(IE$14:IE186)+1)</f>
        <v>0</v>
      </c>
      <c r="IF187" s="394" t="str">
        <f t="shared" si="359"/>
        <v/>
      </c>
      <c r="IG187" s="383"/>
      <c r="IH187" s="80"/>
      <c r="II187" s="19"/>
      <c r="IJ187" s="282"/>
      <c r="IK187" s="71"/>
      <c r="IL187" s="19"/>
      <c r="IM187" s="19"/>
      <c r="IN187" s="19"/>
      <c r="IO187" s="19"/>
      <c r="IP187" s="19"/>
      <c r="IQ187" s="19"/>
      <c r="IR187" s="19"/>
      <c r="IS187" s="19"/>
      <c r="IT187" s="19"/>
      <c r="IU187" s="19"/>
      <c r="IV187" s="19"/>
      <c r="IW187" s="19"/>
      <c r="IX187" s="19"/>
      <c r="IY187" s="19"/>
      <c r="IZ187" s="19"/>
      <c r="JW187" s="71"/>
      <c r="JX187" s="293" t="str">
        <f>IF(AND(ISNUMBER(JX$14),ISNUMBER(MATCH($IC187,DJ$15:DJ$313,0))),$IC187,"")</f>
        <v/>
      </c>
      <c r="JY187" s="293" t="str">
        <f>IF(AND(ISNUMBER(JY$14),ISNUMBER(MATCH($IC187,DK$15:DK$313,0))),$IC187,"")</f>
        <v/>
      </c>
      <c r="JZ187" s="293" t="str">
        <f>IF(AND(ISNUMBER(JZ$14),ISNUMBER(MATCH($IC187,DL$15:DL$313,0))),$IC187,"")</f>
        <v/>
      </c>
      <c r="KA187" s="293" t="str">
        <f>IF(AND(ISNUMBER(KA$14),ISNUMBER(MATCH($IC187,DM$15:DM$313,0))),$IC187,"")</f>
        <v/>
      </c>
      <c r="KB187" s="293" t="str">
        <f>IF(AND(ISNUMBER(KB$14),ISNUMBER(MATCH($IC187,DN$15:DN$313,0))),$IC187,"")</f>
        <v/>
      </c>
      <c r="KC187" s="293" t="str">
        <f>IF(AND(ISNUMBER(KC$14),ISNUMBER(MATCH($IC187,DO$15:DO$313,0))),$IC187,"")</f>
        <v/>
      </c>
      <c r="KD187" s="293" t="str">
        <f>IF(AND(ISNUMBER(KD$14),ISNUMBER(MATCH($IC187,DP$15:DP$313,0))),$IC187,"")</f>
        <v/>
      </c>
      <c r="KE187" s="293" t="str">
        <f>IF(AND(ISNUMBER(KE$14),ISNUMBER(MATCH($IC187,DQ$15:DQ$313,0))),$IC187,"")</f>
        <v/>
      </c>
      <c r="KF187" s="293" t="str">
        <f>IF(AND(ISNUMBER(KF$14),ISNUMBER(MATCH($IC187,DR$15:DR$313,0))),$IC187,"")</f>
        <v/>
      </c>
      <c r="KG187" s="293" t="str">
        <f>IF(AND(ISNUMBER(KG$14),ISNUMBER(MATCH($IC187,DS$15:DS$313,0))),$IC187,"")</f>
        <v/>
      </c>
      <c r="KH187" s="293" t="str">
        <f>IF(AND(ISNUMBER(KH$14),ISNUMBER(MATCH($IC187,DT$15:DT$313,0))),$IC187,"")</f>
        <v/>
      </c>
      <c r="KI187" s="293" t="str">
        <f>IF(AND(ISNUMBER(KI$14),ISNUMBER(MATCH($IC187,DU$15:DU$313,0))),$IC187,"")</f>
        <v/>
      </c>
      <c r="KJ187" s="293" t="str">
        <f>IF(AND(ISNUMBER(KJ$14),ISNUMBER(MATCH($IC187,DV$15:DV$313,0))),$IC187,"")</f>
        <v/>
      </c>
      <c r="KK187" s="293" t="str">
        <f>IF(AND(ISNUMBER(KK$14),ISNUMBER(MATCH($IC187,DW$15:DW$313,0))),$IC187,"")</f>
        <v/>
      </c>
      <c r="KL187" s="293" t="str">
        <f>IF(AND(ISNUMBER(KL$14),ISNUMBER(MATCH($IC187,DX$15:DX$313,0))),$IC187,"")</f>
        <v/>
      </c>
      <c r="KM187" s="293" t="str">
        <f>IF(AND(ISNUMBER(KM$14),ISNUMBER(MATCH($IC187,DY$15:DY$313,0))),$IC187,"")</f>
        <v/>
      </c>
      <c r="KN187" s="293" t="str">
        <f>IF(AND(ISNUMBER(KN$14),ISNUMBER(MATCH($IC187,DZ$15:DZ$313,0))),$IC187,"")</f>
        <v/>
      </c>
      <c r="KO187" s="293" t="str">
        <f>IF(AND(ISNUMBER(KO$14),ISNUMBER(MATCH($IC187,EA$15:EA$313,0))),$IC187,"")</f>
        <v/>
      </c>
      <c r="KP187" s="293" t="str">
        <f>IF(AND(ISNUMBER(KP$14),ISNUMBER(MATCH($IC187,EB$15:EB$313,0))),$IC187,"")</f>
        <v/>
      </c>
      <c r="KQ187" s="293" t="str">
        <f>IF(AND(ISNUMBER(KQ$14),ISNUMBER(MATCH($IC187,EC$15:EC$313,0))),$IC187,"")</f>
        <v/>
      </c>
      <c r="KR187" s="293" t="str">
        <f>IF(AND(ISNUMBER(KR$14),ISNUMBER(MATCH($IC187,ED$15:ED$313,0))),$IC187,"")</f>
        <v/>
      </c>
      <c r="KS187" s="293" t="str">
        <f>IF(AND(ISNUMBER(KS$14),ISNUMBER(MATCH($IC187,EE$15:EE$313,0))),$IC187,"")</f>
        <v/>
      </c>
      <c r="KT187" s="293" t="str">
        <f>IF(AND(ISNUMBER(KT$14),ISNUMBER(MATCH($IC187,EF$15:EF$313,0))),$IC187,"")</f>
        <v/>
      </c>
      <c r="KU187" s="293" t="str">
        <f>IF(AND(ISNUMBER(KU$14),ISNUMBER(MATCH($IC187,EG$15:EG$313,0))),$IC187,"")</f>
        <v/>
      </c>
      <c r="KV187" s="293" t="str">
        <f>IF(AND(ISNUMBER(KV$14),ISNUMBER(MATCH($IC187,EH$15:EH$313,0))),$IC187,"")</f>
        <v/>
      </c>
      <c r="KW187" s="293" t="str">
        <f>IF(AND(ISNUMBER(KW$14),ISNUMBER(MATCH($IC187,EI$15:EI$313,0))),$IC187,"")</f>
        <v/>
      </c>
      <c r="KX187" s="293" t="str">
        <f>IF(AND(ISNUMBER(KX$14),ISNUMBER(MATCH($IC187,EJ$15:EJ$313,0))),$IC187,"")</f>
        <v/>
      </c>
      <c r="KY187" s="293" t="str">
        <f>IF(AND(ISNUMBER(KY$14),ISNUMBER(MATCH($IC187,EK$15:EK$313,0))),$IC187,"")</f>
        <v/>
      </c>
      <c r="KZ187" s="293"/>
      <c r="LA187" s="293"/>
      <c r="LB187" s="293"/>
      <c r="LC187" s="75">
        <f>COUNTIF(JX187:KY187,"="&amp;IC187)</f>
        <v>0</v>
      </c>
      <c r="LD187" s="71"/>
      <c r="LE187" s="71"/>
      <c r="LF187" s="71"/>
      <c r="LG187" s="71"/>
      <c r="LH187" s="71"/>
      <c r="LI187" s="71"/>
      <c r="LJ187" s="71"/>
      <c r="LK187" s="71"/>
      <c r="LL187" s="71"/>
      <c r="LM187" s="71"/>
      <c r="LN187" s="71"/>
      <c r="LO187" s="71"/>
      <c r="LP187" s="71"/>
      <c r="LQ187" s="71"/>
    </row>
    <row r="188" spans="1:329" ht="6" customHeight="1" x14ac:dyDescent="0.25">
      <c r="A188" s="80"/>
      <c r="B188" s="305">
        <f t="shared" si="360"/>
        <v>174</v>
      </c>
      <c r="C188" s="207" t="s">
        <v>468</v>
      </c>
      <c r="D188" s="307" t="s">
        <v>548</v>
      </c>
      <c r="E188" s="71"/>
      <c r="F188" s="260"/>
      <c r="G188" s="261"/>
      <c r="H188" s="262"/>
      <c r="I188" s="260"/>
      <c r="J188" s="261"/>
      <c r="K188" s="262"/>
      <c r="L188" s="260"/>
      <c r="M188" s="261"/>
      <c r="N188" s="262"/>
      <c r="O188" s="260"/>
      <c r="P188" s="261"/>
      <c r="Q188" s="262"/>
      <c r="R188" s="260"/>
      <c r="S188" s="261"/>
      <c r="T188" s="262"/>
      <c r="U188" s="260"/>
      <c r="V188" s="261"/>
      <c r="W188" s="262"/>
      <c r="X188" s="260"/>
      <c r="Y188" s="261"/>
      <c r="Z188" s="262"/>
      <c r="AA188" s="260"/>
      <c r="AB188" s="261"/>
      <c r="AC188" s="262"/>
      <c r="AD188" s="260"/>
      <c r="AE188" s="261"/>
      <c r="AF188" s="262"/>
      <c r="AG188" s="260"/>
      <c r="AH188" s="261"/>
      <c r="AI188" s="262"/>
      <c r="AJ188" s="260"/>
      <c r="AK188" s="261"/>
      <c r="AL188" s="262"/>
      <c r="AM188" s="260"/>
      <c r="AN188" s="261"/>
      <c r="AO188" s="262"/>
      <c r="AP188" s="283"/>
      <c r="AQ188" s="356"/>
      <c r="AR188" s="351"/>
      <c r="AS188" s="283"/>
      <c r="AT188" s="356"/>
      <c r="AU188" s="351"/>
      <c r="AV188" s="260"/>
      <c r="AW188" s="261"/>
      <c r="AX188" s="262"/>
      <c r="AY188" s="260"/>
      <c r="AZ188" s="261"/>
      <c r="BA188" s="262"/>
      <c r="BB188" s="260"/>
      <c r="BC188" s="261"/>
      <c r="BD188" s="262"/>
      <c r="BE188" s="260"/>
      <c r="BF188" s="261"/>
      <c r="BG188" s="262"/>
      <c r="BH188" s="260"/>
      <c r="BI188" s="261"/>
      <c r="BJ188" s="262"/>
      <c r="BK188" s="260"/>
      <c r="BL188" s="261"/>
      <c r="BM188" s="262"/>
      <c r="BN188" s="260"/>
      <c r="BO188" s="261"/>
      <c r="BP188" s="262"/>
      <c r="BQ188" s="260"/>
      <c r="BR188" s="261"/>
      <c r="BS188" s="262"/>
      <c r="BT188" s="260"/>
      <c r="BU188" s="261"/>
      <c r="BV188" s="262"/>
      <c r="BW188" s="260"/>
      <c r="BX188" s="261"/>
      <c r="BY188" s="262"/>
      <c r="BZ188" s="260"/>
      <c r="CA188" s="261"/>
      <c r="CB188" s="262"/>
      <c r="CC188" s="260"/>
      <c r="CD188" s="261"/>
      <c r="CE188" s="262"/>
      <c r="CF188" s="376" t="s">
        <v>2</v>
      </c>
      <c r="CG188" s="229"/>
      <c r="CH188" s="230" t="str">
        <f>IF(ISNUMBER(FW188),IF(ISNUMBER(MATCH(GA188,$CG$15:$CG$313,0)),0,MAX(CH$14:CH187)+1),"")</f>
        <v/>
      </c>
      <c r="CI188" s="7" t="str">
        <f t="shared" si="265"/>
        <v/>
      </c>
      <c r="CJ188" s="7" t="str">
        <f t="shared" si="266"/>
        <v/>
      </c>
      <c r="CK188" s="7" t="str">
        <f t="shared" si="267"/>
        <v/>
      </c>
      <c r="CL188" s="7" t="str">
        <f t="shared" si="268"/>
        <v/>
      </c>
      <c r="CM188" s="7" t="str">
        <f t="shared" si="269"/>
        <v/>
      </c>
      <c r="CN188" s="7" t="str">
        <f t="shared" si="270"/>
        <v/>
      </c>
      <c r="CO188" s="7" t="str">
        <f t="shared" si="271"/>
        <v/>
      </c>
      <c r="CP188" s="7" t="str">
        <f t="shared" si="272"/>
        <v/>
      </c>
      <c r="CQ188" s="7" t="str">
        <f t="shared" si="273"/>
        <v/>
      </c>
      <c r="CR188" s="7" t="str">
        <f t="shared" si="274"/>
        <v/>
      </c>
      <c r="CS188" s="7" t="str">
        <f t="shared" si="275"/>
        <v/>
      </c>
      <c r="CT188" s="7" t="str">
        <f t="shared" si="276"/>
        <v/>
      </c>
      <c r="CU188" s="7" t="str">
        <f t="shared" si="277"/>
        <v/>
      </c>
      <c r="CV188" s="7" t="str">
        <f t="shared" si="278"/>
        <v/>
      </c>
      <c r="CW188" s="7" t="str">
        <f t="shared" si="279"/>
        <v/>
      </c>
      <c r="CX188" s="7" t="str">
        <f t="shared" si="280"/>
        <v/>
      </c>
      <c r="CY188" s="7" t="str">
        <f t="shared" si="281"/>
        <v/>
      </c>
      <c r="CZ188" s="7" t="str">
        <f t="shared" si="282"/>
        <v/>
      </c>
      <c r="DA188" s="7" t="str">
        <f t="shared" si="283"/>
        <v/>
      </c>
      <c r="DB188" s="7" t="str">
        <f t="shared" si="284"/>
        <v/>
      </c>
      <c r="DC188" s="7" t="str">
        <f t="shared" si="285"/>
        <v/>
      </c>
      <c r="DD188" s="7" t="str">
        <f t="shared" si="286"/>
        <v/>
      </c>
      <c r="DE188" s="7" t="str">
        <f t="shared" si="287"/>
        <v/>
      </c>
      <c r="DF188" s="7" t="str">
        <f t="shared" si="288"/>
        <v/>
      </c>
      <c r="DG188" s="7" t="str">
        <f t="shared" si="289"/>
        <v/>
      </c>
      <c r="DH188" s="7" t="str">
        <f t="shared" si="290"/>
        <v/>
      </c>
      <c r="DI188" s="65" t="s">
        <v>2</v>
      </c>
      <c r="DJ188" s="309" t="str">
        <f t="shared" si="291"/>
        <v>-</v>
      </c>
      <c r="DK188" s="309" t="str">
        <f t="shared" si="292"/>
        <v>-</v>
      </c>
      <c r="DL188" s="309" t="str">
        <f t="shared" si="293"/>
        <v>-</v>
      </c>
      <c r="DM188" s="309" t="str">
        <f t="shared" si="294"/>
        <v>-</v>
      </c>
      <c r="DN188" s="309" t="str">
        <f t="shared" si="295"/>
        <v>-</v>
      </c>
      <c r="DO188" s="309" t="str">
        <f t="shared" si="296"/>
        <v>-</v>
      </c>
      <c r="DP188" s="309" t="str">
        <f t="shared" si="297"/>
        <v>-</v>
      </c>
      <c r="DQ188" s="309" t="str">
        <f t="shared" si="298"/>
        <v>-</v>
      </c>
      <c r="DR188" s="309" t="str">
        <f t="shared" si="299"/>
        <v>-</v>
      </c>
      <c r="DS188" s="309" t="str">
        <f t="shared" si="300"/>
        <v>-</v>
      </c>
      <c r="DT188" s="309" t="str">
        <f t="shared" si="301"/>
        <v>-</v>
      </c>
      <c r="DU188" s="309" t="str">
        <f t="shared" si="302"/>
        <v>-</v>
      </c>
      <c r="DV188" s="309" t="str">
        <f t="shared" si="303"/>
        <v>-</v>
      </c>
      <c r="DW188" s="309" t="str">
        <f t="shared" si="304"/>
        <v>-</v>
      </c>
      <c r="DX188" s="309" t="str">
        <f t="shared" si="305"/>
        <v>-</v>
      </c>
      <c r="DY188" s="309" t="str">
        <f t="shared" si="306"/>
        <v>-</v>
      </c>
      <c r="DZ188" s="309" t="str">
        <f t="shared" si="307"/>
        <v>-</v>
      </c>
      <c r="EA188" s="309" t="str">
        <f t="shared" si="308"/>
        <v>-</v>
      </c>
      <c r="EB188" s="309" t="str">
        <f t="shared" si="309"/>
        <v>-</v>
      </c>
      <c r="EC188" s="309" t="str">
        <f t="shared" si="310"/>
        <v>-</v>
      </c>
      <c r="ED188" s="309" t="str">
        <f t="shared" si="311"/>
        <v>-</v>
      </c>
      <c r="EE188" s="309" t="str">
        <f t="shared" si="312"/>
        <v>-</v>
      </c>
      <c r="EF188" s="309" t="str">
        <f t="shared" si="313"/>
        <v>-</v>
      </c>
      <c r="EG188" s="309" t="str">
        <f t="shared" si="314"/>
        <v>-</v>
      </c>
      <c r="EH188" s="309" t="str">
        <f t="shared" si="315"/>
        <v>-</v>
      </c>
      <c r="EI188" s="309" t="str">
        <f t="shared" si="316"/>
        <v>-</v>
      </c>
      <c r="EJ188" s="7"/>
      <c r="EK188" s="7"/>
      <c r="EL188" s="7"/>
      <c r="EM188" s="34"/>
      <c r="EN188" s="66" t="str">
        <f t="shared" si="317"/>
        <v>-</v>
      </c>
      <c r="EO188" s="66" t="str">
        <f t="shared" si="318"/>
        <v>-</v>
      </c>
      <c r="EP188" s="66" t="str">
        <f t="shared" si="319"/>
        <v>-</v>
      </c>
      <c r="EQ188" s="66" t="str">
        <f t="shared" si="320"/>
        <v>-</v>
      </c>
      <c r="ER188" s="66" t="str">
        <f t="shared" si="321"/>
        <v>-</v>
      </c>
      <c r="ES188" s="66" t="str">
        <f t="shared" si="322"/>
        <v>-</v>
      </c>
      <c r="ET188" s="66" t="str">
        <f t="shared" si="323"/>
        <v>-</v>
      </c>
      <c r="EU188" s="66" t="str">
        <f t="shared" si="324"/>
        <v>-</v>
      </c>
      <c r="EV188" s="66" t="str">
        <f t="shared" si="325"/>
        <v>-</v>
      </c>
      <c r="EW188" s="66" t="str">
        <f t="shared" si="326"/>
        <v>-</v>
      </c>
      <c r="EX188" s="66" t="str">
        <f t="shared" si="327"/>
        <v>-</v>
      </c>
      <c r="EY188" s="66" t="str">
        <f t="shared" si="328"/>
        <v>-</v>
      </c>
      <c r="EZ188" s="66" t="str">
        <f t="shared" si="329"/>
        <v>-</v>
      </c>
      <c r="FA188" s="66" t="str">
        <f t="shared" si="330"/>
        <v>-</v>
      </c>
      <c r="FB188" s="66" t="str">
        <f t="shared" si="331"/>
        <v>-</v>
      </c>
      <c r="FC188" s="66" t="str">
        <f t="shared" si="332"/>
        <v>-</v>
      </c>
      <c r="FD188" s="66" t="str">
        <f t="shared" si="333"/>
        <v>-</v>
      </c>
      <c r="FE188" s="66" t="str">
        <f t="shared" si="334"/>
        <v>-</v>
      </c>
      <c r="FF188" s="66" t="str">
        <f t="shared" si="335"/>
        <v>-</v>
      </c>
      <c r="FG188" s="66" t="str">
        <f t="shared" si="336"/>
        <v>-</v>
      </c>
      <c r="FH188" s="66" t="str">
        <f t="shared" si="337"/>
        <v>-</v>
      </c>
      <c r="FI188" s="66" t="str">
        <f t="shared" si="338"/>
        <v>-</v>
      </c>
      <c r="FJ188" s="66" t="str">
        <f t="shared" si="339"/>
        <v>-</v>
      </c>
      <c r="FK188" s="66" t="str">
        <f t="shared" si="340"/>
        <v>-</v>
      </c>
      <c r="FL188" s="66" t="str">
        <f t="shared" si="341"/>
        <v>-</v>
      </c>
      <c r="FM188" s="66" t="str">
        <f t="shared" si="342"/>
        <v>-</v>
      </c>
      <c r="FN188" s="7"/>
      <c r="FO188" s="7"/>
      <c r="FP188" s="7"/>
      <c r="FQ188" s="97" t="s">
        <v>2</v>
      </c>
      <c r="FR188" s="71"/>
      <c r="FS188" s="7">
        <f>IF(ISNUMBER(INDEX($CI$15:$DI$314,$B188,GC$5)),MAX(FS$14:FS187)+1,0)</f>
        <v>0</v>
      </c>
      <c r="FT188" s="7" t="str">
        <f t="shared" si="343"/>
        <v/>
      </c>
      <c r="FU188" s="7" t="str">
        <f t="shared" si="344"/>
        <v/>
      </c>
      <c r="FV188" s="291">
        <f t="shared" si="345"/>
        <v>174</v>
      </c>
      <c r="FW188" s="291" t="str">
        <f t="shared" si="346"/>
        <v/>
      </c>
      <c r="FX188" s="291"/>
      <c r="FY188" s="85" t="str">
        <f t="shared" si="347"/>
        <v/>
      </c>
      <c r="FZ188" s="338">
        <f t="shared" si="348"/>
        <v>0</v>
      </c>
      <c r="GA188" s="316" t="str">
        <f t="shared" si="349"/>
        <v/>
      </c>
      <c r="GB188" s="28" t="str">
        <f t="shared" si="350"/>
        <v/>
      </c>
      <c r="GC188" s="243"/>
      <c r="GD188" s="72"/>
      <c r="GE188" s="72"/>
      <c r="GF188" s="72"/>
      <c r="GG188" s="72"/>
      <c r="GH188" s="72"/>
      <c r="GI188" s="72"/>
      <c r="GJ188" s="72"/>
      <c r="GK188" s="72"/>
      <c r="GL188" s="72"/>
      <c r="GM188" s="72"/>
      <c r="GN188" s="72"/>
      <c r="GO188" s="279" t="str">
        <f>IF(IF(ISNUMBER(MATCH(INDEX($HA188:$LB188,1,GO$14),$GA$15:$GA$313,0)),1,"")=1,INDEX($HA188:$LB188,1,GO$14),"")</f>
        <v/>
      </c>
      <c r="GP188" s="286" t="str">
        <f t="shared" si="351"/>
        <v/>
      </c>
      <c r="GQ188" s="72"/>
      <c r="GR188" s="339" t="str">
        <f>IF(ISNUMBER(IF188),INDEX($GA$15:$GA$313,MATCH(IF188,$IE$15:$IE$190,0),1),"")</f>
        <v/>
      </c>
      <c r="GS188" s="341" t="str">
        <f t="shared" si="352"/>
        <v/>
      </c>
      <c r="GT188" s="340" t="str">
        <f t="shared" si="353"/>
        <v/>
      </c>
      <c r="GU188" s="72"/>
      <c r="GV188" s="72"/>
      <c r="GW188" s="72"/>
      <c r="GX188" s="72"/>
      <c r="GY188" s="72"/>
      <c r="GZ188" s="71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293"/>
      <c r="HL188" s="293"/>
      <c r="HM188" s="75"/>
      <c r="HN188" s="293">
        <f>IF(HA188&lt;&gt;"",MAX(HN$14:HN187)+1,0)</f>
        <v>0</v>
      </c>
      <c r="HO188" s="293">
        <f>IF(HB188&lt;&gt;"",MAX(HO$14:HO187)+1,0)</f>
        <v>0</v>
      </c>
      <c r="HP188" s="293">
        <f>IF(HC188&lt;&gt;"",MAX(HP$14:HP187)+1,0)</f>
        <v>0</v>
      </c>
      <c r="HQ188" s="293">
        <f>IF(HD188&lt;&gt;"",MAX(HQ$14:HQ187)+1,0)</f>
        <v>0</v>
      </c>
      <c r="HR188" s="293">
        <f>IF(HE188&lt;&gt;"",MAX(HR$14:HR187)+1,0)</f>
        <v>0</v>
      </c>
      <c r="HS188" s="293">
        <f>IF(HF188&lt;&gt;"",MAX(HS$14:HS187)+1,0)</f>
        <v>0</v>
      </c>
      <c r="HT188" s="293">
        <f>IF(HG188&lt;&gt;"",MAX(HT$14:HT187)+1,0)</f>
        <v>0</v>
      </c>
      <c r="HU188" s="293">
        <f>IF(HH188&lt;&gt;"",MAX(HU$14:HU187)+1,0)</f>
        <v>0</v>
      </c>
      <c r="HV188" s="293">
        <f>IF(HI188&lt;&gt;"",MAX(HV$14:HV187)+1,0)</f>
        <v>0</v>
      </c>
      <c r="HW188" s="293">
        <f>IF(HJ188&lt;&gt;"",MAX(HW$14:HW187)+1,0)</f>
        <v>0</v>
      </c>
      <c r="HX188" s="293">
        <f>IF(HK188&lt;&gt;"",MAX(HX$14:HX187)+1,0)</f>
        <v>0</v>
      </c>
      <c r="HY188" s="293">
        <f>IF(HL188&lt;&gt;"",MAX(HY$14:HY187)+1,0)</f>
        <v>0</v>
      </c>
      <c r="HZ188" s="75">
        <f t="shared" si="354"/>
        <v>6</v>
      </c>
      <c r="IA188" s="75">
        <f t="shared" si="355"/>
        <v>0</v>
      </c>
      <c r="IB188" s="75">
        <f t="shared" si="356"/>
        <v>4</v>
      </c>
      <c r="IC188" s="75">
        <f t="shared" si="357"/>
        <v>0</v>
      </c>
      <c r="ID188" s="395" t="str">
        <f t="shared" si="358"/>
        <v/>
      </c>
      <c r="IE188" s="394">
        <f>IF(ISNUMBER(MATCH(GA188,$IC$15:$IC$313,0)),0,MAX(IE$14:IE187)+1)</f>
        <v>0</v>
      </c>
      <c r="IF188" s="394" t="str">
        <f t="shared" si="359"/>
        <v/>
      </c>
      <c r="IG188" s="383"/>
      <c r="IH188" s="80"/>
      <c r="II188" s="19"/>
      <c r="IJ188" s="282"/>
      <c r="IK188" s="71"/>
      <c r="IL188" s="19"/>
      <c r="IM188" s="19"/>
      <c r="IN188" s="19"/>
      <c r="IO188" s="19"/>
      <c r="IP188" s="19"/>
      <c r="IQ188" s="19"/>
      <c r="IR188" s="19"/>
      <c r="IS188" s="19"/>
      <c r="IT188" s="19"/>
      <c r="IU188" s="19"/>
      <c r="IV188" s="19"/>
      <c r="IW188" s="19"/>
      <c r="IX188" s="19"/>
      <c r="IY188" s="19"/>
      <c r="IZ188" s="19"/>
      <c r="JW188" s="71"/>
      <c r="JX188" s="293" t="str">
        <f>IF(AND(ISNUMBER(JX$14),ISNUMBER(MATCH($IC188,DJ$15:DJ$313,0))),$IC188,"")</f>
        <v/>
      </c>
      <c r="JY188" s="293" t="str">
        <f>IF(AND(ISNUMBER(JY$14),ISNUMBER(MATCH($IC188,DK$15:DK$313,0))),$IC188,"")</f>
        <v/>
      </c>
      <c r="JZ188" s="293" t="str">
        <f>IF(AND(ISNUMBER(JZ$14),ISNUMBER(MATCH($IC188,DL$15:DL$313,0))),$IC188,"")</f>
        <v/>
      </c>
      <c r="KA188" s="293" t="str">
        <f>IF(AND(ISNUMBER(KA$14),ISNUMBER(MATCH($IC188,DM$15:DM$313,0))),$IC188,"")</f>
        <v/>
      </c>
      <c r="KB188" s="293" t="str">
        <f>IF(AND(ISNUMBER(KB$14),ISNUMBER(MATCH($IC188,DN$15:DN$313,0))),$IC188,"")</f>
        <v/>
      </c>
      <c r="KC188" s="293" t="str">
        <f>IF(AND(ISNUMBER(KC$14),ISNUMBER(MATCH($IC188,DO$15:DO$313,0))),$IC188,"")</f>
        <v/>
      </c>
      <c r="KD188" s="293" t="str">
        <f>IF(AND(ISNUMBER(KD$14),ISNUMBER(MATCH($IC188,DP$15:DP$313,0))),$IC188,"")</f>
        <v/>
      </c>
      <c r="KE188" s="293" t="str">
        <f>IF(AND(ISNUMBER(KE$14),ISNUMBER(MATCH($IC188,DQ$15:DQ$313,0))),$IC188,"")</f>
        <v/>
      </c>
      <c r="KF188" s="293" t="str">
        <f>IF(AND(ISNUMBER(KF$14),ISNUMBER(MATCH($IC188,DR$15:DR$313,0))),$IC188,"")</f>
        <v/>
      </c>
      <c r="KG188" s="293" t="str">
        <f>IF(AND(ISNUMBER(KG$14),ISNUMBER(MATCH($IC188,DS$15:DS$313,0))),$IC188,"")</f>
        <v/>
      </c>
      <c r="KH188" s="293" t="str">
        <f>IF(AND(ISNUMBER(KH$14),ISNUMBER(MATCH($IC188,DT$15:DT$313,0))),$IC188,"")</f>
        <v/>
      </c>
      <c r="KI188" s="293" t="str">
        <f>IF(AND(ISNUMBER(KI$14),ISNUMBER(MATCH($IC188,DU$15:DU$313,0))),$IC188,"")</f>
        <v/>
      </c>
      <c r="KJ188" s="293" t="str">
        <f>IF(AND(ISNUMBER(KJ$14),ISNUMBER(MATCH($IC188,DV$15:DV$313,0))),$IC188,"")</f>
        <v/>
      </c>
      <c r="KK188" s="293" t="str">
        <f>IF(AND(ISNUMBER(KK$14),ISNUMBER(MATCH($IC188,DW$15:DW$313,0))),$IC188,"")</f>
        <v/>
      </c>
      <c r="KL188" s="293" t="str">
        <f>IF(AND(ISNUMBER(KL$14),ISNUMBER(MATCH($IC188,DX$15:DX$313,0))),$IC188,"")</f>
        <v/>
      </c>
      <c r="KM188" s="293" t="str">
        <f>IF(AND(ISNUMBER(KM$14),ISNUMBER(MATCH($IC188,DY$15:DY$313,0))),$IC188,"")</f>
        <v/>
      </c>
      <c r="KN188" s="293" t="str">
        <f>IF(AND(ISNUMBER(KN$14),ISNUMBER(MATCH($IC188,DZ$15:DZ$313,0))),$IC188,"")</f>
        <v/>
      </c>
      <c r="KO188" s="293" t="str">
        <f>IF(AND(ISNUMBER(KO$14),ISNUMBER(MATCH($IC188,EA$15:EA$313,0))),$IC188,"")</f>
        <v/>
      </c>
      <c r="KP188" s="293" t="str">
        <f>IF(AND(ISNUMBER(KP$14),ISNUMBER(MATCH($IC188,EB$15:EB$313,0))),$IC188,"")</f>
        <v/>
      </c>
      <c r="KQ188" s="293" t="str">
        <f>IF(AND(ISNUMBER(KQ$14),ISNUMBER(MATCH($IC188,EC$15:EC$313,0))),$IC188,"")</f>
        <v/>
      </c>
      <c r="KR188" s="293" t="str">
        <f>IF(AND(ISNUMBER(KR$14),ISNUMBER(MATCH($IC188,ED$15:ED$313,0))),$IC188,"")</f>
        <v/>
      </c>
      <c r="KS188" s="293" t="str">
        <f>IF(AND(ISNUMBER(KS$14),ISNUMBER(MATCH($IC188,EE$15:EE$313,0))),$IC188,"")</f>
        <v/>
      </c>
      <c r="KT188" s="293" t="str">
        <f>IF(AND(ISNUMBER(KT$14),ISNUMBER(MATCH($IC188,EF$15:EF$313,0))),$IC188,"")</f>
        <v/>
      </c>
      <c r="KU188" s="293" t="str">
        <f>IF(AND(ISNUMBER(KU$14),ISNUMBER(MATCH($IC188,EG$15:EG$313,0))),$IC188,"")</f>
        <v/>
      </c>
      <c r="KV188" s="293" t="str">
        <f>IF(AND(ISNUMBER(KV$14),ISNUMBER(MATCH($IC188,EH$15:EH$313,0))),$IC188,"")</f>
        <v/>
      </c>
      <c r="KW188" s="293" t="str">
        <f>IF(AND(ISNUMBER(KW$14),ISNUMBER(MATCH($IC188,EI$15:EI$313,0))),$IC188,"")</f>
        <v/>
      </c>
      <c r="KX188" s="293" t="str">
        <f>IF(AND(ISNUMBER(KX$14),ISNUMBER(MATCH($IC188,EJ$15:EJ$313,0))),$IC188,"")</f>
        <v/>
      </c>
      <c r="KY188" s="293" t="str">
        <f>IF(AND(ISNUMBER(KY$14),ISNUMBER(MATCH($IC188,EK$15:EK$313,0))),$IC188,"")</f>
        <v/>
      </c>
      <c r="KZ188" s="293"/>
      <c r="LA188" s="293"/>
      <c r="LB188" s="293"/>
      <c r="LC188" s="75">
        <f>COUNTIF(JX188:KY188,"="&amp;IC188)</f>
        <v>0</v>
      </c>
      <c r="LD188" s="71"/>
      <c r="LE188" s="71"/>
      <c r="LF188" s="71"/>
      <c r="LG188" s="71"/>
      <c r="LH188" s="71"/>
      <c r="LI188" s="71"/>
      <c r="LJ188" s="71"/>
      <c r="LK188" s="71"/>
      <c r="LL188" s="71"/>
      <c r="LM188" s="71"/>
      <c r="LN188" s="71"/>
      <c r="LO188" s="71"/>
      <c r="LP188" s="71"/>
      <c r="LQ188" s="71"/>
    </row>
    <row r="189" spans="1:329" ht="6" customHeight="1" x14ac:dyDescent="0.25">
      <c r="A189" s="80"/>
      <c r="B189" s="305">
        <f t="shared" si="360"/>
        <v>175</v>
      </c>
      <c r="C189" s="207" t="s">
        <v>457</v>
      </c>
      <c r="D189" s="307" t="s">
        <v>505</v>
      </c>
      <c r="E189" s="71"/>
      <c r="F189" s="260"/>
      <c r="G189" s="261"/>
      <c r="H189" s="262"/>
      <c r="I189" s="260"/>
      <c r="J189" s="261"/>
      <c r="K189" s="262"/>
      <c r="L189" s="260"/>
      <c r="M189" s="261"/>
      <c r="N189" s="262"/>
      <c r="O189" s="260"/>
      <c r="P189" s="261"/>
      <c r="Q189" s="262"/>
      <c r="R189" s="260"/>
      <c r="S189" s="261"/>
      <c r="T189" s="262"/>
      <c r="U189" s="260"/>
      <c r="V189" s="261"/>
      <c r="W189" s="262"/>
      <c r="X189" s="260"/>
      <c r="Y189" s="261"/>
      <c r="Z189" s="262"/>
      <c r="AA189" s="260"/>
      <c r="AB189" s="261"/>
      <c r="AC189" s="262"/>
      <c r="AD189" s="260"/>
      <c r="AE189" s="261"/>
      <c r="AF189" s="262"/>
      <c r="AG189" s="260"/>
      <c r="AH189" s="261"/>
      <c r="AI189" s="262"/>
      <c r="AJ189" s="260"/>
      <c r="AK189" s="261"/>
      <c r="AL189" s="262"/>
      <c r="AM189" s="260"/>
      <c r="AN189" s="261"/>
      <c r="AO189" s="262"/>
      <c r="AP189" s="283"/>
      <c r="AQ189" s="356"/>
      <c r="AR189" s="351"/>
      <c r="AS189" s="283"/>
      <c r="AT189" s="356"/>
      <c r="AU189" s="351"/>
      <c r="AV189" s="260"/>
      <c r="AW189" s="261"/>
      <c r="AX189" s="262"/>
      <c r="AY189" s="260"/>
      <c r="AZ189" s="261"/>
      <c r="BA189" s="262"/>
      <c r="BB189" s="260"/>
      <c r="BC189" s="261"/>
      <c r="BD189" s="262"/>
      <c r="BE189" s="260"/>
      <c r="BF189" s="261"/>
      <c r="BG189" s="262"/>
      <c r="BH189" s="260"/>
      <c r="BI189" s="261"/>
      <c r="BJ189" s="262"/>
      <c r="BK189" s="260"/>
      <c r="BL189" s="261"/>
      <c r="BM189" s="262"/>
      <c r="BN189" s="260"/>
      <c r="BO189" s="261"/>
      <c r="BP189" s="262"/>
      <c r="BQ189" s="260"/>
      <c r="BR189" s="261"/>
      <c r="BS189" s="262"/>
      <c r="BT189" s="260"/>
      <c r="BU189" s="261"/>
      <c r="BV189" s="262"/>
      <c r="BW189" s="260"/>
      <c r="BX189" s="261"/>
      <c r="BY189" s="262"/>
      <c r="BZ189" s="260"/>
      <c r="CA189" s="261"/>
      <c r="CB189" s="262"/>
      <c r="CC189" s="260"/>
      <c r="CD189" s="261"/>
      <c r="CE189" s="262"/>
      <c r="CF189" s="376" t="s">
        <v>2</v>
      </c>
      <c r="CG189" s="229"/>
      <c r="CH189" s="230" t="str">
        <f>IF(ISNUMBER(FW189),IF(ISNUMBER(MATCH(GA189,$CG$15:$CG$313,0)),0,MAX(CH$14:CH188)+1),"")</f>
        <v/>
      </c>
      <c r="CI189" s="7" t="str">
        <f t="shared" si="265"/>
        <v/>
      </c>
      <c r="CJ189" s="7" t="str">
        <f t="shared" si="266"/>
        <v/>
      </c>
      <c r="CK189" s="7" t="str">
        <f t="shared" si="267"/>
        <v/>
      </c>
      <c r="CL189" s="7" t="str">
        <f t="shared" si="268"/>
        <v/>
      </c>
      <c r="CM189" s="7" t="str">
        <f t="shared" si="269"/>
        <v/>
      </c>
      <c r="CN189" s="7" t="str">
        <f t="shared" si="270"/>
        <v/>
      </c>
      <c r="CO189" s="7" t="str">
        <f t="shared" si="271"/>
        <v/>
      </c>
      <c r="CP189" s="7" t="str">
        <f t="shared" si="272"/>
        <v/>
      </c>
      <c r="CQ189" s="7" t="str">
        <f t="shared" si="273"/>
        <v/>
      </c>
      <c r="CR189" s="7" t="str">
        <f t="shared" si="274"/>
        <v/>
      </c>
      <c r="CS189" s="7" t="str">
        <f t="shared" si="275"/>
        <v/>
      </c>
      <c r="CT189" s="7" t="str">
        <f t="shared" si="276"/>
        <v/>
      </c>
      <c r="CU189" s="7" t="str">
        <f t="shared" si="277"/>
        <v/>
      </c>
      <c r="CV189" s="7" t="str">
        <f t="shared" si="278"/>
        <v/>
      </c>
      <c r="CW189" s="7" t="str">
        <f t="shared" si="279"/>
        <v/>
      </c>
      <c r="CX189" s="7" t="str">
        <f t="shared" si="280"/>
        <v/>
      </c>
      <c r="CY189" s="7" t="str">
        <f t="shared" si="281"/>
        <v/>
      </c>
      <c r="CZ189" s="7" t="str">
        <f t="shared" si="282"/>
        <v/>
      </c>
      <c r="DA189" s="7" t="str">
        <f t="shared" si="283"/>
        <v/>
      </c>
      <c r="DB189" s="7" t="str">
        <f t="shared" si="284"/>
        <v/>
      </c>
      <c r="DC189" s="7" t="str">
        <f t="shared" si="285"/>
        <v/>
      </c>
      <c r="DD189" s="7" t="str">
        <f t="shared" si="286"/>
        <v/>
      </c>
      <c r="DE189" s="7" t="str">
        <f t="shared" si="287"/>
        <v/>
      </c>
      <c r="DF189" s="7">
        <f t="shared" si="288"/>
        <v>10</v>
      </c>
      <c r="DG189" s="7" t="str">
        <f t="shared" si="289"/>
        <v/>
      </c>
      <c r="DH189" s="7" t="str">
        <f t="shared" si="290"/>
        <v/>
      </c>
      <c r="DI189" s="65" t="s">
        <v>2</v>
      </c>
      <c r="DJ189" s="309" t="str">
        <f t="shared" si="291"/>
        <v>-</v>
      </c>
      <c r="DK189" s="309" t="str">
        <f t="shared" si="292"/>
        <v>-</v>
      </c>
      <c r="DL189" s="309" t="str">
        <f t="shared" si="293"/>
        <v>-</v>
      </c>
      <c r="DM189" s="309" t="str">
        <f t="shared" si="294"/>
        <v>-</v>
      </c>
      <c r="DN189" s="309" t="str">
        <f t="shared" si="295"/>
        <v>-</v>
      </c>
      <c r="DO189" s="309" t="str">
        <f t="shared" si="296"/>
        <v>-</v>
      </c>
      <c r="DP189" s="309" t="str">
        <f t="shared" si="297"/>
        <v>-</v>
      </c>
      <c r="DQ189" s="309" t="str">
        <f t="shared" si="298"/>
        <v>-</v>
      </c>
      <c r="DR189" s="309" t="str">
        <f t="shared" si="299"/>
        <v>-</v>
      </c>
      <c r="DS189" s="309" t="str">
        <f t="shared" si="300"/>
        <v>-</v>
      </c>
      <c r="DT189" s="309" t="str">
        <f t="shared" si="301"/>
        <v>-</v>
      </c>
      <c r="DU189" s="309" t="str">
        <f t="shared" si="302"/>
        <v>-</v>
      </c>
      <c r="DV189" s="309" t="str">
        <f t="shared" si="303"/>
        <v>-</v>
      </c>
      <c r="DW189" s="309" t="str">
        <f t="shared" si="304"/>
        <v>-</v>
      </c>
      <c r="DX189" s="309" t="str">
        <f t="shared" si="305"/>
        <v>-</v>
      </c>
      <c r="DY189" s="309" t="str">
        <f t="shared" si="306"/>
        <v>-</v>
      </c>
      <c r="DZ189" s="309" t="str">
        <f t="shared" si="307"/>
        <v>-</v>
      </c>
      <c r="EA189" s="309" t="str">
        <f t="shared" si="308"/>
        <v>-</v>
      </c>
      <c r="EB189" s="309" t="str">
        <f t="shared" si="309"/>
        <v>-</v>
      </c>
      <c r="EC189" s="309" t="str">
        <f t="shared" si="310"/>
        <v>-</v>
      </c>
      <c r="ED189" s="309" t="str">
        <f t="shared" si="311"/>
        <v>-</v>
      </c>
      <c r="EE189" s="309" t="str">
        <f t="shared" si="312"/>
        <v>-</v>
      </c>
      <c r="EF189" s="309" t="str">
        <f t="shared" si="313"/>
        <v>-</v>
      </c>
      <c r="EG189" s="309" t="str">
        <f t="shared" si="314"/>
        <v>lake_leakance</v>
      </c>
      <c r="EH189" s="309" t="str">
        <f t="shared" si="315"/>
        <v>-</v>
      </c>
      <c r="EI189" s="309" t="str">
        <f t="shared" si="316"/>
        <v>-</v>
      </c>
      <c r="EJ189" s="7"/>
      <c r="EK189" s="7"/>
      <c r="EL189" s="7"/>
      <c r="EM189" s="34"/>
      <c r="EN189" s="66" t="str">
        <f t="shared" si="317"/>
        <v>-</v>
      </c>
      <c r="EO189" s="66" t="str">
        <f t="shared" si="318"/>
        <v>-</v>
      </c>
      <c r="EP189" s="66" t="str">
        <f t="shared" si="319"/>
        <v>-</v>
      </c>
      <c r="EQ189" s="66" t="str">
        <f t="shared" si="320"/>
        <v>-</v>
      </c>
      <c r="ER189" s="66" t="str">
        <f t="shared" si="321"/>
        <v>-</v>
      </c>
      <c r="ES189" s="66" t="str">
        <f t="shared" si="322"/>
        <v>-</v>
      </c>
      <c r="ET189" s="66" t="str">
        <f t="shared" si="323"/>
        <v>-</v>
      </c>
      <c r="EU189" s="66" t="str">
        <f t="shared" si="324"/>
        <v>-</v>
      </c>
      <c r="EV189" s="66" t="str">
        <f t="shared" si="325"/>
        <v>-</v>
      </c>
      <c r="EW189" s="66" t="str">
        <f t="shared" si="326"/>
        <v>-</v>
      </c>
      <c r="EX189" s="66" t="str">
        <f t="shared" si="327"/>
        <v>-</v>
      </c>
      <c r="EY189" s="66" t="str">
        <f t="shared" si="328"/>
        <v>-</v>
      </c>
      <c r="EZ189" s="66" t="str">
        <f t="shared" si="329"/>
        <v>-</v>
      </c>
      <c r="FA189" s="66" t="str">
        <f t="shared" si="330"/>
        <v>-</v>
      </c>
      <c r="FB189" s="66" t="str">
        <f t="shared" si="331"/>
        <v>-</v>
      </c>
      <c r="FC189" s="66" t="str">
        <f t="shared" si="332"/>
        <v>-</v>
      </c>
      <c r="FD189" s="66" t="str">
        <f t="shared" si="333"/>
        <v>-</v>
      </c>
      <c r="FE189" s="66" t="str">
        <f t="shared" si="334"/>
        <v>-</v>
      </c>
      <c r="FF189" s="66" t="str">
        <f t="shared" si="335"/>
        <v>-</v>
      </c>
      <c r="FG189" s="66" t="str">
        <f t="shared" si="336"/>
        <v>-</v>
      </c>
      <c r="FH189" s="66" t="str">
        <f t="shared" si="337"/>
        <v>-</v>
      </c>
      <c r="FI189" s="66" t="str">
        <f t="shared" si="338"/>
        <v>-</v>
      </c>
      <c r="FJ189" s="66" t="str">
        <f t="shared" si="339"/>
        <v>-</v>
      </c>
      <c r="FK189" s="66">
        <f t="shared" si="340"/>
        <v>2.0000000000000001E-9</v>
      </c>
      <c r="FL189" s="66" t="str">
        <f t="shared" si="341"/>
        <v>-</v>
      </c>
      <c r="FM189" s="66" t="str">
        <f t="shared" si="342"/>
        <v>-</v>
      </c>
      <c r="FN189" s="7"/>
      <c r="FO189" s="7"/>
      <c r="FP189" s="7"/>
      <c r="FQ189" s="97" t="s">
        <v>2</v>
      </c>
      <c r="FR189" s="71"/>
      <c r="FS189" s="7">
        <f>IF(ISNUMBER(INDEX($CI$15:$DI$314,$B189,GC$5)),MAX(FS$14:FS188)+1,0)</f>
        <v>0</v>
      </c>
      <c r="FT189" s="7" t="str">
        <f t="shared" si="343"/>
        <v/>
      </c>
      <c r="FU189" s="7" t="str">
        <f t="shared" si="344"/>
        <v/>
      </c>
      <c r="FV189" s="291">
        <f t="shared" si="345"/>
        <v>175</v>
      </c>
      <c r="FW189" s="291" t="str">
        <f t="shared" si="346"/>
        <v/>
      </c>
      <c r="FX189" s="291"/>
      <c r="FY189" s="85" t="str">
        <f t="shared" si="347"/>
        <v/>
      </c>
      <c r="FZ189" s="338">
        <f t="shared" si="348"/>
        <v>0</v>
      </c>
      <c r="GA189" s="316" t="str">
        <f t="shared" si="349"/>
        <v/>
      </c>
      <c r="GB189" s="28" t="str">
        <f t="shared" si="350"/>
        <v/>
      </c>
      <c r="GC189" s="243"/>
      <c r="GD189" s="72"/>
      <c r="GE189" s="72"/>
      <c r="GF189" s="72"/>
      <c r="GG189" s="72"/>
      <c r="GH189" s="72"/>
      <c r="GI189" s="72"/>
      <c r="GJ189" s="72"/>
      <c r="GK189" s="72"/>
      <c r="GL189" s="72"/>
      <c r="GM189" s="72"/>
      <c r="GN189" s="72"/>
      <c r="GO189" s="279" t="str">
        <f>IF(IF(ISNUMBER(MATCH(INDEX($HA189:$LB189,1,GO$14),$GA$15:$GA$313,0)),1,"")=1,INDEX($HA189:$LB189,1,GO$14),"")</f>
        <v/>
      </c>
      <c r="GP189" s="286" t="str">
        <f t="shared" si="351"/>
        <v/>
      </c>
      <c r="GQ189" s="72"/>
      <c r="GR189" s="339" t="str">
        <f>IF(ISNUMBER(IF189),INDEX($GA$15:$GA$313,MATCH(IF189,$IE$15:$IE$190,0),1),"")</f>
        <v/>
      </c>
      <c r="GS189" s="341" t="str">
        <f t="shared" si="352"/>
        <v/>
      </c>
      <c r="GT189" s="340" t="str">
        <f t="shared" si="353"/>
        <v/>
      </c>
      <c r="GU189" s="72"/>
      <c r="GV189" s="72"/>
      <c r="GW189" s="72"/>
      <c r="GX189" s="72"/>
      <c r="GY189" s="72"/>
      <c r="GZ189" s="71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293"/>
      <c r="HL189" s="293"/>
      <c r="HM189" s="75"/>
      <c r="HN189" s="293">
        <f>IF(HA189&lt;&gt;"",MAX(HN$14:HN188)+1,0)</f>
        <v>0</v>
      </c>
      <c r="HO189" s="293">
        <f>IF(HB189&lt;&gt;"",MAX(HO$14:HO188)+1,0)</f>
        <v>0</v>
      </c>
      <c r="HP189" s="293">
        <f>IF(HC189&lt;&gt;"",MAX(HP$14:HP188)+1,0)</f>
        <v>0</v>
      </c>
      <c r="HQ189" s="293">
        <f>IF(HD189&lt;&gt;"",MAX(HQ$14:HQ188)+1,0)</f>
        <v>0</v>
      </c>
      <c r="HR189" s="293">
        <f>IF(HE189&lt;&gt;"",MAX(HR$14:HR188)+1,0)</f>
        <v>0</v>
      </c>
      <c r="HS189" s="293">
        <f>IF(HF189&lt;&gt;"",MAX(HS$14:HS188)+1,0)</f>
        <v>0</v>
      </c>
      <c r="HT189" s="293">
        <f>IF(HG189&lt;&gt;"",MAX(HT$14:HT188)+1,0)</f>
        <v>0</v>
      </c>
      <c r="HU189" s="293">
        <f>IF(HH189&lt;&gt;"",MAX(HU$14:HU188)+1,0)</f>
        <v>0</v>
      </c>
      <c r="HV189" s="293">
        <f>IF(HI189&lt;&gt;"",MAX(HV$14:HV188)+1,0)</f>
        <v>0</v>
      </c>
      <c r="HW189" s="293">
        <f>IF(HJ189&lt;&gt;"",MAX(HW$14:HW188)+1,0)</f>
        <v>0</v>
      </c>
      <c r="HX189" s="293">
        <f>IF(HK189&lt;&gt;"",MAX(HX$14:HX188)+1,0)</f>
        <v>0</v>
      </c>
      <c r="HY189" s="293">
        <f>IF(HL189&lt;&gt;"",MAX(HY$14:HY188)+1,0)</f>
        <v>0</v>
      </c>
      <c r="HZ189" s="75">
        <f t="shared" si="354"/>
        <v>6</v>
      </c>
      <c r="IA189" s="75">
        <f t="shared" si="355"/>
        <v>0</v>
      </c>
      <c r="IB189" s="75">
        <f t="shared" si="356"/>
        <v>5</v>
      </c>
      <c r="IC189" s="75">
        <f t="shared" si="357"/>
        <v>0</v>
      </c>
      <c r="ID189" s="395" t="str">
        <f t="shared" si="358"/>
        <v/>
      </c>
      <c r="IE189" s="394">
        <f>IF(ISNUMBER(MATCH(GA189,$IC$15:$IC$313,0)),0,MAX(IE$14:IE188)+1)</f>
        <v>0</v>
      </c>
      <c r="IF189" s="394" t="str">
        <f t="shared" si="359"/>
        <v/>
      </c>
      <c r="IG189" s="383"/>
      <c r="IH189" s="80"/>
      <c r="II189" s="19"/>
      <c r="IJ189" s="282"/>
      <c r="IK189" s="71"/>
      <c r="IL189" s="19"/>
      <c r="IM189" s="19"/>
      <c r="IN189" s="19"/>
      <c r="IO189" s="19"/>
      <c r="IP189" s="19"/>
      <c r="IQ189" s="19"/>
      <c r="IR189" s="19"/>
      <c r="IS189" s="19"/>
      <c r="IT189" s="19"/>
      <c r="IU189" s="19"/>
      <c r="IV189" s="19"/>
      <c r="IW189" s="19"/>
      <c r="IX189" s="19"/>
      <c r="IY189" s="19"/>
      <c r="IZ189" s="19"/>
      <c r="JW189" s="71"/>
      <c r="JX189" s="293" t="str">
        <f>IF(AND(ISNUMBER(JX$14),ISNUMBER(MATCH($IC189,DJ$15:DJ$313,0))),$IC189,"")</f>
        <v/>
      </c>
      <c r="JY189" s="293" t="str">
        <f>IF(AND(ISNUMBER(JY$14),ISNUMBER(MATCH($IC189,DK$15:DK$313,0))),$IC189,"")</f>
        <v/>
      </c>
      <c r="JZ189" s="293" t="str">
        <f>IF(AND(ISNUMBER(JZ$14),ISNUMBER(MATCH($IC189,DL$15:DL$313,0))),$IC189,"")</f>
        <v/>
      </c>
      <c r="KA189" s="293" t="str">
        <f>IF(AND(ISNUMBER(KA$14),ISNUMBER(MATCH($IC189,DM$15:DM$313,0))),$IC189,"")</f>
        <v/>
      </c>
      <c r="KB189" s="293" t="str">
        <f>IF(AND(ISNUMBER(KB$14),ISNUMBER(MATCH($IC189,DN$15:DN$313,0))),$IC189,"")</f>
        <v/>
      </c>
      <c r="KC189" s="293" t="str">
        <f>IF(AND(ISNUMBER(KC$14),ISNUMBER(MATCH($IC189,DO$15:DO$313,0))),$IC189,"")</f>
        <v/>
      </c>
      <c r="KD189" s="293" t="str">
        <f>IF(AND(ISNUMBER(KD$14),ISNUMBER(MATCH($IC189,DP$15:DP$313,0))),$IC189,"")</f>
        <v/>
      </c>
      <c r="KE189" s="293" t="str">
        <f>IF(AND(ISNUMBER(KE$14),ISNUMBER(MATCH($IC189,DQ$15:DQ$313,0))),$IC189,"")</f>
        <v/>
      </c>
      <c r="KF189" s="293" t="str">
        <f>IF(AND(ISNUMBER(KF$14),ISNUMBER(MATCH($IC189,DR$15:DR$313,0))),$IC189,"")</f>
        <v/>
      </c>
      <c r="KG189" s="293" t="str">
        <f>IF(AND(ISNUMBER(KG$14),ISNUMBER(MATCH($IC189,DS$15:DS$313,0))),$IC189,"")</f>
        <v/>
      </c>
      <c r="KH189" s="293" t="str">
        <f>IF(AND(ISNUMBER(KH$14),ISNUMBER(MATCH($IC189,DT$15:DT$313,0))),$IC189,"")</f>
        <v/>
      </c>
      <c r="KI189" s="293" t="str">
        <f>IF(AND(ISNUMBER(KI$14),ISNUMBER(MATCH($IC189,DU$15:DU$313,0))),$IC189,"")</f>
        <v/>
      </c>
      <c r="KJ189" s="293" t="str">
        <f>IF(AND(ISNUMBER(KJ$14),ISNUMBER(MATCH($IC189,DV$15:DV$313,0))),$IC189,"")</f>
        <v/>
      </c>
      <c r="KK189" s="293" t="str">
        <f>IF(AND(ISNUMBER(KK$14),ISNUMBER(MATCH($IC189,DW$15:DW$313,0))),$IC189,"")</f>
        <v/>
      </c>
      <c r="KL189" s="293" t="str">
        <f>IF(AND(ISNUMBER(KL$14),ISNUMBER(MATCH($IC189,DX$15:DX$313,0))),$IC189,"")</f>
        <v/>
      </c>
      <c r="KM189" s="293" t="str">
        <f>IF(AND(ISNUMBER(KM$14),ISNUMBER(MATCH($IC189,DY$15:DY$313,0))),$IC189,"")</f>
        <v/>
      </c>
      <c r="KN189" s="293" t="str">
        <f>IF(AND(ISNUMBER(KN$14),ISNUMBER(MATCH($IC189,DZ$15:DZ$313,0))),$IC189,"")</f>
        <v/>
      </c>
      <c r="KO189" s="293" t="str">
        <f>IF(AND(ISNUMBER(KO$14),ISNUMBER(MATCH($IC189,EA$15:EA$313,0))),$IC189,"")</f>
        <v/>
      </c>
      <c r="KP189" s="293" t="str">
        <f>IF(AND(ISNUMBER(KP$14),ISNUMBER(MATCH($IC189,EB$15:EB$313,0))),$IC189,"")</f>
        <v/>
      </c>
      <c r="KQ189" s="293" t="str">
        <f>IF(AND(ISNUMBER(KQ$14),ISNUMBER(MATCH($IC189,EC$15:EC$313,0))),$IC189,"")</f>
        <v/>
      </c>
      <c r="KR189" s="293" t="str">
        <f>IF(AND(ISNUMBER(KR$14),ISNUMBER(MATCH($IC189,ED$15:ED$313,0))),$IC189,"")</f>
        <v/>
      </c>
      <c r="KS189" s="293" t="str">
        <f>IF(AND(ISNUMBER(KS$14),ISNUMBER(MATCH($IC189,EE$15:EE$313,0))),$IC189,"")</f>
        <v/>
      </c>
      <c r="KT189" s="293" t="str">
        <f>IF(AND(ISNUMBER(KT$14),ISNUMBER(MATCH($IC189,EF$15:EF$313,0))),$IC189,"")</f>
        <v/>
      </c>
      <c r="KU189" s="293" t="str">
        <f>IF(AND(ISNUMBER(KU$14),ISNUMBER(MATCH($IC189,EG$15:EG$313,0))),$IC189,"")</f>
        <v/>
      </c>
      <c r="KV189" s="293" t="str">
        <f>IF(AND(ISNUMBER(KV$14),ISNUMBER(MATCH($IC189,EH$15:EH$313,0))),$IC189,"")</f>
        <v/>
      </c>
      <c r="KW189" s="293" t="str">
        <f>IF(AND(ISNUMBER(KW$14),ISNUMBER(MATCH($IC189,EI$15:EI$313,0))),$IC189,"")</f>
        <v/>
      </c>
      <c r="KX189" s="293" t="str">
        <f>IF(AND(ISNUMBER(KX$14),ISNUMBER(MATCH($IC189,EJ$15:EJ$313,0))),$IC189,"")</f>
        <v/>
      </c>
      <c r="KY189" s="293" t="str">
        <f>IF(AND(ISNUMBER(KY$14),ISNUMBER(MATCH($IC189,EK$15:EK$313,0))),$IC189,"")</f>
        <v/>
      </c>
      <c r="KZ189" s="293"/>
      <c r="LA189" s="293"/>
      <c r="LB189" s="293"/>
      <c r="LC189" s="75">
        <f>COUNTIF(JX189:KY189,"="&amp;IC189)</f>
        <v>0</v>
      </c>
      <c r="LD189" s="71"/>
      <c r="LE189" s="71"/>
      <c r="LF189" s="71"/>
      <c r="LG189" s="71"/>
      <c r="LH189" s="71"/>
      <c r="LI189" s="71"/>
      <c r="LJ189" s="71"/>
      <c r="LK189" s="71"/>
      <c r="LL189" s="71"/>
      <c r="LM189" s="71"/>
      <c r="LN189" s="71"/>
      <c r="LO189" s="71"/>
      <c r="LP189" s="71"/>
      <c r="LQ189" s="71"/>
    </row>
    <row r="190" spans="1:329" ht="6" customHeight="1" x14ac:dyDescent="0.25">
      <c r="A190" s="80"/>
      <c r="B190" s="305">
        <f t="shared" si="360"/>
        <v>176</v>
      </c>
      <c r="C190" s="207" t="s">
        <v>472</v>
      </c>
      <c r="D190" s="307" t="s">
        <v>497</v>
      </c>
      <c r="E190" s="71"/>
      <c r="F190" s="260"/>
      <c r="G190" s="261"/>
      <c r="H190" s="262"/>
      <c r="I190" s="260"/>
      <c r="J190" s="261"/>
      <c r="K190" s="262"/>
      <c r="L190" s="260"/>
      <c r="M190" s="261"/>
      <c r="N190" s="262"/>
      <c r="O190" s="260"/>
      <c r="P190" s="261"/>
      <c r="Q190" s="262"/>
      <c r="R190" s="260"/>
      <c r="S190" s="261"/>
      <c r="T190" s="262"/>
      <c r="U190" s="260"/>
      <c r="V190" s="261"/>
      <c r="W190" s="262"/>
      <c r="X190" s="260"/>
      <c r="Y190" s="261"/>
      <c r="Z190" s="262"/>
      <c r="AA190" s="260"/>
      <c r="AB190" s="261"/>
      <c r="AC190" s="262"/>
      <c r="AD190" s="260"/>
      <c r="AE190" s="261"/>
      <c r="AF190" s="262"/>
      <c r="AG190" s="260"/>
      <c r="AH190" s="261"/>
      <c r="AI190" s="262"/>
      <c r="AJ190" s="260"/>
      <c r="AK190" s="261"/>
      <c r="AL190" s="262"/>
      <c r="AM190" s="260"/>
      <c r="AN190" s="261"/>
      <c r="AO190" s="262"/>
      <c r="AP190" s="283"/>
      <c r="AQ190" s="356"/>
      <c r="AR190" s="351"/>
      <c r="AS190" s="283"/>
      <c r="AT190" s="356"/>
      <c r="AU190" s="351"/>
      <c r="AV190" s="260"/>
      <c r="AW190" s="261"/>
      <c r="AX190" s="262"/>
      <c r="AY190" s="260"/>
      <c r="AZ190" s="261"/>
      <c r="BA190" s="262"/>
      <c r="BB190" s="260"/>
      <c r="BC190" s="261"/>
      <c r="BD190" s="262"/>
      <c r="BE190" s="260"/>
      <c r="BF190" s="261"/>
      <c r="BG190" s="262"/>
      <c r="BH190" s="260"/>
      <c r="BI190" s="261"/>
      <c r="BJ190" s="262"/>
      <c r="BK190" s="260"/>
      <c r="BL190" s="261"/>
      <c r="BM190" s="262"/>
      <c r="BN190" s="260"/>
      <c r="BO190" s="261"/>
      <c r="BP190" s="262"/>
      <c r="BQ190" s="260"/>
      <c r="BR190" s="261"/>
      <c r="BS190" s="262"/>
      <c r="BT190" s="260"/>
      <c r="BU190" s="261"/>
      <c r="BV190" s="262"/>
      <c r="BW190" s="260"/>
      <c r="BX190" s="261"/>
      <c r="BY190" s="262"/>
      <c r="BZ190" s="260"/>
      <c r="CA190" s="261"/>
      <c r="CB190" s="262"/>
      <c r="CC190" s="260"/>
      <c r="CD190" s="261"/>
      <c r="CE190" s="262"/>
      <c r="CF190" s="376" t="s">
        <v>2</v>
      </c>
      <c r="CG190" s="229"/>
      <c r="CH190" s="230" t="str">
        <f>IF(ISNUMBER(FW190),IF(ISNUMBER(MATCH(GA190,$CG$15:$CG$313,0)),0,MAX(CH$14:CH189)+1),"")</f>
        <v/>
      </c>
      <c r="CI190" s="7" t="str">
        <f t="shared" si="265"/>
        <v/>
      </c>
      <c r="CJ190" s="7" t="str">
        <f t="shared" si="266"/>
        <v/>
      </c>
      <c r="CK190" s="7" t="str">
        <f t="shared" si="267"/>
        <v/>
      </c>
      <c r="CL190" s="7" t="str">
        <f t="shared" si="268"/>
        <v/>
      </c>
      <c r="CM190" s="7" t="str">
        <f t="shared" si="269"/>
        <v/>
      </c>
      <c r="CN190" s="7" t="str">
        <f t="shared" si="270"/>
        <v/>
      </c>
      <c r="CO190" s="7" t="str">
        <f t="shared" si="271"/>
        <v/>
      </c>
      <c r="CP190" s="7" t="str">
        <f t="shared" si="272"/>
        <v/>
      </c>
      <c r="CQ190" s="7" t="str">
        <f t="shared" si="273"/>
        <v/>
      </c>
      <c r="CR190" s="7" t="str">
        <f t="shared" si="274"/>
        <v/>
      </c>
      <c r="CS190" s="7" t="str">
        <f t="shared" si="275"/>
        <v/>
      </c>
      <c r="CT190" s="7" t="str">
        <f t="shared" si="276"/>
        <v/>
      </c>
      <c r="CU190" s="7" t="str">
        <f t="shared" si="277"/>
        <v/>
      </c>
      <c r="CV190" s="7" t="str">
        <f t="shared" si="278"/>
        <v/>
      </c>
      <c r="CW190" s="7" t="str">
        <f t="shared" si="279"/>
        <v/>
      </c>
      <c r="CX190" s="7" t="str">
        <f t="shared" si="280"/>
        <v/>
      </c>
      <c r="CY190" s="7" t="str">
        <f t="shared" si="281"/>
        <v/>
      </c>
      <c r="CZ190" s="7" t="str">
        <f t="shared" si="282"/>
        <v/>
      </c>
      <c r="DA190" s="7" t="str">
        <f t="shared" si="283"/>
        <v/>
      </c>
      <c r="DB190" s="7" t="str">
        <f t="shared" si="284"/>
        <v/>
      </c>
      <c r="DC190" s="7" t="str">
        <f t="shared" si="285"/>
        <v/>
      </c>
      <c r="DD190" s="7" t="str">
        <f t="shared" si="286"/>
        <v/>
      </c>
      <c r="DE190" s="7" t="str">
        <f t="shared" si="287"/>
        <v/>
      </c>
      <c r="DF190" s="7">
        <f t="shared" si="288"/>
        <v>20</v>
      </c>
      <c r="DG190" s="7" t="str">
        <f t="shared" si="289"/>
        <v/>
      </c>
      <c r="DH190" s="7" t="str">
        <f t="shared" si="290"/>
        <v/>
      </c>
      <c r="DI190" s="65" t="s">
        <v>2</v>
      </c>
      <c r="DJ190" s="309" t="str">
        <f t="shared" si="291"/>
        <v>-</v>
      </c>
      <c r="DK190" s="309" t="str">
        <f t="shared" si="292"/>
        <v>-</v>
      </c>
      <c r="DL190" s="309" t="str">
        <f t="shared" si="293"/>
        <v>-</v>
      </c>
      <c r="DM190" s="309" t="str">
        <f t="shared" si="294"/>
        <v>-</v>
      </c>
      <c r="DN190" s="309" t="str">
        <f t="shared" si="295"/>
        <v>-</v>
      </c>
      <c r="DO190" s="309" t="str">
        <f t="shared" si="296"/>
        <v>-</v>
      </c>
      <c r="DP190" s="309" t="str">
        <f t="shared" si="297"/>
        <v>-</v>
      </c>
      <c r="DQ190" s="309" t="str">
        <f t="shared" si="298"/>
        <v>-</v>
      </c>
      <c r="DR190" s="309" t="str">
        <f t="shared" si="299"/>
        <v>-</v>
      </c>
      <c r="DS190" s="309" t="str">
        <f t="shared" si="300"/>
        <v>-</v>
      </c>
      <c r="DT190" s="309" t="str">
        <f t="shared" si="301"/>
        <v>-</v>
      </c>
      <c r="DU190" s="309" t="str">
        <f t="shared" si="302"/>
        <v>-</v>
      </c>
      <c r="DV190" s="309" t="str">
        <f t="shared" si="303"/>
        <v>-</v>
      </c>
      <c r="DW190" s="309" t="str">
        <f t="shared" si="304"/>
        <v>-</v>
      </c>
      <c r="DX190" s="309" t="str">
        <f t="shared" si="305"/>
        <v>-</v>
      </c>
      <c r="DY190" s="309" t="str">
        <f t="shared" si="306"/>
        <v>-</v>
      </c>
      <c r="DZ190" s="309" t="str">
        <f t="shared" si="307"/>
        <v>-</v>
      </c>
      <c r="EA190" s="309" t="str">
        <f t="shared" si="308"/>
        <v>-</v>
      </c>
      <c r="EB190" s="309" t="str">
        <f t="shared" si="309"/>
        <v>-</v>
      </c>
      <c r="EC190" s="309" t="str">
        <f t="shared" si="310"/>
        <v>-</v>
      </c>
      <c r="ED190" s="309" t="str">
        <f t="shared" si="311"/>
        <v>-</v>
      </c>
      <c r="EE190" s="309" t="str">
        <f t="shared" si="312"/>
        <v>-</v>
      </c>
      <c r="EF190" s="309" t="str">
        <f t="shared" si="313"/>
        <v>-</v>
      </c>
      <c r="EG190" s="309" t="str">
        <f t="shared" si="314"/>
        <v>outer_dvclose</v>
      </c>
      <c r="EH190" s="309" t="str">
        <f t="shared" si="315"/>
        <v>-</v>
      </c>
      <c r="EI190" s="309" t="str">
        <f t="shared" si="316"/>
        <v>-</v>
      </c>
      <c r="EJ190" s="7"/>
      <c r="EK190" s="7"/>
      <c r="EL190" s="7"/>
      <c r="EM190" s="34"/>
      <c r="EN190" s="66" t="str">
        <f t="shared" si="317"/>
        <v>-</v>
      </c>
      <c r="EO190" s="66" t="str">
        <f t="shared" si="318"/>
        <v>-</v>
      </c>
      <c r="EP190" s="66" t="str">
        <f t="shared" si="319"/>
        <v>-</v>
      </c>
      <c r="EQ190" s="66" t="str">
        <f t="shared" si="320"/>
        <v>-</v>
      </c>
      <c r="ER190" s="66" t="str">
        <f t="shared" si="321"/>
        <v>-</v>
      </c>
      <c r="ES190" s="66" t="str">
        <f t="shared" si="322"/>
        <v>-</v>
      </c>
      <c r="ET190" s="66" t="str">
        <f t="shared" si="323"/>
        <v>-</v>
      </c>
      <c r="EU190" s="66" t="str">
        <f t="shared" si="324"/>
        <v>-</v>
      </c>
      <c r="EV190" s="66" t="str">
        <f t="shared" si="325"/>
        <v>-</v>
      </c>
      <c r="EW190" s="66" t="str">
        <f t="shared" si="326"/>
        <v>-</v>
      </c>
      <c r="EX190" s="66" t="str">
        <f t="shared" si="327"/>
        <v>-</v>
      </c>
      <c r="EY190" s="66" t="str">
        <f t="shared" si="328"/>
        <v>-</v>
      </c>
      <c r="EZ190" s="66" t="str">
        <f t="shared" si="329"/>
        <v>-</v>
      </c>
      <c r="FA190" s="66" t="str">
        <f t="shared" si="330"/>
        <v>-</v>
      </c>
      <c r="FB190" s="66" t="str">
        <f t="shared" si="331"/>
        <v>-</v>
      </c>
      <c r="FC190" s="66" t="str">
        <f t="shared" si="332"/>
        <v>-</v>
      </c>
      <c r="FD190" s="66" t="str">
        <f t="shared" si="333"/>
        <v>-</v>
      </c>
      <c r="FE190" s="66" t="str">
        <f t="shared" si="334"/>
        <v>-</v>
      </c>
      <c r="FF190" s="66" t="str">
        <f t="shared" si="335"/>
        <v>-</v>
      </c>
      <c r="FG190" s="66" t="str">
        <f t="shared" si="336"/>
        <v>-</v>
      </c>
      <c r="FH190" s="66" t="str">
        <f t="shared" si="337"/>
        <v>-</v>
      </c>
      <c r="FI190" s="66" t="str">
        <f t="shared" si="338"/>
        <v>-</v>
      </c>
      <c r="FJ190" s="66" t="str">
        <f t="shared" si="339"/>
        <v>-</v>
      </c>
      <c r="FK190" s="66">
        <f t="shared" si="340"/>
        <v>1E-4</v>
      </c>
      <c r="FL190" s="66" t="str">
        <f t="shared" si="341"/>
        <v>-</v>
      </c>
      <c r="FM190" s="66" t="str">
        <f t="shared" si="342"/>
        <v>-</v>
      </c>
      <c r="FN190" s="7"/>
      <c r="FO190" s="7"/>
      <c r="FP190" s="7"/>
      <c r="FQ190" s="97" t="s">
        <v>2</v>
      </c>
      <c r="FR190" s="71"/>
      <c r="FS190" s="7">
        <f>IF(ISNUMBER(INDEX($CI$15:$DI$314,$B190,GC$5)),MAX(FS$14:FS189)+1,0)</f>
        <v>0</v>
      </c>
      <c r="FT190" s="7" t="str">
        <f t="shared" si="343"/>
        <v/>
      </c>
      <c r="FU190" s="7" t="str">
        <f t="shared" si="344"/>
        <v/>
      </c>
      <c r="FV190" s="291">
        <f t="shared" si="345"/>
        <v>176</v>
      </c>
      <c r="FW190" s="291" t="str">
        <f t="shared" si="346"/>
        <v/>
      </c>
      <c r="FX190" s="291"/>
      <c r="FY190" s="85" t="str">
        <f t="shared" si="347"/>
        <v/>
      </c>
      <c r="FZ190" s="338">
        <f t="shared" si="348"/>
        <v>0</v>
      </c>
      <c r="GA190" s="316" t="str">
        <f t="shared" si="349"/>
        <v/>
      </c>
      <c r="GB190" s="28" t="str">
        <f t="shared" si="350"/>
        <v/>
      </c>
      <c r="GC190" s="243"/>
      <c r="GD190" s="72"/>
      <c r="GE190" s="72"/>
      <c r="GF190" s="72"/>
      <c r="GG190" s="72"/>
      <c r="GH190" s="72"/>
      <c r="GI190" s="72"/>
      <c r="GJ190" s="72"/>
      <c r="GK190" s="72"/>
      <c r="GL190" s="72"/>
      <c r="GM190" s="72"/>
      <c r="GN190" s="72"/>
      <c r="GO190" s="279" t="str">
        <f>IF(IF(ISNUMBER(MATCH(INDEX($HA190:$LB190,1,GO$14),$GA$15:$GA$313,0)),1,"")=1,INDEX($HA190:$LB190,1,GO$14),"")</f>
        <v/>
      </c>
      <c r="GP190" s="286" t="str">
        <f t="shared" si="351"/>
        <v/>
      </c>
      <c r="GQ190" s="72"/>
      <c r="GR190" s="339" t="str">
        <f>IF(ISNUMBER(IF190),INDEX($GA$15:$GA$313,MATCH(IF190,$IE$15:$IE$190,0),1),"")</f>
        <v/>
      </c>
      <c r="GS190" s="341" t="str">
        <f t="shared" si="352"/>
        <v/>
      </c>
      <c r="GT190" s="340" t="str">
        <f t="shared" si="353"/>
        <v/>
      </c>
      <c r="GU190" s="72"/>
      <c r="GV190" s="72"/>
      <c r="GW190" s="72"/>
      <c r="GX190" s="72"/>
      <c r="GY190" s="72"/>
      <c r="GZ190" s="71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293"/>
      <c r="HL190" s="293"/>
      <c r="HM190" s="75"/>
      <c r="HN190" s="293">
        <f>IF(HA190&lt;&gt;"",MAX(HN$14:HN189)+1,0)</f>
        <v>0</v>
      </c>
      <c r="HO190" s="293">
        <f>IF(HB190&lt;&gt;"",MAX(HO$14:HO189)+1,0)</f>
        <v>0</v>
      </c>
      <c r="HP190" s="293">
        <f>IF(HC190&lt;&gt;"",MAX(HP$14:HP189)+1,0)</f>
        <v>0</v>
      </c>
      <c r="HQ190" s="293">
        <f>IF(HD190&lt;&gt;"",MAX(HQ$14:HQ189)+1,0)</f>
        <v>0</v>
      </c>
      <c r="HR190" s="293">
        <f>IF(HE190&lt;&gt;"",MAX(HR$14:HR189)+1,0)</f>
        <v>0</v>
      </c>
      <c r="HS190" s="293">
        <f>IF(HF190&lt;&gt;"",MAX(HS$14:HS189)+1,0)</f>
        <v>0</v>
      </c>
      <c r="HT190" s="293">
        <f>IF(HG190&lt;&gt;"",MAX(HT$14:HT189)+1,0)</f>
        <v>0</v>
      </c>
      <c r="HU190" s="293">
        <f>IF(HH190&lt;&gt;"",MAX(HU$14:HU189)+1,0)</f>
        <v>0</v>
      </c>
      <c r="HV190" s="293">
        <f>IF(HI190&lt;&gt;"",MAX(HV$14:HV189)+1,0)</f>
        <v>0</v>
      </c>
      <c r="HW190" s="293">
        <f>IF(HJ190&lt;&gt;"",MAX(HW$14:HW189)+1,0)</f>
        <v>0</v>
      </c>
      <c r="HX190" s="293">
        <f>IF(HK190&lt;&gt;"",MAX(HX$14:HX189)+1,0)</f>
        <v>0</v>
      </c>
      <c r="HY190" s="293">
        <f>IF(HL190&lt;&gt;"",MAX(HY$14:HY189)+1,0)</f>
        <v>0</v>
      </c>
      <c r="HZ190" s="75">
        <f t="shared" si="354"/>
        <v>6</v>
      </c>
      <c r="IA190" s="75">
        <f t="shared" si="355"/>
        <v>0</v>
      </c>
      <c r="IB190" s="75">
        <f t="shared" si="356"/>
        <v>6</v>
      </c>
      <c r="IC190" s="75">
        <f t="shared" si="357"/>
        <v>0</v>
      </c>
      <c r="ID190" s="395" t="str">
        <f t="shared" si="358"/>
        <v/>
      </c>
      <c r="IE190" s="394">
        <f>IF(ISNUMBER(MATCH(GA190,$IC$15:$IC$313,0)),0,MAX(IE$14:IE189)+1)</f>
        <v>0</v>
      </c>
      <c r="IF190" s="394" t="str">
        <f t="shared" si="359"/>
        <v/>
      </c>
      <c r="IG190" s="383"/>
      <c r="IH190" s="80"/>
      <c r="II190" s="19"/>
      <c r="IJ190" s="282"/>
      <c r="IK190" s="71"/>
      <c r="IL190" s="19"/>
      <c r="IM190" s="19"/>
      <c r="IN190" s="19"/>
      <c r="IO190" s="19"/>
      <c r="IP190" s="19"/>
      <c r="IQ190" s="19"/>
      <c r="IR190" s="19"/>
      <c r="IS190" s="19"/>
      <c r="IT190" s="19"/>
      <c r="IU190" s="19"/>
      <c r="IV190" s="19"/>
      <c r="IW190" s="19"/>
      <c r="IX190" s="19"/>
      <c r="IY190" s="19"/>
      <c r="IZ190" s="19"/>
      <c r="JW190" s="71"/>
      <c r="JX190" s="293" t="str">
        <f>IF(AND(ISNUMBER(JX$14),ISNUMBER(MATCH($IC190,DJ$15:DJ$313,0))),$IC190,"")</f>
        <v/>
      </c>
      <c r="JY190" s="293" t="str">
        <f>IF(AND(ISNUMBER(JY$14),ISNUMBER(MATCH($IC190,DK$15:DK$313,0))),$IC190,"")</f>
        <v/>
      </c>
      <c r="JZ190" s="293" t="str">
        <f>IF(AND(ISNUMBER(JZ$14),ISNUMBER(MATCH($IC190,DL$15:DL$313,0))),$IC190,"")</f>
        <v/>
      </c>
      <c r="KA190" s="293" t="str">
        <f>IF(AND(ISNUMBER(KA$14),ISNUMBER(MATCH($IC190,DM$15:DM$313,0))),$IC190,"")</f>
        <v/>
      </c>
      <c r="KB190" s="293" t="str">
        <f>IF(AND(ISNUMBER(KB$14),ISNUMBER(MATCH($IC190,DN$15:DN$313,0))),$IC190,"")</f>
        <v/>
      </c>
      <c r="KC190" s="293" t="str">
        <f>IF(AND(ISNUMBER(KC$14),ISNUMBER(MATCH($IC190,DO$15:DO$313,0))),$IC190,"")</f>
        <v/>
      </c>
      <c r="KD190" s="293" t="str">
        <f>IF(AND(ISNUMBER(KD$14),ISNUMBER(MATCH($IC190,DP$15:DP$313,0))),$IC190,"")</f>
        <v/>
      </c>
      <c r="KE190" s="293" t="str">
        <f>IF(AND(ISNUMBER(KE$14),ISNUMBER(MATCH($IC190,DQ$15:DQ$313,0))),$IC190,"")</f>
        <v/>
      </c>
      <c r="KF190" s="293" t="str">
        <f>IF(AND(ISNUMBER(KF$14),ISNUMBER(MATCH($IC190,DR$15:DR$313,0))),$IC190,"")</f>
        <v/>
      </c>
      <c r="KG190" s="293" t="str">
        <f>IF(AND(ISNUMBER(KG$14),ISNUMBER(MATCH($IC190,DS$15:DS$313,0))),$IC190,"")</f>
        <v/>
      </c>
      <c r="KH190" s="293" t="str">
        <f>IF(AND(ISNUMBER(KH$14),ISNUMBER(MATCH($IC190,DT$15:DT$313,0))),$IC190,"")</f>
        <v/>
      </c>
      <c r="KI190" s="293" t="str">
        <f>IF(AND(ISNUMBER(KI$14),ISNUMBER(MATCH($IC190,DU$15:DU$313,0))),$IC190,"")</f>
        <v/>
      </c>
      <c r="KJ190" s="293" t="str">
        <f>IF(AND(ISNUMBER(KJ$14),ISNUMBER(MATCH($IC190,DV$15:DV$313,0))),$IC190,"")</f>
        <v/>
      </c>
      <c r="KK190" s="293" t="str">
        <f>IF(AND(ISNUMBER(KK$14),ISNUMBER(MATCH($IC190,DW$15:DW$313,0))),$IC190,"")</f>
        <v/>
      </c>
      <c r="KL190" s="293" t="str">
        <f>IF(AND(ISNUMBER(KL$14),ISNUMBER(MATCH($IC190,DX$15:DX$313,0))),$IC190,"")</f>
        <v/>
      </c>
      <c r="KM190" s="293" t="str">
        <f>IF(AND(ISNUMBER(KM$14),ISNUMBER(MATCH($IC190,DY$15:DY$313,0))),$IC190,"")</f>
        <v/>
      </c>
      <c r="KN190" s="293" t="str">
        <f>IF(AND(ISNUMBER(KN$14),ISNUMBER(MATCH($IC190,DZ$15:DZ$313,0))),$IC190,"")</f>
        <v/>
      </c>
      <c r="KO190" s="293" t="str">
        <f>IF(AND(ISNUMBER(KO$14),ISNUMBER(MATCH($IC190,EA$15:EA$313,0))),$IC190,"")</f>
        <v/>
      </c>
      <c r="KP190" s="293" t="str">
        <f>IF(AND(ISNUMBER(KP$14),ISNUMBER(MATCH($IC190,EB$15:EB$313,0))),$IC190,"")</f>
        <v/>
      </c>
      <c r="KQ190" s="293" t="str">
        <f>IF(AND(ISNUMBER(KQ$14),ISNUMBER(MATCH($IC190,EC$15:EC$313,0))),$IC190,"")</f>
        <v/>
      </c>
      <c r="KR190" s="293" t="str">
        <f>IF(AND(ISNUMBER(KR$14),ISNUMBER(MATCH($IC190,ED$15:ED$313,0))),$IC190,"")</f>
        <v/>
      </c>
      <c r="KS190" s="293" t="str">
        <f>IF(AND(ISNUMBER(KS$14),ISNUMBER(MATCH($IC190,EE$15:EE$313,0))),$IC190,"")</f>
        <v/>
      </c>
      <c r="KT190" s="293" t="str">
        <f>IF(AND(ISNUMBER(KT$14),ISNUMBER(MATCH($IC190,EF$15:EF$313,0))),$IC190,"")</f>
        <v/>
      </c>
      <c r="KU190" s="293" t="str">
        <f>IF(AND(ISNUMBER(KU$14),ISNUMBER(MATCH($IC190,EG$15:EG$313,0))),$IC190,"")</f>
        <v/>
      </c>
      <c r="KV190" s="293" t="str">
        <f>IF(AND(ISNUMBER(KV$14),ISNUMBER(MATCH($IC190,EH$15:EH$313,0))),$IC190,"")</f>
        <v/>
      </c>
      <c r="KW190" s="293" t="str">
        <f>IF(AND(ISNUMBER(KW$14),ISNUMBER(MATCH($IC190,EI$15:EI$313,0))),$IC190,"")</f>
        <v/>
      </c>
      <c r="KX190" s="293" t="str">
        <f>IF(AND(ISNUMBER(KX$14),ISNUMBER(MATCH($IC190,EJ$15:EJ$313,0))),$IC190,"")</f>
        <v/>
      </c>
      <c r="KY190" s="293" t="str">
        <f>IF(AND(ISNUMBER(KY$14),ISNUMBER(MATCH($IC190,EK$15:EK$313,0))),$IC190,"")</f>
        <v/>
      </c>
      <c r="KZ190" s="293"/>
      <c r="LA190" s="293"/>
      <c r="LB190" s="293"/>
      <c r="LC190" s="75">
        <f>COUNTIF(JX190:KY190,"="&amp;IC190)</f>
        <v>0</v>
      </c>
      <c r="LD190" s="71"/>
      <c r="LE190" s="71"/>
      <c r="LF190" s="71"/>
      <c r="LG190" s="71"/>
      <c r="LH190" s="71"/>
      <c r="LI190" s="71"/>
      <c r="LJ190" s="71"/>
      <c r="LK190" s="71"/>
      <c r="LL190" s="71"/>
      <c r="LM190" s="71"/>
      <c r="LN190" s="71"/>
      <c r="LO190" s="71"/>
      <c r="LP190" s="71"/>
      <c r="LQ190" s="71"/>
    </row>
    <row r="191" spans="1:329" ht="6" customHeight="1" x14ac:dyDescent="0.25">
      <c r="A191" s="80"/>
      <c r="B191" s="305">
        <f t="shared" si="360"/>
        <v>177</v>
      </c>
      <c r="C191" s="207" t="s">
        <v>473</v>
      </c>
      <c r="D191" s="307" t="s">
        <v>506</v>
      </c>
      <c r="E191" s="71"/>
      <c r="F191" s="260"/>
      <c r="G191" s="261"/>
      <c r="H191" s="262"/>
      <c r="I191" s="260"/>
      <c r="J191" s="261"/>
      <c r="K191" s="262"/>
      <c r="L191" s="260"/>
      <c r="M191" s="261"/>
      <c r="N191" s="262"/>
      <c r="O191" s="260"/>
      <c r="P191" s="261"/>
      <c r="Q191" s="262"/>
      <c r="R191" s="260"/>
      <c r="S191" s="261"/>
      <c r="T191" s="262"/>
      <c r="U191" s="260"/>
      <c r="V191" s="261"/>
      <c r="W191" s="262"/>
      <c r="X191" s="260"/>
      <c r="Y191" s="261"/>
      <c r="Z191" s="262"/>
      <c r="AA191" s="260"/>
      <c r="AB191" s="261"/>
      <c r="AC191" s="262"/>
      <c r="AD191" s="260"/>
      <c r="AE191" s="261"/>
      <c r="AF191" s="262"/>
      <c r="AG191" s="260"/>
      <c r="AH191" s="261"/>
      <c r="AI191" s="262"/>
      <c r="AJ191" s="260"/>
      <c r="AK191" s="261"/>
      <c r="AL191" s="262"/>
      <c r="AM191" s="260"/>
      <c r="AN191" s="261"/>
      <c r="AO191" s="262"/>
      <c r="AP191" s="283"/>
      <c r="AQ191" s="356"/>
      <c r="AR191" s="351"/>
      <c r="AS191" s="283"/>
      <c r="AT191" s="356"/>
      <c r="AU191" s="351"/>
      <c r="AV191" s="260"/>
      <c r="AW191" s="261"/>
      <c r="AX191" s="262"/>
      <c r="AY191" s="260"/>
      <c r="AZ191" s="261"/>
      <c r="BA191" s="262"/>
      <c r="BB191" s="260"/>
      <c r="BC191" s="261"/>
      <c r="BD191" s="262"/>
      <c r="BE191" s="260"/>
      <c r="BF191" s="261"/>
      <c r="BG191" s="262"/>
      <c r="BH191" s="260"/>
      <c r="BI191" s="261"/>
      <c r="BJ191" s="262"/>
      <c r="BK191" s="260"/>
      <c r="BL191" s="261"/>
      <c r="BM191" s="262"/>
      <c r="BN191" s="260"/>
      <c r="BO191" s="261"/>
      <c r="BP191" s="262"/>
      <c r="BQ191" s="260"/>
      <c r="BR191" s="261"/>
      <c r="BS191" s="262"/>
      <c r="BT191" s="260"/>
      <c r="BU191" s="261"/>
      <c r="BV191" s="262"/>
      <c r="BW191" s="260"/>
      <c r="BX191" s="261"/>
      <c r="BY191" s="262"/>
      <c r="BZ191" s="260"/>
      <c r="CA191" s="261"/>
      <c r="CB191" s="262"/>
      <c r="CC191" s="260"/>
      <c r="CD191" s="261"/>
      <c r="CE191" s="262"/>
      <c r="CF191" s="376" t="s">
        <v>2</v>
      </c>
      <c r="CG191" s="229"/>
      <c r="CH191" s="230" t="str">
        <f>IF(ISNUMBER(FW191),IF(ISNUMBER(MATCH(GA191,$CG$15:$CG$313,0)),0,MAX(CH$14:CH190)+1),"")</f>
        <v/>
      </c>
      <c r="CI191" s="7" t="str">
        <f t="shared" si="265"/>
        <v/>
      </c>
      <c r="CJ191" s="7" t="str">
        <f t="shared" si="266"/>
        <v/>
      </c>
      <c r="CK191" s="7" t="str">
        <f t="shared" si="267"/>
        <v/>
      </c>
      <c r="CL191" s="7" t="str">
        <f t="shared" si="268"/>
        <v/>
      </c>
      <c r="CM191" s="7" t="str">
        <f t="shared" si="269"/>
        <v/>
      </c>
      <c r="CN191" s="7" t="str">
        <f t="shared" si="270"/>
        <v/>
      </c>
      <c r="CO191" s="7" t="str">
        <f t="shared" si="271"/>
        <v/>
      </c>
      <c r="CP191" s="7" t="str">
        <f t="shared" si="272"/>
        <v/>
      </c>
      <c r="CQ191" s="7" t="str">
        <f t="shared" si="273"/>
        <v/>
      </c>
      <c r="CR191" s="7" t="str">
        <f t="shared" si="274"/>
        <v/>
      </c>
      <c r="CS191" s="7" t="str">
        <f t="shared" si="275"/>
        <v/>
      </c>
      <c r="CT191" s="7" t="str">
        <f t="shared" si="276"/>
        <v/>
      </c>
      <c r="CU191" s="7" t="str">
        <f t="shared" si="277"/>
        <v/>
      </c>
      <c r="CV191" s="7" t="str">
        <f t="shared" si="278"/>
        <v/>
      </c>
      <c r="CW191" s="7" t="str">
        <f t="shared" si="279"/>
        <v/>
      </c>
      <c r="CX191" s="7" t="str">
        <f t="shared" si="280"/>
        <v/>
      </c>
      <c r="CY191" s="7" t="str">
        <f t="shared" si="281"/>
        <v/>
      </c>
      <c r="CZ191" s="7" t="str">
        <f t="shared" si="282"/>
        <v/>
      </c>
      <c r="DA191" s="7" t="str">
        <f t="shared" si="283"/>
        <v/>
      </c>
      <c r="DB191" s="7" t="str">
        <f t="shared" si="284"/>
        <v/>
      </c>
      <c r="DC191" s="7" t="str">
        <f t="shared" si="285"/>
        <v/>
      </c>
      <c r="DD191" s="7" t="str">
        <f t="shared" si="286"/>
        <v/>
      </c>
      <c r="DE191" s="7" t="str">
        <f t="shared" si="287"/>
        <v/>
      </c>
      <c r="DF191" s="7">
        <f t="shared" si="288"/>
        <v>21</v>
      </c>
      <c r="DG191" s="7" t="str">
        <f t="shared" si="289"/>
        <v/>
      </c>
      <c r="DH191" s="7" t="str">
        <f t="shared" si="290"/>
        <v/>
      </c>
      <c r="DI191" s="65" t="s">
        <v>2</v>
      </c>
      <c r="DJ191" s="309" t="str">
        <f t="shared" si="291"/>
        <v>-</v>
      </c>
      <c r="DK191" s="309" t="str">
        <f t="shared" si="292"/>
        <v>-</v>
      </c>
      <c r="DL191" s="309" t="str">
        <f t="shared" si="293"/>
        <v>-</v>
      </c>
      <c r="DM191" s="309" t="str">
        <f t="shared" si="294"/>
        <v>-</v>
      </c>
      <c r="DN191" s="309" t="str">
        <f t="shared" si="295"/>
        <v>-</v>
      </c>
      <c r="DO191" s="309" t="str">
        <f t="shared" si="296"/>
        <v>-</v>
      </c>
      <c r="DP191" s="309" t="str">
        <f t="shared" si="297"/>
        <v>-</v>
      </c>
      <c r="DQ191" s="309" t="str">
        <f t="shared" si="298"/>
        <v>-</v>
      </c>
      <c r="DR191" s="309" t="str">
        <f t="shared" si="299"/>
        <v>-</v>
      </c>
      <c r="DS191" s="309" t="str">
        <f t="shared" si="300"/>
        <v>-</v>
      </c>
      <c r="DT191" s="309" t="str">
        <f t="shared" si="301"/>
        <v>-</v>
      </c>
      <c r="DU191" s="309" t="str">
        <f t="shared" si="302"/>
        <v>-</v>
      </c>
      <c r="DV191" s="309" t="str">
        <f t="shared" si="303"/>
        <v>-</v>
      </c>
      <c r="DW191" s="309" t="str">
        <f t="shared" si="304"/>
        <v>-</v>
      </c>
      <c r="DX191" s="309" t="str">
        <f t="shared" si="305"/>
        <v>-</v>
      </c>
      <c r="DY191" s="309" t="str">
        <f t="shared" si="306"/>
        <v>-</v>
      </c>
      <c r="DZ191" s="309" t="str">
        <f t="shared" si="307"/>
        <v>-</v>
      </c>
      <c r="EA191" s="309" t="str">
        <f t="shared" si="308"/>
        <v>-</v>
      </c>
      <c r="EB191" s="309" t="str">
        <f t="shared" si="309"/>
        <v>-</v>
      </c>
      <c r="EC191" s="309" t="str">
        <f t="shared" si="310"/>
        <v>-</v>
      </c>
      <c r="ED191" s="309" t="str">
        <f t="shared" si="311"/>
        <v>-</v>
      </c>
      <c r="EE191" s="309" t="str">
        <f t="shared" si="312"/>
        <v>-</v>
      </c>
      <c r="EF191" s="309" t="str">
        <f t="shared" si="313"/>
        <v>-</v>
      </c>
      <c r="EG191" s="309" t="str">
        <f t="shared" si="314"/>
        <v>outer_maximum</v>
      </c>
      <c r="EH191" s="309" t="str">
        <f t="shared" si="315"/>
        <v>-</v>
      </c>
      <c r="EI191" s="309" t="str">
        <f t="shared" si="316"/>
        <v>-</v>
      </c>
      <c r="EJ191" s="7"/>
      <c r="EK191" s="7"/>
      <c r="EL191" s="7"/>
      <c r="EM191" s="34"/>
      <c r="EN191" s="66" t="str">
        <f t="shared" si="317"/>
        <v>-</v>
      </c>
      <c r="EO191" s="66" t="str">
        <f t="shared" si="318"/>
        <v>-</v>
      </c>
      <c r="EP191" s="66" t="str">
        <f t="shared" si="319"/>
        <v>-</v>
      </c>
      <c r="EQ191" s="66" t="str">
        <f t="shared" si="320"/>
        <v>-</v>
      </c>
      <c r="ER191" s="66" t="str">
        <f t="shared" si="321"/>
        <v>-</v>
      </c>
      <c r="ES191" s="66" t="str">
        <f t="shared" si="322"/>
        <v>-</v>
      </c>
      <c r="ET191" s="66" t="str">
        <f t="shared" si="323"/>
        <v>-</v>
      </c>
      <c r="EU191" s="66" t="str">
        <f t="shared" si="324"/>
        <v>-</v>
      </c>
      <c r="EV191" s="66" t="str">
        <f t="shared" si="325"/>
        <v>-</v>
      </c>
      <c r="EW191" s="66" t="str">
        <f t="shared" si="326"/>
        <v>-</v>
      </c>
      <c r="EX191" s="66" t="str">
        <f t="shared" si="327"/>
        <v>-</v>
      </c>
      <c r="EY191" s="66" t="str">
        <f t="shared" si="328"/>
        <v>-</v>
      </c>
      <c r="EZ191" s="66" t="str">
        <f t="shared" si="329"/>
        <v>-</v>
      </c>
      <c r="FA191" s="66" t="str">
        <f t="shared" si="330"/>
        <v>-</v>
      </c>
      <c r="FB191" s="66" t="str">
        <f t="shared" si="331"/>
        <v>-</v>
      </c>
      <c r="FC191" s="66" t="str">
        <f t="shared" si="332"/>
        <v>-</v>
      </c>
      <c r="FD191" s="66" t="str">
        <f t="shared" si="333"/>
        <v>-</v>
      </c>
      <c r="FE191" s="66" t="str">
        <f t="shared" si="334"/>
        <v>-</v>
      </c>
      <c r="FF191" s="66" t="str">
        <f t="shared" si="335"/>
        <v>-</v>
      </c>
      <c r="FG191" s="66" t="str">
        <f t="shared" si="336"/>
        <v>-</v>
      </c>
      <c r="FH191" s="66" t="str">
        <f t="shared" si="337"/>
        <v>-</v>
      </c>
      <c r="FI191" s="66" t="str">
        <f t="shared" si="338"/>
        <v>-</v>
      </c>
      <c r="FJ191" s="66" t="str">
        <f t="shared" si="339"/>
        <v>-</v>
      </c>
      <c r="FK191" s="66">
        <f t="shared" si="340"/>
        <v>2000</v>
      </c>
      <c r="FL191" s="66" t="str">
        <f t="shared" si="341"/>
        <v>-</v>
      </c>
      <c r="FM191" s="66" t="str">
        <f t="shared" si="342"/>
        <v>-</v>
      </c>
      <c r="FN191" s="7"/>
      <c r="FO191" s="7"/>
      <c r="FP191" s="7"/>
      <c r="FQ191" s="97" t="s">
        <v>2</v>
      </c>
      <c r="FR191" s="71"/>
      <c r="FS191" s="7">
        <f>IF(ISNUMBER(INDEX($CI$15:$DI$314,$B191,GC$5)),MAX(FS$14:FS190)+1,0)</f>
        <v>0</v>
      </c>
      <c r="FT191" s="7" t="str">
        <f t="shared" si="343"/>
        <v/>
      </c>
      <c r="FU191" s="7" t="str">
        <f t="shared" si="344"/>
        <v/>
      </c>
      <c r="FV191" s="291">
        <f t="shared" si="345"/>
        <v>177</v>
      </c>
      <c r="FW191" s="291" t="str">
        <f t="shared" si="346"/>
        <v/>
      </c>
      <c r="FX191" s="291"/>
      <c r="FY191" s="85" t="str">
        <f t="shared" si="347"/>
        <v/>
      </c>
      <c r="FZ191" s="338">
        <f t="shared" si="348"/>
        <v>0</v>
      </c>
      <c r="GA191" s="316" t="str">
        <f t="shared" si="349"/>
        <v/>
      </c>
      <c r="GB191" s="28" t="str">
        <f t="shared" si="350"/>
        <v/>
      </c>
      <c r="GC191" s="243"/>
      <c r="GD191" s="72"/>
      <c r="GE191" s="72"/>
      <c r="GF191" s="72"/>
      <c r="GG191" s="72"/>
      <c r="GH191" s="72"/>
      <c r="GI191" s="72"/>
      <c r="GJ191" s="72"/>
      <c r="GK191" s="72"/>
      <c r="GL191" s="72"/>
      <c r="GM191" s="72"/>
      <c r="GN191" s="72"/>
      <c r="GO191" s="279" t="str">
        <f>IF(IF(ISNUMBER(MATCH(INDEX($HA191:$LB191,1,GO$14),$GA$15:$GA$313,0)),1,"")=1,INDEX($HA191:$LB191,1,GO$14),"")</f>
        <v/>
      </c>
      <c r="GP191" s="286" t="str">
        <f t="shared" si="351"/>
        <v/>
      </c>
      <c r="GQ191" s="72"/>
      <c r="GR191" s="339" t="str">
        <f>IF(ISNUMBER(IF191),INDEX($GA$15:$GA$313,MATCH(IF191,$IE$15:$IE$190,0),1),"")</f>
        <v/>
      </c>
      <c r="GS191" s="341" t="str">
        <f t="shared" si="352"/>
        <v/>
      </c>
      <c r="GT191" s="340" t="str">
        <f t="shared" si="353"/>
        <v/>
      </c>
      <c r="GU191" s="72"/>
      <c r="GV191" s="72"/>
      <c r="GW191" s="72"/>
      <c r="GX191" s="72"/>
      <c r="GY191" s="72"/>
      <c r="GZ191" s="71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293"/>
      <c r="HL191" s="293"/>
      <c r="HM191" s="293"/>
      <c r="HN191" s="293">
        <f>IF(HA191&lt;&gt;"",MAX(HN$14:HN190)+1,0)</f>
        <v>0</v>
      </c>
      <c r="HO191" s="293">
        <f>IF(HB191&lt;&gt;"",MAX(HO$14:HO190)+1,0)</f>
        <v>0</v>
      </c>
      <c r="HP191" s="293">
        <f>IF(HC191&lt;&gt;"",MAX(HP$14:HP190)+1,0)</f>
        <v>0</v>
      </c>
      <c r="HQ191" s="293">
        <f>IF(HD191&lt;&gt;"",MAX(HQ$14:HQ190)+1,0)</f>
        <v>0</v>
      </c>
      <c r="HR191" s="293">
        <f>IF(HE191&lt;&gt;"",MAX(HR$14:HR190)+1,0)</f>
        <v>0</v>
      </c>
      <c r="HS191" s="293">
        <f>IF(HF191&lt;&gt;"",MAX(HS$14:HS190)+1,0)</f>
        <v>0</v>
      </c>
      <c r="HT191" s="293">
        <f>IF(HG191&lt;&gt;"",MAX(HT$14:HT190)+1,0)</f>
        <v>0</v>
      </c>
      <c r="HU191" s="293">
        <f>IF(HH191&lt;&gt;"",MAX(HU$14:HU190)+1,0)</f>
        <v>0</v>
      </c>
      <c r="HV191" s="293">
        <f>IF(HI191&lt;&gt;"",MAX(HV$14:HV190)+1,0)</f>
        <v>0</v>
      </c>
      <c r="HW191" s="293">
        <f>IF(HJ191&lt;&gt;"",MAX(HW$14:HW190)+1,0)</f>
        <v>0</v>
      </c>
      <c r="HX191" s="293">
        <f>IF(HK191&lt;&gt;"",MAX(HX$14:HX190)+1,0)</f>
        <v>0</v>
      </c>
      <c r="HY191" s="293">
        <f>IF(HL191&lt;&gt;"",MAX(HY$14:HY190)+1,0)</f>
        <v>0</v>
      </c>
      <c r="HZ191" s="75">
        <f t="shared" si="354"/>
        <v>6</v>
      </c>
      <c r="IA191" s="75">
        <f t="shared" si="355"/>
        <v>0</v>
      </c>
      <c r="IB191" s="75">
        <f t="shared" si="356"/>
        <v>7</v>
      </c>
      <c r="IC191" s="75">
        <f t="shared" si="357"/>
        <v>0</v>
      </c>
      <c r="ID191" s="395" t="str">
        <f t="shared" si="358"/>
        <v/>
      </c>
      <c r="IE191" s="394">
        <f>IF(ISNUMBER(MATCH(GA191,$IC$15:$IC$313,0)),0,MAX(IE$14:IE190)+1)</f>
        <v>0</v>
      </c>
      <c r="IF191" s="394" t="str">
        <f t="shared" si="359"/>
        <v/>
      </c>
      <c r="IG191" s="383"/>
      <c r="IH191" s="80"/>
      <c r="II191" s="19"/>
      <c r="IJ191" s="282"/>
      <c r="IK191" s="71"/>
      <c r="IL191" s="19"/>
      <c r="IM191" s="19"/>
      <c r="IN191" s="19"/>
      <c r="IO191" s="19"/>
      <c r="IP191" s="19"/>
      <c r="IQ191" s="19"/>
      <c r="IR191" s="19"/>
      <c r="IS191" s="19"/>
      <c r="IT191" s="19"/>
      <c r="IU191" s="19"/>
      <c r="IV191" s="19"/>
      <c r="IW191" s="19"/>
      <c r="IX191" s="19"/>
      <c r="IY191" s="19"/>
      <c r="IZ191" s="19"/>
      <c r="JW191" s="71"/>
      <c r="JX191" s="293" t="str">
        <f>IF(AND(ISNUMBER(JX$14),ISNUMBER(MATCH($IC191,DJ$15:DJ$313,0))),$IC191,"")</f>
        <v/>
      </c>
      <c r="JY191" s="293" t="str">
        <f>IF(AND(ISNUMBER(JY$14),ISNUMBER(MATCH($IC191,DK$15:DK$313,0))),$IC191,"")</f>
        <v/>
      </c>
      <c r="JZ191" s="293" t="str">
        <f>IF(AND(ISNUMBER(JZ$14),ISNUMBER(MATCH($IC191,DL$15:DL$313,0))),$IC191,"")</f>
        <v/>
      </c>
      <c r="KA191" s="293" t="str">
        <f>IF(AND(ISNUMBER(KA$14),ISNUMBER(MATCH($IC191,DM$15:DM$313,0))),$IC191,"")</f>
        <v/>
      </c>
      <c r="KB191" s="293" t="str">
        <f>IF(AND(ISNUMBER(KB$14),ISNUMBER(MATCH($IC191,DN$15:DN$313,0))),$IC191,"")</f>
        <v/>
      </c>
      <c r="KC191" s="293" t="str">
        <f>IF(AND(ISNUMBER(KC$14),ISNUMBER(MATCH($IC191,DO$15:DO$313,0))),$IC191,"")</f>
        <v/>
      </c>
      <c r="KD191" s="293" t="str">
        <f>IF(AND(ISNUMBER(KD$14),ISNUMBER(MATCH($IC191,DP$15:DP$313,0))),$IC191,"")</f>
        <v/>
      </c>
      <c r="KE191" s="293" t="str">
        <f>IF(AND(ISNUMBER(KE$14),ISNUMBER(MATCH($IC191,DQ$15:DQ$313,0))),$IC191,"")</f>
        <v/>
      </c>
      <c r="KF191" s="293" t="str">
        <f>IF(AND(ISNUMBER(KF$14),ISNUMBER(MATCH($IC191,DR$15:DR$313,0))),$IC191,"")</f>
        <v/>
      </c>
      <c r="KG191" s="293" t="str">
        <f>IF(AND(ISNUMBER(KG$14),ISNUMBER(MATCH($IC191,DS$15:DS$313,0))),$IC191,"")</f>
        <v/>
      </c>
      <c r="KH191" s="293" t="str">
        <f>IF(AND(ISNUMBER(KH$14),ISNUMBER(MATCH($IC191,DT$15:DT$313,0))),$IC191,"")</f>
        <v/>
      </c>
      <c r="KI191" s="293" t="str">
        <f>IF(AND(ISNUMBER(KI$14),ISNUMBER(MATCH($IC191,DU$15:DU$313,0))),$IC191,"")</f>
        <v/>
      </c>
      <c r="KJ191" s="293" t="str">
        <f>IF(AND(ISNUMBER(KJ$14),ISNUMBER(MATCH($IC191,DV$15:DV$313,0))),$IC191,"")</f>
        <v/>
      </c>
      <c r="KK191" s="293" t="str">
        <f>IF(AND(ISNUMBER(KK$14),ISNUMBER(MATCH($IC191,DW$15:DW$313,0))),$IC191,"")</f>
        <v/>
      </c>
      <c r="KL191" s="293" t="str">
        <f>IF(AND(ISNUMBER(KL$14),ISNUMBER(MATCH($IC191,DX$15:DX$313,0))),$IC191,"")</f>
        <v/>
      </c>
      <c r="KM191" s="293" t="str">
        <f>IF(AND(ISNUMBER(KM$14),ISNUMBER(MATCH($IC191,DY$15:DY$313,0))),$IC191,"")</f>
        <v/>
      </c>
      <c r="KN191" s="293" t="str">
        <f>IF(AND(ISNUMBER(KN$14),ISNUMBER(MATCH($IC191,DZ$15:DZ$313,0))),$IC191,"")</f>
        <v/>
      </c>
      <c r="KO191" s="293" t="str">
        <f>IF(AND(ISNUMBER(KO$14),ISNUMBER(MATCH($IC191,EA$15:EA$313,0))),$IC191,"")</f>
        <v/>
      </c>
      <c r="KP191" s="293" t="str">
        <f>IF(AND(ISNUMBER(KP$14),ISNUMBER(MATCH($IC191,EB$15:EB$313,0))),$IC191,"")</f>
        <v/>
      </c>
      <c r="KQ191" s="293" t="str">
        <f>IF(AND(ISNUMBER(KQ$14),ISNUMBER(MATCH($IC191,EC$15:EC$313,0))),$IC191,"")</f>
        <v/>
      </c>
      <c r="KR191" s="293" t="str">
        <f>IF(AND(ISNUMBER(KR$14),ISNUMBER(MATCH($IC191,ED$15:ED$313,0))),$IC191,"")</f>
        <v/>
      </c>
      <c r="KS191" s="293" t="str">
        <f>IF(AND(ISNUMBER(KS$14),ISNUMBER(MATCH($IC191,EE$15:EE$313,0))),$IC191,"")</f>
        <v/>
      </c>
      <c r="KT191" s="293" t="str">
        <f>IF(AND(ISNUMBER(KT$14),ISNUMBER(MATCH($IC191,EF$15:EF$313,0))),$IC191,"")</f>
        <v/>
      </c>
      <c r="KU191" s="293" t="str">
        <f>IF(AND(ISNUMBER(KU$14),ISNUMBER(MATCH($IC191,EG$15:EG$313,0))),$IC191,"")</f>
        <v/>
      </c>
      <c r="KV191" s="293" t="str">
        <f>IF(AND(ISNUMBER(KV$14),ISNUMBER(MATCH($IC191,EH$15:EH$313,0))),$IC191,"")</f>
        <v/>
      </c>
      <c r="KW191" s="293" t="str">
        <f>IF(AND(ISNUMBER(KW$14),ISNUMBER(MATCH($IC191,EI$15:EI$313,0))),$IC191,"")</f>
        <v/>
      </c>
      <c r="KX191" s="293" t="str">
        <f>IF(AND(ISNUMBER(KX$14),ISNUMBER(MATCH($IC191,EJ$15:EJ$313,0))),$IC191,"")</f>
        <v/>
      </c>
      <c r="KY191" s="293" t="str">
        <f>IF(AND(ISNUMBER(KY$14),ISNUMBER(MATCH($IC191,EK$15:EK$313,0))),$IC191,"")</f>
        <v/>
      </c>
      <c r="KZ191" s="293"/>
      <c r="LA191" s="293"/>
      <c r="LB191" s="293"/>
      <c r="LC191" s="75">
        <f>COUNTIF(JX191:KY191,"="&amp;IC191)</f>
        <v>0</v>
      </c>
      <c r="LD191" s="71"/>
      <c r="LE191" s="71"/>
      <c r="LF191" s="71"/>
      <c r="LG191" s="71"/>
      <c r="LH191" s="71"/>
      <c r="LI191" s="71"/>
      <c r="LJ191" s="71"/>
      <c r="LK191" s="71"/>
      <c r="LL191" s="71"/>
      <c r="LM191" s="71"/>
      <c r="LN191" s="71"/>
      <c r="LO191" s="71"/>
      <c r="LP191" s="71"/>
      <c r="LQ191" s="71"/>
    </row>
    <row r="192" spans="1:329" ht="6" customHeight="1" x14ac:dyDescent="0.25">
      <c r="A192" s="80"/>
      <c r="B192" s="305">
        <f t="shared" si="360"/>
        <v>178</v>
      </c>
      <c r="C192" s="207" t="s">
        <v>474</v>
      </c>
      <c r="D192" s="307" t="s">
        <v>507</v>
      </c>
      <c r="E192" s="71"/>
      <c r="F192" s="260"/>
      <c r="G192" s="261"/>
      <c r="H192" s="262"/>
      <c r="I192" s="260"/>
      <c r="J192" s="261"/>
      <c r="K192" s="262"/>
      <c r="L192" s="260"/>
      <c r="M192" s="261"/>
      <c r="N192" s="262"/>
      <c r="O192" s="260"/>
      <c r="P192" s="261"/>
      <c r="Q192" s="262"/>
      <c r="R192" s="260"/>
      <c r="S192" s="261"/>
      <c r="T192" s="262"/>
      <c r="U192" s="260"/>
      <c r="V192" s="261"/>
      <c r="W192" s="262"/>
      <c r="X192" s="260"/>
      <c r="Y192" s="261"/>
      <c r="Z192" s="262"/>
      <c r="AA192" s="260"/>
      <c r="AB192" s="261"/>
      <c r="AC192" s="262"/>
      <c r="AD192" s="260"/>
      <c r="AE192" s="261"/>
      <c r="AF192" s="262"/>
      <c r="AG192" s="260"/>
      <c r="AH192" s="261"/>
      <c r="AI192" s="262"/>
      <c r="AJ192" s="260"/>
      <c r="AK192" s="261"/>
      <c r="AL192" s="262"/>
      <c r="AM192" s="260"/>
      <c r="AN192" s="261"/>
      <c r="AO192" s="262"/>
      <c r="AP192" s="283"/>
      <c r="AQ192" s="356"/>
      <c r="AR192" s="351"/>
      <c r="AS192" s="283"/>
      <c r="AT192" s="356"/>
      <c r="AU192" s="351"/>
      <c r="AV192" s="260"/>
      <c r="AW192" s="261"/>
      <c r="AX192" s="262"/>
      <c r="AY192" s="260"/>
      <c r="AZ192" s="261"/>
      <c r="BA192" s="262"/>
      <c r="BB192" s="260"/>
      <c r="BC192" s="261"/>
      <c r="BD192" s="262"/>
      <c r="BE192" s="260"/>
      <c r="BF192" s="261"/>
      <c r="BG192" s="262"/>
      <c r="BH192" s="260"/>
      <c r="BI192" s="261"/>
      <c r="BJ192" s="262"/>
      <c r="BK192" s="260"/>
      <c r="BL192" s="261"/>
      <c r="BM192" s="262"/>
      <c r="BN192" s="260"/>
      <c r="BO192" s="261"/>
      <c r="BP192" s="262"/>
      <c r="BQ192" s="260"/>
      <c r="BR192" s="261"/>
      <c r="BS192" s="262"/>
      <c r="BT192" s="260"/>
      <c r="BU192" s="261"/>
      <c r="BV192" s="262"/>
      <c r="BW192" s="260"/>
      <c r="BX192" s="261"/>
      <c r="BY192" s="262"/>
      <c r="BZ192" s="260"/>
      <c r="CA192" s="261"/>
      <c r="CB192" s="262"/>
      <c r="CC192" s="260"/>
      <c r="CD192" s="261"/>
      <c r="CE192" s="262"/>
      <c r="CF192" s="376" t="s">
        <v>2</v>
      </c>
      <c r="CG192" s="229"/>
      <c r="CH192" s="230" t="str">
        <f>IF(ISNUMBER(FW192),IF(ISNUMBER(MATCH(GA192,$CG$15:$CG$313,0)),0,MAX(CH$14:CH191)+1),"")</f>
        <v/>
      </c>
      <c r="CI192" s="7" t="str">
        <f t="shared" si="265"/>
        <v/>
      </c>
      <c r="CJ192" s="7" t="str">
        <f t="shared" si="266"/>
        <v/>
      </c>
      <c r="CK192" s="7" t="str">
        <f t="shared" si="267"/>
        <v/>
      </c>
      <c r="CL192" s="7" t="str">
        <f t="shared" si="268"/>
        <v/>
      </c>
      <c r="CM192" s="7" t="str">
        <f t="shared" si="269"/>
        <v/>
      </c>
      <c r="CN192" s="7" t="str">
        <f t="shared" si="270"/>
        <v/>
      </c>
      <c r="CO192" s="7" t="str">
        <f t="shared" si="271"/>
        <v/>
      </c>
      <c r="CP192" s="7" t="str">
        <f t="shared" si="272"/>
        <v/>
      </c>
      <c r="CQ192" s="7" t="str">
        <f t="shared" si="273"/>
        <v/>
      </c>
      <c r="CR192" s="7" t="str">
        <f t="shared" si="274"/>
        <v/>
      </c>
      <c r="CS192" s="7" t="str">
        <f t="shared" si="275"/>
        <v/>
      </c>
      <c r="CT192" s="7" t="str">
        <f t="shared" si="276"/>
        <v/>
      </c>
      <c r="CU192" s="7" t="str">
        <f t="shared" si="277"/>
        <v/>
      </c>
      <c r="CV192" s="7" t="str">
        <f t="shared" si="278"/>
        <v/>
      </c>
      <c r="CW192" s="7" t="str">
        <f t="shared" si="279"/>
        <v/>
      </c>
      <c r="CX192" s="7" t="str">
        <f t="shared" si="280"/>
        <v/>
      </c>
      <c r="CY192" s="7" t="str">
        <f t="shared" si="281"/>
        <v/>
      </c>
      <c r="CZ192" s="7" t="str">
        <f t="shared" si="282"/>
        <v/>
      </c>
      <c r="DA192" s="7" t="str">
        <f t="shared" si="283"/>
        <v/>
      </c>
      <c r="DB192" s="7" t="str">
        <f t="shared" si="284"/>
        <v/>
      </c>
      <c r="DC192" s="7" t="str">
        <f t="shared" si="285"/>
        <v/>
      </c>
      <c r="DD192" s="7" t="str">
        <f t="shared" si="286"/>
        <v/>
      </c>
      <c r="DE192" s="7" t="str">
        <f t="shared" si="287"/>
        <v/>
      </c>
      <c r="DF192" s="7">
        <f t="shared" si="288"/>
        <v>22</v>
      </c>
      <c r="DG192" s="7" t="str">
        <f t="shared" si="289"/>
        <v/>
      </c>
      <c r="DH192" s="7" t="str">
        <f t="shared" si="290"/>
        <v/>
      </c>
      <c r="DI192" s="65" t="s">
        <v>2</v>
      </c>
      <c r="DJ192" s="309" t="str">
        <f t="shared" si="291"/>
        <v>-</v>
      </c>
      <c r="DK192" s="309" t="str">
        <f t="shared" si="292"/>
        <v>-</v>
      </c>
      <c r="DL192" s="309" t="str">
        <f t="shared" si="293"/>
        <v>-</v>
      </c>
      <c r="DM192" s="309" t="str">
        <f t="shared" si="294"/>
        <v>-</v>
      </c>
      <c r="DN192" s="309" t="str">
        <f t="shared" si="295"/>
        <v>-</v>
      </c>
      <c r="DO192" s="309" t="str">
        <f t="shared" si="296"/>
        <v>-</v>
      </c>
      <c r="DP192" s="309" t="str">
        <f t="shared" si="297"/>
        <v>-</v>
      </c>
      <c r="DQ192" s="309" t="str">
        <f t="shared" si="298"/>
        <v>-</v>
      </c>
      <c r="DR192" s="309" t="str">
        <f t="shared" si="299"/>
        <v>-</v>
      </c>
      <c r="DS192" s="309" t="str">
        <f t="shared" si="300"/>
        <v>-</v>
      </c>
      <c r="DT192" s="309" t="str">
        <f t="shared" si="301"/>
        <v>-</v>
      </c>
      <c r="DU192" s="309" t="str">
        <f t="shared" si="302"/>
        <v>-</v>
      </c>
      <c r="DV192" s="309" t="str">
        <f t="shared" si="303"/>
        <v>-</v>
      </c>
      <c r="DW192" s="309" t="str">
        <f t="shared" si="304"/>
        <v>-</v>
      </c>
      <c r="DX192" s="309" t="str">
        <f t="shared" si="305"/>
        <v>-</v>
      </c>
      <c r="DY192" s="309" t="str">
        <f t="shared" si="306"/>
        <v>-</v>
      </c>
      <c r="DZ192" s="309" t="str">
        <f t="shared" si="307"/>
        <v>-</v>
      </c>
      <c r="EA192" s="309" t="str">
        <f t="shared" si="308"/>
        <v>-</v>
      </c>
      <c r="EB192" s="309" t="str">
        <f t="shared" si="309"/>
        <v>-</v>
      </c>
      <c r="EC192" s="309" t="str">
        <f t="shared" si="310"/>
        <v>-</v>
      </c>
      <c r="ED192" s="309" t="str">
        <f t="shared" si="311"/>
        <v>-</v>
      </c>
      <c r="EE192" s="309" t="str">
        <f t="shared" si="312"/>
        <v>-</v>
      </c>
      <c r="EF192" s="309" t="str">
        <f t="shared" si="313"/>
        <v>-</v>
      </c>
      <c r="EG192" s="309" t="str">
        <f t="shared" si="314"/>
        <v>under_relaxation</v>
      </c>
      <c r="EH192" s="309" t="str">
        <f t="shared" si="315"/>
        <v>-</v>
      </c>
      <c r="EI192" s="309" t="str">
        <f t="shared" si="316"/>
        <v>-</v>
      </c>
      <c r="EJ192" s="7"/>
      <c r="EK192" s="7"/>
      <c r="EL192" s="7"/>
      <c r="EM192" s="34"/>
      <c r="EN192" s="66" t="str">
        <f t="shared" si="317"/>
        <v>-</v>
      </c>
      <c r="EO192" s="66" t="str">
        <f t="shared" si="318"/>
        <v>-</v>
      </c>
      <c r="EP192" s="66" t="str">
        <f t="shared" si="319"/>
        <v>-</v>
      </c>
      <c r="EQ192" s="66" t="str">
        <f t="shared" si="320"/>
        <v>-</v>
      </c>
      <c r="ER192" s="66" t="str">
        <f t="shared" si="321"/>
        <v>-</v>
      </c>
      <c r="ES192" s="66" t="str">
        <f t="shared" si="322"/>
        <v>-</v>
      </c>
      <c r="ET192" s="66" t="str">
        <f t="shared" si="323"/>
        <v>-</v>
      </c>
      <c r="EU192" s="66" t="str">
        <f t="shared" si="324"/>
        <v>-</v>
      </c>
      <c r="EV192" s="66" t="str">
        <f t="shared" si="325"/>
        <v>-</v>
      </c>
      <c r="EW192" s="66" t="str">
        <f t="shared" si="326"/>
        <v>-</v>
      </c>
      <c r="EX192" s="66" t="str">
        <f t="shared" si="327"/>
        <v>-</v>
      </c>
      <c r="EY192" s="66" t="str">
        <f t="shared" si="328"/>
        <v>-</v>
      </c>
      <c r="EZ192" s="66" t="str">
        <f t="shared" si="329"/>
        <v>-</v>
      </c>
      <c r="FA192" s="66" t="str">
        <f t="shared" si="330"/>
        <v>-</v>
      </c>
      <c r="FB192" s="66" t="str">
        <f t="shared" si="331"/>
        <v>-</v>
      </c>
      <c r="FC192" s="66" t="str">
        <f t="shared" si="332"/>
        <v>-</v>
      </c>
      <c r="FD192" s="66" t="str">
        <f t="shared" si="333"/>
        <v>-</v>
      </c>
      <c r="FE192" s="66" t="str">
        <f t="shared" si="334"/>
        <v>-</v>
      </c>
      <c r="FF192" s="66" t="str">
        <f t="shared" si="335"/>
        <v>-</v>
      </c>
      <c r="FG192" s="66" t="str">
        <f t="shared" si="336"/>
        <v>-</v>
      </c>
      <c r="FH192" s="66" t="str">
        <f t="shared" si="337"/>
        <v>-</v>
      </c>
      <c r="FI192" s="66" t="str">
        <f t="shared" si="338"/>
        <v>-</v>
      </c>
      <c r="FJ192" s="66" t="str">
        <f t="shared" si="339"/>
        <v>-</v>
      </c>
      <c r="FK192" s="66" t="str">
        <f t="shared" si="340"/>
        <v>dbd</v>
      </c>
      <c r="FL192" s="66" t="str">
        <f t="shared" si="341"/>
        <v>-</v>
      </c>
      <c r="FM192" s="66" t="str">
        <f t="shared" si="342"/>
        <v>-</v>
      </c>
      <c r="FN192" s="7"/>
      <c r="FO192" s="7"/>
      <c r="FP192" s="7"/>
      <c r="FQ192" s="97" t="s">
        <v>2</v>
      </c>
      <c r="FR192" s="71"/>
      <c r="FS192" s="7">
        <f>IF(ISNUMBER(INDEX($CI$15:$DI$314,$B192,GC$5)),MAX(FS$14:FS191)+1,0)</f>
        <v>0</v>
      </c>
      <c r="FT192" s="7" t="str">
        <f t="shared" si="343"/>
        <v/>
      </c>
      <c r="FU192" s="7" t="str">
        <f t="shared" si="344"/>
        <v/>
      </c>
      <c r="FV192" s="291">
        <f t="shared" si="345"/>
        <v>178</v>
      </c>
      <c r="FW192" s="291" t="str">
        <f t="shared" si="346"/>
        <v/>
      </c>
      <c r="FX192" s="291"/>
      <c r="FY192" s="85" t="str">
        <f t="shared" si="347"/>
        <v/>
      </c>
      <c r="FZ192" s="338">
        <f t="shared" si="348"/>
        <v>0</v>
      </c>
      <c r="GA192" s="316" t="str">
        <f t="shared" si="349"/>
        <v/>
      </c>
      <c r="GB192" s="28" t="str">
        <f t="shared" si="350"/>
        <v/>
      </c>
      <c r="GC192" s="243"/>
      <c r="GD192" s="72"/>
      <c r="GE192" s="72"/>
      <c r="GF192" s="72"/>
      <c r="GG192" s="72"/>
      <c r="GH192" s="72"/>
      <c r="GI192" s="72"/>
      <c r="GJ192" s="72"/>
      <c r="GK192" s="72"/>
      <c r="GL192" s="72"/>
      <c r="GM192" s="72"/>
      <c r="GN192" s="72"/>
      <c r="GO192" s="279" t="str">
        <f>IF(IF(ISNUMBER(MATCH(INDEX($HA192:$LB192,1,GO$14),$GA$15:$GA$313,0)),1,"")=1,INDEX($HA192:$LB192,1,GO$14),"")</f>
        <v/>
      </c>
      <c r="GP192" s="286" t="str">
        <f t="shared" si="351"/>
        <v/>
      </c>
      <c r="GQ192" s="72"/>
      <c r="GR192" s="339" t="str">
        <f>IF(ISNUMBER(IF192),INDEX($GA$15:$GA$313,MATCH(IF192,$IE$15:$IE$190,0),1),"")</f>
        <v/>
      </c>
      <c r="GS192" s="341" t="str">
        <f t="shared" si="352"/>
        <v/>
      </c>
      <c r="GT192" s="340" t="str">
        <f t="shared" si="353"/>
        <v/>
      </c>
      <c r="GU192" s="72"/>
      <c r="GV192" s="72"/>
      <c r="GW192" s="72"/>
      <c r="GX192" s="72"/>
      <c r="GY192" s="72"/>
      <c r="GZ192" s="71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293"/>
      <c r="HL192" s="293"/>
      <c r="HM192" s="293"/>
      <c r="HN192" s="293">
        <f>IF(HA192&lt;&gt;"",MAX(HN$14:HN191)+1,0)</f>
        <v>0</v>
      </c>
      <c r="HO192" s="293">
        <f>IF(HB192&lt;&gt;"",MAX(HO$14:HO191)+1,0)</f>
        <v>0</v>
      </c>
      <c r="HP192" s="293">
        <f>IF(HC192&lt;&gt;"",MAX(HP$14:HP191)+1,0)</f>
        <v>0</v>
      </c>
      <c r="HQ192" s="293">
        <f>IF(HD192&lt;&gt;"",MAX(HQ$14:HQ191)+1,0)</f>
        <v>0</v>
      </c>
      <c r="HR192" s="293">
        <f>IF(HE192&lt;&gt;"",MAX(HR$14:HR191)+1,0)</f>
        <v>0</v>
      </c>
      <c r="HS192" s="293">
        <f>IF(HF192&lt;&gt;"",MAX(HS$14:HS191)+1,0)</f>
        <v>0</v>
      </c>
      <c r="HT192" s="293">
        <f>IF(HG192&lt;&gt;"",MAX(HT$14:HT191)+1,0)</f>
        <v>0</v>
      </c>
      <c r="HU192" s="293">
        <f>IF(HH192&lt;&gt;"",MAX(HU$14:HU191)+1,0)</f>
        <v>0</v>
      </c>
      <c r="HV192" s="293">
        <f>IF(HI192&lt;&gt;"",MAX(HV$14:HV191)+1,0)</f>
        <v>0</v>
      </c>
      <c r="HW192" s="293">
        <f>IF(HJ192&lt;&gt;"",MAX(HW$14:HW191)+1,0)</f>
        <v>0</v>
      </c>
      <c r="HX192" s="293">
        <f>IF(HK192&lt;&gt;"",MAX(HX$14:HX191)+1,0)</f>
        <v>0</v>
      </c>
      <c r="HY192" s="293">
        <f>IF(HL192&lt;&gt;"",MAX(HY$14:HY191)+1,0)</f>
        <v>0</v>
      </c>
      <c r="HZ192" s="75">
        <f t="shared" si="354"/>
        <v>6</v>
      </c>
      <c r="IA192" s="75">
        <f t="shared" si="355"/>
        <v>0</v>
      </c>
      <c r="IB192" s="75">
        <f t="shared" si="356"/>
        <v>8</v>
      </c>
      <c r="IC192" s="75">
        <f t="shared" si="357"/>
        <v>0</v>
      </c>
      <c r="ID192" s="395" t="str">
        <f t="shared" si="358"/>
        <v/>
      </c>
      <c r="IE192" s="394">
        <f>IF(ISNUMBER(MATCH(GA192,$IC$15:$IC$313,0)),0,MAX(IE$14:IE191)+1)</f>
        <v>0</v>
      </c>
      <c r="IF192" s="394" t="str">
        <f t="shared" si="359"/>
        <v/>
      </c>
      <c r="IG192" s="383"/>
      <c r="IH192" s="80"/>
      <c r="II192" s="19"/>
      <c r="IJ192" s="282"/>
      <c r="IK192" s="71"/>
      <c r="IL192" s="19"/>
      <c r="IM192" s="19"/>
      <c r="IN192" s="19"/>
      <c r="IO192" s="19"/>
      <c r="IP192" s="19"/>
      <c r="IQ192" s="19"/>
      <c r="IR192" s="19"/>
      <c r="IS192" s="19"/>
      <c r="IT192" s="19"/>
      <c r="IU192" s="19"/>
      <c r="IV192" s="19"/>
      <c r="IW192" s="19"/>
      <c r="IX192" s="19"/>
      <c r="IY192" s="19"/>
      <c r="IZ192" s="19"/>
      <c r="JW192" s="71"/>
      <c r="JX192" s="293" t="str">
        <f>IF(AND(ISNUMBER(JX$14),ISNUMBER(MATCH($IC192,DJ$15:DJ$313,0))),$IC192,"")</f>
        <v/>
      </c>
      <c r="JY192" s="293" t="str">
        <f>IF(AND(ISNUMBER(JY$14),ISNUMBER(MATCH($IC192,DK$15:DK$313,0))),$IC192,"")</f>
        <v/>
      </c>
      <c r="JZ192" s="293" t="str">
        <f>IF(AND(ISNUMBER(JZ$14),ISNUMBER(MATCH($IC192,DL$15:DL$313,0))),$IC192,"")</f>
        <v/>
      </c>
      <c r="KA192" s="293" t="str">
        <f>IF(AND(ISNUMBER(KA$14),ISNUMBER(MATCH($IC192,DM$15:DM$313,0))),$IC192,"")</f>
        <v/>
      </c>
      <c r="KB192" s="293" t="str">
        <f>IF(AND(ISNUMBER(KB$14),ISNUMBER(MATCH($IC192,DN$15:DN$313,0))),$IC192,"")</f>
        <v/>
      </c>
      <c r="KC192" s="293" t="str">
        <f>IF(AND(ISNUMBER(KC$14),ISNUMBER(MATCH($IC192,DO$15:DO$313,0))),$IC192,"")</f>
        <v/>
      </c>
      <c r="KD192" s="293" t="str">
        <f>IF(AND(ISNUMBER(KD$14),ISNUMBER(MATCH($IC192,DP$15:DP$313,0))),$IC192,"")</f>
        <v/>
      </c>
      <c r="KE192" s="293" t="str">
        <f>IF(AND(ISNUMBER(KE$14),ISNUMBER(MATCH($IC192,DQ$15:DQ$313,0))),$IC192,"")</f>
        <v/>
      </c>
      <c r="KF192" s="293" t="str">
        <f>IF(AND(ISNUMBER(KF$14),ISNUMBER(MATCH($IC192,DR$15:DR$313,0))),$IC192,"")</f>
        <v/>
      </c>
      <c r="KG192" s="293" t="str">
        <f>IF(AND(ISNUMBER(KG$14),ISNUMBER(MATCH($IC192,DS$15:DS$313,0))),$IC192,"")</f>
        <v/>
      </c>
      <c r="KH192" s="293" t="str">
        <f>IF(AND(ISNUMBER(KH$14),ISNUMBER(MATCH($IC192,DT$15:DT$313,0))),$IC192,"")</f>
        <v/>
      </c>
      <c r="KI192" s="293" t="str">
        <f>IF(AND(ISNUMBER(KI$14),ISNUMBER(MATCH($IC192,DU$15:DU$313,0))),$IC192,"")</f>
        <v/>
      </c>
      <c r="KJ192" s="293" t="str">
        <f>IF(AND(ISNUMBER(KJ$14),ISNUMBER(MATCH($IC192,DV$15:DV$313,0))),$IC192,"")</f>
        <v/>
      </c>
      <c r="KK192" s="293" t="str">
        <f>IF(AND(ISNUMBER(KK$14),ISNUMBER(MATCH($IC192,DW$15:DW$313,0))),$IC192,"")</f>
        <v/>
      </c>
      <c r="KL192" s="293" t="str">
        <f>IF(AND(ISNUMBER(KL$14),ISNUMBER(MATCH($IC192,DX$15:DX$313,0))),$IC192,"")</f>
        <v/>
      </c>
      <c r="KM192" s="293" t="str">
        <f>IF(AND(ISNUMBER(KM$14),ISNUMBER(MATCH($IC192,DY$15:DY$313,0))),$IC192,"")</f>
        <v/>
      </c>
      <c r="KN192" s="293" t="str">
        <f>IF(AND(ISNUMBER(KN$14),ISNUMBER(MATCH($IC192,DZ$15:DZ$313,0))),$IC192,"")</f>
        <v/>
      </c>
      <c r="KO192" s="293" t="str">
        <f>IF(AND(ISNUMBER(KO$14),ISNUMBER(MATCH($IC192,EA$15:EA$313,0))),$IC192,"")</f>
        <v/>
      </c>
      <c r="KP192" s="293" t="str">
        <f>IF(AND(ISNUMBER(KP$14),ISNUMBER(MATCH($IC192,EB$15:EB$313,0))),$IC192,"")</f>
        <v/>
      </c>
      <c r="KQ192" s="293" t="str">
        <f>IF(AND(ISNUMBER(KQ$14),ISNUMBER(MATCH($IC192,EC$15:EC$313,0))),$IC192,"")</f>
        <v/>
      </c>
      <c r="KR192" s="293" t="str">
        <f>IF(AND(ISNUMBER(KR$14),ISNUMBER(MATCH($IC192,ED$15:ED$313,0))),$IC192,"")</f>
        <v/>
      </c>
      <c r="KS192" s="293" t="str">
        <f>IF(AND(ISNUMBER(KS$14),ISNUMBER(MATCH($IC192,EE$15:EE$313,0))),$IC192,"")</f>
        <v/>
      </c>
      <c r="KT192" s="293" t="str">
        <f>IF(AND(ISNUMBER(KT$14),ISNUMBER(MATCH($IC192,EF$15:EF$313,0))),$IC192,"")</f>
        <v/>
      </c>
      <c r="KU192" s="293" t="str">
        <f>IF(AND(ISNUMBER(KU$14),ISNUMBER(MATCH($IC192,EG$15:EG$313,0))),$IC192,"")</f>
        <v/>
      </c>
      <c r="KV192" s="293" t="str">
        <f>IF(AND(ISNUMBER(KV$14),ISNUMBER(MATCH($IC192,EH$15:EH$313,0))),$IC192,"")</f>
        <v/>
      </c>
      <c r="KW192" s="293" t="str">
        <f>IF(AND(ISNUMBER(KW$14),ISNUMBER(MATCH($IC192,EI$15:EI$313,0))),$IC192,"")</f>
        <v/>
      </c>
      <c r="KX192" s="293" t="str">
        <f>IF(AND(ISNUMBER(KX$14),ISNUMBER(MATCH($IC192,EJ$15:EJ$313,0))),$IC192,"")</f>
        <v/>
      </c>
      <c r="KY192" s="293" t="str">
        <f>IF(AND(ISNUMBER(KY$14),ISNUMBER(MATCH($IC192,EK$15:EK$313,0))),$IC192,"")</f>
        <v/>
      </c>
      <c r="KZ192" s="293"/>
      <c r="LA192" s="293"/>
      <c r="LB192" s="293"/>
      <c r="LC192" s="75">
        <f>COUNTIF(JX192:KY192,"="&amp;IC192)</f>
        <v>0</v>
      </c>
      <c r="LD192" s="71"/>
      <c r="LE192" s="71"/>
      <c r="LF192" s="71"/>
      <c r="LG192" s="71"/>
      <c r="LH192" s="71"/>
      <c r="LI192" s="71"/>
      <c r="LJ192" s="71"/>
      <c r="LK192" s="71"/>
      <c r="LL192" s="71"/>
      <c r="LM192" s="71"/>
      <c r="LN192" s="71"/>
      <c r="LO192" s="71"/>
      <c r="LP192" s="71"/>
      <c r="LQ192" s="71"/>
    </row>
    <row r="193" spans="1:329" ht="6" customHeight="1" x14ac:dyDescent="0.25">
      <c r="A193" s="80"/>
      <c r="B193" s="305">
        <f t="shared" si="360"/>
        <v>179</v>
      </c>
      <c r="C193" s="207" t="s">
        <v>476</v>
      </c>
      <c r="D193" s="307" t="s">
        <v>508</v>
      </c>
      <c r="E193" s="71"/>
      <c r="F193" s="260"/>
      <c r="G193" s="261"/>
      <c r="H193" s="262"/>
      <c r="I193" s="260"/>
      <c r="J193" s="261"/>
      <c r="K193" s="262"/>
      <c r="L193" s="260"/>
      <c r="M193" s="261"/>
      <c r="N193" s="262"/>
      <c r="O193" s="260"/>
      <c r="P193" s="261"/>
      <c r="Q193" s="262"/>
      <c r="R193" s="260"/>
      <c r="S193" s="261"/>
      <c r="T193" s="262"/>
      <c r="U193" s="260"/>
      <c r="V193" s="261"/>
      <c r="W193" s="262"/>
      <c r="X193" s="260"/>
      <c r="Y193" s="261"/>
      <c r="Z193" s="262"/>
      <c r="AA193" s="260"/>
      <c r="AB193" s="261"/>
      <c r="AC193" s="262"/>
      <c r="AD193" s="260"/>
      <c r="AE193" s="261"/>
      <c r="AF193" s="262"/>
      <c r="AG193" s="260"/>
      <c r="AH193" s="261"/>
      <c r="AI193" s="262"/>
      <c r="AJ193" s="260"/>
      <c r="AK193" s="261"/>
      <c r="AL193" s="262"/>
      <c r="AM193" s="260"/>
      <c r="AN193" s="261"/>
      <c r="AO193" s="262"/>
      <c r="AP193" s="283"/>
      <c r="AQ193" s="356"/>
      <c r="AR193" s="351"/>
      <c r="AS193" s="283"/>
      <c r="AT193" s="356"/>
      <c r="AU193" s="351"/>
      <c r="AV193" s="260"/>
      <c r="AW193" s="261"/>
      <c r="AX193" s="262"/>
      <c r="AY193" s="260"/>
      <c r="AZ193" s="261"/>
      <c r="BA193" s="262"/>
      <c r="BB193" s="260"/>
      <c r="BC193" s="261"/>
      <c r="BD193" s="262"/>
      <c r="BE193" s="260"/>
      <c r="BF193" s="261"/>
      <c r="BG193" s="262"/>
      <c r="BH193" s="260"/>
      <c r="BI193" s="261"/>
      <c r="BJ193" s="262"/>
      <c r="BK193" s="260"/>
      <c r="BL193" s="261"/>
      <c r="BM193" s="262"/>
      <c r="BN193" s="260"/>
      <c r="BO193" s="261"/>
      <c r="BP193" s="262"/>
      <c r="BQ193" s="260"/>
      <c r="BR193" s="261"/>
      <c r="BS193" s="262"/>
      <c r="BT193" s="260"/>
      <c r="BU193" s="261"/>
      <c r="BV193" s="262"/>
      <c r="BW193" s="260"/>
      <c r="BX193" s="261"/>
      <c r="BY193" s="262"/>
      <c r="BZ193" s="260"/>
      <c r="CA193" s="261"/>
      <c r="CB193" s="262"/>
      <c r="CC193" s="260"/>
      <c r="CD193" s="261"/>
      <c r="CE193" s="262"/>
      <c r="CF193" s="376" t="s">
        <v>2</v>
      </c>
      <c r="CG193" s="229"/>
      <c r="CH193" s="230" t="str">
        <f>IF(ISNUMBER(FW193),IF(ISNUMBER(MATCH(GA193,$CG$15:$CG$313,0)),0,MAX(CH$14:CH192)+1),"")</f>
        <v/>
      </c>
      <c r="CI193" s="7" t="str">
        <f t="shared" si="265"/>
        <v/>
      </c>
      <c r="CJ193" s="7" t="str">
        <f t="shared" si="266"/>
        <v/>
      </c>
      <c r="CK193" s="7" t="str">
        <f t="shared" si="267"/>
        <v/>
      </c>
      <c r="CL193" s="7" t="str">
        <f t="shared" si="268"/>
        <v/>
      </c>
      <c r="CM193" s="7" t="str">
        <f t="shared" si="269"/>
        <v/>
      </c>
      <c r="CN193" s="7" t="str">
        <f t="shared" si="270"/>
        <v/>
      </c>
      <c r="CO193" s="7" t="str">
        <f t="shared" si="271"/>
        <v/>
      </c>
      <c r="CP193" s="7" t="str">
        <f t="shared" si="272"/>
        <v/>
      </c>
      <c r="CQ193" s="7" t="str">
        <f t="shared" si="273"/>
        <v/>
      </c>
      <c r="CR193" s="7" t="str">
        <f t="shared" si="274"/>
        <v/>
      </c>
      <c r="CS193" s="7" t="str">
        <f t="shared" si="275"/>
        <v/>
      </c>
      <c r="CT193" s="7" t="str">
        <f t="shared" si="276"/>
        <v/>
      </c>
      <c r="CU193" s="7" t="str">
        <f t="shared" si="277"/>
        <v/>
      </c>
      <c r="CV193" s="7">
        <f t="shared" si="278"/>
        <v>32</v>
      </c>
      <c r="CW193" s="7" t="str">
        <f t="shared" si="279"/>
        <v/>
      </c>
      <c r="CX193" s="7" t="str">
        <f t="shared" si="280"/>
        <v/>
      </c>
      <c r="CY193" s="7" t="str">
        <f t="shared" si="281"/>
        <v/>
      </c>
      <c r="CZ193" s="7" t="str">
        <f t="shared" si="282"/>
        <v/>
      </c>
      <c r="DA193" s="7" t="str">
        <f t="shared" si="283"/>
        <v/>
      </c>
      <c r="DB193" s="7" t="str">
        <f t="shared" si="284"/>
        <v/>
      </c>
      <c r="DC193" s="7" t="str">
        <f t="shared" si="285"/>
        <v/>
      </c>
      <c r="DD193" s="7" t="str">
        <f t="shared" si="286"/>
        <v/>
      </c>
      <c r="DE193" s="7" t="str">
        <f t="shared" si="287"/>
        <v/>
      </c>
      <c r="DF193" s="7">
        <f t="shared" si="288"/>
        <v>23</v>
      </c>
      <c r="DG193" s="7" t="str">
        <f t="shared" si="289"/>
        <v/>
      </c>
      <c r="DH193" s="7" t="str">
        <f t="shared" si="290"/>
        <v/>
      </c>
      <c r="DI193" s="65" t="s">
        <v>2</v>
      </c>
      <c r="DJ193" s="309" t="str">
        <f t="shared" si="291"/>
        <v>-</v>
      </c>
      <c r="DK193" s="309" t="str">
        <f t="shared" si="292"/>
        <v>-</v>
      </c>
      <c r="DL193" s="309" t="str">
        <f t="shared" si="293"/>
        <v>-</v>
      </c>
      <c r="DM193" s="309" t="str">
        <f t="shared" si="294"/>
        <v>-</v>
      </c>
      <c r="DN193" s="309" t="str">
        <f t="shared" si="295"/>
        <v>-</v>
      </c>
      <c r="DO193" s="309" t="str">
        <f t="shared" si="296"/>
        <v>-</v>
      </c>
      <c r="DP193" s="309" t="str">
        <f t="shared" si="297"/>
        <v>-</v>
      </c>
      <c r="DQ193" s="309" t="str">
        <f t="shared" si="298"/>
        <v>-</v>
      </c>
      <c r="DR193" s="309" t="str">
        <f t="shared" si="299"/>
        <v>-</v>
      </c>
      <c r="DS193" s="309" t="str">
        <f t="shared" si="300"/>
        <v>-</v>
      </c>
      <c r="DT193" s="309" t="str">
        <f t="shared" si="301"/>
        <v>-</v>
      </c>
      <c r="DU193" s="309" t="str">
        <f t="shared" si="302"/>
        <v>-</v>
      </c>
      <c r="DV193" s="309" t="str">
        <f t="shared" si="303"/>
        <v>-</v>
      </c>
      <c r="DW193" s="309" t="str">
        <f t="shared" si="304"/>
        <v>linear_acceleration</v>
      </c>
      <c r="DX193" s="309" t="str">
        <f t="shared" si="305"/>
        <v>-</v>
      </c>
      <c r="DY193" s="309" t="str">
        <f t="shared" si="306"/>
        <v>-</v>
      </c>
      <c r="DZ193" s="309" t="str">
        <f t="shared" si="307"/>
        <v>-</v>
      </c>
      <c r="EA193" s="309" t="str">
        <f t="shared" si="308"/>
        <v>-</v>
      </c>
      <c r="EB193" s="309" t="str">
        <f t="shared" si="309"/>
        <v>-</v>
      </c>
      <c r="EC193" s="309" t="str">
        <f t="shared" si="310"/>
        <v>-</v>
      </c>
      <c r="ED193" s="309" t="str">
        <f t="shared" si="311"/>
        <v>-</v>
      </c>
      <c r="EE193" s="309" t="str">
        <f t="shared" si="312"/>
        <v>-</v>
      </c>
      <c r="EF193" s="309" t="str">
        <f t="shared" si="313"/>
        <v>-</v>
      </c>
      <c r="EG193" s="309" t="str">
        <f t="shared" si="314"/>
        <v>linear_acceleration</v>
      </c>
      <c r="EH193" s="309" t="str">
        <f t="shared" si="315"/>
        <v>-</v>
      </c>
      <c r="EI193" s="309" t="str">
        <f t="shared" si="316"/>
        <v>-</v>
      </c>
      <c r="EJ193" s="7"/>
      <c r="EK193" s="7"/>
      <c r="EL193" s="7"/>
      <c r="EM193" s="34"/>
      <c r="EN193" s="66" t="str">
        <f t="shared" si="317"/>
        <v>-</v>
      </c>
      <c r="EO193" s="66" t="str">
        <f t="shared" si="318"/>
        <v>-</v>
      </c>
      <c r="EP193" s="66" t="str">
        <f t="shared" si="319"/>
        <v>-</v>
      </c>
      <c r="EQ193" s="66" t="str">
        <f t="shared" si="320"/>
        <v>-</v>
      </c>
      <c r="ER193" s="66" t="str">
        <f t="shared" si="321"/>
        <v>-</v>
      </c>
      <c r="ES193" s="66" t="str">
        <f t="shared" si="322"/>
        <v>-</v>
      </c>
      <c r="ET193" s="66" t="str">
        <f t="shared" si="323"/>
        <v>-</v>
      </c>
      <c r="EU193" s="66" t="str">
        <f t="shared" si="324"/>
        <v>-</v>
      </c>
      <c r="EV193" s="66" t="str">
        <f t="shared" si="325"/>
        <v>-</v>
      </c>
      <c r="EW193" s="66" t="str">
        <f t="shared" si="326"/>
        <v>-</v>
      </c>
      <c r="EX193" s="66" t="str">
        <f t="shared" si="327"/>
        <v>-</v>
      </c>
      <c r="EY193" s="66" t="str">
        <f t="shared" si="328"/>
        <v>-</v>
      </c>
      <c r="EZ193" s="66" t="str">
        <f t="shared" si="329"/>
        <v>-</v>
      </c>
      <c r="FA193" s="66" t="str">
        <f t="shared" si="330"/>
        <v>bicgstab</v>
      </c>
      <c r="FB193" s="66" t="str">
        <f t="shared" si="331"/>
        <v>-</v>
      </c>
      <c r="FC193" s="66" t="str">
        <f t="shared" si="332"/>
        <v>-</v>
      </c>
      <c r="FD193" s="66" t="str">
        <f t="shared" si="333"/>
        <v>-</v>
      </c>
      <c r="FE193" s="66" t="str">
        <f t="shared" si="334"/>
        <v>-</v>
      </c>
      <c r="FF193" s="66" t="str">
        <f t="shared" si="335"/>
        <v>-</v>
      </c>
      <c r="FG193" s="66" t="str">
        <f t="shared" si="336"/>
        <v>-</v>
      </c>
      <c r="FH193" s="66" t="str">
        <f t="shared" si="337"/>
        <v>-</v>
      </c>
      <c r="FI193" s="66" t="str">
        <f t="shared" si="338"/>
        <v>-</v>
      </c>
      <c r="FJ193" s="66" t="str">
        <f t="shared" si="339"/>
        <v>-</v>
      </c>
      <c r="FK193" s="66" t="str">
        <f t="shared" si="340"/>
        <v>BICGSTAB</v>
      </c>
      <c r="FL193" s="66" t="str">
        <f t="shared" si="341"/>
        <v>-</v>
      </c>
      <c r="FM193" s="66" t="str">
        <f t="shared" si="342"/>
        <v>-</v>
      </c>
      <c r="FN193" s="7"/>
      <c r="FO193" s="7"/>
      <c r="FP193" s="7"/>
      <c r="FQ193" s="97" t="s">
        <v>2</v>
      </c>
      <c r="FR193" s="71"/>
      <c r="FS193" s="7">
        <f>IF(ISNUMBER(INDEX($CI$15:$DI$314,$B193,GC$5)),MAX(FS$14:FS192)+1,0)</f>
        <v>0</v>
      </c>
      <c r="FT193" s="7" t="str">
        <f t="shared" si="343"/>
        <v/>
      </c>
      <c r="FU193" s="7" t="str">
        <f t="shared" si="344"/>
        <v/>
      </c>
      <c r="FV193" s="291">
        <f t="shared" si="345"/>
        <v>179</v>
      </c>
      <c r="FW193" s="291" t="str">
        <f t="shared" si="346"/>
        <v/>
      </c>
      <c r="FX193" s="291"/>
      <c r="FY193" s="85" t="str">
        <f t="shared" si="347"/>
        <v/>
      </c>
      <c r="FZ193" s="338">
        <f t="shared" si="348"/>
        <v>0</v>
      </c>
      <c r="GA193" s="316" t="str">
        <f t="shared" si="349"/>
        <v/>
      </c>
      <c r="GB193" s="28" t="str">
        <f t="shared" si="350"/>
        <v/>
      </c>
      <c r="GC193" s="243"/>
      <c r="GD193" s="72"/>
      <c r="GE193" s="72"/>
      <c r="GF193" s="72"/>
      <c r="GG193" s="72"/>
      <c r="GH193" s="72"/>
      <c r="GI193" s="72"/>
      <c r="GJ193" s="72"/>
      <c r="GK193" s="72"/>
      <c r="GL193" s="72"/>
      <c r="GM193" s="72"/>
      <c r="GN193" s="72"/>
      <c r="GO193" s="279" t="str">
        <f>IF(IF(ISNUMBER(MATCH(INDEX($HA193:$LB193,1,GO$14),$GA$15:$GA$313,0)),1,"")=1,INDEX($HA193:$LB193,1,GO$14),"")</f>
        <v/>
      </c>
      <c r="GP193" s="286" t="str">
        <f t="shared" si="351"/>
        <v/>
      </c>
      <c r="GQ193" s="72"/>
      <c r="GR193" s="339" t="str">
        <f>IF(ISNUMBER(IF193),INDEX($GA$15:$GA$313,MATCH(IF193,$IE$15:$IE$190,0),1),"")</f>
        <v/>
      </c>
      <c r="GS193" s="341" t="str">
        <f t="shared" si="352"/>
        <v/>
      </c>
      <c r="GT193" s="340" t="str">
        <f t="shared" si="353"/>
        <v/>
      </c>
      <c r="GU193" s="72"/>
      <c r="GV193" s="72"/>
      <c r="GW193" s="72"/>
      <c r="GX193" s="72"/>
      <c r="GY193" s="72"/>
      <c r="GZ193" s="71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293">
        <f>IF(HA193&lt;&gt;"",MAX(HN$14:HN192)+1,0)</f>
        <v>0</v>
      </c>
      <c r="HO193" s="293">
        <f>IF(HB193&lt;&gt;"",MAX(HO$14:HO192)+1,0)</f>
        <v>0</v>
      </c>
      <c r="HP193" s="293">
        <f>IF(HC193&lt;&gt;"",MAX(HP$14:HP192)+1,0)</f>
        <v>0</v>
      </c>
      <c r="HQ193" s="293">
        <f>IF(HD193&lt;&gt;"",MAX(HQ$14:HQ192)+1,0)</f>
        <v>0</v>
      </c>
      <c r="HR193" s="293">
        <f>IF(HE193&lt;&gt;"",MAX(HR$14:HR192)+1,0)</f>
        <v>0</v>
      </c>
      <c r="HS193" s="293">
        <f>IF(HF193&lt;&gt;"",MAX(HS$14:HS192)+1,0)</f>
        <v>0</v>
      </c>
      <c r="HT193" s="293">
        <f>IF(HG193&lt;&gt;"",MAX(HT$14:HT192)+1,0)</f>
        <v>0</v>
      </c>
      <c r="HU193" s="293">
        <f>IF(HH193&lt;&gt;"",MAX(HU$14:HU192)+1,0)</f>
        <v>0</v>
      </c>
      <c r="HV193" s="293">
        <f>IF(HI193&lt;&gt;"",MAX(HV$14:HV192)+1,0)</f>
        <v>0</v>
      </c>
      <c r="HW193" s="293">
        <f>IF(HJ193&lt;&gt;"",MAX(HW$14:HW192)+1,0)</f>
        <v>0</v>
      </c>
      <c r="HX193" s="293">
        <f>IF(HK193&lt;&gt;"",MAX(HX$14:HX192)+1,0)</f>
        <v>0</v>
      </c>
      <c r="HY193" s="293">
        <f>IF(HL193&lt;&gt;"",MAX(HY$14:HY192)+1,0)</f>
        <v>0</v>
      </c>
      <c r="HZ193" s="75">
        <f t="shared" si="354"/>
        <v>6</v>
      </c>
      <c r="IA193" s="75">
        <f t="shared" si="355"/>
        <v>0</v>
      </c>
      <c r="IB193" s="75">
        <f t="shared" si="356"/>
        <v>9</v>
      </c>
      <c r="IC193" s="75">
        <f t="shared" si="357"/>
        <v>0</v>
      </c>
      <c r="ID193" s="395" t="str">
        <f t="shared" si="358"/>
        <v/>
      </c>
      <c r="IE193" s="394">
        <f>IF(ISNUMBER(MATCH(GA193,$IC$15:$IC$313,0)),0,MAX(IE$14:IE192)+1)</f>
        <v>0</v>
      </c>
      <c r="IF193" s="394" t="str">
        <f t="shared" si="359"/>
        <v/>
      </c>
      <c r="IG193" s="383"/>
      <c r="IH193" s="80"/>
      <c r="II193" s="19"/>
      <c r="IJ193" s="282"/>
      <c r="IK193" s="71"/>
      <c r="IL193" s="19"/>
      <c r="IM193" s="19"/>
      <c r="IN193" s="19"/>
      <c r="IO193" s="19"/>
      <c r="IP193" s="19"/>
      <c r="IQ193" s="19"/>
      <c r="IR193" s="19"/>
      <c r="IS193" s="19"/>
      <c r="IT193" s="19"/>
      <c r="IU193" s="19"/>
      <c r="IV193" s="19"/>
      <c r="IW193" s="19"/>
      <c r="IX193" s="19"/>
      <c r="IY193" s="19"/>
      <c r="IZ193" s="19"/>
      <c r="JW193" s="71"/>
      <c r="JX193" s="293" t="str">
        <f>IF(AND(ISNUMBER(JX$14),ISNUMBER(MATCH($IC193,DJ$15:DJ$313,0))),$IC193,"")</f>
        <v/>
      </c>
      <c r="JY193" s="293" t="str">
        <f>IF(AND(ISNUMBER(JY$14),ISNUMBER(MATCH($IC193,DK$15:DK$313,0))),$IC193,"")</f>
        <v/>
      </c>
      <c r="JZ193" s="293" t="str">
        <f>IF(AND(ISNUMBER(JZ$14),ISNUMBER(MATCH($IC193,DL$15:DL$313,0))),$IC193,"")</f>
        <v/>
      </c>
      <c r="KA193" s="293" t="str">
        <f>IF(AND(ISNUMBER(KA$14),ISNUMBER(MATCH($IC193,DM$15:DM$313,0))),$IC193,"")</f>
        <v/>
      </c>
      <c r="KB193" s="293" t="str">
        <f>IF(AND(ISNUMBER(KB$14),ISNUMBER(MATCH($IC193,DN$15:DN$313,0))),$IC193,"")</f>
        <v/>
      </c>
      <c r="KC193" s="293" t="str">
        <f>IF(AND(ISNUMBER(KC$14),ISNUMBER(MATCH($IC193,DO$15:DO$313,0))),$IC193,"")</f>
        <v/>
      </c>
      <c r="KD193" s="293" t="str">
        <f>IF(AND(ISNUMBER(KD$14),ISNUMBER(MATCH($IC193,DP$15:DP$313,0))),$IC193,"")</f>
        <v/>
      </c>
      <c r="KE193" s="293" t="str">
        <f>IF(AND(ISNUMBER(KE$14),ISNUMBER(MATCH($IC193,DQ$15:DQ$313,0))),$IC193,"")</f>
        <v/>
      </c>
      <c r="KF193" s="293" t="str">
        <f>IF(AND(ISNUMBER(KF$14),ISNUMBER(MATCH($IC193,DR$15:DR$313,0))),$IC193,"")</f>
        <v/>
      </c>
      <c r="KG193" s="293" t="str">
        <f>IF(AND(ISNUMBER(KG$14),ISNUMBER(MATCH($IC193,DS$15:DS$313,0))),$IC193,"")</f>
        <v/>
      </c>
      <c r="KH193" s="293" t="str">
        <f>IF(AND(ISNUMBER(KH$14),ISNUMBER(MATCH($IC193,DT$15:DT$313,0))),$IC193,"")</f>
        <v/>
      </c>
      <c r="KI193" s="293" t="str">
        <f>IF(AND(ISNUMBER(KI$14),ISNUMBER(MATCH($IC193,DU$15:DU$313,0))),$IC193,"")</f>
        <v/>
      </c>
      <c r="KJ193" s="293" t="str">
        <f>IF(AND(ISNUMBER(KJ$14),ISNUMBER(MATCH($IC193,DV$15:DV$313,0))),$IC193,"")</f>
        <v/>
      </c>
      <c r="KK193" s="293" t="str">
        <f>IF(AND(ISNUMBER(KK$14),ISNUMBER(MATCH($IC193,DW$15:DW$313,0))),$IC193,"")</f>
        <v/>
      </c>
      <c r="KL193" s="293" t="str">
        <f>IF(AND(ISNUMBER(KL$14),ISNUMBER(MATCH($IC193,DX$15:DX$313,0))),$IC193,"")</f>
        <v/>
      </c>
      <c r="KM193" s="293" t="str">
        <f>IF(AND(ISNUMBER(KM$14),ISNUMBER(MATCH($IC193,DY$15:DY$313,0))),$IC193,"")</f>
        <v/>
      </c>
      <c r="KN193" s="293" t="str">
        <f>IF(AND(ISNUMBER(KN$14),ISNUMBER(MATCH($IC193,DZ$15:DZ$313,0))),$IC193,"")</f>
        <v/>
      </c>
      <c r="KO193" s="293" t="str">
        <f>IF(AND(ISNUMBER(KO$14),ISNUMBER(MATCH($IC193,EA$15:EA$313,0))),$IC193,"")</f>
        <v/>
      </c>
      <c r="KP193" s="293" t="str">
        <f>IF(AND(ISNUMBER(KP$14),ISNUMBER(MATCH($IC193,EB$15:EB$313,0))),$IC193,"")</f>
        <v/>
      </c>
      <c r="KQ193" s="293" t="str">
        <f>IF(AND(ISNUMBER(KQ$14),ISNUMBER(MATCH($IC193,EC$15:EC$313,0))),$IC193,"")</f>
        <v/>
      </c>
      <c r="KR193" s="293" t="str">
        <f>IF(AND(ISNUMBER(KR$14),ISNUMBER(MATCH($IC193,ED$15:ED$313,0))),$IC193,"")</f>
        <v/>
      </c>
      <c r="KS193" s="293" t="str">
        <f>IF(AND(ISNUMBER(KS$14),ISNUMBER(MATCH($IC193,EE$15:EE$313,0))),$IC193,"")</f>
        <v/>
      </c>
      <c r="KT193" s="293" t="str">
        <f>IF(AND(ISNUMBER(KT$14),ISNUMBER(MATCH($IC193,EF$15:EF$313,0))),$IC193,"")</f>
        <v/>
      </c>
      <c r="KU193" s="293" t="str">
        <f>IF(AND(ISNUMBER(KU$14),ISNUMBER(MATCH($IC193,EG$15:EG$313,0))),$IC193,"")</f>
        <v/>
      </c>
      <c r="KV193" s="293" t="str">
        <f>IF(AND(ISNUMBER(KV$14),ISNUMBER(MATCH($IC193,EH$15:EH$313,0))),$IC193,"")</f>
        <v/>
      </c>
      <c r="KW193" s="293" t="str">
        <f>IF(AND(ISNUMBER(KW$14),ISNUMBER(MATCH($IC193,EI$15:EI$313,0))),$IC193,"")</f>
        <v/>
      </c>
      <c r="KX193" s="293" t="str">
        <f>IF(AND(ISNUMBER(KX$14),ISNUMBER(MATCH($IC193,EJ$15:EJ$313,0))),$IC193,"")</f>
        <v/>
      </c>
      <c r="KY193" s="293" t="str">
        <f>IF(AND(ISNUMBER(KY$14),ISNUMBER(MATCH($IC193,EK$15:EK$313,0))),$IC193,"")</f>
        <v/>
      </c>
      <c r="KZ193" s="293"/>
      <c r="LA193" s="293"/>
      <c r="LB193" s="293"/>
      <c r="LC193" s="75">
        <f>COUNTIF(JX193:KY193,"="&amp;IC193)</f>
        <v>0</v>
      </c>
      <c r="LD193" s="71"/>
      <c r="LE193" s="71"/>
      <c r="LF193" s="71"/>
      <c r="LG193" s="71"/>
      <c r="LH193" s="71"/>
      <c r="LI193" s="71"/>
      <c r="LJ193" s="71"/>
      <c r="LK193" s="71"/>
      <c r="LL193" s="71"/>
      <c r="LM193" s="71"/>
      <c r="LN193" s="71"/>
      <c r="LO193" s="71"/>
      <c r="LP193" s="71"/>
      <c r="LQ193" s="71"/>
    </row>
    <row r="194" spans="1:329" ht="6" customHeight="1" x14ac:dyDescent="0.25">
      <c r="A194" s="80"/>
      <c r="B194" s="305">
        <f t="shared" si="360"/>
        <v>180</v>
      </c>
      <c r="C194" s="207" t="s">
        <v>478</v>
      </c>
      <c r="D194" s="307" t="s">
        <v>494</v>
      </c>
      <c r="E194" s="71"/>
      <c r="F194" s="260"/>
      <c r="G194" s="261"/>
      <c r="H194" s="262"/>
      <c r="I194" s="260"/>
      <c r="J194" s="261"/>
      <c r="K194" s="262"/>
      <c r="L194" s="260"/>
      <c r="M194" s="261"/>
      <c r="N194" s="262"/>
      <c r="O194" s="260"/>
      <c r="P194" s="261"/>
      <c r="Q194" s="262"/>
      <c r="R194" s="260"/>
      <c r="S194" s="261"/>
      <c r="T194" s="262"/>
      <c r="U194" s="260"/>
      <c r="V194" s="261"/>
      <c r="W194" s="262"/>
      <c r="X194" s="260"/>
      <c r="Y194" s="261"/>
      <c r="Z194" s="262"/>
      <c r="AA194" s="260"/>
      <c r="AB194" s="261"/>
      <c r="AC194" s="262"/>
      <c r="AD194" s="260"/>
      <c r="AE194" s="261"/>
      <c r="AF194" s="262"/>
      <c r="AG194" s="260"/>
      <c r="AH194" s="261"/>
      <c r="AI194" s="262"/>
      <c r="AJ194" s="260"/>
      <c r="AK194" s="261"/>
      <c r="AL194" s="262"/>
      <c r="AM194" s="260"/>
      <c r="AN194" s="261"/>
      <c r="AO194" s="262"/>
      <c r="AP194" s="283"/>
      <c r="AQ194" s="356"/>
      <c r="AR194" s="351"/>
      <c r="AS194" s="283"/>
      <c r="AT194" s="356"/>
      <c r="AU194" s="351"/>
      <c r="AV194" s="260"/>
      <c r="AW194" s="261"/>
      <c r="AX194" s="262"/>
      <c r="AY194" s="260"/>
      <c r="AZ194" s="261"/>
      <c r="BA194" s="262"/>
      <c r="BB194" s="260"/>
      <c r="BC194" s="261"/>
      <c r="BD194" s="262"/>
      <c r="BE194" s="260"/>
      <c r="BF194" s="261"/>
      <c r="BG194" s="262"/>
      <c r="BH194" s="260"/>
      <c r="BI194" s="261"/>
      <c r="BJ194" s="262"/>
      <c r="BK194" s="260"/>
      <c r="BL194" s="261"/>
      <c r="BM194" s="262"/>
      <c r="BN194" s="260"/>
      <c r="BO194" s="261"/>
      <c r="BP194" s="262"/>
      <c r="BQ194" s="260"/>
      <c r="BR194" s="261"/>
      <c r="BS194" s="262"/>
      <c r="BT194" s="260"/>
      <c r="BU194" s="261"/>
      <c r="BV194" s="262"/>
      <c r="BW194" s="260"/>
      <c r="BX194" s="261"/>
      <c r="BY194" s="262"/>
      <c r="BZ194" s="260"/>
      <c r="CA194" s="261"/>
      <c r="CB194" s="262"/>
      <c r="CC194" s="260"/>
      <c r="CD194" s="261"/>
      <c r="CE194" s="262"/>
      <c r="CF194" s="376" t="s">
        <v>2</v>
      </c>
      <c r="CG194" s="229"/>
      <c r="CH194" s="230" t="str">
        <f>IF(ISNUMBER(FW194),IF(ISNUMBER(MATCH(GA194,$CG$15:$CG$313,0)),0,MAX(CH$14:CH193)+1),"")</f>
        <v/>
      </c>
      <c r="CI194" s="7" t="str">
        <f t="shared" si="265"/>
        <v/>
      </c>
      <c r="CJ194" s="7" t="str">
        <f t="shared" si="266"/>
        <v/>
      </c>
      <c r="CK194" s="7" t="str">
        <f t="shared" si="267"/>
        <v/>
      </c>
      <c r="CL194" s="7" t="str">
        <f t="shared" si="268"/>
        <v/>
      </c>
      <c r="CM194" s="7" t="str">
        <f t="shared" si="269"/>
        <v/>
      </c>
      <c r="CN194" s="7" t="str">
        <f t="shared" si="270"/>
        <v/>
      </c>
      <c r="CO194" s="7" t="str">
        <f t="shared" si="271"/>
        <v/>
      </c>
      <c r="CP194" s="7" t="str">
        <f t="shared" si="272"/>
        <v/>
      </c>
      <c r="CQ194" s="7" t="str">
        <f t="shared" si="273"/>
        <v/>
      </c>
      <c r="CR194" s="7" t="str">
        <f t="shared" si="274"/>
        <v/>
      </c>
      <c r="CS194" s="7" t="str">
        <f t="shared" si="275"/>
        <v/>
      </c>
      <c r="CT194" s="7" t="str">
        <f t="shared" si="276"/>
        <v/>
      </c>
      <c r="CU194" s="7" t="str">
        <f t="shared" si="277"/>
        <v/>
      </c>
      <c r="CV194" s="7" t="str">
        <f t="shared" si="278"/>
        <v/>
      </c>
      <c r="CW194" s="7" t="str">
        <f t="shared" si="279"/>
        <v/>
      </c>
      <c r="CX194" s="7" t="str">
        <f t="shared" si="280"/>
        <v/>
      </c>
      <c r="CY194" s="7" t="str">
        <f t="shared" si="281"/>
        <v/>
      </c>
      <c r="CZ194" s="7" t="str">
        <f t="shared" si="282"/>
        <v/>
      </c>
      <c r="DA194" s="7" t="str">
        <f t="shared" si="283"/>
        <v/>
      </c>
      <c r="DB194" s="7" t="str">
        <f t="shared" si="284"/>
        <v/>
      </c>
      <c r="DC194" s="7" t="str">
        <f t="shared" si="285"/>
        <v/>
      </c>
      <c r="DD194" s="7" t="str">
        <f t="shared" si="286"/>
        <v/>
      </c>
      <c r="DE194" s="7" t="str">
        <f t="shared" si="287"/>
        <v/>
      </c>
      <c r="DF194" s="7">
        <f t="shared" si="288"/>
        <v>24</v>
      </c>
      <c r="DG194" s="7" t="str">
        <f t="shared" si="289"/>
        <v/>
      </c>
      <c r="DH194" s="7" t="str">
        <f t="shared" si="290"/>
        <v/>
      </c>
      <c r="DI194" s="65" t="s">
        <v>2</v>
      </c>
      <c r="DJ194" s="309" t="str">
        <f t="shared" si="291"/>
        <v>-</v>
      </c>
      <c r="DK194" s="309" t="str">
        <f t="shared" si="292"/>
        <v>-</v>
      </c>
      <c r="DL194" s="309" t="str">
        <f t="shared" si="293"/>
        <v>-</v>
      </c>
      <c r="DM194" s="309" t="str">
        <f t="shared" si="294"/>
        <v>-</v>
      </c>
      <c r="DN194" s="309" t="str">
        <f t="shared" si="295"/>
        <v>-</v>
      </c>
      <c r="DO194" s="309" t="str">
        <f t="shared" si="296"/>
        <v>-</v>
      </c>
      <c r="DP194" s="309" t="str">
        <f t="shared" si="297"/>
        <v>-</v>
      </c>
      <c r="DQ194" s="309" t="str">
        <f t="shared" si="298"/>
        <v>-</v>
      </c>
      <c r="DR194" s="309" t="str">
        <f t="shared" si="299"/>
        <v>-</v>
      </c>
      <c r="DS194" s="309" t="str">
        <f t="shared" si="300"/>
        <v>-</v>
      </c>
      <c r="DT194" s="309" t="str">
        <f t="shared" si="301"/>
        <v>-</v>
      </c>
      <c r="DU194" s="309" t="str">
        <f t="shared" si="302"/>
        <v>-</v>
      </c>
      <c r="DV194" s="309" t="str">
        <f t="shared" si="303"/>
        <v>-</v>
      </c>
      <c r="DW194" s="309" t="str">
        <f t="shared" si="304"/>
        <v>-</v>
      </c>
      <c r="DX194" s="309" t="str">
        <f t="shared" si="305"/>
        <v>-</v>
      </c>
      <c r="DY194" s="309" t="str">
        <f t="shared" si="306"/>
        <v>-</v>
      </c>
      <c r="DZ194" s="309" t="str">
        <f t="shared" si="307"/>
        <v>-</v>
      </c>
      <c r="EA194" s="309" t="str">
        <f t="shared" si="308"/>
        <v>-</v>
      </c>
      <c r="EB194" s="309" t="str">
        <f t="shared" si="309"/>
        <v>-</v>
      </c>
      <c r="EC194" s="309" t="str">
        <f t="shared" si="310"/>
        <v>-</v>
      </c>
      <c r="ED194" s="309" t="str">
        <f t="shared" si="311"/>
        <v>-</v>
      </c>
      <c r="EE194" s="309" t="str">
        <f t="shared" si="312"/>
        <v>-</v>
      </c>
      <c r="EF194" s="309" t="str">
        <f t="shared" si="313"/>
        <v>-</v>
      </c>
      <c r="EG194" s="309" t="str">
        <f t="shared" si="314"/>
        <v>under_relaxation_theta</v>
      </c>
      <c r="EH194" s="309" t="str">
        <f t="shared" si="315"/>
        <v>-</v>
      </c>
      <c r="EI194" s="309" t="str">
        <f t="shared" si="316"/>
        <v>-</v>
      </c>
      <c r="EJ194" s="7"/>
      <c r="EK194" s="7"/>
      <c r="EL194" s="7"/>
      <c r="EM194" s="34"/>
      <c r="EN194" s="66" t="str">
        <f t="shared" si="317"/>
        <v>-</v>
      </c>
      <c r="EO194" s="66" t="str">
        <f t="shared" si="318"/>
        <v>-</v>
      </c>
      <c r="EP194" s="66" t="str">
        <f t="shared" si="319"/>
        <v>-</v>
      </c>
      <c r="EQ194" s="66" t="str">
        <f t="shared" si="320"/>
        <v>-</v>
      </c>
      <c r="ER194" s="66" t="str">
        <f t="shared" si="321"/>
        <v>-</v>
      </c>
      <c r="ES194" s="66" t="str">
        <f t="shared" si="322"/>
        <v>-</v>
      </c>
      <c r="ET194" s="66" t="str">
        <f t="shared" si="323"/>
        <v>-</v>
      </c>
      <c r="EU194" s="66" t="str">
        <f t="shared" si="324"/>
        <v>-</v>
      </c>
      <c r="EV194" s="66" t="str">
        <f t="shared" si="325"/>
        <v>-</v>
      </c>
      <c r="EW194" s="66" t="str">
        <f t="shared" si="326"/>
        <v>-</v>
      </c>
      <c r="EX194" s="66" t="str">
        <f t="shared" si="327"/>
        <v>-</v>
      </c>
      <c r="EY194" s="66" t="str">
        <f t="shared" si="328"/>
        <v>-</v>
      </c>
      <c r="EZ194" s="66" t="str">
        <f t="shared" si="329"/>
        <v>-</v>
      </c>
      <c r="FA194" s="66" t="str">
        <f t="shared" si="330"/>
        <v>-</v>
      </c>
      <c r="FB194" s="66" t="str">
        <f t="shared" si="331"/>
        <v>-</v>
      </c>
      <c r="FC194" s="66" t="str">
        <f t="shared" si="332"/>
        <v>-</v>
      </c>
      <c r="FD194" s="66" t="str">
        <f t="shared" si="333"/>
        <v>-</v>
      </c>
      <c r="FE194" s="66" t="str">
        <f t="shared" si="334"/>
        <v>-</v>
      </c>
      <c r="FF194" s="66" t="str">
        <f t="shared" si="335"/>
        <v>-</v>
      </c>
      <c r="FG194" s="66" t="str">
        <f t="shared" si="336"/>
        <v>-</v>
      </c>
      <c r="FH194" s="66" t="str">
        <f t="shared" si="337"/>
        <v>-</v>
      </c>
      <c r="FI194" s="66" t="str">
        <f t="shared" si="338"/>
        <v>-</v>
      </c>
      <c r="FJ194" s="66" t="str">
        <f t="shared" si="339"/>
        <v>-</v>
      </c>
      <c r="FK194" s="66">
        <f t="shared" si="340"/>
        <v>0.7</v>
      </c>
      <c r="FL194" s="66" t="str">
        <f t="shared" si="341"/>
        <v>-</v>
      </c>
      <c r="FM194" s="66" t="str">
        <f t="shared" si="342"/>
        <v>-</v>
      </c>
      <c r="FN194" s="7"/>
      <c r="FO194" s="7"/>
      <c r="FP194" s="7"/>
      <c r="FQ194" s="97" t="s">
        <v>2</v>
      </c>
      <c r="FR194" s="71"/>
      <c r="FS194" s="7">
        <f>IF(ISNUMBER(INDEX($CI$15:$DI$314,$B194,GC$5)),MAX(FS$14:FS193)+1,0)</f>
        <v>0</v>
      </c>
      <c r="FT194" s="7" t="str">
        <f t="shared" si="343"/>
        <v/>
      </c>
      <c r="FU194" s="7" t="str">
        <f t="shared" si="344"/>
        <v/>
      </c>
      <c r="FV194" s="291">
        <f t="shared" si="345"/>
        <v>180</v>
      </c>
      <c r="FW194" s="291" t="str">
        <f t="shared" si="346"/>
        <v/>
      </c>
      <c r="FX194" s="291"/>
      <c r="FY194" s="85" t="str">
        <f t="shared" si="347"/>
        <v/>
      </c>
      <c r="FZ194" s="338">
        <f t="shared" si="348"/>
        <v>0</v>
      </c>
      <c r="GA194" s="316" t="str">
        <f t="shared" si="349"/>
        <v/>
      </c>
      <c r="GB194" s="28" t="str">
        <f t="shared" si="350"/>
        <v/>
      </c>
      <c r="GC194" s="243"/>
      <c r="GD194" s="72"/>
      <c r="GE194" s="72"/>
      <c r="GF194" s="72"/>
      <c r="GG194" s="72"/>
      <c r="GH194" s="72"/>
      <c r="GI194" s="72"/>
      <c r="GJ194" s="72"/>
      <c r="GK194" s="72"/>
      <c r="GL194" s="72"/>
      <c r="GM194" s="72"/>
      <c r="GN194" s="72"/>
      <c r="GO194" s="279" t="str">
        <f>IF(IF(ISNUMBER(MATCH(INDEX($HA194:$LB194,1,GO$14),$GA$15:$GA$313,0)),1,"")=1,INDEX($HA194:$LB194,1,GO$14),"")</f>
        <v/>
      </c>
      <c r="GP194" s="286" t="str">
        <f t="shared" si="351"/>
        <v/>
      </c>
      <c r="GQ194" s="72"/>
      <c r="GR194" s="339" t="str">
        <f>IF(ISNUMBER(IF194),INDEX($GA$15:$GA$313,MATCH(IF194,$IE$15:$IE$190,0),1),"")</f>
        <v/>
      </c>
      <c r="GS194" s="341" t="str">
        <f t="shared" si="352"/>
        <v/>
      </c>
      <c r="GT194" s="340" t="str">
        <f t="shared" si="353"/>
        <v/>
      </c>
      <c r="GU194" s="72"/>
      <c r="GV194" s="72"/>
      <c r="GW194" s="72"/>
      <c r="GX194" s="72"/>
      <c r="GY194" s="72"/>
      <c r="GZ194" s="71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293">
        <f>IF(HA194&lt;&gt;"",MAX(HN$14:HN193)+1,0)</f>
        <v>0</v>
      </c>
      <c r="HO194" s="293">
        <f>IF(HB194&lt;&gt;"",MAX(HO$14:HO193)+1,0)</f>
        <v>0</v>
      </c>
      <c r="HP194" s="293">
        <f>IF(HC194&lt;&gt;"",MAX(HP$14:HP193)+1,0)</f>
        <v>0</v>
      </c>
      <c r="HQ194" s="293">
        <f>IF(HD194&lt;&gt;"",MAX(HQ$14:HQ193)+1,0)</f>
        <v>0</v>
      </c>
      <c r="HR194" s="293">
        <f>IF(HE194&lt;&gt;"",MAX(HR$14:HR193)+1,0)</f>
        <v>0</v>
      </c>
      <c r="HS194" s="293">
        <f>IF(HF194&lt;&gt;"",MAX(HS$14:HS193)+1,0)</f>
        <v>0</v>
      </c>
      <c r="HT194" s="293">
        <f>IF(HG194&lt;&gt;"",MAX(HT$14:HT193)+1,0)</f>
        <v>0</v>
      </c>
      <c r="HU194" s="293">
        <f>IF(HH194&lt;&gt;"",MAX(HU$14:HU193)+1,0)</f>
        <v>0</v>
      </c>
      <c r="HV194" s="293">
        <f>IF(HI194&lt;&gt;"",MAX(HV$14:HV193)+1,0)</f>
        <v>0</v>
      </c>
      <c r="HW194" s="293">
        <f>IF(HJ194&lt;&gt;"",MAX(HW$14:HW193)+1,0)</f>
        <v>0</v>
      </c>
      <c r="HX194" s="293">
        <f>IF(HK194&lt;&gt;"",MAX(HX$14:HX193)+1,0)</f>
        <v>0</v>
      </c>
      <c r="HY194" s="293">
        <f>IF(HL194&lt;&gt;"",MAX(HY$14:HY193)+1,0)</f>
        <v>0</v>
      </c>
      <c r="HZ194" s="75">
        <f t="shared" si="354"/>
        <v>6</v>
      </c>
      <c r="IA194" s="75">
        <f t="shared" si="355"/>
        <v>0</v>
      </c>
      <c r="IB194" s="75">
        <f t="shared" si="356"/>
        <v>10</v>
      </c>
      <c r="IC194" s="75">
        <f t="shared" si="357"/>
        <v>0</v>
      </c>
      <c r="ID194" s="395" t="str">
        <f t="shared" si="358"/>
        <v/>
      </c>
      <c r="IE194" s="394">
        <f>IF(ISNUMBER(MATCH(GA194,$IC$15:$IC$313,0)),0,MAX(IE$14:IE193)+1)</f>
        <v>0</v>
      </c>
      <c r="IF194" s="394" t="str">
        <f t="shared" si="359"/>
        <v/>
      </c>
      <c r="IG194" s="383"/>
      <c r="IH194" s="80"/>
      <c r="II194" s="19"/>
      <c r="IJ194" s="282"/>
      <c r="IK194" s="71"/>
      <c r="IL194" s="19"/>
      <c r="IM194" s="19"/>
      <c r="IN194" s="19"/>
      <c r="IO194" s="19"/>
      <c r="IP194" s="19"/>
      <c r="IQ194" s="19"/>
      <c r="IR194" s="19"/>
      <c r="IS194" s="19"/>
      <c r="IT194" s="19"/>
      <c r="IU194" s="19"/>
      <c r="IV194" s="19"/>
      <c r="IW194" s="19"/>
      <c r="IX194" s="19"/>
      <c r="IY194" s="19"/>
      <c r="IZ194" s="19"/>
      <c r="JW194" s="71"/>
      <c r="JX194" s="293" t="str">
        <f>IF(AND(ISNUMBER(JX$14),ISNUMBER(MATCH($IC194,DJ$15:DJ$313,0))),$IC194,"")</f>
        <v/>
      </c>
      <c r="JY194" s="293" t="str">
        <f>IF(AND(ISNUMBER(JY$14),ISNUMBER(MATCH($IC194,DK$15:DK$313,0))),$IC194,"")</f>
        <v/>
      </c>
      <c r="JZ194" s="293" t="str">
        <f>IF(AND(ISNUMBER(JZ$14),ISNUMBER(MATCH($IC194,DL$15:DL$313,0))),$IC194,"")</f>
        <v/>
      </c>
      <c r="KA194" s="293" t="str">
        <f>IF(AND(ISNUMBER(KA$14),ISNUMBER(MATCH($IC194,DM$15:DM$313,0))),$IC194,"")</f>
        <v/>
      </c>
      <c r="KB194" s="293" t="str">
        <f>IF(AND(ISNUMBER(KB$14),ISNUMBER(MATCH($IC194,DN$15:DN$313,0))),$IC194,"")</f>
        <v/>
      </c>
      <c r="KC194" s="293" t="str">
        <f>IF(AND(ISNUMBER(KC$14),ISNUMBER(MATCH($IC194,DO$15:DO$313,0))),$IC194,"")</f>
        <v/>
      </c>
      <c r="KD194" s="293" t="str">
        <f>IF(AND(ISNUMBER(KD$14),ISNUMBER(MATCH($IC194,DP$15:DP$313,0))),$IC194,"")</f>
        <v/>
      </c>
      <c r="KE194" s="293" t="str">
        <f>IF(AND(ISNUMBER(KE$14),ISNUMBER(MATCH($IC194,DQ$15:DQ$313,0))),$IC194,"")</f>
        <v/>
      </c>
      <c r="KF194" s="293" t="str">
        <f>IF(AND(ISNUMBER(KF$14),ISNUMBER(MATCH($IC194,DR$15:DR$313,0))),$IC194,"")</f>
        <v/>
      </c>
      <c r="KG194" s="293" t="str">
        <f>IF(AND(ISNUMBER(KG$14),ISNUMBER(MATCH($IC194,DS$15:DS$313,0))),$IC194,"")</f>
        <v/>
      </c>
      <c r="KH194" s="293" t="str">
        <f>IF(AND(ISNUMBER(KH$14),ISNUMBER(MATCH($IC194,DT$15:DT$313,0))),$IC194,"")</f>
        <v/>
      </c>
      <c r="KI194" s="293" t="str">
        <f>IF(AND(ISNUMBER(KI$14),ISNUMBER(MATCH($IC194,DU$15:DU$313,0))),$IC194,"")</f>
        <v/>
      </c>
      <c r="KJ194" s="293" t="str">
        <f>IF(AND(ISNUMBER(KJ$14),ISNUMBER(MATCH($IC194,DV$15:DV$313,0))),$IC194,"")</f>
        <v/>
      </c>
      <c r="KK194" s="293" t="str">
        <f>IF(AND(ISNUMBER(KK$14),ISNUMBER(MATCH($IC194,DW$15:DW$313,0))),$IC194,"")</f>
        <v/>
      </c>
      <c r="KL194" s="293" t="str">
        <f>IF(AND(ISNUMBER(KL$14),ISNUMBER(MATCH($IC194,DX$15:DX$313,0))),$IC194,"")</f>
        <v/>
      </c>
      <c r="KM194" s="293" t="str">
        <f>IF(AND(ISNUMBER(KM$14),ISNUMBER(MATCH($IC194,DY$15:DY$313,0))),$IC194,"")</f>
        <v/>
      </c>
      <c r="KN194" s="293" t="str">
        <f>IF(AND(ISNUMBER(KN$14),ISNUMBER(MATCH($IC194,DZ$15:DZ$313,0))),$IC194,"")</f>
        <v/>
      </c>
      <c r="KO194" s="293" t="str">
        <f>IF(AND(ISNUMBER(KO$14),ISNUMBER(MATCH($IC194,EA$15:EA$313,0))),$IC194,"")</f>
        <v/>
      </c>
      <c r="KP194" s="293" t="str">
        <f>IF(AND(ISNUMBER(KP$14),ISNUMBER(MATCH($IC194,EB$15:EB$313,0))),$IC194,"")</f>
        <v/>
      </c>
      <c r="KQ194" s="293" t="str">
        <f>IF(AND(ISNUMBER(KQ$14),ISNUMBER(MATCH($IC194,EC$15:EC$313,0))),$IC194,"")</f>
        <v/>
      </c>
      <c r="KR194" s="293" t="str">
        <f>IF(AND(ISNUMBER(KR$14),ISNUMBER(MATCH($IC194,ED$15:ED$313,0))),$IC194,"")</f>
        <v/>
      </c>
      <c r="KS194" s="293" t="str">
        <f>IF(AND(ISNUMBER(KS$14),ISNUMBER(MATCH($IC194,EE$15:EE$313,0))),$IC194,"")</f>
        <v/>
      </c>
      <c r="KT194" s="293" t="str">
        <f>IF(AND(ISNUMBER(KT$14),ISNUMBER(MATCH($IC194,EF$15:EF$313,0))),$IC194,"")</f>
        <v/>
      </c>
      <c r="KU194" s="293" t="str">
        <f>IF(AND(ISNUMBER(KU$14),ISNUMBER(MATCH($IC194,EG$15:EG$313,0))),$IC194,"")</f>
        <v/>
      </c>
      <c r="KV194" s="293" t="str">
        <f>IF(AND(ISNUMBER(KV$14),ISNUMBER(MATCH($IC194,EH$15:EH$313,0))),$IC194,"")</f>
        <v/>
      </c>
      <c r="KW194" s="293" t="str">
        <f>IF(AND(ISNUMBER(KW$14),ISNUMBER(MATCH($IC194,EI$15:EI$313,0))),$IC194,"")</f>
        <v/>
      </c>
      <c r="KX194" s="293" t="str">
        <f>IF(AND(ISNUMBER(KX$14),ISNUMBER(MATCH($IC194,EJ$15:EJ$313,0))),$IC194,"")</f>
        <v/>
      </c>
      <c r="KY194" s="293" t="str">
        <f>IF(AND(ISNUMBER(KY$14),ISNUMBER(MATCH($IC194,EK$15:EK$313,0))),$IC194,"")</f>
        <v/>
      </c>
      <c r="KZ194" s="293"/>
      <c r="LA194" s="293"/>
      <c r="LB194" s="293"/>
      <c r="LC194" s="75">
        <f>COUNTIF(JX194:KY194,"="&amp;IC194)</f>
        <v>0</v>
      </c>
      <c r="LD194" s="71"/>
      <c r="LE194" s="71"/>
      <c r="LF194" s="71"/>
      <c r="LG194" s="71"/>
      <c r="LH194" s="71"/>
      <c r="LI194" s="71"/>
      <c r="LJ194" s="71"/>
      <c r="LK194" s="71"/>
      <c r="LL194" s="71"/>
      <c r="LM194" s="71"/>
      <c r="LN194" s="71"/>
      <c r="LO194" s="71"/>
      <c r="LP194" s="71"/>
      <c r="LQ194" s="71"/>
    </row>
    <row r="195" spans="1:329" ht="6" customHeight="1" x14ac:dyDescent="0.25">
      <c r="A195" s="80"/>
      <c r="B195" s="305">
        <f t="shared" si="360"/>
        <v>181</v>
      </c>
      <c r="C195" s="207" t="s">
        <v>479</v>
      </c>
      <c r="D195" s="307" t="s">
        <v>495</v>
      </c>
      <c r="E195" s="71"/>
      <c r="F195" s="260"/>
      <c r="G195" s="261"/>
      <c r="H195" s="262"/>
      <c r="I195" s="260"/>
      <c r="J195" s="261"/>
      <c r="K195" s="262"/>
      <c r="L195" s="260"/>
      <c r="M195" s="261"/>
      <c r="N195" s="262"/>
      <c r="O195" s="260"/>
      <c r="P195" s="261"/>
      <c r="Q195" s="262"/>
      <c r="R195" s="260"/>
      <c r="S195" s="261"/>
      <c r="T195" s="262"/>
      <c r="U195" s="260"/>
      <c r="V195" s="261"/>
      <c r="W195" s="262"/>
      <c r="X195" s="260"/>
      <c r="Y195" s="261"/>
      <c r="Z195" s="262"/>
      <c r="AA195" s="260"/>
      <c r="AB195" s="261"/>
      <c r="AC195" s="262"/>
      <c r="AD195" s="260"/>
      <c r="AE195" s="261"/>
      <c r="AF195" s="262"/>
      <c r="AG195" s="260"/>
      <c r="AH195" s="261"/>
      <c r="AI195" s="262"/>
      <c r="AJ195" s="260"/>
      <c r="AK195" s="261"/>
      <c r="AL195" s="262"/>
      <c r="AM195" s="260"/>
      <c r="AN195" s="261"/>
      <c r="AO195" s="262"/>
      <c r="AP195" s="283"/>
      <c r="AQ195" s="356"/>
      <c r="AR195" s="351"/>
      <c r="AS195" s="283"/>
      <c r="AT195" s="356"/>
      <c r="AU195" s="351"/>
      <c r="AV195" s="260"/>
      <c r="AW195" s="261"/>
      <c r="AX195" s="262"/>
      <c r="AY195" s="260"/>
      <c r="AZ195" s="261"/>
      <c r="BA195" s="262"/>
      <c r="BB195" s="260"/>
      <c r="BC195" s="261"/>
      <c r="BD195" s="262"/>
      <c r="BE195" s="260"/>
      <c r="BF195" s="261"/>
      <c r="BG195" s="262"/>
      <c r="BH195" s="260"/>
      <c r="BI195" s="261"/>
      <c r="BJ195" s="262"/>
      <c r="BK195" s="260"/>
      <c r="BL195" s="261"/>
      <c r="BM195" s="262"/>
      <c r="BN195" s="260"/>
      <c r="BO195" s="261"/>
      <c r="BP195" s="262"/>
      <c r="BQ195" s="260"/>
      <c r="BR195" s="261"/>
      <c r="BS195" s="262"/>
      <c r="BT195" s="260"/>
      <c r="BU195" s="261"/>
      <c r="BV195" s="262"/>
      <c r="BW195" s="260"/>
      <c r="BX195" s="261"/>
      <c r="BY195" s="262"/>
      <c r="BZ195" s="260"/>
      <c r="CA195" s="261"/>
      <c r="CB195" s="262"/>
      <c r="CC195" s="260"/>
      <c r="CD195" s="261"/>
      <c r="CE195" s="262"/>
      <c r="CF195" s="376" t="s">
        <v>2</v>
      </c>
      <c r="CG195" s="229"/>
      <c r="CH195" s="230"/>
      <c r="CI195" s="7" t="str">
        <f t="shared" si="265"/>
        <v/>
      </c>
      <c r="CJ195" s="7" t="str">
        <f t="shared" si="266"/>
        <v/>
      </c>
      <c r="CK195" s="7" t="str">
        <f t="shared" si="267"/>
        <v/>
      </c>
      <c r="CL195" s="7" t="str">
        <f t="shared" si="268"/>
        <v/>
      </c>
      <c r="CM195" s="7" t="str">
        <f t="shared" si="269"/>
        <v/>
      </c>
      <c r="CN195" s="7" t="str">
        <f t="shared" si="270"/>
        <v/>
      </c>
      <c r="CO195" s="7" t="str">
        <f t="shared" si="271"/>
        <v/>
      </c>
      <c r="CP195" s="7" t="str">
        <f t="shared" si="272"/>
        <v/>
      </c>
      <c r="CQ195" s="7" t="str">
        <f t="shared" si="273"/>
        <v/>
      </c>
      <c r="CR195" s="7" t="str">
        <f t="shared" si="274"/>
        <v/>
      </c>
      <c r="CS195" s="7" t="str">
        <f t="shared" si="275"/>
        <v/>
      </c>
      <c r="CT195" s="7" t="str">
        <f t="shared" si="276"/>
        <v/>
      </c>
      <c r="CU195" s="7" t="str">
        <f t="shared" si="277"/>
        <v/>
      </c>
      <c r="CV195" s="7" t="str">
        <f t="shared" si="278"/>
        <v/>
      </c>
      <c r="CW195" s="7" t="str">
        <f t="shared" si="279"/>
        <v/>
      </c>
      <c r="CX195" s="7" t="str">
        <f t="shared" si="280"/>
        <v/>
      </c>
      <c r="CY195" s="7" t="str">
        <f t="shared" si="281"/>
        <v/>
      </c>
      <c r="CZ195" s="7" t="str">
        <f t="shared" si="282"/>
        <v/>
      </c>
      <c r="DA195" s="7" t="str">
        <f t="shared" si="283"/>
        <v/>
      </c>
      <c r="DB195" s="7" t="str">
        <f t="shared" si="284"/>
        <v/>
      </c>
      <c r="DC195" s="7" t="str">
        <f t="shared" si="285"/>
        <v/>
      </c>
      <c r="DD195" s="7" t="str">
        <f t="shared" si="286"/>
        <v/>
      </c>
      <c r="DE195" s="7" t="str">
        <f t="shared" si="287"/>
        <v/>
      </c>
      <c r="DF195" s="7">
        <f t="shared" si="288"/>
        <v>25</v>
      </c>
      <c r="DG195" s="7" t="str">
        <f t="shared" si="289"/>
        <v/>
      </c>
      <c r="DH195" s="7" t="str">
        <f t="shared" si="290"/>
        <v/>
      </c>
      <c r="DI195" s="65" t="s">
        <v>2</v>
      </c>
      <c r="DJ195" s="309" t="str">
        <f t="shared" si="291"/>
        <v>-</v>
      </c>
      <c r="DK195" s="309" t="str">
        <f t="shared" si="292"/>
        <v>-</v>
      </c>
      <c r="DL195" s="309" t="str">
        <f t="shared" si="293"/>
        <v>-</v>
      </c>
      <c r="DM195" s="309" t="str">
        <f t="shared" si="294"/>
        <v>-</v>
      </c>
      <c r="DN195" s="309" t="str">
        <f t="shared" si="295"/>
        <v>-</v>
      </c>
      <c r="DO195" s="309" t="str">
        <f t="shared" si="296"/>
        <v>-</v>
      </c>
      <c r="DP195" s="309" t="str">
        <f t="shared" si="297"/>
        <v>-</v>
      </c>
      <c r="DQ195" s="309" t="str">
        <f t="shared" si="298"/>
        <v>-</v>
      </c>
      <c r="DR195" s="309" t="str">
        <f t="shared" si="299"/>
        <v>-</v>
      </c>
      <c r="DS195" s="309" t="str">
        <f t="shared" si="300"/>
        <v>-</v>
      </c>
      <c r="DT195" s="309" t="str">
        <f t="shared" si="301"/>
        <v>-</v>
      </c>
      <c r="DU195" s="309" t="str">
        <f t="shared" si="302"/>
        <v>-</v>
      </c>
      <c r="DV195" s="309" t="str">
        <f t="shared" si="303"/>
        <v>-</v>
      </c>
      <c r="DW195" s="309" t="str">
        <f t="shared" si="304"/>
        <v>-</v>
      </c>
      <c r="DX195" s="309" t="str">
        <f t="shared" si="305"/>
        <v>-</v>
      </c>
      <c r="DY195" s="309" t="str">
        <f t="shared" si="306"/>
        <v>-</v>
      </c>
      <c r="DZ195" s="309" t="str">
        <f t="shared" si="307"/>
        <v>-</v>
      </c>
      <c r="EA195" s="309" t="str">
        <f t="shared" si="308"/>
        <v>-</v>
      </c>
      <c r="EB195" s="309" t="str">
        <f t="shared" si="309"/>
        <v>-</v>
      </c>
      <c r="EC195" s="309" t="str">
        <f t="shared" si="310"/>
        <v>-</v>
      </c>
      <c r="ED195" s="309" t="str">
        <f t="shared" si="311"/>
        <v>-</v>
      </c>
      <c r="EE195" s="309" t="str">
        <f t="shared" si="312"/>
        <v>-</v>
      </c>
      <c r="EF195" s="309" t="str">
        <f t="shared" si="313"/>
        <v>-</v>
      </c>
      <c r="EG195" s="309" t="str">
        <f t="shared" si="314"/>
        <v>under_relaxation_kappa</v>
      </c>
      <c r="EH195" s="309" t="str">
        <f t="shared" si="315"/>
        <v>-</v>
      </c>
      <c r="EI195" s="309" t="str">
        <f t="shared" si="316"/>
        <v>-</v>
      </c>
      <c r="EJ195" s="7"/>
      <c r="EK195" s="7"/>
      <c r="EL195" s="7"/>
      <c r="EM195" s="34"/>
      <c r="EN195" s="66" t="str">
        <f t="shared" si="317"/>
        <v>-</v>
      </c>
      <c r="EO195" s="66" t="str">
        <f t="shared" si="318"/>
        <v>-</v>
      </c>
      <c r="EP195" s="66" t="str">
        <f t="shared" si="319"/>
        <v>-</v>
      </c>
      <c r="EQ195" s="66" t="str">
        <f t="shared" si="320"/>
        <v>-</v>
      </c>
      <c r="ER195" s="66" t="str">
        <f t="shared" si="321"/>
        <v>-</v>
      </c>
      <c r="ES195" s="66" t="str">
        <f t="shared" si="322"/>
        <v>-</v>
      </c>
      <c r="ET195" s="66" t="str">
        <f t="shared" si="323"/>
        <v>-</v>
      </c>
      <c r="EU195" s="66" t="str">
        <f t="shared" si="324"/>
        <v>-</v>
      </c>
      <c r="EV195" s="66" t="str">
        <f t="shared" si="325"/>
        <v>-</v>
      </c>
      <c r="EW195" s="66" t="str">
        <f t="shared" si="326"/>
        <v>-</v>
      </c>
      <c r="EX195" s="66" t="str">
        <f t="shared" si="327"/>
        <v>-</v>
      </c>
      <c r="EY195" s="66" t="str">
        <f t="shared" si="328"/>
        <v>-</v>
      </c>
      <c r="EZ195" s="66" t="str">
        <f t="shared" si="329"/>
        <v>-</v>
      </c>
      <c r="FA195" s="66" t="str">
        <f t="shared" si="330"/>
        <v>-</v>
      </c>
      <c r="FB195" s="66" t="str">
        <f t="shared" si="331"/>
        <v>-</v>
      </c>
      <c r="FC195" s="66" t="str">
        <f t="shared" si="332"/>
        <v>-</v>
      </c>
      <c r="FD195" s="66" t="str">
        <f t="shared" si="333"/>
        <v>-</v>
      </c>
      <c r="FE195" s="66" t="str">
        <f t="shared" si="334"/>
        <v>-</v>
      </c>
      <c r="FF195" s="66" t="str">
        <f t="shared" si="335"/>
        <v>-</v>
      </c>
      <c r="FG195" s="66" t="str">
        <f t="shared" si="336"/>
        <v>-</v>
      </c>
      <c r="FH195" s="66" t="str">
        <f t="shared" si="337"/>
        <v>-</v>
      </c>
      <c r="FI195" s="66" t="str">
        <f t="shared" si="338"/>
        <v>-</v>
      </c>
      <c r="FJ195" s="66" t="str">
        <f t="shared" si="339"/>
        <v>-</v>
      </c>
      <c r="FK195" s="66">
        <f t="shared" si="340"/>
        <v>0.08</v>
      </c>
      <c r="FL195" s="66" t="str">
        <f t="shared" si="341"/>
        <v>-</v>
      </c>
      <c r="FM195" s="66" t="str">
        <f t="shared" si="342"/>
        <v>-</v>
      </c>
      <c r="FN195" s="7"/>
      <c r="FO195" s="7"/>
      <c r="FP195" s="7"/>
      <c r="FQ195" s="97"/>
      <c r="FR195" s="71"/>
      <c r="FS195" s="7">
        <f>IF(ISNUMBER(INDEX($CI$15:$DI$314,$B195,GC$5)),MAX(FS$14:FS194)+1,0)</f>
        <v>0</v>
      </c>
      <c r="FT195" s="7" t="str">
        <f t="shared" si="343"/>
        <v/>
      </c>
      <c r="FU195" s="7" t="str">
        <f t="shared" si="344"/>
        <v/>
      </c>
      <c r="FV195" s="291">
        <f t="shared" si="345"/>
        <v>181</v>
      </c>
      <c r="FW195" s="291" t="str">
        <f t="shared" si="346"/>
        <v/>
      </c>
      <c r="FX195" s="291"/>
      <c r="FY195" s="85" t="str">
        <f t="shared" si="347"/>
        <v/>
      </c>
      <c r="FZ195" s="338">
        <f t="shared" si="348"/>
        <v>0</v>
      </c>
      <c r="GA195" s="316" t="str">
        <f t="shared" si="349"/>
        <v/>
      </c>
      <c r="GB195" s="28" t="str">
        <f t="shared" si="350"/>
        <v/>
      </c>
      <c r="GC195" s="243"/>
      <c r="GD195" s="72"/>
      <c r="GE195" s="72"/>
      <c r="GF195" s="72"/>
      <c r="GG195" s="72"/>
      <c r="GH195" s="72"/>
      <c r="GI195" s="72"/>
      <c r="GJ195" s="72"/>
      <c r="GK195" s="72"/>
      <c r="GL195" s="72"/>
      <c r="GM195" s="72"/>
      <c r="GN195" s="72"/>
      <c r="GO195" s="279" t="str">
        <f>IF(IF(ISNUMBER(MATCH(INDEX($HA195:$LB195,1,GO$14),$GA$15:$GA$313,0)),1,"")=1,INDEX($HA195:$LB195,1,GO$14),"")</f>
        <v/>
      </c>
      <c r="GP195" s="286" t="str">
        <f t="shared" si="351"/>
        <v/>
      </c>
      <c r="GQ195" s="72"/>
      <c r="GR195" s="339" t="str">
        <f>IF(ISNUMBER(IF195),INDEX($GA$15:$GA$313,MATCH(IF195,$IE$15:$IE$190,0),1),"")</f>
        <v/>
      </c>
      <c r="GS195" s="341" t="str">
        <f t="shared" si="352"/>
        <v/>
      </c>
      <c r="GT195" s="340" t="str">
        <f t="shared" si="353"/>
        <v/>
      </c>
      <c r="GU195" s="72"/>
      <c r="GV195" s="72"/>
      <c r="GW195" s="72"/>
      <c r="GX195" s="72"/>
      <c r="GY195" s="72"/>
      <c r="GZ195" s="71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293">
        <f>IF(HA195&lt;&gt;"",MAX(HN$14:HN194)+1,0)</f>
        <v>0</v>
      </c>
      <c r="HO195" s="293">
        <f>IF(HB195&lt;&gt;"",MAX(HO$14:HO194)+1,0)</f>
        <v>0</v>
      </c>
      <c r="HP195" s="293">
        <f>IF(HC195&lt;&gt;"",MAX(HP$14:HP194)+1,0)</f>
        <v>0</v>
      </c>
      <c r="HQ195" s="293">
        <f>IF(HD195&lt;&gt;"",MAX(HQ$14:HQ194)+1,0)</f>
        <v>0</v>
      </c>
      <c r="HR195" s="293">
        <f>IF(HE195&lt;&gt;"",MAX(HR$14:HR194)+1,0)</f>
        <v>0</v>
      </c>
      <c r="HS195" s="293">
        <f>IF(HF195&lt;&gt;"",MAX(HS$14:HS194)+1,0)</f>
        <v>0</v>
      </c>
      <c r="HT195" s="293">
        <f>IF(HG195&lt;&gt;"",MAX(HT$14:HT194)+1,0)</f>
        <v>0</v>
      </c>
      <c r="HU195" s="293">
        <f>IF(HH195&lt;&gt;"",MAX(HU$14:HU194)+1,0)</f>
        <v>0</v>
      </c>
      <c r="HV195" s="293">
        <f>IF(HI195&lt;&gt;"",MAX(HV$14:HV194)+1,0)</f>
        <v>0</v>
      </c>
      <c r="HW195" s="293">
        <f>IF(HJ195&lt;&gt;"",MAX(HW$14:HW194)+1,0)</f>
        <v>0</v>
      </c>
      <c r="HX195" s="293">
        <f>IF(HK195&lt;&gt;"",MAX(HX$14:HX194)+1,0)</f>
        <v>0</v>
      </c>
      <c r="HY195" s="293">
        <f>IF(HL195&lt;&gt;"",MAX(HY$14:HY194)+1,0)</f>
        <v>0</v>
      </c>
      <c r="HZ195" s="75">
        <f t="shared" si="354"/>
        <v>6</v>
      </c>
      <c r="IA195" s="75">
        <f t="shared" si="355"/>
        <v>0</v>
      </c>
      <c r="IB195" s="75">
        <f t="shared" si="356"/>
        <v>11</v>
      </c>
      <c r="IC195" s="75">
        <f t="shared" si="357"/>
        <v>0</v>
      </c>
      <c r="ID195" s="395" t="str">
        <f t="shared" si="358"/>
        <v/>
      </c>
      <c r="IE195" s="394">
        <f>IF(ISNUMBER(MATCH(GA195,$IC$15:$IC$313,0)),0,MAX(IE$14:IE194)+1)</f>
        <v>0</v>
      </c>
      <c r="IF195" s="394" t="str">
        <f t="shared" si="359"/>
        <v/>
      </c>
      <c r="IG195" s="383"/>
      <c r="IH195" s="80"/>
      <c r="II195" s="19"/>
      <c r="IJ195" s="282"/>
      <c r="IK195" s="71"/>
      <c r="IL195" s="19"/>
      <c r="IM195" s="19"/>
      <c r="IN195" s="19"/>
      <c r="IO195" s="19"/>
      <c r="IP195" s="19"/>
      <c r="IQ195" s="19"/>
      <c r="IR195" s="19"/>
      <c r="IS195" s="19"/>
      <c r="IT195" s="19"/>
      <c r="IU195" s="19"/>
      <c r="IV195" s="19"/>
      <c r="IW195" s="19"/>
      <c r="IX195" s="19"/>
      <c r="IY195" s="19"/>
      <c r="IZ195" s="19"/>
      <c r="JW195" s="71"/>
      <c r="JX195" s="293" t="str">
        <f>IF(AND(ISNUMBER(JX$14),ISNUMBER(MATCH($IC195,DJ$15:DJ$313,0))),$IC195,"")</f>
        <v/>
      </c>
      <c r="JY195" s="293" t="str">
        <f>IF(AND(ISNUMBER(JY$14),ISNUMBER(MATCH($IC195,DK$15:DK$313,0))),$IC195,"")</f>
        <v/>
      </c>
      <c r="JZ195" s="293" t="str">
        <f>IF(AND(ISNUMBER(JZ$14),ISNUMBER(MATCH($IC195,DL$15:DL$313,0))),$IC195,"")</f>
        <v/>
      </c>
      <c r="KA195" s="293" t="str">
        <f>IF(AND(ISNUMBER(KA$14),ISNUMBER(MATCH($IC195,DM$15:DM$313,0))),$IC195,"")</f>
        <v/>
      </c>
      <c r="KB195" s="293" t="str">
        <f>IF(AND(ISNUMBER(KB$14),ISNUMBER(MATCH($IC195,DN$15:DN$313,0))),$IC195,"")</f>
        <v/>
      </c>
      <c r="KC195" s="293" t="str">
        <f>IF(AND(ISNUMBER(KC$14),ISNUMBER(MATCH($IC195,DO$15:DO$313,0))),$IC195,"")</f>
        <v/>
      </c>
      <c r="KD195" s="293" t="str">
        <f>IF(AND(ISNUMBER(KD$14),ISNUMBER(MATCH($IC195,DP$15:DP$313,0))),$IC195,"")</f>
        <v/>
      </c>
      <c r="KE195" s="293" t="str">
        <f>IF(AND(ISNUMBER(KE$14),ISNUMBER(MATCH($IC195,DQ$15:DQ$313,0))),$IC195,"")</f>
        <v/>
      </c>
      <c r="KF195" s="293" t="str">
        <f>IF(AND(ISNUMBER(KF$14),ISNUMBER(MATCH($IC195,DR$15:DR$313,0))),$IC195,"")</f>
        <v/>
      </c>
      <c r="KG195" s="293" t="str">
        <f>IF(AND(ISNUMBER(KG$14),ISNUMBER(MATCH($IC195,DS$15:DS$313,0))),$IC195,"")</f>
        <v/>
      </c>
      <c r="KH195" s="293" t="str">
        <f>IF(AND(ISNUMBER(KH$14),ISNUMBER(MATCH($IC195,DT$15:DT$313,0))),$IC195,"")</f>
        <v/>
      </c>
      <c r="KI195" s="293" t="str">
        <f>IF(AND(ISNUMBER(KI$14),ISNUMBER(MATCH($IC195,DU$15:DU$313,0))),$IC195,"")</f>
        <v/>
      </c>
      <c r="KJ195" s="293" t="str">
        <f>IF(AND(ISNUMBER(KJ$14),ISNUMBER(MATCH($IC195,DV$15:DV$313,0))),$IC195,"")</f>
        <v/>
      </c>
      <c r="KK195" s="293" t="str">
        <f>IF(AND(ISNUMBER(KK$14),ISNUMBER(MATCH($IC195,DW$15:DW$313,0))),$IC195,"")</f>
        <v/>
      </c>
      <c r="KL195" s="293" t="str">
        <f>IF(AND(ISNUMBER(KL$14),ISNUMBER(MATCH($IC195,DX$15:DX$313,0))),$IC195,"")</f>
        <v/>
      </c>
      <c r="KM195" s="293" t="str">
        <f>IF(AND(ISNUMBER(KM$14),ISNUMBER(MATCH($IC195,DY$15:DY$313,0))),$IC195,"")</f>
        <v/>
      </c>
      <c r="KN195" s="293" t="str">
        <f>IF(AND(ISNUMBER(KN$14),ISNUMBER(MATCH($IC195,DZ$15:DZ$313,0))),$IC195,"")</f>
        <v/>
      </c>
      <c r="KO195" s="293" t="str">
        <f>IF(AND(ISNUMBER(KO$14),ISNUMBER(MATCH($IC195,EA$15:EA$313,0))),$IC195,"")</f>
        <v/>
      </c>
      <c r="KP195" s="293" t="str">
        <f>IF(AND(ISNUMBER(KP$14),ISNUMBER(MATCH($IC195,EB$15:EB$313,0))),$IC195,"")</f>
        <v/>
      </c>
      <c r="KQ195" s="293" t="str">
        <f>IF(AND(ISNUMBER(KQ$14),ISNUMBER(MATCH($IC195,EC$15:EC$313,0))),$IC195,"")</f>
        <v/>
      </c>
      <c r="KR195" s="293" t="str">
        <f>IF(AND(ISNUMBER(KR$14),ISNUMBER(MATCH($IC195,ED$15:ED$313,0))),$IC195,"")</f>
        <v/>
      </c>
      <c r="KS195" s="293" t="str">
        <f>IF(AND(ISNUMBER(KS$14),ISNUMBER(MATCH($IC195,EE$15:EE$313,0))),$IC195,"")</f>
        <v/>
      </c>
      <c r="KT195" s="293" t="str">
        <f>IF(AND(ISNUMBER(KT$14),ISNUMBER(MATCH($IC195,EF$15:EF$313,0))),$IC195,"")</f>
        <v/>
      </c>
      <c r="KU195" s="293" t="str">
        <f>IF(AND(ISNUMBER(KU$14),ISNUMBER(MATCH($IC195,EG$15:EG$313,0))),$IC195,"")</f>
        <v/>
      </c>
      <c r="KV195" s="293" t="str">
        <f>IF(AND(ISNUMBER(KV$14),ISNUMBER(MATCH($IC195,EH$15:EH$313,0))),$IC195,"")</f>
        <v/>
      </c>
      <c r="KW195" s="293" t="str">
        <f>IF(AND(ISNUMBER(KW$14),ISNUMBER(MATCH($IC195,EI$15:EI$313,0))),$IC195,"")</f>
        <v/>
      </c>
      <c r="KX195" s="293" t="str">
        <f>IF(AND(ISNUMBER(KX$14),ISNUMBER(MATCH($IC195,EJ$15:EJ$313,0))),$IC195,"")</f>
        <v/>
      </c>
      <c r="KY195" s="293" t="str">
        <f>IF(AND(ISNUMBER(KY$14),ISNUMBER(MATCH($IC195,EK$15:EK$313,0))),$IC195,"")</f>
        <v/>
      </c>
      <c r="KZ195" s="293"/>
      <c r="LA195" s="293"/>
      <c r="LB195" s="293"/>
      <c r="LC195" s="75">
        <f>COUNTIF(JX195:KY195,"="&amp;IC195)</f>
        <v>0</v>
      </c>
      <c r="LD195" s="71"/>
      <c r="LE195" s="71"/>
      <c r="LF195" s="71"/>
      <c r="LG195" s="71"/>
      <c r="LH195" s="71"/>
      <c r="LI195" s="71"/>
      <c r="LJ195" s="71"/>
      <c r="LK195" s="71"/>
      <c r="LL195" s="71"/>
      <c r="LM195" s="71"/>
      <c r="LN195" s="71"/>
      <c r="LO195" s="71"/>
      <c r="LP195" s="71"/>
      <c r="LQ195" s="71"/>
    </row>
    <row r="196" spans="1:329" ht="6" customHeight="1" x14ac:dyDescent="0.25">
      <c r="A196" s="80"/>
      <c r="B196" s="305">
        <f t="shared" si="360"/>
        <v>182</v>
      </c>
      <c r="C196" s="207" t="s">
        <v>480</v>
      </c>
      <c r="D196" s="307" t="s">
        <v>496</v>
      </c>
      <c r="E196" s="71"/>
      <c r="F196" s="260"/>
      <c r="G196" s="261"/>
      <c r="H196" s="262"/>
      <c r="I196" s="260"/>
      <c r="J196" s="261"/>
      <c r="K196" s="262"/>
      <c r="L196" s="260"/>
      <c r="M196" s="261"/>
      <c r="N196" s="262"/>
      <c r="O196" s="260"/>
      <c r="P196" s="261"/>
      <c r="Q196" s="262"/>
      <c r="R196" s="260"/>
      <c r="S196" s="261"/>
      <c r="T196" s="262"/>
      <c r="U196" s="260"/>
      <c r="V196" s="261"/>
      <c r="W196" s="262"/>
      <c r="X196" s="260"/>
      <c r="Y196" s="261"/>
      <c r="Z196" s="262"/>
      <c r="AA196" s="260"/>
      <c r="AB196" s="261"/>
      <c r="AC196" s="262"/>
      <c r="AD196" s="260"/>
      <c r="AE196" s="261"/>
      <c r="AF196" s="262"/>
      <c r="AG196" s="260"/>
      <c r="AH196" s="261"/>
      <c r="AI196" s="262"/>
      <c r="AJ196" s="260"/>
      <c r="AK196" s="261"/>
      <c r="AL196" s="262"/>
      <c r="AM196" s="260"/>
      <c r="AN196" s="261"/>
      <c r="AO196" s="262"/>
      <c r="AP196" s="283"/>
      <c r="AQ196" s="356"/>
      <c r="AR196" s="351"/>
      <c r="AS196" s="283"/>
      <c r="AT196" s="356"/>
      <c r="AU196" s="351"/>
      <c r="AV196" s="260"/>
      <c r="AW196" s="261"/>
      <c r="AX196" s="262"/>
      <c r="AY196" s="260"/>
      <c r="AZ196" s="261"/>
      <c r="BA196" s="262"/>
      <c r="BB196" s="260"/>
      <c r="BC196" s="261"/>
      <c r="BD196" s="262"/>
      <c r="BE196" s="260"/>
      <c r="BF196" s="261"/>
      <c r="BG196" s="262"/>
      <c r="BH196" s="260"/>
      <c r="BI196" s="261"/>
      <c r="BJ196" s="262"/>
      <c r="BK196" s="260"/>
      <c r="BL196" s="261"/>
      <c r="BM196" s="262"/>
      <c r="BN196" s="260"/>
      <c r="BO196" s="261"/>
      <c r="BP196" s="262"/>
      <c r="BQ196" s="260"/>
      <c r="BR196" s="261"/>
      <c r="BS196" s="262"/>
      <c r="BT196" s="260"/>
      <c r="BU196" s="261"/>
      <c r="BV196" s="262"/>
      <c r="BW196" s="260"/>
      <c r="BX196" s="261"/>
      <c r="BY196" s="262"/>
      <c r="BZ196" s="260"/>
      <c r="CA196" s="261"/>
      <c r="CB196" s="262"/>
      <c r="CC196" s="260"/>
      <c r="CD196" s="261"/>
      <c r="CE196" s="262"/>
      <c r="CF196" s="376" t="s">
        <v>2</v>
      </c>
      <c r="CG196" s="229"/>
      <c r="CH196" s="230"/>
      <c r="CI196" s="7" t="str">
        <f t="shared" si="265"/>
        <v/>
      </c>
      <c r="CJ196" s="7" t="str">
        <f t="shared" si="266"/>
        <v/>
      </c>
      <c r="CK196" s="7" t="str">
        <f t="shared" si="267"/>
        <v/>
      </c>
      <c r="CL196" s="7" t="str">
        <f t="shared" si="268"/>
        <v/>
      </c>
      <c r="CM196" s="7" t="str">
        <f t="shared" si="269"/>
        <v/>
      </c>
      <c r="CN196" s="7" t="str">
        <f t="shared" si="270"/>
        <v/>
      </c>
      <c r="CO196" s="7" t="str">
        <f t="shared" si="271"/>
        <v/>
      </c>
      <c r="CP196" s="7" t="str">
        <f t="shared" si="272"/>
        <v/>
      </c>
      <c r="CQ196" s="7" t="str">
        <f t="shared" si="273"/>
        <v/>
      </c>
      <c r="CR196" s="7" t="str">
        <f t="shared" si="274"/>
        <v/>
      </c>
      <c r="CS196" s="7" t="str">
        <f t="shared" si="275"/>
        <v/>
      </c>
      <c r="CT196" s="7" t="str">
        <f t="shared" si="276"/>
        <v/>
      </c>
      <c r="CU196" s="7" t="str">
        <f t="shared" si="277"/>
        <v/>
      </c>
      <c r="CV196" s="7" t="str">
        <f t="shared" si="278"/>
        <v/>
      </c>
      <c r="CW196" s="7" t="str">
        <f t="shared" si="279"/>
        <v/>
      </c>
      <c r="CX196" s="7" t="str">
        <f t="shared" si="280"/>
        <v/>
      </c>
      <c r="CY196" s="7" t="str">
        <f t="shared" si="281"/>
        <v/>
      </c>
      <c r="CZ196" s="7" t="str">
        <f t="shared" si="282"/>
        <v/>
      </c>
      <c r="DA196" s="7" t="str">
        <f t="shared" si="283"/>
        <v/>
      </c>
      <c r="DB196" s="7" t="str">
        <f t="shared" si="284"/>
        <v/>
      </c>
      <c r="DC196" s="7" t="str">
        <f t="shared" si="285"/>
        <v/>
      </c>
      <c r="DD196" s="7" t="str">
        <f t="shared" si="286"/>
        <v/>
      </c>
      <c r="DE196" s="7" t="str">
        <f t="shared" si="287"/>
        <v/>
      </c>
      <c r="DF196" s="7">
        <f t="shared" si="288"/>
        <v>26</v>
      </c>
      <c r="DG196" s="7" t="str">
        <f t="shared" si="289"/>
        <v/>
      </c>
      <c r="DH196" s="7" t="str">
        <f t="shared" si="290"/>
        <v/>
      </c>
      <c r="DI196" s="65" t="s">
        <v>2</v>
      </c>
      <c r="DJ196" s="309" t="str">
        <f t="shared" si="291"/>
        <v>-</v>
      </c>
      <c r="DK196" s="309" t="str">
        <f t="shared" si="292"/>
        <v>-</v>
      </c>
      <c r="DL196" s="309" t="str">
        <f t="shared" si="293"/>
        <v>-</v>
      </c>
      <c r="DM196" s="309" t="str">
        <f t="shared" si="294"/>
        <v>-</v>
      </c>
      <c r="DN196" s="309" t="str">
        <f t="shared" si="295"/>
        <v>-</v>
      </c>
      <c r="DO196" s="309" t="str">
        <f t="shared" si="296"/>
        <v>-</v>
      </c>
      <c r="DP196" s="309" t="str">
        <f t="shared" si="297"/>
        <v>-</v>
      </c>
      <c r="DQ196" s="309" t="str">
        <f t="shared" si="298"/>
        <v>-</v>
      </c>
      <c r="DR196" s="309" t="str">
        <f t="shared" si="299"/>
        <v>-</v>
      </c>
      <c r="DS196" s="309" t="str">
        <f t="shared" si="300"/>
        <v>-</v>
      </c>
      <c r="DT196" s="309" t="str">
        <f t="shared" si="301"/>
        <v>-</v>
      </c>
      <c r="DU196" s="309" t="str">
        <f t="shared" si="302"/>
        <v>-</v>
      </c>
      <c r="DV196" s="309" t="str">
        <f t="shared" si="303"/>
        <v>-</v>
      </c>
      <c r="DW196" s="309" t="str">
        <f t="shared" si="304"/>
        <v>-</v>
      </c>
      <c r="DX196" s="309" t="str">
        <f t="shared" si="305"/>
        <v>-</v>
      </c>
      <c r="DY196" s="309" t="str">
        <f t="shared" si="306"/>
        <v>-</v>
      </c>
      <c r="DZ196" s="309" t="str">
        <f t="shared" si="307"/>
        <v>-</v>
      </c>
      <c r="EA196" s="309" t="str">
        <f t="shared" si="308"/>
        <v>-</v>
      </c>
      <c r="EB196" s="309" t="str">
        <f t="shared" si="309"/>
        <v>-</v>
      </c>
      <c r="EC196" s="309" t="str">
        <f t="shared" si="310"/>
        <v>-</v>
      </c>
      <c r="ED196" s="309" t="str">
        <f t="shared" si="311"/>
        <v>-</v>
      </c>
      <c r="EE196" s="309" t="str">
        <f t="shared" si="312"/>
        <v>-</v>
      </c>
      <c r="EF196" s="309" t="str">
        <f t="shared" si="313"/>
        <v>-</v>
      </c>
      <c r="EG196" s="309" t="str">
        <f t="shared" si="314"/>
        <v>under_relaxation_gamma</v>
      </c>
      <c r="EH196" s="309" t="str">
        <f t="shared" si="315"/>
        <v>-</v>
      </c>
      <c r="EI196" s="309" t="str">
        <f t="shared" si="316"/>
        <v>-</v>
      </c>
      <c r="EJ196" s="7"/>
      <c r="EK196" s="7"/>
      <c r="EL196" s="7"/>
      <c r="EM196" s="34"/>
      <c r="EN196" s="66" t="str">
        <f t="shared" si="317"/>
        <v>-</v>
      </c>
      <c r="EO196" s="66" t="str">
        <f t="shared" si="318"/>
        <v>-</v>
      </c>
      <c r="EP196" s="66" t="str">
        <f t="shared" si="319"/>
        <v>-</v>
      </c>
      <c r="EQ196" s="66" t="str">
        <f t="shared" si="320"/>
        <v>-</v>
      </c>
      <c r="ER196" s="66" t="str">
        <f t="shared" si="321"/>
        <v>-</v>
      </c>
      <c r="ES196" s="66" t="str">
        <f t="shared" si="322"/>
        <v>-</v>
      </c>
      <c r="ET196" s="66" t="str">
        <f t="shared" si="323"/>
        <v>-</v>
      </c>
      <c r="EU196" s="66" t="str">
        <f t="shared" si="324"/>
        <v>-</v>
      </c>
      <c r="EV196" s="66" t="str">
        <f t="shared" si="325"/>
        <v>-</v>
      </c>
      <c r="EW196" s="66" t="str">
        <f t="shared" si="326"/>
        <v>-</v>
      </c>
      <c r="EX196" s="66" t="str">
        <f t="shared" si="327"/>
        <v>-</v>
      </c>
      <c r="EY196" s="66" t="str">
        <f t="shared" si="328"/>
        <v>-</v>
      </c>
      <c r="EZ196" s="66" t="str">
        <f t="shared" si="329"/>
        <v>-</v>
      </c>
      <c r="FA196" s="66" t="str">
        <f t="shared" si="330"/>
        <v>-</v>
      </c>
      <c r="FB196" s="66" t="str">
        <f t="shared" si="331"/>
        <v>-</v>
      </c>
      <c r="FC196" s="66" t="str">
        <f t="shared" si="332"/>
        <v>-</v>
      </c>
      <c r="FD196" s="66" t="str">
        <f t="shared" si="333"/>
        <v>-</v>
      </c>
      <c r="FE196" s="66" t="str">
        <f t="shared" si="334"/>
        <v>-</v>
      </c>
      <c r="FF196" s="66" t="str">
        <f t="shared" si="335"/>
        <v>-</v>
      </c>
      <c r="FG196" s="66" t="str">
        <f t="shared" si="336"/>
        <v>-</v>
      </c>
      <c r="FH196" s="66" t="str">
        <f t="shared" si="337"/>
        <v>-</v>
      </c>
      <c r="FI196" s="66" t="str">
        <f t="shared" si="338"/>
        <v>-</v>
      </c>
      <c r="FJ196" s="66" t="str">
        <f t="shared" si="339"/>
        <v>-</v>
      </c>
      <c r="FK196" s="66">
        <f t="shared" si="340"/>
        <v>0.05</v>
      </c>
      <c r="FL196" s="66" t="str">
        <f t="shared" si="341"/>
        <v>-</v>
      </c>
      <c r="FM196" s="66" t="str">
        <f t="shared" si="342"/>
        <v>-</v>
      </c>
      <c r="FN196" s="7"/>
      <c r="FO196" s="7"/>
      <c r="FP196" s="7"/>
      <c r="FQ196" s="97"/>
      <c r="FR196" s="71"/>
      <c r="FS196" s="7">
        <f>IF(ISNUMBER(INDEX($CI$15:$DI$314,$B196,GC$5)),MAX(FS$14:FS195)+1,0)</f>
        <v>0</v>
      </c>
      <c r="FT196" s="7" t="str">
        <f t="shared" si="343"/>
        <v/>
      </c>
      <c r="FU196" s="7" t="str">
        <f t="shared" si="344"/>
        <v/>
      </c>
      <c r="FV196" s="291">
        <f t="shared" si="345"/>
        <v>182</v>
      </c>
      <c r="FW196" s="291" t="str">
        <f t="shared" si="346"/>
        <v/>
      </c>
      <c r="FX196" s="291"/>
      <c r="FY196" s="85" t="str">
        <f t="shared" si="347"/>
        <v/>
      </c>
      <c r="FZ196" s="338">
        <f t="shared" si="348"/>
        <v>0</v>
      </c>
      <c r="GA196" s="316" t="str">
        <f t="shared" si="349"/>
        <v/>
      </c>
      <c r="GB196" s="28" t="str">
        <f t="shared" si="350"/>
        <v/>
      </c>
      <c r="GC196" s="243"/>
      <c r="GD196" s="72"/>
      <c r="GE196" s="72"/>
      <c r="GF196" s="72"/>
      <c r="GG196" s="72"/>
      <c r="GH196" s="72"/>
      <c r="GI196" s="72"/>
      <c r="GJ196" s="72"/>
      <c r="GK196" s="72"/>
      <c r="GL196" s="72"/>
      <c r="GM196" s="72"/>
      <c r="GN196" s="72"/>
      <c r="GO196" s="279" t="str">
        <f>IF(IF(ISNUMBER(MATCH(INDEX($HA196:$LB196,1,GO$14),$GA$15:$GA$313,0)),1,"")=1,INDEX($HA196:$LB196,1,GO$14),"")</f>
        <v/>
      </c>
      <c r="GP196" s="286" t="str">
        <f t="shared" si="351"/>
        <v/>
      </c>
      <c r="GQ196" s="72"/>
      <c r="GR196" s="339" t="str">
        <f>IF(ISNUMBER(IF196),INDEX($GA$15:$GA$313,MATCH(IF196,$IE$15:$IE$190,0),1),"")</f>
        <v/>
      </c>
      <c r="GS196" s="341" t="str">
        <f t="shared" si="352"/>
        <v/>
      </c>
      <c r="GT196" s="340" t="str">
        <f t="shared" si="353"/>
        <v/>
      </c>
      <c r="GU196" s="72"/>
      <c r="GV196" s="72"/>
      <c r="GW196" s="72"/>
      <c r="GX196" s="72"/>
      <c r="GY196" s="72"/>
      <c r="GZ196" s="71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293">
        <f>IF(HA196&lt;&gt;"",MAX(HN$14:HN195)+1,0)</f>
        <v>0</v>
      </c>
      <c r="HO196" s="293">
        <f>IF(HB196&lt;&gt;"",MAX(HO$14:HO195)+1,0)</f>
        <v>0</v>
      </c>
      <c r="HP196" s="293">
        <f>IF(HC196&lt;&gt;"",MAX(HP$14:HP195)+1,0)</f>
        <v>0</v>
      </c>
      <c r="HQ196" s="293">
        <f>IF(HD196&lt;&gt;"",MAX(HQ$14:HQ195)+1,0)</f>
        <v>0</v>
      </c>
      <c r="HR196" s="293">
        <f>IF(HE196&lt;&gt;"",MAX(HR$14:HR195)+1,0)</f>
        <v>0</v>
      </c>
      <c r="HS196" s="293">
        <f>IF(HF196&lt;&gt;"",MAX(HS$14:HS195)+1,0)</f>
        <v>0</v>
      </c>
      <c r="HT196" s="293">
        <f>IF(HG196&lt;&gt;"",MAX(HT$14:HT195)+1,0)</f>
        <v>0</v>
      </c>
      <c r="HU196" s="293">
        <f>IF(HH196&lt;&gt;"",MAX(HU$14:HU195)+1,0)</f>
        <v>0</v>
      </c>
      <c r="HV196" s="293">
        <f>IF(HI196&lt;&gt;"",MAX(HV$14:HV195)+1,0)</f>
        <v>0</v>
      </c>
      <c r="HW196" s="293">
        <f>IF(HJ196&lt;&gt;"",MAX(HW$14:HW195)+1,0)</f>
        <v>0</v>
      </c>
      <c r="HX196" s="293">
        <f>IF(HK196&lt;&gt;"",MAX(HX$14:HX195)+1,0)</f>
        <v>0</v>
      </c>
      <c r="HY196" s="293">
        <f>IF(HL196&lt;&gt;"",MAX(HY$14:HY195)+1,0)</f>
        <v>0</v>
      </c>
      <c r="HZ196" s="75">
        <f t="shared" si="354"/>
        <v>6</v>
      </c>
      <c r="IA196" s="75">
        <f t="shared" si="355"/>
        <v>0</v>
      </c>
      <c r="IB196" s="75">
        <f t="shared" si="356"/>
        <v>12</v>
      </c>
      <c r="IC196" s="75">
        <f t="shared" si="357"/>
        <v>0</v>
      </c>
      <c r="ID196" s="395" t="str">
        <f t="shared" si="358"/>
        <v/>
      </c>
      <c r="IE196" s="394">
        <f>IF(ISNUMBER(MATCH(GA196,$IC$15:$IC$313,0)),0,MAX(IE$14:IE195)+1)</f>
        <v>0</v>
      </c>
      <c r="IF196" s="394" t="str">
        <f t="shared" si="359"/>
        <v/>
      </c>
      <c r="IG196" s="383"/>
      <c r="IH196" s="80"/>
      <c r="II196" s="19"/>
      <c r="IJ196" s="282"/>
      <c r="IK196" s="71"/>
      <c r="IL196" s="19"/>
      <c r="IM196" s="19"/>
      <c r="IN196" s="19"/>
      <c r="IO196" s="19"/>
      <c r="IP196" s="19"/>
      <c r="IQ196" s="19"/>
      <c r="IR196" s="19"/>
      <c r="IS196" s="19"/>
      <c r="IT196" s="19"/>
      <c r="IU196" s="19"/>
      <c r="IV196" s="19"/>
      <c r="IW196" s="19"/>
      <c r="IX196" s="19"/>
      <c r="IY196" s="19"/>
      <c r="IZ196" s="19"/>
      <c r="JW196" s="71"/>
      <c r="JX196" s="293" t="str">
        <f>IF(AND(ISNUMBER(JX$14),ISNUMBER(MATCH($IC196,DJ$15:DJ$313,0))),$IC196,"")</f>
        <v/>
      </c>
      <c r="JY196" s="293" t="str">
        <f>IF(AND(ISNUMBER(JY$14),ISNUMBER(MATCH($IC196,DK$15:DK$313,0))),$IC196,"")</f>
        <v/>
      </c>
      <c r="JZ196" s="293" t="str">
        <f>IF(AND(ISNUMBER(JZ$14),ISNUMBER(MATCH($IC196,DL$15:DL$313,0))),$IC196,"")</f>
        <v/>
      </c>
      <c r="KA196" s="293" t="str">
        <f>IF(AND(ISNUMBER(KA$14),ISNUMBER(MATCH($IC196,DM$15:DM$313,0))),$IC196,"")</f>
        <v/>
      </c>
      <c r="KB196" s="293" t="str">
        <f>IF(AND(ISNUMBER(KB$14),ISNUMBER(MATCH($IC196,DN$15:DN$313,0))),$IC196,"")</f>
        <v/>
      </c>
      <c r="KC196" s="293" t="str">
        <f>IF(AND(ISNUMBER(KC$14),ISNUMBER(MATCH($IC196,DO$15:DO$313,0))),$IC196,"")</f>
        <v/>
      </c>
      <c r="KD196" s="293" t="str">
        <f>IF(AND(ISNUMBER(KD$14),ISNUMBER(MATCH($IC196,DP$15:DP$313,0))),$IC196,"")</f>
        <v/>
      </c>
      <c r="KE196" s="293" t="str">
        <f>IF(AND(ISNUMBER(KE$14),ISNUMBER(MATCH($IC196,DQ$15:DQ$313,0))),$IC196,"")</f>
        <v/>
      </c>
      <c r="KF196" s="293" t="str">
        <f>IF(AND(ISNUMBER(KF$14),ISNUMBER(MATCH($IC196,DR$15:DR$313,0))),$IC196,"")</f>
        <v/>
      </c>
      <c r="KG196" s="293" t="str">
        <f>IF(AND(ISNUMBER(KG$14),ISNUMBER(MATCH($IC196,DS$15:DS$313,0))),$IC196,"")</f>
        <v/>
      </c>
      <c r="KH196" s="293" t="str">
        <f>IF(AND(ISNUMBER(KH$14),ISNUMBER(MATCH($IC196,DT$15:DT$313,0))),$IC196,"")</f>
        <v/>
      </c>
      <c r="KI196" s="293" t="str">
        <f>IF(AND(ISNUMBER(KI$14),ISNUMBER(MATCH($IC196,DU$15:DU$313,0))),$IC196,"")</f>
        <v/>
      </c>
      <c r="KJ196" s="293" t="str">
        <f>IF(AND(ISNUMBER(KJ$14),ISNUMBER(MATCH($IC196,DV$15:DV$313,0))),$IC196,"")</f>
        <v/>
      </c>
      <c r="KK196" s="293" t="str">
        <f>IF(AND(ISNUMBER(KK$14),ISNUMBER(MATCH($IC196,DW$15:DW$313,0))),$IC196,"")</f>
        <v/>
      </c>
      <c r="KL196" s="293" t="str">
        <f>IF(AND(ISNUMBER(KL$14),ISNUMBER(MATCH($IC196,DX$15:DX$313,0))),$IC196,"")</f>
        <v/>
      </c>
      <c r="KM196" s="293" t="str">
        <f>IF(AND(ISNUMBER(KM$14),ISNUMBER(MATCH($IC196,DY$15:DY$313,0))),$IC196,"")</f>
        <v/>
      </c>
      <c r="KN196" s="293" t="str">
        <f>IF(AND(ISNUMBER(KN$14),ISNUMBER(MATCH($IC196,DZ$15:DZ$313,0))),$IC196,"")</f>
        <v/>
      </c>
      <c r="KO196" s="293" t="str">
        <f>IF(AND(ISNUMBER(KO$14),ISNUMBER(MATCH($IC196,EA$15:EA$313,0))),$IC196,"")</f>
        <v/>
      </c>
      <c r="KP196" s="293" t="str">
        <f>IF(AND(ISNUMBER(KP$14),ISNUMBER(MATCH($IC196,EB$15:EB$313,0))),$IC196,"")</f>
        <v/>
      </c>
      <c r="KQ196" s="293" t="str">
        <f>IF(AND(ISNUMBER(KQ$14),ISNUMBER(MATCH($IC196,EC$15:EC$313,0))),$IC196,"")</f>
        <v/>
      </c>
      <c r="KR196" s="293" t="str">
        <f>IF(AND(ISNUMBER(KR$14),ISNUMBER(MATCH($IC196,ED$15:ED$313,0))),$IC196,"")</f>
        <v/>
      </c>
      <c r="KS196" s="293" t="str">
        <f>IF(AND(ISNUMBER(KS$14),ISNUMBER(MATCH($IC196,EE$15:EE$313,0))),$IC196,"")</f>
        <v/>
      </c>
      <c r="KT196" s="293" t="str">
        <f>IF(AND(ISNUMBER(KT$14),ISNUMBER(MATCH($IC196,EF$15:EF$313,0))),$IC196,"")</f>
        <v/>
      </c>
      <c r="KU196" s="293" t="str">
        <f>IF(AND(ISNUMBER(KU$14),ISNUMBER(MATCH($IC196,EG$15:EG$313,0))),$IC196,"")</f>
        <v/>
      </c>
      <c r="KV196" s="293" t="str">
        <f>IF(AND(ISNUMBER(KV$14),ISNUMBER(MATCH($IC196,EH$15:EH$313,0))),$IC196,"")</f>
        <v/>
      </c>
      <c r="KW196" s="293" t="str">
        <f>IF(AND(ISNUMBER(KW$14),ISNUMBER(MATCH($IC196,EI$15:EI$313,0))),$IC196,"")</f>
        <v/>
      </c>
      <c r="KX196" s="293" t="str">
        <f>IF(AND(ISNUMBER(KX$14),ISNUMBER(MATCH($IC196,EJ$15:EJ$313,0))),$IC196,"")</f>
        <v/>
      </c>
      <c r="KY196" s="293" t="str">
        <f>IF(AND(ISNUMBER(KY$14),ISNUMBER(MATCH($IC196,EK$15:EK$313,0))),$IC196,"")</f>
        <v/>
      </c>
      <c r="KZ196" s="293"/>
      <c r="LA196" s="293"/>
      <c r="LB196" s="293"/>
      <c r="LC196" s="75">
        <f>COUNTIF(JX196:KY196,"="&amp;IC196)</f>
        <v>0</v>
      </c>
      <c r="LD196" s="71"/>
      <c r="LE196" s="71"/>
      <c r="LF196" s="71"/>
      <c r="LG196" s="71"/>
      <c r="LH196" s="71"/>
      <c r="LI196" s="71"/>
      <c r="LJ196" s="71"/>
      <c r="LK196" s="71"/>
      <c r="LL196" s="71"/>
      <c r="LM196" s="71"/>
      <c r="LN196" s="71"/>
      <c r="LO196" s="71"/>
      <c r="LP196" s="71"/>
      <c r="LQ196" s="71"/>
    </row>
    <row r="197" spans="1:329" ht="6" customHeight="1" x14ac:dyDescent="0.25">
      <c r="A197" s="80"/>
      <c r="B197" s="305">
        <f t="shared" si="360"/>
        <v>183</v>
      </c>
      <c r="C197" s="207" t="s">
        <v>481</v>
      </c>
      <c r="D197" s="307" t="s">
        <v>509</v>
      </c>
      <c r="E197" s="71"/>
      <c r="F197" s="260"/>
      <c r="G197" s="261"/>
      <c r="H197" s="262"/>
      <c r="I197" s="260"/>
      <c r="J197" s="261"/>
      <c r="K197" s="262"/>
      <c r="L197" s="260"/>
      <c r="M197" s="261"/>
      <c r="N197" s="262"/>
      <c r="O197" s="260"/>
      <c r="P197" s="261"/>
      <c r="Q197" s="262"/>
      <c r="R197" s="260"/>
      <c r="S197" s="261"/>
      <c r="T197" s="262"/>
      <c r="U197" s="260"/>
      <c r="V197" s="261"/>
      <c r="W197" s="262"/>
      <c r="X197" s="260"/>
      <c r="Y197" s="261"/>
      <c r="Z197" s="262"/>
      <c r="AA197" s="260"/>
      <c r="AB197" s="261"/>
      <c r="AC197" s="262"/>
      <c r="AD197" s="260"/>
      <c r="AE197" s="261"/>
      <c r="AF197" s="262"/>
      <c r="AG197" s="260"/>
      <c r="AH197" s="261"/>
      <c r="AI197" s="262"/>
      <c r="AJ197" s="260"/>
      <c r="AK197" s="261"/>
      <c r="AL197" s="262"/>
      <c r="AM197" s="260"/>
      <c r="AN197" s="261"/>
      <c r="AO197" s="262"/>
      <c r="AP197" s="283"/>
      <c r="AQ197" s="356"/>
      <c r="AR197" s="351"/>
      <c r="AS197" s="283"/>
      <c r="AT197" s="356"/>
      <c r="AU197" s="351"/>
      <c r="AV197" s="260"/>
      <c r="AW197" s="261"/>
      <c r="AX197" s="262"/>
      <c r="AY197" s="260"/>
      <c r="AZ197" s="261"/>
      <c r="BA197" s="262"/>
      <c r="BB197" s="260"/>
      <c r="BC197" s="261"/>
      <c r="BD197" s="262"/>
      <c r="BE197" s="260"/>
      <c r="BF197" s="261"/>
      <c r="BG197" s="262"/>
      <c r="BH197" s="260"/>
      <c r="BI197" s="261"/>
      <c r="BJ197" s="262"/>
      <c r="BK197" s="260"/>
      <c r="BL197" s="261"/>
      <c r="BM197" s="262"/>
      <c r="BN197" s="260"/>
      <c r="BO197" s="261"/>
      <c r="BP197" s="262"/>
      <c r="BQ197" s="260"/>
      <c r="BR197" s="261"/>
      <c r="BS197" s="262"/>
      <c r="BT197" s="260"/>
      <c r="BU197" s="261"/>
      <c r="BV197" s="262"/>
      <c r="BW197" s="260"/>
      <c r="BX197" s="261"/>
      <c r="BY197" s="262"/>
      <c r="BZ197" s="260"/>
      <c r="CA197" s="261"/>
      <c r="CB197" s="262"/>
      <c r="CC197" s="260"/>
      <c r="CD197" s="261"/>
      <c r="CE197" s="262"/>
      <c r="CF197" s="376" t="s">
        <v>2</v>
      </c>
      <c r="CG197" s="229"/>
      <c r="CH197" s="230"/>
      <c r="CI197" s="7" t="str">
        <f t="shared" si="265"/>
        <v/>
      </c>
      <c r="CJ197" s="7" t="str">
        <f t="shared" si="266"/>
        <v/>
      </c>
      <c r="CK197" s="7" t="str">
        <f t="shared" si="267"/>
        <v/>
      </c>
      <c r="CL197" s="7" t="str">
        <f t="shared" si="268"/>
        <v/>
      </c>
      <c r="CM197" s="7" t="str">
        <f t="shared" si="269"/>
        <v/>
      </c>
      <c r="CN197" s="7" t="str">
        <f t="shared" si="270"/>
        <v/>
      </c>
      <c r="CO197" s="7" t="str">
        <f t="shared" si="271"/>
        <v/>
      </c>
      <c r="CP197" s="7" t="str">
        <f t="shared" si="272"/>
        <v/>
      </c>
      <c r="CQ197" s="7" t="str">
        <f t="shared" si="273"/>
        <v/>
      </c>
      <c r="CR197" s="7" t="str">
        <f t="shared" si="274"/>
        <v/>
      </c>
      <c r="CS197" s="7" t="str">
        <f t="shared" si="275"/>
        <v/>
      </c>
      <c r="CT197" s="7" t="str">
        <f t="shared" si="276"/>
        <v/>
      </c>
      <c r="CU197" s="7" t="str">
        <f t="shared" si="277"/>
        <v/>
      </c>
      <c r="CV197" s="7" t="str">
        <f t="shared" si="278"/>
        <v/>
      </c>
      <c r="CW197" s="7" t="str">
        <f t="shared" si="279"/>
        <v/>
      </c>
      <c r="CX197" s="7" t="str">
        <f t="shared" si="280"/>
        <v/>
      </c>
      <c r="CY197" s="7" t="str">
        <f t="shared" si="281"/>
        <v/>
      </c>
      <c r="CZ197" s="7" t="str">
        <f t="shared" si="282"/>
        <v/>
      </c>
      <c r="DA197" s="7" t="str">
        <f t="shared" si="283"/>
        <v/>
      </c>
      <c r="DB197" s="7" t="str">
        <f t="shared" si="284"/>
        <v/>
      </c>
      <c r="DC197" s="7" t="str">
        <f t="shared" si="285"/>
        <v/>
      </c>
      <c r="DD197" s="7" t="str">
        <f t="shared" si="286"/>
        <v/>
      </c>
      <c r="DE197" s="7" t="str">
        <f t="shared" si="287"/>
        <v/>
      </c>
      <c r="DF197" s="7">
        <f t="shared" si="288"/>
        <v>27</v>
      </c>
      <c r="DG197" s="7" t="str">
        <f t="shared" si="289"/>
        <v/>
      </c>
      <c r="DH197" s="7" t="str">
        <f t="shared" si="290"/>
        <v/>
      </c>
      <c r="DI197" s="65" t="s">
        <v>2</v>
      </c>
      <c r="DJ197" s="309" t="str">
        <f t="shared" si="291"/>
        <v>-</v>
      </c>
      <c r="DK197" s="309" t="str">
        <f t="shared" si="292"/>
        <v>-</v>
      </c>
      <c r="DL197" s="309" t="str">
        <f t="shared" si="293"/>
        <v>-</v>
      </c>
      <c r="DM197" s="309" t="str">
        <f t="shared" si="294"/>
        <v>-</v>
      </c>
      <c r="DN197" s="309" t="str">
        <f t="shared" si="295"/>
        <v>-</v>
      </c>
      <c r="DO197" s="309" t="str">
        <f t="shared" si="296"/>
        <v>-</v>
      </c>
      <c r="DP197" s="309" t="str">
        <f t="shared" si="297"/>
        <v>-</v>
      </c>
      <c r="DQ197" s="309" t="str">
        <f t="shared" si="298"/>
        <v>-</v>
      </c>
      <c r="DR197" s="309" t="str">
        <f t="shared" si="299"/>
        <v>-</v>
      </c>
      <c r="DS197" s="309" t="str">
        <f t="shared" si="300"/>
        <v>-</v>
      </c>
      <c r="DT197" s="309" t="str">
        <f t="shared" si="301"/>
        <v>-</v>
      </c>
      <c r="DU197" s="309" t="str">
        <f t="shared" si="302"/>
        <v>-</v>
      </c>
      <c r="DV197" s="309" t="str">
        <f t="shared" si="303"/>
        <v>-</v>
      </c>
      <c r="DW197" s="309" t="str">
        <f t="shared" si="304"/>
        <v>-</v>
      </c>
      <c r="DX197" s="309" t="str">
        <f t="shared" si="305"/>
        <v>-</v>
      </c>
      <c r="DY197" s="309" t="str">
        <f t="shared" si="306"/>
        <v>-</v>
      </c>
      <c r="DZ197" s="309" t="str">
        <f t="shared" si="307"/>
        <v>-</v>
      </c>
      <c r="EA197" s="309" t="str">
        <f t="shared" si="308"/>
        <v>-</v>
      </c>
      <c r="EB197" s="309" t="str">
        <f t="shared" si="309"/>
        <v>-</v>
      </c>
      <c r="EC197" s="309" t="str">
        <f t="shared" si="310"/>
        <v>-</v>
      </c>
      <c r="ED197" s="309" t="str">
        <f t="shared" si="311"/>
        <v>-</v>
      </c>
      <c r="EE197" s="309" t="str">
        <f t="shared" si="312"/>
        <v>-</v>
      </c>
      <c r="EF197" s="309" t="str">
        <f t="shared" si="313"/>
        <v>-</v>
      </c>
      <c r="EG197" s="309" t="str">
        <f t="shared" si="314"/>
        <v>under_relaxation_momentum</v>
      </c>
      <c r="EH197" s="309" t="str">
        <f t="shared" si="315"/>
        <v>-</v>
      </c>
      <c r="EI197" s="309" t="str">
        <f t="shared" si="316"/>
        <v>-</v>
      </c>
      <c r="EJ197" s="7"/>
      <c r="EK197" s="7"/>
      <c r="EL197" s="7"/>
      <c r="EM197" s="34"/>
      <c r="EN197" s="66" t="str">
        <f t="shared" si="317"/>
        <v>-</v>
      </c>
      <c r="EO197" s="66" t="str">
        <f t="shared" si="318"/>
        <v>-</v>
      </c>
      <c r="EP197" s="66" t="str">
        <f t="shared" si="319"/>
        <v>-</v>
      </c>
      <c r="EQ197" s="66" t="str">
        <f t="shared" si="320"/>
        <v>-</v>
      </c>
      <c r="ER197" s="66" t="str">
        <f t="shared" si="321"/>
        <v>-</v>
      </c>
      <c r="ES197" s="66" t="str">
        <f t="shared" si="322"/>
        <v>-</v>
      </c>
      <c r="ET197" s="66" t="str">
        <f t="shared" si="323"/>
        <v>-</v>
      </c>
      <c r="EU197" s="66" t="str">
        <f t="shared" si="324"/>
        <v>-</v>
      </c>
      <c r="EV197" s="66" t="str">
        <f t="shared" si="325"/>
        <v>-</v>
      </c>
      <c r="EW197" s="66" t="str">
        <f t="shared" si="326"/>
        <v>-</v>
      </c>
      <c r="EX197" s="66" t="str">
        <f t="shared" si="327"/>
        <v>-</v>
      </c>
      <c r="EY197" s="66" t="str">
        <f t="shared" si="328"/>
        <v>-</v>
      </c>
      <c r="EZ197" s="66" t="str">
        <f t="shared" si="329"/>
        <v>-</v>
      </c>
      <c r="FA197" s="66" t="str">
        <f t="shared" si="330"/>
        <v>-</v>
      </c>
      <c r="FB197" s="66" t="str">
        <f t="shared" si="331"/>
        <v>-</v>
      </c>
      <c r="FC197" s="66" t="str">
        <f t="shared" si="332"/>
        <v>-</v>
      </c>
      <c r="FD197" s="66" t="str">
        <f t="shared" si="333"/>
        <v>-</v>
      </c>
      <c r="FE197" s="66" t="str">
        <f t="shared" si="334"/>
        <v>-</v>
      </c>
      <c r="FF197" s="66" t="str">
        <f t="shared" si="335"/>
        <v>-</v>
      </c>
      <c r="FG197" s="66" t="str">
        <f t="shared" si="336"/>
        <v>-</v>
      </c>
      <c r="FH197" s="66" t="str">
        <f t="shared" si="337"/>
        <v>-</v>
      </c>
      <c r="FI197" s="66" t="str">
        <f t="shared" si="338"/>
        <v>-</v>
      </c>
      <c r="FJ197" s="66" t="str">
        <f t="shared" si="339"/>
        <v>-</v>
      </c>
      <c r="FK197" s="66">
        <f t="shared" si="340"/>
        <v>0</v>
      </c>
      <c r="FL197" s="66" t="str">
        <f t="shared" si="341"/>
        <v>-</v>
      </c>
      <c r="FM197" s="66" t="str">
        <f t="shared" si="342"/>
        <v>-</v>
      </c>
      <c r="FN197" s="7"/>
      <c r="FO197" s="7"/>
      <c r="FP197" s="7"/>
      <c r="FQ197" s="97"/>
      <c r="FR197" s="71"/>
      <c r="FS197" s="7">
        <f>IF(ISNUMBER(INDEX($CI$15:$DI$314,$B197,GC$5)),MAX(FS$14:FS196)+1,0)</f>
        <v>0</v>
      </c>
      <c r="FT197" s="7" t="str">
        <f t="shared" si="343"/>
        <v/>
      </c>
      <c r="FU197" s="7" t="str">
        <f t="shared" si="344"/>
        <v/>
      </c>
      <c r="FV197" s="291">
        <f t="shared" si="345"/>
        <v>183</v>
      </c>
      <c r="FW197" s="291" t="str">
        <f t="shared" si="346"/>
        <v/>
      </c>
      <c r="FX197" s="291"/>
      <c r="FY197" s="85" t="str">
        <f t="shared" si="347"/>
        <v/>
      </c>
      <c r="FZ197" s="338">
        <f t="shared" si="348"/>
        <v>0</v>
      </c>
      <c r="GA197" s="316" t="str">
        <f t="shared" si="349"/>
        <v/>
      </c>
      <c r="GB197" s="28" t="str">
        <f t="shared" si="350"/>
        <v/>
      </c>
      <c r="GC197" s="243"/>
      <c r="GD197" s="72"/>
      <c r="GE197" s="72"/>
      <c r="GF197" s="72"/>
      <c r="GG197" s="72"/>
      <c r="GH197" s="72"/>
      <c r="GI197" s="72"/>
      <c r="GJ197" s="72"/>
      <c r="GK197" s="72"/>
      <c r="GL197" s="72"/>
      <c r="GM197" s="72"/>
      <c r="GN197" s="72"/>
      <c r="GO197" s="279" t="str">
        <f>IF(IF(ISNUMBER(MATCH(INDEX($HA197:$LB197,1,GO$14),$GA$15:$GA$313,0)),1,"")=1,INDEX($HA197:$LB197,1,GO$14),"")</f>
        <v/>
      </c>
      <c r="GP197" s="286" t="str">
        <f t="shared" si="351"/>
        <v/>
      </c>
      <c r="GQ197" s="72"/>
      <c r="GR197" s="339" t="str">
        <f>IF(ISNUMBER(IF197),INDEX($GA$15:$GA$313,MATCH(IF197,$IE$15:$IE$190,0),1),"")</f>
        <v/>
      </c>
      <c r="GS197" s="341" t="str">
        <f t="shared" si="352"/>
        <v/>
      </c>
      <c r="GT197" s="340" t="str">
        <f t="shared" si="353"/>
        <v/>
      </c>
      <c r="GU197" s="72"/>
      <c r="GV197" s="72"/>
      <c r="GW197" s="72"/>
      <c r="GX197" s="72"/>
      <c r="GY197" s="72"/>
      <c r="GZ197" s="71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293">
        <f>IF(HA197&lt;&gt;"",MAX(HN$14:HN196)+1,0)</f>
        <v>0</v>
      </c>
      <c r="HO197" s="293">
        <f>IF(HB197&lt;&gt;"",MAX(HO$14:HO196)+1,0)</f>
        <v>0</v>
      </c>
      <c r="HP197" s="293">
        <f>IF(HC197&lt;&gt;"",MAX(HP$14:HP196)+1,0)</f>
        <v>0</v>
      </c>
      <c r="HQ197" s="293">
        <f>IF(HD197&lt;&gt;"",MAX(HQ$14:HQ196)+1,0)</f>
        <v>0</v>
      </c>
      <c r="HR197" s="293">
        <f>IF(HE197&lt;&gt;"",MAX(HR$14:HR196)+1,0)</f>
        <v>0</v>
      </c>
      <c r="HS197" s="293">
        <f>IF(HF197&lt;&gt;"",MAX(HS$14:HS196)+1,0)</f>
        <v>0</v>
      </c>
      <c r="HT197" s="293">
        <f>IF(HG197&lt;&gt;"",MAX(HT$14:HT196)+1,0)</f>
        <v>0</v>
      </c>
      <c r="HU197" s="293">
        <f>IF(HH197&lt;&gt;"",MAX(HU$14:HU196)+1,0)</f>
        <v>0</v>
      </c>
      <c r="HV197" s="293">
        <f>IF(HI197&lt;&gt;"",MAX(HV$14:HV196)+1,0)</f>
        <v>0</v>
      </c>
      <c r="HW197" s="293">
        <f>IF(HJ197&lt;&gt;"",MAX(HW$14:HW196)+1,0)</f>
        <v>0</v>
      </c>
      <c r="HX197" s="293">
        <f>IF(HK197&lt;&gt;"",MAX(HX$14:HX196)+1,0)</f>
        <v>0</v>
      </c>
      <c r="HY197" s="293">
        <f>IF(HL197&lt;&gt;"",MAX(HY$14:HY196)+1,0)</f>
        <v>0</v>
      </c>
      <c r="HZ197" s="75">
        <f t="shared" si="354"/>
        <v>6</v>
      </c>
      <c r="IA197" s="75">
        <f t="shared" si="355"/>
        <v>0</v>
      </c>
      <c r="IB197" s="75">
        <f t="shared" si="356"/>
        <v>13</v>
      </c>
      <c r="IC197" s="75">
        <f t="shared" si="357"/>
        <v>0</v>
      </c>
      <c r="ID197" s="395" t="str">
        <f t="shared" si="358"/>
        <v/>
      </c>
      <c r="IE197" s="394">
        <f>IF(ISNUMBER(MATCH(GA197,$IC$15:$IC$313,0)),0,MAX(IE$14:IE196)+1)</f>
        <v>0</v>
      </c>
      <c r="IF197" s="394" t="str">
        <f t="shared" si="359"/>
        <v/>
      </c>
      <c r="IG197" s="383"/>
      <c r="IH197" s="80"/>
      <c r="II197" s="19"/>
      <c r="IJ197" s="282"/>
      <c r="IK197" s="71"/>
      <c r="IL197" s="19"/>
      <c r="IM197" s="19"/>
      <c r="IN197" s="19"/>
      <c r="IO197" s="19"/>
      <c r="IP197" s="19"/>
      <c r="IQ197" s="19"/>
      <c r="IR197" s="19"/>
      <c r="IS197" s="19"/>
      <c r="IT197" s="19"/>
      <c r="IU197" s="19"/>
      <c r="IV197" s="19"/>
      <c r="IW197" s="19"/>
      <c r="IX197" s="19"/>
      <c r="IY197" s="19"/>
      <c r="IZ197" s="19"/>
      <c r="JW197" s="71"/>
      <c r="JX197" s="293" t="str">
        <f>IF(AND(ISNUMBER(JX$14),ISNUMBER(MATCH($IC197,DJ$15:DJ$313,0))),$IC197,"")</f>
        <v/>
      </c>
      <c r="JY197" s="293" t="str">
        <f>IF(AND(ISNUMBER(JY$14),ISNUMBER(MATCH($IC197,DK$15:DK$313,0))),$IC197,"")</f>
        <v/>
      </c>
      <c r="JZ197" s="293" t="str">
        <f>IF(AND(ISNUMBER(JZ$14),ISNUMBER(MATCH($IC197,DL$15:DL$313,0))),$IC197,"")</f>
        <v/>
      </c>
      <c r="KA197" s="293" t="str">
        <f>IF(AND(ISNUMBER(KA$14),ISNUMBER(MATCH($IC197,DM$15:DM$313,0))),$IC197,"")</f>
        <v/>
      </c>
      <c r="KB197" s="293" t="str">
        <f>IF(AND(ISNUMBER(KB$14),ISNUMBER(MATCH($IC197,DN$15:DN$313,0))),$IC197,"")</f>
        <v/>
      </c>
      <c r="KC197" s="293" t="str">
        <f>IF(AND(ISNUMBER(KC$14),ISNUMBER(MATCH($IC197,DO$15:DO$313,0))),$IC197,"")</f>
        <v/>
      </c>
      <c r="KD197" s="293" t="str">
        <f>IF(AND(ISNUMBER(KD$14),ISNUMBER(MATCH($IC197,DP$15:DP$313,0))),$IC197,"")</f>
        <v/>
      </c>
      <c r="KE197" s="293" t="str">
        <f>IF(AND(ISNUMBER(KE$14),ISNUMBER(MATCH($IC197,DQ$15:DQ$313,0))),$IC197,"")</f>
        <v/>
      </c>
      <c r="KF197" s="293" t="str">
        <f>IF(AND(ISNUMBER(KF$14),ISNUMBER(MATCH($IC197,DR$15:DR$313,0))),$IC197,"")</f>
        <v/>
      </c>
      <c r="KG197" s="293" t="str">
        <f>IF(AND(ISNUMBER(KG$14),ISNUMBER(MATCH($IC197,DS$15:DS$313,0))),$IC197,"")</f>
        <v/>
      </c>
      <c r="KH197" s="293" t="str">
        <f>IF(AND(ISNUMBER(KH$14),ISNUMBER(MATCH($IC197,DT$15:DT$313,0))),$IC197,"")</f>
        <v/>
      </c>
      <c r="KI197" s="293" t="str">
        <f>IF(AND(ISNUMBER(KI$14),ISNUMBER(MATCH($IC197,DU$15:DU$313,0))),$IC197,"")</f>
        <v/>
      </c>
      <c r="KJ197" s="293" t="str">
        <f>IF(AND(ISNUMBER(KJ$14),ISNUMBER(MATCH($IC197,DV$15:DV$313,0))),$IC197,"")</f>
        <v/>
      </c>
      <c r="KK197" s="293" t="str">
        <f>IF(AND(ISNUMBER(KK$14),ISNUMBER(MATCH($IC197,DW$15:DW$313,0))),$IC197,"")</f>
        <v/>
      </c>
      <c r="KL197" s="293" t="str">
        <f>IF(AND(ISNUMBER(KL$14),ISNUMBER(MATCH($IC197,DX$15:DX$313,0))),$IC197,"")</f>
        <v/>
      </c>
      <c r="KM197" s="293" t="str">
        <f>IF(AND(ISNUMBER(KM$14),ISNUMBER(MATCH($IC197,DY$15:DY$313,0))),$IC197,"")</f>
        <v/>
      </c>
      <c r="KN197" s="293" t="str">
        <f>IF(AND(ISNUMBER(KN$14),ISNUMBER(MATCH($IC197,DZ$15:DZ$313,0))),$IC197,"")</f>
        <v/>
      </c>
      <c r="KO197" s="293" t="str">
        <f>IF(AND(ISNUMBER(KO$14),ISNUMBER(MATCH($IC197,EA$15:EA$313,0))),$IC197,"")</f>
        <v/>
      </c>
      <c r="KP197" s="293" t="str">
        <f>IF(AND(ISNUMBER(KP$14),ISNUMBER(MATCH($IC197,EB$15:EB$313,0))),$IC197,"")</f>
        <v/>
      </c>
      <c r="KQ197" s="293" t="str">
        <f>IF(AND(ISNUMBER(KQ$14),ISNUMBER(MATCH($IC197,EC$15:EC$313,0))),$IC197,"")</f>
        <v/>
      </c>
      <c r="KR197" s="293" t="str">
        <f>IF(AND(ISNUMBER(KR$14),ISNUMBER(MATCH($IC197,ED$15:ED$313,0))),$IC197,"")</f>
        <v/>
      </c>
      <c r="KS197" s="293" t="str">
        <f>IF(AND(ISNUMBER(KS$14),ISNUMBER(MATCH($IC197,EE$15:EE$313,0))),$IC197,"")</f>
        <v/>
      </c>
      <c r="KT197" s="293" t="str">
        <f>IF(AND(ISNUMBER(KT$14),ISNUMBER(MATCH($IC197,EF$15:EF$313,0))),$IC197,"")</f>
        <v/>
      </c>
      <c r="KU197" s="293" t="str">
        <f>IF(AND(ISNUMBER(KU$14),ISNUMBER(MATCH($IC197,EG$15:EG$313,0))),$IC197,"")</f>
        <v/>
      </c>
      <c r="KV197" s="293" t="str">
        <f>IF(AND(ISNUMBER(KV$14),ISNUMBER(MATCH($IC197,EH$15:EH$313,0))),$IC197,"")</f>
        <v/>
      </c>
      <c r="KW197" s="293" t="str">
        <f>IF(AND(ISNUMBER(KW$14),ISNUMBER(MATCH($IC197,EI$15:EI$313,0))),$IC197,"")</f>
        <v/>
      </c>
      <c r="KX197" s="293" t="str">
        <f>IF(AND(ISNUMBER(KX$14),ISNUMBER(MATCH($IC197,EJ$15:EJ$313,0))),$IC197,"")</f>
        <v/>
      </c>
      <c r="KY197" s="293" t="str">
        <f>IF(AND(ISNUMBER(KY$14),ISNUMBER(MATCH($IC197,EK$15:EK$313,0))),$IC197,"")</f>
        <v/>
      </c>
      <c r="KZ197" s="293"/>
      <c r="LA197" s="293"/>
      <c r="LB197" s="293"/>
      <c r="LC197" s="75">
        <f>COUNTIF(JX197:KY197,"="&amp;IC197)</f>
        <v>0</v>
      </c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/>
      <c r="LO197" s="71"/>
      <c r="LP197" s="71"/>
      <c r="LQ197" s="71"/>
    </row>
    <row r="198" spans="1:329" ht="6" customHeight="1" x14ac:dyDescent="0.25">
      <c r="A198" s="80"/>
      <c r="B198" s="305">
        <f t="shared" si="360"/>
        <v>184</v>
      </c>
      <c r="C198" s="207" t="s">
        <v>482</v>
      </c>
      <c r="D198" s="307" t="s">
        <v>510</v>
      </c>
      <c r="E198" s="71"/>
      <c r="F198" s="260"/>
      <c r="G198" s="261"/>
      <c r="H198" s="262"/>
      <c r="I198" s="260"/>
      <c r="J198" s="261"/>
      <c r="K198" s="262"/>
      <c r="L198" s="260"/>
      <c r="M198" s="261"/>
      <c r="N198" s="262"/>
      <c r="O198" s="260"/>
      <c r="P198" s="261"/>
      <c r="Q198" s="262"/>
      <c r="R198" s="260"/>
      <c r="S198" s="261"/>
      <c r="T198" s="262"/>
      <c r="U198" s="260"/>
      <c r="V198" s="261"/>
      <c r="W198" s="262"/>
      <c r="X198" s="260"/>
      <c r="Y198" s="261"/>
      <c r="Z198" s="262"/>
      <c r="AA198" s="260"/>
      <c r="AB198" s="261"/>
      <c r="AC198" s="262"/>
      <c r="AD198" s="260"/>
      <c r="AE198" s="261"/>
      <c r="AF198" s="262"/>
      <c r="AG198" s="260"/>
      <c r="AH198" s="261"/>
      <c r="AI198" s="262"/>
      <c r="AJ198" s="260"/>
      <c r="AK198" s="261"/>
      <c r="AL198" s="262"/>
      <c r="AM198" s="260"/>
      <c r="AN198" s="261"/>
      <c r="AO198" s="262"/>
      <c r="AP198" s="283"/>
      <c r="AQ198" s="356"/>
      <c r="AR198" s="351"/>
      <c r="AS198" s="283"/>
      <c r="AT198" s="356"/>
      <c r="AU198" s="351"/>
      <c r="AV198" s="260"/>
      <c r="AW198" s="261"/>
      <c r="AX198" s="262"/>
      <c r="AY198" s="260"/>
      <c r="AZ198" s="261"/>
      <c r="BA198" s="262"/>
      <c r="BB198" s="260"/>
      <c r="BC198" s="261"/>
      <c r="BD198" s="262"/>
      <c r="BE198" s="260"/>
      <c r="BF198" s="261"/>
      <c r="BG198" s="262"/>
      <c r="BH198" s="260"/>
      <c r="BI198" s="261"/>
      <c r="BJ198" s="262"/>
      <c r="BK198" s="260"/>
      <c r="BL198" s="261"/>
      <c r="BM198" s="262"/>
      <c r="BN198" s="260"/>
      <c r="BO198" s="261"/>
      <c r="BP198" s="262"/>
      <c r="BQ198" s="260"/>
      <c r="BR198" s="261"/>
      <c r="BS198" s="262"/>
      <c r="BT198" s="260"/>
      <c r="BU198" s="261"/>
      <c r="BV198" s="262"/>
      <c r="BW198" s="260"/>
      <c r="BX198" s="261"/>
      <c r="BY198" s="262"/>
      <c r="BZ198" s="260"/>
      <c r="CA198" s="261"/>
      <c r="CB198" s="262"/>
      <c r="CC198" s="260"/>
      <c r="CD198" s="261"/>
      <c r="CE198" s="262"/>
      <c r="CF198" s="376" t="s">
        <v>2</v>
      </c>
      <c r="CG198" s="229"/>
      <c r="CH198" s="230"/>
      <c r="CI198" s="7" t="str">
        <f t="shared" si="265"/>
        <v/>
      </c>
      <c r="CJ198" s="7" t="str">
        <f t="shared" si="266"/>
        <v/>
      </c>
      <c r="CK198" s="7" t="str">
        <f t="shared" si="267"/>
        <v/>
      </c>
      <c r="CL198" s="7" t="str">
        <f t="shared" si="268"/>
        <v/>
      </c>
      <c r="CM198" s="7" t="str">
        <f t="shared" si="269"/>
        <v/>
      </c>
      <c r="CN198" s="7" t="str">
        <f t="shared" si="270"/>
        <v/>
      </c>
      <c r="CO198" s="7" t="str">
        <f t="shared" si="271"/>
        <v/>
      </c>
      <c r="CP198" s="7" t="str">
        <f t="shared" si="272"/>
        <v/>
      </c>
      <c r="CQ198" s="7" t="str">
        <f t="shared" si="273"/>
        <v/>
      </c>
      <c r="CR198" s="7" t="str">
        <f t="shared" si="274"/>
        <v/>
      </c>
      <c r="CS198" s="7" t="str">
        <f t="shared" si="275"/>
        <v/>
      </c>
      <c r="CT198" s="7" t="str">
        <f t="shared" si="276"/>
        <v/>
      </c>
      <c r="CU198" s="7" t="str">
        <f t="shared" si="277"/>
        <v/>
      </c>
      <c r="CV198" s="7" t="str">
        <f t="shared" si="278"/>
        <v/>
      </c>
      <c r="CW198" s="7" t="str">
        <f t="shared" si="279"/>
        <v/>
      </c>
      <c r="CX198" s="7" t="str">
        <f t="shared" si="280"/>
        <v/>
      </c>
      <c r="CY198" s="7" t="str">
        <f t="shared" si="281"/>
        <v/>
      </c>
      <c r="CZ198" s="7" t="str">
        <f t="shared" si="282"/>
        <v/>
      </c>
      <c r="DA198" s="7" t="str">
        <f t="shared" si="283"/>
        <v/>
      </c>
      <c r="DB198" s="7" t="str">
        <f t="shared" si="284"/>
        <v/>
      </c>
      <c r="DC198" s="7" t="str">
        <f t="shared" si="285"/>
        <v/>
      </c>
      <c r="DD198" s="7" t="str">
        <f t="shared" si="286"/>
        <v/>
      </c>
      <c r="DE198" s="7" t="str">
        <f t="shared" si="287"/>
        <v/>
      </c>
      <c r="DF198" s="7">
        <f t="shared" si="288"/>
        <v>28</v>
      </c>
      <c r="DG198" s="7" t="str">
        <f t="shared" si="289"/>
        <v/>
      </c>
      <c r="DH198" s="7" t="str">
        <f t="shared" si="290"/>
        <v/>
      </c>
      <c r="DI198" s="65" t="s">
        <v>2</v>
      </c>
      <c r="DJ198" s="309" t="str">
        <f t="shared" si="291"/>
        <v>-</v>
      </c>
      <c r="DK198" s="309" t="str">
        <f t="shared" si="292"/>
        <v>-</v>
      </c>
      <c r="DL198" s="309" t="str">
        <f t="shared" si="293"/>
        <v>-</v>
      </c>
      <c r="DM198" s="309" t="str">
        <f t="shared" si="294"/>
        <v>-</v>
      </c>
      <c r="DN198" s="309" t="str">
        <f t="shared" si="295"/>
        <v>-</v>
      </c>
      <c r="DO198" s="309" t="str">
        <f t="shared" si="296"/>
        <v>-</v>
      </c>
      <c r="DP198" s="309" t="str">
        <f t="shared" si="297"/>
        <v>-</v>
      </c>
      <c r="DQ198" s="309" t="str">
        <f t="shared" si="298"/>
        <v>-</v>
      </c>
      <c r="DR198" s="309" t="str">
        <f t="shared" si="299"/>
        <v>-</v>
      </c>
      <c r="DS198" s="309" t="str">
        <f t="shared" si="300"/>
        <v>-</v>
      </c>
      <c r="DT198" s="309" t="str">
        <f t="shared" si="301"/>
        <v>-</v>
      </c>
      <c r="DU198" s="309" t="str">
        <f t="shared" si="302"/>
        <v>-</v>
      </c>
      <c r="DV198" s="309" t="str">
        <f t="shared" si="303"/>
        <v>-</v>
      </c>
      <c r="DW198" s="309" t="str">
        <f t="shared" si="304"/>
        <v>-</v>
      </c>
      <c r="DX198" s="309" t="str">
        <f t="shared" si="305"/>
        <v>-</v>
      </c>
      <c r="DY198" s="309" t="str">
        <f t="shared" si="306"/>
        <v>-</v>
      </c>
      <c r="DZ198" s="309" t="str">
        <f t="shared" si="307"/>
        <v>-</v>
      </c>
      <c r="EA198" s="309" t="str">
        <f t="shared" si="308"/>
        <v>-</v>
      </c>
      <c r="EB198" s="309" t="str">
        <f t="shared" si="309"/>
        <v>-</v>
      </c>
      <c r="EC198" s="309" t="str">
        <f t="shared" si="310"/>
        <v>-</v>
      </c>
      <c r="ED198" s="309" t="str">
        <f t="shared" si="311"/>
        <v>-</v>
      </c>
      <c r="EE198" s="309" t="str">
        <f t="shared" si="312"/>
        <v>-</v>
      </c>
      <c r="EF198" s="309" t="str">
        <f t="shared" si="313"/>
        <v>-</v>
      </c>
      <c r="EG198" s="309" t="str">
        <f t="shared" si="314"/>
        <v>backtracking_number</v>
      </c>
      <c r="EH198" s="309" t="str">
        <f t="shared" si="315"/>
        <v>-</v>
      </c>
      <c r="EI198" s="309" t="str">
        <f t="shared" si="316"/>
        <v>-</v>
      </c>
      <c r="EJ198" s="7"/>
      <c r="EK198" s="7"/>
      <c r="EL198" s="7"/>
      <c r="EM198" s="34"/>
      <c r="EN198" s="66" t="str">
        <f t="shared" si="317"/>
        <v>-</v>
      </c>
      <c r="EO198" s="66" t="str">
        <f t="shared" si="318"/>
        <v>-</v>
      </c>
      <c r="EP198" s="66" t="str">
        <f t="shared" si="319"/>
        <v>-</v>
      </c>
      <c r="EQ198" s="66" t="str">
        <f t="shared" si="320"/>
        <v>-</v>
      </c>
      <c r="ER198" s="66" t="str">
        <f t="shared" si="321"/>
        <v>-</v>
      </c>
      <c r="ES198" s="66" t="str">
        <f t="shared" si="322"/>
        <v>-</v>
      </c>
      <c r="ET198" s="66" t="str">
        <f t="shared" si="323"/>
        <v>-</v>
      </c>
      <c r="EU198" s="66" t="str">
        <f t="shared" si="324"/>
        <v>-</v>
      </c>
      <c r="EV198" s="66" t="str">
        <f t="shared" si="325"/>
        <v>-</v>
      </c>
      <c r="EW198" s="66" t="str">
        <f t="shared" si="326"/>
        <v>-</v>
      </c>
      <c r="EX198" s="66" t="str">
        <f t="shared" si="327"/>
        <v>-</v>
      </c>
      <c r="EY198" s="66" t="str">
        <f t="shared" si="328"/>
        <v>-</v>
      </c>
      <c r="EZ198" s="66" t="str">
        <f t="shared" si="329"/>
        <v>-</v>
      </c>
      <c r="FA198" s="66" t="str">
        <f t="shared" si="330"/>
        <v>-</v>
      </c>
      <c r="FB198" s="66" t="str">
        <f t="shared" si="331"/>
        <v>-</v>
      </c>
      <c r="FC198" s="66" t="str">
        <f t="shared" si="332"/>
        <v>-</v>
      </c>
      <c r="FD198" s="66" t="str">
        <f t="shared" si="333"/>
        <v>-</v>
      </c>
      <c r="FE198" s="66" t="str">
        <f t="shared" si="334"/>
        <v>-</v>
      </c>
      <c r="FF198" s="66" t="str">
        <f t="shared" si="335"/>
        <v>-</v>
      </c>
      <c r="FG198" s="66" t="str">
        <f t="shared" si="336"/>
        <v>-</v>
      </c>
      <c r="FH198" s="66" t="str">
        <f t="shared" si="337"/>
        <v>-</v>
      </c>
      <c r="FI198" s="66" t="str">
        <f t="shared" si="338"/>
        <v>-</v>
      </c>
      <c r="FJ198" s="66" t="str">
        <f t="shared" si="339"/>
        <v>-</v>
      </c>
      <c r="FK198" s="66">
        <f t="shared" si="340"/>
        <v>20</v>
      </c>
      <c r="FL198" s="66" t="str">
        <f t="shared" si="341"/>
        <v>-</v>
      </c>
      <c r="FM198" s="66" t="str">
        <f t="shared" si="342"/>
        <v>-</v>
      </c>
      <c r="FN198" s="7"/>
      <c r="FO198" s="7"/>
      <c r="FP198" s="7"/>
      <c r="FQ198" s="97"/>
      <c r="FR198" s="71"/>
      <c r="FS198" s="7">
        <f>IF(ISNUMBER(INDEX($CI$15:$DI$314,$B198,GC$5)),MAX(FS$14:FS197)+1,0)</f>
        <v>0</v>
      </c>
      <c r="FT198" s="7" t="str">
        <f t="shared" si="343"/>
        <v/>
      </c>
      <c r="FU198" s="7" t="str">
        <f t="shared" si="344"/>
        <v/>
      </c>
      <c r="FV198" s="291">
        <f t="shared" si="345"/>
        <v>184</v>
      </c>
      <c r="FW198" s="291" t="str">
        <f t="shared" si="346"/>
        <v/>
      </c>
      <c r="FX198" s="291"/>
      <c r="FY198" s="85" t="str">
        <f t="shared" si="347"/>
        <v/>
      </c>
      <c r="FZ198" s="338">
        <f t="shared" si="348"/>
        <v>0</v>
      </c>
      <c r="GA198" s="316" t="str">
        <f t="shared" si="349"/>
        <v/>
      </c>
      <c r="GB198" s="28" t="str">
        <f t="shared" si="350"/>
        <v/>
      </c>
      <c r="GC198" s="243"/>
      <c r="GD198" s="72"/>
      <c r="GE198" s="72"/>
      <c r="GF198" s="72"/>
      <c r="GG198" s="72"/>
      <c r="GH198" s="72"/>
      <c r="GI198" s="72"/>
      <c r="GJ198" s="72"/>
      <c r="GK198" s="72"/>
      <c r="GL198" s="72"/>
      <c r="GM198" s="72"/>
      <c r="GN198" s="72"/>
      <c r="GO198" s="279" t="str">
        <f>IF(IF(ISNUMBER(MATCH(INDEX($HA198:$LB198,1,GO$14),$GA$15:$GA$313,0)),1,"")=1,INDEX($HA198:$LB198,1,GO$14),"")</f>
        <v/>
      </c>
      <c r="GP198" s="286" t="str">
        <f t="shared" si="351"/>
        <v/>
      </c>
      <c r="GQ198" s="72"/>
      <c r="GR198" s="339" t="str">
        <f>IF(ISNUMBER(IF198),INDEX($GA$15:$GA$313,MATCH(IF198,$IE$15:$IE$190,0),1),"")</f>
        <v/>
      </c>
      <c r="GS198" s="341" t="str">
        <f t="shared" si="352"/>
        <v/>
      </c>
      <c r="GT198" s="340" t="str">
        <f t="shared" si="353"/>
        <v/>
      </c>
      <c r="GU198" s="72"/>
      <c r="GV198" s="72"/>
      <c r="GW198" s="72"/>
      <c r="GX198" s="72"/>
      <c r="GY198" s="72"/>
      <c r="GZ198" s="71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293">
        <f>IF(HA198&lt;&gt;"",MAX(HN$14:HN197)+1,0)</f>
        <v>0</v>
      </c>
      <c r="HO198" s="293">
        <f>IF(HB198&lt;&gt;"",MAX(HO$14:HO197)+1,0)</f>
        <v>0</v>
      </c>
      <c r="HP198" s="293">
        <f>IF(HC198&lt;&gt;"",MAX(HP$14:HP197)+1,0)</f>
        <v>0</v>
      </c>
      <c r="HQ198" s="293">
        <f>IF(HD198&lt;&gt;"",MAX(HQ$14:HQ197)+1,0)</f>
        <v>0</v>
      </c>
      <c r="HR198" s="293">
        <f>IF(HE198&lt;&gt;"",MAX(HR$14:HR197)+1,0)</f>
        <v>0</v>
      </c>
      <c r="HS198" s="293">
        <f>IF(HF198&lt;&gt;"",MAX(HS$14:HS197)+1,0)</f>
        <v>0</v>
      </c>
      <c r="HT198" s="293">
        <f>IF(HG198&lt;&gt;"",MAX(HT$14:HT197)+1,0)</f>
        <v>0</v>
      </c>
      <c r="HU198" s="293">
        <f>IF(HH198&lt;&gt;"",MAX(HU$14:HU197)+1,0)</f>
        <v>0</v>
      </c>
      <c r="HV198" s="293">
        <f>IF(HI198&lt;&gt;"",MAX(HV$14:HV197)+1,0)</f>
        <v>0</v>
      </c>
      <c r="HW198" s="293">
        <f>IF(HJ198&lt;&gt;"",MAX(HW$14:HW197)+1,0)</f>
        <v>0</v>
      </c>
      <c r="HX198" s="293">
        <f>IF(HK198&lt;&gt;"",MAX(HX$14:HX197)+1,0)</f>
        <v>0</v>
      </c>
      <c r="HY198" s="293">
        <f>IF(HL198&lt;&gt;"",MAX(HY$14:HY197)+1,0)</f>
        <v>0</v>
      </c>
      <c r="HZ198" s="75">
        <f t="shared" si="354"/>
        <v>7</v>
      </c>
      <c r="IA198" s="75">
        <f t="shared" si="355"/>
        <v>1</v>
      </c>
      <c r="IB198" s="75">
        <f t="shared" si="356"/>
        <v>1</v>
      </c>
      <c r="IC198" s="75">
        <f t="shared" si="357"/>
        <v>0</v>
      </c>
      <c r="ID198" s="395" t="str">
        <f t="shared" si="358"/>
        <v/>
      </c>
      <c r="IE198" s="394">
        <f>IF(ISNUMBER(MATCH(GA198,$IC$15:$IC$313,0)),0,MAX(IE$14:IE197)+1)</f>
        <v>0</v>
      </c>
      <c r="IF198" s="394" t="str">
        <f t="shared" si="359"/>
        <v/>
      </c>
      <c r="IG198" s="383"/>
      <c r="IH198" s="80"/>
      <c r="II198" s="19"/>
      <c r="IJ198" s="282"/>
      <c r="IK198" s="71"/>
      <c r="IL198" s="19"/>
      <c r="IM198" s="19"/>
      <c r="IN198" s="19"/>
      <c r="IO198" s="19"/>
      <c r="IP198" s="19"/>
      <c r="IQ198" s="19"/>
      <c r="IR198" s="19"/>
      <c r="IS198" s="19"/>
      <c r="IT198" s="19"/>
      <c r="IU198" s="19"/>
      <c r="IV198" s="19"/>
      <c r="IW198" s="19"/>
      <c r="IX198" s="19"/>
      <c r="IY198" s="19"/>
      <c r="IZ198" s="19"/>
      <c r="JW198" s="71"/>
      <c r="JX198" s="293" t="str">
        <f>IF(AND(ISNUMBER(JX$14),ISNUMBER(MATCH($IC198,DJ$15:DJ$313,0))),$IC198,"")</f>
        <v/>
      </c>
      <c r="JY198" s="293" t="str">
        <f>IF(AND(ISNUMBER(JY$14),ISNUMBER(MATCH($IC198,DK$15:DK$313,0))),$IC198,"")</f>
        <v/>
      </c>
      <c r="JZ198" s="293" t="str">
        <f>IF(AND(ISNUMBER(JZ$14),ISNUMBER(MATCH($IC198,DL$15:DL$313,0))),$IC198,"")</f>
        <v/>
      </c>
      <c r="KA198" s="293" t="str">
        <f>IF(AND(ISNUMBER(KA$14),ISNUMBER(MATCH($IC198,DM$15:DM$313,0))),$IC198,"")</f>
        <v/>
      </c>
      <c r="KB198" s="293" t="str">
        <f>IF(AND(ISNUMBER(KB$14),ISNUMBER(MATCH($IC198,DN$15:DN$313,0))),$IC198,"")</f>
        <v/>
      </c>
      <c r="KC198" s="293" t="str">
        <f>IF(AND(ISNUMBER(KC$14),ISNUMBER(MATCH($IC198,DO$15:DO$313,0))),$IC198,"")</f>
        <v/>
      </c>
      <c r="KD198" s="293" t="str">
        <f>IF(AND(ISNUMBER(KD$14),ISNUMBER(MATCH($IC198,DP$15:DP$313,0))),$IC198,"")</f>
        <v/>
      </c>
      <c r="KE198" s="293" t="str">
        <f>IF(AND(ISNUMBER(KE$14),ISNUMBER(MATCH($IC198,DQ$15:DQ$313,0))),$IC198,"")</f>
        <v/>
      </c>
      <c r="KF198" s="293" t="str">
        <f>IF(AND(ISNUMBER(KF$14),ISNUMBER(MATCH($IC198,DR$15:DR$313,0))),$IC198,"")</f>
        <v/>
      </c>
      <c r="KG198" s="293" t="str">
        <f>IF(AND(ISNUMBER(KG$14),ISNUMBER(MATCH($IC198,DS$15:DS$313,0))),$IC198,"")</f>
        <v/>
      </c>
      <c r="KH198" s="293" t="str">
        <f>IF(AND(ISNUMBER(KH$14),ISNUMBER(MATCH($IC198,DT$15:DT$313,0))),$IC198,"")</f>
        <v/>
      </c>
      <c r="KI198" s="293" t="str">
        <f>IF(AND(ISNUMBER(KI$14),ISNUMBER(MATCH($IC198,DU$15:DU$313,0))),$IC198,"")</f>
        <v/>
      </c>
      <c r="KJ198" s="293" t="str">
        <f>IF(AND(ISNUMBER(KJ$14),ISNUMBER(MATCH($IC198,DV$15:DV$313,0))),$IC198,"")</f>
        <v/>
      </c>
      <c r="KK198" s="293" t="str">
        <f>IF(AND(ISNUMBER(KK$14),ISNUMBER(MATCH($IC198,DW$15:DW$313,0))),$IC198,"")</f>
        <v/>
      </c>
      <c r="KL198" s="293" t="str">
        <f>IF(AND(ISNUMBER(KL$14),ISNUMBER(MATCH($IC198,DX$15:DX$313,0))),$IC198,"")</f>
        <v/>
      </c>
      <c r="KM198" s="293" t="str">
        <f>IF(AND(ISNUMBER(KM$14),ISNUMBER(MATCH($IC198,DY$15:DY$313,0))),$IC198,"")</f>
        <v/>
      </c>
      <c r="KN198" s="293" t="str">
        <f>IF(AND(ISNUMBER(KN$14),ISNUMBER(MATCH($IC198,DZ$15:DZ$313,0))),$IC198,"")</f>
        <v/>
      </c>
      <c r="KO198" s="293" t="str">
        <f>IF(AND(ISNUMBER(KO$14),ISNUMBER(MATCH($IC198,EA$15:EA$313,0))),$IC198,"")</f>
        <v/>
      </c>
      <c r="KP198" s="293" t="str">
        <f>IF(AND(ISNUMBER(KP$14),ISNUMBER(MATCH($IC198,EB$15:EB$313,0))),$IC198,"")</f>
        <v/>
      </c>
      <c r="KQ198" s="293" t="str">
        <f>IF(AND(ISNUMBER(KQ$14),ISNUMBER(MATCH($IC198,EC$15:EC$313,0))),$IC198,"")</f>
        <v/>
      </c>
      <c r="KR198" s="293" t="str">
        <f>IF(AND(ISNUMBER(KR$14),ISNUMBER(MATCH($IC198,ED$15:ED$313,0))),$IC198,"")</f>
        <v/>
      </c>
      <c r="KS198" s="293" t="str">
        <f>IF(AND(ISNUMBER(KS$14),ISNUMBER(MATCH($IC198,EE$15:EE$313,0))),$IC198,"")</f>
        <v/>
      </c>
      <c r="KT198" s="293" t="str">
        <f>IF(AND(ISNUMBER(KT$14),ISNUMBER(MATCH($IC198,EF$15:EF$313,0))),$IC198,"")</f>
        <v/>
      </c>
      <c r="KU198" s="293" t="str">
        <f>IF(AND(ISNUMBER(KU$14),ISNUMBER(MATCH($IC198,EG$15:EG$313,0))),$IC198,"")</f>
        <v/>
      </c>
      <c r="KV198" s="293" t="str">
        <f>IF(AND(ISNUMBER(KV$14),ISNUMBER(MATCH($IC198,EH$15:EH$313,0))),$IC198,"")</f>
        <v/>
      </c>
      <c r="KW198" s="293" t="str">
        <f>IF(AND(ISNUMBER(KW$14),ISNUMBER(MATCH($IC198,EI$15:EI$313,0))),$IC198,"")</f>
        <v/>
      </c>
      <c r="KX198" s="293" t="str">
        <f>IF(AND(ISNUMBER(KX$14),ISNUMBER(MATCH($IC198,EJ$15:EJ$313,0))),$IC198,"")</f>
        <v/>
      </c>
      <c r="KY198" s="293" t="str">
        <f>IF(AND(ISNUMBER(KY$14),ISNUMBER(MATCH($IC198,EK$15:EK$313,0))),$IC198,"")</f>
        <v/>
      </c>
      <c r="KZ198" s="293"/>
      <c r="LA198" s="293"/>
      <c r="LB198" s="293"/>
      <c r="LC198" s="75">
        <f>COUNTIF(JX198:KY198,"="&amp;IC198)</f>
        <v>0</v>
      </c>
      <c r="LD198" s="71"/>
      <c r="LE198" s="71"/>
      <c r="LF198" s="71"/>
      <c r="LG198" s="71"/>
      <c r="LH198" s="71"/>
      <c r="LI198" s="71"/>
      <c r="LJ198" s="71"/>
      <c r="LK198" s="71"/>
      <c r="LL198" s="71"/>
      <c r="LM198" s="71"/>
      <c r="LN198" s="71"/>
      <c r="LO198" s="71"/>
      <c r="LP198" s="71"/>
      <c r="LQ198" s="71"/>
    </row>
    <row r="199" spans="1:329" ht="6" customHeight="1" x14ac:dyDescent="0.25">
      <c r="A199" s="80"/>
      <c r="B199" s="305">
        <f t="shared" si="360"/>
        <v>185</v>
      </c>
      <c r="C199" s="207" t="s">
        <v>483</v>
      </c>
      <c r="D199" s="307" t="s">
        <v>511</v>
      </c>
      <c r="E199" s="71"/>
      <c r="F199" s="260"/>
      <c r="G199" s="261"/>
      <c r="H199" s="262"/>
      <c r="I199" s="260"/>
      <c r="J199" s="261"/>
      <c r="K199" s="262"/>
      <c r="L199" s="260"/>
      <c r="M199" s="261"/>
      <c r="N199" s="262"/>
      <c r="O199" s="260"/>
      <c r="P199" s="261"/>
      <c r="Q199" s="262"/>
      <c r="R199" s="260"/>
      <c r="S199" s="261"/>
      <c r="T199" s="262"/>
      <c r="U199" s="260"/>
      <c r="V199" s="261"/>
      <c r="W199" s="262"/>
      <c r="X199" s="260"/>
      <c r="Y199" s="261"/>
      <c r="Z199" s="262"/>
      <c r="AA199" s="260"/>
      <c r="AB199" s="261"/>
      <c r="AC199" s="262"/>
      <c r="AD199" s="260"/>
      <c r="AE199" s="261"/>
      <c r="AF199" s="262"/>
      <c r="AG199" s="260"/>
      <c r="AH199" s="261"/>
      <c r="AI199" s="262"/>
      <c r="AJ199" s="260"/>
      <c r="AK199" s="261"/>
      <c r="AL199" s="262"/>
      <c r="AM199" s="260"/>
      <c r="AN199" s="261"/>
      <c r="AO199" s="262"/>
      <c r="AP199" s="283"/>
      <c r="AQ199" s="356"/>
      <c r="AR199" s="351"/>
      <c r="AS199" s="283"/>
      <c r="AT199" s="356"/>
      <c r="AU199" s="351"/>
      <c r="AV199" s="260"/>
      <c r="AW199" s="261"/>
      <c r="AX199" s="262"/>
      <c r="AY199" s="260"/>
      <c r="AZ199" s="261"/>
      <c r="BA199" s="262"/>
      <c r="BB199" s="260"/>
      <c r="BC199" s="261"/>
      <c r="BD199" s="262"/>
      <c r="BE199" s="260"/>
      <c r="BF199" s="261"/>
      <c r="BG199" s="262"/>
      <c r="BH199" s="260"/>
      <c r="BI199" s="261"/>
      <c r="BJ199" s="262"/>
      <c r="BK199" s="260"/>
      <c r="BL199" s="261"/>
      <c r="BM199" s="262"/>
      <c r="BN199" s="260"/>
      <c r="BO199" s="261"/>
      <c r="BP199" s="262"/>
      <c r="BQ199" s="260"/>
      <c r="BR199" s="261"/>
      <c r="BS199" s="262"/>
      <c r="BT199" s="260"/>
      <c r="BU199" s="261"/>
      <c r="BV199" s="262"/>
      <c r="BW199" s="260"/>
      <c r="BX199" s="261"/>
      <c r="BY199" s="262"/>
      <c r="BZ199" s="260"/>
      <c r="CA199" s="261"/>
      <c r="CB199" s="262"/>
      <c r="CC199" s="260"/>
      <c r="CD199" s="261"/>
      <c r="CE199" s="262"/>
      <c r="CF199" s="376" t="s">
        <v>2</v>
      </c>
      <c r="CG199" s="229"/>
      <c r="CH199" s="230"/>
      <c r="CI199" s="7" t="str">
        <f t="shared" si="265"/>
        <v/>
      </c>
      <c r="CJ199" s="7" t="str">
        <f t="shared" si="266"/>
        <v/>
      </c>
      <c r="CK199" s="7" t="str">
        <f t="shared" si="267"/>
        <v/>
      </c>
      <c r="CL199" s="7" t="str">
        <f t="shared" si="268"/>
        <v/>
      </c>
      <c r="CM199" s="7" t="str">
        <f t="shared" si="269"/>
        <v/>
      </c>
      <c r="CN199" s="7" t="str">
        <f t="shared" si="270"/>
        <v/>
      </c>
      <c r="CO199" s="7" t="str">
        <f t="shared" si="271"/>
        <v/>
      </c>
      <c r="CP199" s="7" t="str">
        <f t="shared" si="272"/>
        <v/>
      </c>
      <c r="CQ199" s="7" t="str">
        <f t="shared" si="273"/>
        <v/>
      </c>
      <c r="CR199" s="7" t="str">
        <f t="shared" si="274"/>
        <v/>
      </c>
      <c r="CS199" s="7" t="str">
        <f t="shared" si="275"/>
        <v/>
      </c>
      <c r="CT199" s="7" t="str">
        <f t="shared" si="276"/>
        <v/>
      </c>
      <c r="CU199" s="7" t="str">
        <f t="shared" si="277"/>
        <v/>
      </c>
      <c r="CV199" s="7" t="str">
        <f t="shared" si="278"/>
        <v/>
      </c>
      <c r="CW199" s="7" t="str">
        <f t="shared" si="279"/>
        <v/>
      </c>
      <c r="CX199" s="7" t="str">
        <f t="shared" si="280"/>
        <v/>
      </c>
      <c r="CY199" s="7" t="str">
        <f t="shared" si="281"/>
        <v/>
      </c>
      <c r="CZ199" s="7" t="str">
        <f t="shared" si="282"/>
        <v/>
      </c>
      <c r="DA199" s="7" t="str">
        <f t="shared" si="283"/>
        <v/>
      </c>
      <c r="DB199" s="7" t="str">
        <f t="shared" si="284"/>
        <v/>
      </c>
      <c r="DC199" s="7" t="str">
        <f t="shared" si="285"/>
        <v/>
      </c>
      <c r="DD199" s="7" t="str">
        <f t="shared" si="286"/>
        <v/>
      </c>
      <c r="DE199" s="7" t="str">
        <f t="shared" si="287"/>
        <v/>
      </c>
      <c r="DF199" s="7">
        <f t="shared" si="288"/>
        <v>29</v>
      </c>
      <c r="DG199" s="7" t="str">
        <f t="shared" si="289"/>
        <v/>
      </c>
      <c r="DH199" s="7" t="str">
        <f t="shared" si="290"/>
        <v/>
      </c>
      <c r="DI199" s="65" t="s">
        <v>2</v>
      </c>
      <c r="DJ199" s="309" t="str">
        <f t="shared" si="291"/>
        <v>-</v>
      </c>
      <c r="DK199" s="309" t="str">
        <f t="shared" si="292"/>
        <v>-</v>
      </c>
      <c r="DL199" s="309" t="str">
        <f t="shared" si="293"/>
        <v>-</v>
      </c>
      <c r="DM199" s="309" t="str">
        <f t="shared" si="294"/>
        <v>-</v>
      </c>
      <c r="DN199" s="309" t="str">
        <f t="shared" si="295"/>
        <v>-</v>
      </c>
      <c r="DO199" s="309" t="str">
        <f t="shared" si="296"/>
        <v>-</v>
      </c>
      <c r="DP199" s="309" t="str">
        <f t="shared" si="297"/>
        <v>-</v>
      </c>
      <c r="DQ199" s="309" t="str">
        <f t="shared" si="298"/>
        <v>-</v>
      </c>
      <c r="DR199" s="309" t="str">
        <f t="shared" si="299"/>
        <v>-</v>
      </c>
      <c r="DS199" s="309" t="str">
        <f t="shared" si="300"/>
        <v>-</v>
      </c>
      <c r="DT199" s="309" t="str">
        <f t="shared" si="301"/>
        <v>-</v>
      </c>
      <c r="DU199" s="309" t="str">
        <f t="shared" si="302"/>
        <v>-</v>
      </c>
      <c r="DV199" s="309" t="str">
        <f t="shared" si="303"/>
        <v>-</v>
      </c>
      <c r="DW199" s="309" t="str">
        <f t="shared" si="304"/>
        <v>-</v>
      </c>
      <c r="DX199" s="309" t="str">
        <f t="shared" si="305"/>
        <v>-</v>
      </c>
      <c r="DY199" s="309" t="str">
        <f t="shared" si="306"/>
        <v>-</v>
      </c>
      <c r="DZ199" s="309" t="str">
        <f t="shared" si="307"/>
        <v>-</v>
      </c>
      <c r="EA199" s="309" t="str">
        <f t="shared" si="308"/>
        <v>-</v>
      </c>
      <c r="EB199" s="309" t="str">
        <f t="shared" si="309"/>
        <v>-</v>
      </c>
      <c r="EC199" s="309" t="str">
        <f t="shared" si="310"/>
        <v>-</v>
      </c>
      <c r="ED199" s="309" t="str">
        <f t="shared" si="311"/>
        <v>-</v>
      </c>
      <c r="EE199" s="309" t="str">
        <f t="shared" si="312"/>
        <v>-</v>
      </c>
      <c r="EF199" s="309" t="str">
        <f t="shared" si="313"/>
        <v>-</v>
      </c>
      <c r="EG199" s="309" t="str">
        <f t="shared" si="314"/>
        <v>backtracking_tolerance</v>
      </c>
      <c r="EH199" s="309" t="str">
        <f t="shared" si="315"/>
        <v>-</v>
      </c>
      <c r="EI199" s="309" t="str">
        <f t="shared" si="316"/>
        <v>-</v>
      </c>
      <c r="EJ199" s="7"/>
      <c r="EK199" s="7"/>
      <c r="EL199" s="7"/>
      <c r="EM199" s="34"/>
      <c r="EN199" s="66" t="str">
        <f t="shared" si="317"/>
        <v>-</v>
      </c>
      <c r="EO199" s="66" t="str">
        <f t="shared" si="318"/>
        <v>-</v>
      </c>
      <c r="EP199" s="66" t="str">
        <f t="shared" si="319"/>
        <v>-</v>
      </c>
      <c r="EQ199" s="66" t="str">
        <f t="shared" si="320"/>
        <v>-</v>
      </c>
      <c r="ER199" s="66" t="str">
        <f t="shared" si="321"/>
        <v>-</v>
      </c>
      <c r="ES199" s="66" t="str">
        <f t="shared" si="322"/>
        <v>-</v>
      </c>
      <c r="ET199" s="66" t="str">
        <f t="shared" si="323"/>
        <v>-</v>
      </c>
      <c r="EU199" s="66" t="str">
        <f t="shared" si="324"/>
        <v>-</v>
      </c>
      <c r="EV199" s="66" t="str">
        <f t="shared" si="325"/>
        <v>-</v>
      </c>
      <c r="EW199" s="66" t="str">
        <f t="shared" si="326"/>
        <v>-</v>
      </c>
      <c r="EX199" s="66" t="str">
        <f t="shared" si="327"/>
        <v>-</v>
      </c>
      <c r="EY199" s="66" t="str">
        <f t="shared" si="328"/>
        <v>-</v>
      </c>
      <c r="EZ199" s="66" t="str">
        <f t="shared" si="329"/>
        <v>-</v>
      </c>
      <c r="FA199" s="66" t="str">
        <f t="shared" si="330"/>
        <v>-</v>
      </c>
      <c r="FB199" s="66" t="str">
        <f t="shared" si="331"/>
        <v>-</v>
      </c>
      <c r="FC199" s="66" t="str">
        <f t="shared" si="332"/>
        <v>-</v>
      </c>
      <c r="FD199" s="66" t="str">
        <f t="shared" si="333"/>
        <v>-</v>
      </c>
      <c r="FE199" s="66" t="str">
        <f t="shared" si="334"/>
        <v>-</v>
      </c>
      <c r="FF199" s="66" t="str">
        <f t="shared" si="335"/>
        <v>-</v>
      </c>
      <c r="FG199" s="66" t="str">
        <f t="shared" si="336"/>
        <v>-</v>
      </c>
      <c r="FH199" s="66" t="str">
        <f t="shared" si="337"/>
        <v>-</v>
      </c>
      <c r="FI199" s="66" t="str">
        <f t="shared" si="338"/>
        <v>-</v>
      </c>
      <c r="FJ199" s="66" t="str">
        <f t="shared" si="339"/>
        <v>-</v>
      </c>
      <c r="FK199" s="66">
        <f t="shared" si="340"/>
        <v>2</v>
      </c>
      <c r="FL199" s="66" t="str">
        <f t="shared" si="341"/>
        <v>-</v>
      </c>
      <c r="FM199" s="66" t="str">
        <f t="shared" si="342"/>
        <v>-</v>
      </c>
      <c r="FN199" s="7"/>
      <c r="FO199" s="7"/>
      <c r="FP199" s="7"/>
      <c r="FQ199" s="97"/>
      <c r="FR199" s="71"/>
      <c r="FS199" s="7">
        <f>IF(ISNUMBER(INDEX($CI$15:$DI$314,$B199,GC$5)),MAX(FS$14:FS198)+1,0)</f>
        <v>0</v>
      </c>
      <c r="FT199" s="7" t="str">
        <f t="shared" si="343"/>
        <v/>
      </c>
      <c r="FU199" s="7" t="str">
        <f t="shared" si="344"/>
        <v/>
      </c>
      <c r="FV199" s="291">
        <f t="shared" si="345"/>
        <v>185</v>
      </c>
      <c r="FW199" s="291" t="str">
        <f t="shared" si="346"/>
        <v/>
      </c>
      <c r="FX199" s="291"/>
      <c r="FY199" s="85" t="str">
        <f t="shared" si="347"/>
        <v/>
      </c>
      <c r="FZ199" s="338">
        <f t="shared" si="348"/>
        <v>0</v>
      </c>
      <c r="GA199" s="316" t="str">
        <f t="shared" si="349"/>
        <v/>
      </c>
      <c r="GB199" s="28" t="str">
        <f t="shared" si="350"/>
        <v/>
      </c>
      <c r="GC199" s="243"/>
      <c r="GD199" s="72"/>
      <c r="GE199" s="72"/>
      <c r="GF199" s="72"/>
      <c r="GG199" s="72"/>
      <c r="GH199" s="72"/>
      <c r="GI199" s="72"/>
      <c r="GJ199" s="72"/>
      <c r="GK199" s="72"/>
      <c r="GL199" s="72"/>
      <c r="GM199" s="72"/>
      <c r="GN199" s="72"/>
      <c r="GO199" s="279" t="str">
        <f>IF(IF(ISNUMBER(MATCH(INDEX($HA199:$LB199,1,GO$14),$GA$15:$GA$313,0)),1,"")=1,INDEX($HA199:$LB199,1,GO$14),"")</f>
        <v/>
      </c>
      <c r="GP199" s="286" t="str">
        <f t="shared" si="351"/>
        <v/>
      </c>
      <c r="GQ199" s="72"/>
      <c r="GR199" s="339" t="str">
        <f>IF(ISNUMBER(IF199),INDEX($GA$15:$GA$313,MATCH(IF199,$IE$15:$IE$190,0),1),"")</f>
        <v/>
      </c>
      <c r="GS199" s="341" t="str">
        <f t="shared" si="352"/>
        <v/>
      </c>
      <c r="GT199" s="340" t="str">
        <f t="shared" si="353"/>
        <v/>
      </c>
      <c r="GU199" s="72"/>
      <c r="GV199" s="72"/>
      <c r="GW199" s="72"/>
      <c r="GX199" s="72"/>
      <c r="GY199" s="72"/>
      <c r="GZ199" s="71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293">
        <f>IF(HA199&lt;&gt;"",MAX(HN$14:HN198)+1,0)</f>
        <v>0</v>
      </c>
      <c r="HO199" s="293">
        <f>IF(HB199&lt;&gt;"",MAX(HO$14:HO198)+1,0)</f>
        <v>0</v>
      </c>
      <c r="HP199" s="293">
        <f>IF(HC199&lt;&gt;"",MAX(HP$14:HP198)+1,0)</f>
        <v>0</v>
      </c>
      <c r="HQ199" s="293">
        <f>IF(HD199&lt;&gt;"",MAX(HQ$14:HQ198)+1,0)</f>
        <v>0</v>
      </c>
      <c r="HR199" s="293">
        <f>IF(HE199&lt;&gt;"",MAX(HR$14:HR198)+1,0)</f>
        <v>0</v>
      </c>
      <c r="HS199" s="293">
        <f>IF(HF199&lt;&gt;"",MAX(HS$14:HS198)+1,0)</f>
        <v>0</v>
      </c>
      <c r="HT199" s="293">
        <f>IF(HG199&lt;&gt;"",MAX(HT$14:HT198)+1,0)</f>
        <v>0</v>
      </c>
      <c r="HU199" s="293">
        <f>IF(HH199&lt;&gt;"",MAX(HU$14:HU198)+1,0)</f>
        <v>0</v>
      </c>
      <c r="HV199" s="293">
        <f>IF(HI199&lt;&gt;"",MAX(HV$14:HV198)+1,0)</f>
        <v>0</v>
      </c>
      <c r="HW199" s="293">
        <f>IF(HJ199&lt;&gt;"",MAX(HW$14:HW198)+1,0)</f>
        <v>0</v>
      </c>
      <c r="HX199" s="293">
        <f>IF(HK199&lt;&gt;"",MAX(HX$14:HX198)+1,0)</f>
        <v>0</v>
      </c>
      <c r="HY199" s="293">
        <f>IF(HL199&lt;&gt;"",MAX(HY$14:HY198)+1,0)</f>
        <v>0</v>
      </c>
      <c r="HZ199" s="75">
        <f t="shared" si="354"/>
        <v>7</v>
      </c>
      <c r="IA199" s="75">
        <f t="shared" si="355"/>
        <v>0</v>
      </c>
      <c r="IB199" s="75">
        <f t="shared" si="356"/>
        <v>2</v>
      </c>
      <c r="IC199" s="75">
        <f t="shared" si="357"/>
        <v>0</v>
      </c>
      <c r="ID199" s="395" t="str">
        <f t="shared" si="358"/>
        <v/>
      </c>
      <c r="IE199" s="394">
        <f>IF(ISNUMBER(MATCH(GA199,$IC$15:$IC$313,0)),0,MAX(IE$14:IE198)+1)</f>
        <v>0</v>
      </c>
      <c r="IF199" s="394" t="str">
        <f t="shared" si="359"/>
        <v/>
      </c>
      <c r="IG199" s="383"/>
      <c r="IH199" s="80"/>
      <c r="II199" s="19"/>
      <c r="IJ199" s="282"/>
      <c r="IK199" s="71"/>
      <c r="IL199" s="19"/>
      <c r="IM199" s="19"/>
      <c r="IN199" s="19"/>
      <c r="IO199" s="19"/>
      <c r="IP199" s="19"/>
      <c r="IQ199" s="19"/>
      <c r="IR199" s="19"/>
      <c r="IS199" s="19"/>
      <c r="IT199" s="19"/>
      <c r="IU199" s="19"/>
      <c r="IV199" s="19"/>
      <c r="IW199" s="19"/>
      <c r="IX199" s="19"/>
      <c r="IY199" s="19"/>
      <c r="IZ199" s="19"/>
      <c r="JW199" s="71"/>
      <c r="JX199" s="293" t="str">
        <f>IF(AND(ISNUMBER(JX$14),ISNUMBER(MATCH($IC199,DJ$15:DJ$313,0))),$IC199,"")</f>
        <v/>
      </c>
      <c r="JY199" s="293" t="str">
        <f>IF(AND(ISNUMBER(JY$14),ISNUMBER(MATCH($IC199,DK$15:DK$313,0))),$IC199,"")</f>
        <v/>
      </c>
      <c r="JZ199" s="293" t="str">
        <f>IF(AND(ISNUMBER(JZ$14),ISNUMBER(MATCH($IC199,DL$15:DL$313,0))),$IC199,"")</f>
        <v/>
      </c>
      <c r="KA199" s="293" t="str">
        <f>IF(AND(ISNUMBER(KA$14),ISNUMBER(MATCH($IC199,DM$15:DM$313,0))),$IC199,"")</f>
        <v/>
      </c>
      <c r="KB199" s="293" t="str">
        <f>IF(AND(ISNUMBER(KB$14),ISNUMBER(MATCH($IC199,DN$15:DN$313,0))),$IC199,"")</f>
        <v/>
      </c>
      <c r="KC199" s="293" t="str">
        <f>IF(AND(ISNUMBER(KC$14),ISNUMBER(MATCH($IC199,DO$15:DO$313,0))),$IC199,"")</f>
        <v/>
      </c>
      <c r="KD199" s="293" t="str">
        <f>IF(AND(ISNUMBER(KD$14),ISNUMBER(MATCH($IC199,DP$15:DP$313,0))),$IC199,"")</f>
        <v/>
      </c>
      <c r="KE199" s="293" t="str">
        <f>IF(AND(ISNUMBER(KE$14),ISNUMBER(MATCH($IC199,DQ$15:DQ$313,0))),$IC199,"")</f>
        <v/>
      </c>
      <c r="KF199" s="293" t="str">
        <f>IF(AND(ISNUMBER(KF$14),ISNUMBER(MATCH($IC199,DR$15:DR$313,0))),$IC199,"")</f>
        <v/>
      </c>
      <c r="KG199" s="293" t="str">
        <f>IF(AND(ISNUMBER(KG$14),ISNUMBER(MATCH($IC199,DS$15:DS$313,0))),$IC199,"")</f>
        <v/>
      </c>
      <c r="KH199" s="293" t="str">
        <f>IF(AND(ISNUMBER(KH$14),ISNUMBER(MATCH($IC199,DT$15:DT$313,0))),$IC199,"")</f>
        <v/>
      </c>
      <c r="KI199" s="293" t="str">
        <f>IF(AND(ISNUMBER(KI$14),ISNUMBER(MATCH($IC199,DU$15:DU$313,0))),$IC199,"")</f>
        <v/>
      </c>
      <c r="KJ199" s="293" t="str">
        <f>IF(AND(ISNUMBER(KJ$14),ISNUMBER(MATCH($IC199,DV$15:DV$313,0))),$IC199,"")</f>
        <v/>
      </c>
      <c r="KK199" s="293" t="str">
        <f>IF(AND(ISNUMBER(KK$14),ISNUMBER(MATCH($IC199,DW$15:DW$313,0))),$IC199,"")</f>
        <v/>
      </c>
      <c r="KL199" s="293" t="str">
        <f>IF(AND(ISNUMBER(KL$14),ISNUMBER(MATCH($IC199,DX$15:DX$313,0))),$IC199,"")</f>
        <v/>
      </c>
      <c r="KM199" s="293" t="str">
        <f>IF(AND(ISNUMBER(KM$14),ISNUMBER(MATCH($IC199,DY$15:DY$313,0))),$IC199,"")</f>
        <v/>
      </c>
      <c r="KN199" s="293" t="str">
        <f>IF(AND(ISNUMBER(KN$14),ISNUMBER(MATCH($IC199,DZ$15:DZ$313,0))),$IC199,"")</f>
        <v/>
      </c>
      <c r="KO199" s="293" t="str">
        <f>IF(AND(ISNUMBER(KO$14),ISNUMBER(MATCH($IC199,EA$15:EA$313,0))),$IC199,"")</f>
        <v/>
      </c>
      <c r="KP199" s="293" t="str">
        <f>IF(AND(ISNUMBER(KP$14),ISNUMBER(MATCH($IC199,EB$15:EB$313,0))),$IC199,"")</f>
        <v/>
      </c>
      <c r="KQ199" s="293" t="str">
        <f>IF(AND(ISNUMBER(KQ$14),ISNUMBER(MATCH($IC199,EC$15:EC$313,0))),$IC199,"")</f>
        <v/>
      </c>
      <c r="KR199" s="293" t="str">
        <f>IF(AND(ISNUMBER(KR$14),ISNUMBER(MATCH($IC199,ED$15:ED$313,0))),$IC199,"")</f>
        <v/>
      </c>
      <c r="KS199" s="293" t="str">
        <f>IF(AND(ISNUMBER(KS$14),ISNUMBER(MATCH($IC199,EE$15:EE$313,0))),$IC199,"")</f>
        <v/>
      </c>
      <c r="KT199" s="293" t="str">
        <f>IF(AND(ISNUMBER(KT$14),ISNUMBER(MATCH($IC199,EF$15:EF$313,0))),$IC199,"")</f>
        <v/>
      </c>
      <c r="KU199" s="293" t="str">
        <f>IF(AND(ISNUMBER(KU$14),ISNUMBER(MATCH($IC199,EG$15:EG$313,0))),$IC199,"")</f>
        <v/>
      </c>
      <c r="KV199" s="293" t="str">
        <f>IF(AND(ISNUMBER(KV$14),ISNUMBER(MATCH($IC199,EH$15:EH$313,0))),$IC199,"")</f>
        <v/>
      </c>
      <c r="KW199" s="293" t="str">
        <f>IF(AND(ISNUMBER(KW$14),ISNUMBER(MATCH($IC199,EI$15:EI$313,0))),$IC199,"")</f>
        <v/>
      </c>
      <c r="KX199" s="293" t="str">
        <f>IF(AND(ISNUMBER(KX$14),ISNUMBER(MATCH($IC199,EJ$15:EJ$313,0))),$IC199,"")</f>
        <v/>
      </c>
      <c r="KY199" s="293" t="str">
        <f>IF(AND(ISNUMBER(KY$14),ISNUMBER(MATCH($IC199,EK$15:EK$313,0))),$IC199,"")</f>
        <v/>
      </c>
      <c r="KZ199" s="293"/>
      <c r="LA199" s="293"/>
      <c r="LB199" s="293"/>
      <c r="LC199" s="75">
        <f>COUNTIF(JX199:KY199,"="&amp;IC199)</f>
        <v>0</v>
      </c>
      <c r="LD199" s="71"/>
      <c r="LE199" s="71"/>
      <c r="LF199" s="71"/>
      <c r="LG199" s="71"/>
      <c r="LH199" s="71"/>
      <c r="LI199" s="71"/>
      <c r="LJ199" s="71"/>
      <c r="LK199" s="71"/>
      <c r="LL199" s="71"/>
      <c r="LM199" s="71"/>
      <c r="LN199" s="71"/>
      <c r="LO199" s="71"/>
      <c r="LP199" s="71"/>
      <c r="LQ199" s="71"/>
    </row>
    <row r="200" spans="1:329" ht="6" customHeight="1" x14ac:dyDescent="0.25">
      <c r="A200" s="80"/>
      <c r="B200" s="305">
        <f t="shared" si="360"/>
        <v>186</v>
      </c>
      <c r="C200" s="207" t="s">
        <v>484</v>
      </c>
      <c r="D200" s="307" t="s">
        <v>512</v>
      </c>
      <c r="E200" s="71"/>
      <c r="F200" s="260"/>
      <c r="G200" s="261"/>
      <c r="H200" s="262"/>
      <c r="I200" s="260"/>
      <c r="J200" s="261"/>
      <c r="K200" s="262"/>
      <c r="L200" s="260"/>
      <c r="M200" s="261"/>
      <c r="N200" s="262"/>
      <c r="O200" s="260"/>
      <c r="P200" s="261"/>
      <c r="Q200" s="262"/>
      <c r="R200" s="260"/>
      <c r="S200" s="261"/>
      <c r="T200" s="262"/>
      <c r="U200" s="260"/>
      <c r="V200" s="261"/>
      <c r="W200" s="262"/>
      <c r="X200" s="260"/>
      <c r="Y200" s="261"/>
      <c r="Z200" s="262"/>
      <c r="AA200" s="260"/>
      <c r="AB200" s="261"/>
      <c r="AC200" s="262"/>
      <c r="AD200" s="260"/>
      <c r="AE200" s="261"/>
      <c r="AF200" s="262"/>
      <c r="AG200" s="260"/>
      <c r="AH200" s="261"/>
      <c r="AI200" s="262"/>
      <c r="AJ200" s="260"/>
      <c r="AK200" s="261"/>
      <c r="AL200" s="262"/>
      <c r="AM200" s="260"/>
      <c r="AN200" s="261"/>
      <c r="AO200" s="262"/>
      <c r="AP200" s="283"/>
      <c r="AQ200" s="356"/>
      <c r="AR200" s="351"/>
      <c r="AS200" s="283"/>
      <c r="AT200" s="356"/>
      <c r="AU200" s="351"/>
      <c r="AV200" s="260"/>
      <c r="AW200" s="261"/>
      <c r="AX200" s="262"/>
      <c r="AY200" s="260"/>
      <c r="AZ200" s="261"/>
      <c r="BA200" s="262"/>
      <c r="BB200" s="260"/>
      <c r="BC200" s="261"/>
      <c r="BD200" s="262"/>
      <c r="BE200" s="260"/>
      <c r="BF200" s="261"/>
      <c r="BG200" s="262"/>
      <c r="BH200" s="260"/>
      <c r="BI200" s="261"/>
      <c r="BJ200" s="262"/>
      <c r="BK200" s="260"/>
      <c r="BL200" s="261"/>
      <c r="BM200" s="262"/>
      <c r="BN200" s="260"/>
      <c r="BO200" s="261"/>
      <c r="BP200" s="262"/>
      <c r="BQ200" s="260"/>
      <c r="BR200" s="261"/>
      <c r="BS200" s="262"/>
      <c r="BT200" s="260"/>
      <c r="BU200" s="261"/>
      <c r="BV200" s="262"/>
      <c r="BW200" s="260"/>
      <c r="BX200" s="261"/>
      <c r="BY200" s="262"/>
      <c r="BZ200" s="260"/>
      <c r="CA200" s="261"/>
      <c r="CB200" s="262"/>
      <c r="CC200" s="260"/>
      <c r="CD200" s="261"/>
      <c r="CE200" s="262"/>
      <c r="CF200" s="376" t="s">
        <v>2</v>
      </c>
      <c r="CG200" s="229"/>
      <c r="CH200" s="230"/>
      <c r="CI200" s="7" t="str">
        <f t="shared" si="265"/>
        <v/>
      </c>
      <c r="CJ200" s="7" t="str">
        <f t="shared" si="266"/>
        <v/>
      </c>
      <c r="CK200" s="7" t="str">
        <f t="shared" si="267"/>
        <v/>
      </c>
      <c r="CL200" s="7" t="str">
        <f t="shared" si="268"/>
        <v/>
      </c>
      <c r="CM200" s="7" t="str">
        <f t="shared" si="269"/>
        <v/>
      </c>
      <c r="CN200" s="7" t="str">
        <f t="shared" si="270"/>
        <v/>
      </c>
      <c r="CO200" s="7" t="str">
        <f t="shared" si="271"/>
        <v/>
      </c>
      <c r="CP200" s="7" t="str">
        <f t="shared" si="272"/>
        <v/>
      </c>
      <c r="CQ200" s="7" t="str">
        <f t="shared" si="273"/>
        <v/>
      </c>
      <c r="CR200" s="7" t="str">
        <f t="shared" si="274"/>
        <v/>
      </c>
      <c r="CS200" s="7" t="str">
        <f t="shared" si="275"/>
        <v/>
      </c>
      <c r="CT200" s="7" t="str">
        <f t="shared" si="276"/>
        <v/>
      </c>
      <c r="CU200" s="7" t="str">
        <f t="shared" si="277"/>
        <v/>
      </c>
      <c r="CV200" s="7" t="str">
        <f t="shared" si="278"/>
        <v/>
      </c>
      <c r="CW200" s="7" t="str">
        <f t="shared" si="279"/>
        <v/>
      </c>
      <c r="CX200" s="7" t="str">
        <f t="shared" si="280"/>
        <v/>
      </c>
      <c r="CY200" s="7" t="str">
        <f t="shared" si="281"/>
        <v/>
      </c>
      <c r="CZ200" s="7" t="str">
        <f t="shared" si="282"/>
        <v/>
      </c>
      <c r="DA200" s="7" t="str">
        <f t="shared" si="283"/>
        <v/>
      </c>
      <c r="DB200" s="7" t="str">
        <f t="shared" si="284"/>
        <v/>
      </c>
      <c r="DC200" s="7" t="str">
        <f t="shared" si="285"/>
        <v/>
      </c>
      <c r="DD200" s="7" t="str">
        <f t="shared" si="286"/>
        <v/>
      </c>
      <c r="DE200" s="7" t="str">
        <f t="shared" si="287"/>
        <v/>
      </c>
      <c r="DF200" s="7">
        <f t="shared" si="288"/>
        <v>30</v>
      </c>
      <c r="DG200" s="7" t="str">
        <f t="shared" si="289"/>
        <v/>
      </c>
      <c r="DH200" s="7" t="str">
        <f t="shared" si="290"/>
        <v/>
      </c>
      <c r="DI200" s="65" t="s">
        <v>2</v>
      </c>
      <c r="DJ200" s="309" t="str">
        <f t="shared" si="291"/>
        <v>-</v>
      </c>
      <c r="DK200" s="309" t="str">
        <f t="shared" si="292"/>
        <v>-</v>
      </c>
      <c r="DL200" s="309" t="str">
        <f t="shared" si="293"/>
        <v>-</v>
      </c>
      <c r="DM200" s="309" t="str">
        <f t="shared" si="294"/>
        <v>-</v>
      </c>
      <c r="DN200" s="309" t="str">
        <f t="shared" si="295"/>
        <v>-</v>
      </c>
      <c r="DO200" s="309" t="str">
        <f t="shared" si="296"/>
        <v>-</v>
      </c>
      <c r="DP200" s="309" t="str">
        <f t="shared" si="297"/>
        <v>-</v>
      </c>
      <c r="DQ200" s="309" t="str">
        <f t="shared" si="298"/>
        <v>-</v>
      </c>
      <c r="DR200" s="309" t="str">
        <f t="shared" si="299"/>
        <v>-</v>
      </c>
      <c r="DS200" s="309" t="str">
        <f t="shared" si="300"/>
        <v>-</v>
      </c>
      <c r="DT200" s="309" t="str">
        <f t="shared" si="301"/>
        <v>-</v>
      </c>
      <c r="DU200" s="309" t="str">
        <f t="shared" si="302"/>
        <v>-</v>
      </c>
      <c r="DV200" s="309" t="str">
        <f t="shared" si="303"/>
        <v>-</v>
      </c>
      <c r="DW200" s="309" t="str">
        <f t="shared" si="304"/>
        <v>-</v>
      </c>
      <c r="DX200" s="309" t="str">
        <f t="shared" si="305"/>
        <v>-</v>
      </c>
      <c r="DY200" s="309" t="str">
        <f t="shared" si="306"/>
        <v>-</v>
      </c>
      <c r="DZ200" s="309" t="str">
        <f t="shared" si="307"/>
        <v>-</v>
      </c>
      <c r="EA200" s="309" t="str">
        <f t="shared" si="308"/>
        <v>-</v>
      </c>
      <c r="EB200" s="309" t="str">
        <f t="shared" si="309"/>
        <v>-</v>
      </c>
      <c r="EC200" s="309" t="str">
        <f t="shared" si="310"/>
        <v>-</v>
      </c>
      <c r="ED200" s="309" t="str">
        <f t="shared" si="311"/>
        <v>-</v>
      </c>
      <c r="EE200" s="309" t="str">
        <f t="shared" si="312"/>
        <v>-</v>
      </c>
      <c r="EF200" s="309" t="str">
        <f t="shared" si="313"/>
        <v>-</v>
      </c>
      <c r="EG200" s="309" t="str">
        <f t="shared" si="314"/>
        <v>backtracking_reduction_factor</v>
      </c>
      <c r="EH200" s="309" t="str">
        <f t="shared" si="315"/>
        <v>-</v>
      </c>
      <c r="EI200" s="309" t="str">
        <f t="shared" si="316"/>
        <v>-</v>
      </c>
      <c r="EJ200" s="7"/>
      <c r="EK200" s="7"/>
      <c r="EL200" s="7"/>
      <c r="EM200" s="34"/>
      <c r="EN200" s="66" t="str">
        <f t="shared" si="317"/>
        <v>-</v>
      </c>
      <c r="EO200" s="66" t="str">
        <f t="shared" si="318"/>
        <v>-</v>
      </c>
      <c r="EP200" s="66" t="str">
        <f t="shared" si="319"/>
        <v>-</v>
      </c>
      <c r="EQ200" s="66" t="str">
        <f t="shared" si="320"/>
        <v>-</v>
      </c>
      <c r="ER200" s="66" t="str">
        <f t="shared" si="321"/>
        <v>-</v>
      </c>
      <c r="ES200" s="66" t="str">
        <f t="shared" si="322"/>
        <v>-</v>
      </c>
      <c r="ET200" s="66" t="str">
        <f t="shared" si="323"/>
        <v>-</v>
      </c>
      <c r="EU200" s="66" t="str">
        <f t="shared" si="324"/>
        <v>-</v>
      </c>
      <c r="EV200" s="66" t="str">
        <f t="shared" si="325"/>
        <v>-</v>
      </c>
      <c r="EW200" s="66" t="str">
        <f t="shared" si="326"/>
        <v>-</v>
      </c>
      <c r="EX200" s="66" t="str">
        <f t="shared" si="327"/>
        <v>-</v>
      </c>
      <c r="EY200" s="66" t="str">
        <f t="shared" si="328"/>
        <v>-</v>
      </c>
      <c r="EZ200" s="66" t="str">
        <f t="shared" si="329"/>
        <v>-</v>
      </c>
      <c r="FA200" s="66" t="str">
        <f t="shared" si="330"/>
        <v>-</v>
      </c>
      <c r="FB200" s="66" t="str">
        <f t="shared" si="331"/>
        <v>-</v>
      </c>
      <c r="FC200" s="66" t="str">
        <f t="shared" si="332"/>
        <v>-</v>
      </c>
      <c r="FD200" s="66" t="str">
        <f t="shared" si="333"/>
        <v>-</v>
      </c>
      <c r="FE200" s="66" t="str">
        <f t="shared" si="334"/>
        <v>-</v>
      </c>
      <c r="FF200" s="66" t="str">
        <f t="shared" si="335"/>
        <v>-</v>
      </c>
      <c r="FG200" s="66" t="str">
        <f t="shared" si="336"/>
        <v>-</v>
      </c>
      <c r="FH200" s="66" t="str">
        <f t="shared" si="337"/>
        <v>-</v>
      </c>
      <c r="FI200" s="66" t="str">
        <f t="shared" si="338"/>
        <v>-</v>
      </c>
      <c r="FJ200" s="66" t="str">
        <f t="shared" si="339"/>
        <v>-</v>
      </c>
      <c r="FK200" s="66">
        <f t="shared" si="340"/>
        <v>0.2</v>
      </c>
      <c r="FL200" s="66" t="str">
        <f t="shared" si="341"/>
        <v>-</v>
      </c>
      <c r="FM200" s="66" t="str">
        <f t="shared" si="342"/>
        <v>-</v>
      </c>
      <c r="FN200" s="7"/>
      <c r="FO200" s="7"/>
      <c r="FP200" s="7"/>
      <c r="FQ200" s="97"/>
      <c r="FR200" s="71"/>
      <c r="FS200" s="7">
        <f>IF(ISNUMBER(INDEX($CI$15:$DI$314,$B200,GC$5)),MAX(FS$14:FS199)+1,0)</f>
        <v>0</v>
      </c>
      <c r="FT200" s="7" t="str">
        <f t="shared" si="343"/>
        <v/>
      </c>
      <c r="FU200" s="7" t="str">
        <f t="shared" si="344"/>
        <v/>
      </c>
      <c r="FV200" s="291">
        <f t="shared" si="345"/>
        <v>186</v>
      </c>
      <c r="FW200" s="291" t="str">
        <f t="shared" si="346"/>
        <v/>
      </c>
      <c r="FX200" s="291"/>
      <c r="FY200" s="85" t="str">
        <f t="shared" si="347"/>
        <v/>
      </c>
      <c r="FZ200" s="338">
        <f t="shared" si="348"/>
        <v>0</v>
      </c>
      <c r="GA200" s="316" t="str">
        <f t="shared" si="349"/>
        <v/>
      </c>
      <c r="GB200" s="28" t="str">
        <f t="shared" si="350"/>
        <v/>
      </c>
      <c r="GC200" s="243"/>
      <c r="GD200" s="72"/>
      <c r="GE200" s="72"/>
      <c r="GF200" s="72"/>
      <c r="GG200" s="72"/>
      <c r="GH200" s="72"/>
      <c r="GI200" s="72"/>
      <c r="GJ200" s="72"/>
      <c r="GK200" s="72"/>
      <c r="GL200" s="72"/>
      <c r="GM200" s="72"/>
      <c r="GN200" s="72"/>
      <c r="GO200" s="279" t="str">
        <f>IF(IF(ISNUMBER(MATCH(INDEX($HA200:$LB200,1,GO$14),$GA$15:$GA$313,0)),1,"")=1,INDEX($HA200:$LB200,1,GO$14),"")</f>
        <v/>
      </c>
      <c r="GP200" s="286" t="str">
        <f t="shared" si="351"/>
        <v/>
      </c>
      <c r="GQ200" s="72"/>
      <c r="GR200" s="339" t="str">
        <f>IF(ISNUMBER(IF200),INDEX($GA$15:$GA$313,MATCH(IF200,$IE$15:$IE$190,0),1),"")</f>
        <v/>
      </c>
      <c r="GS200" s="341" t="str">
        <f t="shared" si="352"/>
        <v/>
      </c>
      <c r="GT200" s="340" t="str">
        <f t="shared" si="353"/>
        <v/>
      </c>
      <c r="GU200" s="72"/>
      <c r="GV200" s="72"/>
      <c r="GW200" s="72"/>
      <c r="GX200" s="72"/>
      <c r="GY200" s="72"/>
      <c r="GZ200" s="71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293">
        <f>IF(HA200&lt;&gt;"",MAX(HN$14:HN199)+1,0)</f>
        <v>0</v>
      </c>
      <c r="HO200" s="293">
        <f>IF(HB200&lt;&gt;"",MAX(HO$14:HO199)+1,0)</f>
        <v>0</v>
      </c>
      <c r="HP200" s="293">
        <f>IF(HC200&lt;&gt;"",MAX(HP$14:HP199)+1,0)</f>
        <v>0</v>
      </c>
      <c r="HQ200" s="293">
        <f>IF(HD200&lt;&gt;"",MAX(HQ$14:HQ199)+1,0)</f>
        <v>0</v>
      </c>
      <c r="HR200" s="293">
        <f>IF(HE200&lt;&gt;"",MAX(HR$14:HR199)+1,0)</f>
        <v>0</v>
      </c>
      <c r="HS200" s="293">
        <f>IF(HF200&lt;&gt;"",MAX(HS$14:HS199)+1,0)</f>
        <v>0</v>
      </c>
      <c r="HT200" s="293">
        <f>IF(HG200&lt;&gt;"",MAX(HT$14:HT199)+1,0)</f>
        <v>0</v>
      </c>
      <c r="HU200" s="293">
        <f>IF(HH200&lt;&gt;"",MAX(HU$14:HU199)+1,0)</f>
        <v>0</v>
      </c>
      <c r="HV200" s="293">
        <f>IF(HI200&lt;&gt;"",MAX(HV$14:HV199)+1,0)</f>
        <v>0</v>
      </c>
      <c r="HW200" s="293">
        <f>IF(HJ200&lt;&gt;"",MAX(HW$14:HW199)+1,0)</f>
        <v>0</v>
      </c>
      <c r="HX200" s="293">
        <f>IF(HK200&lt;&gt;"",MAX(HX$14:HX199)+1,0)</f>
        <v>0</v>
      </c>
      <c r="HY200" s="293">
        <f>IF(HL200&lt;&gt;"",MAX(HY$14:HY199)+1,0)</f>
        <v>0</v>
      </c>
      <c r="HZ200" s="75">
        <f t="shared" si="354"/>
        <v>7</v>
      </c>
      <c r="IA200" s="75">
        <f t="shared" si="355"/>
        <v>0</v>
      </c>
      <c r="IB200" s="75">
        <f t="shared" si="356"/>
        <v>3</v>
      </c>
      <c r="IC200" s="75">
        <f t="shared" si="357"/>
        <v>0</v>
      </c>
      <c r="ID200" s="395" t="str">
        <f t="shared" si="358"/>
        <v/>
      </c>
      <c r="IE200" s="394">
        <f>IF(ISNUMBER(MATCH(GA200,$IC$15:$IC$313,0)),0,MAX(IE$14:IE199)+1)</f>
        <v>0</v>
      </c>
      <c r="IF200" s="394" t="str">
        <f t="shared" si="359"/>
        <v/>
      </c>
      <c r="IG200" s="383"/>
      <c r="IH200" s="80"/>
      <c r="II200" s="19"/>
      <c r="IJ200" s="282"/>
      <c r="IK200" s="71"/>
      <c r="IL200" s="19"/>
      <c r="IM200" s="19"/>
      <c r="IN200" s="19"/>
      <c r="IO200" s="19"/>
      <c r="IP200" s="19"/>
      <c r="IQ200" s="19"/>
      <c r="IR200" s="19"/>
      <c r="IS200" s="19"/>
      <c r="IT200" s="19"/>
      <c r="IU200" s="19"/>
      <c r="IV200" s="19"/>
      <c r="IW200" s="19"/>
      <c r="IX200" s="19"/>
      <c r="IY200" s="19"/>
      <c r="IZ200" s="19"/>
      <c r="JW200" s="71"/>
      <c r="JX200" s="293" t="str">
        <f>IF(AND(ISNUMBER(JX$14),ISNUMBER(MATCH($IC200,DJ$15:DJ$313,0))),$IC200,"")</f>
        <v/>
      </c>
      <c r="JY200" s="293" t="str">
        <f>IF(AND(ISNUMBER(JY$14),ISNUMBER(MATCH($IC200,DK$15:DK$313,0))),$IC200,"")</f>
        <v/>
      </c>
      <c r="JZ200" s="293" t="str">
        <f>IF(AND(ISNUMBER(JZ$14),ISNUMBER(MATCH($IC200,DL$15:DL$313,0))),$IC200,"")</f>
        <v/>
      </c>
      <c r="KA200" s="293" t="str">
        <f>IF(AND(ISNUMBER(KA$14),ISNUMBER(MATCH($IC200,DM$15:DM$313,0))),$IC200,"")</f>
        <v/>
      </c>
      <c r="KB200" s="293" t="str">
        <f>IF(AND(ISNUMBER(KB$14),ISNUMBER(MATCH($IC200,DN$15:DN$313,0))),$IC200,"")</f>
        <v/>
      </c>
      <c r="KC200" s="293" t="str">
        <f>IF(AND(ISNUMBER(KC$14),ISNUMBER(MATCH($IC200,DO$15:DO$313,0))),$IC200,"")</f>
        <v/>
      </c>
      <c r="KD200" s="293" t="str">
        <f>IF(AND(ISNUMBER(KD$14),ISNUMBER(MATCH($IC200,DP$15:DP$313,0))),$IC200,"")</f>
        <v/>
      </c>
      <c r="KE200" s="293" t="str">
        <f>IF(AND(ISNUMBER(KE$14),ISNUMBER(MATCH($IC200,DQ$15:DQ$313,0))),$IC200,"")</f>
        <v/>
      </c>
      <c r="KF200" s="293" t="str">
        <f>IF(AND(ISNUMBER(KF$14),ISNUMBER(MATCH($IC200,DR$15:DR$313,0))),$IC200,"")</f>
        <v/>
      </c>
      <c r="KG200" s="293" t="str">
        <f>IF(AND(ISNUMBER(KG$14),ISNUMBER(MATCH($IC200,DS$15:DS$313,0))),$IC200,"")</f>
        <v/>
      </c>
      <c r="KH200" s="293" t="str">
        <f>IF(AND(ISNUMBER(KH$14),ISNUMBER(MATCH($IC200,DT$15:DT$313,0))),$IC200,"")</f>
        <v/>
      </c>
      <c r="KI200" s="293" t="str">
        <f>IF(AND(ISNUMBER(KI$14),ISNUMBER(MATCH($IC200,DU$15:DU$313,0))),$IC200,"")</f>
        <v/>
      </c>
      <c r="KJ200" s="293" t="str">
        <f>IF(AND(ISNUMBER(KJ$14),ISNUMBER(MATCH($IC200,DV$15:DV$313,0))),$IC200,"")</f>
        <v/>
      </c>
      <c r="KK200" s="293" t="str">
        <f>IF(AND(ISNUMBER(KK$14),ISNUMBER(MATCH($IC200,DW$15:DW$313,0))),$IC200,"")</f>
        <v/>
      </c>
      <c r="KL200" s="293" t="str">
        <f>IF(AND(ISNUMBER(KL$14),ISNUMBER(MATCH($IC200,DX$15:DX$313,0))),$IC200,"")</f>
        <v/>
      </c>
      <c r="KM200" s="293" t="str">
        <f>IF(AND(ISNUMBER(KM$14),ISNUMBER(MATCH($IC200,DY$15:DY$313,0))),$IC200,"")</f>
        <v/>
      </c>
      <c r="KN200" s="293" t="str">
        <f>IF(AND(ISNUMBER(KN$14),ISNUMBER(MATCH($IC200,DZ$15:DZ$313,0))),$IC200,"")</f>
        <v/>
      </c>
      <c r="KO200" s="293" t="str">
        <f>IF(AND(ISNUMBER(KO$14),ISNUMBER(MATCH($IC200,EA$15:EA$313,0))),$IC200,"")</f>
        <v/>
      </c>
      <c r="KP200" s="293" t="str">
        <f>IF(AND(ISNUMBER(KP$14),ISNUMBER(MATCH($IC200,EB$15:EB$313,0))),$IC200,"")</f>
        <v/>
      </c>
      <c r="KQ200" s="293" t="str">
        <f>IF(AND(ISNUMBER(KQ$14),ISNUMBER(MATCH($IC200,EC$15:EC$313,0))),$IC200,"")</f>
        <v/>
      </c>
      <c r="KR200" s="293" t="str">
        <f>IF(AND(ISNUMBER(KR$14),ISNUMBER(MATCH($IC200,ED$15:ED$313,0))),$IC200,"")</f>
        <v/>
      </c>
      <c r="KS200" s="293" t="str">
        <f>IF(AND(ISNUMBER(KS$14),ISNUMBER(MATCH($IC200,EE$15:EE$313,0))),$IC200,"")</f>
        <v/>
      </c>
      <c r="KT200" s="293" t="str">
        <f>IF(AND(ISNUMBER(KT$14),ISNUMBER(MATCH($IC200,EF$15:EF$313,0))),$IC200,"")</f>
        <v/>
      </c>
      <c r="KU200" s="293" t="str">
        <f>IF(AND(ISNUMBER(KU$14),ISNUMBER(MATCH($IC200,EG$15:EG$313,0))),$IC200,"")</f>
        <v/>
      </c>
      <c r="KV200" s="293" t="str">
        <f>IF(AND(ISNUMBER(KV$14),ISNUMBER(MATCH($IC200,EH$15:EH$313,0))),$IC200,"")</f>
        <v/>
      </c>
      <c r="KW200" s="293" t="str">
        <f>IF(AND(ISNUMBER(KW$14),ISNUMBER(MATCH($IC200,EI$15:EI$313,0))),$IC200,"")</f>
        <v/>
      </c>
      <c r="KX200" s="293" t="str">
        <f>IF(AND(ISNUMBER(KX$14),ISNUMBER(MATCH($IC200,EJ$15:EJ$313,0))),$IC200,"")</f>
        <v/>
      </c>
      <c r="KY200" s="293" t="str">
        <f>IF(AND(ISNUMBER(KY$14),ISNUMBER(MATCH($IC200,EK$15:EK$313,0))),$IC200,"")</f>
        <v/>
      </c>
      <c r="KZ200" s="293"/>
      <c r="LA200" s="293"/>
      <c r="LB200" s="293"/>
      <c r="LC200" s="75">
        <f>COUNTIF(JX200:KY200,"="&amp;IC200)</f>
        <v>0</v>
      </c>
      <c r="LD200" s="71"/>
      <c r="LE200" s="71"/>
      <c r="LF200" s="71"/>
      <c r="LG200" s="71"/>
      <c r="LH200" s="71"/>
      <c r="LI200" s="71"/>
      <c r="LJ200" s="71"/>
      <c r="LK200" s="71"/>
      <c r="LL200" s="71"/>
      <c r="LM200" s="71"/>
      <c r="LN200" s="71"/>
      <c r="LO200" s="71"/>
      <c r="LP200" s="71"/>
      <c r="LQ200" s="71"/>
    </row>
    <row r="201" spans="1:329" ht="6" customHeight="1" x14ac:dyDescent="0.25">
      <c r="A201" s="80"/>
      <c r="B201" s="305">
        <f t="shared" si="360"/>
        <v>187</v>
      </c>
      <c r="C201" s="207" t="s">
        <v>485</v>
      </c>
      <c r="D201" s="307" t="s">
        <v>513</v>
      </c>
      <c r="E201" s="71"/>
      <c r="F201" s="260"/>
      <c r="G201" s="261"/>
      <c r="H201" s="262"/>
      <c r="I201" s="260"/>
      <c r="J201" s="261"/>
      <c r="K201" s="262"/>
      <c r="L201" s="260"/>
      <c r="M201" s="261"/>
      <c r="N201" s="262"/>
      <c r="O201" s="260"/>
      <c r="P201" s="261"/>
      <c r="Q201" s="262"/>
      <c r="R201" s="260"/>
      <c r="S201" s="261"/>
      <c r="T201" s="262"/>
      <c r="U201" s="260"/>
      <c r="V201" s="261"/>
      <c r="W201" s="262"/>
      <c r="X201" s="260"/>
      <c r="Y201" s="261"/>
      <c r="Z201" s="262"/>
      <c r="AA201" s="260"/>
      <c r="AB201" s="261"/>
      <c r="AC201" s="262"/>
      <c r="AD201" s="260"/>
      <c r="AE201" s="261"/>
      <c r="AF201" s="262"/>
      <c r="AG201" s="260"/>
      <c r="AH201" s="261"/>
      <c r="AI201" s="262"/>
      <c r="AJ201" s="260"/>
      <c r="AK201" s="261"/>
      <c r="AL201" s="262"/>
      <c r="AM201" s="260"/>
      <c r="AN201" s="261"/>
      <c r="AO201" s="262"/>
      <c r="AP201" s="283"/>
      <c r="AQ201" s="356"/>
      <c r="AR201" s="351"/>
      <c r="AS201" s="283"/>
      <c r="AT201" s="356"/>
      <c r="AU201" s="351"/>
      <c r="AV201" s="260"/>
      <c r="AW201" s="261"/>
      <c r="AX201" s="262"/>
      <c r="AY201" s="260"/>
      <c r="AZ201" s="261"/>
      <c r="BA201" s="262"/>
      <c r="BB201" s="260"/>
      <c r="BC201" s="261"/>
      <c r="BD201" s="262"/>
      <c r="BE201" s="260"/>
      <c r="BF201" s="261"/>
      <c r="BG201" s="262"/>
      <c r="BH201" s="260"/>
      <c r="BI201" s="261"/>
      <c r="BJ201" s="262"/>
      <c r="BK201" s="260"/>
      <c r="BL201" s="261"/>
      <c r="BM201" s="262"/>
      <c r="BN201" s="260"/>
      <c r="BO201" s="261"/>
      <c r="BP201" s="262"/>
      <c r="BQ201" s="260"/>
      <c r="BR201" s="261"/>
      <c r="BS201" s="262"/>
      <c r="BT201" s="260"/>
      <c r="BU201" s="261"/>
      <c r="BV201" s="262"/>
      <c r="BW201" s="260"/>
      <c r="BX201" s="261"/>
      <c r="BY201" s="262"/>
      <c r="BZ201" s="260"/>
      <c r="CA201" s="261"/>
      <c r="CB201" s="262"/>
      <c r="CC201" s="260"/>
      <c r="CD201" s="261"/>
      <c r="CE201" s="262"/>
      <c r="CF201" s="376" t="s">
        <v>2</v>
      </c>
      <c r="CG201" s="229"/>
      <c r="CH201" s="230"/>
      <c r="CI201" s="7" t="str">
        <f t="shared" si="265"/>
        <v/>
      </c>
      <c r="CJ201" s="7" t="str">
        <f t="shared" si="266"/>
        <v/>
      </c>
      <c r="CK201" s="7" t="str">
        <f t="shared" si="267"/>
        <v/>
      </c>
      <c r="CL201" s="7" t="str">
        <f t="shared" si="268"/>
        <v/>
      </c>
      <c r="CM201" s="7" t="str">
        <f t="shared" si="269"/>
        <v/>
      </c>
      <c r="CN201" s="7" t="str">
        <f t="shared" si="270"/>
        <v/>
      </c>
      <c r="CO201" s="7" t="str">
        <f t="shared" si="271"/>
        <v/>
      </c>
      <c r="CP201" s="7" t="str">
        <f t="shared" si="272"/>
        <v/>
      </c>
      <c r="CQ201" s="7" t="str">
        <f t="shared" si="273"/>
        <v/>
      </c>
      <c r="CR201" s="7" t="str">
        <f t="shared" si="274"/>
        <v/>
      </c>
      <c r="CS201" s="7" t="str">
        <f t="shared" si="275"/>
        <v/>
      </c>
      <c r="CT201" s="7" t="str">
        <f t="shared" si="276"/>
        <v/>
      </c>
      <c r="CU201" s="7" t="str">
        <f t="shared" si="277"/>
        <v/>
      </c>
      <c r="CV201" s="7" t="str">
        <f t="shared" si="278"/>
        <v/>
      </c>
      <c r="CW201" s="7" t="str">
        <f t="shared" si="279"/>
        <v/>
      </c>
      <c r="CX201" s="7" t="str">
        <f t="shared" si="280"/>
        <v/>
      </c>
      <c r="CY201" s="7" t="str">
        <f t="shared" si="281"/>
        <v/>
      </c>
      <c r="CZ201" s="7" t="str">
        <f t="shared" si="282"/>
        <v/>
      </c>
      <c r="DA201" s="7" t="str">
        <f t="shared" si="283"/>
        <v/>
      </c>
      <c r="DB201" s="7" t="str">
        <f t="shared" si="284"/>
        <v/>
      </c>
      <c r="DC201" s="7" t="str">
        <f t="shared" si="285"/>
        <v/>
      </c>
      <c r="DD201" s="7" t="str">
        <f t="shared" si="286"/>
        <v/>
      </c>
      <c r="DE201" s="7" t="str">
        <f t="shared" si="287"/>
        <v/>
      </c>
      <c r="DF201" s="7">
        <f t="shared" si="288"/>
        <v>31</v>
      </c>
      <c r="DG201" s="7" t="str">
        <f t="shared" si="289"/>
        <v/>
      </c>
      <c r="DH201" s="7" t="str">
        <f t="shared" si="290"/>
        <v/>
      </c>
      <c r="DI201" s="65" t="s">
        <v>2</v>
      </c>
      <c r="DJ201" s="309" t="str">
        <f t="shared" si="291"/>
        <v>-</v>
      </c>
      <c r="DK201" s="309" t="str">
        <f t="shared" si="292"/>
        <v>-</v>
      </c>
      <c r="DL201" s="309" t="str">
        <f t="shared" si="293"/>
        <v>-</v>
      </c>
      <c r="DM201" s="309" t="str">
        <f t="shared" si="294"/>
        <v>-</v>
      </c>
      <c r="DN201" s="309" t="str">
        <f t="shared" si="295"/>
        <v>-</v>
      </c>
      <c r="DO201" s="309" t="str">
        <f t="shared" si="296"/>
        <v>-</v>
      </c>
      <c r="DP201" s="309" t="str">
        <f t="shared" si="297"/>
        <v>-</v>
      </c>
      <c r="DQ201" s="309" t="str">
        <f t="shared" si="298"/>
        <v>-</v>
      </c>
      <c r="DR201" s="309" t="str">
        <f t="shared" si="299"/>
        <v>-</v>
      </c>
      <c r="DS201" s="309" t="str">
        <f t="shared" si="300"/>
        <v>-</v>
      </c>
      <c r="DT201" s="309" t="str">
        <f t="shared" si="301"/>
        <v>-</v>
      </c>
      <c r="DU201" s="309" t="str">
        <f t="shared" si="302"/>
        <v>-</v>
      </c>
      <c r="DV201" s="309" t="str">
        <f t="shared" si="303"/>
        <v>-</v>
      </c>
      <c r="DW201" s="309" t="str">
        <f t="shared" si="304"/>
        <v>-</v>
      </c>
      <c r="DX201" s="309" t="str">
        <f t="shared" si="305"/>
        <v>-</v>
      </c>
      <c r="DY201" s="309" t="str">
        <f t="shared" si="306"/>
        <v>-</v>
      </c>
      <c r="DZ201" s="309" t="str">
        <f t="shared" si="307"/>
        <v>-</v>
      </c>
      <c r="EA201" s="309" t="str">
        <f t="shared" si="308"/>
        <v>-</v>
      </c>
      <c r="EB201" s="309" t="str">
        <f t="shared" si="309"/>
        <v>-</v>
      </c>
      <c r="EC201" s="309" t="str">
        <f t="shared" si="310"/>
        <v>-</v>
      </c>
      <c r="ED201" s="309" t="str">
        <f t="shared" si="311"/>
        <v>-</v>
      </c>
      <c r="EE201" s="309" t="str">
        <f t="shared" si="312"/>
        <v>-</v>
      </c>
      <c r="EF201" s="309" t="str">
        <f t="shared" si="313"/>
        <v>-</v>
      </c>
      <c r="EG201" s="309" t="str">
        <f t="shared" si="314"/>
        <v>backtracking_residual_limit</v>
      </c>
      <c r="EH201" s="309" t="str">
        <f t="shared" si="315"/>
        <v>-</v>
      </c>
      <c r="EI201" s="309" t="str">
        <f t="shared" si="316"/>
        <v>-</v>
      </c>
      <c r="EJ201" s="7"/>
      <c r="EK201" s="7"/>
      <c r="EL201" s="7"/>
      <c r="EM201" s="34"/>
      <c r="EN201" s="66" t="str">
        <f t="shared" si="317"/>
        <v>-</v>
      </c>
      <c r="EO201" s="66" t="str">
        <f t="shared" si="318"/>
        <v>-</v>
      </c>
      <c r="EP201" s="66" t="str">
        <f t="shared" si="319"/>
        <v>-</v>
      </c>
      <c r="EQ201" s="66" t="str">
        <f t="shared" si="320"/>
        <v>-</v>
      </c>
      <c r="ER201" s="66" t="str">
        <f t="shared" si="321"/>
        <v>-</v>
      </c>
      <c r="ES201" s="66" t="str">
        <f t="shared" si="322"/>
        <v>-</v>
      </c>
      <c r="ET201" s="66" t="str">
        <f t="shared" si="323"/>
        <v>-</v>
      </c>
      <c r="EU201" s="66" t="str">
        <f t="shared" si="324"/>
        <v>-</v>
      </c>
      <c r="EV201" s="66" t="str">
        <f t="shared" si="325"/>
        <v>-</v>
      </c>
      <c r="EW201" s="66" t="str">
        <f t="shared" si="326"/>
        <v>-</v>
      </c>
      <c r="EX201" s="66" t="str">
        <f t="shared" si="327"/>
        <v>-</v>
      </c>
      <c r="EY201" s="66" t="str">
        <f t="shared" si="328"/>
        <v>-</v>
      </c>
      <c r="EZ201" s="66" t="str">
        <f t="shared" si="329"/>
        <v>-</v>
      </c>
      <c r="FA201" s="66" t="str">
        <f t="shared" si="330"/>
        <v>-</v>
      </c>
      <c r="FB201" s="66" t="str">
        <f t="shared" si="331"/>
        <v>-</v>
      </c>
      <c r="FC201" s="66" t="str">
        <f t="shared" si="332"/>
        <v>-</v>
      </c>
      <c r="FD201" s="66" t="str">
        <f t="shared" si="333"/>
        <v>-</v>
      </c>
      <c r="FE201" s="66" t="str">
        <f t="shared" si="334"/>
        <v>-</v>
      </c>
      <c r="FF201" s="66" t="str">
        <f t="shared" si="335"/>
        <v>-</v>
      </c>
      <c r="FG201" s="66" t="str">
        <f t="shared" si="336"/>
        <v>-</v>
      </c>
      <c r="FH201" s="66" t="str">
        <f t="shared" si="337"/>
        <v>-</v>
      </c>
      <c r="FI201" s="66" t="str">
        <f t="shared" si="338"/>
        <v>-</v>
      </c>
      <c r="FJ201" s="66" t="str">
        <f t="shared" si="339"/>
        <v>-</v>
      </c>
      <c r="FK201" s="66">
        <f t="shared" si="340"/>
        <v>5.0000000000000001E-4</v>
      </c>
      <c r="FL201" s="66" t="str">
        <f t="shared" si="341"/>
        <v>-</v>
      </c>
      <c r="FM201" s="66" t="str">
        <f t="shared" si="342"/>
        <v>-</v>
      </c>
      <c r="FN201" s="7"/>
      <c r="FO201" s="7"/>
      <c r="FP201" s="7"/>
      <c r="FQ201" s="97"/>
      <c r="FR201" s="71"/>
      <c r="FS201" s="7">
        <f>IF(ISNUMBER(INDEX($CI$15:$DI$314,$B201,GC$5)),MAX(FS$14:FS200)+1,0)</f>
        <v>0</v>
      </c>
      <c r="FT201" s="7" t="str">
        <f t="shared" si="343"/>
        <v/>
      </c>
      <c r="FU201" s="7" t="str">
        <f t="shared" si="344"/>
        <v/>
      </c>
      <c r="FV201" s="291">
        <f t="shared" si="345"/>
        <v>187</v>
      </c>
      <c r="FW201" s="291" t="str">
        <f t="shared" si="346"/>
        <v/>
      </c>
      <c r="FX201" s="291"/>
      <c r="FY201" s="85" t="str">
        <f t="shared" si="347"/>
        <v/>
      </c>
      <c r="FZ201" s="338">
        <f t="shared" si="348"/>
        <v>0</v>
      </c>
      <c r="GA201" s="316" t="str">
        <f t="shared" si="349"/>
        <v/>
      </c>
      <c r="GB201" s="28" t="str">
        <f t="shared" si="350"/>
        <v/>
      </c>
      <c r="GC201" s="243"/>
      <c r="GD201" s="72"/>
      <c r="GE201" s="72"/>
      <c r="GF201" s="72"/>
      <c r="GG201" s="72"/>
      <c r="GH201" s="72"/>
      <c r="GI201" s="72"/>
      <c r="GJ201" s="72"/>
      <c r="GK201" s="72"/>
      <c r="GL201" s="72"/>
      <c r="GM201" s="72"/>
      <c r="GN201" s="72"/>
      <c r="GO201" s="279" t="str">
        <f>IF(IF(ISNUMBER(MATCH(INDEX($HA201:$LB201,1,GO$14),$GA$15:$GA$313,0)),1,"")=1,INDEX($HA201:$LB201,1,GO$14),"")</f>
        <v/>
      </c>
      <c r="GP201" s="286" t="str">
        <f t="shared" si="351"/>
        <v/>
      </c>
      <c r="GQ201" s="72"/>
      <c r="GR201" s="339" t="str">
        <f>IF(ISNUMBER(IF201),INDEX($GA$15:$GA$313,MATCH(IF201,$IE$15:$IE$190,0),1),"")</f>
        <v/>
      </c>
      <c r="GS201" s="341" t="str">
        <f t="shared" si="352"/>
        <v/>
      </c>
      <c r="GT201" s="340" t="str">
        <f t="shared" si="353"/>
        <v/>
      </c>
      <c r="GU201" s="72"/>
      <c r="GV201" s="72"/>
      <c r="GW201" s="72"/>
      <c r="GX201" s="72"/>
      <c r="GY201" s="72"/>
      <c r="GZ201" s="71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293">
        <f>IF(HA201&lt;&gt;"",MAX(HN$14:HN200)+1,0)</f>
        <v>0</v>
      </c>
      <c r="HO201" s="293">
        <f>IF(HB201&lt;&gt;"",MAX(HO$14:HO200)+1,0)</f>
        <v>0</v>
      </c>
      <c r="HP201" s="293">
        <f>IF(HC201&lt;&gt;"",MAX(HP$14:HP200)+1,0)</f>
        <v>0</v>
      </c>
      <c r="HQ201" s="293">
        <f>IF(HD201&lt;&gt;"",MAX(HQ$14:HQ200)+1,0)</f>
        <v>0</v>
      </c>
      <c r="HR201" s="293">
        <f>IF(HE201&lt;&gt;"",MAX(HR$14:HR200)+1,0)</f>
        <v>0</v>
      </c>
      <c r="HS201" s="293">
        <f>IF(HF201&lt;&gt;"",MAX(HS$14:HS200)+1,0)</f>
        <v>0</v>
      </c>
      <c r="HT201" s="293">
        <f>IF(HG201&lt;&gt;"",MAX(HT$14:HT200)+1,0)</f>
        <v>0</v>
      </c>
      <c r="HU201" s="293">
        <f>IF(HH201&lt;&gt;"",MAX(HU$14:HU200)+1,0)</f>
        <v>0</v>
      </c>
      <c r="HV201" s="293">
        <f>IF(HI201&lt;&gt;"",MAX(HV$14:HV200)+1,0)</f>
        <v>0</v>
      </c>
      <c r="HW201" s="293">
        <f>IF(HJ201&lt;&gt;"",MAX(HW$14:HW200)+1,0)</f>
        <v>0</v>
      </c>
      <c r="HX201" s="293">
        <f>IF(HK201&lt;&gt;"",MAX(HX$14:HX200)+1,0)</f>
        <v>0</v>
      </c>
      <c r="HY201" s="293">
        <f>IF(HL201&lt;&gt;"",MAX(HY$14:HY200)+1,0)</f>
        <v>0</v>
      </c>
      <c r="HZ201" s="75">
        <f t="shared" si="354"/>
        <v>7</v>
      </c>
      <c r="IA201" s="75">
        <f t="shared" si="355"/>
        <v>0</v>
      </c>
      <c r="IB201" s="75">
        <f t="shared" si="356"/>
        <v>4</v>
      </c>
      <c r="IC201" s="75">
        <f t="shared" si="357"/>
        <v>0</v>
      </c>
      <c r="ID201" s="395" t="str">
        <f t="shared" si="358"/>
        <v/>
      </c>
      <c r="IE201" s="394">
        <f>IF(ISNUMBER(MATCH(GA201,$IC$15:$IC$313,0)),0,MAX(IE$14:IE200)+1)</f>
        <v>0</v>
      </c>
      <c r="IF201" s="394" t="str">
        <f t="shared" si="359"/>
        <v/>
      </c>
      <c r="IG201" s="383"/>
      <c r="IH201" s="80"/>
      <c r="II201" s="19"/>
      <c r="IJ201" s="282"/>
      <c r="IK201" s="71"/>
      <c r="IL201" s="19"/>
      <c r="IM201" s="19"/>
      <c r="IN201" s="19"/>
      <c r="IO201" s="19"/>
      <c r="IP201" s="19"/>
      <c r="IQ201" s="19"/>
      <c r="IR201" s="19"/>
      <c r="IS201" s="19"/>
      <c r="IT201" s="19"/>
      <c r="IU201" s="19"/>
      <c r="IV201" s="19"/>
      <c r="IW201" s="19"/>
      <c r="IX201" s="19"/>
      <c r="IY201" s="19"/>
      <c r="IZ201" s="19"/>
      <c r="JW201" s="71"/>
      <c r="JX201" s="293" t="str">
        <f>IF(AND(ISNUMBER(JX$14),ISNUMBER(MATCH($IC201,DJ$15:DJ$313,0))),$IC201,"")</f>
        <v/>
      </c>
      <c r="JY201" s="293" t="str">
        <f>IF(AND(ISNUMBER(JY$14),ISNUMBER(MATCH($IC201,DK$15:DK$313,0))),$IC201,"")</f>
        <v/>
      </c>
      <c r="JZ201" s="293" t="str">
        <f>IF(AND(ISNUMBER(JZ$14),ISNUMBER(MATCH($IC201,DL$15:DL$313,0))),$IC201,"")</f>
        <v/>
      </c>
      <c r="KA201" s="293" t="str">
        <f>IF(AND(ISNUMBER(KA$14),ISNUMBER(MATCH($IC201,DM$15:DM$313,0))),$IC201,"")</f>
        <v/>
      </c>
      <c r="KB201" s="293" t="str">
        <f>IF(AND(ISNUMBER(KB$14),ISNUMBER(MATCH($IC201,DN$15:DN$313,0))),$IC201,"")</f>
        <v/>
      </c>
      <c r="KC201" s="293" t="str">
        <f>IF(AND(ISNUMBER(KC$14),ISNUMBER(MATCH($IC201,DO$15:DO$313,0))),$IC201,"")</f>
        <v/>
      </c>
      <c r="KD201" s="293" t="str">
        <f>IF(AND(ISNUMBER(KD$14),ISNUMBER(MATCH($IC201,DP$15:DP$313,0))),$IC201,"")</f>
        <v/>
      </c>
      <c r="KE201" s="293" t="str">
        <f>IF(AND(ISNUMBER(KE$14),ISNUMBER(MATCH($IC201,DQ$15:DQ$313,0))),$IC201,"")</f>
        <v/>
      </c>
      <c r="KF201" s="293" t="str">
        <f>IF(AND(ISNUMBER(KF$14),ISNUMBER(MATCH($IC201,DR$15:DR$313,0))),$IC201,"")</f>
        <v/>
      </c>
      <c r="KG201" s="293" t="str">
        <f>IF(AND(ISNUMBER(KG$14),ISNUMBER(MATCH($IC201,DS$15:DS$313,0))),$IC201,"")</f>
        <v/>
      </c>
      <c r="KH201" s="293" t="str">
        <f>IF(AND(ISNUMBER(KH$14),ISNUMBER(MATCH($IC201,DT$15:DT$313,0))),$IC201,"")</f>
        <v/>
      </c>
      <c r="KI201" s="293" t="str">
        <f>IF(AND(ISNUMBER(KI$14),ISNUMBER(MATCH($IC201,DU$15:DU$313,0))),$IC201,"")</f>
        <v/>
      </c>
      <c r="KJ201" s="293" t="str">
        <f>IF(AND(ISNUMBER(KJ$14),ISNUMBER(MATCH($IC201,DV$15:DV$313,0))),$IC201,"")</f>
        <v/>
      </c>
      <c r="KK201" s="293" t="str">
        <f>IF(AND(ISNUMBER(KK$14),ISNUMBER(MATCH($IC201,DW$15:DW$313,0))),$IC201,"")</f>
        <v/>
      </c>
      <c r="KL201" s="293" t="str">
        <f>IF(AND(ISNUMBER(KL$14),ISNUMBER(MATCH($IC201,DX$15:DX$313,0))),$IC201,"")</f>
        <v/>
      </c>
      <c r="KM201" s="293" t="str">
        <f>IF(AND(ISNUMBER(KM$14),ISNUMBER(MATCH($IC201,DY$15:DY$313,0))),$IC201,"")</f>
        <v/>
      </c>
      <c r="KN201" s="293" t="str">
        <f>IF(AND(ISNUMBER(KN$14),ISNUMBER(MATCH($IC201,DZ$15:DZ$313,0))),$IC201,"")</f>
        <v/>
      </c>
      <c r="KO201" s="293" t="str">
        <f>IF(AND(ISNUMBER(KO$14),ISNUMBER(MATCH($IC201,EA$15:EA$313,0))),$IC201,"")</f>
        <v/>
      </c>
      <c r="KP201" s="293" t="str">
        <f>IF(AND(ISNUMBER(KP$14),ISNUMBER(MATCH($IC201,EB$15:EB$313,0))),$IC201,"")</f>
        <v/>
      </c>
      <c r="KQ201" s="293" t="str">
        <f>IF(AND(ISNUMBER(KQ$14),ISNUMBER(MATCH($IC201,EC$15:EC$313,0))),$IC201,"")</f>
        <v/>
      </c>
      <c r="KR201" s="293" t="str">
        <f>IF(AND(ISNUMBER(KR$14),ISNUMBER(MATCH($IC201,ED$15:ED$313,0))),$IC201,"")</f>
        <v/>
      </c>
      <c r="KS201" s="293" t="str">
        <f>IF(AND(ISNUMBER(KS$14),ISNUMBER(MATCH($IC201,EE$15:EE$313,0))),$IC201,"")</f>
        <v/>
      </c>
      <c r="KT201" s="293" t="str">
        <f>IF(AND(ISNUMBER(KT$14),ISNUMBER(MATCH($IC201,EF$15:EF$313,0))),$IC201,"")</f>
        <v/>
      </c>
      <c r="KU201" s="293" t="str">
        <f>IF(AND(ISNUMBER(KU$14),ISNUMBER(MATCH($IC201,EG$15:EG$313,0))),$IC201,"")</f>
        <v/>
      </c>
      <c r="KV201" s="293" t="str">
        <f>IF(AND(ISNUMBER(KV$14),ISNUMBER(MATCH($IC201,EH$15:EH$313,0))),$IC201,"")</f>
        <v/>
      </c>
      <c r="KW201" s="293" t="str">
        <f>IF(AND(ISNUMBER(KW$14),ISNUMBER(MATCH($IC201,EI$15:EI$313,0))),$IC201,"")</f>
        <v/>
      </c>
      <c r="KX201" s="293" t="str">
        <f>IF(AND(ISNUMBER(KX$14),ISNUMBER(MATCH($IC201,EJ$15:EJ$313,0))),$IC201,"")</f>
        <v/>
      </c>
      <c r="KY201" s="293" t="str">
        <f>IF(AND(ISNUMBER(KY$14),ISNUMBER(MATCH($IC201,EK$15:EK$313,0))),$IC201,"")</f>
        <v/>
      </c>
      <c r="KZ201" s="293"/>
      <c r="LA201" s="293"/>
      <c r="LB201" s="293"/>
      <c r="LC201" s="75">
        <f>COUNTIF(JX201:KY201,"="&amp;IC201)</f>
        <v>0</v>
      </c>
      <c r="LD201" s="71"/>
      <c r="LE201" s="71"/>
      <c r="LF201" s="71"/>
      <c r="LG201" s="71"/>
      <c r="LH201" s="71"/>
      <c r="LI201" s="71"/>
      <c r="LJ201" s="71"/>
      <c r="LK201" s="71"/>
      <c r="LL201" s="71"/>
      <c r="LM201" s="71"/>
      <c r="LN201" s="71"/>
      <c r="LO201" s="71"/>
      <c r="LP201" s="71"/>
      <c r="LQ201" s="71"/>
    </row>
    <row r="202" spans="1:329" ht="6" customHeight="1" x14ac:dyDescent="0.25">
      <c r="A202" s="80"/>
      <c r="B202" s="305">
        <f t="shared" si="360"/>
        <v>188</v>
      </c>
      <c r="C202" s="207" t="s">
        <v>486</v>
      </c>
      <c r="D202" s="307" t="s">
        <v>514</v>
      </c>
      <c r="E202" s="71"/>
      <c r="F202" s="260"/>
      <c r="G202" s="261"/>
      <c r="H202" s="262"/>
      <c r="I202" s="260"/>
      <c r="J202" s="261"/>
      <c r="K202" s="262"/>
      <c r="L202" s="260"/>
      <c r="M202" s="261"/>
      <c r="N202" s="262"/>
      <c r="O202" s="260"/>
      <c r="P202" s="261"/>
      <c r="Q202" s="262"/>
      <c r="R202" s="260"/>
      <c r="S202" s="261"/>
      <c r="T202" s="262"/>
      <c r="U202" s="260"/>
      <c r="V202" s="261"/>
      <c r="W202" s="262"/>
      <c r="X202" s="260"/>
      <c r="Y202" s="261"/>
      <c r="Z202" s="262"/>
      <c r="AA202" s="260"/>
      <c r="AB202" s="261"/>
      <c r="AC202" s="262"/>
      <c r="AD202" s="260"/>
      <c r="AE202" s="261"/>
      <c r="AF202" s="262"/>
      <c r="AG202" s="260"/>
      <c r="AH202" s="261"/>
      <c r="AI202" s="262"/>
      <c r="AJ202" s="260"/>
      <c r="AK202" s="261"/>
      <c r="AL202" s="262"/>
      <c r="AM202" s="260"/>
      <c r="AN202" s="261"/>
      <c r="AO202" s="262"/>
      <c r="AP202" s="283"/>
      <c r="AQ202" s="356"/>
      <c r="AR202" s="351"/>
      <c r="AS202" s="283"/>
      <c r="AT202" s="356"/>
      <c r="AU202" s="351"/>
      <c r="AV202" s="260"/>
      <c r="AW202" s="261"/>
      <c r="AX202" s="262"/>
      <c r="AY202" s="260"/>
      <c r="AZ202" s="261"/>
      <c r="BA202" s="262"/>
      <c r="BB202" s="260"/>
      <c r="BC202" s="261"/>
      <c r="BD202" s="262"/>
      <c r="BE202" s="260"/>
      <c r="BF202" s="261"/>
      <c r="BG202" s="262"/>
      <c r="BH202" s="260"/>
      <c r="BI202" s="261"/>
      <c r="BJ202" s="262"/>
      <c r="BK202" s="260"/>
      <c r="BL202" s="261"/>
      <c r="BM202" s="262"/>
      <c r="BN202" s="260"/>
      <c r="BO202" s="261"/>
      <c r="BP202" s="262"/>
      <c r="BQ202" s="260"/>
      <c r="BR202" s="261"/>
      <c r="BS202" s="262"/>
      <c r="BT202" s="260"/>
      <c r="BU202" s="261"/>
      <c r="BV202" s="262"/>
      <c r="BW202" s="260"/>
      <c r="BX202" s="261"/>
      <c r="BY202" s="262"/>
      <c r="BZ202" s="260"/>
      <c r="CA202" s="261"/>
      <c r="CB202" s="262"/>
      <c r="CC202" s="260"/>
      <c r="CD202" s="261"/>
      <c r="CE202" s="262"/>
      <c r="CF202" s="376" t="s">
        <v>2</v>
      </c>
      <c r="CG202" s="229"/>
      <c r="CH202" s="230"/>
      <c r="CI202" s="7" t="str">
        <f t="shared" si="265"/>
        <v/>
      </c>
      <c r="CJ202" s="7" t="str">
        <f t="shared" si="266"/>
        <v/>
      </c>
      <c r="CK202" s="7" t="str">
        <f t="shared" si="267"/>
        <v/>
      </c>
      <c r="CL202" s="7" t="str">
        <f t="shared" si="268"/>
        <v/>
      </c>
      <c r="CM202" s="7" t="str">
        <f t="shared" si="269"/>
        <v/>
      </c>
      <c r="CN202" s="7" t="str">
        <f t="shared" si="270"/>
        <v/>
      </c>
      <c r="CO202" s="7" t="str">
        <f t="shared" si="271"/>
        <v/>
      </c>
      <c r="CP202" s="7" t="str">
        <f t="shared" si="272"/>
        <v/>
      </c>
      <c r="CQ202" s="7" t="str">
        <f t="shared" si="273"/>
        <v/>
      </c>
      <c r="CR202" s="7" t="str">
        <f t="shared" si="274"/>
        <v/>
      </c>
      <c r="CS202" s="7" t="str">
        <f t="shared" si="275"/>
        <v/>
      </c>
      <c r="CT202" s="7" t="str">
        <f t="shared" si="276"/>
        <v/>
      </c>
      <c r="CU202" s="7" t="str">
        <f t="shared" si="277"/>
        <v/>
      </c>
      <c r="CV202" s="7" t="str">
        <f t="shared" si="278"/>
        <v/>
      </c>
      <c r="CW202" s="7" t="str">
        <f t="shared" si="279"/>
        <v/>
      </c>
      <c r="CX202" s="7" t="str">
        <f t="shared" si="280"/>
        <v/>
      </c>
      <c r="CY202" s="7" t="str">
        <f t="shared" si="281"/>
        <v/>
      </c>
      <c r="CZ202" s="7" t="str">
        <f t="shared" si="282"/>
        <v/>
      </c>
      <c r="DA202" s="7" t="str">
        <f t="shared" si="283"/>
        <v/>
      </c>
      <c r="DB202" s="7" t="str">
        <f t="shared" si="284"/>
        <v/>
      </c>
      <c r="DC202" s="7" t="str">
        <f t="shared" si="285"/>
        <v/>
      </c>
      <c r="DD202" s="7" t="str">
        <f t="shared" si="286"/>
        <v/>
      </c>
      <c r="DE202" s="7" t="str">
        <f t="shared" si="287"/>
        <v/>
      </c>
      <c r="DF202" s="7">
        <f t="shared" si="288"/>
        <v>32</v>
      </c>
      <c r="DG202" s="7" t="str">
        <f t="shared" si="289"/>
        <v/>
      </c>
      <c r="DH202" s="7" t="str">
        <f t="shared" si="290"/>
        <v/>
      </c>
      <c r="DI202" s="65" t="s">
        <v>2</v>
      </c>
      <c r="DJ202" s="309" t="str">
        <f t="shared" si="291"/>
        <v>-</v>
      </c>
      <c r="DK202" s="309" t="str">
        <f t="shared" si="292"/>
        <v>-</v>
      </c>
      <c r="DL202" s="309" t="str">
        <f t="shared" si="293"/>
        <v>-</v>
      </c>
      <c r="DM202" s="309" t="str">
        <f t="shared" si="294"/>
        <v>-</v>
      </c>
      <c r="DN202" s="309" t="str">
        <f t="shared" si="295"/>
        <v>-</v>
      </c>
      <c r="DO202" s="309" t="str">
        <f t="shared" si="296"/>
        <v>-</v>
      </c>
      <c r="DP202" s="309" t="str">
        <f t="shared" si="297"/>
        <v>-</v>
      </c>
      <c r="DQ202" s="309" t="str">
        <f t="shared" si="298"/>
        <v>-</v>
      </c>
      <c r="DR202" s="309" t="str">
        <f t="shared" si="299"/>
        <v>-</v>
      </c>
      <c r="DS202" s="309" t="str">
        <f t="shared" si="300"/>
        <v>-</v>
      </c>
      <c r="DT202" s="309" t="str">
        <f t="shared" si="301"/>
        <v>-</v>
      </c>
      <c r="DU202" s="309" t="str">
        <f t="shared" si="302"/>
        <v>-</v>
      </c>
      <c r="DV202" s="309" t="str">
        <f t="shared" si="303"/>
        <v>-</v>
      </c>
      <c r="DW202" s="309" t="str">
        <f t="shared" si="304"/>
        <v>-</v>
      </c>
      <c r="DX202" s="309" t="str">
        <f t="shared" si="305"/>
        <v>-</v>
      </c>
      <c r="DY202" s="309" t="str">
        <f t="shared" si="306"/>
        <v>-</v>
      </c>
      <c r="DZ202" s="309" t="str">
        <f t="shared" si="307"/>
        <v>-</v>
      </c>
      <c r="EA202" s="309" t="str">
        <f t="shared" si="308"/>
        <v>-</v>
      </c>
      <c r="EB202" s="309" t="str">
        <f t="shared" si="309"/>
        <v>-</v>
      </c>
      <c r="EC202" s="309" t="str">
        <f t="shared" si="310"/>
        <v>-</v>
      </c>
      <c r="ED202" s="309" t="str">
        <f t="shared" si="311"/>
        <v>-</v>
      </c>
      <c r="EE202" s="309" t="str">
        <f t="shared" si="312"/>
        <v>-</v>
      </c>
      <c r="EF202" s="309" t="str">
        <f t="shared" si="313"/>
        <v>-</v>
      </c>
      <c r="EG202" s="309" t="str">
        <f t="shared" si="314"/>
        <v>inner_dvclose</v>
      </c>
      <c r="EH202" s="309" t="str">
        <f t="shared" si="315"/>
        <v>-</v>
      </c>
      <c r="EI202" s="309" t="str">
        <f t="shared" si="316"/>
        <v>-</v>
      </c>
      <c r="EJ202" s="7"/>
      <c r="EK202" s="7"/>
      <c r="EL202" s="7"/>
      <c r="EM202" s="34"/>
      <c r="EN202" s="66" t="str">
        <f t="shared" si="317"/>
        <v>-</v>
      </c>
      <c r="EO202" s="66" t="str">
        <f t="shared" si="318"/>
        <v>-</v>
      </c>
      <c r="EP202" s="66" t="str">
        <f t="shared" si="319"/>
        <v>-</v>
      </c>
      <c r="EQ202" s="66" t="str">
        <f t="shared" si="320"/>
        <v>-</v>
      </c>
      <c r="ER202" s="66" t="str">
        <f t="shared" si="321"/>
        <v>-</v>
      </c>
      <c r="ES202" s="66" t="str">
        <f t="shared" si="322"/>
        <v>-</v>
      </c>
      <c r="ET202" s="66" t="str">
        <f t="shared" si="323"/>
        <v>-</v>
      </c>
      <c r="EU202" s="66" t="str">
        <f t="shared" si="324"/>
        <v>-</v>
      </c>
      <c r="EV202" s="66" t="str">
        <f t="shared" si="325"/>
        <v>-</v>
      </c>
      <c r="EW202" s="66" t="str">
        <f t="shared" si="326"/>
        <v>-</v>
      </c>
      <c r="EX202" s="66" t="str">
        <f t="shared" si="327"/>
        <v>-</v>
      </c>
      <c r="EY202" s="66" t="str">
        <f t="shared" si="328"/>
        <v>-</v>
      </c>
      <c r="EZ202" s="66" t="str">
        <f t="shared" si="329"/>
        <v>-</v>
      </c>
      <c r="FA202" s="66" t="str">
        <f t="shared" si="330"/>
        <v>-</v>
      </c>
      <c r="FB202" s="66" t="str">
        <f t="shared" si="331"/>
        <v>-</v>
      </c>
      <c r="FC202" s="66" t="str">
        <f t="shared" si="332"/>
        <v>-</v>
      </c>
      <c r="FD202" s="66" t="str">
        <f t="shared" si="333"/>
        <v>-</v>
      </c>
      <c r="FE202" s="66" t="str">
        <f t="shared" si="334"/>
        <v>-</v>
      </c>
      <c r="FF202" s="66" t="str">
        <f t="shared" si="335"/>
        <v>-</v>
      </c>
      <c r="FG202" s="66" t="str">
        <f t="shared" si="336"/>
        <v>-</v>
      </c>
      <c r="FH202" s="66" t="str">
        <f t="shared" si="337"/>
        <v>-</v>
      </c>
      <c r="FI202" s="66" t="str">
        <f t="shared" si="338"/>
        <v>-</v>
      </c>
      <c r="FJ202" s="66" t="str">
        <f t="shared" si="339"/>
        <v>-</v>
      </c>
      <c r="FK202" s="66">
        <f t="shared" si="340"/>
        <v>1.0000000000000001E-5</v>
      </c>
      <c r="FL202" s="66" t="str">
        <f t="shared" si="341"/>
        <v>-</v>
      </c>
      <c r="FM202" s="66" t="str">
        <f t="shared" si="342"/>
        <v>-</v>
      </c>
      <c r="FN202" s="7"/>
      <c r="FO202" s="7"/>
      <c r="FP202" s="7"/>
      <c r="FQ202" s="97"/>
      <c r="FR202" s="71"/>
      <c r="FS202" s="7">
        <f>IF(ISNUMBER(INDEX($CI$15:$DI$314,$B202,GC$5)),MAX(FS$14:FS201)+1,0)</f>
        <v>0</v>
      </c>
      <c r="FT202" s="7" t="str">
        <f t="shared" si="343"/>
        <v/>
      </c>
      <c r="FU202" s="7" t="str">
        <f t="shared" si="344"/>
        <v/>
      </c>
      <c r="FV202" s="291">
        <f t="shared" si="345"/>
        <v>188</v>
      </c>
      <c r="FW202" s="291" t="str">
        <f t="shared" si="346"/>
        <v/>
      </c>
      <c r="FX202" s="291"/>
      <c r="FY202" s="85" t="str">
        <f t="shared" si="347"/>
        <v/>
      </c>
      <c r="FZ202" s="338">
        <f t="shared" si="348"/>
        <v>0</v>
      </c>
      <c r="GA202" s="316" t="str">
        <f t="shared" si="349"/>
        <v/>
      </c>
      <c r="GB202" s="28" t="str">
        <f t="shared" si="350"/>
        <v/>
      </c>
      <c r="GC202" s="243"/>
      <c r="GD202" s="72"/>
      <c r="GE202" s="72"/>
      <c r="GF202" s="72"/>
      <c r="GG202" s="72"/>
      <c r="GH202" s="72"/>
      <c r="GI202" s="72"/>
      <c r="GJ202" s="72"/>
      <c r="GK202" s="72"/>
      <c r="GL202" s="72"/>
      <c r="GM202" s="72"/>
      <c r="GN202" s="72"/>
      <c r="GO202" s="279" t="str">
        <f>IF(IF(ISNUMBER(MATCH(INDEX($HA202:$LB202,1,GO$14),$GA$15:$GA$313,0)),1,"")=1,INDEX($HA202:$LB202,1,GO$14),"")</f>
        <v/>
      </c>
      <c r="GP202" s="286" t="str">
        <f t="shared" si="351"/>
        <v/>
      </c>
      <c r="GQ202" s="72"/>
      <c r="GR202" s="339" t="str">
        <f>IF(ISNUMBER(IF202),INDEX($GA$15:$GA$313,MATCH(IF202,$IE$15:$IE$190,0),1),"")</f>
        <v/>
      </c>
      <c r="GS202" s="341" t="str">
        <f t="shared" si="352"/>
        <v/>
      </c>
      <c r="GT202" s="340" t="str">
        <f t="shared" si="353"/>
        <v/>
      </c>
      <c r="GU202" s="72"/>
      <c r="GV202" s="72"/>
      <c r="GW202" s="72"/>
      <c r="GX202" s="72"/>
      <c r="GY202" s="72"/>
      <c r="GZ202" s="71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293">
        <f>IF(HA202&lt;&gt;"",MAX(HN$14:HN201)+1,0)</f>
        <v>0</v>
      </c>
      <c r="HO202" s="293">
        <f>IF(HB202&lt;&gt;"",MAX(HO$14:HO201)+1,0)</f>
        <v>0</v>
      </c>
      <c r="HP202" s="293">
        <f>IF(HC202&lt;&gt;"",MAX(HP$14:HP201)+1,0)</f>
        <v>0</v>
      </c>
      <c r="HQ202" s="293">
        <f>IF(HD202&lt;&gt;"",MAX(HQ$14:HQ201)+1,0)</f>
        <v>0</v>
      </c>
      <c r="HR202" s="293">
        <f>IF(HE202&lt;&gt;"",MAX(HR$14:HR201)+1,0)</f>
        <v>0</v>
      </c>
      <c r="HS202" s="293">
        <f>IF(HF202&lt;&gt;"",MAX(HS$14:HS201)+1,0)</f>
        <v>0</v>
      </c>
      <c r="HT202" s="293">
        <f>IF(HG202&lt;&gt;"",MAX(HT$14:HT201)+1,0)</f>
        <v>0</v>
      </c>
      <c r="HU202" s="293">
        <f>IF(HH202&lt;&gt;"",MAX(HU$14:HU201)+1,0)</f>
        <v>0</v>
      </c>
      <c r="HV202" s="293">
        <f>IF(HI202&lt;&gt;"",MAX(HV$14:HV201)+1,0)</f>
        <v>0</v>
      </c>
      <c r="HW202" s="293">
        <f>IF(HJ202&lt;&gt;"",MAX(HW$14:HW201)+1,0)</f>
        <v>0</v>
      </c>
      <c r="HX202" s="293">
        <f>IF(HK202&lt;&gt;"",MAX(HX$14:HX201)+1,0)</f>
        <v>0</v>
      </c>
      <c r="HY202" s="293">
        <f>IF(HL202&lt;&gt;"",MAX(HY$14:HY201)+1,0)</f>
        <v>0</v>
      </c>
      <c r="HZ202" s="75">
        <f t="shared" si="354"/>
        <v>7</v>
      </c>
      <c r="IA202" s="75">
        <f t="shared" si="355"/>
        <v>0</v>
      </c>
      <c r="IB202" s="75">
        <f t="shared" si="356"/>
        <v>5</v>
      </c>
      <c r="IC202" s="75">
        <f t="shared" si="357"/>
        <v>0</v>
      </c>
      <c r="ID202" s="395" t="str">
        <f t="shared" si="358"/>
        <v/>
      </c>
      <c r="IE202" s="394">
        <f>IF(ISNUMBER(MATCH(GA202,$IC$15:$IC$313,0)),0,MAX(IE$14:IE201)+1)</f>
        <v>0</v>
      </c>
      <c r="IF202" s="394" t="str">
        <f t="shared" si="359"/>
        <v/>
      </c>
      <c r="IG202" s="383"/>
      <c r="IH202" s="80"/>
      <c r="II202" s="19"/>
      <c r="IJ202" s="282"/>
      <c r="IK202" s="71"/>
      <c r="IL202" s="19"/>
      <c r="IM202" s="19"/>
      <c r="IN202" s="19"/>
      <c r="IO202" s="19"/>
      <c r="IP202" s="19"/>
      <c r="IQ202" s="19"/>
      <c r="IR202" s="19"/>
      <c r="IS202" s="19"/>
      <c r="IT202" s="19"/>
      <c r="IU202" s="19"/>
      <c r="IV202" s="19"/>
      <c r="IW202" s="19"/>
      <c r="IX202" s="19"/>
      <c r="IY202" s="19"/>
      <c r="IZ202" s="19"/>
      <c r="JW202" s="71"/>
      <c r="JX202" s="293" t="str">
        <f>IF(AND(ISNUMBER(JX$14),ISNUMBER(MATCH($IC202,DJ$15:DJ$313,0))),$IC202,"")</f>
        <v/>
      </c>
      <c r="JY202" s="293" t="str">
        <f>IF(AND(ISNUMBER(JY$14),ISNUMBER(MATCH($IC202,DK$15:DK$313,0))),$IC202,"")</f>
        <v/>
      </c>
      <c r="JZ202" s="293" t="str">
        <f>IF(AND(ISNUMBER(JZ$14),ISNUMBER(MATCH($IC202,DL$15:DL$313,0))),$IC202,"")</f>
        <v/>
      </c>
      <c r="KA202" s="293" t="str">
        <f>IF(AND(ISNUMBER(KA$14),ISNUMBER(MATCH($IC202,DM$15:DM$313,0))),$IC202,"")</f>
        <v/>
      </c>
      <c r="KB202" s="293" t="str">
        <f>IF(AND(ISNUMBER(KB$14),ISNUMBER(MATCH($IC202,DN$15:DN$313,0))),$IC202,"")</f>
        <v/>
      </c>
      <c r="KC202" s="293" t="str">
        <f>IF(AND(ISNUMBER(KC$14),ISNUMBER(MATCH($IC202,DO$15:DO$313,0))),$IC202,"")</f>
        <v/>
      </c>
      <c r="KD202" s="293" t="str">
        <f>IF(AND(ISNUMBER(KD$14),ISNUMBER(MATCH($IC202,DP$15:DP$313,0))),$IC202,"")</f>
        <v/>
      </c>
      <c r="KE202" s="293" t="str">
        <f>IF(AND(ISNUMBER(KE$14),ISNUMBER(MATCH($IC202,DQ$15:DQ$313,0))),$IC202,"")</f>
        <v/>
      </c>
      <c r="KF202" s="293" t="str">
        <f>IF(AND(ISNUMBER(KF$14),ISNUMBER(MATCH($IC202,DR$15:DR$313,0))),$IC202,"")</f>
        <v/>
      </c>
      <c r="KG202" s="293" t="str">
        <f>IF(AND(ISNUMBER(KG$14),ISNUMBER(MATCH($IC202,DS$15:DS$313,0))),$IC202,"")</f>
        <v/>
      </c>
      <c r="KH202" s="293" t="str">
        <f>IF(AND(ISNUMBER(KH$14),ISNUMBER(MATCH($IC202,DT$15:DT$313,0))),$IC202,"")</f>
        <v/>
      </c>
      <c r="KI202" s="293" t="str">
        <f>IF(AND(ISNUMBER(KI$14),ISNUMBER(MATCH($IC202,DU$15:DU$313,0))),$IC202,"")</f>
        <v/>
      </c>
      <c r="KJ202" s="293" t="str">
        <f>IF(AND(ISNUMBER(KJ$14),ISNUMBER(MATCH($IC202,DV$15:DV$313,0))),$IC202,"")</f>
        <v/>
      </c>
      <c r="KK202" s="293" t="str">
        <f>IF(AND(ISNUMBER(KK$14),ISNUMBER(MATCH($IC202,DW$15:DW$313,0))),$IC202,"")</f>
        <v/>
      </c>
      <c r="KL202" s="293" t="str">
        <f>IF(AND(ISNUMBER(KL$14),ISNUMBER(MATCH($IC202,DX$15:DX$313,0))),$IC202,"")</f>
        <v/>
      </c>
      <c r="KM202" s="293" t="str">
        <f>IF(AND(ISNUMBER(KM$14),ISNUMBER(MATCH($IC202,DY$15:DY$313,0))),$IC202,"")</f>
        <v/>
      </c>
      <c r="KN202" s="293" t="str">
        <f>IF(AND(ISNUMBER(KN$14),ISNUMBER(MATCH($IC202,DZ$15:DZ$313,0))),$IC202,"")</f>
        <v/>
      </c>
      <c r="KO202" s="293" t="str">
        <f>IF(AND(ISNUMBER(KO$14),ISNUMBER(MATCH($IC202,EA$15:EA$313,0))),$IC202,"")</f>
        <v/>
      </c>
      <c r="KP202" s="293" t="str">
        <f>IF(AND(ISNUMBER(KP$14),ISNUMBER(MATCH($IC202,EB$15:EB$313,0))),$IC202,"")</f>
        <v/>
      </c>
      <c r="KQ202" s="293" t="str">
        <f>IF(AND(ISNUMBER(KQ$14),ISNUMBER(MATCH($IC202,EC$15:EC$313,0))),$IC202,"")</f>
        <v/>
      </c>
      <c r="KR202" s="293" t="str">
        <f>IF(AND(ISNUMBER(KR$14),ISNUMBER(MATCH($IC202,ED$15:ED$313,0))),$IC202,"")</f>
        <v/>
      </c>
      <c r="KS202" s="293" t="str">
        <f>IF(AND(ISNUMBER(KS$14),ISNUMBER(MATCH($IC202,EE$15:EE$313,0))),$IC202,"")</f>
        <v/>
      </c>
      <c r="KT202" s="293" t="str">
        <f>IF(AND(ISNUMBER(KT$14),ISNUMBER(MATCH($IC202,EF$15:EF$313,0))),$IC202,"")</f>
        <v/>
      </c>
      <c r="KU202" s="293" t="str">
        <f>IF(AND(ISNUMBER(KU$14),ISNUMBER(MATCH($IC202,EG$15:EG$313,0))),$IC202,"")</f>
        <v/>
      </c>
      <c r="KV202" s="293" t="str">
        <f>IF(AND(ISNUMBER(KV$14),ISNUMBER(MATCH($IC202,EH$15:EH$313,0))),$IC202,"")</f>
        <v/>
      </c>
      <c r="KW202" s="293" t="str">
        <f>IF(AND(ISNUMBER(KW$14),ISNUMBER(MATCH($IC202,EI$15:EI$313,0))),$IC202,"")</f>
        <v/>
      </c>
      <c r="KX202" s="293" t="str">
        <f>IF(AND(ISNUMBER(KX$14),ISNUMBER(MATCH($IC202,EJ$15:EJ$313,0))),$IC202,"")</f>
        <v/>
      </c>
      <c r="KY202" s="293" t="str">
        <f>IF(AND(ISNUMBER(KY$14),ISNUMBER(MATCH($IC202,EK$15:EK$313,0))),$IC202,"")</f>
        <v/>
      </c>
      <c r="KZ202" s="293"/>
      <c r="LA202" s="293"/>
      <c r="LB202" s="293"/>
      <c r="LC202" s="75">
        <f>COUNTIF(JX202:KY202,"="&amp;IC202)</f>
        <v>0</v>
      </c>
      <c r="LD202" s="71"/>
      <c r="LE202" s="71"/>
      <c r="LF202" s="71"/>
      <c r="LG202" s="71"/>
      <c r="LH202" s="71"/>
      <c r="LI202" s="71"/>
      <c r="LJ202" s="71"/>
      <c r="LK202" s="71"/>
      <c r="LL202" s="71"/>
      <c r="LM202" s="71"/>
      <c r="LN202" s="71"/>
      <c r="LO202" s="71"/>
      <c r="LP202" s="71"/>
      <c r="LQ202" s="71"/>
    </row>
    <row r="203" spans="1:329" ht="6" customHeight="1" x14ac:dyDescent="0.25">
      <c r="A203" s="80"/>
      <c r="B203" s="305">
        <f t="shared" si="360"/>
        <v>189</v>
      </c>
      <c r="C203" s="207" t="s">
        <v>487</v>
      </c>
      <c r="D203" s="307" t="s">
        <v>515</v>
      </c>
      <c r="E203" s="71"/>
      <c r="F203" s="260"/>
      <c r="G203" s="261"/>
      <c r="H203" s="262"/>
      <c r="I203" s="260"/>
      <c r="J203" s="261"/>
      <c r="K203" s="262"/>
      <c r="L203" s="260"/>
      <c r="M203" s="261"/>
      <c r="N203" s="262"/>
      <c r="O203" s="260"/>
      <c r="P203" s="261"/>
      <c r="Q203" s="262"/>
      <c r="R203" s="260"/>
      <c r="S203" s="261"/>
      <c r="T203" s="262"/>
      <c r="U203" s="260"/>
      <c r="V203" s="261"/>
      <c r="W203" s="262"/>
      <c r="X203" s="260"/>
      <c r="Y203" s="261"/>
      <c r="Z203" s="262"/>
      <c r="AA203" s="260"/>
      <c r="AB203" s="261"/>
      <c r="AC203" s="262"/>
      <c r="AD203" s="260"/>
      <c r="AE203" s="261"/>
      <c r="AF203" s="262"/>
      <c r="AG203" s="260"/>
      <c r="AH203" s="261"/>
      <c r="AI203" s="262"/>
      <c r="AJ203" s="260"/>
      <c r="AK203" s="261"/>
      <c r="AL203" s="262"/>
      <c r="AM203" s="260"/>
      <c r="AN203" s="261"/>
      <c r="AO203" s="262"/>
      <c r="AP203" s="283"/>
      <c r="AQ203" s="356"/>
      <c r="AR203" s="351"/>
      <c r="AS203" s="283"/>
      <c r="AT203" s="356"/>
      <c r="AU203" s="351"/>
      <c r="AV203" s="260"/>
      <c r="AW203" s="261"/>
      <c r="AX203" s="262"/>
      <c r="AY203" s="260"/>
      <c r="AZ203" s="261"/>
      <c r="BA203" s="262"/>
      <c r="BB203" s="260"/>
      <c r="BC203" s="261"/>
      <c r="BD203" s="262"/>
      <c r="BE203" s="260"/>
      <c r="BF203" s="261"/>
      <c r="BG203" s="262"/>
      <c r="BH203" s="260"/>
      <c r="BI203" s="261"/>
      <c r="BJ203" s="262"/>
      <c r="BK203" s="260"/>
      <c r="BL203" s="261"/>
      <c r="BM203" s="262"/>
      <c r="BN203" s="260"/>
      <c r="BO203" s="261"/>
      <c r="BP203" s="262"/>
      <c r="BQ203" s="260"/>
      <c r="BR203" s="261"/>
      <c r="BS203" s="262"/>
      <c r="BT203" s="260"/>
      <c r="BU203" s="261"/>
      <c r="BV203" s="262"/>
      <c r="BW203" s="260"/>
      <c r="BX203" s="261"/>
      <c r="BY203" s="262"/>
      <c r="BZ203" s="260"/>
      <c r="CA203" s="261"/>
      <c r="CB203" s="262"/>
      <c r="CC203" s="260"/>
      <c r="CD203" s="261"/>
      <c r="CE203" s="262"/>
      <c r="CF203" s="376" t="s">
        <v>2</v>
      </c>
      <c r="CG203" s="229"/>
      <c r="CH203" s="230"/>
      <c r="CI203" s="7" t="str">
        <f t="shared" si="265"/>
        <v/>
      </c>
      <c r="CJ203" s="7" t="str">
        <f t="shared" si="266"/>
        <v/>
      </c>
      <c r="CK203" s="7" t="str">
        <f t="shared" si="267"/>
        <v/>
      </c>
      <c r="CL203" s="7" t="str">
        <f t="shared" si="268"/>
        <v/>
      </c>
      <c r="CM203" s="7" t="str">
        <f t="shared" si="269"/>
        <v/>
      </c>
      <c r="CN203" s="7" t="str">
        <f t="shared" si="270"/>
        <v/>
      </c>
      <c r="CO203" s="7" t="str">
        <f t="shared" si="271"/>
        <v/>
      </c>
      <c r="CP203" s="7" t="str">
        <f t="shared" si="272"/>
        <v/>
      </c>
      <c r="CQ203" s="7" t="str">
        <f t="shared" si="273"/>
        <v/>
      </c>
      <c r="CR203" s="7" t="str">
        <f t="shared" si="274"/>
        <v/>
      </c>
      <c r="CS203" s="7" t="str">
        <f t="shared" si="275"/>
        <v/>
      </c>
      <c r="CT203" s="7" t="str">
        <f t="shared" si="276"/>
        <v/>
      </c>
      <c r="CU203" s="7" t="str">
        <f t="shared" si="277"/>
        <v/>
      </c>
      <c r="CV203" s="7" t="str">
        <f t="shared" si="278"/>
        <v/>
      </c>
      <c r="CW203" s="7" t="str">
        <f t="shared" si="279"/>
        <v/>
      </c>
      <c r="CX203" s="7" t="str">
        <f t="shared" si="280"/>
        <v/>
      </c>
      <c r="CY203" s="7" t="str">
        <f t="shared" si="281"/>
        <v/>
      </c>
      <c r="CZ203" s="7" t="str">
        <f t="shared" si="282"/>
        <v/>
      </c>
      <c r="DA203" s="7" t="str">
        <f t="shared" si="283"/>
        <v/>
      </c>
      <c r="DB203" s="7" t="str">
        <f t="shared" si="284"/>
        <v/>
      </c>
      <c r="DC203" s="7" t="str">
        <f t="shared" si="285"/>
        <v/>
      </c>
      <c r="DD203" s="7" t="str">
        <f t="shared" si="286"/>
        <v/>
      </c>
      <c r="DE203" s="7" t="str">
        <f t="shared" si="287"/>
        <v/>
      </c>
      <c r="DF203" s="7">
        <f t="shared" si="288"/>
        <v>33</v>
      </c>
      <c r="DG203" s="7" t="str">
        <f t="shared" si="289"/>
        <v/>
      </c>
      <c r="DH203" s="7" t="str">
        <f t="shared" si="290"/>
        <v/>
      </c>
      <c r="DI203" s="65" t="s">
        <v>2</v>
      </c>
      <c r="DJ203" s="309" t="str">
        <f t="shared" si="291"/>
        <v>-</v>
      </c>
      <c r="DK203" s="309" t="str">
        <f t="shared" si="292"/>
        <v>-</v>
      </c>
      <c r="DL203" s="309" t="str">
        <f t="shared" si="293"/>
        <v>-</v>
      </c>
      <c r="DM203" s="309" t="str">
        <f t="shared" si="294"/>
        <v>-</v>
      </c>
      <c r="DN203" s="309" t="str">
        <f t="shared" si="295"/>
        <v>-</v>
      </c>
      <c r="DO203" s="309" t="str">
        <f t="shared" si="296"/>
        <v>-</v>
      </c>
      <c r="DP203" s="309" t="str">
        <f t="shared" si="297"/>
        <v>-</v>
      </c>
      <c r="DQ203" s="309" t="str">
        <f t="shared" si="298"/>
        <v>-</v>
      </c>
      <c r="DR203" s="309" t="str">
        <f t="shared" si="299"/>
        <v>-</v>
      </c>
      <c r="DS203" s="309" t="str">
        <f t="shared" si="300"/>
        <v>-</v>
      </c>
      <c r="DT203" s="309" t="str">
        <f t="shared" si="301"/>
        <v>-</v>
      </c>
      <c r="DU203" s="309" t="str">
        <f t="shared" si="302"/>
        <v>-</v>
      </c>
      <c r="DV203" s="309" t="str">
        <f t="shared" si="303"/>
        <v>-</v>
      </c>
      <c r="DW203" s="309" t="str">
        <f t="shared" si="304"/>
        <v>-</v>
      </c>
      <c r="DX203" s="309" t="str">
        <f t="shared" si="305"/>
        <v>-</v>
      </c>
      <c r="DY203" s="309" t="str">
        <f t="shared" si="306"/>
        <v>-</v>
      </c>
      <c r="DZ203" s="309" t="str">
        <f t="shared" si="307"/>
        <v>-</v>
      </c>
      <c r="EA203" s="309" t="str">
        <f t="shared" si="308"/>
        <v>-</v>
      </c>
      <c r="EB203" s="309" t="str">
        <f t="shared" si="309"/>
        <v>-</v>
      </c>
      <c r="EC203" s="309" t="str">
        <f t="shared" si="310"/>
        <v>-</v>
      </c>
      <c r="ED203" s="309" t="str">
        <f t="shared" si="311"/>
        <v>-</v>
      </c>
      <c r="EE203" s="309" t="str">
        <f t="shared" si="312"/>
        <v>-</v>
      </c>
      <c r="EF203" s="309" t="str">
        <f t="shared" si="313"/>
        <v>-</v>
      </c>
      <c r="EG203" s="309" t="str">
        <f t="shared" si="314"/>
        <v>rcloserecord</v>
      </c>
      <c r="EH203" s="309" t="str">
        <f t="shared" si="315"/>
        <v>-</v>
      </c>
      <c r="EI203" s="309" t="str">
        <f t="shared" si="316"/>
        <v>-</v>
      </c>
      <c r="EJ203" s="7"/>
      <c r="EK203" s="7"/>
      <c r="EL203" s="7"/>
      <c r="EM203" s="34"/>
      <c r="EN203" s="66" t="str">
        <f t="shared" si="317"/>
        <v>-</v>
      </c>
      <c r="EO203" s="66" t="str">
        <f t="shared" si="318"/>
        <v>-</v>
      </c>
      <c r="EP203" s="66" t="str">
        <f t="shared" si="319"/>
        <v>-</v>
      </c>
      <c r="EQ203" s="66" t="str">
        <f t="shared" si="320"/>
        <v>-</v>
      </c>
      <c r="ER203" s="66" t="str">
        <f t="shared" si="321"/>
        <v>-</v>
      </c>
      <c r="ES203" s="66" t="str">
        <f t="shared" si="322"/>
        <v>-</v>
      </c>
      <c r="ET203" s="66" t="str">
        <f t="shared" si="323"/>
        <v>-</v>
      </c>
      <c r="EU203" s="66" t="str">
        <f t="shared" si="324"/>
        <v>-</v>
      </c>
      <c r="EV203" s="66" t="str">
        <f t="shared" si="325"/>
        <v>-</v>
      </c>
      <c r="EW203" s="66" t="str">
        <f t="shared" si="326"/>
        <v>-</v>
      </c>
      <c r="EX203" s="66" t="str">
        <f t="shared" si="327"/>
        <v>-</v>
      </c>
      <c r="EY203" s="66" t="str">
        <f t="shared" si="328"/>
        <v>-</v>
      </c>
      <c r="EZ203" s="66" t="str">
        <f t="shared" si="329"/>
        <v>-</v>
      </c>
      <c r="FA203" s="66" t="str">
        <f t="shared" si="330"/>
        <v>-</v>
      </c>
      <c r="FB203" s="66" t="str">
        <f t="shared" si="331"/>
        <v>-</v>
      </c>
      <c r="FC203" s="66" t="str">
        <f t="shared" si="332"/>
        <v>-</v>
      </c>
      <c r="FD203" s="66" t="str">
        <f t="shared" si="333"/>
        <v>-</v>
      </c>
      <c r="FE203" s="66" t="str">
        <f t="shared" si="334"/>
        <v>-</v>
      </c>
      <c r="FF203" s="66" t="str">
        <f t="shared" si="335"/>
        <v>-</v>
      </c>
      <c r="FG203" s="66" t="str">
        <f t="shared" si="336"/>
        <v>-</v>
      </c>
      <c r="FH203" s="66" t="str">
        <f t="shared" si="337"/>
        <v>-</v>
      </c>
      <c r="FI203" s="66" t="str">
        <f t="shared" si="338"/>
        <v>-</v>
      </c>
      <c r="FJ203" s="66" t="str">
        <f t="shared" si="339"/>
        <v>-</v>
      </c>
      <c r="FK203" s="66" t="str">
        <f t="shared" si="340"/>
        <v>0.0001relative_rclose</v>
      </c>
      <c r="FL203" s="66" t="str">
        <f t="shared" si="341"/>
        <v>-</v>
      </c>
      <c r="FM203" s="66" t="str">
        <f t="shared" si="342"/>
        <v>-</v>
      </c>
      <c r="FN203" s="7"/>
      <c r="FO203" s="7"/>
      <c r="FP203" s="7"/>
      <c r="FQ203" s="97"/>
      <c r="FR203" s="71"/>
      <c r="FS203" s="7">
        <f>IF(ISNUMBER(INDEX($CI$15:$DI$314,$B203,GC$5)),MAX(FS$14:FS202)+1,0)</f>
        <v>0</v>
      </c>
      <c r="FT203" s="7" t="str">
        <f t="shared" si="343"/>
        <v/>
      </c>
      <c r="FU203" s="7" t="str">
        <f t="shared" si="344"/>
        <v/>
      </c>
      <c r="FV203" s="291">
        <f t="shared" si="345"/>
        <v>189</v>
      </c>
      <c r="FW203" s="291" t="str">
        <f t="shared" si="346"/>
        <v/>
      </c>
      <c r="FX203" s="291"/>
      <c r="FY203" s="85" t="str">
        <f t="shared" si="347"/>
        <v/>
      </c>
      <c r="FZ203" s="338">
        <f t="shared" si="348"/>
        <v>0</v>
      </c>
      <c r="GA203" s="316" t="str">
        <f t="shared" si="349"/>
        <v/>
      </c>
      <c r="GB203" s="28" t="str">
        <f t="shared" si="350"/>
        <v/>
      </c>
      <c r="GC203" s="243"/>
      <c r="GD203" s="72"/>
      <c r="GE203" s="72"/>
      <c r="GF203" s="72"/>
      <c r="GG203" s="72"/>
      <c r="GH203" s="72"/>
      <c r="GI203" s="72"/>
      <c r="GJ203" s="72"/>
      <c r="GK203" s="72"/>
      <c r="GL203" s="72"/>
      <c r="GM203" s="72"/>
      <c r="GN203" s="72"/>
      <c r="GO203" s="279" t="str">
        <f>IF(IF(ISNUMBER(MATCH(INDEX($HA203:$LB203,1,GO$14),$GA$15:$GA$313,0)),1,"")=1,INDEX($HA203:$LB203,1,GO$14),"")</f>
        <v/>
      </c>
      <c r="GP203" s="286" t="str">
        <f t="shared" si="351"/>
        <v/>
      </c>
      <c r="GQ203" s="72"/>
      <c r="GR203" s="339" t="str">
        <f>IF(ISNUMBER(IF203),INDEX($GA$15:$GA$313,MATCH(IF203,$IE$15:$IE$190,0),1),"")</f>
        <v/>
      </c>
      <c r="GS203" s="341" t="str">
        <f t="shared" si="352"/>
        <v/>
      </c>
      <c r="GT203" s="340" t="str">
        <f t="shared" si="353"/>
        <v/>
      </c>
      <c r="GU203" s="72"/>
      <c r="GV203" s="72"/>
      <c r="GW203" s="72"/>
      <c r="GX203" s="72"/>
      <c r="GY203" s="72"/>
      <c r="GZ203" s="71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293">
        <f>IF(HA203&lt;&gt;"",MAX(HN$14:HN202)+1,0)</f>
        <v>0</v>
      </c>
      <c r="HO203" s="293">
        <f>IF(HB203&lt;&gt;"",MAX(HO$14:HO202)+1,0)</f>
        <v>0</v>
      </c>
      <c r="HP203" s="293">
        <f>IF(HC203&lt;&gt;"",MAX(HP$14:HP202)+1,0)</f>
        <v>0</v>
      </c>
      <c r="HQ203" s="293">
        <f>IF(HD203&lt;&gt;"",MAX(HQ$14:HQ202)+1,0)</f>
        <v>0</v>
      </c>
      <c r="HR203" s="293">
        <f>IF(HE203&lt;&gt;"",MAX(HR$14:HR202)+1,0)</f>
        <v>0</v>
      </c>
      <c r="HS203" s="293">
        <f>IF(HF203&lt;&gt;"",MAX(HS$14:HS202)+1,0)</f>
        <v>0</v>
      </c>
      <c r="HT203" s="293">
        <f>IF(HG203&lt;&gt;"",MAX(HT$14:HT202)+1,0)</f>
        <v>0</v>
      </c>
      <c r="HU203" s="293">
        <f>IF(HH203&lt;&gt;"",MAX(HU$14:HU202)+1,0)</f>
        <v>0</v>
      </c>
      <c r="HV203" s="293">
        <f>IF(HI203&lt;&gt;"",MAX(HV$14:HV202)+1,0)</f>
        <v>0</v>
      </c>
      <c r="HW203" s="293">
        <f>IF(HJ203&lt;&gt;"",MAX(HW$14:HW202)+1,0)</f>
        <v>0</v>
      </c>
      <c r="HX203" s="293">
        <f>IF(HK203&lt;&gt;"",MAX(HX$14:HX202)+1,0)</f>
        <v>0</v>
      </c>
      <c r="HY203" s="293">
        <f>IF(HL203&lt;&gt;"",MAX(HY$14:HY202)+1,0)</f>
        <v>0</v>
      </c>
      <c r="HZ203" s="75">
        <f t="shared" si="354"/>
        <v>7</v>
      </c>
      <c r="IA203" s="75">
        <f t="shared" si="355"/>
        <v>0</v>
      </c>
      <c r="IB203" s="75">
        <f t="shared" si="356"/>
        <v>6</v>
      </c>
      <c r="IC203" s="75">
        <f t="shared" si="357"/>
        <v>0</v>
      </c>
      <c r="ID203" s="395" t="str">
        <f t="shared" si="358"/>
        <v/>
      </c>
      <c r="IE203" s="394">
        <f>IF(ISNUMBER(MATCH(GA203,$IC$15:$IC$313,0)),0,MAX(IE$14:IE202)+1)</f>
        <v>0</v>
      </c>
      <c r="IF203" s="394" t="str">
        <f t="shared" si="359"/>
        <v/>
      </c>
      <c r="IG203" s="383"/>
      <c r="IH203" s="80"/>
      <c r="II203" s="19"/>
      <c r="IJ203" s="282"/>
      <c r="IK203" s="71"/>
      <c r="IL203" s="19"/>
      <c r="IM203" s="19"/>
      <c r="IN203" s="19"/>
      <c r="IO203" s="19"/>
      <c r="IP203" s="19"/>
      <c r="IQ203" s="19"/>
      <c r="IR203" s="19"/>
      <c r="IS203" s="19"/>
      <c r="IT203" s="19"/>
      <c r="IU203" s="19"/>
      <c r="IV203" s="19"/>
      <c r="IW203" s="19"/>
      <c r="IX203" s="19"/>
      <c r="IY203" s="19"/>
      <c r="IZ203" s="19"/>
      <c r="JW203" s="71"/>
      <c r="JX203" s="293" t="str">
        <f>IF(AND(ISNUMBER(JX$14),ISNUMBER(MATCH($IC203,DJ$15:DJ$313,0))),$IC203,"")</f>
        <v/>
      </c>
      <c r="JY203" s="293" t="str">
        <f>IF(AND(ISNUMBER(JY$14),ISNUMBER(MATCH($IC203,DK$15:DK$313,0))),$IC203,"")</f>
        <v/>
      </c>
      <c r="JZ203" s="293" t="str">
        <f>IF(AND(ISNUMBER(JZ$14),ISNUMBER(MATCH($IC203,DL$15:DL$313,0))),$IC203,"")</f>
        <v/>
      </c>
      <c r="KA203" s="293" t="str">
        <f>IF(AND(ISNUMBER(KA$14),ISNUMBER(MATCH($IC203,DM$15:DM$313,0))),$IC203,"")</f>
        <v/>
      </c>
      <c r="KB203" s="293" t="str">
        <f>IF(AND(ISNUMBER(KB$14),ISNUMBER(MATCH($IC203,DN$15:DN$313,0))),$IC203,"")</f>
        <v/>
      </c>
      <c r="KC203" s="293" t="str">
        <f>IF(AND(ISNUMBER(KC$14),ISNUMBER(MATCH($IC203,DO$15:DO$313,0))),$IC203,"")</f>
        <v/>
      </c>
      <c r="KD203" s="293" t="str">
        <f>IF(AND(ISNUMBER(KD$14),ISNUMBER(MATCH($IC203,DP$15:DP$313,0))),$IC203,"")</f>
        <v/>
      </c>
      <c r="KE203" s="293" t="str">
        <f>IF(AND(ISNUMBER(KE$14),ISNUMBER(MATCH($IC203,DQ$15:DQ$313,0))),$IC203,"")</f>
        <v/>
      </c>
      <c r="KF203" s="293" t="str">
        <f>IF(AND(ISNUMBER(KF$14),ISNUMBER(MATCH($IC203,DR$15:DR$313,0))),$IC203,"")</f>
        <v/>
      </c>
      <c r="KG203" s="293" t="str">
        <f>IF(AND(ISNUMBER(KG$14),ISNUMBER(MATCH($IC203,DS$15:DS$313,0))),$IC203,"")</f>
        <v/>
      </c>
      <c r="KH203" s="293" t="str">
        <f>IF(AND(ISNUMBER(KH$14),ISNUMBER(MATCH($IC203,DT$15:DT$313,0))),$IC203,"")</f>
        <v/>
      </c>
      <c r="KI203" s="293" t="str">
        <f>IF(AND(ISNUMBER(KI$14),ISNUMBER(MATCH($IC203,DU$15:DU$313,0))),$IC203,"")</f>
        <v/>
      </c>
      <c r="KJ203" s="293" t="str">
        <f>IF(AND(ISNUMBER(KJ$14),ISNUMBER(MATCH($IC203,DV$15:DV$313,0))),$IC203,"")</f>
        <v/>
      </c>
      <c r="KK203" s="293" t="str">
        <f>IF(AND(ISNUMBER(KK$14),ISNUMBER(MATCH($IC203,DW$15:DW$313,0))),$IC203,"")</f>
        <v/>
      </c>
      <c r="KL203" s="293" t="str">
        <f>IF(AND(ISNUMBER(KL$14),ISNUMBER(MATCH($IC203,DX$15:DX$313,0))),$IC203,"")</f>
        <v/>
      </c>
      <c r="KM203" s="293" t="str">
        <f>IF(AND(ISNUMBER(KM$14),ISNUMBER(MATCH($IC203,DY$15:DY$313,0))),$IC203,"")</f>
        <v/>
      </c>
      <c r="KN203" s="293" t="str">
        <f>IF(AND(ISNUMBER(KN$14),ISNUMBER(MATCH($IC203,DZ$15:DZ$313,0))),$IC203,"")</f>
        <v/>
      </c>
      <c r="KO203" s="293" t="str">
        <f>IF(AND(ISNUMBER(KO$14),ISNUMBER(MATCH($IC203,EA$15:EA$313,0))),$IC203,"")</f>
        <v/>
      </c>
      <c r="KP203" s="293" t="str">
        <f>IF(AND(ISNUMBER(KP$14),ISNUMBER(MATCH($IC203,EB$15:EB$313,0))),$IC203,"")</f>
        <v/>
      </c>
      <c r="KQ203" s="293" t="str">
        <f>IF(AND(ISNUMBER(KQ$14),ISNUMBER(MATCH($IC203,EC$15:EC$313,0))),$IC203,"")</f>
        <v/>
      </c>
      <c r="KR203" s="293" t="str">
        <f>IF(AND(ISNUMBER(KR$14),ISNUMBER(MATCH($IC203,ED$15:ED$313,0))),$IC203,"")</f>
        <v/>
      </c>
      <c r="KS203" s="293" t="str">
        <f>IF(AND(ISNUMBER(KS$14),ISNUMBER(MATCH($IC203,EE$15:EE$313,0))),$IC203,"")</f>
        <v/>
      </c>
      <c r="KT203" s="293" t="str">
        <f>IF(AND(ISNUMBER(KT$14),ISNUMBER(MATCH($IC203,EF$15:EF$313,0))),$IC203,"")</f>
        <v/>
      </c>
      <c r="KU203" s="293" t="str">
        <f>IF(AND(ISNUMBER(KU$14),ISNUMBER(MATCH($IC203,EG$15:EG$313,0))),$IC203,"")</f>
        <v/>
      </c>
      <c r="KV203" s="293" t="str">
        <f>IF(AND(ISNUMBER(KV$14),ISNUMBER(MATCH($IC203,EH$15:EH$313,0))),$IC203,"")</f>
        <v/>
      </c>
      <c r="KW203" s="293" t="str">
        <f>IF(AND(ISNUMBER(KW$14),ISNUMBER(MATCH($IC203,EI$15:EI$313,0))),$IC203,"")</f>
        <v/>
      </c>
      <c r="KX203" s="293" t="str">
        <f>IF(AND(ISNUMBER(KX$14),ISNUMBER(MATCH($IC203,EJ$15:EJ$313,0))),$IC203,"")</f>
        <v/>
      </c>
      <c r="KY203" s="293" t="str">
        <f>IF(AND(ISNUMBER(KY$14),ISNUMBER(MATCH($IC203,EK$15:EK$313,0))),$IC203,"")</f>
        <v/>
      </c>
      <c r="KZ203" s="293"/>
      <c r="LA203" s="293"/>
      <c r="LB203" s="293"/>
      <c r="LC203" s="75">
        <f>COUNTIF(JX203:KY203,"="&amp;IC203)</f>
        <v>0</v>
      </c>
      <c r="LD203" s="71"/>
      <c r="LE203" s="71"/>
      <c r="LF203" s="71"/>
      <c r="LG203" s="71"/>
      <c r="LH203" s="71"/>
      <c r="LI203" s="71"/>
      <c r="LJ203" s="71"/>
      <c r="LK203" s="71"/>
      <c r="LL203" s="71"/>
      <c r="LM203" s="71"/>
      <c r="LN203" s="71"/>
      <c r="LO203" s="71"/>
      <c r="LP203" s="71"/>
      <c r="LQ203" s="71"/>
    </row>
    <row r="204" spans="1:329" ht="6" customHeight="1" x14ac:dyDescent="0.25">
      <c r="A204" s="80"/>
      <c r="B204" s="305">
        <f t="shared" si="360"/>
        <v>190</v>
      </c>
      <c r="C204" s="207" t="s">
        <v>489</v>
      </c>
      <c r="D204" s="307" t="s">
        <v>516</v>
      </c>
      <c r="E204" s="71"/>
      <c r="F204" s="260"/>
      <c r="G204" s="261"/>
      <c r="H204" s="262"/>
      <c r="I204" s="260"/>
      <c r="J204" s="261"/>
      <c r="K204" s="262"/>
      <c r="L204" s="260"/>
      <c r="M204" s="261"/>
      <c r="N204" s="262"/>
      <c r="O204" s="260"/>
      <c r="P204" s="261"/>
      <c r="Q204" s="262"/>
      <c r="R204" s="260"/>
      <c r="S204" s="261"/>
      <c r="T204" s="262"/>
      <c r="U204" s="260"/>
      <c r="V204" s="261"/>
      <c r="W204" s="262"/>
      <c r="X204" s="260"/>
      <c r="Y204" s="261"/>
      <c r="Z204" s="262"/>
      <c r="AA204" s="260"/>
      <c r="AB204" s="261"/>
      <c r="AC204" s="262"/>
      <c r="AD204" s="260"/>
      <c r="AE204" s="261"/>
      <c r="AF204" s="262"/>
      <c r="AG204" s="260"/>
      <c r="AH204" s="261"/>
      <c r="AI204" s="262"/>
      <c r="AJ204" s="260"/>
      <c r="AK204" s="261"/>
      <c r="AL204" s="262"/>
      <c r="AM204" s="260"/>
      <c r="AN204" s="261"/>
      <c r="AO204" s="262"/>
      <c r="AP204" s="283"/>
      <c r="AQ204" s="356"/>
      <c r="AR204" s="351"/>
      <c r="AS204" s="283"/>
      <c r="AT204" s="356"/>
      <c r="AU204" s="351"/>
      <c r="AV204" s="260"/>
      <c r="AW204" s="261"/>
      <c r="AX204" s="262"/>
      <c r="AY204" s="260"/>
      <c r="AZ204" s="261"/>
      <c r="BA204" s="262"/>
      <c r="BB204" s="260"/>
      <c r="BC204" s="261"/>
      <c r="BD204" s="262"/>
      <c r="BE204" s="260"/>
      <c r="BF204" s="261"/>
      <c r="BG204" s="262"/>
      <c r="BH204" s="260"/>
      <c r="BI204" s="261"/>
      <c r="BJ204" s="262"/>
      <c r="BK204" s="260"/>
      <c r="BL204" s="261"/>
      <c r="BM204" s="262"/>
      <c r="BN204" s="260"/>
      <c r="BO204" s="261"/>
      <c r="BP204" s="262"/>
      <c r="BQ204" s="260"/>
      <c r="BR204" s="261"/>
      <c r="BS204" s="262"/>
      <c r="BT204" s="260"/>
      <c r="BU204" s="261"/>
      <c r="BV204" s="262"/>
      <c r="BW204" s="260"/>
      <c r="BX204" s="261"/>
      <c r="BY204" s="262"/>
      <c r="BZ204" s="260"/>
      <c r="CA204" s="261"/>
      <c r="CB204" s="262"/>
      <c r="CC204" s="260"/>
      <c r="CD204" s="261"/>
      <c r="CE204" s="262"/>
      <c r="CF204" s="376" t="s">
        <v>2</v>
      </c>
      <c r="CG204" s="229"/>
      <c r="CH204" s="230"/>
      <c r="CI204" s="7" t="str">
        <f t="shared" si="265"/>
        <v/>
      </c>
      <c r="CJ204" s="7" t="str">
        <f t="shared" si="266"/>
        <v/>
      </c>
      <c r="CK204" s="7" t="str">
        <f t="shared" si="267"/>
        <v/>
      </c>
      <c r="CL204" s="7" t="str">
        <f t="shared" si="268"/>
        <v/>
      </c>
      <c r="CM204" s="7" t="str">
        <f t="shared" si="269"/>
        <v/>
      </c>
      <c r="CN204" s="7" t="str">
        <f t="shared" si="270"/>
        <v/>
      </c>
      <c r="CO204" s="7" t="str">
        <f t="shared" si="271"/>
        <v/>
      </c>
      <c r="CP204" s="7" t="str">
        <f t="shared" si="272"/>
        <v/>
      </c>
      <c r="CQ204" s="7" t="str">
        <f t="shared" si="273"/>
        <v/>
      </c>
      <c r="CR204" s="7" t="str">
        <f t="shared" si="274"/>
        <v/>
      </c>
      <c r="CS204" s="7" t="str">
        <f t="shared" si="275"/>
        <v/>
      </c>
      <c r="CT204" s="7" t="str">
        <f t="shared" si="276"/>
        <v/>
      </c>
      <c r="CU204" s="7" t="str">
        <f t="shared" si="277"/>
        <v/>
      </c>
      <c r="CV204" s="7" t="str">
        <f t="shared" si="278"/>
        <v/>
      </c>
      <c r="CW204" s="7" t="str">
        <f t="shared" si="279"/>
        <v/>
      </c>
      <c r="CX204" s="7" t="str">
        <f t="shared" si="280"/>
        <v/>
      </c>
      <c r="CY204" s="7" t="str">
        <f t="shared" si="281"/>
        <v/>
      </c>
      <c r="CZ204" s="7" t="str">
        <f t="shared" si="282"/>
        <v/>
      </c>
      <c r="DA204" s="7" t="str">
        <f t="shared" si="283"/>
        <v/>
      </c>
      <c r="DB204" s="7" t="str">
        <f t="shared" si="284"/>
        <v/>
      </c>
      <c r="DC204" s="7" t="str">
        <f t="shared" si="285"/>
        <v/>
      </c>
      <c r="DD204" s="7" t="str">
        <f t="shared" si="286"/>
        <v/>
      </c>
      <c r="DE204" s="7" t="str">
        <f t="shared" si="287"/>
        <v/>
      </c>
      <c r="DF204" s="7">
        <f t="shared" si="288"/>
        <v>34</v>
      </c>
      <c r="DG204" s="7" t="str">
        <f t="shared" si="289"/>
        <v/>
      </c>
      <c r="DH204" s="7" t="str">
        <f t="shared" si="290"/>
        <v/>
      </c>
      <c r="DI204" s="65" t="s">
        <v>2</v>
      </c>
      <c r="DJ204" s="309" t="str">
        <f t="shared" si="291"/>
        <v>-</v>
      </c>
      <c r="DK204" s="309" t="str">
        <f t="shared" si="292"/>
        <v>-</v>
      </c>
      <c r="DL204" s="309" t="str">
        <f t="shared" si="293"/>
        <v>-</v>
      </c>
      <c r="DM204" s="309" t="str">
        <f t="shared" si="294"/>
        <v>-</v>
      </c>
      <c r="DN204" s="309" t="str">
        <f t="shared" si="295"/>
        <v>-</v>
      </c>
      <c r="DO204" s="309" t="str">
        <f t="shared" si="296"/>
        <v>-</v>
      </c>
      <c r="DP204" s="309" t="str">
        <f t="shared" si="297"/>
        <v>-</v>
      </c>
      <c r="DQ204" s="309" t="str">
        <f t="shared" si="298"/>
        <v>-</v>
      </c>
      <c r="DR204" s="309" t="str">
        <f t="shared" si="299"/>
        <v>-</v>
      </c>
      <c r="DS204" s="309" t="str">
        <f t="shared" si="300"/>
        <v>-</v>
      </c>
      <c r="DT204" s="309" t="str">
        <f t="shared" si="301"/>
        <v>-</v>
      </c>
      <c r="DU204" s="309" t="str">
        <f t="shared" si="302"/>
        <v>-</v>
      </c>
      <c r="DV204" s="309" t="str">
        <f t="shared" si="303"/>
        <v>-</v>
      </c>
      <c r="DW204" s="309" t="str">
        <f t="shared" si="304"/>
        <v>-</v>
      </c>
      <c r="DX204" s="309" t="str">
        <f t="shared" si="305"/>
        <v>-</v>
      </c>
      <c r="DY204" s="309" t="str">
        <f t="shared" si="306"/>
        <v>-</v>
      </c>
      <c r="DZ204" s="309" t="str">
        <f t="shared" si="307"/>
        <v>-</v>
      </c>
      <c r="EA204" s="309" t="str">
        <f t="shared" si="308"/>
        <v>-</v>
      </c>
      <c r="EB204" s="309" t="str">
        <f t="shared" si="309"/>
        <v>-</v>
      </c>
      <c r="EC204" s="309" t="str">
        <f t="shared" si="310"/>
        <v>-</v>
      </c>
      <c r="ED204" s="309" t="str">
        <f t="shared" si="311"/>
        <v>-</v>
      </c>
      <c r="EE204" s="309" t="str">
        <f t="shared" si="312"/>
        <v>-</v>
      </c>
      <c r="EF204" s="309" t="str">
        <f t="shared" si="313"/>
        <v>-</v>
      </c>
      <c r="EG204" s="309" t="str">
        <f t="shared" si="314"/>
        <v>inner_maximum</v>
      </c>
      <c r="EH204" s="309" t="str">
        <f t="shared" si="315"/>
        <v>-</v>
      </c>
      <c r="EI204" s="309" t="str">
        <f t="shared" si="316"/>
        <v>-</v>
      </c>
      <c r="EJ204" s="7"/>
      <c r="EK204" s="7"/>
      <c r="EL204" s="7"/>
      <c r="EM204" s="34"/>
      <c r="EN204" s="66" t="str">
        <f t="shared" si="317"/>
        <v>-</v>
      </c>
      <c r="EO204" s="66" t="str">
        <f t="shared" si="318"/>
        <v>-</v>
      </c>
      <c r="EP204" s="66" t="str">
        <f t="shared" si="319"/>
        <v>-</v>
      </c>
      <c r="EQ204" s="66" t="str">
        <f t="shared" si="320"/>
        <v>-</v>
      </c>
      <c r="ER204" s="66" t="str">
        <f t="shared" si="321"/>
        <v>-</v>
      </c>
      <c r="ES204" s="66" t="str">
        <f t="shared" si="322"/>
        <v>-</v>
      </c>
      <c r="ET204" s="66" t="str">
        <f t="shared" si="323"/>
        <v>-</v>
      </c>
      <c r="EU204" s="66" t="str">
        <f t="shared" si="324"/>
        <v>-</v>
      </c>
      <c r="EV204" s="66" t="str">
        <f t="shared" si="325"/>
        <v>-</v>
      </c>
      <c r="EW204" s="66" t="str">
        <f t="shared" si="326"/>
        <v>-</v>
      </c>
      <c r="EX204" s="66" t="str">
        <f t="shared" si="327"/>
        <v>-</v>
      </c>
      <c r="EY204" s="66" t="str">
        <f t="shared" si="328"/>
        <v>-</v>
      </c>
      <c r="EZ204" s="66" t="str">
        <f t="shared" si="329"/>
        <v>-</v>
      </c>
      <c r="FA204" s="66" t="str">
        <f t="shared" si="330"/>
        <v>-</v>
      </c>
      <c r="FB204" s="66" t="str">
        <f t="shared" si="331"/>
        <v>-</v>
      </c>
      <c r="FC204" s="66" t="str">
        <f t="shared" si="332"/>
        <v>-</v>
      </c>
      <c r="FD204" s="66" t="str">
        <f t="shared" si="333"/>
        <v>-</v>
      </c>
      <c r="FE204" s="66" t="str">
        <f t="shared" si="334"/>
        <v>-</v>
      </c>
      <c r="FF204" s="66" t="str">
        <f t="shared" si="335"/>
        <v>-</v>
      </c>
      <c r="FG204" s="66" t="str">
        <f t="shared" si="336"/>
        <v>-</v>
      </c>
      <c r="FH204" s="66" t="str">
        <f t="shared" si="337"/>
        <v>-</v>
      </c>
      <c r="FI204" s="66" t="str">
        <f t="shared" si="338"/>
        <v>-</v>
      </c>
      <c r="FJ204" s="66" t="str">
        <f t="shared" si="339"/>
        <v>-</v>
      </c>
      <c r="FK204" s="66">
        <f t="shared" si="340"/>
        <v>100</v>
      </c>
      <c r="FL204" s="66" t="str">
        <f t="shared" si="341"/>
        <v>-</v>
      </c>
      <c r="FM204" s="66" t="str">
        <f t="shared" si="342"/>
        <v>-</v>
      </c>
      <c r="FN204" s="7"/>
      <c r="FO204" s="7"/>
      <c r="FP204" s="7"/>
      <c r="FQ204" s="97"/>
      <c r="FR204" s="71"/>
      <c r="FS204" s="7">
        <f>IF(ISNUMBER(INDEX($CI$15:$DI$314,$B204,GC$5)),MAX(FS$14:FS203)+1,0)</f>
        <v>0</v>
      </c>
      <c r="FT204" s="7" t="str">
        <f t="shared" si="343"/>
        <v/>
      </c>
      <c r="FU204" s="7" t="str">
        <f t="shared" si="344"/>
        <v/>
      </c>
      <c r="FV204" s="291">
        <f t="shared" si="345"/>
        <v>190</v>
      </c>
      <c r="FW204" s="291" t="str">
        <f t="shared" si="346"/>
        <v/>
      </c>
      <c r="FX204" s="291"/>
      <c r="FY204" s="85" t="str">
        <f t="shared" si="347"/>
        <v/>
      </c>
      <c r="FZ204" s="338">
        <f t="shared" si="348"/>
        <v>0</v>
      </c>
      <c r="GA204" s="316" t="str">
        <f t="shared" si="349"/>
        <v/>
      </c>
      <c r="GB204" s="28" t="str">
        <f t="shared" si="350"/>
        <v/>
      </c>
      <c r="GC204" s="243"/>
      <c r="GD204" s="72"/>
      <c r="GE204" s="72"/>
      <c r="GF204" s="72"/>
      <c r="GG204" s="72"/>
      <c r="GH204" s="72"/>
      <c r="GI204" s="72"/>
      <c r="GJ204" s="72"/>
      <c r="GK204" s="72"/>
      <c r="GL204" s="72"/>
      <c r="GM204" s="72"/>
      <c r="GN204" s="72"/>
      <c r="GO204" s="279" t="str">
        <f>IF(IF(ISNUMBER(MATCH(INDEX($HA204:$LB204,1,GO$14),$GA$15:$GA$313,0)),1,"")=1,INDEX($HA204:$LB204,1,GO$14),"")</f>
        <v/>
      </c>
      <c r="GP204" s="286" t="str">
        <f t="shared" si="351"/>
        <v/>
      </c>
      <c r="GQ204" s="72"/>
      <c r="GR204" s="339" t="str">
        <f>IF(ISNUMBER(IF204),INDEX($GA$15:$GA$313,MATCH(IF204,$IE$15:$IE$190,0),1),"")</f>
        <v/>
      </c>
      <c r="GS204" s="341" t="str">
        <f t="shared" si="352"/>
        <v/>
      </c>
      <c r="GT204" s="340" t="str">
        <f t="shared" si="353"/>
        <v/>
      </c>
      <c r="GU204" s="72"/>
      <c r="GV204" s="72"/>
      <c r="GW204" s="72"/>
      <c r="GX204" s="72"/>
      <c r="GY204" s="72"/>
      <c r="GZ204" s="71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293">
        <f>IF(HA204&lt;&gt;"",MAX(HN$14:HN203)+1,0)</f>
        <v>0</v>
      </c>
      <c r="HO204" s="293">
        <f>IF(HB204&lt;&gt;"",MAX(HO$14:HO203)+1,0)</f>
        <v>0</v>
      </c>
      <c r="HP204" s="293">
        <f>IF(HC204&lt;&gt;"",MAX(HP$14:HP203)+1,0)</f>
        <v>0</v>
      </c>
      <c r="HQ204" s="293">
        <f>IF(HD204&lt;&gt;"",MAX(HQ$14:HQ203)+1,0)</f>
        <v>0</v>
      </c>
      <c r="HR204" s="293">
        <f>IF(HE204&lt;&gt;"",MAX(HR$14:HR203)+1,0)</f>
        <v>0</v>
      </c>
      <c r="HS204" s="293">
        <f>IF(HF204&lt;&gt;"",MAX(HS$14:HS203)+1,0)</f>
        <v>0</v>
      </c>
      <c r="HT204" s="293">
        <f>IF(HG204&lt;&gt;"",MAX(HT$14:HT203)+1,0)</f>
        <v>0</v>
      </c>
      <c r="HU204" s="293">
        <f>IF(HH204&lt;&gt;"",MAX(HU$14:HU203)+1,0)</f>
        <v>0</v>
      </c>
      <c r="HV204" s="293">
        <f>IF(HI204&lt;&gt;"",MAX(HV$14:HV203)+1,0)</f>
        <v>0</v>
      </c>
      <c r="HW204" s="293">
        <f>IF(HJ204&lt;&gt;"",MAX(HW$14:HW203)+1,0)</f>
        <v>0</v>
      </c>
      <c r="HX204" s="293">
        <f>IF(HK204&lt;&gt;"",MAX(HX$14:HX203)+1,0)</f>
        <v>0</v>
      </c>
      <c r="HY204" s="293">
        <f>IF(HL204&lt;&gt;"",MAX(HY$14:HY203)+1,0)</f>
        <v>0</v>
      </c>
      <c r="HZ204" s="75">
        <f t="shared" si="354"/>
        <v>7</v>
      </c>
      <c r="IA204" s="75">
        <f t="shared" si="355"/>
        <v>0</v>
      </c>
      <c r="IB204" s="75">
        <f t="shared" si="356"/>
        <v>7</v>
      </c>
      <c r="IC204" s="75">
        <f t="shared" si="357"/>
        <v>0</v>
      </c>
      <c r="ID204" s="395" t="str">
        <f t="shared" si="358"/>
        <v/>
      </c>
      <c r="IE204" s="394">
        <f>IF(ISNUMBER(MATCH(GA204,$IC$15:$IC$313,0)),0,MAX(IE$14:IE203)+1)</f>
        <v>0</v>
      </c>
      <c r="IF204" s="394" t="str">
        <f t="shared" si="359"/>
        <v/>
      </c>
      <c r="IG204" s="383"/>
      <c r="IH204" s="80"/>
      <c r="II204" s="19"/>
      <c r="IJ204" s="282"/>
      <c r="IK204" s="71"/>
      <c r="IL204" s="19"/>
      <c r="IM204" s="19"/>
      <c r="IN204" s="19"/>
      <c r="IO204" s="19"/>
      <c r="IP204" s="19"/>
      <c r="IQ204" s="19"/>
      <c r="IR204" s="19"/>
      <c r="IS204" s="19"/>
      <c r="IT204" s="19"/>
      <c r="IU204" s="19"/>
      <c r="IV204" s="19"/>
      <c r="IW204" s="19"/>
      <c r="IX204" s="19"/>
      <c r="IY204" s="19"/>
      <c r="IZ204" s="19"/>
      <c r="JW204" s="71"/>
      <c r="JX204" s="293" t="str">
        <f>IF(AND(ISNUMBER(JX$14),ISNUMBER(MATCH($IC204,DJ$15:DJ$313,0))),$IC204,"")</f>
        <v/>
      </c>
      <c r="JY204" s="293" t="str">
        <f>IF(AND(ISNUMBER(JY$14),ISNUMBER(MATCH($IC204,DK$15:DK$313,0))),$IC204,"")</f>
        <v/>
      </c>
      <c r="JZ204" s="293" t="str">
        <f>IF(AND(ISNUMBER(JZ$14),ISNUMBER(MATCH($IC204,DL$15:DL$313,0))),$IC204,"")</f>
        <v/>
      </c>
      <c r="KA204" s="293" t="str">
        <f>IF(AND(ISNUMBER(KA$14),ISNUMBER(MATCH($IC204,DM$15:DM$313,0))),$IC204,"")</f>
        <v/>
      </c>
      <c r="KB204" s="293" t="str">
        <f>IF(AND(ISNUMBER(KB$14),ISNUMBER(MATCH($IC204,DN$15:DN$313,0))),$IC204,"")</f>
        <v/>
      </c>
      <c r="KC204" s="293" t="str">
        <f>IF(AND(ISNUMBER(KC$14),ISNUMBER(MATCH($IC204,DO$15:DO$313,0))),$IC204,"")</f>
        <v/>
      </c>
      <c r="KD204" s="293" t="str">
        <f>IF(AND(ISNUMBER(KD$14),ISNUMBER(MATCH($IC204,DP$15:DP$313,0))),$IC204,"")</f>
        <v/>
      </c>
      <c r="KE204" s="293" t="str">
        <f>IF(AND(ISNUMBER(KE$14),ISNUMBER(MATCH($IC204,DQ$15:DQ$313,0))),$IC204,"")</f>
        <v/>
      </c>
      <c r="KF204" s="293" t="str">
        <f>IF(AND(ISNUMBER(KF$14),ISNUMBER(MATCH($IC204,DR$15:DR$313,0))),$IC204,"")</f>
        <v/>
      </c>
      <c r="KG204" s="293" t="str">
        <f>IF(AND(ISNUMBER(KG$14),ISNUMBER(MATCH($IC204,DS$15:DS$313,0))),$IC204,"")</f>
        <v/>
      </c>
      <c r="KH204" s="293" t="str">
        <f>IF(AND(ISNUMBER(KH$14),ISNUMBER(MATCH($IC204,DT$15:DT$313,0))),$IC204,"")</f>
        <v/>
      </c>
      <c r="KI204" s="293" t="str">
        <f>IF(AND(ISNUMBER(KI$14),ISNUMBER(MATCH($IC204,DU$15:DU$313,0))),$IC204,"")</f>
        <v/>
      </c>
      <c r="KJ204" s="293" t="str">
        <f>IF(AND(ISNUMBER(KJ$14),ISNUMBER(MATCH($IC204,DV$15:DV$313,0))),$IC204,"")</f>
        <v/>
      </c>
      <c r="KK204" s="293" t="str">
        <f>IF(AND(ISNUMBER(KK$14),ISNUMBER(MATCH($IC204,DW$15:DW$313,0))),$IC204,"")</f>
        <v/>
      </c>
      <c r="KL204" s="293" t="str">
        <f>IF(AND(ISNUMBER(KL$14),ISNUMBER(MATCH($IC204,DX$15:DX$313,0))),$IC204,"")</f>
        <v/>
      </c>
      <c r="KM204" s="293" t="str">
        <f>IF(AND(ISNUMBER(KM$14),ISNUMBER(MATCH($IC204,DY$15:DY$313,0))),$IC204,"")</f>
        <v/>
      </c>
      <c r="KN204" s="293" t="str">
        <f>IF(AND(ISNUMBER(KN$14),ISNUMBER(MATCH($IC204,DZ$15:DZ$313,0))),$IC204,"")</f>
        <v/>
      </c>
      <c r="KO204" s="293" t="str">
        <f>IF(AND(ISNUMBER(KO$14),ISNUMBER(MATCH($IC204,EA$15:EA$313,0))),$IC204,"")</f>
        <v/>
      </c>
      <c r="KP204" s="293" t="str">
        <f>IF(AND(ISNUMBER(KP$14),ISNUMBER(MATCH($IC204,EB$15:EB$313,0))),$IC204,"")</f>
        <v/>
      </c>
      <c r="KQ204" s="293" t="str">
        <f>IF(AND(ISNUMBER(KQ$14),ISNUMBER(MATCH($IC204,EC$15:EC$313,0))),$IC204,"")</f>
        <v/>
      </c>
      <c r="KR204" s="293" t="str">
        <f>IF(AND(ISNUMBER(KR$14),ISNUMBER(MATCH($IC204,ED$15:ED$313,0))),$IC204,"")</f>
        <v/>
      </c>
      <c r="KS204" s="293" t="str">
        <f>IF(AND(ISNUMBER(KS$14),ISNUMBER(MATCH($IC204,EE$15:EE$313,0))),$IC204,"")</f>
        <v/>
      </c>
      <c r="KT204" s="293" t="str">
        <f>IF(AND(ISNUMBER(KT$14),ISNUMBER(MATCH($IC204,EF$15:EF$313,0))),$IC204,"")</f>
        <v/>
      </c>
      <c r="KU204" s="293" t="str">
        <f>IF(AND(ISNUMBER(KU$14),ISNUMBER(MATCH($IC204,EG$15:EG$313,0))),$IC204,"")</f>
        <v/>
      </c>
      <c r="KV204" s="293" t="str">
        <f>IF(AND(ISNUMBER(KV$14),ISNUMBER(MATCH($IC204,EH$15:EH$313,0))),$IC204,"")</f>
        <v/>
      </c>
      <c r="KW204" s="293" t="str">
        <f>IF(AND(ISNUMBER(KW$14),ISNUMBER(MATCH($IC204,EI$15:EI$313,0))),$IC204,"")</f>
        <v/>
      </c>
      <c r="KX204" s="293" t="str">
        <f>IF(AND(ISNUMBER(KX$14),ISNUMBER(MATCH($IC204,EJ$15:EJ$313,0))),$IC204,"")</f>
        <v/>
      </c>
      <c r="KY204" s="293" t="str">
        <f>IF(AND(ISNUMBER(KY$14),ISNUMBER(MATCH($IC204,EK$15:EK$313,0))),$IC204,"")</f>
        <v/>
      </c>
      <c r="KZ204" s="293"/>
      <c r="LA204" s="293"/>
      <c r="LB204" s="293"/>
      <c r="LC204" s="75">
        <f>COUNTIF(JX204:KY204,"="&amp;IC204)</f>
        <v>0</v>
      </c>
      <c r="LD204" s="71"/>
      <c r="LE204" s="71"/>
      <c r="LF204" s="71"/>
      <c r="LG204" s="71"/>
      <c r="LH204" s="71"/>
      <c r="LI204" s="71"/>
      <c r="LJ204" s="71"/>
      <c r="LK204" s="71"/>
      <c r="LL204" s="71"/>
      <c r="LM204" s="71"/>
      <c r="LN204" s="71"/>
      <c r="LO204" s="71"/>
      <c r="LP204" s="71"/>
      <c r="LQ204" s="71"/>
    </row>
    <row r="205" spans="1:329" ht="6" customHeight="1" x14ac:dyDescent="0.25">
      <c r="A205" s="80"/>
      <c r="B205" s="305">
        <f t="shared" si="360"/>
        <v>191</v>
      </c>
      <c r="C205" s="207" t="s">
        <v>490</v>
      </c>
      <c r="D205" s="307" t="s">
        <v>517</v>
      </c>
      <c r="E205" s="71"/>
      <c r="F205" s="260"/>
      <c r="G205" s="261"/>
      <c r="H205" s="262"/>
      <c r="I205" s="260"/>
      <c r="J205" s="261"/>
      <c r="K205" s="262"/>
      <c r="L205" s="260"/>
      <c r="M205" s="261"/>
      <c r="N205" s="262"/>
      <c r="O205" s="260"/>
      <c r="P205" s="261"/>
      <c r="Q205" s="262"/>
      <c r="R205" s="260"/>
      <c r="S205" s="261"/>
      <c r="T205" s="262"/>
      <c r="U205" s="260"/>
      <c r="V205" s="261"/>
      <c r="W205" s="262"/>
      <c r="X205" s="260"/>
      <c r="Y205" s="261"/>
      <c r="Z205" s="262"/>
      <c r="AA205" s="260"/>
      <c r="AB205" s="261"/>
      <c r="AC205" s="262"/>
      <c r="AD205" s="260"/>
      <c r="AE205" s="261"/>
      <c r="AF205" s="262"/>
      <c r="AG205" s="260"/>
      <c r="AH205" s="261"/>
      <c r="AI205" s="262"/>
      <c r="AJ205" s="260"/>
      <c r="AK205" s="261"/>
      <c r="AL205" s="262"/>
      <c r="AM205" s="260"/>
      <c r="AN205" s="261"/>
      <c r="AO205" s="262"/>
      <c r="AP205" s="283"/>
      <c r="AQ205" s="356"/>
      <c r="AR205" s="351"/>
      <c r="AS205" s="283"/>
      <c r="AT205" s="356"/>
      <c r="AU205" s="351"/>
      <c r="AV205" s="260"/>
      <c r="AW205" s="261"/>
      <c r="AX205" s="262"/>
      <c r="AY205" s="260"/>
      <c r="AZ205" s="261"/>
      <c r="BA205" s="262"/>
      <c r="BB205" s="260"/>
      <c r="BC205" s="261"/>
      <c r="BD205" s="262"/>
      <c r="BE205" s="260"/>
      <c r="BF205" s="261"/>
      <c r="BG205" s="262"/>
      <c r="BH205" s="260"/>
      <c r="BI205" s="261"/>
      <c r="BJ205" s="262"/>
      <c r="BK205" s="260"/>
      <c r="BL205" s="261"/>
      <c r="BM205" s="262"/>
      <c r="BN205" s="260"/>
      <c r="BO205" s="261"/>
      <c r="BP205" s="262"/>
      <c r="BQ205" s="260"/>
      <c r="BR205" s="261"/>
      <c r="BS205" s="262"/>
      <c r="BT205" s="260"/>
      <c r="BU205" s="261"/>
      <c r="BV205" s="262"/>
      <c r="BW205" s="260"/>
      <c r="BX205" s="261"/>
      <c r="BY205" s="262"/>
      <c r="BZ205" s="260"/>
      <c r="CA205" s="261"/>
      <c r="CB205" s="262"/>
      <c r="CC205" s="260"/>
      <c r="CD205" s="261"/>
      <c r="CE205" s="262"/>
      <c r="CF205" s="376" t="s">
        <v>2</v>
      </c>
      <c r="CG205" s="229"/>
      <c r="CH205" s="230"/>
      <c r="CI205" s="7" t="str">
        <f t="shared" si="265"/>
        <v/>
      </c>
      <c r="CJ205" s="7" t="str">
        <f t="shared" si="266"/>
        <v/>
      </c>
      <c r="CK205" s="7" t="str">
        <f t="shared" si="267"/>
        <v/>
      </c>
      <c r="CL205" s="7" t="str">
        <f t="shared" si="268"/>
        <v/>
      </c>
      <c r="CM205" s="7" t="str">
        <f t="shared" si="269"/>
        <v/>
      </c>
      <c r="CN205" s="7" t="str">
        <f t="shared" si="270"/>
        <v/>
      </c>
      <c r="CO205" s="7" t="str">
        <f t="shared" si="271"/>
        <v/>
      </c>
      <c r="CP205" s="7" t="str">
        <f t="shared" si="272"/>
        <v/>
      </c>
      <c r="CQ205" s="7" t="str">
        <f t="shared" si="273"/>
        <v/>
      </c>
      <c r="CR205" s="7" t="str">
        <f t="shared" si="274"/>
        <v/>
      </c>
      <c r="CS205" s="7" t="str">
        <f t="shared" si="275"/>
        <v/>
      </c>
      <c r="CT205" s="7" t="str">
        <f t="shared" si="276"/>
        <v/>
      </c>
      <c r="CU205" s="7" t="str">
        <f t="shared" si="277"/>
        <v/>
      </c>
      <c r="CV205" s="7" t="str">
        <f t="shared" si="278"/>
        <v/>
      </c>
      <c r="CW205" s="7" t="str">
        <f t="shared" si="279"/>
        <v/>
      </c>
      <c r="CX205" s="7" t="str">
        <f t="shared" si="280"/>
        <v/>
      </c>
      <c r="CY205" s="7" t="str">
        <f t="shared" si="281"/>
        <v/>
      </c>
      <c r="CZ205" s="7" t="str">
        <f t="shared" si="282"/>
        <v/>
      </c>
      <c r="DA205" s="7" t="str">
        <f t="shared" si="283"/>
        <v/>
      </c>
      <c r="DB205" s="7" t="str">
        <f t="shared" si="284"/>
        <v/>
      </c>
      <c r="DC205" s="7" t="str">
        <f t="shared" si="285"/>
        <v/>
      </c>
      <c r="DD205" s="7" t="str">
        <f t="shared" si="286"/>
        <v/>
      </c>
      <c r="DE205" s="7" t="str">
        <f t="shared" si="287"/>
        <v/>
      </c>
      <c r="DF205" s="7">
        <f t="shared" si="288"/>
        <v>35</v>
      </c>
      <c r="DG205" s="7" t="str">
        <f t="shared" si="289"/>
        <v/>
      </c>
      <c r="DH205" s="7" t="str">
        <f t="shared" si="290"/>
        <v/>
      </c>
      <c r="DI205" s="65" t="s">
        <v>2</v>
      </c>
      <c r="DJ205" s="309" t="str">
        <f t="shared" si="291"/>
        <v>-</v>
      </c>
      <c r="DK205" s="309" t="str">
        <f t="shared" si="292"/>
        <v>-</v>
      </c>
      <c r="DL205" s="309" t="str">
        <f t="shared" si="293"/>
        <v>-</v>
      </c>
      <c r="DM205" s="309" t="str">
        <f t="shared" si="294"/>
        <v>-</v>
      </c>
      <c r="DN205" s="309" t="str">
        <f t="shared" si="295"/>
        <v>-</v>
      </c>
      <c r="DO205" s="309" t="str">
        <f t="shared" si="296"/>
        <v>-</v>
      </c>
      <c r="DP205" s="309" t="str">
        <f t="shared" si="297"/>
        <v>-</v>
      </c>
      <c r="DQ205" s="309" t="str">
        <f t="shared" si="298"/>
        <v>-</v>
      </c>
      <c r="DR205" s="309" t="str">
        <f t="shared" si="299"/>
        <v>-</v>
      </c>
      <c r="DS205" s="309" t="str">
        <f t="shared" si="300"/>
        <v>-</v>
      </c>
      <c r="DT205" s="309" t="str">
        <f t="shared" si="301"/>
        <v>-</v>
      </c>
      <c r="DU205" s="309" t="str">
        <f t="shared" si="302"/>
        <v>-</v>
      </c>
      <c r="DV205" s="309" t="str">
        <f t="shared" si="303"/>
        <v>-</v>
      </c>
      <c r="DW205" s="309" t="str">
        <f t="shared" si="304"/>
        <v>-</v>
      </c>
      <c r="DX205" s="309" t="str">
        <f t="shared" si="305"/>
        <v>-</v>
      </c>
      <c r="DY205" s="309" t="str">
        <f t="shared" si="306"/>
        <v>-</v>
      </c>
      <c r="DZ205" s="309" t="str">
        <f t="shared" si="307"/>
        <v>-</v>
      </c>
      <c r="EA205" s="309" t="str">
        <f t="shared" si="308"/>
        <v>-</v>
      </c>
      <c r="EB205" s="309" t="str">
        <f t="shared" si="309"/>
        <v>-</v>
      </c>
      <c r="EC205" s="309" t="str">
        <f t="shared" si="310"/>
        <v>-</v>
      </c>
      <c r="ED205" s="309" t="str">
        <f t="shared" si="311"/>
        <v>-</v>
      </c>
      <c r="EE205" s="309" t="str">
        <f t="shared" si="312"/>
        <v>-</v>
      </c>
      <c r="EF205" s="309" t="str">
        <f t="shared" si="313"/>
        <v>-</v>
      </c>
      <c r="EG205" s="309" t="str">
        <f t="shared" si="314"/>
        <v>relaxation_factor</v>
      </c>
      <c r="EH205" s="309" t="str">
        <f t="shared" si="315"/>
        <v>-</v>
      </c>
      <c r="EI205" s="309" t="str">
        <f t="shared" si="316"/>
        <v>-</v>
      </c>
      <c r="EJ205" s="7"/>
      <c r="EK205" s="7"/>
      <c r="EL205" s="7"/>
      <c r="EM205" s="34"/>
      <c r="EN205" s="66" t="str">
        <f t="shared" si="317"/>
        <v>-</v>
      </c>
      <c r="EO205" s="66" t="str">
        <f t="shared" si="318"/>
        <v>-</v>
      </c>
      <c r="EP205" s="66" t="str">
        <f t="shared" si="319"/>
        <v>-</v>
      </c>
      <c r="EQ205" s="66" t="str">
        <f t="shared" si="320"/>
        <v>-</v>
      </c>
      <c r="ER205" s="66" t="str">
        <f t="shared" si="321"/>
        <v>-</v>
      </c>
      <c r="ES205" s="66" t="str">
        <f t="shared" si="322"/>
        <v>-</v>
      </c>
      <c r="ET205" s="66" t="str">
        <f t="shared" si="323"/>
        <v>-</v>
      </c>
      <c r="EU205" s="66" t="str">
        <f t="shared" si="324"/>
        <v>-</v>
      </c>
      <c r="EV205" s="66" t="str">
        <f t="shared" si="325"/>
        <v>-</v>
      </c>
      <c r="EW205" s="66" t="str">
        <f t="shared" si="326"/>
        <v>-</v>
      </c>
      <c r="EX205" s="66" t="str">
        <f t="shared" si="327"/>
        <v>-</v>
      </c>
      <c r="EY205" s="66" t="str">
        <f t="shared" si="328"/>
        <v>-</v>
      </c>
      <c r="EZ205" s="66" t="str">
        <f t="shared" si="329"/>
        <v>-</v>
      </c>
      <c r="FA205" s="66" t="str">
        <f t="shared" si="330"/>
        <v>-</v>
      </c>
      <c r="FB205" s="66" t="str">
        <f t="shared" si="331"/>
        <v>-</v>
      </c>
      <c r="FC205" s="66" t="str">
        <f t="shared" si="332"/>
        <v>-</v>
      </c>
      <c r="FD205" s="66" t="str">
        <f t="shared" si="333"/>
        <v>-</v>
      </c>
      <c r="FE205" s="66" t="str">
        <f t="shared" si="334"/>
        <v>-</v>
      </c>
      <c r="FF205" s="66" t="str">
        <f t="shared" si="335"/>
        <v>-</v>
      </c>
      <c r="FG205" s="66" t="str">
        <f t="shared" si="336"/>
        <v>-</v>
      </c>
      <c r="FH205" s="66" t="str">
        <f t="shared" si="337"/>
        <v>-</v>
      </c>
      <c r="FI205" s="66" t="str">
        <f t="shared" si="338"/>
        <v>-</v>
      </c>
      <c r="FJ205" s="66" t="str">
        <f t="shared" si="339"/>
        <v>-</v>
      </c>
      <c r="FK205" s="66">
        <f t="shared" si="340"/>
        <v>0</v>
      </c>
      <c r="FL205" s="66" t="str">
        <f t="shared" si="341"/>
        <v>-</v>
      </c>
      <c r="FM205" s="66" t="str">
        <f t="shared" si="342"/>
        <v>-</v>
      </c>
      <c r="FN205" s="7"/>
      <c r="FO205" s="7"/>
      <c r="FP205" s="7"/>
      <c r="FQ205" s="97"/>
      <c r="FR205" s="71"/>
      <c r="FS205" s="7">
        <f>IF(ISNUMBER(INDEX($CI$15:$DI$314,$B205,GC$5)),MAX(FS$14:FS204)+1,0)</f>
        <v>0</v>
      </c>
      <c r="FT205" s="7" t="str">
        <f t="shared" si="343"/>
        <v/>
      </c>
      <c r="FU205" s="7" t="str">
        <f t="shared" si="344"/>
        <v/>
      </c>
      <c r="FV205" s="291">
        <f t="shared" si="345"/>
        <v>191</v>
      </c>
      <c r="FW205" s="291" t="str">
        <f t="shared" si="346"/>
        <v/>
      </c>
      <c r="FX205" s="291"/>
      <c r="FY205" s="85" t="str">
        <f t="shared" si="347"/>
        <v/>
      </c>
      <c r="FZ205" s="338">
        <f t="shared" si="348"/>
        <v>0</v>
      </c>
      <c r="GA205" s="316" t="str">
        <f t="shared" si="349"/>
        <v/>
      </c>
      <c r="GB205" s="28" t="str">
        <f t="shared" si="350"/>
        <v/>
      </c>
      <c r="GC205" s="243"/>
      <c r="GD205" s="72"/>
      <c r="GE205" s="72"/>
      <c r="GF205" s="72"/>
      <c r="GG205" s="72"/>
      <c r="GH205" s="72"/>
      <c r="GI205" s="72"/>
      <c r="GJ205" s="72"/>
      <c r="GK205" s="72"/>
      <c r="GL205" s="72"/>
      <c r="GM205" s="72"/>
      <c r="GN205" s="72"/>
      <c r="GO205" s="279" t="str">
        <f>IF(IF(ISNUMBER(MATCH(INDEX($HA205:$LB205,1,GO$14),$GA$15:$GA$313,0)),1,"")=1,INDEX($HA205:$LB205,1,GO$14),"")</f>
        <v/>
      </c>
      <c r="GP205" s="286" t="str">
        <f t="shared" si="351"/>
        <v/>
      </c>
      <c r="GQ205" s="72"/>
      <c r="GR205" s="339" t="str">
        <f>IF(ISNUMBER(IF205),INDEX($GA$15:$GA$313,MATCH(IF205,$IE$15:$IE$190,0),1),"")</f>
        <v/>
      </c>
      <c r="GS205" s="341" t="str">
        <f t="shared" si="352"/>
        <v/>
      </c>
      <c r="GT205" s="340" t="str">
        <f t="shared" si="353"/>
        <v/>
      </c>
      <c r="GU205" s="72"/>
      <c r="GV205" s="72"/>
      <c r="GW205" s="72"/>
      <c r="GX205" s="72"/>
      <c r="GY205" s="72"/>
      <c r="GZ205" s="71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293">
        <f>IF(HA205&lt;&gt;"",MAX(HN$14:HN204)+1,0)</f>
        <v>0</v>
      </c>
      <c r="HO205" s="293">
        <f>IF(HB205&lt;&gt;"",MAX(HO$14:HO204)+1,0)</f>
        <v>0</v>
      </c>
      <c r="HP205" s="293">
        <f>IF(HC205&lt;&gt;"",MAX(HP$14:HP204)+1,0)</f>
        <v>0</v>
      </c>
      <c r="HQ205" s="293">
        <f>IF(HD205&lt;&gt;"",MAX(HQ$14:HQ204)+1,0)</f>
        <v>0</v>
      </c>
      <c r="HR205" s="293">
        <f>IF(HE205&lt;&gt;"",MAX(HR$14:HR204)+1,0)</f>
        <v>0</v>
      </c>
      <c r="HS205" s="293">
        <f>IF(HF205&lt;&gt;"",MAX(HS$14:HS204)+1,0)</f>
        <v>0</v>
      </c>
      <c r="HT205" s="293">
        <f>IF(HG205&lt;&gt;"",MAX(HT$14:HT204)+1,0)</f>
        <v>0</v>
      </c>
      <c r="HU205" s="293">
        <f>IF(HH205&lt;&gt;"",MAX(HU$14:HU204)+1,0)</f>
        <v>0</v>
      </c>
      <c r="HV205" s="293">
        <f>IF(HI205&lt;&gt;"",MAX(HV$14:HV204)+1,0)</f>
        <v>0</v>
      </c>
      <c r="HW205" s="293">
        <f>IF(HJ205&lt;&gt;"",MAX(HW$14:HW204)+1,0)</f>
        <v>0</v>
      </c>
      <c r="HX205" s="293">
        <f>IF(HK205&lt;&gt;"",MAX(HX$14:HX204)+1,0)</f>
        <v>0</v>
      </c>
      <c r="HY205" s="293">
        <f>IF(HL205&lt;&gt;"",MAX(HY$14:HY204)+1,0)</f>
        <v>0</v>
      </c>
      <c r="HZ205" s="75" t="str">
        <f t="shared" si="354"/>
        <v/>
      </c>
      <c r="IA205" s="75" t="str">
        <f t="shared" si="355"/>
        <v/>
      </c>
      <c r="IB205" s="75" t="str">
        <f t="shared" si="356"/>
        <v/>
      </c>
      <c r="IC205" s="75" t="str">
        <f t="shared" si="357"/>
        <v/>
      </c>
      <c r="ID205" s="395" t="str">
        <f t="shared" si="358"/>
        <v/>
      </c>
      <c r="IE205" s="394">
        <f>IF(ISNUMBER(MATCH(GA205,$IC$15:$IC$313,0)),0,MAX(IE$14:IE204)+1)</f>
        <v>0</v>
      </c>
      <c r="IF205" s="394" t="str">
        <f t="shared" si="359"/>
        <v/>
      </c>
      <c r="IG205" s="383"/>
      <c r="IH205" s="80"/>
      <c r="II205" s="19"/>
      <c r="IJ205" s="282"/>
      <c r="IK205" s="71"/>
      <c r="IL205" s="19"/>
      <c r="IM205" s="19"/>
      <c r="IN205" s="19"/>
      <c r="IO205" s="19"/>
      <c r="IP205" s="19"/>
      <c r="IQ205" s="19"/>
      <c r="IR205" s="19"/>
      <c r="IS205" s="19"/>
      <c r="IT205" s="19"/>
      <c r="IU205" s="19"/>
      <c r="IV205" s="19"/>
      <c r="IW205" s="19"/>
      <c r="IX205" s="19"/>
      <c r="IY205" s="19"/>
      <c r="IZ205" s="19"/>
      <c r="JW205" s="71"/>
      <c r="JX205" s="293" t="str">
        <f>IF(AND(ISNUMBER(JX$14),ISNUMBER(MATCH($IC205,DJ$15:DJ$313,0))),$IC205,"")</f>
        <v/>
      </c>
      <c r="JY205" s="293" t="str">
        <f>IF(AND(ISNUMBER(JY$14),ISNUMBER(MATCH($IC205,DK$15:DK$313,0))),$IC205,"")</f>
        <v/>
      </c>
      <c r="JZ205" s="293" t="str">
        <f>IF(AND(ISNUMBER(JZ$14),ISNUMBER(MATCH($IC205,DL$15:DL$313,0))),$IC205,"")</f>
        <v/>
      </c>
      <c r="KA205" s="293" t="str">
        <f>IF(AND(ISNUMBER(KA$14),ISNUMBER(MATCH($IC205,DM$15:DM$313,0))),$IC205,"")</f>
        <v/>
      </c>
      <c r="KB205" s="293" t="str">
        <f>IF(AND(ISNUMBER(KB$14),ISNUMBER(MATCH($IC205,DN$15:DN$313,0))),$IC205,"")</f>
        <v/>
      </c>
      <c r="KC205" s="293" t="str">
        <f>IF(AND(ISNUMBER(KC$14),ISNUMBER(MATCH($IC205,DO$15:DO$313,0))),$IC205,"")</f>
        <v/>
      </c>
      <c r="KD205" s="293" t="str">
        <f>IF(AND(ISNUMBER(KD$14),ISNUMBER(MATCH($IC205,DP$15:DP$313,0))),$IC205,"")</f>
        <v/>
      </c>
      <c r="KE205" s="293" t="str">
        <f>IF(AND(ISNUMBER(KE$14),ISNUMBER(MATCH($IC205,DQ$15:DQ$313,0))),$IC205,"")</f>
        <v/>
      </c>
      <c r="KF205" s="293" t="str">
        <f>IF(AND(ISNUMBER(KF$14),ISNUMBER(MATCH($IC205,DR$15:DR$313,0))),$IC205,"")</f>
        <v/>
      </c>
      <c r="KG205" s="293" t="str">
        <f>IF(AND(ISNUMBER(KG$14),ISNUMBER(MATCH($IC205,DS$15:DS$313,0))),$IC205,"")</f>
        <v/>
      </c>
      <c r="KH205" s="293" t="str">
        <f>IF(AND(ISNUMBER(KH$14),ISNUMBER(MATCH($IC205,DT$15:DT$313,0))),$IC205,"")</f>
        <v/>
      </c>
      <c r="KI205" s="293" t="str">
        <f>IF(AND(ISNUMBER(KI$14),ISNUMBER(MATCH($IC205,DU$15:DU$313,0))),$IC205,"")</f>
        <v/>
      </c>
      <c r="KJ205" s="293" t="str">
        <f>IF(AND(ISNUMBER(KJ$14),ISNUMBER(MATCH($IC205,DV$15:DV$313,0))),$IC205,"")</f>
        <v/>
      </c>
      <c r="KK205" s="293" t="str">
        <f>IF(AND(ISNUMBER(KK$14),ISNUMBER(MATCH($IC205,DW$15:DW$313,0))),$IC205,"")</f>
        <v/>
      </c>
      <c r="KL205" s="293" t="str">
        <f>IF(AND(ISNUMBER(KL$14),ISNUMBER(MATCH($IC205,DX$15:DX$313,0))),$IC205,"")</f>
        <v/>
      </c>
      <c r="KM205" s="293" t="str">
        <f>IF(AND(ISNUMBER(KM$14),ISNUMBER(MATCH($IC205,DY$15:DY$313,0))),$IC205,"")</f>
        <v/>
      </c>
      <c r="KN205" s="293" t="str">
        <f>IF(AND(ISNUMBER(KN$14),ISNUMBER(MATCH($IC205,DZ$15:DZ$313,0))),$IC205,"")</f>
        <v/>
      </c>
      <c r="KO205" s="293" t="str">
        <f>IF(AND(ISNUMBER(KO$14),ISNUMBER(MATCH($IC205,EA$15:EA$313,0))),$IC205,"")</f>
        <v/>
      </c>
      <c r="KP205" s="293" t="str">
        <f>IF(AND(ISNUMBER(KP$14),ISNUMBER(MATCH($IC205,EB$15:EB$313,0))),$IC205,"")</f>
        <v/>
      </c>
      <c r="KQ205" s="293" t="str">
        <f>IF(AND(ISNUMBER(KQ$14),ISNUMBER(MATCH($IC205,EC$15:EC$313,0))),$IC205,"")</f>
        <v/>
      </c>
      <c r="KR205" s="293" t="str">
        <f>IF(AND(ISNUMBER(KR$14),ISNUMBER(MATCH($IC205,ED$15:ED$313,0))),$IC205,"")</f>
        <v/>
      </c>
      <c r="KS205" s="293" t="str">
        <f>IF(AND(ISNUMBER(KS$14),ISNUMBER(MATCH($IC205,EE$15:EE$313,0))),$IC205,"")</f>
        <v/>
      </c>
      <c r="KT205" s="293" t="str">
        <f>IF(AND(ISNUMBER(KT$14),ISNUMBER(MATCH($IC205,EF$15:EF$313,0))),$IC205,"")</f>
        <v/>
      </c>
      <c r="KU205" s="293" t="str">
        <f>IF(AND(ISNUMBER(KU$14),ISNUMBER(MATCH($IC205,EG$15:EG$313,0))),$IC205,"")</f>
        <v/>
      </c>
      <c r="KV205" s="293" t="str">
        <f>IF(AND(ISNUMBER(KV$14),ISNUMBER(MATCH($IC205,EH$15:EH$313,0))),$IC205,"")</f>
        <v/>
      </c>
      <c r="KW205" s="293" t="str">
        <f>IF(AND(ISNUMBER(KW$14),ISNUMBER(MATCH($IC205,EI$15:EI$313,0))),$IC205,"")</f>
        <v/>
      </c>
      <c r="KX205" s="293" t="str">
        <f>IF(AND(ISNUMBER(KX$14),ISNUMBER(MATCH($IC205,EJ$15:EJ$313,0))),$IC205,"")</f>
        <v/>
      </c>
      <c r="KY205" s="293" t="str">
        <f>IF(AND(ISNUMBER(KY$14),ISNUMBER(MATCH($IC205,EK$15:EK$313,0))),$IC205,"")</f>
        <v/>
      </c>
      <c r="KZ205" s="293"/>
      <c r="LA205" s="293"/>
      <c r="LB205" s="293"/>
      <c r="LC205" s="75">
        <f>COUNTIF(JX205:KY205,"="&amp;IC205)</f>
        <v>0</v>
      </c>
      <c r="LD205" s="71"/>
      <c r="LE205" s="71"/>
      <c r="LF205" s="71"/>
      <c r="LG205" s="71"/>
      <c r="LH205" s="71"/>
      <c r="LI205" s="71"/>
      <c r="LJ205" s="71"/>
      <c r="LK205" s="71"/>
      <c r="LL205" s="71"/>
      <c r="LM205" s="71"/>
      <c r="LN205" s="71"/>
      <c r="LO205" s="71"/>
      <c r="LP205" s="71"/>
      <c r="LQ205" s="71"/>
    </row>
    <row r="206" spans="1:329" ht="6" customHeight="1" x14ac:dyDescent="0.25">
      <c r="A206" s="80"/>
      <c r="B206" s="305">
        <f t="shared" si="360"/>
        <v>192</v>
      </c>
      <c r="C206" s="207" t="s">
        <v>491</v>
      </c>
      <c r="D206" s="307" t="s">
        <v>518</v>
      </c>
      <c r="E206" s="71"/>
      <c r="F206" s="260"/>
      <c r="G206" s="261"/>
      <c r="H206" s="262"/>
      <c r="I206" s="260"/>
      <c r="J206" s="261"/>
      <c r="K206" s="262"/>
      <c r="L206" s="260"/>
      <c r="M206" s="261"/>
      <c r="N206" s="262"/>
      <c r="O206" s="260"/>
      <c r="P206" s="261"/>
      <c r="Q206" s="262"/>
      <c r="R206" s="260"/>
      <c r="S206" s="261"/>
      <c r="T206" s="262"/>
      <c r="U206" s="260"/>
      <c r="V206" s="261"/>
      <c r="W206" s="262"/>
      <c r="X206" s="260"/>
      <c r="Y206" s="261"/>
      <c r="Z206" s="262"/>
      <c r="AA206" s="260"/>
      <c r="AB206" s="261"/>
      <c r="AC206" s="262"/>
      <c r="AD206" s="260"/>
      <c r="AE206" s="261"/>
      <c r="AF206" s="262"/>
      <c r="AG206" s="260"/>
      <c r="AH206" s="261"/>
      <c r="AI206" s="262"/>
      <c r="AJ206" s="260"/>
      <c r="AK206" s="261"/>
      <c r="AL206" s="262"/>
      <c r="AM206" s="260"/>
      <c r="AN206" s="261"/>
      <c r="AO206" s="262"/>
      <c r="AP206" s="283"/>
      <c r="AQ206" s="356"/>
      <c r="AR206" s="351"/>
      <c r="AS206" s="283"/>
      <c r="AT206" s="356"/>
      <c r="AU206" s="351"/>
      <c r="AV206" s="260"/>
      <c r="AW206" s="261"/>
      <c r="AX206" s="262"/>
      <c r="AY206" s="260"/>
      <c r="AZ206" s="261"/>
      <c r="BA206" s="262"/>
      <c r="BB206" s="260"/>
      <c r="BC206" s="261"/>
      <c r="BD206" s="262"/>
      <c r="BE206" s="260"/>
      <c r="BF206" s="261"/>
      <c r="BG206" s="262"/>
      <c r="BH206" s="260"/>
      <c r="BI206" s="261"/>
      <c r="BJ206" s="262"/>
      <c r="BK206" s="260"/>
      <c r="BL206" s="261"/>
      <c r="BM206" s="262"/>
      <c r="BN206" s="260"/>
      <c r="BO206" s="261"/>
      <c r="BP206" s="262"/>
      <c r="BQ206" s="260"/>
      <c r="BR206" s="261"/>
      <c r="BS206" s="262"/>
      <c r="BT206" s="260"/>
      <c r="BU206" s="261"/>
      <c r="BV206" s="262"/>
      <c r="BW206" s="260"/>
      <c r="BX206" s="261"/>
      <c r="BY206" s="262"/>
      <c r="BZ206" s="260"/>
      <c r="CA206" s="261"/>
      <c r="CB206" s="262"/>
      <c r="CC206" s="260"/>
      <c r="CD206" s="261"/>
      <c r="CE206" s="262"/>
      <c r="CF206" s="376" t="s">
        <v>2</v>
      </c>
      <c r="CG206" s="229"/>
      <c r="CH206" s="230"/>
      <c r="CI206" s="7" t="str">
        <f t="shared" si="265"/>
        <v/>
      </c>
      <c r="CJ206" s="7" t="str">
        <f t="shared" si="266"/>
        <v/>
      </c>
      <c r="CK206" s="7" t="str">
        <f t="shared" si="267"/>
        <v/>
      </c>
      <c r="CL206" s="7" t="str">
        <f t="shared" si="268"/>
        <v/>
      </c>
      <c r="CM206" s="7" t="str">
        <f t="shared" si="269"/>
        <v/>
      </c>
      <c r="CN206" s="7" t="str">
        <f t="shared" si="270"/>
        <v/>
      </c>
      <c r="CO206" s="7" t="str">
        <f t="shared" si="271"/>
        <v/>
      </c>
      <c r="CP206" s="7" t="str">
        <f t="shared" si="272"/>
        <v/>
      </c>
      <c r="CQ206" s="7" t="str">
        <f t="shared" si="273"/>
        <v/>
      </c>
      <c r="CR206" s="7" t="str">
        <f t="shared" si="274"/>
        <v/>
      </c>
      <c r="CS206" s="7" t="str">
        <f t="shared" si="275"/>
        <v/>
      </c>
      <c r="CT206" s="7" t="str">
        <f t="shared" si="276"/>
        <v/>
      </c>
      <c r="CU206" s="7" t="str">
        <f t="shared" si="277"/>
        <v/>
      </c>
      <c r="CV206" s="7" t="str">
        <f t="shared" si="278"/>
        <v/>
      </c>
      <c r="CW206" s="7" t="str">
        <f t="shared" si="279"/>
        <v/>
      </c>
      <c r="CX206" s="7" t="str">
        <f t="shared" si="280"/>
        <v/>
      </c>
      <c r="CY206" s="7" t="str">
        <f t="shared" si="281"/>
        <v/>
      </c>
      <c r="CZ206" s="7" t="str">
        <f t="shared" si="282"/>
        <v/>
      </c>
      <c r="DA206" s="7" t="str">
        <f t="shared" si="283"/>
        <v/>
      </c>
      <c r="DB206" s="7" t="str">
        <f t="shared" si="284"/>
        <v/>
      </c>
      <c r="DC206" s="7" t="str">
        <f t="shared" si="285"/>
        <v/>
      </c>
      <c r="DD206" s="7" t="str">
        <f t="shared" si="286"/>
        <v/>
      </c>
      <c r="DE206" s="7" t="str">
        <f t="shared" si="287"/>
        <v/>
      </c>
      <c r="DF206" s="7">
        <f t="shared" si="288"/>
        <v>36</v>
      </c>
      <c r="DG206" s="7" t="str">
        <f t="shared" si="289"/>
        <v/>
      </c>
      <c r="DH206" s="7" t="str">
        <f t="shared" si="290"/>
        <v/>
      </c>
      <c r="DI206" s="65" t="s">
        <v>2</v>
      </c>
      <c r="DJ206" s="309" t="str">
        <f t="shared" si="291"/>
        <v>-</v>
      </c>
      <c r="DK206" s="309" t="str">
        <f t="shared" si="292"/>
        <v>-</v>
      </c>
      <c r="DL206" s="309" t="str">
        <f t="shared" si="293"/>
        <v>-</v>
      </c>
      <c r="DM206" s="309" t="str">
        <f t="shared" si="294"/>
        <v>-</v>
      </c>
      <c r="DN206" s="309" t="str">
        <f t="shared" si="295"/>
        <v>-</v>
      </c>
      <c r="DO206" s="309" t="str">
        <f t="shared" si="296"/>
        <v>-</v>
      </c>
      <c r="DP206" s="309" t="str">
        <f t="shared" si="297"/>
        <v>-</v>
      </c>
      <c r="DQ206" s="309" t="str">
        <f t="shared" si="298"/>
        <v>-</v>
      </c>
      <c r="DR206" s="309" t="str">
        <f t="shared" si="299"/>
        <v>-</v>
      </c>
      <c r="DS206" s="309" t="str">
        <f t="shared" si="300"/>
        <v>-</v>
      </c>
      <c r="DT206" s="309" t="str">
        <f t="shared" si="301"/>
        <v>-</v>
      </c>
      <c r="DU206" s="309" t="str">
        <f t="shared" si="302"/>
        <v>-</v>
      </c>
      <c r="DV206" s="309" t="str">
        <f t="shared" si="303"/>
        <v>-</v>
      </c>
      <c r="DW206" s="309" t="str">
        <f t="shared" si="304"/>
        <v>-</v>
      </c>
      <c r="DX206" s="309" t="str">
        <f t="shared" si="305"/>
        <v>-</v>
      </c>
      <c r="DY206" s="309" t="str">
        <f t="shared" si="306"/>
        <v>-</v>
      </c>
      <c r="DZ206" s="309" t="str">
        <f t="shared" si="307"/>
        <v>-</v>
      </c>
      <c r="EA206" s="309" t="str">
        <f t="shared" si="308"/>
        <v>-</v>
      </c>
      <c r="EB206" s="309" t="str">
        <f t="shared" si="309"/>
        <v>-</v>
      </c>
      <c r="EC206" s="309" t="str">
        <f t="shared" si="310"/>
        <v>-</v>
      </c>
      <c r="ED206" s="309" t="str">
        <f t="shared" si="311"/>
        <v>-</v>
      </c>
      <c r="EE206" s="309" t="str">
        <f t="shared" si="312"/>
        <v>-</v>
      </c>
      <c r="EF206" s="309" t="str">
        <f t="shared" si="313"/>
        <v>-</v>
      </c>
      <c r="EG206" s="309" t="str">
        <f t="shared" si="314"/>
        <v>number_orthogonalizations</v>
      </c>
      <c r="EH206" s="309" t="str">
        <f t="shared" si="315"/>
        <v>-</v>
      </c>
      <c r="EI206" s="309" t="str">
        <f t="shared" si="316"/>
        <v>-</v>
      </c>
      <c r="EJ206" s="7"/>
      <c r="EK206" s="7"/>
      <c r="EL206" s="7"/>
      <c r="EM206" s="34"/>
      <c r="EN206" s="66" t="str">
        <f t="shared" si="317"/>
        <v>-</v>
      </c>
      <c r="EO206" s="66" t="str">
        <f t="shared" si="318"/>
        <v>-</v>
      </c>
      <c r="EP206" s="66" t="str">
        <f t="shared" si="319"/>
        <v>-</v>
      </c>
      <c r="EQ206" s="66" t="str">
        <f t="shared" si="320"/>
        <v>-</v>
      </c>
      <c r="ER206" s="66" t="str">
        <f t="shared" si="321"/>
        <v>-</v>
      </c>
      <c r="ES206" s="66" t="str">
        <f t="shared" si="322"/>
        <v>-</v>
      </c>
      <c r="ET206" s="66" t="str">
        <f t="shared" si="323"/>
        <v>-</v>
      </c>
      <c r="EU206" s="66" t="str">
        <f t="shared" si="324"/>
        <v>-</v>
      </c>
      <c r="EV206" s="66" t="str">
        <f t="shared" si="325"/>
        <v>-</v>
      </c>
      <c r="EW206" s="66" t="str">
        <f t="shared" si="326"/>
        <v>-</v>
      </c>
      <c r="EX206" s="66" t="str">
        <f t="shared" si="327"/>
        <v>-</v>
      </c>
      <c r="EY206" s="66" t="str">
        <f t="shared" si="328"/>
        <v>-</v>
      </c>
      <c r="EZ206" s="66" t="str">
        <f t="shared" si="329"/>
        <v>-</v>
      </c>
      <c r="FA206" s="66" t="str">
        <f t="shared" si="330"/>
        <v>-</v>
      </c>
      <c r="FB206" s="66" t="str">
        <f t="shared" si="331"/>
        <v>-</v>
      </c>
      <c r="FC206" s="66" t="str">
        <f t="shared" si="332"/>
        <v>-</v>
      </c>
      <c r="FD206" s="66" t="str">
        <f t="shared" si="333"/>
        <v>-</v>
      </c>
      <c r="FE206" s="66" t="str">
        <f t="shared" si="334"/>
        <v>-</v>
      </c>
      <c r="FF206" s="66" t="str">
        <f t="shared" si="335"/>
        <v>-</v>
      </c>
      <c r="FG206" s="66" t="str">
        <f t="shared" si="336"/>
        <v>-</v>
      </c>
      <c r="FH206" s="66" t="str">
        <f t="shared" si="337"/>
        <v>-</v>
      </c>
      <c r="FI206" s="66" t="str">
        <f t="shared" si="338"/>
        <v>-</v>
      </c>
      <c r="FJ206" s="66" t="str">
        <f t="shared" si="339"/>
        <v>-</v>
      </c>
      <c r="FK206" s="66">
        <f t="shared" si="340"/>
        <v>2</v>
      </c>
      <c r="FL206" s="66" t="str">
        <f t="shared" si="341"/>
        <v>-</v>
      </c>
      <c r="FM206" s="66" t="str">
        <f t="shared" si="342"/>
        <v>-</v>
      </c>
      <c r="FN206" s="7"/>
      <c r="FO206" s="7"/>
      <c r="FP206" s="7"/>
      <c r="FQ206" s="97"/>
      <c r="FR206" s="71"/>
      <c r="FS206" s="7">
        <f>IF(ISNUMBER(INDEX($CI$15:$DI$314,$B206,GC$5)),MAX(FS$14:FS205)+1,0)</f>
        <v>0</v>
      </c>
      <c r="FT206" s="7" t="str">
        <f t="shared" si="343"/>
        <v/>
      </c>
      <c r="FU206" s="7" t="str">
        <f t="shared" si="344"/>
        <v/>
      </c>
      <c r="FV206" s="291">
        <f t="shared" si="345"/>
        <v>192</v>
      </c>
      <c r="FW206" s="291" t="str">
        <f t="shared" si="346"/>
        <v/>
      </c>
      <c r="FX206" s="291"/>
      <c r="FY206" s="85" t="str">
        <f t="shared" si="347"/>
        <v/>
      </c>
      <c r="FZ206" s="338">
        <f t="shared" si="348"/>
        <v>0</v>
      </c>
      <c r="GA206" s="316" t="str">
        <f t="shared" si="349"/>
        <v/>
      </c>
      <c r="GB206" s="28" t="str">
        <f t="shared" si="350"/>
        <v/>
      </c>
      <c r="GC206" s="243"/>
      <c r="GD206" s="72"/>
      <c r="GE206" s="72"/>
      <c r="GF206" s="72"/>
      <c r="GG206" s="72"/>
      <c r="GH206" s="72"/>
      <c r="GI206" s="72"/>
      <c r="GJ206" s="72"/>
      <c r="GK206" s="72"/>
      <c r="GL206" s="72"/>
      <c r="GM206" s="72"/>
      <c r="GN206" s="72"/>
      <c r="GO206" s="279" t="str">
        <f>IF(IF(ISNUMBER(MATCH(INDEX($HA206:$LB206,1,GO$14),$GA$15:$GA$313,0)),1,"")=1,INDEX($HA206:$LB206,1,GO$14),"")</f>
        <v/>
      </c>
      <c r="GP206" s="286" t="str">
        <f t="shared" si="351"/>
        <v/>
      </c>
      <c r="GQ206" s="72"/>
      <c r="GR206" s="339" t="str">
        <f>IF(ISNUMBER(IF206),INDEX($GA$15:$GA$313,MATCH(IF206,$IE$15:$IE$190,0),1),"")</f>
        <v/>
      </c>
      <c r="GS206" s="341" t="str">
        <f t="shared" si="352"/>
        <v/>
      </c>
      <c r="GT206" s="340" t="str">
        <f t="shared" si="353"/>
        <v/>
      </c>
      <c r="GU206" s="72"/>
      <c r="GV206" s="72"/>
      <c r="GW206" s="72"/>
      <c r="GX206" s="72"/>
      <c r="GY206" s="72"/>
      <c r="GZ206" s="71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293">
        <f>IF(HA206&lt;&gt;"",MAX(HN$14:HN205)+1,0)</f>
        <v>0</v>
      </c>
      <c r="HO206" s="293">
        <f>IF(HB206&lt;&gt;"",MAX(HO$14:HO205)+1,0)</f>
        <v>0</v>
      </c>
      <c r="HP206" s="293">
        <f>IF(HC206&lt;&gt;"",MAX(HP$14:HP205)+1,0)</f>
        <v>0</v>
      </c>
      <c r="HQ206" s="293">
        <f>IF(HD206&lt;&gt;"",MAX(HQ$14:HQ205)+1,0)</f>
        <v>0</v>
      </c>
      <c r="HR206" s="293">
        <f>IF(HE206&lt;&gt;"",MAX(HR$14:HR205)+1,0)</f>
        <v>0</v>
      </c>
      <c r="HS206" s="293">
        <f>IF(HF206&lt;&gt;"",MAX(HS$14:HS205)+1,0)</f>
        <v>0</v>
      </c>
      <c r="HT206" s="293">
        <f>IF(HG206&lt;&gt;"",MAX(HT$14:HT205)+1,0)</f>
        <v>0</v>
      </c>
      <c r="HU206" s="293">
        <f>IF(HH206&lt;&gt;"",MAX(HU$14:HU205)+1,0)</f>
        <v>0</v>
      </c>
      <c r="HV206" s="293">
        <f>IF(HI206&lt;&gt;"",MAX(HV$14:HV205)+1,0)</f>
        <v>0</v>
      </c>
      <c r="HW206" s="293">
        <f>IF(HJ206&lt;&gt;"",MAX(HW$14:HW205)+1,0)</f>
        <v>0</v>
      </c>
      <c r="HX206" s="293">
        <f>IF(HK206&lt;&gt;"",MAX(HX$14:HX205)+1,0)</f>
        <v>0</v>
      </c>
      <c r="HY206" s="293">
        <f>IF(HL206&lt;&gt;"",MAX(HY$14:HY205)+1,0)</f>
        <v>0</v>
      </c>
      <c r="HZ206" s="75" t="str">
        <f t="shared" si="354"/>
        <v/>
      </c>
      <c r="IA206" s="75" t="str">
        <f t="shared" si="355"/>
        <v/>
      </c>
      <c r="IB206" s="75" t="str">
        <f t="shared" si="356"/>
        <v/>
      </c>
      <c r="IC206" s="75" t="str">
        <f t="shared" si="357"/>
        <v/>
      </c>
      <c r="ID206" s="395" t="str">
        <f t="shared" si="358"/>
        <v/>
      </c>
      <c r="IE206" s="394">
        <f>IF(ISNUMBER(MATCH(GA206,$IC$15:$IC$313,0)),0,MAX(IE$14:IE205)+1)</f>
        <v>0</v>
      </c>
      <c r="IF206" s="394" t="str">
        <f t="shared" si="359"/>
        <v/>
      </c>
      <c r="IG206" s="383"/>
      <c r="IH206" s="80"/>
      <c r="II206" s="19"/>
      <c r="IJ206" s="282"/>
      <c r="IK206" s="71"/>
      <c r="IL206" s="19"/>
      <c r="IM206" s="19"/>
      <c r="IN206" s="19"/>
      <c r="IO206" s="19"/>
      <c r="IP206" s="19"/>
      <c r="IQ206" s="19"/>
      <c r="IR206" s="19"/>
      <c r="IS206" s="19"/>
      <c r="IT206" s="19"/>
      <c r="IU206" s="19"/>
      <c r="IV206" s="19"/>
      <c r="IW206" s="19"/>
      <c r="IX206" s="19"/>
      <c r="IY206" s="19"/>
      <c r="IZ206" s="19"/>
      <c r="JW206" s="71"/>
      <c r="JX206" s="293" t="str">
        <f>IF(AND(ISNUMBER(JX$14),ISNUMBER(MATCH($IC206,DJ$15:DJ$313,0))),$IC206,"")</f>
        <v/>
      </c>
      <c r="JY206" s="293" t="str">
        <f>IF(AND(ISNUMBER(JY$14),ISNUMBER(MATCH($IC206,DK$15:DK$313,0))),$IC206,"")</f>
        <v/>
      </c>
      <c r="JZ206" s="293" t="str">
        <f>IF(AND(ISNUMBER(JZ$14),ISNUMBER(MATCH($IC206,DL$15:DL$313,0))),$IC206,"")</f>
        <v/>
      </c>
      <c r="KA206" s="293" t="str">
        <f>IF(AND(ISNUMBER(KA$14),ISNUMBER(MATCH($IC206,DM$15:DM$313,0))),$IC206,"")</f>
        <v/>
      </c>
      <c r="KB206" s="293" t="str">
        <f>IF(AND(ISNUMBER(KB$14),ISNUMBER(MATCH($IC206,DN$15:DN$313,0))),$IC206,"")</f>
        <v/>
      </c>
      <c r="KC206" s="293" t="str">
        <f>IF(AND(ISNUMBER(KC$14),ISNUMBER(MATCH($IC206,DO$15:DO$313,0))),$IC206,"")</f>
        <v/>
      </c>
      <c r="KD206" s="293" t="str">
        <f>IF(AND(ISNUMBER(KD$14),ISNUMBER(MATCH($IC206,DP$15:DP$313,0))),$IC206,"")</f>
        <v/>
      </c>
      <c r="KE206" s="293" t="str">
        <f>IF(AND(ISNUMBER(KE$14),ISNUMBER(MATCH($IC206,DQ$15:DQ$313,0))),$IC206,"")</f>
        <v/>
      </c>
      <c r="KF206" s="293" t="str">
        <f>IF(AND(ISNUMBER(KF$14),ISNUMBER(MATCH($IC206,DR$15:DR$313,0))),$IC206,"")</f>
        <v/>
      </c>
      <c r="KG206" s="293" t="str">
        <f>IF(AND(ISNUMBER(KG$14),ISNUMBER(MATCH($IC206,DS$15:DS$313,0))),$IC206,"")</f>
        <v/>
      </c>
      <c r="KH206" s="293" t="str">
        <f>IF(AND(ISNUMBER(KH$14),ISNUMBER(MATCH($IC206,DT$15:DT$313,0))),$IC206,"")</f>
        <v/>
      </c>
      <c r="KI206" s="293" t="str">
        <f>IF(AND(ISNUMBER(KI$14),ISNUMBER(MATCH($IC206,DU$15:DU$313,0))),$IC206,"")</f>
        <v/>
      </c>
      <c r="KJ206" s="293" t="str">
        <f>IF(AND(ISNUMBER(KJ$14),ISNUMBER(MATCH($IC206,DV$15:DV$313,0))),$IC206,"")</f>
        <v/>
      </c>
      <c r="KK206" s="293" t="str">
        <f>IF(AND(ISNUMBER(KK$14),ISNUMBER(MATCH($IC206,DW$15:DW$313,0))),$IC206,"")</f>
        <v/>
      </c>
      <c r="KL206" s="293" t="str">
        <f>IF(AND(ISNUMBER(KL$14),ISNUMBER(MATCH($IC206,DX$15:DX$313,0))),$IC206,"")</f>
        <v/>
      </c>
      <c r="KM206" s="293" t="str">
        <f>IF(AND(ISNUMBER(KM$14),ISNUMBER(MATCH($IC206,DY$15:DY$313,0))),$IC206,"")</f>
        <v/>
      </c>
      <c r="KN206" s="293" t="str">
        <f>IF(AND(ISNUMBER(KN$14),ISNUMBER(MATCH($IC206,DZ$15:DZ$313,0))),$IC206,"")</f>
        <v/>
      </c>
      <c r="KO206" s="293" t="str">
        <f>IF(AND(ISNUMBER(KO$14),ISNUMBER(MATCH($IC206,EA$15:EA$313,0))),$IC206,"")</f>
        <v/>
      </c>
      <c r="KP206" s="293" t="str">
        <f>IF(AND(ISNUMBER(KP$14),ISNUMBER(MATCH($IC206,EB$15:EB$313,0))),$IC206,"")</f>
        <v/>
      </c>
      <c r="KQ206" s="293" t="str">
        <f>IF(AND(ISNUMBER(KQ$14),ISNUMBER(MATCH($IC206,EC$15:EC$313,0))),$IC206,"")</f>
        <v/>
      </c>
      <c r="KR206" s="293" t="str">
        <f>IF(AND(ISNUMBER(KR$14),ISNUMBER(MATCH($IC206,ED$15:ED$313,0))),$IC206,"")</f>
        <v/>
      </c>
      <c r="KS206" s="293" t="str">
        <f>IF(AND(ISNUMBER(KS$14),ISNUMBER(MATCH($IC206,EE$15:EE$313,0))),$IC206,"")</f>
        <v/>
      </c>
      <c r="KT206" s="293" t="str">
        <f>IF(AND(ISNUMBER(KT$14),ISNUMBER(MATCH($IC206,EF$15:EF$313,0))),$IC206,"")</f>
        <v/>
      </c>
      <c r="KU206" s="293" t="str">
        <f>IF(AND(ISNUMBER(KU$14),ISNUMBER(MATCH($IC206,EG$15:EG$313,0))),$IC206,"")</f>
        <v/>
      </c>
      <c r="KV206" s="293" t="str">
        <f>IF(AND(ISNUMBER(KV$14),ISNUMBER(MATCH($IC206,EH$15:EH$313,0))),$IC206,"")</f>
        <v/>
      </c>
      <c r="KW206" s="293" t="str">
        <f>IF(AND(ISNUMBER(KW$14),ISNUMBER(MATCH($IC206,EI$15:EI$313,0))),$IC206,"")</f>
        <v/>
      </c>
      <c r="KX206" s="293" t="str">
        <f>IF(AND(ISNUMBER(KX$14),ISNUMBER(MATCH($IC206,EJ$15:EJ$313,0))),$IC206,"")</f>
        <v/>
      </c>
      <c r="KY206" s="293" t="str">
        <f>IF(AND(ISNUMBER(KY$14),ISNUMBER(MATCH($IC206,EK$15:EK$313,0))),$IC206,"")</f>
        <v/>
      </c>
      <c r="KZ206" s="293"/>
      <c r="LA206" s="293"/>
      <c r="LB206" s="293"/>
      <c r="LC206" s="75">
        <f>COUNTIF(JX206:KY206,"="&amp;IC206)</f>
        <v>0</v>
      </c>
      <c r="LD206" s="71"/>
      <c r="LE206" s="71"/>
      <c r="LF206" s="71"/>
      <c r="LG206" s="71"/>
      <c r="LH206" s="71"/>
      <c r="LI206" s="71"/>
      <c r="LJ206" s="71"/>
      <c r="LK206" s="71"/>
      <c r="LL206" s="71"/>
      <c r="LM206" s="71"/>
      <c r="LN206" s="71"/>
      <c r="LO206" s="71"/>
      <c r="LP206" s="71"/>
      <c r="LQ206" s="71"/>
    </row>
    <row r="207" spans="1:329" ht="6" customHeight="1" x14ac:dyDescent="0.25">
      <c r="A207" s="80"/>
      <c r="B207" s="305">
        <f t="shared" si="360"/>
        <v>193</v>
      </c>
      <c r="C207" s="207" t="s">
        <v>492</v>
      </c>
      <c r="D207" s="307" t="s">
        <v>519</v>
      </c>
      <c r="E207" s="71"/>
      <c r="F207" s="260"/>
      <c r="G207" s="261"/>
      <c r="H207" s="262"/>
      <c r="I207" s="260"/>
      <c r="J207" s="261"/>
      <c r="K207" s="262"/>
      <c r="L207" s="260"/>
      <c r="M207" s="261"/>
      <c r="N207" s="262"/>
      <c r="O207" s="260"/>
      <c r="P207" s="261"/>
      <c r="Q207" s="262"/>
      <c r="R207" s="260"/>
      <c r="S207" s="261"/>
      <c r="T207" s="262"/>
      <c r="U207" s="260"/>
      <c r="V207" s="261"/>
      <c r="W207" s="262"/>
      <c r="X207" s="260"/>
      <c r="Y207" s="261"/>
      <c r="Z207" s="262"/>
      <c r="AA207" s="260"/>
      <c r="AB207" s="261"/>
      <c r="AC207" s="262"/>
      <c r="AD207" s="260"/>
      <c r="AE207" s="261"/>
      <c r="AF207" s="262"/>
      <c r="AG207" s="260"/>
      <c r="AH207" s="261"/>
      <c r="AI207" s="262"/>
      <c r="AJ207" s="260"/>
      <c r="AK207" s="261"/>
      <c r="AL207" s="262"/>
      <c r="AM207" s="260"/>
      <c r="AN207" s="261"/>
      <c r="AO207" s="262"/>
      <c r="AP207" s="283"/>
      <c r="AQ207" s="356"/>
      <c r="AR207" s="351"/>
      <c r="AS207" s="283"/>
      <c r="AT207" s="356"/>
      <c r="AU207" s="351"/>
      <c r="AV207" s="260"/>
      <c r="AW207" s="261"/>
      <c r="AX207" s="262"/>
      <c r="AY207" s="260"/>
      <c r="AZ207" s="261"/>
      <c r="BA207" s="262"/>
      <c r="BB207" s="260"/>
      <c r="BC207" s="261"/>
      <c r="BD207" s="262"/>
      <c r="BE207" s="260"/>
      <c r="BF207" s="261"/>
      <c r="BG207" s="262"/>
      <c r="BH207" s="260"/>
      <c r="BI207" s="261"/>
      <c r="BJ207" s="262"/>
      <c r="BK207" s="260"/>
      <c r="BL207" s="261"/>
      <c r="BM207" s="262"/>
      <c r="BN207" s="260"/>
      <c r="BO207" s="261"/>
      <c r="BP207" s="262"/>
      <c r="BQ207" s="260"/>
      <c r="BR207" s="261"/>
      <c r="BS207" s="262"/>
      <c r="BT207" s="260"/>
      <c r="BU207" s="261"/>
      <c r="BV207" s="262"/>
      <c r="BW207" s="260"/>
      <c r="BX207" s="261"/>
      <c r="BY207" s="262"/>
      <c r="BZ207" s="260"/>
      <c r="CA207" s="261"/>
      <c r="CB207" s="262"/>
      <c r="CC207" s="260"/>
      <c r="CD207" s="261"/>
      <c r="CE207" s="262"/>
      <c r="CF207" s="376" t="s">
        <v>2</v>
      </c>
      <c r="CG207" s="229"/>
      <c r="CH207" s="230"/>
      <c r="CI207" s="7" t="str">
        <f t="shared" ref="CI207:CI270" si="361">IF(ISNUMBER(MATCH($C207,$G$15:$G$314,0)),MATCH($C207,$G$15:$G$314,0),(((IF(ISNUMBER(MATCH($C207,$F$15:$F$314,0)),MATCH($C207,$F$15:$F$314,0),"")))))</f>
        <v/>
      </c>
      <c r="CJ207" s="7" t="str">
        <f t="shared" ref="CJ207:CJ270" si="362">IF(ISNUMBER(MATCH($C207,$J$15:$J$314,0)),MATCH($C207,$J$15:$J$314,0),(((IF(ISNUMBER(MATCH($C207,$I$15:$I$314,0)),MATCH($C207,$I$15:$I$314,0),"")))))</f>
        <v/>
      </c>
      <c r="CK207" s="7" t="str">
        <f t="shared" ref="CK207:CK270" si="363">IF(ISNUMBER(MATCH($C207,$M$15:$M$314,0)),MATCH($C207,$M$15:$M$314,0),(((IF(ISNUMBER(MATCH($C207,$L$15:$L$314,0)),MATCH($C207,$L$15:$L$314,0),"")))))</f>
        <v/>
      </c>
      <c r="CL207" s="7" t="str">
        <f t="shared" ref="CL207:CL270" si="364">IF(ISNUMBER(MATCH($C207,$P$15:$P$314,0)),MATCH($C207,$P$15:$P$314,0),(((IF(ISNUMBER(MATCH($C207,$O$15:$O$314,0)),MATCH($C207,$O$15:$O$314,0),"")))))</f>
        <v/>
      </c>
      <c r="CM207" s="7" t="str">
        <f t="shared" ref="CM207:CM270" si="365">IF(ISNUMBER(MATCH($C207,$S$15:$S$314,0)),MATCH($C207,$S$15:$S$314,0),(((IF(ISNUMBER(MATCH($C207,$R$15:$R$314,0)),MATCH($C207,$R$15:$R$314,0),"")))))</f>
        <v/>
      </c>
      <c r="CN207" s="7" t="str">
        <f t="shared" ref="CN207:CN270" si="366">IF(ISNUMBER(MATCH($C207,$V$15:$V$314,0)),MATCH($C207,$V$15:$V$314,0),(((IF(ISNUMBER(MATCH($C207,$U$15:$U$314,0)),MATCH($C207,$U$15:$U$314,0),"")))))</f>
        <v/>
      </c>
      <c r="CO207" s="7" t="str">
        <f t="shared" ref="CO207:CO270" si="367">IF(ISNUMBER(MATCH($C207,$Y$15:$Y$314,0)),MATCH($C207,$Y$15:$Y$314,0),(((IF(ISNUMBER(MATCH($C207,$X$15:$X$314,0)),MATCH($C207,$X$15:$X$314,0),"")))))</f>
        <v/>
      </c>
      <c r="CP207" s="7" t="str">
        <f t="shared" ref="CP207:CP270" si="368">IF(ISNUMBER(MATCH($C207,$AB$15:$AB$314,0)),MATCH($C207,$AB$15:$AB$314,0),(((IF(ISNUMBER(MATCH($C207,$AA$15:$AA$314,0)),MATCH($C207,$AA$15:$AA$314,0),"")))))</f>
        <v/>
      </c>
      <c r="CQ207" s="7" t="str">
        <f t="shared" ref="CQ207:CQ270" si="369">IF(ISNUMBER(MATCH($C207,$AE$15:$AE$314,0)),MATCH($C207,$AE$15:$AE$314,0),(((IF(ISNUMBER(MATCH($C207,$AD$15:$AD$314,0)),MATCH($C207,$AD$15:$AD$314,0),"")))))</f>
        <v/>
      </c>
      <c r="CR207" s="7" t="str">
        <f t="shared" ref="CR207:CR270" si="370">IF(ISNUMBER(MATCH($C207,$AH$15:$AH$314,0)),MATCH($C207,$AH$15:$AH$314,0),(((IF(ISNUMBER(MATCH($C207,$AG$15:$AG$314,0)),MATCH($C207,$AG$15:$AG$314,0),"")))))</f>
        <v/>
      </c>
      <c r="CS207" s="7" t="str">
        <f t="shared" ref="CS207:CS270" si="371">IF(ISNUMBER(MATCH($C207,$AK$15:$AK$314,0)),MATCH($C207,$AK$15:$AK$314,0),(((IF(ISNUMBER(MATCH($C207,$AJ$15:$AJ$314,0)),MATCH($C207,$AJ$15:$AJ$314,0),"")))))</f>
        <v/>
      </c>
      <c r="CT207" s="7" t="str">
        <f t="shared" ref="CT207:CT270" si="372">IF(ISNUMBER(MATCH($C207,$AN$15:$AN$314,0)),MATCH($C207,$AN$15:$AN$314,0),(((IF(ISNUMBER(MATCH($C207,$AM$15:$AM$314,0)),MATCH($C207,$AM$15:$AM$314,0),"")))))</f>
        <v/>
      </c>
      <c r="CU207" s="7" t="str">
        <f t="shared" ref="CU207:CU270" si="373">IF(ISNUMBER(MATCH($C207,$AQ$15:$AQ$314,0)),MATCH($C207,$AQ$15:$AQ$314,0),(((IF(ISNUMBER(MATCH($C207,$AP$15:$AP$314,0)),MATCH($C207,$AP$15:$AP$314,0),"")))))</f>
        <v/>
      </c>
      <c r="CV207" s="7" t="str">
        <f t="shared" ref="CV207:CV270" si="374">IF(ISNUMBER(MATCH($C207,$AT$15:$AT$314,0)),MATCH($C207,$AT$15:$AT$314,0),(((IF(ISNUMBER(MATCH($C207,$AS$15:$AS$314,0)),MATCH($C207,$AS$15:$AS$314,0),"")))))</f>
        <v/>
      </c>
      <c r="CW207" s="7" t="str">
        <f t="shared" ref="CW207:CW270" si="375">IF(ISNUMBER(MATCH($C207,$AW$15:$AW$314,0)),MATCH($C207,$AW$15:$AW$314,0),(((IF(ISNUMBER(MATCH($C207,$AV$15:$AV$314,0)),MATCH($C207,$AV$15:$AV$314,0),"")))))</f>
        <v/>
      </c>
      <c r="CX207" s="7" t="str">
        <f t="shared" ref="CX207:CX270" si="376">IF(ISNUMBER(MATCH($C207,$AZ$15:$AZ$314,0)),MATCH($C207,$AZ$15:$AZ$314,0),(((IF(ISNUMBER(MATCH($C207,$AY$15:$AY$314,0)),MATCH($C207,$AY$15:$AY$314,0),"")))))</f>
        <v/>
      </c>
      <c r="CY207" s="7" t="str">
        <f t="shared" ref="CY207:CY270" si="377">IF(ISNUMBER(MATCH($C207,$BC$15:$BC$314,0)),MATCH($C207,$BC$15:$BC$314,0),(((IF(ISNUMBER(MATCH($C207,$BB$15:$BB$314,0)),MATCH($C207,$BB$15:$BB$314,0),"")))))</f>
        <v/>
      </c>
      <c r="CZ207" s="7" t="str">
        <f t="shared" ref="CZ207:CZ270" si="378">IF(ISNUMBER(MATCH($C207,$BF$15:$BF$314,0)),MATCH($C207,$BF$15:$BF$314,0),(((IF(ISNUMBER(MATCH($C207,$BE$15:$BE$314,0)),MATCH($C207,$BE$15:$BE$314,0),"")))))</f>
        <v/>
      </c>
      <c r="DA207" s="7" t="str">
        <f t="shared" ref="DA207:DA270" si="379">IF(ISNUMBER(MATCH($C207,$BI$15:$BI$314,0)),MATCH($C207,$BI$15:$BI$314,0),(((IF(ISNUMBER(MATCH($C207,$BH$15:$BH$314,0)),MATCH($C207,$BH$15:$BH$314,0),"")))))</f>
        <v/>
      </c>
      <c r="DB207" s="7" t="str">
        <f t="shared" ref="DB207:DB270" si="380">IF(ISNUMBER(MATCH($C207,$BL$15:$BL$314,0)),MATCH($C207,$BL$15:$BL$314,0),(((IF(ISNUMBER(MATCH($C207,$BK$15:$BK$314,0)),MATCH($C207,$BK$15:$BK$314,0),"")))))</f>
        <v/>
      </c>
      <c r="DC207" s="7" t="str">
        <f t="shared" ref="DC207:DC270" si="381">IF(ISNUMBER(MATCH($C207,$BO$15:$BO$314,0)),MATCH($C207,$BO$15:$BO$314,0),(((IF(ISNUMBER(MATCH($C207,$BN$15:$BN$314,0)),MATCH($C207,$BN$15:$BN$314,0),"")))))</f>
        <v/>
      </c>
      <c r="DD207" s="7" t="str">
        <f t="shared" ref="DD207:DD270" si="382">IF(ISNUMBER(MATCH($C207,$BR$15:$BR$314,0)),MATCH($C207,$BR$15:$BR$314,0),(((IF(ISNUMBER(MATCH($C207,$BQ$15:$BQ$314,0)),MATCH($C207,$BQ$15:$BQ$314,0),"")))))</f>
        <v/>
      </c>
      <c r="DE207" s="7" t="str">
        <f t="shared" ref="DE207:DE270" si="383">IF(ISNUMBER(MATCH($C207,$BU$15:$BU$314,0)),MATCH($C207,$BU$15:$BU$314,0),(((IF(ISNUMBER(MATCH($C207,$BT$15:$BT$314,0)),MATCH($C207,$BT$15:$BT$314,0),"")))))</f>
        <v/>
      </c>
      <c r="DF207" s="7">
        <f t="shared" ref="DF207:DF270" si="384">IF(ISNUMBER(MATCH($C207,$BX$15:$BX$314,0)),MATCH($C207,$BX$15:$BX$314,0),(((IF(ISNUMBER(MATCH($C207,$BW$15:$BW$314,0)),MATCH($C207,$BW$15:$BW$314,0),"")))))</f>
        <v>37</v>
      </c>
      <c r="DG207" s="7" t="str">
        <f t="shared" ref="DG207:DG270" si="385">IF(ISNUMBER(MATCH($C207,$CA$15:$CA$314,0)),MATCH($C207,$CA$15:$CA$314,0),(((IF(ISNUMBER(MATCH($C207,$BZ$15:$BZ$314,0)),MATCH($C207,$BZ$15:$BZ$314,0),"")))))</f>
        <v/>
      </c>
      <c r="DH207" s="7" t="str">
        <f t="shared" ref="DH207:DH270" si="386">IF(ISNUMBER(MATCH($C207,$CD$15:$CD$314,0)),MATCH($C207,$CD$15:$CD$314,0),(((IF(ISNUMBER(MATCH($C207,$CC$15:$CC$314,0)),MATCH($C207,$CC$15:$CC$314,0),"")))))</f>
        <v/>
      </c>
      <c r="DI207" s="65" t="s">
        <v>2</v>
      </c>
      <c r="DJ207" s="309" t="str">
        <f t="shared" ref="DJ207:DJ270" si="387">IF(ISTEXT(INDEX($F$15:$H$314,CI207,1)),INDEX($F$15:$H$314,CI207,1),IF(ISNUMBER(CI207),INDEX($F$15:$H$314,CI207,2),"-"))</f>
        <v>-</v>
      </c>
      <c r="DK207" s="309" t="str">
        <f t="shared" ref="DK207:DK270" si="388">IF(ISTEXT(INDEX($I$15:$K$314,CJ207,1)),INDEX($I$15:$K$314,CJ207,1),IF(ISNUMBER(CJ207),INDEX($I$15:$K$314,CJ207,2),"-"))</f>
        <v>-</v>
      </c>
      <c r="DL207" s="309" t="str">
        <f t="shared" ref="DL207:DL270" si="389">IF(ISTEXT(INDEX($L$15:$N$314,CK207,1)),INDEX($L$15:$N$314,CK207,1),IF(ISNUMBER(CK207),INDEX($L$15:$N$314,CK207,2),"-"))</f>
        <v>-</v>
      </c>
      <c r="DM207" s="309" t="str">
        <f t="shared" ref="DM207:DM270" si="390">IF(ISTEXT(INDEX($O$15:$Q$314,CL207,1)),INDEX($O$15:$Q$314,CL207,1),IF(ISNUMBER(CL207),INDEX($O$15:$Q$314,CL207,2),"-"))</f>
        <v>-</v>
      </c>
      <c r="DN207" s="309" t="str">
        <f t="shared" ref="DN207:DN270" si="391">IF(ISTEXT(INDEX($R$15:$T$314,CM207,1)),INDEX($R$15:$T$314,CM207,1),IF(ISNUMBER(CM207),INDEX($R$15:$T$314,CM207,2),"-"))</f>
        <v>-</v>
      </c>
      <c r="DO207" s="309" t="str">
        <f t="shared" ref="DO207:DO270" si="392">IF(ISTEXT(INDEX($U$15:$W$314,CN207,1)),INDEX($U$15:$W$314,CN207,1),IF(ISNUMBER(CN207),INDEX($U$15:$W$314,CN207,2),"-"))</f>
        <v>-</v>
      </c>
      <c r="DP207" s="309" t="str">
        <f t="shared" ref="DP207:DP270" si="393">IF(ISTEXT(INDEX($X$15:$Z$314,CO207,1)),INDEX($X$15:$Z$314,CO207,1),IF(ISNUMBER(CO207),INDEX($X$15:$Z$314,CO207,2),"-"))</f>
        <v>-</v>
      </c>
      <c r="DQ207" s="309" t="str">
        <f t="shared" ref="DQ207:DQ270" si="394">IF(ISTEXT(INDEX($AA$15:$AC$314,CP207,1)),INDEX($AA$15:$AC$314,CP207,1),IF(ISNUMBER(CP207),INDEX($AA$15:$AC$314,CP207,2),"-"))</f>
        <v>-</v>
      </c>
      <c r="DR207" s="309" t="str">
        <f t="shared" ref="DR207:DR270" si="395">IF(ISTEXT(INDEX($AD$15:$AF$314,CQ207,1)),INDEX($AD$15:$AF$314,CQ207,1),IF(ISNUMBER(CQ207),INDEX($AD$15:$AF$314,CQ207,2),"-"))</f>
        <v>-</v>
      </c>
      <c r="DS207" s="309" t="str">
        <f t="shared" ref="DS207:DS270" si="396">IF(ISTEXT(INDEX($AG$15:$AI$314,CR207,1)),INDEX($AG$15:$AI$314,CR207,1),IF(ISNUMBER(CR207),INDEX($AG$15:$AI$314,CR207,2),"-"))</f>
        <v>-</v>
      </c>
      <c r="DT207" s="309" t="str">
        <f t="shared" ref="DT207:DT270" si="397">IF(ISTEXT(INDEX($AJ$15:$AL$314,CS207,1)),INDEX($AJ$15:$AL$314,CS207,1),IF(ISNUMBER(CS207),INDEX($AJ$15:$AL$314,CS207,2),"-"))</f>
        <v>-</v>
      </c>
      <c r="DU207" s="309" t="str">
        <f t="shared" ref="DU207:DU270" si="398">IF(ISTEXT(INDEX($AM$15:$AO$314,CT207,1)),INDEX($AM$15:$AO$314,CT207,1),IF(ISNUMBER(CT207),INDEX($AM$15:$AO$314,CT207,2),"-"))</f>
        <v>-</v>
      </c>
      <c r="DV207" s="309" t="str">
        <f t="shared" ref="DV207:DV270" si="399">IF(ISTEXT(INDEX($AP$15:$AR$314,CU207,1)),INDEX($AP$15:$AR$314,CU207,1),IF(ISNUMBER(CU207),INDEX($AP$15:$AR$314,CU207,2),"-"))</f>
        <v>-</v>
      </c>
      <c r="DW207" s="309" t="str">
        <f t="shared" ref="DW207:DW270" si="400">IF(ISTEXT(INDEX($AS$15:$AU$314,CV207,1)),INDEX($AS$15:$AU$314,CV207,1),IF(ISNUMBER(CV207),INDEX($AS$15:$AU$314,CV207,2),"-"))</f>
        <v>-</v>
      </c>
      <c r="DX207" s="309" t="str">
        <f t="shared" ref="DX207:DX270" si="401">IF(ISTEXT(INDEX($AV$15:$AX$314,CW207,1)),INDEX($AV$15:$AX$314,CW207,1),IF(ISNUMBER(CW207),INDEX($AV$15:$AX$314,CW207,2),"-"))</f>
        <v>-</v>
      </c>
      <c r="DY207" s="309" t="str">
        <f t="shared" ref="DY207:DY270" si="402">IF(ISTEXT(INDEX($AY$15:$BA$314,CX207,1)),INDEX($AY$15:$BA$314,CX207,1),IF(ISNUMBER(CX207),INDEX($AY$15:$BA$314,CX207,2),"-"))</f>
        <v>-</v>
      </c>
      <c r="DZ207" s="309" t="str">
        <f t="shared" ref="DZ207:DZ270" si="403">IF(ISTEXT(INDEX($BB$15:$BD$314,CY207,1)),INDEX($BB$15:$BD$314,CY207,1),IF(ISNUMBER(CY207),INDEX($BB$15:$BD$314,CY207,2),"-"))</f>
        <v>-</v>
      </c>
      <c r="EA207" s="309" t="str">
        <f t="shared" ref="EA207:EA270" si="404">IF(ISTEXT(INDEX($BE$15:$BG$314,CZ207,1)),INDEX($BE$15:$BG$314,CZ207,1),IF(ISNUMBER(CZ207),INDEX($BE$15:$BG$314,CZ207,2),"-"))</f>
        <v>-</v>
      </c>
      <c r="EB207" s="309" t="str">
        <f t="shared" ref="EB207:EB270" si="405">IF(ISTEXT(INDEX($BH$15:$BJ$314,DA207,1)),INDEX($BH$15:$BJ$314,DA207,1),IF(ISNUMBER(DA207),INDEX($BH$15:$BJ$314,DA207,2),"-"))</f>
        <v>-</v>
      </c>
      <c r="EC207" s="309" t="str">
        <f t="shared" ref="EC207:EC270" si="406">IF(ISTEXT(INDEX($BK$15:$BM$314,DB207,1)),INDEX($BK$15:$BM$314,DB207,1),IF(ISNUMBER(DB207),INDEX($BK$15:$BM$314,DB207,2),"-"))</f>
        <v>-</v>
      </c>
      <c r="ED207" s="309" t="str">
        <f t="shared" ref="ED207:ED270" si="407">IF(ISTEXT(INDEX($BN$15:$BP$314,DC207,1)),INDEX($BN$15:$BP$314,DC207,1),IF(ISNUMBER(DC207),INDEX($BN$15:$BP$314,DC207,2),"-"))</f>
        <v>-</v>
      </c>
      <c r="EE207" s="309" t="str">
        <f t="shared" ref="EE207:EE270" si="408">IF(ISTEXT(INDEX($BQ$15:$BS$314,DD207,1)),INDEX($BQ$15:$BS$314,DD207,1),IF(ISNUMBER(DD207),INDEX($BQ$15:$BS$314,DD207,2),"-"))</f>
        <v>-</v>
      </c>
      <c r="EF207" s="309" t="str">
        <f t="shared" ref="EF207:EF270" si="409">IF(ISTEXT(INDEX($BT$15:$BV$314,DE207,1)),INDEX($BT$15:$BV$314,DE207,1),IF(ISNUMBER(DE207),INDEX($BT$15:$BV$314,DE207,2),"-"))</f>
        <v>-</v>
      </c>
      <c r="EG207" s="309" t="str">
        <f t="shared" ref="EG207:EG270" si="410">IF(ISTEXT(INDEX($BW$15:$BY$314,DF207,1)),INDEX($BW$15:$BY$314,DF207,1),IF(ISNUMBER(DF207),INDEX($BW$15:$BY$314,DF207,2),"-"))</f>
        <v>preconditioner_levels</v>
      </c>
      <c r="EH207" s="309" t="str">
        <f t="shared" ref="EH207:EH270" si="411">IF(ISTEXT(INDEX($BZ$15:$CB$314,DG207,1)),INDEX($BZ$15:$CB$314,DG207,1),IF(ISNUMBER(DG207),INDEX($BZ$15:$CB$314,DG207,2),"-"))</f>
        <v>-</v>
      </c>
      <c r="EI207" s="309" t="str">
        <f t="shared" ref="EI207:EI270" si="412">IF(ISTEXT(INDEX($CC$15:$CE$314,DH207,1)),INDEX($CC$15:$CE$314,DH207,1),IF(ISNUMBER(DH207),INDEX($CC$15:$CE$314,DH207,2),"-"))</f>
        <v>-</v>
      </c>
      <c r="EJ207" s="7"/>
      <c r="EK207" s="7"/>
      <c r="EL207" s="7"/>
      <c r="EM207" s="34"/>
      <c r="EN207" s="66" t="str">
        <f t="shared" ref="EN207:EN270" si="413">IF(ISNUMBER($CI207),INDEX($G$15:$H$314,$CI207,2),"-")</f>
        <v>-</v>
      </c>
      <c r="EO207" s="66" t="str">
        <f t="shared" ref="EO207:EO270" si="414">IF(ISNUMBER($CJ207),INDEX($J$15:$K$314,$CJ207,2),"-")</f>
        <v>-</v>
      </c>
      <c r="EP207" s="66" t="str">
        <f t="shared" ref="EP207:EP270" si="415">IF(ISNUMBER($CK207),INDEX($M$15:$N$314,$CK207,2),"-")</f>
        <v>-</v>
      </c>
      <c r="EQ207" s="66" t="str">
        <f t="shared" ref="EQ207:EQ270" si="416">IF(ISNUMBER($CL207),INDEX($P$15:$Q$314,$CL207,2),"-")</f>
        <v>-</v>
      </c>
      <c r="ER207" s="66" t="str">
        <f t="shared" ref="ER207:ER270" si="417">IF(ISNUMBER(CM207),INDEX($S$15:$T$314,CM207,2),"-")</f>
        <v>-</v>
      </c>
      <c r="ES207" s="66" t="str">
        <f t="shared" ref="ES207:ES270" si="418">IF(ISNUMBER(CN207),INDEX($V$15:$W$314,CN207,2),"-")</f>
        <v>-</v>
      </c>
      <c r="ET207" s="66" t="str">
        <f t="shared" ref="ET207:ET270" si="419">IF(ISNUMBER(CO207),INDEX($Y$15:$Z$314,CO207,2),"-")</f>
        <v>-</v>
      </c>
      <c r="EU207" s="66" t="str">
        <f t="shared" ref="EU207:EU270" si="420">IF(ISNUMBER(CP207),INDEX($AB$15:$AC$314,CP207,2),"-")</f>
        <v>-</v>
      </c>
      <c r="EV207" s="66" t="str">
        <f t="shared" ref="EV207:EV270" si="421">IF(ISNUMBER(CQ207),INDEX($AE$15:$AF$314,CQ207,2),"-")</f>
        <v>-</v>
      </c>
      <c r="EW207" s="66" t="str">
        <f t="shared" ref="EW207:EW270" si="422">IF(ISNUMBER(CR207),INDEX($AH$15:$AI$314,CR207,2),"-")</f>
        <v>-</v>
      </c>
      <c r="EX207" s="66" t="str">
        <f t="shared" ref="EX207:EX270" si="423">IF(ISNUMBER(CS207),INDEX($AK$15:$AL$314,CS207,2),"-")</f>
        <v>-</v>
      </c>
      <c r="EY207" s="66" t="str">
        <f t="shared" ref="EY207:EY270" si="424">IF(ISNUMBER(CT207),INDEX($AN$15:$AO$314,CT207,2),"-")</f>
        <v>-</v>
      </c>
      <c r="EZ207" s="66" t="str">
        <f t="shared" ref="EZ207:EZ270" si="425">IF(ISNUMBER(CU207),INDEX($AQ$15:$AR$314,CU207,2),"-")</f>
        <v>-</v>
      </c>
      <c r="FA207" s="66" t="str">
        <f t="shared" ref="FA207:FA270" si="426">IF(ISNUMBER(CV207),INDEX($AT$15:$AU$314,CV207,2),"-")</f>
        <v>-</v>
      </c>
      <c r="FB207" s="66" t="str">
        <f t="shared" ref="FB207:FB270" si="427">IF(ISNUMBER(CW207),INDEX($AW$15:$AX$314,CW207,2),"-")</f>
        <v>-</v>
      </c>
      <c r="FC207" s="66" t="str">
        <f t="shared" ref="FC207:FC270" si="428">IF(ISNUMBER(CX207),INDEX($AZ$15:$BA$314,CX207,2),"-")</f>
        <v>-</v>
      </c>
      <c r="FD207" s="66" t="str">
        <f t="shared" ref="FD207:FD270" si="429">IF(ISNUMBER(CY207),INDEX($BC$15:$BD$314,CY207,2),"-")</f>
        <v>-</v>
      </c>
      <c r="FE207" s="66" t="str">
        <f t="shared" ref="FE207:FE270" si="430">IF(ISNUMBER(CZ207),INDEX($BF$15:$BG$314,CZ207,2),"-")</f>
        <v>-</v>
      </c>
      <c r="FF207" s="66" t="str">
        <f t="shared" ref="FF207:FF270" si="431">IF(ISNUMBER(DA207),INDEX($BI$15:$BJ$314,DA207,2),"-")</f>
        <v>-</v>
      </c>
      <c r="FG207" s="66" t="str">
        <f t="shared" ref="FG207:FG270" si="432">IF(ISNUMBER(DB207),INDEX($BL$15:$BM$314,DB207,2),"-")</f>
        <v>-</v>
      </c>
      <c r="FH207" s="66" t="str">
        <f t="shared" ref="FH207:FH270" si="433">IF(ISNUMBER(DC207),INDEX($BO$15:$BP$314,DC207,2),"-")</f>
        <v>-</v>
      </c>
      <c r="FI207" s="66" t="str">
        <f t="shared" ref="FI207:FI270" si="434">IF(ISNUMBER(DD207),INDEX($BR$15:$BS$314,DD207,2),"-")</f>
        <v>-</v>
      </c>
      <c r="FJ207" s="66" t="str">
        <f t="shared" ref="FJ207:FJ270" si="435">IF(ISNUMBER(DE207),INDEX($BU$15:$BV$314,DE207,2),"-")</f>
        <v>-</v>
      </c>
      <c r="FK207" s="66">
        <f t="shared" ref="FK207:FK270" si="436">IF(ISNUMBER(DF207),INDEX($BX$15:$BY$314,DF207,2),"-")</f>
        <v>8</v>
      </c>
      <c r="FL207" s="66" t="str">
        <f t="shared" ref="FL207:FL270" si="437">IF(ISNUMBER(DG207),INDEX($CA$15:$CB$314,DG207,2),"-")</f>
        <v>-</v>
      </c>
      <c r="FM207" s="66" t="str">
        <f t="shared" ref="FM207:FM270" si="438">IF(ISNUMBER(DH207),INDEX($CD$15:$CE$314,DH207,2),"-")</f>
        <v>-</v>
      </c>
      <c r="FN207" s="7"/>
      <c r="FO207" s="7"/>
      <c r="FP207" s="7"/>
      <c r="FQ207" s="97"/>
      <c r="FR207" s="71"/>
      <c r="FS207" s="7">
        <f>IF(ISNUMBER(INDEX($CI$15:$DI$314,$B207,GC$5)),MAX(FS$14:FS206)+1,0)</f>
        <v>0</v>
      </c>
      <c r="FT207" s="7" t="str">
        <f t="shared" ref="FT207:FT270" si="439">IF(FT206="","",IF($B207&lt;=$FS$13,$B207,""))</f>
        <v/>
      </c>
      <c r="FU207" s="7" t="str">
        <f t="shared" ref="FU207:FU270" si="440">IF(ISNUMBER($FT207),MATCH(FT207,$FS$15:$FS$316,0),"")</f>
        <v/>
      </c>
      <c r="FV207" s="291">
        <f t="shared" ref="FV207:FV270" si="441">IF(AND(ISNUMBER(B207),FW207=""),B207,IF(MATCH(GA207,$GA$15:$GA$314,0)&lt;&gt;FW207,"",0))</f>
        <v>193</v>
      </c>
      <c r="FW207" s="291" t="str">
        <f t="shared" ref="FW207:FW270" si="442">IF(ISNUMBER(FU207),B207,"")</f>
        <v/>
      </c>
      <c r="FX207" s="291"/>
      <c r="FY207" s="85" t="str">
        <f t="shared" ref="FY207:FY270" si="443">IF(GA207="","",IF($FY$13=1,IF(ISNUMBER(B207),IF(ISNUMBER(MATCH(GA207,$D$15:$D$314,0)),GA207,INDEX($D$15:$D$314,MATCH(GA207,$C$15:$C$315,0),1)),""),""))</f>
        <v/>
      </c>
      <c r="FZ207" s="338">
        <f t="shared" ref="FZ207:FZ270" si="444">IF($FY$13=1,IF(AND(ISNUMBER($FV207),ISNUMBER(B207)),INDEX($FX$15:$FX$314,$B207,1),""),"")</f>
        <v>0</v>
      </c>
      <c r="GA207" s="316" t="str">
        <f t="shared" ref="GA207:GA270" si="445">IF(ISNUMBER($FT207),INDEX($DJ$15:$EM$314,$FU207,GC$5),"")</f>
        <v/>
      </c>
      <c r="GB207" s="28" t="str">
        <f t="shared" ref="GB207:GB270" si="446">IF(GA207="","",IF(GA207=GA208,1,""))</f>
        <v/>
      </c>
      <c r="GC207" s="243"/>
      <c r="GD207" s="72"/>
      <c r="GE207" s="72"/>
      <c r="GF207" s="72"/>
      <c r="GG207" s="72"/>
      <c r="GH207" s="72"/>
      <c r="GI207" s="72"/>
      <c r="GJ207" s="72"/>
      <c r="GK207" s="72"/>
      <c r="GL207" s="72"/>
      <c r="GM207" s="72"/>
      <c r="GN207" s="72"/>
      <c r="GO207" s="279" t="str">
        <f>IF(IF(ISNUMBER(MATCH(INDEX($HA207:$LB207,1,GO$14),$GA$15:$GA$313,0)),1,"")=1,INDEX($HA207:$LB207,1,GO$14),"")</f>
        <v/>
      </c>
      <c r="GP207" s="286" t="str">
        <f t="shared" ref="GP207:GP250" si="447">IF(GO207="","",IF(ISNUMBER(MATCH(GO207,$C$15:$C$316,0)),INDEX($EN$15:$FQ$316,MATCH(GO207,$C$15:$C$316,0),$GC$5),"-"))</f>
        <v/>
      </c>
      <c r="GQ207" s="72"/>
      <c r="GR207" s="339" t="str">
        <f>IF(ISNUMBER(IF207),INDEX($GA$15:$GA$313,MATCH(IF207,$IE$15:$IE$190,0),1),"")</f>
        <v/>
      </c>
      <c r="GS207" s="341" t="str">
        <f t="shared" ref="GS207:GS270" si="448">IF(GR207="","",INDEX($FZ$15:$FZ$313,MATCH(GR207,$GA$15:$GA$313,0),1))</f>
        <v/>
      </c>
      <c r="GT207" s="340" t="str">
        <f t="shared" ref="GT207:GT270" si="449">IF(GR207="","",INDEX($FY$15:$FY$313,MATCH(GR207,$GA$15:$GA$313,0),1))</f>
        <v/>
      </c>
      <c r="GU207" s="72"/>
      <c r="GV207" s="72"/>
      <c r="GW207" s="72"/>
      <c r="GX207" s="72"/>
      <c r="GY207" s="72"/>
      <c r="GZ207" s="71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293">
        <f>IF(HA207&lt;&gt;"",MAX(HN$14:HN206)+1,0)</f>
        <v>0</v>
      </c>
      <c r="HO207" s="293">
        <f>IF(HB207&lt;&gt;"",MAX(HO$14:HO206)+1,0)</f>
        <v>0</v>
      </c>
      <c r="HP207" s="293">
        <f>IF(HC207&lt;&gt;"",MAX(HP$14:HP206)+1,0)</f>
        <v>0</v>
      </c>
      <c r="HQ207" s="293">
        <f>IF(HD207&lt;&gt;"",MAX(HQ$14:HQ206)+1,0)</f>
        <v>0</v>
      </c>
      <c r="HR207" s="293">
        <f>IF(HE207&lt;&gt;"",MAX(HR$14:HR206)+1,0)</f>
        <v>0</v>
      </c>
      <c r="HS207" s="293">
        <f>IF(HF207&lt;&gt;"",MAX(HS$14:HS206)+1,0)</f>
        <v>0</v>
      </c>
      <c r="HT207" s="293">
        <f>IF(HG207&lt;&gt;"",MAX(HT$14:HT206)+1,0)</f>
        <v>0</v>
      </c>
      <c r="HU207" s="293">
        <f>IF(HH207&lt;&gt;"",MAX(HU$14:HU206)+1,0)</f>
        <v>0</v>
      </c>
      <c r="HV207" s="293">
        <f>IF(HI207&lt;&gt;"",MAX(HV$14:HV206)+1,0)</f>
        <v>0</v>
      </c>
      <c r="HW207" s="293">
        <f>IF(HJ207&lt;&gt;"",MAX(HW$14:HW206)+1,0)</f>
        <v>0</v>
      </c>
      <c r="HX207" s="293">
        <f>IF(HK207&lt;&gt;"",MAX(HX$14:HX206)+1,0)</f>
        <v>0</v>
      </c>
      <c r="HY207" s="293">
        <f>IF(HL207&lt;&gt;"",MAX(HY$14:HY206)+1,0)</f>
        <v>0</v>
      </c>
      <c r="HZ207" s="75" t="str">
        <f t="shared" si="354"/>
        <v/>
      </c>
      <c r="IA207" s="75" t="str">
        <f t="shared" si="355"/>
        <v/>
      </c>
      <c r="IB207" s="75" t="str">
        <f t="shared" si="356"/>
        <v/>
      </c>
      <c r="IC207" s="75" t="str">
        <f t="shared" si="357"/>
        <v/>
      </c>
      <c r="ID207" s="395" t="str">
        <f t="shared" si="358"/>
        <v/>
      </c>
      <c r="IE207" s="394">
        <f>IF(ISNUMBER(MATCH(GA207,$IC$15:$IC$313,0)),0,MAX(IE$14:IE206)+1)</f>
        <v>0</v>
      </c>
      <c r="IF207" s="394" t="str">
        <f t="shared" si="359"/>
        <v/>
      </c>
      <c r="IG207" s="383"/>
      <c r="IH207" s="80"/>
      <c r="II207" s="19"/>
      <c r="IJ207" s="282"/>
      <c r="IK207" s="71"/>
      <c r="IL207" s="19"/>
      <c r="IM207" s="19"/>
      <c r="IN207" s="19"/>
      <c r="IO207" s="19"/>
      <c r="IP207" s="19"/>
      <c r="IQ207" s="19"/>
      <c r="IR207" s="19"/>
      <c r="IS207" s="19"/>
      <c r="IT207" s="19"/>
      <c r="IU207" s="19"/>
      <c r="IV207" s="19"/>
      <c r="IW207" s="19"/>
      <c r="IX207" s="19"/>
      <c r="IY207" s="19"/>
      <c r="IZ207" s="19"/>
      <c r="JW207" s="71"/>
      <c r="JX207" s="293" t="str">
        <f>IF(AND(ISNUMBER(JX$14),ISNUMBER(MATCH($IC207,DJ$15:DJ$313,0))),$IC207,"")</f>
        <v/>
      </c>
      <c r="JY207" s="293" t="str">
        <f>IF(AND(ISNUMBER(JY$14),ISNUMBER(MATCH($IC207,DK$15:DK$313,0))),$IC207,"")</f>
        <v/>
      </c>
      <c r="JZ207" s="293" t="str">
        <f>IF(AND(ISNUMBER(JZ$14),ISNUMBER(MATCH($IC207,DL$15:DL$313,0))),$IC207,"")</f>
        <v/>
      </c>
      <c r="KA207" s="293" t="str">
        <f>IF(AND(ISNUMBER(KA$14),ISNUMBER(MATCH($IC207,DM$15:DM$313,0))),$IC207,"")</f>
        <v/>
      </c>
      <c r="KB207" s="293" t="str">
        <f>IF(AND(ISNUMBER(KB$14),ISNUMBER(MATCH($IC207,DN$15:DN$313,0))),$IC207,"")</f>
        <v/>
      </c>
      <c r="KC207" s="293" t="str">
        <f>IF(AND(ISNUMBER(KC$14),ISNUMBER(MATCH($IC207,DO$15:DO$313,0))),$IC207,"")</f>
        <v/>
      </c>
      <c r="KD207" s="293" t="str">
        <f>IF(AND(ISNUMBER(KD$14),ISNUMBER(MATCH($IC207,DP$15:DP$313,0))),$IC207,"")</f>
        <v/>
      </c>
      <c r="KE207" s="293" t="str">
        <f>IF(AND(ISNUMBER(KE$14),ISNUMBER(MATCH($IC207,DQ$15:DQ$313,0))),$IC207,"")</f>
        <v/>
      </c>
      <c r="KF207" s="293" t="str">
        <f>IF(AND(ISNUMBER(KF$14),ISNUMBER(MATCH($IC207,DR$15:DR$313,0))),$IC207,"")</f>
        <v/>
      </c>
      <c r="KG207" s="293" t="str">
        <f>IF(AND(ISNUMBER(KG$14),ISNUMBER(MATCH($IC207,DS$15:DS$313,0))),$IC207,"")</f>
        <v/>
      </c>
      <c r="KH207" s="293" t="str">
        <f>IF(AND(ISNUMBER(KH$14),ISNUMBER(MATCH($IC207,DT$15:DT$313,0))),$IC207,"")</f>
        <v/>
      </c>
      <c r="KI207" s="293" t="str">
        <f>IF(AND(ISNUMBER(KI$14),ISNUMBER(MATCH($IC207,DU$15:DU$313,0))),$IC207,"")</f>
        <v/>
      </c>
      <c r="KJ207" s="293" t="str">
        <f>IF(AND(ISNUMBER(KJ$14),ISNUMBER(MATCH($IC207,DV$15:DV$313,0))),$IC207,"")</f>
        <v/>
      </c>
      <c r="KK207" s="293" t="str">
        <f>IF(AND(ISNUMBER(KK$14),ISNUMBER(MATCH($IC207,DW$15:DW$313,0))),$IC207,"")</f>
        <v/>
      </c>
      <c r="KL207" s="293" t="str">
        <f>IF(AND(ISNUMBER(KL$14),ISNUMBER(MATCH($IC207,DX$15:DX$313,0))),$IC207,"")</f>
        <v/>
      </c>
      <c r="KM207" s="293" t="str">
        <f>IF(AND(ISNUMBER(KM$14),ISNUMBER(MATCH($IC207,DY$15:DY$313,0))),$IC207,"")</f>
        <v/>
      </c>
      <c r="KN207" s="293" t="str">
        <f>IF(AND(ISNUMBER(KN$14),ISNUMBER(MATCH($IC207,DZ$15:DZ$313,0))),$IC207,"")</f>
        <v/>
      </c>
      <c r="KO207" s="293" t="str">
        <f>IF(AND(ISNUMBER(KO$14),ISNUMBER(MATCH($IC207,EA$15:EA$313,0))),$IC207,"")</f>
        <v/>
      </c>
      <c r="KP207" s="293" t="str">
        <f>IF(AND(ISNUMBER(KP$14),ISNUMBER(MATCH($IC207,EB$15:EB$313,0))),$IC207,"")</f>
        <v/>
      </c>
      <c r="KQ207" s="293" t="str">
        <f>IF(AND(ISNUMBER(KQ$14),ISNUMBER(MATCH($IC207,EC$15:EC$313,0))),$IC207,"")</f>
        <v/>
      </c>
      <c r="KR207" s="293" t="str">
        <f>IF(AND(ISNUMBER(KR$14),ISNUMBER(MATCH($IC207,ED$15:ED$313,0))),$IC207,"")</f>
        <v/>
      </c>
      <c r="KS207" s="293" t="str">
        <f>IF(AND(ISNUMBER(KS$14),ISNUMBER(MATCH($IC207,EE$15:EE$313,0))),$IC207,"")</f>
        <v/>
      </c>
      <c r="KT207" s="293" t="str">
        <f>IF(AND(ISNUMBER(KT$14),ISNUMBER(MATCH($IC207,EF$15:EF$313,0))),$IC207,"")</f>
        <v/>
      </c>
      <c r="KU207" s="293" t="str">
        <f>IF(AND(ISNUMBER(KU$14),ISNUMBER(MATCH($IC207,EG$15:EG$313,0))),$IC207,"")</f>
        <v/>
      </c>
      <c r="KV207" s="293" t="str">
        <f>IF(AND(ISNUMBER(KV$14),ISNUMBER(MATCH($IC207,EH$15:EH$313,0))),$IC207,"")</f>
        <v/>
      </c>
      <c r="KW207" s="293" t="str">
        <f>IF(AND(ISNUMBER(KW$14),ISNUMBER(MATCH($IC207,EI$15:EI$313,0))),$IC207,"")</f>
        <v/>
      </c>
      <c r="KX207" s="293" t="str">
        <f>IF(AND(ISNUMBER(KX$14),ISNUMBER(MATCH($IC207,EJ$15:EJ$313,0))),$IC207,"")</f>
        <v/>
      </c>
      <c r="KY207" s="293" t="str">
        <f>IF(AND(ISNUMBER(KY$14),ISNUMBER(MATCH($IC207,EK$15:EK$313,0))),$IC207,"")</f>
        <v/>
      </c>
      <c r="KZ207" s="293"/>
      <c r="LA207" s="293"/>
      <c r="LB207" s="293"/>
      <c r="LC207" s="75">
        <f>COUNTIF(JX207:KY207,"="&amp;IC207)</f>
        <v>0</v>
      </c>
      <c r="LD207" s="71"/>
      <c r="LE207" s="71"/>
      <c r="LF207" s="71"/>
      <c r="LG207" s="71"/>
      <c r="LH207" s="71"/>
      <c r="LI207" s="71"/>
      <c r="LJ207" s="71"/>
      <c r="LK207" s="71"/>
      <c r="LL207" s="71"/>
      <c r="LM207" s="71"/>
      <c r="LN207" s="71"/>
      <c r="LO207" s="71"/>
      <c r="LP207" s="71"/>
      <c r="LQ207" s="71"/>
    </row>
    <row r="208" spans="1:329" ht="6" customHeight="1" x14ac:dyDescent="0.25">
      <c r="A208" s="80"/>
      <c r="B208" s="305">
        <f t="shared" si="360"/>
        <v>194</v>
      </c>
      <c r="C208" s="207" t="s">
        <v>651</v>
      </c>
      <c r="D208" s="307" t="s">
        <v>656</v>
      </c>
      <c r="E208" s="71"/>
      <c r="F208" s="260"/>
      <c r="G208" s="261"/>
      <c r="H208" s="262"/>
      <c r="I208" s="260"/>
      <c r="J208" s="261"/>
      <c r="K208" s="262"/>
      <c r="L208" s="260"/>
      <c r="M208" s="261"/>
      <c r="N208" s="262"/>
      <c r="O208" s="260"/>
      <c r="P208" s="261"/>
      <c r="Q208" s="262"/>
      <c r="R208" s="260"/>
      <c r="S208" s="261"/>
      <c r="T208" s="262"/>
      <c r="U208" s="260"/>
      <c r="V208" s="261"/>
      <c r="W208" s="262"/>
      <c r="X208" s="260"/>
      <c r="Y208" s="261"/>
      <c r="Z208" s="262"/>
      <c r="AA208" s="260"/>
      <c r="AB208" s="261"/>
      <c r="AC208" s="262"/>
      <c r="AD208" s="260"/>
      <c r="AE208" s="261"/>
      <c r="AF208" s="262"/>
      <c r="AG208" s="260"/>
      <c r="AH208" s="261"/>
      <c r="AI208" s="262"/>
      <c r="AJ208" s="260"/>
      <c r="AK208" s="261"/>
      <c r="AL208" s="262"/>
      <c r="AM208" s="260"/>
      <c r="AN208" s="261"/>
      <c r="AO208" s="262"/>
      <c r="AP208" s="283"/>
      <c r="AQ208" s="356"/>
      <c r="AR208" s="351"/>
      <c r="AS208" s="283"/>
      <c r="AT208" s="356"/>
      <c r="AU208" s="351"/>
      <c r="AV208" s="260"/>
      <c r="AW208" s="261"/>
      <c r="AX208" s="262"/>
      <c r="AY208" s="260"/>
      <c r="AZ208" s="261"/>
      <c r="BA208" s="262"/>
      <c r="BB208" s="260"/>
      <c r="BC208" s="261"/>
      <c r="BD208" s="262"/>
      <c r="BE208" s="260"/>
      <c r="BF208" s="261"/>
      <c r="BG208" s="262"/>
      <c r="BH208" s="260"/>
      <c r="BI208" s="261"/>
      <c r="BJ208" s="262"/>
      <c r="BK208" s="260"/>
      <c r="BL208" s="261"/>
      <c r="BM208" s="262"/>
      <c r="BN208" s="260"/>
      <c r="BO208" s="261"/>
      <c r="BP208" s="262"/>
      <c r="BQ208" s="260"/>
      <c r="BR208" s="261"/>
      <c r="BS208" s="262"/>
      <c r="BT208" s="260"/>
      <c r="BU208" s="261"/>
      <c r="BV208" s="262"/>
      <c r="BW208" s="260"/>
      <c r="BX208" s="261"/>
      <c r="BY208" s="262"/>
      <c r="BZ208" s="260"/>
      <c r="CA208" s="261"/>
      <c r="CB208" s="262"/>
      <c r="CC208" s="260"/>
      <c r="CD208" s="261"/>
      <c r="CE208" s="262"/>
      <c r="CF208" s="376" t="s">
        <v>2</v>
      </c>
      <c r="CG208" s="229"/>
      <c r="CH208" s="230"/>
      <c r="CI208" s="7" t="str">
        <f t="shared" si="361"/>
        <v/>
      </c>
      <c r="CJ208" s="7" t="str">
        <f t="shared" si="362"/>
        <v/>
      </c>
      <c r="CK208" s="7" t="str">
        <f t="shared" si="363"/>
        <v/>
      </c>
      <c r="CL208" s="7" t="str">
        <f t="shared" si="364"/>
        <v/>
      </c>
      <c r="CM208" s="7" t="str">
        <f t="shared" si="365"/>
        <v/>
      </c>
      <c r="CN208" s="7" t="str">
        <f t="shared" si="366"/>
        <v/>
      </c>
      <c r="CO208" s="7" t="str">
        <f t="shared" si="367"/>
        <v/>
      </c>
      <c r="CP208" s="7" t="str">
        <f t="shared" si="368"/>
        <v/>
      </c>
      <c r="CQ208" s="7" t="str">
        <f t="shared" si="369"/>
        <v/>
      </c>
      <c r="CR208" s="7" t="str">
        <f t="shared" si="370"/>
        <v/>
      </c>
      <c r="CS208" s="7" t="str">
        <f t="shared" si="371"/>
        <v/>
      </c>
      <c r="CT208" s="7" t="str">
        <f t="shared" si="372"/>
        <v/>
      </c>
      <c r="CU208" s="7" t="str">
        <f t="shared" si="373"/>
        <v/>
      </c>
      <c r="CV208" s="7" t="str">
        <f t="shared" si="374"/>
        <v/>
      </c>
      <c r="CW208" s="7" t="str">
        <f t="shared" si="375"/>
        <v/>
      </c>
      <c r="CX208" s="7" t="str">
        <f t="shared" si="376"/>
        <v/>
      </c>
      <c r="CY208" s="7" t="str">
        <f t="shared" si="377"/>
        <v/>
      </c>
      <c r="CZ208" s="7" t="str">
        <f t="shared" si="378"/>
        <v/>
      </c>
      <c r="DA208" s="7" t="str">
        <f t="shared" si="379"/>
        <v/>
      </c>
      <c r="DB208" s="7" t="str">
        <f t="shared" si="380"/>
        <v/>
      </c>
      <c r="DC208" s="7" t="str">
        <f t="shared" si="381"/>
        <v/>
      </c>
      <c r="DD208" s="7" t="str">
        <f t="shared" si="382"/>
        <v/>
      </c>
      <c r="DE208" s="7" t="str">
        <f t="shared" si="383"/>
        <v/>
      </c>
      <c r="DF208" s="7">
        <f t="shared" si="384"/>
        <v>38</v>
      </c>
      <c r="DG208" s="7" t="str">
        <f t="shared" si="385"/>
        <v/>
      </c>
      <c r="DH208" s="7" t="str">
        <f t="shared" si="386"/>
        <v/>
      </c>
      <c r="DI208" s="65" t="s">
        <v>2</v>
      </c>
      <c r="DJ208" s="309" t="str">
        <f t="shared" si="387"/>
        <v>-</v>
      </c>
      <c r="DK208" s="309" t="str">
        <f t="shared" si="388"/>
        <v>-</v>
      </c>
      <c r="DL208" s="309" t="str">
        <f t="shared" si="389"/>
        <v>-</v>
      </c>
      <c r="DM208" s="309" t="str">
        <f t="shared" si="390"/>
        <v>-</v>
      </c>
      <c r="DN208" s="309" t="str">
        <f t="shared" si="391"/>
        <v>-</v>
      </c>
      <c r="DO208" s="309" t="str">
        <f t="shared" si="392"/>
        <v>-</v>
      </c>
      <c r="DP208" s="309" t="str">
        <f t="shared" si="393"/>
        <v>-</v>
      </c>
      <c r="DQ208" s="309" t="str">
        <f t="shared" si="394"/>
        <v>-</v>
      </c>
      <c r="DR208" s="309" t="str">
        <f t="shared" si="395"/>
        <v>-</v>
      </c>
      <c r="DS208" s="309" t="str">
        <f t="shared" si="396"/>
        <v>-</v>
      </c>
      <c r="DT208" s="309" t="str">
        <f t="shared" si="397"/>
        <v>-</v>
      </c>
      <c r="DU208" s="309" t="str">
        <f t="shared" si="398"/>
        <v>-</v>
      </c>
      <c r="DV208" s="309" t="str">
        <f t="shared" si="399"/>
        <v>-</v>
      </c>
      <c r="DW208" s="309" t="str">
        <f t="shared" si="400"/>
        <v>-</v>
      </c>
      <c r="DX208" s="309" t="str">
        <f t="shared" si="401"/>
        <v>-</v>
      </c>
      <c r="DY208" s="309" t="str">
        <f t="shared" si="402"/>
        <v>-</v>
      </c>
      <c r="DZ208" s="309" t="str">
        <f t="shared" si="403"/>
        <v>-</v>
      </c>
      <c r="EA208" s="309" t="str">
        <f t="shared" si="404"/>
        <v>-</v>
      </c>
      <c r="EB208" s="309" t="str">
        <f t="shared" si="405"/>
        <v>-</v>
      </c>
      <c r="EC208" s="309" t="str">
        <f t="shared" si="406"/>
        <v>-</v>
      </c>
      <c r="ED208" s="309" t="str">
        <f t="shared" si="407"/>
        <v>-</v>
      </c>
      <c r="EE208" s="309" t="str">
        <f t="shared" si="408"/>
        <v>-</v>
      </c>
      <c r="EF208" s="309" t="str">
        <f t="shared" si="409"/>
        <v>-</v>
      </c>
      <c r="EG208" s="309" t="str">
        <f t="shared" si="410"/>
        <v>preconditioner_drotolerance</v>
      </c>
      <c r="EH208" s="309" t="str">
        <f t="shared" si="411"/>
        <v>-</v>
      </c>
      <c r="EI208" s="309" t="str">
        <f t="shared" si="412"/>
        <v>-</v>
      </c>
      <c r="EJ208" s="7"/>
      <c r="EK208" s="7"/>
      <c r="EL208" s="7"/>
      <c r="EM208" s="34"/>
      <c r="EN208" s="66" t="str">
        <f t="shared" si="413"/>
        <v>-</v>
      </c>
      <c r="EO208" s="66" t="str">
        <f t="shared" si="414"/>
        <v>-</v>
      </c>
      <c r="EP208" s="66" t="str">
        <f t="shared" si="415"/>
        <v>-</v>
      </c>
      <c r="EQ208" s="66" t="str">
        <f t="shared" si="416"/>
        <v>-</v>
      </c>
      <c r="ER208" s="66" t="str">
        <f t="shared" si="417"/>
        <v>-</v>
      </c>
      <c r="ES208" s="66" t="str">
        <f t="shared" si="418"/>
        <v>-</v>
      </c>
      <c r="ET208" s="66" t="str">
        <f t="shared" si="419"/>
        <v>-</v>
      </c>
      <c r="EU208" s="66" t="str">
        <f t="shared" si="420"/>
        <v>-</v>
      </c>
      <c r="EV208" s="66" t="str">
        <f t="shared" si="421"/>
        <v>-</v>
      </c>
      <c r="EW208" s="66" t="str">
        <f t="shared" si="422"/>
        <v>-</v>
      </c>
      <c r="EX208" s="66" t="str">
        <f t="shared" si="423"/>
        <v>-</v>
      </c>
      <c r="EY208" s="66" t="str">
        <f t="shared" si="424"/>
        <v>-</v>
      </c>
      <c r="EZ208" s="66" t="str">
        <f t="shared" si="425"/>
        <v>-</v>
      </c>
      <c r="FA208" s="66" t="str">
        <f t="shared" si="426"/>
        <v>-</v>
      </c>
      <c r="FB208" s="66" t="str">
        <f t="shared" si="427"/>
        <v>-</v>
      </c>
      <c r="FC208" s="66" t="str">
        <f t="shared" si="428"/>
        <v>-</v>
      </c>
      <c r="FD208" s="66" t="str">
        <f t="shared" si="429"/>
        <v>-</v>
      </c>
      <c r="FE208" s="66" t="str">
        <f t="shared" si="430"/>
        <v>-</v>
      </c>
      <c r="FF208" s="66" t="str">
        <f t="shared" si="431"/>
        <v>-</v>
      </c>
      <c r="FG208" s="66" t="str">
        <f t="shared" si="432"/>
        <v>-</v>
      </c>
      <c r="FH208" s="66" t="str">
        <f t="shared" si="433"/>
        <v>-</v>
      </c>
      <c r="FI208" s="66" t="str">
        <f t="shared" si="434"/>
        <v>-</v>
      </c>
      <c r="FJ208" s="66" t="str">
        <f t="shared" si="435"/>
        <v>-</v>
      </c>
      <c r="FK208" s="66">
        <f t="shared" si="436"/>
        <v>1E-3</v>
      </c>
      <c r="FL208" s="66" t="str">
        <f t="shared" si="437"/>
        <v>-</v>
      </c>
      <c r="FM208" s="66" t="str">
        <f t="shared" si="438"/>
        <v>-</v>
      </c>
      <c r="FN208" s="7"/>
      <c r="FO208" s="7"/>
      <c r="FP208" s="7"/>
      <c r="FQ208" s="97"/>
      <c r="FR208" s="71"/>
      <c r="FS208" s="7">
        <f>IF(ISNUMBER(INDEX($CI$15:$DI$314,$B208,GC$5)),MAX(FS$14:FS207)+1,0)</f>
        <v>0</v>
      </c>
      <c r="FT208" s="7" t="str">
        <f t="shared" si="439"/>
        <v/>
      </c>
      <c r="FU208" s="7" t="str">
        <f t="shared" si="440"/>
        <v/>
      </c>
      <c r="FV208" s="291">
        <f t="shared" si="441"/>
        <v>194</v>
      </c>
      <c r="FW208" s="291" t="str">
        <f t="shared" si="442"/>
        <v/>
      </c>
      <c r="FX208" s="291"/>
      <c r="FY208" s="85" t="str">
        <f t="shared" si="443"/>
        <v/>
      </c>
      <c r="FZ208" s="338">
        <f t="shared" si="444"/>
        <v>0</v>
      </c>
      <c r="GA208" s="316" t="str">
        <f t="shared" si="445"/>
        <v/>
      </c>
      <c r="GB208" s="28" t="str">
        <f t="shared" si="446"/>
        <v/>
      </c>
      <c r="GC208" s="243"/>
      <c r="GD208" s="72"/>
      <c r="GE208" s="72"/>
      <c r="GF208" s="72"/>
      <c r="GG208" s="72"/>
      <c r="GH208" s="72"/>
      <c r="GI208" s="72"/>
      <c r="GJ208" s="72"/>
      <c r="GK208" s="72"/>
      <c r="GL208" s="72"/>
      <c r="GM208" s="72"/>
      <c r="GN208" s="72"/>
      <c r="GO208" s="279" t="str">
        <f>IF(IF(ISNUMBER(MATCH(INDEX($HA208:$LB208,1,GO$14),$GA$15:$GA$313,0)),1,"")=1,INDEX($HA208:$LB208,1,GO$14),"")</f>
        <v/>
      </c>
      <c r="GP208" s="286" t="str">
        <f t="shared" si="447"/>
        <v/>
      </c>
      <c r="GQ208" s="72"/>
      <c r="GR208" s="339" t="str">
        <f>IF(ISNUMBER(IF208),INDEX($GA$15:$GA$313,MATCH(IF208,$IE$15:$IE$190,0),1),"")</f>
        <v/>
      </c>
      <c r="GS208" s="341" t="str">
        <f t="shared" si="448"/>
        <v/>
      </c>
      <c r="GT208" s="340" t="str">
        <f t="shared" si="449"/>
        <v/>
      </c>
      <c r="GU208" s="72"/>
      <c r="GV208" s="72"/>
      <c r="GW208" s="72"/>
      <c r="GX208" s="72"/>
      <c r="GY208" s="72"/>
      <c r="GZ208" s="71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293">
        <f>IF(HA208&lt;&gt;"",MAX(HN$14:HN207)+1,0)</f>
        <v>0</v>
      </c>
      <c r="HO208" s="293">
        <f>IF(HB208&lt;&gt;"",MAX(HO$14:HO207)+1,0)</f>
        <v>0</v>
      </c>
      <c r="HP208" s="293">
        <f>IF(HC208&lt;&gt;"",MAX(HP$14:HP207)+1,0)</f>
        <v>0</v>
      </c>
      <c r="HQ208" s="293">
        <f>IF(HD208&lt;&gt;"",MAX(HQ$14:HQ207)+1,0)</f>
        <v>0</v>
      </c>
      <c r="HR208" s="293">
        <f>IF(HE208&lt;&gt;"",MAX(HR$14:HR207)+1,0)</f>
        <v>0</v>
      </c>
      <c r="HS208" s="293">
        <f>IF(HF208&lt;&gt;"",MAX(HS$14:HS207)+1,0)</f>
        <v>0</v>
      </c>
      <c r="HT208" s="293">
        <f>IF(HG208&lt;&gt;"",MAX(HT$14:HT207)+1,0)</f>
        <v>0</v>
      </c>
      <c r="HU208" s="293">
        <f>IF(HH208&lt;&gt;"",MAX(HU$14:HU207)+1,0)</f>
        <v>0</v>
      </c>
      <c r="HV208" s="293">
        <f>IF(HI208&lt;&gt;"",MAX(HV$14:HV207)+1,0)</f>
        <v>0</v>
      </c>
      <c r="HW208" s="293">
        <f>IF(HJ208&lt;&gt;"",MAX(HW$14:HW207)+1,0)</f>
        <v>0</v>
      </c>
      <c r="HX208" s="293">
        <f>IF(HK208&lt;&gt;"",MAX(HX$14:HX207)+1,0)</f>
        <v>0</v>
      </c>
      <c r="HY208" s="293">
        <f>IF(HL208&lt;&gt;"",MAX(HY$14:HY207)+1,0)</f>
        <v>0</v>
      </c>
      <c r="HZ208" s="75" t="str">
        <f t="shared" ref="HZ208:HZ271" si="450">IF(B208&gt;$HZ$12,"",_xlfn.IFS(B208&lt;=HN$12,$HN$13,B208&lt;=HO$12,$HO$13,B208&lt;=HP$12,$HP$13,B208&lt;=HQ$12,$HQ$13,B208&lt;=HR$12,$HR$13,B208&lt;=HS$12,$HS$13,B208&lt;=HT$12,$HT$13,B208&lt;=HU$12,$HU$13,B208&lt;=HV$12,$HV$13,B208&lt;=HW$12,$HW$13,B208&lt;=HX$12,$HX$13,B208&lt;=HY$12,$HY$13))</f>
        <v/>
      </c>
      <c r="IA208" s="75" t="str">
        <f t="shared" ref="IA208:IA271" si="451">IF(HZ208="","",IF(HZ207=HZ208,0,1))</f>
        <v/>
      </c>
      <c r="IB208" s="75" t="str">
        <f t="shared" ref="IB208:IB271" si="452">IF(HZ208="","",IF(IA208=1,1,IB207+1))</f>
        <v/>
      </c>
      <c r="IC208" s="75" t="str">
        <f t="shared" ref="IC208:IC271" si="453">IF(ISNUMBER(HZ208),INDEX($HA$15:$HL$67,IB208,HZ208),"")</f>
        <v/>
      </c>
      <c r="ID208" s="395" t="str">
        <f t="shared" ref="ID208:ID271" si="454">IF(GA208="","",MATCH(GA208,$IC$15:$IC$313,0))</f>
        <v/>
      </c>
      <c r="IE208" s="394">
        <f>IF(ISNUMBER(MATCH(GA208,$IC$15:$IC$313,0)),0,MAX(IE$14:IE207)+1)</f>
        <v>0</v>
      </c>
      <c r="IF208" s="394" t="str">
        <f t="shared" ref="IF208:IF271" si="455">IF(B208&lt;=$IF$14,B208,"")</f>
        <v/>
      </c>
      <c r="IG208" s="383"/>
      <c r="IH208" s="80"/>
      <c r="II208" s="19"/>
      <c r="IJ208" s="282"/>
      <c r="IK208" s="71"/>
      <c r="IL208" s="19"/>
      <c r="IM208" s="19"/>
      <c r="IN208" s="19"/>
      <c r="IO208" s="19"/>
      <c r="IP208" s="19"/>
      <c r="IQ208" s="19"/>
      <c r="IR208" s="19"/>
      <c r="IS208" s="19"/>
      <c r="IT208" s="19"/>
      <c r="IU208" s="19"/>
      <c r="IV208" s="19"/>
      <c r="IW208" s="19"/>
      <c r="IX208" s="19"/>
      <c r="IY208" s="19"/>
      <c r="IZ208" s="19"/>
      <c r="JW208" s="71"/>
      <c r="JX208" s="293" t="str">
        <f>IF(AND(ISNUMBER(JX$14),ISNUMBER(MATCH($IC208,DJ$15:DJ$313,0))),$IC208,"")</f>
        <v/>
      </c>
      <c r="JY208" s="293" t="str">
        <f>IF(AND(ISNUMBER(JY$14),ISNUMBER(MATCH($IC208,DK$15:DK$313,0))),$IC208,"")</f>
        <v/>
      </c>
      <c r="JZ208" s="293" t="str">
        <f>IF(AND(ISNUMBER(JZ$14),ISNUMBER(MATCH($IC208,DL$15:DL$313,0))),$IC208,"")</f>
        <v/>
      </c>
      <c r="KA208" s="293" t="str">
        <f>IF(AND(ISNUMBER(KA$14),ISNUMBER(MATCH($IC208,DM$15:DM$313,0))),$IC208,"")</f>
        <v/>
      </c>
      <c r="KB208" s="293" t="str">
        <f>IF(AND(ISNUMBER(KB$14),ISNUMBER(MATCH($IC208,DN$15:DN$313,0))),$IC208,"")</f>
        <v/>
      </c>
      <c r="KC208" s="293" t="str">
        <f>IF(AND(ISNUMBER(KC$14),ISNUMBER(MATCH($IC208,DO$15:DO$313,0))),$IC208,"")</f>
        <v/>
      </c>
      <c r="KD208" s="293" t="str">
        <f>IF(AND(ISNUMBER(KD$14),ISNUMBER(MATCH($IC208,DP$15:DP$313,0))),$IC208,"")</f>
        <v/>
      </c>
      <c r="KE208" s="293" t="str">
        <f>IF(AND(ISNUMBER(KE$14),ISNUMBER(MATCH($IC208,DQ$15:DQ$313,0))),$IC208,"")</f>
        <v/>
      </c>
      <c r="KF208" s="293" t="str">
        <f>IF(AND(ISNUMBER(KF$14),ISNUMBER(MATCH($IC208,DR$15:DR$313,0))),$IC208,"")</f>
        <v/>
      </c>
      <c r="KG208" s="293" t="str">
        <f>IF(AND(ISNUMBER(KG$14),ISNUMBER(MATCH($IC208,DS$15:DS$313,0))),$IC208,"")</f>
        <v/>
      </c>
      <c r="KH208" s="293" t="str">
        <f>IF(AND(ISNUMBER(KH$14),ISNUMBER(MATCH($IC208,DT$15:DT$313,0))),$IC208,"")</f>
        <v/>
      </c>
      <c r="KI208" s="293" t="str">
        <f>IF(AND(ISNUMBER(KI$14),ISNUMBER(MATCH($IC208,DU$15:DU$313,0))),$IC208,"")</f>
        <v/>
      </c>
      <c r="KJ208" s="293" t="str">
        <f>IF(AND(ISNUMBER(KJ$14),ISNUMBER(MATCH($IC208,DV$15:DV$313,0))),$IC208,"")</f>
        <v/>
      </c>
      <c r="KK208" s="293" t="str">
        <f>IF(AND(ISNUMBER(KK$14),ISNUMBER(MATCH($IC208,DW$15:DW$313,0))),$IC208,"")</f>
        <v/>
      </c>
      <c r="KL208" s="293" t="str">
        <f>IF(AND(ISNUMBER(KL$14),ISNUMBER(MATCH($IC208,DX$15:DX$313,0))),$IC208,"")</f>
        <v/>
      </c>
      <c r="KM208" s="293" t="str">
        <f>IF(AND(ISNUMBER(KM$14),ISNUMBER(MATCH($IC208,DY$15:DY$313,0))),$IC208,"")</f>
        <v/>
      </c>
      <c r="KN208" s="293" t="str">
        <f>IF(AND(ISNUMBER(KN$14),ISNUMBER(MATCH($IC208,DZ$15:DZ$313,0))),$IC208,"")</f>
        <v/>
      </c>
      <c r="KO208" s="293" t="str">
        <f>IF(AND(ISNUMBER(KO$14),ISNUMBER(MATCH($IC208,EA$15:EA$313,0))),$IC208,"")</f>
        <v/>
      </c>
      <c r="KP208" s="293" t="str">
        <f>IF(AND(ISNUMBER(KP$14),ISNUMBER(MATCH($IC208,EB$15:EB$313,0))),$IC208,"")</f>
        <v/>
      </c>
      <c r="KQ208" s="293" t="str">
        <f>IF(AND(ISNUMBER(KQ$14),ISNUMBER(MATCH($IC208,EC$15:EC$313,0))),$IC208,"")</f>
        <v/>
      </c>
      <c r="KR208" s="293" t="str">
        <f>IF(AND(ISNUMBER(KR$14),ISNUMBER(MATCH($IC208,ED$15:ED$313,0))),$IC208,"")</f>
        <v/>
      </c>
      <c r="KS208" s="293" t="str">
        <f>IF(AND(ISNUMBER(KS$14),ISNUMBER(MATCH($IC208,EE$15:EE$313,0))),$IC208,"")</f>
        <v/>
      </c>
      <c r="KT208" s="293" t="str">
        <f>IF(AND(ISNUMBER(KT$14),ISNUMBER(MATCH($IC208,EF$15:EF$313,0))),$IC208,"")</f>
        <v/>
      </c>
      <c r="KU208" s="293" t="str">
        <f>IF(AND(ISNUMBER(KU$14),ISNUMBER(MATCH($IC208,EG$15:EG$313,0))),$IC208,"")</f>
        <v/>
      </c>
      <c r="KV208" s="293" t="str">
        <f>IF(AND(ISNUMBER(KV$14),ISNUMBER(MATCH($IC208,EH$15:EH$313,0))),$IC208,"")</f>
        <v/>
      </c>
      <c r="KW208" s="293" t="str">
        <f>IF(AND(ISNUMBER(KW$14),ISNUMBER(MATCH($IC208,EI$15:EI$313,0))),$IC208,"")</f>
        <v/>
      </c>
      <c r="KX208" s="293" t="str">
        <f>IF(AND(ISNUMBER(KX$14),ISNUMBER(MATCH($IC208,EJ$15:EJ$313,0))),$IC208,"")</f>
        <v/>
      </c>
      <c r="KY208" s="293" t="str">
        <f>IF(AND(ISNUMBER(KY$14),ISNUMBER(MATCH($IC208,EK$15:EK$313,0))),$IC208,"")</f>
        <v/>
      </c>
      <c r="KZ208" s="293"/>
      <c r="LA208" s="293"/>
      <c r="LB208" s="293"/>
      <c r="LC208" s="75">
        <f>COUNTIF(JX208:KY208,"="&amp;IC208)</f>
        <v>0</v>
      </c>
      <c r="LD208" s="71"/>
      <c r="LE208" s="71"/>
      <c r="LF208" s="71"/>
      <c r="LG208" s="71"/>
      <c r="LH208" s="71"/>
      <c r="LI208" s="71"/>
      <c r="LJ208" s="71"/>
      <c r="LK208" s="71"/>
      <c r="LL208" s="71"/>
      <c r="LM208" s="71"/>
      <c r="LN208" s="71"/>
      <c r="LO208" s="71"/>
      <c r="LP208" s="71"/>
      <c r="LQ208" s="71"/>
    </row>
    <row r="209" spans="1:329" ht="6" customHeight="1" x14ac:dyDescent="0.25">
      <c r="A209" s="80"/>
      <c r="B209" s="305">
        <f t="shared" ref="B209:B272" si="456">IF(C209="","",ROW()-$A$14)</f>
        <v>195</v>
      </c>
      <c r="C209" s="207" t="s">
        <v>645</v>
      </c>
      <c r="D209" s="307" t="s">
        <v>567</v>
      </c>
      <c r="E209" s="71"/>
      <c r="F209" s="260"/>
      <c r="G209" s="261"/>
      <c r="H209" s="262"/>
      <c r="I209" s="260"/>
      <c r="J209" s="261"/>
      <c r="K209" s="262"/>
      <c r="L209" s="260"/>
      <c r="M209" s="261"/>
      <c r="N209" s="262"/>
      <c r="O209" s="260"/>
      <c r="P209" s="261"/>
      <c r="Q209" s="262"/>
      <c r="R209" s="260"/>
      <c r="S209" s="261"/>
      <c r="T209" s="262"/>
      <c r="U209" s="260"/>
      <c r="V209" s="261"/>
      <c r="W209" s="262"/>
      <c r="X209" s="260"/>
      <c r="Y209" s="261"/>
      <c r="Z209" s="262"/>
      <c r="AA209" s="260"/>
      <c r="AB209" s="261"/>
      <c r="AC209" s="262"/>
      <c r="AD209" s="260"/>
      <c r="AE209" s="261"/>
      <c r="AF209" s="262"/>
      <c r="AG209" s="260"/>
      <c r="AH209" s="261"/>
      <c r="AI209" s="262"/>
      <c r="AJ209" s="260"/>
      <c r="AK209" s="261"/>
      <c r="AL209" s="262"/>
      <c r="AM209" s="260"/>
      <c r="AN209" s="261"/>
      <c r="AO209" s="262"/>
      <c r="AP209" s="283"/>
      <c r="AQ209" s="356"/>
      <c r="AR209" s="351"/>
      <c r="AS209" s="283"/>
      <c r="AT209" s="356"/>
      <c r="AU209" s="351"/>
      <c r="AV209" s="260"/>
      <c r="AW209" s="261"/>
      <c r="AX209" s="262"/>
      <c r="AY209" s="260"/>
      <c r="AZ209" s="261"/>
      <c r="BA209" s="262"/>
      <c r="BB209" s="260"/>
      <c r="BC209" s="261"/>
      <c r="BD209" s="262"/>
      <c r="BE209" s="260"/>
      <c r="BF209" s="261"/>
      <c r="BG209" s="262"/>
      <c r="BH209" s="260"/>
      <c r="BI209" s="261"/>
      <c r="BJ209" s="262"/>
      <c r="BK209" s="260"/>
      <c r="BL209" s="261"/>
      <c r="BM209" s="262"/>
      <c r="BN209" s="260"/>
      <c r="BO209" s="261"/>
      <c r="BP209" s="262"/>
      <c r="BQ209" s="260"/>
      <c r="BR209" s="261"/>
      <c r="BS209" s="262"/>
      <c r="BT209" s="260"/>
      <c r="BU209" s="261"/>
      <c r="BV209" s="262"/>
      <c r="BW209" s="260"/>
      <c r="BX209" s="261"/>
      <c r="BY209" s="262"/>
      <c r="BZ209" s="260"/>
      <c r="CA209" s="261"/>
      <c r="CB209" s="262"/>
      <c r="CC209" s="260"/>
      <c r="CD209" s="261"/>
      <c r="CE209" s="262"/>
      <c r="CF209" s="376" t="s">
        <v>2</v>
      </c>
      <c r="CG209" s="229"/>
      <c r="CH209" s="230"/>
      <c r="CI209" s="7" t="str">
        <f t="shared" si="361"/>
        <v/>
      </c>
      <c r="CJ209" s="7" t="str">
        <f t="shared" si="362"/>
        <v/>
      </c>
      <c r="CK209" s="7" t="str">
        <f t="shared" si="363"/>
        <v/>
      </c>
      <c r="CL209" s="7" t="str">
        <f t="shared" si="364"/>
        <v/>
      </c>
      <c r="CM209" s="7" t="str">
        <f t="shared" si="365"/>
        <v/>
      </c>
      <c r="CN209" s="7" t="str">
        <f t="shared" si="366"/>
        <v/>
      </c>
      <c r="CO209" s="7" t="str">
        <f t="shared" si="367"/>
        <v/>
      </c>
      <c r="CP209" s="7" t="str">
        <f t="shared" si="368"/>
        <v/>
      </c>
      <c r="CQ209" s="7" t="str">
        <f t="shared" si="369"/>
        <v/>
      </c>
      <c r="CR209" s="7" t="str">
        <f t="shared" si="370"/>
        <v/>
      </c>
      <c r="CS209" s="7" t="str">
        <f t="shared" si="371"/>
        <v/>
      </c>
      <c r="CT209" s="7" t="str">
        <f t="shared" si="372"/>
        <v/>
      </c>
      <c r="CU209" s="7" t="str">
        <f t="shared" si="373"/>
        <v/>
      </c>
      <c r="CV209" s="7" t="str">
        <f t="shared" si="374"/>
        <v/>
      </c>
      <c r="CW209" s="7" t="str">
        <f t="shared" si="375"/>
        <v/>
      </c>
      <c r="CX209" s="7" t="str">
        <f t="shared" si="376"/>
        <v/>
      </c>
      <c r="CY209" s="7" t="str">
        <f t="shared" si="377"/>
        <v/>
      </c>
      <c r="CZ209" s="7" t="str">
        <f t="shared" si="378"/>
        <v/>
      </c>
      <c r="DA209" s="7" t="str">
        <f t="shared" si="379"/>
        <v/>
      </c>
      <c r="DB209" s="7" t="str">
        <f t="shared" si="380"/>
        <v/>
      </c>
      <c r="DC209" s="7" t="str">
        <f t="shared" si="381"/>
        <v/>
      </c>
      <c r="DD209" s="7" t="str">
        <f t="shared" si="382"/>
        <v/>
      </c>
      <c r="DE209" s="7" t="str">
        <f t="shared" si="383"/>
        <v/>
      </c>
      <c r="DF209" s="7" t="str">
        <f t="shared" si="384"/>
        <v/>
      </c>
      <c r="DG209" s="7">
        <f t="shared" si="385"/>
        <v>8</v>
      </c>
      <c r="DH209" s="7" t="str">
        <f t="shared" si="386"/>
        <v/>
      </c>
      <c r="DI209" s="65" t="s">
        <v>2</v>
      </c>
      <c r="DJ209" s="309" t="str">
        <f t="shared" si="387"/>
        <v>-</v>
      </c>
      <c r="DK209" s="309" t="str">
        <f t="shared" si="388"/>
        <v>-</v>
      </c>
      <c r="DL209" s="309" t="str">
        <f t="shared" si="389"/>
        <v>-</v>
      </c>
      <c r="DM209" s="309" t="str">
        <f t="shared" si="390"/>
        <v>-</v>
      </c>
      <c r="DN209" s="309" t="str">
        <f t="shared" si="391"/>
        <v>-</v>
      </c>
      <c r="DO209" s="309" t="str">
        <f t="shared" si="392"/>
        <v>-</v>
      </c>
      <c r="DP209" s="309" t="str">
        <f t="shared" si="393"/>
        <v>-</v>
      </c>
      <c r="DQ209" s="309" t="str">
        <f t="shared" si="394"/>
        <v>-</v>
      </c>
      <c r="DR209" s="309" t="str">
        <f t="shared" si="395"/>
        <v>-</v>
      </c>
      <c r="DS209" s="309" t="str">
        <f t="shared" si="396"/>
        <v>-</v>
      </c>
      <c r="DT209" s="309" t="str">
        <f t="shared" si="397"/>
        <v>-</v>
      </c>
      <c r="DU209" s="309" t="str">
        <f t="shared" si="398"/>
        <v>-</v>
      </c>
      <c r="DV209" s="309" t="str">
        <f t="shared" si="399"/>
        <v>-</v>
      </c>
      <c r="DW209" s="309" t="str">
        <f t="shared" si="400"/>
        <v>-</v>
      </c>
      <c r="DX209" s="309" t="str">
        <f t="shared" si="401"/>
        <v>-</v>
      </c>
      <c r="DY209" s="309" t="str">
        <f t="shared" si="402"/>
        <v>-</v>
      </c>
      <c r="DZ209" s="309" t="str">
        <f t="shared" si="403"/>
        <v>-</v>
      </c>
      <c r="EA209" s="309" t="str">
        <f t="shared" si="404"/>
        <v>-</v>
      </c>
      <c r="EB209" s="309" t="str">
        <f t="shared" si="405"/>
        <v>-</v>
      </c>
      <c r="EC209" s="309" t="str">
        <f t="shared" si="406"/>
        <v>-</v>
      </c>
      <c r="ED209" s="309" t="str">
        <f t="shared" si="407"/>
        <v>-</v>
      </c>
      <c r="EE209" s="309" t="str">
        <f t="shared" si="408"/>
        <v>-</v>
      </c>
      <c r="EF209" s="309" t="str">
        <f t="shared" si="409"/>
        <v>-</v>
      </c>
      <c r="EG209" s="309" t="str">
        <f t="shared" si="410"/>
        <v>-</v>
      </c>
      <c r="EH209" s="309" t="str">
        <f t="shared" si="411"/>
        <v>LPF</v>
      </c>
      <c r="EI209" s="309" t="str">
        <f t="shared" si="412"/>
        <v>-</v>
      </c>
      <c r="EJ209" s="7"/>
      <c r="EK209" s="7"/>
      <c r="EL209" s="7"/>
      <c r="EM209" s="34"/>
      <c r="EN209" s="66" t="str">
        <f t="shared" si="413"/>
        <v>-</v>
      </c>
      <c r="EO209" s="66" t="str">
        <f t="shared" si="414"/>
        <v>-</v>
      </c>
      <c r="EP209" s="66" t="str">
        <f t="shared" si="415"/>
        <v>-</v>
      </c>
      <c r="EQ209" s="66" t="str">
        <f t="shared" si="416"/>
        <v>-</v>
      </c>
      <c r="ER209" s="66" t="str">
        <f t="shared" si="417"/>
        <v>-</v>
      </c>
      <c r="ES209" s="66" t="str">
        <f t="shared" si="418"/>
        <v>-</v>
      </c>
      <c r="ET209" s="66" t="str">
        <f t="shared" si="419"/>
        <v>-</v>
      </c>
      <c r="EU209" s="66" t="str">
        <f t="shared" si="420"/>
        <v>-</v>
      </c>
      <c r="EV209" s="66" t="str">
        <f t="shared" si="421"/>
        <v>-</v>
      </c>
      <c r="EW209" s="66" t="str">
        <f t="shared" si="422"/>
        <v>-</v>
      </c>
      <c r="EX209" s="66" t="str">
        <f t="shared" si="423"/>
        <v>-</v>
      </c>
      <c r="EY209" s="66" t="str">
        <f t="shared" si="424"/>
        <v>-</v>
      </c>
      <c r="EZ209" s="66" t="str">
        <f t="shared" si="425"/>
        <v>-</v>
      </c>
      <c r="FA209" s="66" t="str">
        <f t="shared" si="426"/>
        <v>-</v>
      </c>
      <c r="FB209" s="66" t="str">
        <f t="shared" si="427"/>
        <v>-</v>
      </c>
      <c r="FC209" s="66" t="str">
        <f t="shared" si="428"/>
        <v>-</v>
      </c>
      <c r="FD209" s="66" t="str">
        <f t="shared" si="429"/>
        <v>-</v>
      </c>
      <c r="FE209" s="66" t="str">
        <f t="shared" si="430"/>
        <v>-</v>
      </c>
      <c r="FF209" s="66" t="str">
        <f t="shared" si="431"/>
        <v>-</v>
      </c>
      <c r="FG209" s="66" t="str">
        <f t="shared" si="432"/>
        <v>-</v>
      </c>
      <c r="FH209" s="66" t="str">
        <f t="shared" si="433"/>
        <v>-</v>
      </c>
      <c r="FI209" s="66" t="str">
        <f t="shared" si="434"/>
        <v>-</v>
      </c>
      <c r="FJ209" s="66" t="str">
        <f t="shared" si="435"/>
        <v>-</v>
      </c>
      <c r="FK209" s="66" t="str">
        <f t="shared" si="436"/>
        <v>-</v>
      </c>
      <c r="FL209" s="66" t="str">
        <f t="shared" si="437"/>
        <v>-</v>
      </c>
      <c r="FM209" s="66" t="str">
        <f t="shared" si="438"/>
        <v>-</v>
      </c>
      <c r="FN209" s="7"/>
      <c r="FO209" s="7"/>
      <c r="FP209" s="7"/>
      <c r="FQ209" s="97"/>
      <c r="FR209" s="71"/>
      <c r="FS209" s="7">
        <f>IF(ISNUMBER(INDEX($CI$15:$DI$314,$B209,GC$5)),MAX(FS$14:FS208)+1,0)</f>
        <v>0</v>
      </c>
      <c r="FT209" s="7" t="str">
        <f t="shared" si="439"/>
        <v/>
      </c>
      <c r="FU209" s="7" t="str">
        <f t="shared" si="440"/>
        <v/>
      </c>
      <c r="FV209" s="291">
        <f t="shared" si="441"/>
        <v>195</v>
      </c>
      <c r="FW209" s="291" t="str">
        <f t="shared" si="442"/>
        <v/>
      </c>
      <c r="FX209" s="291"/>
      <c r="FY209" s="85" t="str">
        <f t="shared" si="443"/>
        <v/>
      </c>
      <c r="FZ209" s="338">
        <f t="shared" si="444"/>
        <v>0</v>
      </c>
      <c r="GA209" s="316" t="str">
        <f t="shared" si="445"/>
        <v/>
      </c>
      <c r="GB209" s="28" t="str">
        <f t="shared" si="446"/>
        <v/>
      </c>
      <c r="GC209" s="243"/>
      <c r="GD209" s="72"/>
      <c r="GE209" s="72"/>
      <c r="GF209" s="72"/>
      <c r="GG209" s="72"/>
      <c r="GH209" s="72"/>
      <c r="GI209" s="72"/>
      <c r="GJ209" s="72"/>
      <c r="GK209" s="72"/>
      <c r="GL209" s="72"/>
      <c r="GM209" s="72"/>
      <c r="GN209" s="72"/>
      <c r="GO209" s="279" t="str">
        <f>IF(IF(ISNUMBER(MATCH(INDEX($HA209:$LB209,1,GO$14),$GA$15:$GA$313,0)),1,"")=1,INDEX($HA209:$LB209,1,GO$14),"")</f>
        <v/>
      </c>
      <c r="GP209" s="286" t="str">
        <f t="shared" si="447"/>
        <v/>
      </c>
      <c r="GQ209" s="72"/>
      <c r="GR209" s="339" t="str">
        <f>IF(ISNUMBER(IF209),INDEX($GA$15:$GA$313,MATCH(IF209,$IE$15:$IE$190,0),1),"")</f>
        <v/>
      </c>
      <c r="GS209" s="341" t="str">
        <f t="shared" si="448"/>
        <v/>
      </c>
      <c r="GT209" s="340" t="str">
        <f t="shared" si="449"/>
        <v/>
      </c>
      <c r="GU209" s="72"/>
      <c r="GV209" s="72"/>
      <c r="GW209" s="72"/>
      <c r="GX209" s="72"/>
      <c r="GY209" s="72"/>
      <c r="GZ209" s="71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293">
        <f>IF(HA209&lt;&gt;"",MAX(HN$14:HN208)+1,0)</f>
        <v>0</v>
      </c>
      <c r="HO209" s="293">
        <f>IF(HB209&lt;&gt;"",MAX(HO$14:HO208)+1,0)</f>
        <v>0</v>
      </c>
      <c r="HP209" s="293">
        <f>IF(HC209&lt;&gt;"",MAX(HP$14:HP208)+1,0)</f>
        <v>0</v>
      </c>
      <c r="HQ209" s="293">
        <f>IF(HD209&lt;&gt;"",MAX(HQ$14:HQ208)+1,0)</f>
        <v>0</v>
      </c>
      <c r="HR209" s="293">
        <f>IF(HE209&lt;&gt;"",MAX(HR$14:HR208)+1,0)</f>
        <v>0</v>
      </c>
      <c r="HS209" s="293">
        <f>IF(HF209&lt;&gt;"",MAX(HS$14:HS208)+1,0)</f>
        <v>0</v>
      </c>
      <c r="HT209" s="293">
        <f>IF(HG209&lt;&gt;"",MAX(HT$14:HT208)+1,0)</f>
        <v>0</v>
      </c>
      <c r="HU209" s="293">
        <f>IF(HH209&lt;&gt;"",MAX(HU$14:HU208)+1,0)</f>
        <v>0</v>
      </c>
      <c r="HV209" s="293">
        <f>IF(HI209&lt;&gt;"",MAX(HV$14:HV208)+1,0)</f>
        <v>0</v>
      </c>
      <c r="HW209" s="293">
        <f>IF(HJ209&lt;&gt;"",MAX(HW$14:HW208)+1,0)</f>
        <v>0</v>
      </c>
      <c r="HX209" s="293">
        <f>IF(HK209&lt;&gt;"",MAX(HX$14:HX208)+1,0)</f>
        <v>0</v>
      </c>
      <c r="HY209" s="293">
        <f>IF(HL209&lt;&gt;"",MAX(HY$14:HY208)+1,0)</f>
        <v>0</v>
      </c>
      <c r="HZ209" s="75" t="str">
        <f t="shared" si="450"/>
        <v/>
      </c>
      <c r="IA209" s="75" t="str">
        <f t="shared" si="451"/>
        <v/>
      </c>
      <c r="IB209" s="75" t="str">
        <f t="shared" si="452"/>
        <v/>
      </c>
      <c r="IC209" s="75" t="str">
        <f t="shared" si="453"/>
        <v/>
      </c>
      <c r="ID209" s="395" t="str">
        <f t="shared" si="454"/>
        <v/>
      </c>
      <c r="IE209" s="394">
        <f>IF(ISNUMBER(MATCH(GA209,$IC$15:$IC$313,0)),0,MAX(IE$14:IE208)+1)</f>
        <v>0</v>
      </c>
      <c r="IF209" s="394" t="str">
        <f t="shared" si="455"/>
        <v/>
      </c>
      <c r="IG209" s="383"/>
      <c r="IH209" s="80"/>
      <c r="II209" s="19"/>
      <c r="IJ209" s="282"/>
      <c r="IK209" s="71"/>
      <c r="IL209" s="19"/>
      <c r="IM209" s="19"/>
      <c r="IN209" s="19"/>
      <c r="IO209" s="19"/>
      <c r="IP209" s="19"/>
      <c r="IQ209" s="19"/>
      <c r="IR209" s="19"/>
      <c r="IS209" s="19"/>
      <c r="IT209" s="19"/>
      <c r="IU209" s="19"/>
      <c r="IV209" s="19"/>
      <c r="IW209" s="19"/>
      <c r="IX209" s="19"/>
      <c r="IY209" s="19"/>
      <c r="IZ209" s="19"/>
      <c r="JW209" s="71"/>
      <c r="JX209" s="293" t="str">
        <f>IF(AND(ISNUMBER(JX$14),ISNUMBER(MATCH($IC209,DJ$15:DJ$313,0))),$IC209,"")</f>
        <v/>
      </c>
      <c r="JY209" s="293" t="str">
        <f>IF(AND(ISNUMBER(JY$14),ISNUMBER(MATCH($IC209,DK$15:DK$313,0))),$IC209,"")</f>
        <v/>
      </c>
      <c r="JZ209" s="293" t="str">
        <f>IF(AND(ISNUMBER(JZ$14),ISNUMBER(MATCH($IC209,DL$15:DL$313,0))),$IC209,"")</f>
        <v/>
      </c>
      <c r="KA209" s="293" t="str">
        <f>IF(AND(ISNUMBER(KA$14),ISNUMBER(MATCH($IC209,DM$15:DM$313,0))),$IC209,"")</f>
        <v/>
      </c>
      <c r="KB209" s="293" t="str">
        <f>IF(AND(ISNUMBER(KB$14),ISNUMBER(MATCH($IC209,DN$15:DN$313,0))),$IC209,"")</f>
        <v/>
      </c>
      <c r="KC209" s="293" t="str">
        <f>IF(AND(ISNUMBER(KC$14),ISNUMBER(MATCH($IC209,DO$15:DO$313,0))),$IC209,"")</f>
        <v/>
      </c>
      <c r="KD209" s="293" t="str">
        <f>IF(AND(ISNUMBER(KD$14),ISNUMBER(MATCH($IC209,DP$15:DP$313,0))),$IC209,"")</f>
        <v/>
      </c>
      <c r="KE209" s="293" t="str">
        <f>IF(AND(ISNUMBER(KE$14),ISNUMBER(MATCH($IC209,DQ$15:DQ$313,0))),$IC209,"")</f>
        <v/>
      </c>
      <c r="KF209" s="293" t="str">
        <f>IF(AND(ISNUMBER(KF$14),ISNUMBER(MATCH($IC209,DR$15:DR$313,0))),$IC209,"")</f>
        <v/>
      </c>
      <c r="KG209" s="293" t="str">
        <f>IF(AND(ISNUMBER(KG$14),ISNUMBER(MATCH($IC209,DS$15:DS$313,0))),$IC209,"")</f>
        <v/>
      </c>
      <c r="KH209" s="293" t="str">
        <f>IF(AND(ISNUMBER(KH$14),ISNUMBER(MATCH($IC209,DT$15:DT$313,0))),$IC209,"")</f>
        <v/>
      </c>
      <c r="KI209" s="293" t="str">
        <f>IF(AND(ISNUMBER(KI$14),ISNUMBER(MATCH($IC209,DU$15:DU$313,0))),$IC209,"")</f>
        <v/>
      </c>
      <c r="KJ209" s="293" t="str">
        <f>IF(AND(ISNUMBER(KJ$14),ISNUMBER(MATCH($IC209,DV$15:DV$313,0))),$IC209,"")</f>
        <v/>
      </c>
      <c r="KK209" s="293" t="str">
        <f>IF(AND(ISNUMBER(KK$14),ISNUMBER(MATCH($IC209,DW$15:DW$313,0))),$IC209,"")</f>
        <v/>
      </c>
      <c r="KL209" s="293" t="str">
        <f>IF(AND(ISNUMBER(KL$14),ISNUMBER(MATCH($IC209,DX$15:DX$313,0))),$IC209,"")</f>
        <v/>
      </c>
      <c r="KM209" s="293" t="str">
        <f>IF(AND(ISNUMBER(KM$14),ISNUMBER(MATCH($IC209,DY$15:DY$313,0))),$IC209,"")</f>
        <v/>
      </c>
      <c r="KN209" s="293" t="str">
        <f>IF(AND(ISNUMBER(KN$14),ISNUMBER(MATCH($IC209,DZ$15:DZ$313,0))),$IC209,"")</f>
        <v/>
      </c>
      <c r="KO209" s="293" t="str">
        <f>IF(AND(ISNUMBER(KO$14),ISNUMBER(MATCH($IC209,EA$15:EA$313,0))),$IC209,"")</f>
        <v/>
      </c>
      <c r="KP209" s="293" t="str">
        <f>IF(AND(ISNUMBER(KP$14),ISNUMBER(MATCH($IC209,EB$15:EB$313,0))),$IC209,"")</f>
        <v/>
      </c>
      <c r="KQ209" s="293" t="str">
        <f>IF(AND(ISNUMBER(KQ$14),ISNUMBER(MATCH($IC209,EC$15:EC$313,0))),$IC209,"")</f>
        <v/>
      </c>
      <c r="KR209" s="293" t="str">
        <f>IF(AND(ISNUMBER(KR$14),ISNUMBER(MATCH($IC209,ED$15:ED$313,0))),$IC209,"")</f>
        <v/>
      </c>
      <c r="KS209" s="293" t="str">
        <f>IF(AND(ISNUMBER(KS$14),ISNUMBER(MATCH($IC209,EE$15:EE$313,0))),$IC209,"")</f>
        <v/>
      </c>
      <c r="KT209" s="293" t="str">
        <f>IF(AND(ISNUMBER(KT$14),ISNUMBER(MATCH($IC209,EF$15:EF$313,0))),$IC209,"")</f>
        <v/>
      </c>
      <c r="KU209" s="293" t="str">
        <f>IF(AND(ISNUMBER(KU$14),ISNUMBER(MATCH($IC209,EG$15:EG$313,0))),$IC209,"")</f>
        <v/>
      </c>
      <c r="KV209" s="293" t="str">
        <f>IF(AND(ISNUMBER(KV$14),ISNUMBER(MATCH($IC209,EH$15:EH$313,0))),$IC209,"")</f>
        <v/>
      </c>
      <c r="KW209" s="293" t="str">
        <f>IF(AND(ISNUMBER(KW$14),ISNUMBER(MATCH($IC209,EI$15:EI$313,0))),$IC209,"")</f>
        <v/>
      </c>
      <c r="KX209" s="293" t="str">
        <f>IF(AND(ISNUMBER(KX$14),ISNUMBER(MATCH($IC209,EJ$15:EJ$313,0))),$IC209,"")</f>
        <v/>
      </c>
      <c r="KY209" s="293" t="str">
        <f>IF(AND(ISNUMBER(KY$14),ISNUMBER(MATCH($IC209,EK$15:EK$313,0))),$IC209,"")</f>
        <v/>
      </c>
      <c r="KZ209" s="293"/>
      <c r="LA209" s="293"/>
      <c r="LB209" s="293"/>
      <c r="LC209" s="75">
        <f>COUNTIF(JX209:KY209,"="&amp;IC209)</f>
        <v>0</v>
      </c>
      <c r="LD209" s="71"/>
      <c r="LE209" s="71"/>
      <c r="LF209" s="71"/>
      <c r="LG209" s="71"/>
      <c r="LH209" s="71"/>
      <c r="LI209" s="71"/>
      <c r="LJ209" s="71"/>
      <c r="LK209" s="71"/>
      <c r="LL209" s="71"/>
      <c r="LM209" s="71"/>
      <c r="LN209" s="71"/>
      <c r="LO209" s="71"/>
      <c r="LP209" s="71"/>
      <c r="LQ209" s="71"/>
    </row>
    <row r="210" spans="1:329" ht="6" customHeight="1" x14ac:dyDescent="0.25">
      <c r="A210" s="80"/>
      <c r="B210" s="305">
        <f t="shared" si="456"/>
        <v>196</v>
      </c>
      <c r="C210" s="207" t="s">
        <v>551</v>
      </c>
      <c r="D210" s="307" t="s">
        <v>568</v>
      </c>
      <c r="E210" s="71"/>
      <c r="F210" s="260"/>
      <c r="G210" s="261"/>
      <c r="H210" s="262"/>
      <c r="I210" s="260"/>
      <c r="J210" s="261"/>
      <c r="K210" s="262"/>
      <c r="L210" s="260"/>
      <c r="M210" s="261"/>
      <c r="N210" s="262"/>
      <c r="O210" s="260"/>
      <c r="P210" s="261"/>
      <c r="Q210" s="262"/>
      <c r="R210" s="260"/>
      <c r="S210" s="261"/>
      <c r="T210" s="262"/>
      <c r="U210" s="260"/>
      <c r="V210" s="261"/>
      <c r="W210" s="262"/>
      <c r="X210" s="260"/>
      <c r="Y210" s="261"/>
      <c r="Z210" s="262"/>
      <c r="AA210" s="260"/>
      <c r="AB210" s="261"/>
      <c r="AC210" s="262"/>
      <c r="AD210" s="260"/>
      <c r="AE210" s="261"/>
      <c r="AF210" s="262"/>
      <c r="AG210" s="260"/>
      <c r="AH210" s="261"/>
      <c r="AI210" s="262"/>
      <c r="AJ210" s="260"/>
      <c r="AK210" s="261"/>
      <c r="AL210" s="262"/>
      <c r="AM210" s="260"/>
      <c r="AN210" s="261"/>
      <c r="AO210" s="262"/>
      <c r="AP210" s="283"/>
      <c r="AQ210" s="356"/>
      <c r="AR210" s="351"/>
      <c r="AS210" s="283"/>
      <c r="AT210" s="356"/>
      <c r="AU210" s="351"/>
      <c r="AV210" s="260"/>
      <c r="AW210" s="261"/>
      <c r="AX210" s="262"/>
      <c r="AY210" s="260"/>
      <c r="AZ210" s="261"/>
      <c r="BA210" s="262"/>
      <c r="BB210" s="260"/>
      <c r="BC210" s="261"/>
      <c r="BD210" s="262"/>
      <c r="BE210" s="260"/>
      <c r="BF210" s="261"/>
      <c r="BG210" s="262"/>
      <c r="BH210" s="260"/>
      <c r="BI210" s="261"/>
      <c r="BJ210" s="262"/>
      <c r="BK210" s="260"/>
      <c r="BL210" s="261"/>
      <c r="BM210" s="262"/>
      <c r="BN210" s="260"/>
      <c r="BO210" s="261"/>
      <c r="BP210" s="262"/>
      <c r="BQ210" s="260"/>
      <c r="BR210" s="261"/>
      <c r="BS210" s="262"/>
      <c r="BT210" s="260"/>
      <c r="BU210" s="261"/>
      <c r="BV210" s="262"/>
      <c r="BW210" s="260"/>
      <c r="BX210" s="261"/>
      <c r="BY210" s="262"/>
      <c r="BZ210" s="260"/>
      <c r="CA210" s="261"/>
      <c r="CB210" s="262"/>
      <c r="CC210" s="260"/>
      <c r="CD210" s="261"/>
      <c r="CE210" s="262"/>
      <c r="CF210" s="376" t="s">
        <v>2</v>
      </c>
      <c r="CG210" s="229"/>
      <c r="CH210" s="230"/>
      <c r="CI210" s="7" t="str">
        <f t="shared" si="361"/>
        <v/>
      </c>
      <c r="CJ210" s="7" t="str">
        <f t="shared" si="362"/>
        <v/>
      </c>
      <c r="CK210" s="7" t="str">
        <f t="shared" si="363"/>
        <v/>
      </c>
      <c r="CL210" s="7" t="str">
        <f t="shared" si="364"/>
        <v/>
      </c>
      <c r="CM210" s="7" t="str">
        <f t="shared" si="365"/>
        <v/>
      </c>
      <c r="CN210" s="7" t="str">
        <f t="shared" si="366"/>
        <v/>
      </c>
      <c r="CO210" s="7" t="str">
        <f t="shared" si="367"/>
        <v/>
      </c>
      <c r="CP210" s="7" t="str">
        <f t="shared" si="368"/>
        <v/>
      </c>
      <c r="CQ210" s="7" t="str">
        <f t="shared" si="369"/>
        <v/>
      </c>
      <c r="CR210" s="7" t="str">
        <f t="shared" si="370"/>
        <v/>
      </c>
      <c r="CS210" s="7" t="str">
        <f t="shared" si="371"/>
        <v/>
      </c>
      <c r="CT210" s="7" t="str">
        <f t="shared" si="372"/>
        <v/>
      </c>
      <c r="CU210" s="7" t="str">
        <f t="shared" si="373"/>
        <v/>
      </c>
      <c r="CV210" s="7" t="str">
        <f t="shared" si="374"/>
        <v/>
      </c>
      <c r="CW210" s="7" t="str">
        <f t="shared" si="375"/>
        <v/>
      </c>
      <c r="CX210" s="7" t="str">
        <f t="shared" si="376"/>
        <v/>
      </c>
      <c r="CY210" s="7" t="str">
        <f t="shared" si="377"/>
        <v/>
      </c>
      <c r="CZ210" s="7" t="str">
        <f t="shared" si="378"/>
        <v/>
      </c>
      <c r="DA210" s="7" t="str">
        <f t="shared" si="379"/>
        <v/>
      </c>
      <c r="DB210" s="7" t="str">
        <f t="shared" si="380"/>
        <v/>
      </c>
      <c r="DC210" s="7" t="str">
        <f t="shared" si="381"/>
        <v/>
      </c>
      <c r="DD210" s="7" t="str">
        <f t="shared" si="382"/>
        <v/>
      </c>
      <c r="DE210" s="7" t="str">
        <f t="shared" si="383"/>
        <v/>
      </c>
      <c r="DF210" s="7" t="str">
        <f t="shared" si="384"/>
        <v/>
      </c>
      <c r="DG210" s="7">
        <f t="shared" si="385"/>
        <v>10</v>
      </c>
      <c r="DH210" s="7" t="str">
        <f t="shared" si="386"/>
        <v/>
      </c>
      <c r="DI210" s="65" t="s">
        <v>2</v>
      </c>
      <c r="DJ210" s="309" t="str">
        <f t="shared" si="387"/>
        <v>-</v>
      </c>
      <c r="DK210" s="309" t="str">
        <f t="shared" si="388"/>
        <v>-</v>
      </c>
      <c r="DL210" s="309" t="str">
        <f t="shared" si="389"/>
        <v>-</v>
      </c>
      <c r="DM210" s="309" t="str">
        <f t="shared" si="390"/>
        <v>-</v>
      </c>
      <c r="DN210" s="309" t="str">
        <f t="shared" si="391"/>
        <v>-</v>
      </c>
      <c r="DO210" s="309" t="str">
        <f t="shared" si="392"/>
        <v>-</v>
      </c>
      <c r="DP210" s="309" t="str">
        <f t="shared" si="393"/>
        <v>-</v>
      </c>
      <c r="DQ210" s="309" t="str">
        <f t="shared" si="394"/>
        <v>-</v>
      </c>
      <c r="DR210" s="309" t="str">
        <f t="shared" si="395"/>
        <v>-</v>
      </c>
      <c r="DS210" s="309" t="str">
        <f t="shared" si="396"/>
        <v>-</v>
      </c>
      <c r="DT210" s="309" t="str">
        <f t="shared" si="397"/>
        <v>-</v>
      </c>
      <c r="DU210" s="309" t="str">
        <f t="shared" si="398"/>
        <v>-</v>
      </c>
      <c r="DV210" s="309" t="str">
        <f t="shared" si="399"/>
        <v>-</v>
      </c>
      <c r="DW210" s="309" t="str">
        <f t="shared" si="400"/>
        <v>-</v>
      </c>
      <c r="DX210" s="309" t="str">
        <f t="shared" si="401"/>
        <v>-</v>
      </c>
      <c r="DY210" s="309" t="str">
        <f t="shared" si="402"/>
        <v>-</v>
      </c>
      <c r="DZ210" s="309" t="str">
        <f t="shared" si="403"/>
        <v>-</v>
      </c>
      <c r="EA210" s="309" t="str">
        <f t="shared" si="404"/>
        <v>-</v>
      </c>
      <c r="EB210" s="309" t="str">
        <f t="shared" si="405"/>
        <v>-</v>
      </c>
      <c r="EC210" s="309" t="str">
        <f t="shared" si="406"/>
        <v>-</v>
      </c>
      <c r="ED210" s="309" t="str">
        <f t="shared" si="407"/>
        <v>-</v>
      </c>
      <c r="EE210" s="309" t="str">
        <f t="shared" si="408"/>
        <v>-</v>
      </c>
      <c r="EF210" s="309" t="str">
        <f t="shared" si="409"/>
        <v>-</v>
      </c>
      <c r="EG210" s="309" t="str">
        <f t="shared" si="410"/>
        <v>-</v>
      </c>
      <c r="EH210" s="309" t="str">
        <f t="shared" si="411"/>
        <v>ipakcb</v>
      </c>
      <c r="EI210" s="309" t="str">
        <f t="shared" si="412"/>
        <v>-</v>
      </c>
      <c r="EJ210" s="7"/>
      <c r="EK210" s="7"/>
      <c r="EL210" s="7"/>
      <c r="EM210" s="34"/>
      <c r="EN210" s="66" t="str">
        <f t="shared" si="413"/>
        <v>-</v>
      </c>
      <c r="EO210" s="66" t="str">
        <f t="shared" si="414"/>
        <v>-</v>
      </c>
      <c r="EP210" s="66" t="str">
        <f t="shared" si="415"/>
        <v>-</v>
      </c>
      <c r="EQ210" s="66" t="str">
        <f t="shared" si="416"/>
        <v>-</v>
      </c>
      <c r="ER210" s="66" t="str">
        <f t="shared" si="417"/>
        <v>-</v>
      </c>
      <c r="ES210" s="66" t="str">
        <f t="shared" si="418"/>
        <v>-</v>
      </c>
      <c r="ET210" s="66" t="str">
        <f t="shared" si="419"/>
        <v>-</v>
      </c>
      <c r="EU210" s="66" t="str">
        <f t="shared" si="420"/>
        <v>-</v>
      </c>
      <c r="EV210" s="66" t="str">
        <f t="shared" si="421"/>
        <v>-</v>
      </c>
      <c r="EW210" s="66" t="str">
        <f t="shared" si="422"/>
        <v>-</v>
      </c>
      <c r="EX210" s="66" t="str">
        <f t="shared" si="423"/>
        <v>-</v>
      </c>
      <c r="EY210" s="66" t="str">
        <f t="shared" si="424"/>
        <v>-</v>
      </c>
      <c r="EZ210" s="66" t="str">
        <f t="shared" si="425"/>
        <v>-</v>
      </c>
      <c r="FA210" s="66" t="str">
        <f t="shared" si="426"/>
        <v>-</v>
      </c>
      <c r="FB210" s="66" t="str">
        <f t="shared" si="427"/>
        <v>-</v>
      </c>
      <c r="FC210" s="66" t="str">
        <f t="shared" si="428"/>
        <v>-</v>
      </c>
      <c r="FD210" s="66" t="str">
        <f t="shared" si="429"/>
        <v>-</v>
      </c>
      <c r="FE210" s="66" t="str">
        <f t="shared" si="430"/>
        <v>-</v>
      </c>
      <c r="FF210" s="66" t="str">
        <f t="shared" si="431"/>
        <v>-</v>
      </c>
      <c r="FG210" s="66" t="str">
        <f t="shared" si="432"/>
        <v>-</v>
      </c>
      <c r="FH210" s="66" t="str">
        <f t="shared" si="433"/>
        <v>-</v>
      </c>
      <c r="FI210" s="66" t="str">
        <f t="shared" si="434"/>
        <v>-</v>
      </c>
      <c r="FJ210" s="66" t="str">
        <f t="shared" si="435"/>
        <v>-</v>
      </c>
      <c r="FK210" s="66" t="str">
        <f t="shared" si="436"/>
        <v>-</v>
      </c>
      <c r="FL210" s="66">
        <f t="shared" si="437"/>
        <v>53</v>
      </c>
      <c r="FM210" s="66" t="str">
        <f t="shared" si="438"/>
        <v>-</v>
      </c>
      <c r="FN210" s="7"/>
      <c r="FO210" s="7"/>
      <c r="FP210" s="7"/>
      <c r="FQ210" s="97"/>
      <c r="FR210" s="71"/>
      <c r="FS210" s="7">
        <f>IF(ISNUMBER(INDEX($CI$15:$DI$314,$B210,GC$5)),MAX(FS$14:FS209)+1,0)</f>
        <v>0</v>
      </c>
      <c r="FT210" s="7" t="str">
        <f t="shared" si="439"/>
        <v/>
      </c>
      <c r="FU210" s="7" t="str">
        <f t="shared" si="440"/>
        <v/>
      </c>
      <c r="FV210" s="291">
        <f t="shared" si="441"/>
        <v>196</v>
      </c>
      <c r="FW210" s="291" t="str">
        <f t="shared" si="442"/>
        <v/>
      </c>
      <c r="FX210" s="291"/>
      <c r="FY210" s="85" t="str">
        <f t="shared" si="443"/>
        <v/>
      </c>
      <c r="FZ210" s="338">
        <f t="shared" si="444"/>
        <v>0</v>
      </c>
      <c r="GA210" s="316" t="str">
        <f t="shared" si="445"/>
        <v/>
      </c>
      <c r="GB210" s="28" t="str">
        <f t="shared" si="446"/>
        <v/>
      </c>
      <c r="GC210" s="243"/>
      <c r="GD210" s="72"/>
      <c r="GE210" s="72"/>
      <c r="GF210" s="72"/>
      <c r="GG210" s="72"/>
      <c r="GH210" s="72"/>
      <c r="GI210" s="72"/>
      <c r="GJ210" s="72"/>
      <c r="GK210" s="72"/>
      <c r="GL210" s="72"/>
      <c r="GM210" s="72"/>
      <c r="GN210" s="72"/>
      <c r="GO210" s="279" t="str">
        <f>IF(IF(ISNUMBER(MATCH(INDEX($HA210:$LB210,1,GO$14),$GA$15:$GA$313,0)),1,"")=1,INDEX($HA210:$LB210,1,GO$14),"")</f>
        <v/>
      </c>
      <c r="GP210" s="286" t="str">
        <f t="shared" si="447"/>
        <v/>
      </c>
      <c r="GQ210" s="72"/>
      <c r="GR210" s="339" t="str">
        <f>IF(ISNUMBER(IF210),INDEX($GA$15:$GA$313,MATCH(IF210,$IE$15:$IE$190,0),1),"")</f>
        <v/>
      </c>
      <c r="GS210" s="341" t="str">
        <f t="shared" si="448"/>
        <v/>
      </c>
      <c r="GT210" s="340" t="str">
        <f t="shared" si="449"/>
        <v/>
      </c>
      <c r="GU210" s="72"/>
      <c r="GV210" s="72"/>
      <c r="GW210" s="72"/>
      <c r="GX210" s="72"/>
      <c r="GY210" s="72"/>
      <c r="GZ210" s="71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293">
        <f>IF(HA210&lt;&gt;"",MAX(HN$14:HN209)+1,0)</f>
        <v>0</v>
      </c>
      <c r="HO210" s="293">
        <f>IF(HB210&lt;&gt;"",MAX(HO$14:HO209)+1,0)</f>
        <v>0</v>
      </c>
      <c r="HP210" s="293">
        <f>IF(HC210&lt;&gt;"",MAX(HP$14:HP209)+1,0)</f>
        <v>0</v>
      </c>
      <c r="HQ210" s="293">
        <f>IF(HD210&lt;&gt;"",MAX(HQ$14:HQ209)+1,0)</f>
        <v>0</v>
      </c>
      <c r="HR210" s="293">
        <f>IF(HE210&lt;&gt;"",MAX(HR$14:HR209)+1,0)</f>
        <v>0</v>
      </c>
      <c r="HS210" s="293">
        <f>IF(HF210&lt;&gt;"",MAX(HS$14:HS209)+1,0)</f>
        <v>0</v>
      </c>
      <c r="HT210" s="293">
        <f>IF(HG210&lt;&gt;"",MAX(HT$14:HT209)+1,0)</f>
        <v>0</v>
      </c>
      <c r="HU210" s="293">
        <f>IF(HH210&lt;&gt;"",MAX(HU$14:HU209)+1,0)</f>
        <v>0</v>
      </c>
      <c r="HV210" s="293">
        <f>IF(HI210&lt;&gt;"",MAX(HV$14:HV209)+1,0)</f>
        <v>0</v>
      </c>
      <c r="HW210" s="293">
        <f>IF(HJ210&lt;&gt;"",MAX(HW$14:HW209)+1,0)</f>
        <v>0</v>
      </c>
      <c r="HX210" s="293">
        <f>IF(HK210&lt;&gt;"",MAX(HX$14:HX209)+1,0)</f>
        <v>0</v>
      </c>
      <c r="HY210" s="293">
        <f>IF(HL210&lt;&gt;"",MAX(HY$14:HY209)+1,0)</f>
        <v>0</v>
      </c>
      <c r="HZ210" s="75" t="str">
        <f t="shared" si="450"/>
        <v/>
      </c>
      <c r="IA210" s="75" t="str">
        <f t="shared" si="451"/>
        <v/>
      </c>
      <c r="IB210" s="75" t="str">
        <f t="shared" si="452"/>
        <v/>
      </c>
      <c r="IC210" s="75" t="str">
        <f t="shared" si="453"/>
        <v/>
      </c>
      <c r="ID210" s="395" t="str">
        <f t="shared" si="454"/>
        <v/>
      </c>
      <c r="IE210" s="394">
        <f>IF(ISNUMBER(MATCH(GA210,$IC$15:$IC$313,0)),0,MAX(IE$14:IE209)+1)</f>
        <v>0</v>
      </c>
      <c r="IF210" s="394" t="str">
        <f t="shared" si="455"/>
        <v/>
      </c>
      <c r="IG210" s="383"/>
      <c r="IH210" s="80"/>
      <c r="II210" s="19"/>
      <c r="IJ210" s="282"/>
      <c r="IK210" s="71"/>
      <c r="IL210" s="19"/>
      <c r="IM210" s="19"/>
      <c r="IN210" s="19"/>
      <c r="IO210" s="19"/>
      <c r="IP210" s="19"/>
      <c r="IQ210" s="19"/>
      <c r="IR210" s="19"/>
      <c r="IS210" s="19"/>
      <c r="IT210" s="19"/>
      <c r="IU210" s="19"/>
      <c r="IV210" s="19"/>
      <c r="IW210" s="19"/>
      <c r="IX210" s="19"/>
      <c r="IY210" s="19"/>
      <c r="IZ210" s="19"/>
      <c r="JW210" s="71"/>
      <c r="JX210" s="293" t="str">
        <f>IF(AND(ISNUMBER(JX$14),ISNUMBER(MATCH($IC210,DJ$15:DJ$313,0))),$IC210,"")</f>
        <v/>
      </c>
      <c r="JY210" s="293" t="str">
        <f>IF(AND(ISNUMBER(JY$14),ISNUMBER(MATCH($IC210,DK$15:DK$313,0))),$IC210,"")</f>
        <v/>
      </c>
      <c r="JZ210" s="293" t="str">
        <f>IF(AND(ISNUMBER(JZ$14),ISNUMBER(MATCH($IC210,DL$15:DL$313,0))),$IC210,"")</f>
        <v/>
      </c>
      <c r="KA210" s="293" t="str">
        <f>IF(AND(ISNUMBER(KA$14),ISNUMBER(MATCH($IC210,DM$15:DM$313,0))),$IC210,"")</f>
        <v/>
      </c>
      <c r="KB210" s="293" t="str">
        <f>IF(AND(ISNUMBER(KB$14),ISNUMBER(MATCH($IC210,DN$15:DN$313,0))),$IC210,"")</f>
        <v/>
      </c>
      <c r="KC210" s="293" t="str">
        <f>IF(AND(ISNUMBER(KC$14),ISNUMBER(MATCH($IC210,DO$15:DO$313,0))),$IC210,"")</f>
        <v/>
      </c>
      <c r="KD210" s="293" t="str">
        <f>IF(AND(ISNUMBER(KD$14),ISNUMBER(MATCH($IC210,DP$15:DP$313,0))),$IC210,"")</f>
        <v/>
      </c>
      <c r="KE210" s="293" t="str">
        <f>IF(AND(ISNUMBER(KE$14),ISNUMBER(MATCH($IC210,DQ$15:DQ$313,0))),$IC210,"")</f>
        <v/>
      </c>
      <c r="KF210" s="293" t="str">
        <f>IF(AND(ISNUMBER(KF$14),ISNUMBER(MATCH($IC210,DR$15:DR$313,0))),$IC210,"")</f>
        <v/>
      </c>
      <c r="KG210" s="293" t="str">
        <f>IF(AND(ISNUMBER(KG$14),ISNUMBER(MATCH($IC210,DS$15:DS$313,0))),$IC210,"")</f>
        <v/>
      </c>
      <c r="KH210" s="293" t="str">
        <f>IF(AND(ISNUMBER(KH$14),ISNUMBER(MATCH($IC210,DT$15:DT$313,0))),$IC210,"")</f>
        <v/>
      </c>
      <c r="KI210" s="293" t="str">
        <f>IF(AND(ISNUMBER(KI$14),ISNUMBER(MATCH($IC210,DU$15:DU$313,0))),$IC210,"")</f>
        <v/>
      </c>
      <c r="KJ210" s="293" t="str">
        <f>IF(AND(ISNUMBER(KJ$14),ISNUMBER(MATCH($IC210,DV$15:DV$313,0))),$IC210,"")</f>
        <v/>
      </c>
      <c r="KK210" s="293" t="str">
        <f>IF(AND(ISNUMBER(KK$14),ISNUMBER(MATCH($IC210,DW$15:DW$313,0))),$IC210,"")</f>
        <v/>
      </c>
      <c r="KL210" s="293" t="str">
        <f>IF(AND(ISNUMBER(KL$14),ISNUMBER(MATCH($IC210,DX$15:DX$313,0))),$IC210,"")</f>
        <v/>
      </c>
      <c r="KM210" s="293" t="str">
        <f>IF(AND(ISNUMBER(KM$14),ISNUMBER(MATCH($IC210,DY$15:DY$313,0))),$IC210,"")</f>
        <v/>
      </c>
      <c r="KN210" s="293" t="str">
        <f>IF(AND(ISNUMBER(KN$14),ISNUMBER(MATCH($IC210,DZ$15:DZ$313,0))),$IC210,"")</f>
        <v/>
      </c>
      <c r="KO210" s="293" t="str">
        <f>IF(AND(ISNUMBER(KO$14),ISNUMBER(MATCH($IC210,EA$15:EA$313,0))),$IC210,"")</f>
        <v/>
      </c>
      <c r="KP210" s="293" t="str">
        <f>IF(AND(ISNUMBER(KP$14),ISNUMBER(MATCH($IC210,EB$15:EB$313,0))),$IC210,"")</f>
        <v/>
      </c>
      <c r="KQ210" s="293" t="str">
        <f>IF(AND(ISNUMBER(KQ$14),ISNUMBER(MATCH($IC210,EC$15:EC$313,0))),$IC210,"")</f>
        <v/>
      </c>
      <c r="KR210" s="293" t="str">
        <f>IF(AND(ISNUMBER(KR$14),ISNUMBER(MATCH($IC210,ED$15:ED$313,0))),$IC210,"")</f>
        <v/>
      </c>
      <c r="KS210" s="293" t="str">
        <f>IF(AND(ISNUMBER(KS$14),ISNUMBER(MATCH($IC210,EE$15:EE$313,0))),$IC210,"")</f>
        <v/>
      </c>
      <c r="KT210" s="293" t="str">
        <f>IF(AND(ISNUMBER(KT$14),ISNUMBER(MATCH($IC210,EF$15:EF$313,0))),$IC210,"")</f>
        <v/>
      </c>
      <c r="KU210" s="293" t="str">
        <f>IF(AND(ISNUMBER(KU$14),ISNUMBER(MATCH($IC210,EG$15:EG$313,0))),$IC210,"")</f>
        <v/>
      </c>
      <c r="KV210" s="293" t="str">
        <f>IF(AND(ISNUMBER(KV$14),ISNUMBER(MATCH($IC210,EH$15:EH$313,0))),$IC210,"")</f>
        <v/>
      </c>
      <c r="KW210" s="293" t="str">
        <f>IF(AND(ISNUMBER(KW$14),ISNUMBER(MATCH($IC210,EI$15:EI$313,0))),$IC210,"")</f>
        <v/>
      </c>
      <c r="KX210" s="293" t="str">
        <f>IF(AND(ISNUMBER(KX$14),ISNUMBER(MATCH($IC210,EJ$15:EJ$313,0))),$IC210,"")</f>
        <v/>
      </c>
      <c r="KY210" s="293" t="str">
        <f>IF(AND(ISNUMBER(KY$14),ISNUMBER(MATCH($IC210,EK$15:EK$313,0))),$IC210,"")</f>
        <v/>
      </c>
      <c r="KZ210" s="293"/>
      <c r="LA210" s="293"/>
      <c r="LB210" s="293"/>
      <c r="LC210" s="75">
        <f>COUNTIF(JX210:KY210,"="&amp;IC210)</f>
        <v>0</v>
      </c>
      <c r="LD210" s="71"/>
      <c r="LE210" s="71"/>
      <c r="LF210" s="71"/>
      <c r="LG210" s="71"/>
      <c r="LH210" s="71"/>
      <c r="LI210" s="71"/>
      <c r="LJ210" s="71"/>
      <c r="LK210" s="71"/>
      <c r="LL210" s="71"/>
      <c r="LM210" s="71"/>
      <c r="LN210" s="71"/>
      <c r="LO210" s="71"/>
      <c r="LP210" s="71"/>
      <c r="LQ210" s="71"/>
    </row>
    <row r="211" spans="1:329" ht="6" customHeight="1" x14ac:dyDescent="0.25">
      <c r="A211" s="80"/>
      <c r="B211" s="305">
        <f t="shared" si="456"/>
        <v>197</v>
      </c>
      <c r="C211" s="207" t="s">
        <v>646</v>
      </c>
      <c r="D211" s="307" t="s">
        <v>569</v>
      </c>
      <c r="E211" s="71"/>
      <c r="F211" s="260"/>
      <c r="G211" s="261"/>
      <c r="H211" s="262"/>
      <c r="I211" s="260"/>
      <c r="J211" s="261"/>
      <c r="K211" s="262"/>
      <c r="L211" s="260"/>
      <c r="M211" s="261"/>
      <c r="N211" s="262"/>
      <c r="O211" s="260"/>
      <c r="P211" s="261"/>
      <c r="Q211" s="262"/>
      <c r="R211" s="260"/>
      <c r="S211" s="261"/>
      <c r="T211" s="262"/>
      <c r="U211" s="260"/>
      <c r="V211" s="261"/>
      <c r="W211" s="262"/>
      <c r="X211" s="260"/>
      <c r="Y211" s="261"/>
      <c r="Z211" s="262"/>
      <c r="AA211" s="260"/>
      <c r="AB211" s="261"/>
      <c r="AC211" s="262"/>
      <c r="AD211" s="260"/>
      <c r="AE211" s="261"/>
      <c r="AF211" s="262"/>
      <c r="AG211" s="260"/>
      <c r="AH211" s="261"/>
      <c r="AI211" s="262"/>
      <c r="AJ211" s="260"/>
      <c r="AK211" s="261"/>
      <c r="AL211" s="262"/>
      <c r="AM211" s="260"/>
      <c r="AN211" s="261"/>
      <c r="AO211" s="262"/>
      <c r="AP211" s="283"/>
      <c r="AQ211" s="356"/>
      <c r="AR211" s="351"/>
      <c r="AS211" s="283"/>
      <c r="AT211" s="356"/>
      <c r="AU211" s="351"/>
      <c r="AV211" s="260"/>
      <c r="AW211" s="261"/>
      <c r="AX211" s="262"/>
      <c r="AY211" s="260"/>
      <c r="AZ211" s="261"/>
      <c r="BA211" s="262"/>
      <c r="BB211" s="260"/>
      <c r="BC211" s="261"/>
      <c r="BD211" s="262"/>
      <c r="BE211" s="260"/>
      <c r="BF211" s="261"/>
      <c r="BG211" s="262"/>
      <c r="BH211" s="260"/>
      <c r="BI211" s="261"/>
      <c r="BJ211" s="262"/>
      <c r="BK211" s="260"/>
      <c r="BL211" s="261"/>
      <c r="BM211" s="262"/>
      <c r="BN211" s="260"/>
      <c r="BO211" s="261"/>
      <c r="BP211" s="262"/>
      <c r="BQ211" s="260"/>
      <c r="BR211" s="261"/>
      <c r="BS211" s="262"/>
      <c r="BT211" s="260"/>
      <c r="BU211" s="261"/>
      <c r="BV211" s="262"/>
      <c r="BW211" s="260"/>
      <c r="BX211" s="261"/>
      <c r="BY211" s="262"/>
      <c r="BZ211" s="260"/>
      <c r="CA211" s="261"/>
      <c r="CB211" s="262"/>
      <c r="CC211" s="260"/>
      <c r="CD211" s="261"/>
      <c r="CE211" s="262"/>
      <c r="CF211" s="376" t="s">
        <v>2</v>
      </c>
      <c r="CG211" s="229"/>
      <c r="CH211" s="230"/>
      <c r="CI211" s="7" t="str">
        <f t="shared" si="361"/>
        <v/>
      </c>
      <c r="CJ211" s="7" t="str">
        <f t="shared" si="362"/>
        <v/>
      </c>
      <c r="CK211" s="7" t="str">
        <f t="shared" si="363"/>
        <v/>
      </c>
      <c r="CL211" s="7" t="str">
        <f t="shared" si="364"/>
        <v/>
      </c>
      <c r="CM211" s="7" t="str">
        <f t="shared" si="365"/>
        <v/>
      </c>
      <c r="CN211" s="7" t="str">
        <f t="shared" si="366"/>
        <v/>
      </c>
      <c r="CO211" s="7" t="str">
        <f t="shared" si="367"/>
        <v/>
      </c>
      <c r="CP211" s="7" t="str">
        <f t="shared" si="368"/>
        <v/>
      </c>
      <c r="CQ211" s="7" t="str">
        <f t="shared" si="369"/>
        <v/>
      </c>
      <c r="CR211" s="7" t="str">
        <f t="shared" si="370"/>
        <v/>
      </c>
      <c r="CS211" s="7" t="str">
        <f t="shared" si="371"/>
        <v/>
      </c>
      <c r="CT211" s="7" t="str">
        <f t="shared" si="372"/>
        <v/>
      </c>
      <c r="CU211" s="7">
        <f t="shared" si="373"/>
        <v>39</v>
      </c>
      <c r="CV211" s="7">
        <f t="shared" si="374"/>
        <v>39</v>
      </c>
      <c r="CW211" s="7">
        <f t="shared" si="375"/>
        <v>39</v>
      </c>
      <c r="CX211" s="7" t="str">
        <f t="shared" si="376"/>
        <v/>
      </c>
      <c r="CY211" s="7" t="str">
        <f t="shared" si="377"/>
        <v/>
      </c>
      <c r="CZ211" s="7">
        <f t="shared" si="378"/>
        <v>42</v>
      </c>
      <c r="DA211" s="7">
        <f t="shared" si="379"/>
        <v>42</v>
      </c>
      <c r="DB211" s="7">
        <f t="shared" si="380"/>
        <v>38</v>
      </c>
      <c r="DC211" s="7">
        <f t="shared" si="381"/>
        <v>38</v>
      </c>
      <c r="DD211" s="7" t="str">
        <f t="shared" si="382"/>
        <v/>
      </c>
      <c r="DE211" s="7" t="str">
        <f t="shared" si="383"/>
        <v/>
      </c>
      <c r="DF211" s="7" t="str">
        <f t="shared" si="384"/>
        <v/>
      </c>
      <c r="DG211" s="7">
        <f t="shared" si="385"/>
        <v>17</v>
      </c>
      <c r="DH211" s="7" t="str">
        <f t="shared" si="386"/>
        <v/>
      </c>
      <c r="DI211" s="65" t="s">
        <v>2</v>
      </c>
      <c r="DJ211" s="309" t="str">
        <f t="shared" si="387"/>
        <v>-</v>
      </c>
      <c r="DK211" s="309" t="str">
        <f t="shared" si="388"/>
        <v>-</v>
      </c>
      <c r="DL211" s="309" t="str">
        <f t="shared" si="389"/>
        <v>-</v>
      </c>
      <c r="DM211" s="309" t="str">
        <f t="shared" si="390"/>
        <v>-</v>
      </c>
      <c r="DN211" s="309" t="str">
        <f t="shared" si="391"/>
        <v>-</v>
      </c>
      <c r="DO211" s="309" t="str">
        <f t="shared" si="392"/>
        <v>-</v>
      </c>
      <c r="DP211" s="309" t="str">
        <f t="shared" si="393"/>
        <v>-</v>
      </c>
      <c r="DQ211" s="309" t="str">
        <f t="shared" si="394"/>
        <v>-</v>
      </c>
      <c r="DR211" s="309" t="str">
        <f t="shared" si="395"/>
        <v>-</v>
      </c>
      <c r="DS211" s="309" t="str">
        <f t="shared" si="396"/>
        <v>-</v>
      </c>
      <c r="DT211" s="309" t="str">
        <f t="shared" si="397"/>
        <v>-</v>
      </c>
      <c r="DU211" s="309" t="str">
        <f t="shared" si="398"/>
        <v>-</v>
      </c>
      <c r="DV211" s="309" t="str">
        <f t="shared" si="399"/>
        <v>CHD</v>
      </c>
      <c r="DW211" s="309" t="str">
        <f t="shared" si="400"/>
        <v>CHD</v>
      </c>
      <c r="DX211" s="309" t="str">
        <f t="shared" si="401"/>
        <v>CHD</v>
      </c>
      <c r="DY211" s="309" t="str">
        <f t="shared" si="402"/>
        <v>-</v>
      </c>
      <c r="DZ211" s="309" t="str">
        <f t="shared" si="403"/>
        <v>-</v>
      </c>
      <c r="EA211" s="309" t="str">
        <f t="shared" si="404"/>
        <v>CHD</v>
      </c>
      <c r="EB211" s="309" t="str">
        <f t="shared" si="405"/>
        <v>CHD</v>
      </c>
      <c r="EC211" s="309" t="str">
        <f t="shared" si="406"/>
        <v>CHD</v>
      </c>
      <c r="ED211" s="309" t="str">
        <f t="shared" si="407"/>
        <v>CHD</v>
      </c>
      <c r="EE211" s="309" t="str">
        <f t="shared" si="408"/>
        <v>-</v>
      </c>
      <c r="EF211" s="309" t="str">
        <f t="shared" si="409"/>
        <v>-</v>
      </c>
      <c r="EG211" s="309" t="str">
        <f t="shared" si="410"/>
        <v>-</v>
      </c>
      <c r="EH211" s="309" t="str">
        <f t="shared" si="411"/>
        <v>CHD</v>
      </c>
      <c r="EI211" s="309" t="str">
        <f t="shared" si="412"/>
        <v>-</v>
      </c>
      <c r="EJ211" s="7"/>
      <c r="EK211" s="7"/>
      <c r="EL211" s="7"/>
      <c r="EM211" s="34"/>
      <c r="EN211" s="66" t="str">
        <f t="shared" si="413"/>
        <v>-</v>
      </c>
      <c r="EO211" s="66" t="str">
        <f t="shared" si="414"/>
        <v>-</v>
      </c>
      <c r="EP211" s="66" t="str">
        <f t="shared" si="415"/>
        <v>-</v>
      </c>
      <c r="EQ211" s="66" t="str">
        <f t="shared" si="416"/>
        <v>-</v>
      </c>
      <c r="ER211" s="66" t="str">
        <f t="shared" si="417"/>
        <v>-</v>
      </c>
      <c r="ES211" s="66" t="str">
        <f t="shared" si="418"/>
        <v>-</v>
      </c>
      <c r="ET211" s="66" t="str">
        <f t="shared" si="419"/>
        <v>-</v>
      </c>
      <c r="EU211" s="66" t="str">
        <f t="shared" si="420"/>
        <v>-</v>
      </c>
      <c r="EV211" s="66" t="str">
        <f t="shared" si="421"/>
        <v>-</v>
      </c>
      <c r="EW211" s="66" t="str">
        <f t="shared" si="422"/>
        <v>-</v>
      </c>
      <c r="EX211" s="66" t="str">
        <f t="shared" si="423"/>
        <v>-</v>
      </c>
      <c r="EY211" s="66" t="str">
        <f t="shared" si="424"/>
        <v>-</v>
      </c>
      <c r="EZ211" s="66" t="str">
        <f t="shared" si="425"/>
        <v>---------</v>
      </c>
      <c r="FA211" s="66" t="str">
        <f t="shared" si="426"/>
        <v>---------</v>
      </c>
      <c r="FB211" s="66" t="str">
        <f t="shared" si="427"/>
        <v>---------</v>
      </c>
      <c r="FC211" s="66" t="str">
        <f t="shared" si="428"/>
        <v>-</v>
      </c>
      <c r="FD211" s="66" t="str">
        <f t="shared" si="429"/>
        <v>-</v>
      </c>
      <c r="FE211" s="66" t="str">
        <f t="shared" si="430"/>
        <v>---------------</v>
      </c>
      <c r="FF211" s="66" t="str">
        <f t="shared" si="431"/>
        <v>---------------</v>
      </c>
      <c r="FG211" s="66" t="str">
        <f t="shared" si="432"/>
        <v>---------------</v>
      </c>
      <c r="FH211" s="66" t="str">
        <f t="shared" si="433"/>
        <v>---------------</v>
      </c>
      <c r="FI211" s="66" t="str">
        <f t="shared" si="434"/>
        <v>-</v>
      </c>
      <c r="FJ211" s="66" t="str">
        <f t="shared" si="435"/>
        <v>-</v>
      </c>
      <c r="FK211" s="66" t="str">
        <f t="shared" si="436"/>
        <v>-</v>
      </c>
      <c r="FL211" s="66" t="str">
        <f t="shared" si="437"/>
        <v>-</v>
      </c>
      <c r="FM211" s="66" t="str">
        <f t="shared" si="438"/>
        <v>-</v>
      </c>
      <c r="FN211" s="7"/>
      <c r="FO211" s="7"/>
      <c r="FP211" s="7"/>
      <c r="FQ211" s="97"/>
      <c r="FR211" s="71"/>
      <c r="FS211" s="7">
        <f>IF(ISNUMBER(INDEX($CI$15:$DI$314,$B211,GC$5)),MAX(FS$14:FS210)+1,0)</f>
        <v>0</v>
      </c>
      <c r="FT211" s="7" t="str">
        <f t="shared" si="439"/>
        <v/>
      </c>
      <c r="FU211" s="7" t="str">
        <f t="shared" si="440"/>
        <v/>
      </c>
      <c r="FV211" s="291">
        <f t="shared" si="441"/>
        <v>197</v>
      </c>
      <c r="FW211" s="291" t="str">
        <f t="shared" si="442"/>
        <v/>
      </c>
      <c r="FX211" s="291"/>
      <c r="FY211" s="85" t="str">
        <f t="shared" si="443"/>
        <v/>
      </c>
      <c r="FZ211" s="338">
        <f t="shared" si="444"/>
        <v>0</v>
      </c>
      <c r="GA211" s="316" t="str">
        <f t="shared" si="445"/>
        <v/>
      </c>
      <c r="GB211" s="28" t="str">
        <f t="shared" si="446"/>
        <v/>
      </c>
      <c r="GC211" s="243"/>
      <c r="GD211" s="72"/>
      <c r="GE211" s="72"/>
      <c r="GF211" s="72"/>
      <c r="GG211" s="72"/>
      <c r="GH211" s="72"/>
      <c r="GI211" s="72"/>
      <c r="GJ211" s="72"/>
      <c r="GK211" s="72"/>
      <c r="GL211" s="72"/>
      <c r="GM211" s="72"/>
      <c r="GN211" s="72"/>
      <c r="GO211" s="279" t="str">
        <f>IF(IF(ISNUMBER(MATCH(INDEX($HA211:$LB211,1,GO$14),$GA$15:$GA$313,0)),1,"")=1,INDEX($HA211:$LB211,1,GO$14),"")</f>
        <v/>
      </c>
      <c r="GP211" s="286" t="str">
        <f t="shared" si="447"/>
        <v/>
      </c>
      <c r="GQ211" s="72"/>
      <c r="GR211" s="339" t="str">
        <f>IF(ISNUMBER(IF211),INDEX($GA$15:$GA$313,MATCH(IF211,$IE$15:$IE$190,0),1),"")</f>
        <v/>
      </c>
      <c r="GS211" s="341" t="str">
        <f t="shared" si="448"/>
        <v/>
      </c>
      <c r="GT211" s="340" t="str">
        <f t="shared" si="449"/>
        <v/>
      </c>
      <c r="GU211" s="72"/>
      <c r="GV211" s="72"/>
      <c r="GW211" s="72"/>
      <c r="GX211" s="72"/>
      <c r="GY211" s="72"/>
      <c r="GZ211" s="71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293">
        <f>IF(HA211&lt;&gt;"",MAX(HN$14:HN210)+1,0)</f>
        <v>0</v>
      </c>
      <c r="HO211" s="293">
        <f>IF(HB211&lt;&gt;"",MAX(HO$14:HO210)+1,0)</f>
        <v>0</v>
      </c>
      <c r="HP211" s="293">
        <f>IF(HC211&lt;&gt;"",MAX(HP$14:HP210)+1,0)</f>
        <v>0</v>
      </c>
      <c r="HQ211" s="293">
        <f>IF(HD211&lt;&gt;"",MAX(HQ$14:HQ210)+1,0)</f>
        <v>0</v>
      </c>
      <c r="HR211" s="293">
        <f>IF(HE211&lt;&gt;"",MAX(HR$14:HR210)+1,0)</f>
        <v>0</v>
      </c>
      <c r="HS211" s="293">
        <f>IF(HF211&lt;&gt;"",MAX(HS$14:HS210)+1,0)</f>
        <v>0</v>
      </c>
      <c r="HT211" s="293">
        <f>IF(HG211&lt;&gt;"",MAX(HT$14:HT210)+1,0)</f>
        <v>0</v>
      </c>
      <c r="HU211" s="293">
        <f>IF(HH211&lt;&gt;"",MAX(HU$14:HU210)+1,0)</f>
        <v>0</v>
      </c>
      <c r="HV211" s="293">
        <f>IF(HI211&lt;&gt;"",MAX(HV$14:HV210)+1,0)</f>
        <v>0</v>
      </c>
      <c r="HW211" s="293">
        <f>IF(HJ211&lt;&gt;"",MAX(HW$14:HW210)+1,0)</f>
        <v>0</v>
      </c>
      <c r="HX211" s="293">
        <f>IF(HK211&lt;&gt;"",MAX(HX$14:HX210)+1,0)</f>
        <v>0</v>
      </c>
      <c r="HY211" s="293">
        <f>IF(HL211&lt;&gt;"",MAX(HY$14:HY210)+1,0)</f>
        <v>0</v>
      </c>
      <c r="HZ211" s="75" t="str">
        <f t="shared" si="450"/>
        <v/>
      </c>
      <c r="IA211" s="75" t="str">
        <f t="shared" si="451"/>
        <v/>
      </c>
      <c r="IB211" s="75" t="str">
        <f t="shared" si="452"/>
        <v/>
      </c>
      <c r="IC211" s="75" t="str">
        <f t="shared" si="453"/>
        <v/>
      </c>
      <c r="ID211" s="395" t="str">
        <f t="shared" si="454"/>
        <v/>
      </c>
      <c r="IE211" s="394">
        <f>IF(ISNUMBER(MATCH(GA211,$IC$15:$IC$313,0)),0,MAX(IE$14:IE210)+1)</f>
        <v>0</v>
      </c>
      <c r="IF211" s="394" t="str">
        <f t="shared" si="455"/>
        <v/>
      </c>
      <c r="IG211" s="383"/>
      <c r="IH211" s="80"/>
      <c r="II211" s="19"/>
      <c r="IJ211" s="282"/>
      <c r="IK211" s="71"/>
      <c r="IL211" s="19"/>
      <c r="IM211" s="19"/>
      <c r="IN211" s="19"/>
      <c r="IO211" s="19"/>
      <c r="IP211" s="19"/>
      <c r="IQ211" s="19"/>
      <c r="IR211" s="19"/>
      <c r="IS211" s="19"/>
      <c r="IT211" s="19"/>
      <c r="IU211" s="19"/>
      <c r="IV211" s="19"/>
      <c r="IW211" s="19"/>
      <c r="IX211" s="19"/>
      <c r="IY211" s="19"/>
      <c r="IZ211" s="19"/>
      <c r="JW211" s="71"/>
      <c r="JX211" s="293" t="str">
        <f>IF(AND(ISNUMBER(JX$14),ISNUMBER(MATCH($IC211,DJ$15:DJ$313,0))),$IC211,"")</f>
        <v/>
      </c>
      <c r="JY211" s="293" t="str">
        <f>IF(AND(ISNUMBER(JY$14),ISNUMBER(MATCH($IC211,DK$15:DK$313,0))),$IC211,"")</f>
        <v/>
      </c>
      <c r="JZ211" s="293" t="str">
        <f>IF(AND(ISNUMBER(JZ$14),ISNUMBER(MATCH($IC211,DL$15:DL$313,0))),$IC211,"")</f>
        <v/>
      </c>
      <c r="KA211" s="293" t="str">
        <f>IF(AND(ISNUMBER(KA$14),ISNUMBER(MATCH($IC211,DM$15:DM$313,0))),$IC211,"")</f>
        <v/>
      </c>
      <c r="KB211" s="293" t="str">
        <f>IF(AND(ISNUMBER(KB$14),ISNUMBER(MATCH($IC211,DN$15:DN$313,0))),$IC211,"")</f>
        <v/>
      </c>
      <c r="KC211" s="293" t="str">
        <f>IF(AND(ISNUMBER(KC$14),ISNUMBER(MATCH($IC211,DO$15:DO$313,0))),$IC211,"")</f>
        <v/>
      </c>
      <c r="KD211" s="293" t="str">
        <f>IF(AND(ISNUMBER(KD$14),ISNUMBER(MATCH($IC211,DP$15:DP$313,0))),$IC211,"")</f>
        <v/>
      </c>
      <c r="KE211" s="293" t="str">
        <f>IF(AND(ISNUMBER(KE$14),ISNUMBER(MATCH($IC211,DQ$15:DQ$313,0))),$IC211,"")</f>
        <v/>
      </c>
      <c r="KF211" s="293" t="str">
        <f>IF(AND(ISNUMBER(KF$14),ISNUMBER(MATCH($IC211,DR$15:DR$313,0))),$IC211,"")</f>
        <v/>
      </c>
      <c r="KG211" s="293" t="str">
        <f>IF(AND(ISNUMBER(KG$14),ISNUMBER(MATCH($IC211,DS$15:DS$313,0))),$IC211,"")</f>
        <v/>
      </c>
      <c r="KH211" s="293" t="str">
        <f>IF(AND(ISNUMBER(KH$14),ISNUMBER(MATCH($IC211,DT$15:DT$313,0))),$IC211,"")</f>
        <v/>
      </c>
      <c r="KI211" s="293" t="str">
        <f>IF(AND(ISNUMBER(KI$14),ISNUMBER(MATCH($IC211,DU$15:DU$313,0))),$IC211,"")</f>
        <v/>
      </c>
      <c r="KJ211" s="293" t="str">
        <f>IF(AND(ISNUMBER(KJ$14),ISNUMBER(MATCH($IC211,DV$15:DV$313,0))),$IC211,"")</f>
        <v/>
      </c>
      <c r="KK211" s="293" t="str">
        <f>IF(AND(ISNUMBER(KK$14),ISNUMBER(MATCH($IC211,DW$15:DW$313,0))),$IC211,"")</f>
        <v/>
      </c>
      <c r="KL211" s="293" t="str">
        <f>IF(AND(ISNUMBER(KL$14),ISNUMBER(MATCH($IC211,DX$15:DX$313,0))),$IC211,"")</f>
        <v/>
      </c>
      <c r="KM211" s="293" t="str">
        <f>IF(AND(ISNUMBER(KM$14),ISNUMBER(MATCH($IC211,DY$15:DY$313,0))),$IC211,"")</f>
        <v/>
      </c>
      <c r="KN211" s="293" t="str">
        <f>IF(AND(ISNUMBER(KN$14),ISNUMBER(MATCH($IC211,DZ$15:DZ$313,0))),$IC211,"")</f>
        <v/>
      </c>
      <c r="KO211" s="293" t="str">
        <f>IF(AND(ISNUMBER(KO$14),ISNUMBER(MATCH($IC211,EA$15:EA$313,0))),$IC211,"")</f>
        <v/>
      </c>
      <c r="KP211" s="293" t="str">
        <f>IF(AND(ISNUMBER(KP$14),ISNUMBER(MATCH($IC211,EB$15:EB$313,0))),$IC211,"")</f>
        <v/>
      </c>
      <c r="KQ211" s="293" t="str">
        <f>IF(AND(ISNUMBER(KQ$14),ISNUMBER(MATCH($IC211,EC$15:EC$313,0))),$IC211,"")</f>
        <v/>
      </c>
      <c r="KR211" s="293" t="str">
        <f>IF(AND(ISNUMBER(KR$14),ISNUMBER(MATCH($IC211,ED$15:ED$313,0))),$IC211,"")</f>
        <v/>
      </c>
      <c r="KS211" s="293" t="str">
        <f>IF(AND(ISNUMBER(KS$14),ISNUMBER(MATCH($IC211,EE$15:EE$313,0))),$IC211,"")</f>
        <v/>
      </c>
      <c r="KT211" s="293" t="str">
        <f>IF(AND(ISNUMBER(KT$14),ISNUMBER(MATCH($IC211,EF$15:EF$313,0))),$IC211,"")</f>
        <v/>
      </c>
      <c r="KU211" s="293" t="str">
        <f>IF(AND(ISNUMBER(KU$14),ISNUMBER(MATCH($IC211,EG$15:EG$313,0))),$IC211,"")</f>
        <v/>
      </c>
      <c r="KV211" s="293" t="str">
        <f>IF(AND(ISNUMBER(KV$14),ISNUMBER(MATCH($IC211,EH$15:EH$313,0))),$IC211,"")</f>
        <v/>
      </c>
      <c r="KW211" s="293" t="str">
        <f>IF(AND(ISNUMBER(KW$14),ISNUMBER(MATCH($IC211,EI$15:EI$313,0))),$IC211,"")</f>
        <v/>
      </c>
      <c r="KX211" s="293" t="str">
        <f>IF(AND(ISNUMBER(KX$14),ISNUMBER(MATCH($IC211,EJ$15:EJ$313,0))),$IC211,"")</f>
        <v/>
      </c>
      <c r="KY211" s="293" t="str">
        <f>IF(AND(ISNUMBER(KY$14),ISNUMBER(MATCH($IC211,EK$15:EK$313,0))),$IC211,"")</f>
        <v/>
      </c>
      <c r="KZ211" s="293"/>
      <c r="LA211" s="293"/>
      <c r="LB211" s="293"/>
      <c r="LC211" s="75">
        <f>COUNTIF(JX211:KY211,"="&amp;IC211)</f>
        <v>0</v>
      </c>
      <c r="LD211" s="71"/>
      <c r="LE211" s="71"/>
      <c r="LF211" s="71"/>
      <c r="LG211" s="71"/>
      <c r="LH211" s="71"/>
      <c r="LI211" s="71"/>
      <c r="LJ211" s="71"/>
      <c r="LK211" s="71"/>
      <c r="LL211" s="71"/>
      <c r="LM211" s="71"/>
      <c r="LN211" s="71"/>
      <c r="LO211" s="71"/>
      <c r="LP211" s="71"/>
      <c r="LQ211" s="71"/>
    </row>
    <row r="212" spans="1:329" ht="6" customHeight="1" x14ac:dyDescent="0.25">
      <c r="A212" s="80"/>
      <c r="B212" s="305">
        <f t="shared" si="456"/>
        <v>198</v>
      </c>
      <c r="C212" s="207" t="s">
        <v>660</v>
      </c>
      <c r="D212" s="307" t="s">
        <v>570</v>
      </c>
      <c r="E212" s="71"/>
      <c r="F212" s="260"/>
      <c r="G212" s="261"/>
      <c r="H212" s="262"/>
      <c r="I212" s="260"/>
      <c r="J212" s="261"/>
      <c r="K212" s="262"/>
      <c r="L212" s="260"/>
      <c r="M212" s="261"/>
      <c r="N212" s="262"/>
      <c r="O212" s="260"/>
      <c r="P212" s="261"/>
      <c r="Q212" s="262"/>
      <c r="R212" s="260"/>
      <c r="S212" s="261"/>
      <c r="T212" s="262"/>
      <c r="U212" s="260"/>
      <c r="V212" s="261"/>
      <c r="W212" s="262"/>
      <c r="X212" s="260"/>
      <c r="Y212" s="261"/>
      <c r="Z212" s="262"/>
      <c r="AA212" s="260"/>
      <c r="AB212" s="261"/>
      <c r="AC212" s="262"/>
      <c r="AD212" s="260"/>
      <c r="AE212" s="261"/>
      <c r="AF212" s="262"/>
      <c r="AG212" s="260"/>
      <c r="AH212" s="261"/>
      <c r="AI212" s="262"/>
      <c r="AJ212" s="260"/>
      <c r="AK212" s="261"/>
      <c r="AL212" s="262"/>
      <c r="AM212" s="260"/>
      <c r="AN212" s="261"/>
      <c r="AO212" s="262"/>
      <c r="AP212" s="283"/>
      <c r="AQ212" s="356"/>
      <c r="AR212" s="351"/>
      <c r="AS212" s="283"/>
      <c r="AT212" s="356"/>
      <c r="AU212" s="351"/>
      <c r="AV212" s="260"/>
      <c r="AW212" s="261"/>
      <c r="AX212" s="262"/>
      <c r="AY212" s="260"/>
      <c r="AZ212" s="261"/>
      <c r="BA212" s="262"/>
      <c r="BB212" s="260"/>
      <c r="BC212" s="261"/>
      <c r="BD212" s="262"/>
      <c r="BE212" s="260"/>
      <c r="BF212" s="261"/>
      <c r="BG212" s="262"/>
      <c r="BH212" s="260"/>
      <c r="BI212" s="261"/>
      <c r="BJ212" s="262"/>
      <c r="BK212" s="260"/>
      <c r="BL212" s="261"/>
      <c r="BM212" s="262"/>
      <c r="BN212" s="260"/>
      <c r="BO212" s="261"/>
      <c r="BP212" s="262"/>
      <c r="BQ212" s="260"/>
      <c r="BR212" s="261"/>
      <c r="BS212" s="262"/>
      <c r="BT212" s="260"/>
      <c r="BU212" s="261"/>
      <c r="BV212" s="262"/>
      <c r="BW212" s="260"/>
      <c r="BX212" s="261"/>
      <c r="BY212" s="262"/>
      <c r="BZ212" s="260"/>
      <c r="CA212" s="261"/>
      <c r="CB212" s="262"/>
      <c r="CC212" s="260"/>
      <c r="CD212" s="261"/>
      <c r="CE212" s="262"/>
      <c r="CF212" s="376" t="s">
        <v>2</v>
      </c>
      <c r="CG212" s="229"/>
      <c r="CH212" s="230"/>
      <c r="CI212" s="7" t="str">
        <f t="shared" si="361"/>
        <v/>
      </c>
      <c r="CJ212" s="7" t="str">
        <f t="shared" si="362"/>
        <v/>
      </c>
      <c r="CK212" s="7" t="str">
        <f t="shared" si="363"/>
        <v/>
      </c>
      <c r="CL212" s="7" t="str">
        <f t="shared" si="364"/>
        <v/>
      </c>
      <c r="CM212" s="7" t="str">
        <f t="shared" si="365"/>
        <v/>
      </c>
      <c r="CN212" s="7" t="str">
        <f t="shared" si="366"/>
        <v/>
      </c>
      <c r="CO212" s="7" t="str">
        <f t="shared" si="367"/>
        <v/>
      </c>
      <c r="CP212" s="7" t="str">
        <f t="shared" si="368"/>
        <v/>
      </c>
      <c r="CQ212" s="7" t="str">
        <f t="shared" si="369"/>
        <v/>
      </c>
      <c r="CR212" s="7" t="str">
        <f t="shared" si="370"/>
        <v/>
      </c>
      <c r="CS212" s="7" t="str">
        <f t="shared" si="371"/>
        <v/>
      </c>
      <c r="CT212" s="7" t="str">
        <f t="shared" si="372"/>
        <v/>
      </c>
      <c r="CU212" s="7" t="str">
        <f t="shared" si="373"/>
        <v/>
      </c>
      <c r="CV212" s="7" t="str">
        <f t="shared" si="374"/>
        <v/>
      </c>
      <c r="CW212" s="7" t="str">
        <f t="shared" si="375"/>
        <v/>
      </c>
      <c r="CX212" s="7" t="str">
        <f t="shared" si="376"/>
        <v/>
      </c>
      <c r="CY212" s="7" t="str">
        <f t="shared" si="377"/>
        <v/>
      </c>
      <c r="CZ212" s="7" t="str">
        <f t="shared" si="378"/>
        <v/>
      </c>
      <c r="DA212" s="7" t="str">
        <f t="shared" si="379"/>
        <v/>
      </c>
      <c r="DB212" s="7" t="str">
        <f t="shared" si="380"/>
        <v/>
      </c>
      <c r="DC212" s="7" t="str">
        <f t="shared" si="381"/>
        <v/>
      </c>
      <c r="DD212" s="7" t="str">
        <f t="shared" si="382"/>
        <v/>
      </c>
      <c r="DE212" s="7" t="str">
        <f t="shared" si="383"/>
        <v/>
      </c>
      <c r="DF212" s="7" t="str">
        <f t="shared" si="384"/>
        <v/>
      </c>
      <c r="DG212" s="7">
        <f t="shared" si="385"/>
        <v>18</v>
      </c>
      <c r="DH212" s="7" t="str">
        <f t="shared" si="386"/>
        <v/>
      </c>
      <c r="DI212" s="65" t="s">
        <v>2</v>
      </c>
      <c r="DJ212" s="309" t="str">
        <f t="shared" si="387"/>
        <v>-</v>
      </c>
      <c r="DK212" s="309" t="str">
        <f t="shared" si="388"/>
        <v>-</v>
      </c>
      <c r="DL212" s="309" t="str">
        <f t="shared" si="389"/>
        <v>-</v>
      </c>
      <c r="DM212" s="309" t="str">
        <f t="shared" si="390"/>
        <v>-</v>
      </c>
      <c r="DN212" s="309" t="str">
        <f t="shared" si="391"/>
        <v>-</v>
      </c>
      <c r="DO212" s="309" t="str">
        <f t="shared" si="392"/>
        <v>-</v>
      </c>
      <c r="DP212" s="309" t="str">
        <f t="shared" si="393"/>
        <v>-</v>
      </c>
      <c r="DQ212" s="309" t="str">
        <f t="shared" si="394"/>
        <v>-</v>
      </c>
      <c r="DR212" s="309" t="str">
        <f t="shared" si="395"/>
        <v>-</v>
      </c>
      <c r="DS212" s="309" t="str">
        <f t="shared" si="396"/>
        <v>-</v>
      </c>
      <c r="DT212" s="309" t="str">
        <f t="shared" si="397"/>
        <v>-</v>
      </c>
      <c r="DU212" s="309" t="str">
        <f t="shared" si="398"/>
        <v>-</v>
      </c>
      <c r="DV212" s="309" t="str">
        <f t="shared" si="399"/>
        <v>-</v>
      </c>
      <c r="DW212" s="309" t="str">
        <f t="shared" si="400"/>
        <v>-</v>
      </c>
      <c r="DX212" s="309" t="str">
        <f t="shared" si="401"/>
        <v>-</v>
      </c>
      <c r="DY212" s="309" t="str">
        <f t="shared" si="402"/>
        <v>-</v>
      </c>
      <c r="DZ212" s="309" t="str">
        <f t="shared" si="403"/>
        <v>-</v>
      </c>
      <c r="EA212" s="309" t="str">
        <f t="shared" si="404"/>
        <v>-</v>
      </c>
      <c r="EB212" s="309" t="str">
        <f t="shared" si="405"/>
        <v>-</v>
      </c>
      <c r="EC212" s="309" t="str">
        <f t="shared" si="406"/>
        <v>-</v>
      </c>
      <c r="ED212" s="309" t="str">
        <f t="shared" si="407"/>
        <v>-</v>
      </c>
      <c r="EE212" s="309" t="str">
        <f t="shared" si="408"/>
        <v>-</v>
      </c>
      <c r="EF212" s="309" t="str">
        <f t="shared" si="409"/>
        <v>-</v>
      </c>
      <c r="EG212" s="309" t="str">
        <f t="shared" si="410"/>
        <v>-</v>
      </c>
      <c r="EH212" s="309" t="str">
        <f t="shared" si="411"/>
        <v>stresperiod_data</v>
      </c>
      <c r="EI212" s="309" t="str">
        <f t="shared" si="412"/>
        <v>-</v>
      </c>
      <c r="EJ212" s="7"/>
      <c r="EK212" s="7"/>
      <c r="EL212" s="7"/>
      <c r="EM212" s="34"/>
      <c r="EN212" s="66" t="str">
        <f t="shared" si="413"/>
        <v>-</v>
      </c>
      <c r="EO212" s="66" t="str">
        <f t="shared" si="414"/>
        <v>-</v>
      </c>
      <c r="EP212" s="66" t="str">
        <f t="shared" si="415"/>
        <v>-</v>
      </c>
      <c r="EQ212" s="66" t="str">
        <f t="shared" si="416"/>
        <v>-</v>
      </c>
      <c r="ER212" s="66" t="str">
        <f t="shared" si="417"/>
        <v>-</v>
      </c>
      <c r="ES212" s="66" t="str">
        <f t="shared" si="418"/>
        <v>-</v>
      </c>
      <c r="ET212" s="66" t="str">
        <f t="shared" si="419"/>
        <v>-</v>
      </c>
      <c r="EU212" s="66" t="str">
        <f t="shared" si="420"/>
        <v>-</v>
      </c>
      <c r="EV212" s="66" t="str">
        <f t="shared" si="421"/>
        <v>-</v>
      </c>
      <c r="EW212" s="66" t="str">
        <f t="shared" si="422"/>
        <v>-</v>
      </c>
      <c r="EX212" s="66" t="str">
        <f t="shared" si="423"/>
        <v>-</v>
      </c>
      <c r="EY212" s="66" t="str">
        <f t="shared" si="424"/>
        <v>-</v>
      </c>
      <c r="EZ212" s="66" t="str">
        <f t="shared" si="425"/>
        <v>-</v>
      </c>
      <c r="FA212" s="66" t="str">
        <f t="shared" si="426"/>
        <v>-</v>
      </c>
      <c r="FB212" s="66" t="str">
        <f t="shared" si="427"/>
        <v>-</v>
      </c>
      <c r="FC212" s="66" t="str">
        <f t="shared" si="428"/>
        <v>-</v>
      </c>
      <c r="FD212" s="66" t="str">
        <f t="shared" si="429"/>
        <v>-</v>
      </c>
      <c r="FE212" s="66" t="str">
        <f t="shared" si="430"/>
        <v>-</v>
      </c>
      <c r="FF212" s="66" t="str">
        <f t="shared" si="431"/>
        <v>-</v>
      </c>
      <c r="FG212" s="66" t="str">
        <f t="shared" si="432"/>
        <v>-</v>
      </c>
      <c r="FH212" s="66" t="str">
        <f t="shared" si="433"/>
        <v>-</v>
      </c>
      <c r="FI212" s="66" t="str">
        <f t="shared" si="434"/>
        <v>-</v>
      </c>
      <c r="FJ212" s="66" t="str">
        <f t="shared" si="435"/>
        <v>-</v>
      </c>
      <c r="FK212" s="66" t="str">
        <f t="shared" si="436"/>
        <v>-</v>
      </c>
      <c r="FL212" s="66" t="str">
        <f t="shared" si="437"/>
        <v>chdspd</v>
      </c>
      <c r="FM212" s="66" t="str">
        <f t="shared" si="438"/>
        <v>-</v>
      </c>
      <c r="FN212" s="7"/>
      <c r="FO212" s="7"/>
      <c r="FP212" s="7"/>
      <c r="FQ212" s="97"/>
      <c r="FR212" s="71"/>
      <c r="FS212" s="7">
        <f>IF(ISNUMBER(INDEX($CI$15:$DI$314,$B212,GC$5)),MAX(FS$14:FS211)+1,0)</f>
        <v>0</v>
      </c>
      <c r="FT212" s="7" t="str">
        <f t="shared" si="439"/>
        <v/>
      </c>
      <c r="FU212" s="7" t="str">
        <f t="shared" si="440"/>
        <v/>
      </c>
      <c r="FV212" s="291">
        <f t="shared" si="441"/>
        <v>198</v>
      </c>
      <c r="FW212" s="291" t="str">
        <f t="shared" si="442"/>
        <v/>
      </c>
      <c r="FX212" s="291"/>
      <c r="FY212" s="85" t="str">
        <f t="shared" si="443"/>
        <v/>
      </c>
      <c r="FZ212" s="338">
        <f t="shared" si="444"/>
        <v>0</v>
      </c>
      <c r="GA212" s="316" t="str">
        <f t="shared" si="445"/>
        <v/>
      </c>
      <c r="GB212" s="28" t="str">
        <f t="shared" si="446"/>
        <v/>
      </c>
      <c r="GC212" s="243"/>
      <c r="GD212" s="72"/>
      <c r="GE212" s="72"/>
      <c r="GF212" s="72"/>
      <c r="GG212" s="72"/>
      <c r="GH212" s="72"/>
      <c r="GI212" s="72"/>
      <c r="GJ212" s="72"/>
      <c r="GK212" s="72"/>
      <c r="GL212" s="72"/>
      <c r="GM212" s="72"/>
      <c r="GN212" s="72"/>
      <c r="GO212" s="279" t="str">
        <f>IF(IF(ISNUMBER(MATCH(INDEX($HA212:$LB212,1,GO$14),$GA$15:$GA$313,0)),1,"")=1,INDEX($HA212:$LB212,1,GO$14),"")</f>
        <v/>
      </c>
      <c r="GP212" s="286" t="str">
        <f t="shared" si="447"/>
        <v/>
      </c>
      <c r="GQ212" s="72"/>
      <c r="GR212" s="339" t="str">
        <f>IF(ISNUMBER(IF212),INDEX($GA$15:$GA$313,MATCH(IF212,$IE$15:$IE$190,0),1),"")</f>
        <v/>
      </c>
      <c r="GS212" s="341" t="str">
        <f t="shared" si="448"/>
        <v/>
      </c>
      <c r="GT212" s="340" t="str">
        <f t="shared" si="449"/>
        <v/>
      </c>
      <c r="GU212" s="72"/>
      <c r="GV212" s="72"/>
      <c r="GW212" s="72"/>
      <c r="GX212" s="72"/>
      <c r="GY212" s="72"/>
      <c r="GZ212" s="71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293">
        <f>IF(HA212&lt;&gt;"",MAX(HN$14:HN211)+1,0)</f>
        <v>0</v>
      </c>
      <c r="HO212" s="293">
        <f>IF(HB212&lt;&gt;"",MAX(HO$14:HO211)+1,0)</f>
        <v>0</v>
      </c>
      <c r="HP212" s="293">
        <f>IF(HC212&lt;&gt;"",MAX(HP$14:HP211)+1,0)</f>
        <v>0</v>
      </c>
      <c r="HQ212" s="293">
        <f>IF(HD212&lt;&gt;"",MAX(HQ$14:HQ211)+1,0)</f>
        <v>0</v>
      </c>
      <c r="HR212" s="293">
        <f>IF(HE212&lt;&gt;"",MAX(HR$14:HR211)+1,0)</f>
        <v>0</v>
      </c>
      <c r="HS212" s="293">
        <f>IF(HF212&lt;&gt;"",MAX(HS$14:HS211)+1,0)</f>
        <v>0</v>
      </c>
      <c r="HT212" s="293">
        <f>IF(HG212&lt;&gt;"",MAX(HT$14:HT211)+1,0)</f>
        <v>0</v>
      </c>
      <c r="HU212" s="293">
        <f>IF(HH212&lt;&gt;"",MAX(HU$14:HU211)+1,0)</f>
        <v>0</v>
      </c>
      <c r="HV212" s="293">
        <f>IF(HI212&lt;&gt;"",MAX(HV$14:HV211)+1,0)</f>
        <v>0</v>
      </c>
      <c r="HW212" s="293">
        <f>IF(HJ212&lt;&gt;"",MAX(HW$14:HW211)+1,0)</f>
        <v>0</v>
      </c>
      <c r="HX212" s="293">
        <f>IF(HK212&lt;&gt;"",MAX(HX$14:HX211)+1,0)</f>
        <v>0</v>
      </c>
      <c r="HY212" s="293">
        <f>IF(HL212&lt;&gt;"",MAX(HY$14:HY211)+1,0)</f>
        <v>0</v>
      </c>
      <c r="HZ212" s="75" t="str">
        <f t="shared" si="450"/>
        <v/>
      </c>
      <c r="IA212" s="75" t="str">
        <f t="shared" si="451"/>
        <v/>
      </c>
      <c r="IB212" s="75" t="str">
        <f t="shared" si="452"/>
        <v/>
      </c>
      <c r="IC212" s="75" t="str">
        <f t="shared" si="453"/>
        <v/>
      </c>
      <c r="ID212" s="395" t="str">
        <f t="shared" si="454"/>
        <v/>
      </c>
      <c r="IE212" s="394">
        <f>IF(ISNUMBER(MATCH(GA212,$IC$15:$IC$313,0)),0,MAX(IE$14:IE211)+1)</f>
        <v>0</v>
      </c>
      <c r="IF212" s="394" t="str">
        <f t="shared" si="455"/>
        <v/>
      </c>
      <c r="IG212" s="383"/>
      <c r="IH212" s="80"/>
      <c r="II212" s="19"/>
      <c r="IJ212" s="282"/>
      <c r="IK212" s="71"/>
      <c r="IL212" s="19"/>
      <c r="IM212" s="19"/>
      <c r="IN212" s="19"/>
      <c r="IO212" s="19"/>
      <c r="IP212" s="19"/>
      <c r="IQ212" s="19"/>
      <c r="IR212" s="19"/>
      <c r="IS212" s="19"/>
      <c r="IT212" s="19"/>
      <c r="IU212" s="19"/>
      <c r="IV212" s="19"/>
      <c r="IW212" s="19"/>
      <c r="IX212" s="19"/>
      <c r="IY212" s="19"/>
      <c r="IZ212" s="19"/>
      <c r="JW212" s="71"/>
      <c r="JX212" s="293" t="str">
        <f>IF(AND(ISNUMBER(JX$14),ISNUMBER(MATCH($IC212,DJ$15:DJ$313,0))),$IC212,"")</f>
        <v/>
      </c>
      <c r="JY212" s="293" t="str">
        <f>IF(AND(ISNUMBER(JY$14),ISNUMBER(MATCH($IC212,DK$15:DK$313,0))),$IC212,"")</f>
        <v/>
      </c>
      <c r="JZ212" s="293" t="str">
        <f>IF(AND(ISNUMBER(JZ$14),ISNUMBER(MATCH($IC212,DL$15:DL$313,0))),$IC212,"")</f>
        <v/>
      </c>
      <c r="KA212" s="293" t="str">
        <f>IF(AND(ISNUMBER(KA$14),ISNUMBER(MATCH($IC212,DM$15:DM$313,0))),$IC212,"")</f>
        <v/>
      </c>
      <c r="KB212" s="293" t="str">
        <f>IF(AND(ISNUMBER(KB$14),ISNUMBER(MATCH($IC212,DN$15:DN$313,0))),$IC212,"")</f>
        <v/>
      </c>
      <c r="KC212" s="293" t="str">
        <f>IF(AND(ISNUMBER(KC$14),ISNUMBER(MATCH($IC212,DO$15:DO$313,0))),$IC212,"")</f>
        <v/>
      </c>
      <c r="KD212" s="293" t="str">
        <f>IF(AND(ISNUMBER(KD$14),ISNUMBER(MATCH($IC212,DP$15:DP$313,0))),$IC212,"")</f>
        <v/>
      </c>
      <c r="KE212" s="293" t="str">
        <f>IF(AND(ISNUMBER(KE$14),ISNUMBER(MATCH($IC212,DQ$15:DQ$313,0))),$IC212,"")</f>
        <v/>
      </c>
      <c r="KF212" s="293" t="str">
        <f>IF(AND(ISNUMBER(KF$14),ISNUMBER(MATCH($IC212,DR$15:DR$313,0))),$IC212,"")</f>
        <v/>
      </c>
      <c r="KG212" s="293" t="str">
        <f>IF(AND(ISNUMBER(KG$14),ISNUMBER(MATCH($IC212,DS$15:DS$313,0))),$IC212,"")</f>
        <v/>
      </c>
      <c r="KH212" s="293" t="str">
        <f>IF(AND(ISNUMBER(KH$14),ISNUMBER(MATCH($IC212,DT$15:DT$313,0))),$IC212,"")</f>
        <v/>
      </c>
      <c r="KI212" s="293" t="str">
        <f>IF(AND(ISNUMBER(KI$14),ISNUMBER(MATCH($IC212,DU$15:DU$313,0))),$IC212,"")</f>
        <v/>
      </c>
      <c r="KJ212" s="293" t="str">
        <f>IF(AND(ISNUMBER(KJ$14),ISNUMBER(MATCH($IC212,DV$15:DV$313,0))),$IC212,"")</f>
        <v/>
      </c>
      <c r="KK212" s="293" t="str">
        <f>IF(AND(ISNUMBER(KK$14),ISNUMBER(MATCH($IC212,DW$15:DW$313,0))),$IC212,"")</f>
        <v/>
      </c>
      <c r="KL212" s="293" t="str">
        <f>IF(AND(ISNUMBER(KL$14),ISNUMBER(MATCH($IC212,DX$15:DX$313,0))),$IC212,"")</f>
        <v/>
      </c>
      <c r="KM212" s="293" t="str">
        <f>IF(AND(ISNUMBER(KM$14),ISNUMBER(MATCH($IC212,DY$15:DY$313,0))),$IC212,"")</f>
        <v/>
      </c>
      <c r="KN212" s="293" t="str">
        <f>IF(AND(ISNUMBER(KN$14),ISNUMBER(MATCH($IC212,DZ$15:DZ$313,0))),$IC212,"")</f>
        <v/>
      </c>
      <c r="KO212" s="293" t="str">
        <f>IF(AND(ISNUMBER(KO$14),ISNUMBER(MATCH($IC212,EA$15:EA$313,0))),$IC212,"")</f>
        <v/>
      </c>
      <c r="KP212" s="293" t="str">
        <f>IF(AND(ISNUMBER(KP$14),ISNUMBER(MATCH($IC212,EB$15:EB$313,0))),$IC212,"")</f>
        <v/>
      </c>
      <c r="KQ212" s="293" t="str">
        <f>IF(AND(ISNUMBER(KQ$14),ISNUMBER(MATCH($IC212,EC$15:EC$313,0))),$IC212,"")</f>
        <v/>
      </c>
      <c r="KR212" s="293" t="str">
        <f>IF(AND(ISNUMBER(KR$14),ISNUMBER(MATCH($IC212,ED$15:ED$313,0))),$IC212,"")</f>
        <v/>
      </c>
      <c r="KS212" s="293" t="str">
        <f>IF(AND(ISNUMBER(KS$14),ISNUMBER(MATCH($IC212,EE$15:EE$313,0))),$IC212,"")</f>
        <v/>
      </c>
      <c r="KT212" s="293" t="str">
        <f>IF(AND(ISNUMBER(KT$14),ISNUMBER(MATCH($IC212,EF$15:EF$313,0))),$IC212,"")</f>
        <v/>
      </c>
      <c r="KU212" s="293" t="str">
        <f>IF(AND(ISNUMBER(KU$14),ISNUMBER(MATCH($IC212,EG$15:EG$313,0))),$IC212,"")</f>
        <v/>
      </c>
      <c r="KV212" s="293" t="str">
        <f>IF(AND(ISNUMBER(KV$14),ISNUMBER(MATCH($IC212,EH$15:EH$313,0))),$IC212,"")</f>
        <v/>
      </c>
      <c r="KW212" s="293" t="str">
        <f>IF(AND(ISNUMBER(KW$14),ISNUMBER(MATCH($IC212,EI$15:EI$313,0))),$IC212,"")</f>
        <v/>
      </c>
      <c r="KX212" s="293" t="str">
        <f>IF(AND(ISNUMBER(KX$14),ISNUMBER(MATCH($IC212,EJ$15:EJ$313,0))),$IC212,"")</f>
        <v/>
      </c>
      <c r="KY212" s="293" t="str">
        <f>IF(AND(ISNUMBER(KY$14),ISNUMBER(MATCH($IC212,EK$15:EK$313,0))),$IC212,"")</f>
        <v/>
      </c>
      <c r="KZ212" s="293"/>
      <c r="LA212" s="293"/>
      <c r="LB212" s="293"/>
      <c r="LC212" s="75">
        <f>COUNTIF(JX212:KY212,"="&amp;IC212)</f>
        <v>0</v>
      </c>
      <c r="LD212" s="71"/>
      <c r="LE212" s="71"/>
      <c r="LF212" s="71"/>
      <c r="LG212" s="71"/>
      <c r="LH212" s="71"/>
      <c r="LI212" s="71"/>
      <c r="LJ212" s="71"/>
      <c r="LK212" s="71"/>
      <c r="LL212" s="71"/>
      <c r="LM212" s="71"/>
      <c r="LN212" s="71"/>
      <c r="LO212" s="71"/>
      <c r="LP212" s="71"/>
      <c r="LQ212" s="71"/>
    </row>
    <row r="213" spans="1:329" ht="6" customHeight="1" x14ac:dyDescent="0.25">
      <c r="A213" s="80"/>
      <c r="B213" s="305">
        <f t="shared" si="456"/>
        <v>199</v>
      </c>
      <c r="C213" s="207" t="s">
        <v>550</v>
      </c>
      <c r="D213" s="307" t="s">
        <v>571</v>
      </c>
      <c r="E213" s="71"/>
      <c r="F213" s="260"/>
      <c r="G213" s="261"/>
      <c r="H213" s="262"/>
      <c r="I213" s="260"/>
      <c r="J213" s="261"/>
      <c r="K213" s="262"/>
      <c r="L213" s="260"/>
      <c r="M213" s="261"/>
      <c r="N213" s="262"/>
      <c r="O213" s="260"/>
      <c r="P213" s="261"/>
      <c r="Q213" s="262"/>
      <c r="R213" s="260"/>
      <c r="S213" s="261"/>
      <c r="T213" s="262"/>
      <c r="U213" s="260"/>
      <c r="V213" s="261"/>
      <c r="W213" s="262"/>
      <c r="X213" s="260"/>
      <c r="Y213" s="261"/>
      <c r="Z213" s="262"/>
      <c r="AA213" s="260"/>
      <c r="AB213" s="261"/>
      <c r="AC213" s="262"/>
      <c r="AD213" s="260"/>
      <c r="AE213" s="261"/>
      <c r="AF213" s="262"/>
      <c r="AG213" s="260"/>
      <c r="AH213" s="261"/>
      <c r="AI213" s="262"/>
      <c r="AJ213" s="260"/>
      <c r="AK213" s="261"/>
      <c r="AL213" s="262"/>
      <c r="AM213" s="260"/>
      <c r="AN213" s="261"/>
      <c r="AO213" s="262"/>
      <c r="AP213" s="283"/>
      <c r="AQ213" s="356"/>
      <c r="AR213" s="351"/>
      <c r="AS213" s="283"/>
      <c r="AT213" s="356"/>
      <c r="AU213" s="351"/>
      <c r="AV213" s="260"/>
      <c r="AW213" s="261"/>
      <c r="AX213" s="262"/>
      <c r="AY213" s="260"/>
      <c r="AZ213" s="261"/>
      <c r="BA213" s="262"/>
      <c r="BB213" s="260"/>
      <c r="BC213" s="261"/>
      <c r="BD213" s="262"/>
      <c r="BE213" s="260"/>
      <c r="BF213" s="261"/>
      <c r="BG213" s="262"/>
      <c r="BH213" s="260"/>
      <c r="BI213" s="261"/>
      <c r="BJ213" s="262"/>
      <c r="BK213" s="260"/>
      <c r="BL213" s="261"/>
      <c r="BM213" s="262"/>
      <c r="BN213" s="260"/>
      <c r="BO213" s="261"/>
      <c r="BP213" s="262"/>
      <c r="BQ213" s="260"/>
      <c r="BR213" s="261"/>
      <c r="BS213" s="262"/>
      <c r="BT213" s="260"/>
      <c r="BU213" s="261"/>
      <c r="BV213" s="262"/>
      <c r="BW213" s="260"/>
      <c r="BX213" s="261"/>
      <c r="BY213" s="262"/>
      <c r="BZ213" s="260"/>
      <c r="CA213" s="261"/>
      <c r="CB213" s="262"/>
      <c r="CC213" s="260"/>
      <c r="CD213" s="261"/>
      <c r="CE213" s="262"/>
      <c r="CF213" s="376" t="s">
        <v>2</v>
      </c>
      <c r="CG213" s="229"/>
      <c r="CH213" s="230"/>
      <c r="CI213" s="7" t="str">
        <f t="shared" si="361"/>
        <v/>
      </c>
      <c r="CJ213" s="7" t="str">
        <f t="shared" si="362"/>
        <v/>
      </c>
      <c r="CK213" s="7" t="str">
        <f t="shared" si="363"/>
        <v/>
      </c>
      <c r="CL213" s="7" t="str">
        <f t="shared" si="364"/>
        <v/>
      </c>
      <c r="CM213" s="7" t="str">
        <f t="shared" si="365"/>
        <v/>
      </c>
      <c r="CN213" s="7" t="str">
        <f t="shared" si="366"/>
        <v/>
      </c>
      <c r="CO213" s="7" t="str">
        <f t="shared" si="367"/>
        <v/>
      </c>
      <c r="CP213" s="7" t="str">
        <f t="shared" si="368"/>
        <v/>
      </c>
      <c r="CQ213" s="7" t="str">
        <f t="shared" si="369"/>
        <v/>
      </c>
      <c r="CR213" s="7" t="str">
        <f t="shared" si="370"/>
        <v/>
      </c>
      <c r="CS213" s="7" t="str">
        <f t="shared" si="371"/>
        <v/>
      </c>
      <c r="CT213" s="7" t="str">
        <f t="shared" si="372"/>
        <v/>
      </c>
      <c r="CU213" s="7" t="str">
        <f t="shared" si="373"/>
        <v/>
      </c>
      <c r="CV213" s="7" t="str">
        <f t="shared" si="374"/>
        <v/>
      </c>
      <c r="CW213" s="7" t="str">
        <f t="shared" si="375"/>
        <v/>
      </c>
      <c r="CX213" s="7" t="str">
        <f t="shared" si="376"/>
        <v/>
      </c>
      <c r="CY213" s="7" t="str">
        <f t="shared" si="377"/>
        <v/>
      </c>
      <c r="CZ213" s="7" t="str">
        <f t="shared" si="378"/>
        <v/>
      </c>
      <c r="DA213" s="7" t="str">
        <f t="shared" si="379"/>
        <v/>
      </c>
      <c r="DB213" s="7" t="str">
        <f t="shared" si="380"/>
        <v/>
      </c>
      <c r="DC213" s="7" t="str">
        <f t="shared" si="381"/>
        <v/>
      </c>
      <c r="DD213" s="7" t="str">
        <f t="shared" si="382"/>
        <v/>
      </c>
      <c r="DE213" s="7" t="str">
        <f t="shared" si="383"/>
        <v/>
      </c>
      <c r="DF213" s="7" t="str">
        <f t="shared" si="384"/>
        <v/>
      </c>
      <c r="DG213" s="7">
        <f t="shared" si="385"/>
        <v>19</v>
      </c>
      <c r="DH213" s="7" t="str">
        <f t="shared" si="386"/>
        <v/>
      </c>
      <c r="DI213" s="65" t="s">
        <v>2</v>
      </c>
      <c r="DJ213" s="309" t="str">
        <f t="shared" si="387"/>
        <v>-</v>
      </c>
      <c r="DK213" s="309" t="str">
        <f t="shared" si="388"/>
        <v>-</v>
      </c>
      <c r="DL213" s="309" t="str">
        <f t="shared" si="389"/>
        <v>-</v>
      </c>
      <c r="DM213" s="309" t="str">
        <f t="shared" si="390"/>
        <v>-</v>
      </c>
      <c r="DN213" s="309" t="str">
        <f t="shared" si="391"/>
        <v>-</v>
      </c>
      <c r="DO213" s="309" t="str">
        <f t="shared" si="392"/>
        <v>-</v>
      </c>
      <c r="DP213" s="309" t="str">
        <f t="shared" si="393"/>
        <v>-</v>
      </c>
      <c r="DQ213" s="309" t="str">
        <f t="shared" si="394"/>
        <v>-</v>
      </c>
      <c r="DR213" s="309" t="str">
        <f t="shared" si="395"/>
        <v>-</v>
      </c>
      <c r="DS213" s="309" t="str">
        <f t="shared" si="396"/>
        <v>-</v>
      </c>
      <c r="DT213" s="309" t="str">
        <f t="shared" si="397"/>
        <v>-</v>
      </c>
      <c r="DU213" s="309" t="str">
        <f t="shared" si="398"/>
        <v>-</v>
      </c>
      <c r="DV213" s="309" t="str">
        <f t="shared" si="399"/>
        <v>-</v>
      </c>
      <c r="DW213" s="309" t="str">
        <f t="shared" si="400"/>
        <v>-</v>
      </c>
      <c r="DX213" s="309" t="str">
        <f t="shared" si="401"/>
        <v>-</v>
      </c>
      <c r="DY213" s="309" t="str">
        <f t="shared" si="402"/>
        <v>-</v>
      </c>
      <c r="DZ213" s="309" t="str">
        <f t="shared" si="403"/>
        <v>-</v>
      </c>
      <c r="EA213" s="309" t="str">
        <f t="shared" si="404"/>
        <v>-</v>
      </c>
      <c r="EB213" s="309" t="str">
        <f t="shared" si="405"/>
        <v>-</v>
      </c>
      <c r="EC213" s="309" t="str">
        <f t="shared" si="406"/>
        <v>-</v>
      </c>
      <c r="ED213" s="309" t="str">
        <f t="shared" si="407"/>
        <v>-</v>
      </c>
      <c r="EE213" s="309" t="str">
        <f t="shared" si="408"/>
        <v>-</v>
      </c>
      <c r="EF213" s="309" t="str">
        <f t="shared" si="409"/>
        <v>-</v>
      </c>
      <c r="EG213" s="309" t="str">
        <f t="shared" si="410"/>
        <v>-</v>
      </c>
      <c r="EH213" s="309" t="str">
        <f t="shared" si="411"/>
        <v>Package_Solver_mf2005</v>
      </c>
      <c r="EI213" s="309" t="str">
        <f t="shared" si="412"/>
        <v>-</v>
      </c>
      <c r="EJ213" s="7"/>
      <c r="EK213" s="7"/>
      <c r="EL213" s="7"/>
      <c r="EM213" s="34"/>
      <c r="EN213" s="66" t="str">
        <f t="shared" si="413"/>
        <v>-</v>
      </c>
      <c r="EO213" s="66" t="str">
        <f t="shared" si="414"/>
        <v>-</v>
      </c>
      <c r="EP213" s="66" t="str">
        <f t="shared" si="415"/>
        <v>-</v>
      </c>
      <c r="EQ213" s="66" t="str">
        <f t="shared" si="416"/>
        <v>-</v>
      </c>
      <c r="ER213" s="66" t="str">
        <f t="shared" si="417"/>
        <v>-</v>
      </c>
      <c r="ES213" s="66" t="str">
        <f t="shared" si="418"/>
        <v>-</v>
      </c>
      <c r="ET213" s="66" t="str">
        <f t="shared" si="419"/>
        <v>-</v>
      </c>
      <c r="EU213" s="66" t="str">
        <f t="shared" si="420"/>
        <v>-</v>
      </c>
      <c r="EV213" s="66" t="str">
        <f t="shared" si="421"/>
        <v>-</v>
      </c>
      <c r="EW213" s="66" t="str">
        <f t="shared" si="422"/>
        <v>-</v>
      </c>
      <c r="EX213" s="66" t="str">
        <f t="shared" si="423"/>
        <v>-</v>
      </c>
      <c r="EY213" s="66" t="str">
        <f t="shared" si="424"/>
        <v>-</v>
      </c>
      <c r="EZ213" s="66" t="str">
        <f t="shared" si="425"/>
        <v>-</v>
      </c>
      <c r="FA213" s="66" t="str">
        <f t="shared" si="426"/>
        <v>-</v>
      </c>
      <c r="FB213" s="66" t="str">
        <f t="shared" si="427"/>
        <v>-</v>
      </c>
      <c r="FC213" s="66" t="str">
        <f t="shared" si="428"/>
        <v>-</v>
      </c>
      <c r="FD213" s="66" t="str">
        <f t="shared" si="429"/>
        <v>-</v>
      </c>
      <c r="FE213" s="66" t="str">
        <f t="shared" si="430"/>
        <v>-</v>
      </c>
      <c r="FF213" s="66" t="str">
        <f t="shared" si="431"/>
        <v>-</v>
      </c>
      <c r="FG213" s="66" t="str">
        <f t="shared" si="432"/>
        <v>-</v>
      </c>
      <c r="FH213" s="66" t="str">
        <f t="shared" si="433"/>
        <v>-</v>
      </c>
      <c r="FI213" s="66" t="str">
        <f t="shared" si="434"/>
        <v>-</v>
      </c>
      <c r="FJ213" s="66" t="str">
        <f t="shared" si="435"/>
        <v>-</v>
      </c>
      <c r="FK213" s="66" t="str">
        <f t="shared" si="436"/>
        <v>-</v>
      </c>
      <c r="FL213" s="66" t="str">
        <f t="shared" si="437"/>
        <v>-</v>
      </c>
      <c r="FM213" s="66" t="str">
        <f t="shared" si="438"/>
        <v>-</v>
      </c>
      <c r="FN213" s="7"/>
      <c r="FO213" s="7"/>
      <c r="FP213" s="7"/>
      <c r="FQ213" s="97"/>
      <c r="FR213" s="71"/>
      <c r="FS213" s="7">
        <f>IF(ISNUMBER(INDEX($CI$15:$DI$314,$B213,GC$5)),MAX(FS$14:FS212)+1,0)</f>
        <v>0</v>
      </c>
      <c r="FT213" s="7" t="str">
        <f t="shared" si="439"/>
        <v/>
      </c>
      <c r="FU213" s="7" t="str">
        <f t="shared" si="440"/>
        <v/>
      </c>
      <c r="FV213" s="291">
        <f t="shared" si="441"/>
        <v>199</v>
      </c>
      <c r="FW213" s="291" t="str">
        <f t="shared" si="442"/>
        <v/>
      </c>
      <c r="FX213" s="291"/>
      <c r="FY213" s="85" t="str">
        <f t="shared" si="443"/>
        <v/>
      </c>
      <c r="FZ213" s="338">
        <f t="shared" si="444"/>
        <v>0</v>
      </c>
      <c r="GA213" s="316" t="str">
        <f t="shared" si="445"/>
        <v/>
      </c>
      <c r="GB213" s="28" t="str">
        <f t="shared" si="446"/>
        <v/>
      </c>
      <c r="GC213" s="243"/>
      <c r="GD213" s="72"/>
      <c r="GE213" s="72"/>
      <c r="GF213" s="72"/>
      <c r="GG213" s="72"/>
      <c r="GH213" s="72"/>
      <c r="GI213" s="72"/>
      <c r="GJ213" s="72"/>
      <c r="GK213" s="72"/>
      <c r="GL213" s="72"/>
      <c r="GM213" s="72"/>
      <c r="GN213" s="72"/>
      <c r="GO213" s="279" t="str">
        <f>IF(IF(ISNUMBER(MATCH(INDEX($HA213:$LB213,1,GO$14),$GA$15:$GA$313,0)),1,"")=1,INDEX($HA213:$LB213,1,GO$14),"")</f>
        <v/>
      </c>
      <c r="GP213" s="286" t="str">
        <f t="shared" si="447"/>
        <v/>
      </c>
      <c r="GQ213" s="72"/>
      <c r="GR213" s="339" t="str">
        <f>IF(ISNUMBER(IF213),INDEX($GA$15:$GA$313,MATCH(IF213,$IE$15:$IE$190,0),1),"")</f>
        <v/>
      </c>
      <c r="GS213" s="341" t="str">
        <f t="shared" si="448"/>
        <v/>
      </c>
      <c r="GT213" s="340" t="str">
        <f t="shared" si="449"/>
        <v/>
      </c>
      <c r="GU213" s="72"/>
      <c r="GV213" s="72"/>
      <c r="GW213" s="72"/>
      <c r="GX213" s="72"/>
      <c r="GY213" s="72"/>
      <c r="GZ213" s="71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293">
        <f>IF(HA213&lt;&gt;"",MAX(HN$14:HN212)+1,0)</f>
        <v>0</v>
      </c>
      <c r="HO213" s="293">
        <f>IF(HB213&lt;&gt;"",MAX(HO$14:HO212)+1,0)</f>
        <v>0</v>
      </c>
      <c r="HP213" s="293">
        <f>IF(HC213&lt;&gt;"",MAX(HP$14:HP212)+1,0)</f>
        <v>0</v>
      </c>
      <c r="HQ213" s="293">
        <f>IF(HD213&lt;&gt;"",MAX(HQ$14:HQ212)+1,0)</f>
        <v>0</v>
      </c>
      <c r="HR213" s="293">
        <f>IF(HE213&lt;&gt;"",MAX(HR$14:HR212)+1,0)</f>
        <v>0</v>
      </c>
      <c r="HS213" s="293">
        <f>IF(HF213&lt;&gt;"",MAX(HS$14:HS212)+1,0)</f>
        <v>0</v>
      </c>
      <c r="HT213" s="293">
        <f>IF(HG213&lt;&gt;"",MAX(HT$14:HT212)+1,0)</f>
        <v>0</v>
      </c>
      <c r="HU213" s="293">
        <f>IF(HH213&lt;&gt;"",MAX(HU$14:HU212)+1,0)</f>
        <v>0</v>
      </c>
      <c r="HV213" s="293">
        <f>IF(HI213&lt;&gt;"",MAX(HV$14:HV212)+1,0)</f>
        <v>0</v>
      </c>
      <c r="HW213" s="293">
        <f>IF(HJ213&lt;&gt;"",MAX(HW$14:HW212)+1,0)</f>
        <v>0</v>
      </c>
      <c r="HX213" s="293">
        <f>IF(HK213&lt;&gt;"",MAX(HX$14:HX212)+1,0)</f>
        <v>0</v>
      </c>
      <c r="HY213" s="293">
        <f>IF(HL213&lt;&gt;"",MAX(HY$14:HY212)+1,0)</f>
        <v>0</v>
      </c>
      <c r="HZ213" s="75" t="str">
        <f t="shared" si="450"/>
        <v/>
      </c>
      <c r="IA213" s="75" t="str">
        <f t="shared" si="451"/>
        <v/>
      </c>
      <c r="IB213" s="75" t="str">
        <f t="shared" si="452"/>
        <v/>
      </c>
      <c r="IC213" s="75" t="str">
        <f t="shared" si="453"/>
        <v/>
      </c>
      <c r="ID213" s="395" t="str">
        <f t="shared" si="454"/>
        <v/>
      </c>
      <c r="IE213" s="394">
        <f>IF(ISNUMBER(MATCH(GA213,$IC$15:$IC$313,0)),0,MAX(IE$14:IE212)+1)</f>
        <v>0</v>
      </c>
      <c r="IF213" s="394" t="str">
        <f t="shared" si="455"/>
        <v/>
      </c>
      <c r="IG213" s="383"/>
      <c r="IH213" s="80"/>
      <c r="II213" s="19"/>
      <c r="IJ213" s="282"/>
      <c r="IK213" s="71"/>
      <c r="IL213" s="19"/>
      <c r="IM213" s="19"/>
      <c r="IN213" s="19"/>
      <c r="IO213" s="19"/>
      <c r="IP213" s="19"/>
      <c r="IQ213" s="19"/>
      <c r="IR213" s="19"/>
      <c r="IS213" s="19"/>
      <c r="IT213" s="19"/>
      <c r="IU213" s="19"/>
      <c r="IV213" s="19"/>
      <c r="IW213" s="19"/>
      <c r="IX213" s="19"/>
      <c r="IY213" s="19"/>
      <c r="IZ213" s="19"/>
      <c r="JW213" s="71"/>
      <c r="JX213" s="293" t="str">
        <f>IF(AND(ISNUMBER(JX$14),ISNUMBER(MATCH($IC213,DJ$15:DJ$313,0))),$IC213,"")</f>
        <v/>
      </c>
      <c r="JY213" s="293" t="str">
        <f>IF(AND(ISNUMBER(JY$14),ISNUMBER(MATCH($IC213,DK$15:DK$313,0))),$IC213,"")</f>
        <v/>
      </c>
      <c r="JZ213" s="293" t="str">
        <f>IF(AND(ISNUMBER(JZ$14),ISNUMBER(MATCH($IC213,DL$15:DL$313,0))),$IC213,"")</f>
        <v/>
      </c>
      <c r="KA213" s="293" t="str">
        <f>IF(AND(ISNUMBER(KA$14),ISNUMBER(MATCH($IC213,DM$15:DM$313,0))),$IC213,"")</f>
        <v/>
      </c>
      <c r="KB213" s="293" t="str">
        <f>IF(AND(ISNUMBER(KB$14),ISNUMBER(MATCH($IC213,DN$15:DN$313,0))),$IC213,"")</f>
        <v/>
      </c>
      <c r="KC213" s="293" t="str">
        <f>IF(AND(ISNUMBER(KC$14),ISNUMBER(MATCH($IC213,DO$15:DO$313,0))),$IC213,"")</f>
        <v/>
      </c>
      <c r="KD213" s="293" t="str">
        <f>IF(AND(ISNUMBER(KD$14),ISNUMBER(MATCH($IC213,DP$15:DP$313,0))),$IC213,"")</f>
        <v/>
      </c>
      <c r="KE213" s="293" t="str">
        <f>IF(AND(ISNUMBER(KE$14),ISNUMBER(MATCH($IC213,DQ$15:DQ$313,0))),$IC213,"")</f>
        <v/>
      </c>
      <c r="KF213" s="293" t="str">
        <f>IF(AND(ISNUMBER(KF$14),ISNUMBER(MATCH($IC213,DR$15:DR$313,0))),$IC213,"")</f>
        <v/>
      </c>
      <c r="KG213" s="293" t="str">
        <f>IF(AND(ISNUMBER(KG$14),ISNUMBER(MATCH($IC213,DS$15:DS$313,0))),$IC213,"")</f>
        <v/>
      </c>
      <c r="KH213" s="293" t="str">
        <f>IF(AND(ISNUMBER(KH$14),ISNUMBER(MATCH($IC213,DT$15:DT$313,0))),$IC213,"")</f>
        <v/>
      </c>
      <c r="KI213" s="293" t="str">
        <f>IF(AND(ISNUMBER(KI$14),ISNUMBER(MATCH($IC213,DU$15:DU$313,0))),$IC213,"")</f>
        <v/>
      </c>
      <c r="KJ213" s="293" t="str">
        <f>IF(AND(ISNUMBER(KJ$14),ISNUMBER(MATCH($IC213,DV$15:DV$313,0))),$IC213,"")</f>
        <v/>
      </c>
      <c r="KK213" s="293" t="str">
        <f>IF(AND(ISNUMBER(KK$14),ISNUMBER(MATCH($IC213,DW$15:DW$313,0))),$IC213,"")</f>
        <v/>
      </c>
      <c r="KL213" s="293" t="str">
        <f>IF(AND(ISNUMBER(KL$14),ISNUMBER(MATCH($IC213,DX$15:DX$313,0))),$IC213,"")</f>
        <v/>
      </c>
      <c r="KM213" s="293" t="str">
        <f>IF(AND(ISNUMBER(KM$14),ISNUMBER(MATCH($IC213,DY$15:DY$313,0))),$IC213,"")</f>
        <v/>
      </c>
      <c r="KN213" s="293" t="str">
        <f>IF(AND(ISNUMBER(KN$14),ISNUMBER(MATCH($IC213,DZ$15:DZ$313,0))),$IC213,"")</f>
        <v/>
      </c>
      <c r="KO213" s="293" t="str">
        <f>IF(AND(ISNUMBER(KO$14),ISNUMBER(MATCH($IC213,EA$15:EA$313,0))),$IC213,"")</f>
        <v/>
      </c>
      <c r="KP213" s="293" t="str">
        <f>IF(AND(ISNUMBER(KP$14),ISNUMBER(MATCH($IC213,EB$15:EB$313,0))),$IC213,"")</f>
        <v/>
      </c>
      <c r="KQ213" s="293" t="str">
        <f>IF(AND(ISNUMBER(KQ$14),ISNUMBER(MATCH($IC213,EC$15:EC$313,0))),$IC213,"")</f>
        <v/>
      </c>
      <c r="KR213" s="293" t="str">
        <f>IF(AND(ISNUMBER(KR$14),ISNUMBER(MATCH($IC213,ED$15:ED$313,0))),$IC213,"")</f>
        <v/>
      </c>
      <c r="KS213" s="293" t="str">
        <f>IF(AND(ISNUMBER(KS$14),ISNUMBER(MATCH($IC213,EE$15:EE$313,0))),$IC213,"")</f>
        <v/>
      </c>
      <c r="KT213" s="293" t="str">
        <f>IF(AND(ISNUMBER(KT$14),ISNUMBER(MATCH($IC213,EF$15:EF$313,0))),$IC213,"")</f>
        <v/>
      </c>
      <c r="KU213" s="293" t="str">
        <f>IF(AND(ISNUMBER(KU$14),ISNUMBER(MATCH($IC213,EG$15:EG$313,0))),$IC213,"")</f>
        <v/>
      </c>
      <c r="KV213" s="293" t="str">
        <f>IF(AND(ISNUMBER(KV$14),ISNUMBER(MATCH($IC213,EH$15:EH$313,0))),$IC213,"")</f>
        <v/>
      </c>
      <c r="KW213" s="293" t="str">
        <f>IF(AND(ISNUMBER(KW$14),ISNUMBER(MATCH($IC213,EI$15:EI$313,0))),$IC213,"")</f>
        <v/>
      </c>
      <c r="KX213" s="293" t="str">
        <f>IF(AND(ISNUMBER(KX$14),ISNUMBER(MATCH($IC213,EJ$15:EJ$313,0))),$IC213,"")</f>
        <v/>
      </c>
      <c r="KY213" s="293" t="str">
        <f>IF(AND(ISNUMBER(KY$14),ISNUMBER(MATCH($IC213,EK$15:EK$313,0))),$IC213,"")</f>
        <v/>
      </c>
      <c r="KZ213" s="293"/>
      <c r="LA213" s="293"/>
      <c r="LB213" s="293"/>
      <c r="LC213" s="75">
        <f>COUNTIF(JX213:KY213,"="&amp;IC213)</f>
        <v>0</v>
      </c>
      <c r="LD213" s="71"/>
      <c r="LE213" s="71"/>
      <c r="LF213" s="71"/>
      <c r="LG213" s="71"/>
      <c r="LH213" s="71"/>
      <c r="LI213" s="71"/>
      <c r="LJ213" s="71"/>
      <c r="LK213" s="71"/>
      <c r="LL213" s="71"/>
      <c r="LM213" s="71"/>
      <c r="LN213" s="71"/>
      <c r="LO213" s="71"/>
      <c r="LP213" s="71"/>
      <c r="LQ213" s="71"/>
    </row>
    <row r="214" spans="1:329" ht="6" customHeight="1" x14ac:dyDescent="0.25">
      <c r="A214" s="80"/>
      <c r="B214" s="305">
        <f t="shared" si="456"/>
        <v>200</v>
      </c>
      <c r="C214" s="207" t="s">
        <v>552</v>
      </c>
      <c r="D214" s="307" t="s">
        <v>572</v>
      </c>
      <c r="E214" s="71"/>
      <c r="F214" s="260"/>
      <c r="G214" s="261"/>
      <c r="H214" s="262"/>
      <c r="I214" s="260"/>
      <c r="J214" s="261"/>
      <c r="K214" s="262"/>
      <c r="L214" s="260"/>
      <c r="M214" s="261"/>
      <c r="N214" s="262"/>
      <c r="O214" s="260"/>
      <c r="P214" s="261"/>
      <c r="Q214" s="262"/>
      <c r="R214" s="260"/>
      <c r="S214" s="261"/>
      <c r="T214" s="262"/>
      <c r="U214" s="260"/>
      <c r="V214" s="261"/>
      <c r="W214" s="262"/>
      <c r="X214" s="260"/>
      <c r="Y214" s="261"/>
      <c r="Z214" s="262"/>
      <c r="AA214" s="260"/>
      <c r="AB214" s="261"/>
      <c r="AC214" s="262"/>
      <c r="AD214" s="260"/>
      <c r="AE214" s="261"/>
      <c r="AF214" s="262"/>
      <c r="AG214" s="260"/>
      <c r="AH214" s="261"/>
      <c r="AI214" s="262"/>
      <c r="AJ214" s="260"/>
      <c r="AK214" s="261"/>
      <c r="AL214" s="262"/>
      <c r="AM214" s="260"/>
      <c r="AN214" s="261"/>
      <c r="AO214" s="262"/>
      <c r="AP214" s="283"/>
      <c r="AQ214" s="356"/>
      <c r="AR214" s="351"/>
      <c r="AS214" s="283"/>
      <c r="AT214" s="356"/>
      <c r="AU214" s="351"/>
      <c r="AV214" s="260"/>
      <c r="AW214" s="261"/>
      <c r="AX214" s="262"/>
      <c r="AY214" s="260"/>
      <c r="AZ214" s="261"/>
      <c r="BA214" s="262"/>
      <c r="BB214" s="260"/>
      <c r="BC214" s="261"/>
      <c r="BD214" s="262"/>
      <c r="BE214" s="260"/>
      <c r="BF214" s="261"/>
      <c r="BG214" s="262"/>
      <c r="BH214" s="260"/>
      <c r="BI214" s="261"/>
      <c r="BJ214" s="262"/>
      <c r="BK214" s="260"/>
      <c r="BL214" s="261"/>
      <c r="BM214" s="262"/>
      <c r="BN214" s="260"/>
      <c r="BO214" s="261"/>
      <c r="BP214" s="262"/>
      <c r="BQ214" s="260"/>
      <c r="BR214" s="261"/>
      <c r="BS214" s="262"/>
      <c r="BT214" s="260"/>
      <c r="BU214" s="261"/>
      <c r="BV214" s="262"/>
      <c r="BW214" s="260"/>
      <c r="BX214" s="261"/>
      <c r="BY214" s="262"/>
      <c r="BZ214" s="260"/>
      <c r="CA214" s="261"/>
      <c r="CB214" s="262"/>
      <c r="CC214" s="260"/>
      <c r="CD214" s="261"/>
      <c r="CE214" s="262"/>
      <c r="CF214" s="376" t="s">
        <v>2</v>
      </c>
      <c r="CG214" s="229"/>
      <c r="CH214" s="230"/>
      <c r="CI214" s="7" t="str">
        <f t="shared" si="361"/>
        <v/>
      </c>
      <c r="CJ214" s="7" t="str">
        <f t="shared" si="362"/>
        <v/>
      </c>
      <c r="CK214" s="7" t="str">
        <f t="shared" si="363"/>
        <v/>
      </c>
      <c r="CL214" s="7" t="str">
        <f t="shared" si="364"/>
        <v/>
      </c>
      <c r="CM214" s="7" t="str">
        <f t="shared" si="365"/>
        <v/>
      </c>
      <c r="CN214" s="7" t="str">
        <f t="shared" si="366"/>
        <v/>
      </c>
      <c r="CO214" s="7" t="str">
        <f t="shared" si="367"/>
        <v/>
      </c>
      <c r="CP214" s="7" t="str">
        <f t="shared" si="368"/>
        <v/>
      </c>
      <c r="CQ214" s="7" t="str">
        <f t="shared" si="369"/>
        <v/>
      </c>
      <c r="CR214" s="7" t="str">
        <f t="shared" si="370"/>
        <v/>
      </c>
      <c r="CS214" s="7" t="str">
        <f t="shared" si="371"/>
        <v/>
      </c>
      <c r="CT214" s="7" t="str">
        <f t="shared" si="372"/>
        <v/>
      </c>
      <c r="CU214" s="7" t="str">
        <f t="shared" si="373"/>
        <v/>
      </c>
      <c r="CV214" s="7" t="str">
        <f t="shared" si="374"/>
        <v/>
      </c>
      <c r="CW214" s="7" t="str">
        <f t="shared" si="375"/>
        <v/>
      </c>
      <c r="CX214" s="7" t="str">
        <f t="shared" si="376"/>
        <v/>
      </c>
      <c r="CY214" s="7" t="str">
        <f t="shared" si="377"/>
        <v/>
      </c>
      <c r="CZ214" s="7" t="str">
        <f t="shared" si="378"/>
        <v/>
      </c>
      <c r="DA214" s="7" t="str">
        <f t="shared" si="379"/>
        <v/>
      </c>
      <c r="DB214" s="7" t="str">
        <f t="shared" si="380"/>
        <v/>
      </c>
      <c r="DC214" s="7" t="str">
        <f t="shared" si="381"/>
        <v/>
      </c>
      <c r="DD214" s="7" t="str">
        <f t="shared" si="382"/>
        <v/>
      </c>
      <c r="DE214" s="7" t="str">
        <f t="shared" si="383"/>
        <v/>
      </c>
      <c r="DF214" s="7" t="str">
        <f t="shared" si="384"/>
        <v/>
      </c>
      <c r="DG214" s="7">
        <f t="shared" si="385"/>
        <v>22</v>
      </c>
      <c r="DH214" s="7" t="str">
        <f t="shared" si="386"/>
        <v/>
      </c>
      <c r="DI214" s="65" t="s">
        <v>2</v>
      </c>
      <c r="DJ214" s="309" t="str">
        <f t="shared" si="387"/>
        <v>-</v>
      </c>
      <c r="DK214" s="309" t="str">
        <f t="shared" si="388"/>
        <v>-</v>
      </c>
      <c r="DL214" s="309" t="str">
        <f t="shared" si="389"/>
        <v>-</v>
      </c>
      <c r="DM214" s="309" t="str">
        <f t="shared" si="390"/>
        <v>-</v>
      </c>
      <c r="DN214" s="309" t="str">
        <f t="shared" si="391"/>
        <v>-</v>
      </c>
      <c r="DO214" s="309" t="str">
        <f t="shared" si="392"/>
        <v>-</v>
      </c>
      <c r="DP214" s="309" t="str">
        <f t="shared" si="393"/>
        <v>-</v>
      </c>
      <c r="DQ214" s="309" t="str">
        <f t="shared" si="394"/>
        <v>-</v>
      </c>
      <c r="DR214" s="309" t="str">
        <f t="shared" si="395"/>
        <v>-</v>
      </c>
      <c r="DS214" s="309" t="str">
        <f t="shared" si="396"/>
        <v>-</v>
      </c>
      <c r="DT214" s="309" t="str">
        <f t="shared" si="397"/>
        <v>-</v>
      </c>
      <c r="DU214" s="309" t="str">
        <f t="shared" si="398"/>
        <v>-</v>
      </c>
      <c r="DV214" s="309" t="str">
        <f t="shared" si="399"/>
        <v>-</v>
      </c>
      <c r="DW214" s="309" t="str">
        <f t="shared" si="400"/>
        <v>-</v>
      </c>
      <c r="DX214" s="309" t="str">
        <f t="shared" si="401"/>
        <v>-</v>
      </c>
      <c r="DY214" s="309" t="str">
        <f t="shared" si="402"/>
        <v>-</v>
      </c>
      <c r="DZ214" s="309" t="str">
        <f t="shared" si="403"/>
        <v>-</v>
      </c>
      <c r="EA214" s="309" t="str">
        <f t="shared" si="404"/>
        <v>-</v>
      </c>
      <c r="EB214" s="309" t="str">
        <f t="shared" si="405"/>
        <v>-</v>
      </c>
      <c r="EC214" s="309" t="str">
        <f t="shared" si="406"/>
        <v>-</v>
      </c>
      <c r="ED214" s="309" t="str">
        <f t="shared" si="407"/>
        <v>-</v>
      </c>
      <c r="EE214" s="309" t="str">
        <f t="shared" si="408"/>
        <v>-</v>
      </c>
      <c r="EF214" s="309" t="str">
        <f t="shared" si="409"/>
        <v>-</v>
      </c>
      <c r="EG214" s="309" t="str">
        <f t="shared" si="410"/>
        <v>-</v>
      </c>
      <c r="EH214" s="309" t="str">
        <f t="shared" si="411"/>
        <v>npcond</v>
      </c>
      <c r="EI214" s="309" t="str">
        <f t="shared" si="412"/>
        <v>-</v>
      </c>
      <c r="EJ214" s="7"/>
      <c r="EK214" s="7"/>
      <c r="EL214" s="7"/>
      <c r="EM214" s="34"/>
      <c r="EN214" s="66" t="str">
        <f t="shared" si="413"/>
        <v>-</v>
      </c>
      <c r="EO214" s="66" t="str">
        <f t="shared" si="414"/>
        <v>-</v>
      </c>
      <c r="EP214" s="66" t="str">
        <f t="shared" si="415"/>
        <v>-</v>
      </c>
      <c r="EQ214" s="66" t="str">
        <f t="shared" si="416"/>
        <v>-</v>
      </c>
      <c r="ER214" s="66" t="str">
        <f t="shared" si="417"/>
        <v>-</v>
      </c>
      <c r="ES214" s="66" t="str">
        <f t="shared" si="418"/>
        <v>-</v>
      </c>
      <c r="ET214" s="66" t="str">
        <f t="shared" si="419"/>
        <v>-</v>
      </c>
      <c r="EU214" s="66" t="str">
        <f t="shared" si="420"/>
        <v>-</v>
      </c>
      <c r="EV214" s="66" t="str">
        <f t="shared" si="421"/>
        <v>-</v>
      </c>
      <c r="EW214" s="66" t="str">
        <f t="shared" si="422"/>
        <v>-</v>
      </c>
      <c r="EX214" s="66" t="str">
        <f t="shared" si="423"/>
        <v>-</v>
      </c>
      <c r="EY214" s="66" t="str">
        <f t="shared" si="424"/>
        <v>-</v>
      </c>
      <c r="EZ214" s="66" t="str">
        <f t="shared" si="425"/>
        <v>-</v>
      </c>
      <c r="FA214" s="66" t="str">
        <f t="shared" si="426"/>
        <v>-</v>
      </c>
      <c r="FB214" s="66" t="str">
        <f t="shared" si="427"/>
        <v>-</v>
      </c>
      <c r="FC214" s="66" t="str">
        <f t="shared" si="428"/>
        <v>-</v>
      </c>
      <c r="FD214" s="66" t="str">
        <f t="shared" si="429"/>
        <v>-</v>
      </c>
      <c r="FE214" s="66" t="str">
        <f t="shared" si="430"/>
        <v>-</v>
      </c>
      <c r="FF214" s="66" t="str">
        <f t="shared" si="431"/>
        <v>-</v>
      </c>
      <c r="FG214" s="66" t="str">
        <f t="shared" si="432"/>
        <v>-</v>
      </c>
      <c r="FH214" s="66" t="str">
        <f t="shared" si="433"/>
        <v>-</v>
      </c>
      <c r="FI214" s="66" t="str">
        <f t="shared" si="434"/>
        <v>-</v>
      </c>
      <c r="FJ214" s="66" t="str">
        <f t="shared" si="435"/>
        <v>-</v>
      </c>
      <c r="FK214" s="66" t="str">
        <f t="shared" si="436"/>
        <v>-</v>
      </c>
      <c r="FL214" s="66">
        <f t="shared" si="437"/>
        <v>1</v>
      </c>
      <c r="FM214" s="66" t="str">
        <f t="shared" si="438"/>
        <v>-</v>
      </c>
      <c r="FN214" s="7"/>
      <c r="FO214" s="7"/>
      <c r="FP214" s="7"/>
      <c r="FQ214" s="97"/>
      <c r="FR214" s="71"/>
      <c r="FS214" s="7">
        <f>IF(ISNUMBER(INDEX($CI$15:$DI$314,$B214,GC$5)),MAX(FS$14:FS213)+1,0)</f>
        <v>0</v>
      </c>
      <c r="FT214" s="7" t="str">
        <f t="shared" si="439"/>
        <v/>
      </c>
      <c r="FU214" s="7" t="str">
        <f t="shared" si="440"/>
        <v/>
      </c>
      <c r="FV214" s="291">
        <f t="shared" si="441"/>
        <v>200</v>
      </c>
      <c r="FW214" s="291" t="str">
        <f t="shared" si="442"/>
        <v/>
      </c>
      <c r="FX214" s="291"/>
      <c r="FY214" s="85" t="str">
        <f t="shared" si="443"/>
        <v/>
      </c>
      <c r="FZ214" s="338">
        <f t="shared" si="444"/>
        <v>0</v>
      </c>
      <c r="GA214" s="316" t="str">
        <f t="shared" si="445"/>
        <v/>
      </c>
      <c r="GB214" s="28" t="str">
        <f t="shared" si="446"/>
        <v/>
      </c>
      <c r="GC214" s="243"/>
      <c r="GD214" s="72"/>
      <c r="GE214" s="72"/>
      <c r="GF214" s="72"/>
      <c r="GG214" s="72"/>
      <c r="GH214" s="72"/>
      <c r="GI214" s="72"/>
      <c r="GJ214" s="72"/>
      <c r="GK214" s="72"/>
      <c r="GL214" s="72"/>
      <c r="GM214" s="72"/>
      <c r="GN214" s="72"/>
      <c r="GO214" s="279" t="str">
        <f>IF(IF(ISNUMBER(MATCH(INDEX($HA214:$LB214,1,GO$14),$GA$15:$GA$313,0)),1,"")=1,INDEX($HA214:$LB214,1,GO$14),"")</f>
        <v/>
      </c>
      <c r="GP214" s="286" t="str">
        <f t="shared" si="447"/>
        <v/>
      </c>
      <c r="GQ214" s="72"/>
      <c r="GR214" s="339" t="str">
        <f>IF(ISNUMBER(IF214),INDEX($GA$15:$GA$313,MATCH(IF214,$IE$15:$IE$190,0),1),"")</f>
        <v/>
      </c>
      <c r="GS214" s="341" t="str">
        <f t="shared" si="448"/>
        <v/>
      </c>
      <c r="GT214" s="340" t="str">
        <f t="shared" si="449"/>
        <v/>
      </c>
      <c r="GU214" s="72"/>
      <c r="GV214" s="72"/>
      <c r="GW214" s="72"/>
      <c r="GX214" s="72"/>
      <c r="GY214" s="72"/>
      <c r="GZ214" s="71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293">
        <f>IF(HA214&lt;&gt;"",MAX(HN$14:HN213)+1,0)</f>
        <v>0</v>
      </c>
      <c r="HO214" s="293">
        <f>IF(HB214&lt;&gt;"",MAX(HO$14:HO213)+1,0)</f>
        <v>0</v>
      </c>
      <c r="HP214" s="293">
        <f>IF(HC214&lt;&gt;"",MAX(HP$14:HP213)+1,0)</f>
        <v>0</v>
      </c>
      <c r="HQ214" s="293">
        <f>IF(HD214&lt;&gt;"",MAX(HQ$14:HQ213)+1,0)</f>
        <v>0</v>
      </c>
      <c r="HR214" s="293">
        <f>IF(HE214&lt;&gt;"",MAX(HR$14:HR213)+1,0)</f>
        <v>0</v>
      </c>
      <c r="HS214" s="293">
        <f>IF(HF214&lt;&gt;"",MAX(HS$14:HS213)+1,0)</f>
        <v>0</v>
      </c>
      <c r="HT214" s="293">
        <f>IF(HG214&lt;&gt;"",MAX(HT$14:HT213)+1,0)</f>
        <v>0</v>
      </c>
      <c r="HU214" s="293">
        <f>IF(HH214&lt;&gt;"",MAX(HU$14:HU213)+1,0)</f>
        <v>0</v>
      </c>
      <c r="HV214" s="293">
        <f>IF(HI214&lt;&gt;"",MAX(HV$14:HV213)+1,0)</f>
        <v>0</v>
      </c>
      <c r="HW214" s="293">
        <f>IF(HJ214&lt;&gt;"",MAX(HW$14:HW213)+1,0)</f>
        <v>0</v>
      </c>
      <c r="HX214" s="293">
        <f>IF(HK214&lt;&gt;"",MAX(HX$14:HX213)+1,0)</f>
        <v>0</v>
      </c>
      <c r="HY214" s="293">
        <f>IF(HL214&lt;&gt;"",MAX(HY$14:HY213)+1,0)</f>
        <v>0</v>
      </c>
      <c r="HZ214" s="75" t="str">
        <f t="shared" si="450"/>
        <v/>
      </c>
      <c r="IA214" s="75" t="str">
        <f t="shared" si="451"/>
        <v/>
      </c>
      <c r="IB214" s="75" t="str">
        <f t="shared" si="452"/>
        <v/>
      </c>
      <c r="IC214" s="75" t="str">
        <f t="shared" si="453"/>
        <v/>
      </c>
      <c r="ID214" s="395" t="str">
        <f t="shared" si="454"/>
        <v/>
      </c>
      <c r="IE214" s="394">
        <f>IF(ISNUMBER(MATCH(GA214,$IC$15:$IC$313,0)),0,MAX(IE$14:IE213)+1)</f>
        <v>0</v>
      </c>
      <c r="IF214" s="394" t="str">
        <f t="shared" si="455"/>
        <v/>
      </c>
      <c r="IG214" s="383"/>
      <c r="IH214" s="80"/>
      <c r="II214" s="19"/>
      <c r="IJ214" s="282"/>
      <c r="IK214" s="71"/>
      <c r="IL214" s="19"/>
      <c r="IM214" s="19"/>
      <c r="IN214" s="19"/>
      <c r="IO214" s="19"/>
      <c r="IP214" s="19"/>
      <c r="IQ214" s="19"/>
      <c r="IR214" s="19"/>
      <c r="IS214" s="19"/>
      <c r="IT214" s="19"/>
      <c r="IU214" s="19"/>
      <c r="IV214" s="19"/>
      <c r="IW214" s="19"/>
      <c r="IX214" s="19"/>
      <c r="IY214" s="19"/>
      <c r="IZ214" s="19"/>
      <c r="JW214" s="71"/>
      <c r="JX214" s="293" t="str">
        <f>IF(AND(ISNUMBER(JX$14),ISNUMBER(MATCH($IC214,DJ$15:DJ$313,0))),$IC214,"")</f>
        <v/>
      </c>
      <c r="JY214" s="293" t="str">
        <f>IF(AND(ISNUMBER(JY$14),ISNUMBER(MATCH($IC214,DK$15:DK$313,0))),$IC214,"")</f>
        <v/>
      </c>
      <c r="JZ214" s="293" t="str">
        <f>IF(AND(ISNUMBER(JZ$14),ISNUMBER(MATCH($IC214,DL$15:DL$313,0))),$IC214,"")</f>
        <v/>
      </c>
      <c r="KA214" s="293" t="str">
        <f>IF(AND(ISNUMBER(KA$14),ISNUMBER(MATCH($IC214,DM$15:DM$313,0))),$IC214,"")</f>
        <v/>
      </c>
      <c r="KB214" s="293" t="str">
        <f>IF(AND(ISNUMBER(KB$14),ISNUMBER(MATCH($IC214,DN$15:DN$313,0))),$IC214,"")</f>
        <v/>
      </c>
      <c r="KC214" s="293" t="str">
        <f>IF(AND(ISNUMBER(KC$14),ISNUMBER(MATCH($IC214,DO$15:DO$313,0))),$IC214,"")</f>
        <v/>
      </c>
      <c r="KD214" s="293" t="str">
        <f>IF(AND(ISNUMBER(KD$14),ISNUMBER(MATCH($IC214,DP$15:DP$313,0))),$IC214,"")</f>
        <v/>
      </c>
      <c r="KE214" s="293" t="str">
        <f>IF(AND(ISNUMBER(KE$14),ISNUMBER(MATCH($IC214,DQ$15:DQ$313,0))),$IC214,"")</f>
        <v/>
      </c>
      <c r="KF214" s="293" t="str">
        <f>IF(AND(ISNUMBER(KF$14),ISNUMBER(MATCH($IC214,DR$15:DR$313,0))),$IC214,"")</f>
        <v/>
      </c>
      <c r="KG214" s="293" t="str">
        <f>IF(AND(ISNUMBER(KG$14),ISNUMBER(MATCH($IC214,DS$15:DS$313,0))),$IC214,"")</f>
        <v/>
      </c>
      <c r="KH214" s="293" t="str">
        <f>IF(AND(ISNUMBER(KH$14),ISNUMBER(MATCH($IC214,DT$15:DT$313,0))),$IC214,"")</f>
        <v/>
      </c>
      <c r="KI214" s="293" t="str">
        <f>IF(AND(ISNUMBER(KI$14),ISNUMBER(MATCH($IC214,DU$15:DU$313,0))),$IC214,"")</f>
        <v/>
      </c>
      <c r="KJ214" s="293" t="str">
        <f>IF(AND(ISNUMBER(KJ$14),ISNUMBER(MATCH($IC214,DV$15:DV$313,0))),$IC214,"")</f>
        <v/>
      </c>
      <c r="KK214" s="293" t="str">
        <f>IF(AND(ISNUMBER(KK$14),ISNUMBER(MATCH($IC214,DW$15:DW$313,0))),$IC214,"")</f>
        <v/>
      </c>
      <c r="KL214" s="293" t="str">
        <f>IF(AND(ISNUMBER(KL$14),ISNUMBER(MATCH($IC214,DX$15:DX$313,0))),$IC214,"")</f>
        <v/>
      </c>
      <c r="KM214" s="293" t="str">
        <f>IF(AND(ISNUMBER(KM$14),ISNUMBER(MATCH($IC214,DY$15:DY$313,0))),$IC214,"")</f>
        <v/>
      </c>
      <c r="KN214" s="293" t="str">
        <f>IF(AND(ISNUMBER(KN$14),ISNUMBER(MATCH($IC214,DZ$15:DZ$313,0))),$IC214,"")</f>
        <v/>
      </c>
      <c r="KO214" s="293" t="str">
        <f>IF(AND(ISNUMBER(KO$14),ISNUMBER(MATCH($IC214,EA$15:EA$313,0))),$IC214,"")</f>
        <v/>
      </c>
      <c r="KP214" s="293" t="str">
        <f>IF(AND(ISNUMBER(KP$14),ISNUMBER(MATCH($IC214,EB$15:EB$313,0))),$IC214,"")</f>
        <v/>
      </c>
      <c r="KQ214" s="293" t="str">
        <f>IF(AND(ISNUMBER(KQ$14),ISNUMBER(MATCH($IC214,EC$15:EC$313,0))),$IC214,"")</f>
        <v/>
      </c>
      <c r="KR214" s="293" t="str">
        <f>IF(AND(ISNUMBER(KR$14),ISNUMBER(MATCH($IC214,ED$15:ED$313,0))),$IC214,"")</f>
        <v/>
      </c>
      <c r="KS214" s="293" t="str">
        <f>IF(AND(ISNUMBER(KS$14),ISNUMBER(MATCH($IC214,EE$15:EE$313,0))),$IC214,"")</f>
        <v/>
      </c>
      <c r="KT214" s="293" t="str">
        <f>IF(AND(ISNUMBER(KT$14),ISNUMBER(MATCH($IC214,EF$15:EF$313,0))),$IC214,"")</f>
        <v/>
      </c>
      <c r="KU214" s="293" t="str">
        <f>IF(AND(ISNUMBER(KU$14),ISNUMBER(MATCH($IC214,EG$15:EG$313,0))),$IC214,"")</f>
        <v/>
      </c>
      <c r="KV214" s="293" t="str">
        <f>IF(AND(ISNUMBER(KV$14),ISNUMBER(MATCH($IC214,EH$15:EH$313,0))),$IC214,"")</f>
        <v/>
      </c>
      <c r="KW214" s="293" t="str">
        <f>IF(AND(ISNUMBER(KW$14),ISNUMBER(MATCH($IC214,EI$15:EI$313,0))),$IC214,"")</f>
        <v/>
      </c>
      <c r="KX214" s="293" t="str">
        <f>IF(AND(ISNUMBER(KX$14),ISNUMBER(MATCH($IC214,EJ$15:EJ$313,0))),$IC214,"")</f>
        <v/>
      </c>
      <c r="KY214" s="293" t="str">
        <f>IF(AND(ISNUMBER(KY$14),ISNUMBER(MATCH($IC214,EK$15:EK$313,0))),$IC214,"")</f>
        <v/>
      </c>
      <c r="KZ214" s="293"/>
      <c r="LA214" s="293"/>
      <c r="LB214" s="293"/>
      <c r="LC214" s="75">
        <f>COUNTIF(JX214:KY214,"="&amp;IC214)</f>
        <v>0</v>
      </c>
      <c r="LD214" s="71"/>
      <c r="LE214" s="71"/>
      <c r="LF214" s="71"/>
      <c r="LG214" s="71"/>
      <c r="LH214" s="71"/>
      <c r="LI214" s="71"/>
      <c r="LJ214" s="71"/>
      <c r="LK214" s="71"/>
      <c r="LL214" s="71"/>
      <c r="LM214" s="71"/>
      <c r="LN214" s="71"/>
      <c r="LO214" s="71"/>
      <c r="LP214" s="71"/>
      <c r="LQ214" s="71"/>
    </row>
    <row r="215" spans="1:329" ht="6" customHeight="1" x14ac:dyDescent="0.25">
      <c r="A215" s="80"/>
      <c r="B215" s="305">
        <f t="shared" si="456"/>
        <v>201</v>
      </c>
      <c r="C215" s="207" t="s">
        <v>553</v>
      </c>
      <c r="D215" s="307" t="s">
        <v>573</v>
      </c>
      <c r="E215" s="71"/>
      <c r="F215" s="260"/>
      <c r="G215" s="261"/>
      <c r="H215" s="262"/>
      <c r="I215" s="260"/>
      <c r="J215" s="261"/>
      <c r="K215" s="262"/>
      <c r="L215" s="260"/>
      <c r="M215" s="261"/>
      <c r="N215" s="262"/>
      <c r="O215" s="260"/>
      <c r="P215" s="261"/>
      <c r="Q215" s="262"/>
      <c r="R215" s="260"/>
      <c r="S215" s="261"/>
      <c r="T215" s="262"/>
      <c r="U215" s="260"/>
      <c r="V215" s="261"/>
      <c r="W215" s="262"/>
      <c r="X215" s="260"/>
      <c r="Y215" s="261"/>
      <c r="Z215" s="262"/>
      <c r="AA215" s="260"/>
      <c r="AB215" s="261"/>
      <c r="AC215" s="262"/>
      <c r="AD215" s="260"/>
      <c r="AE215" s="261"/>
      <c r="AF215" s="262"/>
      <c r="AG215" s="260"/>
      <c r="AH215" s="261"/>
      <c r="AI215" s="262"/>
      <c r="AJ215" s="260"/>
      <c r="AK215" s="261"/>
      <c r="AL215" s="262"/>
      <c r="AM215" s="260"/>
      <c r="AN215" s="261"/>
      <c r="AO215" s="262"/>
      <c r="AP215" s="283"/>
      <c r="AQ215" s="356"/>
      <c r="AR215" s="351"/>
      <c r="AS215" s="283"/>
      <c r="AT215" s="356"/>
      <c r="AU215" s="351"/>
      <c r="AV215" s="260"/>
      <c r="AW215" s="261"/>
      <c r="AX215" s="262"/>
      <c r="AY215" s="260"/>
      <c r="AZ215" s="261"/>
      <c r="BA215" s="262"/>
      <c r="BB215" s="260"/>
      <c r="BC215" s="261"/>
      <c r="BD215" s="262"/>
      <c r="BE215" s="260"/>
      <c r="BF215" s="261"/>
      <c r="BG215" s="262"/>
      <c r="BH215" s="260"/>
      <c r="BI215" s="261"/>
      <c r="BJ215" s="262"/>
      <c r="BK215" s="260"/>
      <c r="BL215" s="261"/>
      <c r="BM215" s="262"/>
      <c r="BN215" s="260"/>
      <c r="BO215" s="261"/>
      <c r="BP215" s="262"/>
      <c r="BQ215" s="260"/>
      <c r="BR215" s="261"/>
      <c r="BS215" s="262"/>
      <c r="BT215" s="260"/>
      <c r="BU215" s="261"/>
      <c r="BV215" s="262"/>
      <c r="BW215" s="260"/>
      <c r="BX215" s="261"/>
      <c r="BY215" s="262"/>
      <c r="BZ215" s="260"/>
      <c r="CA215" s="261"/>
      <c r="CB215" s="262"/>
      <c r="CC215" s="260"/>
      <c r="CD215" s="261"/>
      <c r="CE215" s="262"/>
      <c r="CF215" s="376" t="s">
        <v>2</v>
      </c>
      <c r="CG215" s="229"/>
      <c r="CH215" s="230"/>
      <c r="CI215" s="7" t="str">
        <f t="shared" si="361"/>
        <v/>
      </c>
      <c r="CJ215" s="7" t="str">
        <f t="shared" si="362"/>
        <v/>
      </c>
      <c r="CK215" s="7" t="str">
        <f t="shared" si="363"/>
        <v/>
      </c>
      <c r="CL215" s="7" t="str">
        <f t="shared" si="364"/>
        <v/>
      </c>
      <c r="CM215" s="7" t="str">
        <f t="shared" si="365"/>
        <v/>
      </c>
      <c r="CN215" s="7" t="str">
        <f t="shared" si="366"/>
        <v/>
      </c>
      <c r="CO215" s="7" t="str">
        <f t="shared" si="367"/>
        <v/>
      </c>
      <c r="CP215" s="7" t="str">
        <f t="shared" si="368"/>
        <v/>
      </c>
      <c r="CQ215" s="7" t="str">
        <f t="shared" si="369"/>
        <v/>
      </c>
      <c r="CR215" s="7" t="str">
        <f t="shared" si="370"/>
        <v/>
      </c>
      <c r="CS215" s="7" t="str">
        <f t="shared" si="371"/>
        <v/>
      </c>
      <c r="CT215" s="7" t="str">
        <f t="shared" si="372"/>
        <v/>
      </c>
      <c r="CU215" s="7" t="str">
        <f t="shared" si="373"/>
        <v/>
      </c>
      <c r="CV215" s="7" t="str">
        <f t="shared" si="374"/>
        <v/>
      </c>
      <c r="CW215" s="7" t="str">
        <f t="shared" si="375"/>
        <v/>
      </c>
      <c r="CX215" s="7" t="str">
        <f t="shared" si="376"/>
        <v/>
      </c>
      <c r="CY215" s="7" t="str">
        <f t="shared" si="377"/>
        <v/>
      </c>
      <c r="CZ215" s="7" t="str">
        <f t="shared" si="378"/>
        <v/>
      </c>
      <c r="DA215" s="7" t="str">
        <f t="shared" si="379"/>
        <v/>
      </c>
      <c r="DB215" s="7" t="str">
        <f t="shared" si="380"/>
        <v/>
      </c>
      <c r="DC215" s="7" t="str">
        <f t="shared" si="381"/>
        <v/>
      </c>
      <c r="DD215" s="7" t="str">
        <f t="shared" si="382"/>
        <v/>
      </c>
      <c r="DE215" s="7" t="str">
        <f t="shared" si="383"/>
        <v/>
      </c>
      <c r="DF215" s="7" t="str">
        <f t="shared" si="384"/>
        <v/>
      </c>
      <c r="DG215" s="7">
        <f t="shared" si="385"/>
        <v>23</v>
      </c>
      <c r="DH215" s="7" t="str">
        <f t="shared" si="386"/>
        <v/>
      </c>
      <c r="DI215" s="65" t="s">
        <v>2</v>
      </c>
      <c r="DJ215" s="309" t="str">
        <f t="shared" si="387"/>
        <v>-</v>
      </c>
      <c r="DK215" s="309" t="str">
        <f t="shared" si="388"/>
        <v>-</v>
      </c>
      <c r="DL215" s="309" t="str">
        <f t="shared" si="389"/>
        <v>-</v>
      </c>
      <c r="DM215" s="309" t="str">
        <f t="shared" si="390"/>
        <v>-</v>
      </c>
      <c r="DN215" s="309" t="str">
        <f t="shared" si="391"/>
        <v>-</v>
      </c>
      <c r="DO215" s="309" t="str">
        <f t="shared" si="392"/>
        <v>-</v>
      </c>
      <c r="DP215" s="309" t="str">
        <f t="shared" si="393"/>
        <v>-</v>
      </c>
      <c r="DQ215" s="309" t="str">
        <f t="shared" si="394"/>
        <v>-</v>
      </c>
      <c r="DR215" s="309" t="str">
        <f t="shared" si="395"/>
        <v>-</v>
      </c>
      <c r="DS215" s="309" t="str">
        <f t="shared" si="396"/>
        <v>-</v>
      </c>
      <c r="DT215" s="309" t="str">
        <f t="shared" si="397"/>
        <v>-</v>
      </c>
      <c r="DU215" s="309" t="str">
        <f t="shared" si="398"/>
        <v>-</v>
      </c>
      <c r="DV215" s="309" t="str">
        <f t="shared" si="399"/>
        <v>-</v>
      </c>
      <c r="DW215" s="309" t="str">
        <f t="shared" si="400"/>
        <v>-</v>
      </c>
      <c r="DX215" s="309" t="str">
        <f t="shared" si="401"/>
        <v>-</v>
      </c>
      <c r="DY215" s="309" t="str">
        <f t="shared" si="402"/>
        <v>-</v>
      </c>
      <c r="DZ215" s="309" t="str">
        <f t="shared" si="403"/>
        <v>-</v>
      </c>
      <c r="EA215" s="309" t="str">
        <f t="shared" si="404"/>
        <v>-</v>
      </c>
      <c r="EB215" s="309" t="str">
        <f t="shared" si="405"/>
        <v>-</v>
      </c>
      <c r="EC215" s="309" t="str">
        <f t="shared" si="406"/>
        <v>-</v>
      </c>
      <c r="ED215" s="309" t="str">
        <f t="shared" si="407"/>
        <v>-</v>
      </c>
      <c r="EE215" s="309" t="str">
        <f t="shared" si="408"/>
        <v>-</v>
      </c>
      <c r="EF215" s="309" t="str">
        <f t="shared" si="409"/>
        <v>-</v>
      </c>
      <c r="EG215" s="309" t="str">
        <f t="shared" si="410"/>
        <v>-</v>
      </c>
      <c r="EH215" s="309" t="str">
        <f t="shared" si="411"/>
        <v>nbpol</v>
      </c>
      <c r="EI215" s="309" t="str">
        <f t="shared" si="412"/>
        <v>-</v>
      </c>
      <c r="EJ215" s="7"/>
      <c r="EK215" s="7"/>
      <c r="EL215" s="7"/>
      <c r="EM215" s="34"/>
      <c r="EN215" s="66" t="str">
        <f t="shared" si="413"/>
        <v>-</v>
      </c>
      <c r="EO215" s="66" t="str">
        <f t="shared" si="414"/>
        <v>-</v>
      </c>
      <c r="EP215" s="66" t="str">
        <f t="shared" si="415"/>
        <v>-</v>
      </c>
      <c r="EQ215" s="66" t="str">
        <f t="shared" si="416"/>
        <v>-</v>
      </c>
      <c r="ER215" s="66" t="str">
        <f t="shared" si="417"/>
        <v>-</v>
      </c>
      <c r="ES215" s="66" t="str">
        <f t="shared" si="418"/>
        <v>-</v>
      </c>
      <c r="ET215" s="66" t="str">
        <f t="shared" si="419"/>
        <v>-</v>
      </c>
      <c r="EU215" s="66" t="str">
        <f t="shared" si="420"/>
        <v>-</v>
      </c>
      <c r="EV215" s="66" t="str">
        <f t="shared" si="421"/>
        <v>-</v>
      </c>
      <c r="EW215" s="66" t="str">
        <f t="shared" si="422"/>
        <v>-</v>
      </c>
      <c r="EX215" s="66" t="str">
        <f t="shared" si="423"/>
        <v>-</v>
      </c>
      <c r="EY215" s="66" t="str">
        <f t="shared" si="424"/>
        <v>-</v>
      </c>
      <c r="EZ215" s="66" t="str">
        <f t="shared" si="425"/>
        <v>-</v>
      </c>
      <c r="FA215" s="66" t="str">
        <f t="shared" si="426"/>
        <v>-</v>
      </c>
      <c r="FB215" s="66" t="str">
        <f t="shared" si="427"/>
        <v>-</v>
      </c>
      <c r="FC215" s="66" t="str">
        <f t="shared" si="428"/>
        <v>-</v>
      </c>
      <c r="FD215" s="66" t="str">
        <f t="shared" si="429"/>
        <v>-</v>
      </c>
      <c r="FE215" s="66" t="str">
        <f t="shared" si="430"/>
        <v>-</v>
      </c>
      <c r="FF215" s="66" t="str">
        <f t="shared" si="431"/>
        <v>-</v>
      </c>
      <c r="FG215" s="66" t="str">
        <f t="shared" si="432"/>
        <v>-</v>
      </c>
      <c r="FH215" s="66" t="str">
        <f t="shared" si="433"/>
        <v>-</v>
      </c>
      <c r="FI215" s="66" t="str">
        <f t="shared" si="434"/>
        <v>-</v>
      </c>
      <c r="FJ215" s="66" t="str">
        <f t="shared" si="435"/>
        <v>-</v>
      </c>
      <c r="FK215" s="66" t="str">
        <f t="shared" si="436"/>
        <v>-</v>
      </c>
      <c r="FL215" s="66">
        <f t="shared" si="437"/>
        <v>1</v>
      </c>
      <c r="FM215" s="66" t="str">
        <f t="shared" si="438"/>
        <v>-</v>
      </c>
      <c r="FN215" s="7"/>
      <c r="FO215" s="7"/>
      <c r="FP215" s="7"/>
      <c r="FQ215" s="97"/>
      <c r="FR215" s="71"/>
      <c r="FS215" s="7">
        <f>IF(ISNUMBER(INDEX($CI$15:$DI$314,$B215,GC$5)),MAX(FS$14:FS214)+1,0)</f>
        <v>0</v>
      </c>
      <c r="FT215" s="7" t="str">
        <f t="shared" si="439"/>
        <v/>
      </c>
      <c r="FU215" s="7" t="str">
        <f t="shared" si="440"/>
        <v/>
      </c>
      <c r="FV215" s="291">
        <f t="shared" si="441"/>
        <v>201</v>
      </c>
      <c r="FW215" s="291" t="str">
        <f t="shared" si="442"/>
        <v/>
      </c>
      <c r="FX215" s="291"/>
      <c r="FY215" s="85" t="str">
        <f t="shared" si="443"/>
        <v/>
      </c>
      <c r="FZ215" s="338">
        <f t="shared" si="444"/>
        <v>0</v>
      </c>
      <c r="GA215" s="316" t="str">
        <f t="shared" si="445"/>
        <v/>
      </c>
      <c r="GB215" s="28" t="str">
        <f t="shared" si="446"/>
        <v/>
      </c>
      <c r="GC215" s="243"/>
      <c r="GD215" s="72"/>
      <c r="GE215" s="72"/>
      <c r="GF215" s="72"/>
      <c r="GG215" s="72"/>
      <c r="GH215" s="72"/>
      <c r="GI215" s="72"/>
      <c r="GJ215" s="72"/>
      <c r="GK215" s="72"/>
      <c r="GL215" s="72"/>
      <c r="GM215" s="72"/>
      <c r="GN215" s="72"/>
      <c r="GO215" s="279" t="str">
        <f>IF(IF(ISNUMBER(MATCH(INDEX($HA215:$LB215,1,GO$14),$GA$15:$GA$313,0)),1,"")=1,INDEX($HA215:$LB215,1,GO$14),"")</f>
        <v/>
      </c>
      <c r="GP215" s="286" t="str">
        <f t="shared" si="447"/>
        <v/>
      </c>
      <c r="GQ215" s="72"/>
      <c r="GR215" s="339" t="str">
        <f>IF(ISNUMBER(IF215),INDEX($GA$15:$GA$313,MATCH(IF215,$IE$15:$IE$190,0),1),"")</f>
        <v/>
      </c>
      <c r="GS215" s="341" t="str">
        <f t="shared" si="448"/>
        <v/>
      </c>
      <c r="GT215" s="340" t="str">
        <f t="shared" si="449"/>
        <v/>
      </c>
      <c r="GU215" s="72"/>
      <c r="GV215" s="72"/>
      <c r="GW215" s="72"/>
      <c r="GX215" s="72"/>
      <c r="GY215" s="72"/>
      <c r="GZ215" s="71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293">
        <f>IF(HA215&lt;&gt;"",MAX(HN$14:HN214)+1,0)</f>
        <v>0</v>
      </c>
      <c r="HO215" s="293">
        <f>IF(HB215&lt;&gt;"",MAX(HO$14:HO214)+1,0)</f>
        <v>0</v>
      </c>
      <c r="HP215" s="293">
        <f>IF(HC215&lt;&gt;"",MAX(HP$14:HP214)+1,0)</f>
        <v>0</v>
      </c>
      <c r="HQ215" s="293">
        <f>IF(HD215&lt;&gt;"",MAX(HQ$14:HQ214)+1,0)</f>
        <v>0</v>
      </c>
      <c r="HR215" s="293">
        <f>IF(HE215&lt;&gt;"",MAX(HR$14:HR214)+1,0)</f>
        <v>0</v>
      </c>
      <c r="HS215" s="293">
        <f>IF(HF215&lt;&gt;"",MAX(HS$14:HS214)+1,0)</f>
        <v>0</v>
      </c>
      <c r="HT215" s="293">
        <f>IF(HG215&lt;&gt;"",MAX(HT$14:HT214)+1,0)</f>
        <v>0</v>
      </c>
      <c r="HU215" s="293">
        <f>IF(HH215&lt;&gt;"",MAX(HU$14:HU214)+1,0)</f>
        <v>0</v>
      </c>
      <c r="HV215" s="293">
        <f>IF(HI215&lt;&gt;"",MAX(HV$14:HV214)+1,0)</f>
        <v>0</v>
      </c>
      <c r="HW215" s="293">
        <f>IF(HJ215&lt;&gt;"",MAX(HW$14:HW214)+1,0)</f>
        <v>0</v>
      </c>
      <c r="HX215" s="293">
        <f>IF(HK215&lt;&gt;"",MAX(HX$14:HX214)+1,0)</f>
        <v>0</v>
      </c>
      <c r="HY215" s="293">
        <f>IF(HL215&lt;&gt;"",MAX(HY$14:HY214)+1,0)</f>
        <v>0</v>
      </c>
      <c r="HZ215" s="75" t="str">
        <f t="shared" si="450"/>
        <v/>
      </c>
      <c r="IA215" s="75" t="str">
        <f t="shared" si="451"/>
        <v/>
      </c>
      <c r="IB215" s="75" t="str">
        <f t="shared" si="452"/>
        <v/>
      </c>
      <c r="IC215" s="75" t="str">
        <f t="shared" si="453"/>
        <v/>
      </c>
      <c r="ID215" s="395" t="str">
        <f t="shared" si="454"/>
        <v/>
      </c>
      <c r="IE215" s="394">
        <f>IF(ISNUMBER(MATCH(GA215,$IC$15:$IC$313,0)),0,MAX(IE$14:IE214)+1)</f>
        <v>0</v>
      </c>
      <c r="IF215" s="394" t="str">
        <f t="shared" si="455"/>
        <v/>
      </c>
      <c r="IG215" s="383"/>
      <c r="IH215" s="80"/>
      <c r="II215" s="19"/>
      <c r="IJ215" s="282"/>
      <c r="IK215" s="71"/>
      <c r="IL215" s="19"/>
      <c r="IM215" s="19"/>
      <c r="IN215" s="19"/>
      <c r="IO215" s="19"/>
      <c r="IP215" s="19"/>
      <c r="IQ215" s="19"/>
      <c r="IR215" s="19"/>
      <c r="IS215" s="19"/>
      <c r="IT215" s="19"/>
      <c r="IU215" s="19"/>
      <c r="IV215" s="19"/>
      <c r="IW215" s="19"/>
      <c r="IX215" s="19"/>
      <c r="IY215" s="19"/>
      <c r="IZ215" s="19"/>
      <c r="JW215" s="71"/>
      <c r="JX215" s="293" t="str">
        <f>IF(AND(ISNUMBER(JX$14),ISNUMBER(MATCH($IC215,DJ$15:DJ$313,0))),$IC215,"")</f>
        <v/>
      </c>
      <c r="JY215" s="293" t="str">
        <f>IF(AND(ISNUMBER(JY$14),ISNUMBER(MATCH($IC215,DK$15:DK$313,0))),$IC215,"")</f>
        <v/>
      </c>
      <c r="JZ215" s="293" t="str">
        <f>IF(AND(ISNUMBER(JZ$14),ISNUMBER(MATCH($IC215,DL$15:DL$313,0))),$IC215,"")</f>
        <v/>
      </c>
      <c r="KA215" s="293" t="str">
        <f>IF(AND(ISNUMBER(KA$14),ISNUMBER(MATCH($IC215,DM$15:DM$313,0))),$IC215,"")</f>
        <v/>
      </c>
      <c r="KB215" s="293" t="str">
        <f>IF(AND(ISNUMBER(KB$14),ISNUMBER(MATCH($IC215,DN$15:DN$313,0))),$IC215,"")</f>
        <v/>
      </c>
      <c r="KC215" s="293" t="str">
        <f>IF(AND(ISNUMBER(KC$14),ISNUMBER(MATCH($IC215,DO$15:DO$313,0))),$IC215,"")</f>
        <v/>
      </c>
      <c r="KD215" s="293" t="str">
        <f>IF(AND(ISNUMBER(KD$14),ISNUMBER(MATCH($IC215,DP$15:DP$313,0))),$IC215,"")</f>
        <v/>
      </c>
      <c r="KE215" s="293" t="str">
        <f>IF(AND(ISNUMBER(KE$14),ISNUMBER(MATCH($IC215,DQ$15:DQ$313,0))),$IC215,"")</f>
        <v/>
      </c>
      <c r="KF215" s="293" t="str">
        <f>IF(AND(ISNUMBER(KF$14),ISNUMBER(MATCH($IC215,DR$15:DR$313,0))),$IC215,"")</f>
        <v/>
      </c>
      <c r="KG215" s="293" t="str">
        <f>IF(AND(ISNUMBER(KG$14),ISNUMBER(MATCH($IC215,DS$15:DS$313,0))),$IC215,"")</f>
        <v/>
      </c>
      <c r="KH215" s="293" t="str">
        <f>IF(AND(ISNUMBER(KH$14),ISNUMBER(MATCH($IC215,DT$15:DT$313,0))),$IC215,"")</f>
        <v/>
      </c>
      <c r="KI215" s="293" t="str">
        <f>IF(AND(ISNUMBER(KI$14),ISNUMBER(MATCH($IC215,DU$15:DU$313,0))),$IC215,"")</f>
        <v/>
      </c>
      <c r="KJ215" s="293" t="str">
        <f>IF(AND(ISNUMBER(KJ$14),ISNUMBER(MATCH($IC215,DV$15:DV$313,0))),$IC215,"")</f>
        <v/>
      </c>
      <c r="KK215" s="293" t="str">
        <f>IF(AND(ISNUMBER(KK$14),ISNUMBER(MATCH($IC215,DW$15:DW$313,0))),$IC215,"")</f>
        <v/>
      </c>
      <c r="KL215" s="293" t="str">
        <f>IF(AND(ISNUMBER(KL$14),ISNUMBER(MATCH($IC215,DX$15:DX$313,0))),$IC215,"")</f>
        <v/>
      </c>
      <c r="KM215" s="293" t="str">
        <f>IF(AND(ISNUMBER(KM$14),ISNUMBER(MATCH($IC215,DY$15:DY$313,0))),$IC215,"")</f>
        <v/>
      </c>
      <c r="KN215" s="293" t="str">
        <f>IF(AND(ISNUMBER(KN$14),ISNUMBER(MATCH($IC215,DZ$15:DZ$313,0))),$IC215,"")</f>
        <v/>
      </c>
      <c r="KO215" s="293" t="str">
        <f>IF(AND(ISNUMBER(KO$14),ISNUMBER(MATCH($IC215,EA$15:EA$313,0))),$IC215,"")</f>
        <v/>
      </c>
      <c r="KP215" s="293" t="str">
        <f>IF(AND(ISNUMBER(KP$14),ISNUMBER(MATCH($IC215,EB$15:EB$313,0))),$IC215,"")</f>
        <v/>
      </c>
      <c r="KQ215" s="293" t="str">
        <f>IF(AND(ISNUMBER(KQ$14),ISNUMBER(MATCH($IC215,EC$15:EC$313,0))),$IC215,"")</f>
        <v/>
      </c>
      <c r="KR215" s="293" t="str">
        <f>IF(AND(ISNUMBER(KR$14),ISNUMBER(MATCH($IC215,ED$15:ED$313,0))),$IC215,"")</f>
        <v/>
      </c>
      <c r="KS215" s="293" t="str">
        <f>IF(AND(ISNUMBER(KS$14),ISNUMBER(MATCH($IC215,EE$15:EE$313,0))),$IC215,"")</f>
        <v/>
      </c>
      <c r="KT215" s="293" t="str">
        <f>IF(AND(ISNUMBER(KT$14),ISNUMBER(MATCH($IC215,EF$15:EF$313,0))),$IC215,"")</f>
        <v/>
      </c>
      <c r="KU215" s="293" t="str">
        <f>IF(AND(ISNUMBER(KU$14),ISNUMBER(MATCH($IC215,EG$15:EG$313,0))),$IC215,"")</f>
        <v/>
      </c>
      <c r="KV215" s="293" t="str">
        <f>IF(AND(ISNUMBER(KV$14),ISNUMBER(MATCH($IC215,EH$15:EH$313,0))),$IC215,"")</f>
        <v/>
      </c>
      <c r="KW215" s="293" t="str">
        <f>IF(AND(ISNUMBER(KW$14),ISNUMBER(MATCH($IC215,EI$15:EI$313,0))),$IC215,"")</f>
        <v/>
      </c>
      <c r="KX215" s="293" t="str">
        <f>IF(AND(ISNUMBER(KX$14),ISNUMBER(MATCH($IC215,EJ$15:EJ$313,0))),$IC215,"")</f>
        <v/>
      </c>
      <c r="KY215" s="293" t="str">
        <f>IF(AND(ISNUMBER(KY$14),ISNUMBER(MATCH($IC215,EK$15:EK$313,0))),$IC215,"")</f>
        <v/>
      </c>
      <c r="KZ215" s="293"/>
      <c r="LA215" s="293"/>
      <c r="LB215" s="293"/>
      <c r="LC215" s="75">
        <f>COUNTIF(JX215:KY215,"="&amp;IC215)</f>
        <v>0</v>
      </c>
      <c r="LD215" s="71"/>
      <c r="LE215" s="71"/>
      <c r="LF215" s="71"/>
      <c r="LG215" s="71"/>
      <c r="LH215" s="71"/>
      <c r="LI215" s="71"/>
      <c r="LJ215" s="71"/>
      <c r="LK215" s="71"/>
      <c r="LL215" s="71"/>
      <c r="LM215" s="71"/>
      <c r="LN215" s="71"/>
      <c r="LO215" s="71"/>
      <c r="LP215" s="71"/>
      <c r="LQ215" s="71"/>
    </row>
    <row r="216" spans="1:329" ht="6" customHeight="1" x14ac:dyDescent="0.25">
      <c r="A216" s="80"/>
      <c r="B216" s="305">
        <f t="shared" si="456"/>
        <v>202</v>
      </c>
      <c r="C216" s="207" t="s">
        <v>554</v>
      </c>
      <c r="D216" s="307" t="s">
        <v>574</v>
      </c>
      <c r="E216" s="71"/>
      <c r="F216" s="260"/>
      <c r="G216" s="261"/>
      <c r="H216" s="262"/>
      <c r="I216" s="260"/>
      <c r="J216" s="261"/>
      <c r="K216" s="262"/>
      <c r="L216" s="260"/>
      <c r="M216" s="261"/>
      <c r="N216" s="262"/>
      <c r="O216" s="260"/>
      <c r="P216" s="261"/>
      <c r="Q216" s="262"/>
      <c r="R216" s="260"/>
      <c r="S216" s="261"/>
      <c r="T216" s="262"/>
      <c r="U216" s="260"/>
      <c r="V216" s="261"/>
      <c r="W216" s="262"/>
      <c r="X216" s="260"/>
      <c r="Y216" s="261"/>
      <c r="Z216" s="262"/>
      <c r="AA216" s="260"/>
      <c r="AB216" s="261"/>
      <c r="AC216" s="262"/>
      <c r="AD216" s="260"/>
      <c r="AE216" s="261"/>
      <c r="AF216" s="262"/>
      <c r="AG216" s="260"/>
      <c r="AH216" s="261"/>
      <c r="AI216" s="262"/>
      <c r="AJ216" s="260"/>
      <c r="AK216" s="261"/>
      <c r="AL216" s="262"/>
      <c r="AM216" s="260"/>
      <c r="AN216" s="261"/>
      <c r="AO216" s="262"/>
      <c r="AP216" s="283"/>
      <c r="AQ216" s="356"/>
      <c r="AR216" s="351"/>
      <c r="AS216" s="283"/>
      <c r="AT216" s="356"/>
      <c r="AU216" s="351"/>
      <c r="AV216" s="260"/>
      <c r="AW216" s="261"/>
      <c r="AX216" s="262"/>
      <c r="AY216" s="260"/>
      <c r="AZ216" s="261"/>
      <c r="BA216" s="262"/>
      <c r="BB216" s="260"/>
      <c r="BC216" s="261"/>
      <c r="BD216" s="262"/>
      <c r="BE216" s="260"/>
      <c r="BF216" s="261"/>
      <c r="BG216" s="262"/>
      <c r="BH216" s="260"/>
      <c r="BI216" s="261"/>
      <c r="BJ216" s="262"/>
      <c r="BK216" s="260"/>
      <c r="BL216" s="261"/>
      <c r="BM216" s="262"/>
      <c r="BN216" s="260"/>
      <c r="BO216" s="261"/>
      <c r="BP216" s="262"/>
      <c r="BQ216" s="260"/>
      <c r="BR216" s="261"/>
      <c r="BS216" s="262"/>
      <c r="BT216" s="260"/>
      <c r="BU216" s="261"/>
      <c r="BV216" s="262"/>
      <c r="BW216" s="260"/>
      <c r="BX216" s="261"/>
      <c r="BY216" s="262"/>
      <c r="BZ216" s="260"/>
      <c r="CA216" s="261"/>
      <c r="CB216" s="262"/>
      <c r="CC216" s="260"/>
      <c r="CD216" s="261"/>
      <c r="CE216" s="262"/>
      <c r="CF216" s="376" t="s">
        <v>2</v>
      </c>
      <c r="CG216" s="229"/>
      <c r="CH216" s="230"/>
      <c r="CI216" s="7" t="str">
        <f t="shared" si="361"/>
        <v/>
      </c>
      <c r="CJ216" s="7" t="str">
        <f t="shared" si="362"/>
        <v/>
      </c>
      <c r="CK216" s="7" t="str">
        <f t="shared" si="363"/>
        <v/>
      </c>
      <c r="CL216" s="7" t="str">
        <f t="shared" si="364"/>
        <v/>
      </c>
      <c r="CM216" s="7" t="str">
        <f t="shared" si="365"/>
        <v/>
      </c>
      <c r="CN216" s="7" t="str">
        <f t="shared" si="366"/>
        <v/>
      </c>
      <c r="CO216" s="7" t="str">
        <f t="shared" si="367"/>
        <v/>
      </c>
      <c r="CP216" s="7" t="str">
        <f t="shared" si="368"/>
        <v/>
      </c>
      <c r="CQ216" s="7" t="str">
        <f t="shared" si="369"/>
        <v/>
      </c>
      <c r="CR216" s="7" t="str">
        <f t="shared" si="370"/>
        <v/>
      </c>
      <c r="CS216" s="7" t="str">
        <f t="shared" si="371"/>
        <v/>
      </c>
      <c r="CT216" s="7" t="str">
        <f t="shared" si="372"/>
        <v/>
      </c>
      <c r="CU216" s="7" t="str">
        <f t="shared" si="373"/>
        <v/>
      </c>
      <c r="CV216" s="7" t="str">
        <f t="shared" si="374"/>
        <v/>
      </c>
      <c r="CW216" s="7" t="str">
        <f t="shared" si="375"/>
        <v/>
      </c>
      <c r="CX216" s="7" t="str">
        <f t="shared" si="376"/>
        <v/>
      </c>
      <c r="CY216" s="7" t="str">
        <f t="shared" si="377"/>
        <v/>
      </c>
      <c r="CZ216" s="7" t="str">
        <f t="shared" si="378"/>
        <v/>
      </c>
      <c r="DA216" s="7" t="str">
        <f t="shared" si="379"/>
        <v/>
      </c>
      <c r="DB216" s="7" t="str">
        <f t="shared" si="380"/>
        <v/>
      </c>
      <c r="DC216" s="7" t="str">
        <f t="shared" si="381"/>
        <v/>
      </c>
      <c r="DD216" s="7" t="str">
        <f t="shared" si="382"/>
        <v/>
      </c>
      <c r="DE216" s="7" t="str">
        <f t="shared" si="383"/>
        <v/>
      </c>
      <c r="DF216" s="7" t="str">
        <f t="shared" si="384"/>
        <v/>
      </c>
      <c r="DG216" s="7">
        <f t="shared" si="385"/>
        <v>27</v>
      </c>
      <c r="DH216" s="7" t="str">
        <f t="shared" si="386"/>
        <v/>
      </c>
      <c r="DI216" s="65" t="s">
        <v>2</v>
      </c>
      <c r="DJ216" s="309" t="str">
        <f t="shared" si="387"/>
        <v>-</v>
      </c>
      <c r="DK216" s="309" t="str">
        <f t="shared" si="388"/>
        <v>-</v>
      </c>
      <c r="DL216" s="309" t="str">
        <f t="shared" si="389"/>
        <v>-</v>
      </c>
      <c r="DM216" s="309" t="str">
        <f t="shared" si="390"/>
        <v>-</v>
      </c>
      <c r="DN216" s="309" t="str">
        <f t="shared" si="391"/>
        <v>-</v>
      </c>
      <c r="DO216" s="309" t="str">
        <f t="shared" si="392"/>
        <v>-</v>
      </c>
      <c r="DP216" s="309" t="str">
        <f t="shared" si="393"/>
        <v>-</v>
      </c>
      <c r="DQ216" s="309" t="str">
        <f t="shared" si="394"/>
        <v>-</v>
      </c>
      <c r="DR216" s="309" t="str">
        <f t="shared" si="395"/>
        <v>-</v>
      </c>
      <c r="DS216" s="309" t="str">
        <f t="shared" si="396"/>
        <v>-</v>
      </c>
      <c r="DT216" s="309" t="str">
        <f t="shared" si="397"/>
        <v>-</v>
      </c>
      <c r="DU216" s="309" t="str">
        <f t="shared" si="398"/>
        <v>-</v>
      </c>
      <c r="DV216" s="309" t="str">
        <f t="shared" si="399"/>
        <v>-</v>
      </c>
      <c r="DW216" s="309" t="str">
        <f t="shared" si="400"/>
        <v>-</v>
      </c>
      <c r="DX216" s="309" t="str">
        <f t="shared" si="401"/>
        <v>-</v>
      </c>
      <c r="DY216" s="309" t="str">
        <f t="shared" si="402"/>
        <v>-</v>
      </c>
      <c r="DZ216" s="309" t="str">
        <f t="shared" si="403"/>
        <v>-</v>
      </c>
      <c r="EA216" s="309" t="str">
        <f t="shared" si="404"/>
        <v>-</v>
      </c>
      <c r="EB216" s="309" t="str">
        <f t="shared" si="405"/>
        <v>-</v>
      </c>
      <c r="EC216" s="309" t="str">
        <f t="shared" si="406"/>
        <v>-</v>
      </c>
      <c r="ED216" s="309" t="str">
        <f t="shared" si="407"/>
        <v>-</v>
      </c>
      <c r="EE216" s="309" t="str">
        <f t="shared" si="408"/>
        <v>-</v>
      </c>
      <c r="EF216" s="309" t="str">
        <f t="shared" si="409"/>
        <v>-</v>
      </c>
      <c r="EG216" s="309" t="str">
        <f t="shared" si="410"/>
        <v>-</v>
      </c>
      <c r="EH216" s="309" t="str">
        <f t="shared" si="411"/>
        <v>iprpcg</v>
      </c>
      <c r="EI216" s="309" t="str">
        <f t="shared" si="412"/>
        <v>-</v>
      </c>
      <c r="EJ216" s="7"/>
      <c r="EK216" s="7"/>
      <c r="EL216" s="7"/>
      <c r="EM216" s="34"/>
      <c r="EN216" s="66" t="str">
        <f t="shared" si="413"/>
        <v>-</v>
      </c>
      <c r="EO216" s="66" t="str">
        <f t="shared" si="414"/>
        <v>-</v>
      </c>
      <c r="EP216" s="66" t="str">
        <f t="shared" si="415"/>
        <v>-</v>
      </c>
      <c r="EQ216" s="66" t="str">
        <f t="shared" si="416"/>
        <v>-</v>
      </c>
      <c r="ER216" s="66" t="str">
        <f t="shared" si="417"/>
        <v>-</v>
      </c>
      <c r="ES216" s="66" t="str">
        <f t="shared" si="418"/>
        <v>-</v>
      </c>
      <c r="ET216" s="66" t="str">
        <f t="shared" si="419"/>
        <v>-</v>
      </c>
      <c r="EU216" s="66" t="str">
        <f t="shared" si="420"/>
        <v>-</v>
      </c>
      <c r="EV216" s="66" t="str">
        <f t="shared" si="421"/>
        <v>-</v>
      </c>
      <c r="EW216" s="66" t="str">
        <f t="shared" si="422"/>
        <v>-</v>
      </c>
      <c r="EX216" s="66" t="str">
        <f t="shared" si="423"/>
        <v>-</v>
      </c>
      <c r="EY216" s="66" t="str">
        <f t="shared" si="424"/>
        <v>-</v>
      </c>
      <c r="EZ216" s="66" t="str">
        <f t="shared" si="425"/>
        <v>-</v>
      </c>
      <c r="FA216" s="66" t="str">
        <f t="shared" si="426"/>
        <v>-</v>
      </c>
      <c r="FB216" s="66" t="str">
        <f t="shared" si="427"/>
        <v>-</v>
      </c>
      <c r="FC216" s="66" t="str">
        <f t="shared" si="428"/>
        <v>-</v>
      </c>
      <c r="FD216" s="66" t="str">
        <f t="shared" si="429"/>
        <v>-</v>
      </c>
      <c r="FE216" s="66" t="str">
        <f t="shared" si="430"/>
        <v>-</v>
      </c>
      <c r="FF216" s="66" t="str">
        <f t="shared" si="431"/>
        <v>-</v>
      </c>
      <c r="FG216" s="66" t="str">
        <f t="shared" si="432"/>
        <v>-</v>
      </c>
      <c r="FH216" s="66" t="str">
        <f t="shared" si="433"/>
        <v>-</v>
      </c>
      <c r="FI216" s="66" t="str">
        <f t="shared" si="434"/>
        <v>-</v>
      </c>
      <c r="FJ216" s="66" t="str">
        <f t="shared" si="435"/>
        <v>-</v>
      </c>
      <c r="FK216" s="66" t="str">
        <f t="shared" si="436"/>
        <v>-</v>
      </c>
      <c r="FL216" s="66">
        <f t="shared" si="437"/>
        <v>0</v>
      </c>
      <c r="FM216" s="66" t="str">
        <f t="shared" si="438"/>
        <v>-</v>
      </c>
      <c r="FN216" s="7"/>
      <c r="FO216" s="7"/>
      <c r="FP216" s="7"/>
      <c r="FQ216" s="97"/>
      <c r="FR216" s="71"/>
      <c r="FS216" s="7">
        <f>IF(ISNUMBER(INDEX($CI$15:$DI$314,$B216,GC$5)),MAX(FS$14:FS215)+1,0)</f>
        <v>0</v>
      </c>
      <c r="FT216" s="7" t="str">
        <f t="shared" si="439"/>
        <v/>
      </c>
      <c r="FU216" s="7" t="str">
        <f t="shared" si="440"/>
        <v/>
      </c>
      <c r="FV216" s="291">
        <f t="shared" si="441"/>
        <v>202</v>
      </c>
      <c r="FW216" s="291" t="str">
        <f t="shared" si="442"/>
        <v/>
      </c>
      <c r="FX216" s="291"/>
      <c r="FY216" s="85" t="str">
        <f t="shared" si="443"/>
        <v/>
      </c>
      <c r="FZ216" s="338">
        <f t="shared" si="444"/>
        <v>0</v>
      </c>
      <c r="GA216" s="316" t="str">
        <f t="shared" si="445"/>
        <v/>
      </c>
      <c r="GB216" s="28" t="str">
        <f t="shared" si="446"/>
        <v/>
      </c>
      <c r="GC216" s="243"/>
      <c r="GD216" s="72"/>
      <c r="GE216" s="72"/>
      <c r="GF216" s="72"/>
      <c r="GG216" s="72"/>
      <c r="GH216" s="72"/>
      <c r="GI216" s="72"/>
      <c r="GJ216" s="72"/>
      <c r="GK216" s="72"/>
      <c r="GL216" s="72"/>
      <c r="GM216" s="72"/>
      <c r="GN216" s="72"/>
      <c r="GO216" s="279" t="str">
        <f>IF(IF(ISNUMBER(MATCH(INDEX($HA216:$LB216,1,GO$14),$GA$15:$GA$313,0)),1,"")=1,INDEX($HA216:$LB216,1,GO$14),"")</f>
        <v/>
      </c>
      <c r="GP216" s="286" t="str">
        <f t="shared" si="447"/>
        <v/>
      </c>
      <c r="GQ216" s="72"/>
      <c r="GR216" s="339" t="str">
        <f>IF(ISNUMBER(IF216),INDEX($GA$15:$GA$313,MATCH(IF216,$IE$15:$IE$190,0),1),"")</f>
        <v/>
      </c>
      <c r="GS216" s="341" t="str">
        <f t="shared" si="448"/>
        <v/>
      </c>
      <c r="GT216" s="340" t="str">
        <f t="shared" si="449"/>
        <v/>
      </c>
      <c r="GU216" s="72"/>
      <c r="GV216" s="72"/>
      <c r="GW216" s="72"/>
      <c r="GX216" s="72"/>
      <c r="GY216" s="72"/>
      <c r="GZ216" s="71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293">
        <f>IF(HA216&lt;&gt;"",MAX(HN$14:HN215)+1,0)</f>
        <v>0</v>
      </c>
      <c r="HO216" s="293">
        <f>IF(HB216&lt;&gt;"",MAX(HO$14:HO215)+1,0)</f>
        <v>0</v>
      </c>
      <c r="HP216" s="293">
        <f>IF(HC216&lt;&gt;"",MAX(HP$14:HP215)+1,0)</f>
        <v>0</v>
      </c>
      <c r="HQ216" s="293">
        <f>IF(HD216&lt;&gt;"",MAX(HQ$14:HQ215)+1,0)</f>
        <v>0</v>
      </c>
      <c r="HR216" s="293">
        <f>IF(HE216&lt;&gt;"",MAX(HR$14:HR215)+1,0)</f>
        <v>0</v>
      </c>
      <c r="HS216" s="293">
        <f>IF(HF216&lt;&gt;"",MAX(HS$14:HS215)+1,0)</f>
        <v>0</v>
      </c>
      <c r="HT216" s="293">
        <f>IF(HG216&lt;&gt;"",MAX(HT$14:HT215)+1,0)</f>
        <v>0</v>
      </c>
      <c r="HU216" s="293">
        <f>IF(HH216&lt;&gt;"",MAX(HU$14:HU215)+1,0)</f>
        <v>0</v>
      </c>
      <c r="HV216" s="293">
        <f>IF(HI216&lt;&gt;"",MAX(HV$14:HV215)+1,0)</f>
        <v>0</v>
      </c>
      <c r="HW216" s="293">
        <f>IF(HJ216&lt;&gt;"",MAX(HW$14:HW215)+1,0)</f>
        <v>0</v>
      </c>
      <c r="HX216" s="293">
        <f>IF(HK216&lt;&gt;"",MAX(HX$14:HX215)+1,0)</f>
        <v>0</v>
      </c>
      <c r="HY216" s="293">
        <f>IF(HL216&lt;&gt;"",MAX(HY$14:HY215)+1,0)</f>
        <v>0</v>
      </c>
      <c r="HZ216" s="75" t="str">
        <f t="shared" si="450"/>
        <v/>
      </c>
      <c r="IA216" s="75" t="str">
        <f t="shared" si="451"/>
        <v/>
      </c>
      <c r="IB216" s="75" t="str">
        <f t="shared" si="452"/>
        <v/>
      </c>
      <c r="IC216" s="75" t="str">
        <f t="shared" si="453"/>
        <v/>
      </c>
      <c r="ID216" s="395" t="str">
        <f t="shared" si="454"/>
        <v/>
      </c>
      <c r="IE216" s="394">
        <f>IF(ISNUMBER(MATCH(GA216,$IC$15:$IC$313,0)),0,MAX(IE$14:IE215)+1)</f>
        <v>0</v>
      </c>
      <c r="IF216" s="394" t="str">
        <f t="shared" si="455"/>
        <v/>
      </c>
      <c r="IG216" s="383"/>
      <c r="IH216" s="80"/>
      <c r="II216" s="19"/>
      <c r="IJ216" s="282"/>
      <c r="IK216" s="71"/>
      <c r="IL216" s="19"/>
      <c r="IM216" s="19"/>
      <c r="IN216" s="19"/>
      <c r="IO216" s="19"/>
      <c r="IP216" s="19"/>
      <c r="IQ216" s="19"/>
      <c r="IR216" s="19"/>
      <c r="IS216" s="19"/>
      <c r="IT216" s="19"/>
      <c r="IU216" s="19"/>
      <c r="IV216" s="19"/>
      <c r="IW216" s="19"/>
      <c r="IX216" s="19"/>
      <c r="IY216" s="19"/>
      <c r="IZ216" s="19"/>
      <c r="JW216" s="71"/>
      <c r="JX216" s="293" t="str">
        <f>IF(AND(ISNUMBER(JX$14),ISNUMBER(MATCH($IC216,DJ$15:DJ$313,0))),$IC216,"")</f>
        <v/>
      </c>
      <c r="JY216" s="293" t="str">
        <f>IF(AND(ISNUMBER(JY$14),ISNUMBER(MATCH($IC216,DK$15:DK$313,0))),$IC216,"")</f>
        <v/>
      </c>
      <c r="JZ216" s="293" t="str">
        <f>IF(AND(ISNUMBER(JZ$14),ISNUMBER(MATCH($IC216,DL$15:DL$313,0))),$IC216,"")</f>
        <v/>
      </c>
      <c r="KA216" s="293" t="str">
        <f>IF(AND(ISNUMBER(KA$14),ISNUMBER(MATCH($IC216,DM$15:DM$313,0))),$IC216,"")</f>
        <v/>
      </c>
      <c r="KB216" s="293" t="str">
        <f>IF(AND(ISNUMBER(KB$14),ISNUMBER(MATCH($IC216,DN$15:DN$313,0))),$IC216,"")</f>
        <v/>
      </c>
      <c r="KC216" s="293" t="str">
        <f>IF(AND(ISNUMBER(KC$14),ISNUMBER(MATCH($IC216,DO$15:DO$313,0))),$IC216,"")</f>
        <v/>
      </c>
      <c r="KD216" s="293" t="str">
        <f>IF(AND(ISNUMBER(KD$14),ISNUMBER(MATCH($IC216,DP$15:DP$313,0))),$IC216,"")</f>
        <v/>
      </c>
      <c r="KE216" s="293" t="str">
        <f>IF(AND(ISNUMBER(KE$14),ISNUMBER(MATCH($IC216,DQ$15:DQ$313,0))),$IC216,"")</f>
        <v/>
      </c>
      <c r="KF216" s="293" t="str">
        <f>IF(AND(ISNUMBER(KF$14),ISNUMBER(MATCH($IC216,DR$15:DR$313,0))),$IC216,"")</f>
        <v/>
      </c>
      <c r="KG216" s="293" t="str">
        <f>IF(AND(ISNUMBER(KG$14),ISNUMBER(MATCH($IC216,DS$15:DS$313,0))),$IC216,"")</f>
        <v/>
      </c>
      <c r="KH216" s="293" t="str">
        <f>IF(AND(ISNUMBER(KH$14),ISNUMBER(MATCH($IC216,DT$15:DT$313,0))),$IC216,"")</f>
        <v/>
      </c>
      <c r="KI216" s="293" t="str">
        <f>IF(AND(ISNUMBER(KI$14),ISNUMBER(MATCH($IC216,DU$15:DU$313,0))),$IC216,"")</f>
        <v/>
      </c>
      <c r="KJ216" s="293" t="str">
        <f>IF(AND(ISNUMBER(KJ$14),ISNUMBER(MATCH($IC216,DV$15:DV$313,0))),$IC216,"")</f>
        <v/>
      </c>
      <c r="KK216" s="293" t="str">
        <f>IF(AND(ISNUMBER(KK$14),ISNUMBER(MATCH($IC216,DW$15:DW$313,0))),$IC216,"")</f>
        <v/>
      </c>
      <c r="KL216" s="293" t="str">
        <f>IF(AND(ISNUMBER(KL$14),ISNUMBER(MATCH($IC216,DX$15:DX$313,0))),$IC216,"")</f>
        <v/>
      </c>
      <c r="KM216" s="293" t="str">
        <f>IF(AND(ISNUMBER(KM$14),ISNUMBER(MATCH($IC216,DY$15:DY$313,0))),$IC216,"")</f>
        <v/>
      </c>
      <c r="KN216" s="293" t="str">
        <f>IF(AND(ISNUMBER(KN$14),ISNUMBER(MATCH($IC216,DZ$15:DZ$313,0))),$IC216,"")</f>
        <v/>
      </c>
      <c r="KO216" s="293" t="str">
        <f>IF(AND(ISNUMBER(KO$14),ISNUMBER(MATCH($IC216,EA$15:EA$313,0))),$IC216,"")</f>
        <v/>
      </c>
      <c r="KP216" s="293" t="str">
        <f>IF(AND(ISNUMBER(KP$14),ISNUMBER(MATCH($IC216,EB$15:EB$313,0))),$IC216,"")</f>
        <v/>
      </c>
      <c r="KQ216" s="293" t="str">
        <f>IF(AND(ISNUMBER(KQ$14),ISNUMBER(MATCH($IC216,EC$15:EC$313,0))),$IC216,"")</f>
        <v/>
      </c>
      <c r="KR216" s="293" t="str">
        <f>IF(AND(ISNUMBER(KR$14),ISNUMBER(MATCH($IC216,ED$15:ED$313,0))),$IC216,"")</f>
        <v/>
      </c>
      <c r="KS216" s="293" t="str">
        <f>IF(AND(ISNUMBER(KS$14),ISNUMBER(MATCH($IC216,EE$15:EE$313,0))),$IC216,"")</f>
        <v/>
      </c>
      <c r="KT216" s="293" t="str">
        <f>IF(AND(ISNUMBER(KT$14),ISNUMBER(MATCH($IC216,EF$15:EF$313,0))),$IC216,"")</f>
        <v/>
      </c>
      <c r="KU216" s="293" t="str">
        <f>IF(AND(ISNUMBER(KU$14),ISNUMBER(MATCH($IC216,EG$15:EG$313,0))),$IC216,"")</f>
        <v/>
      </c>
      <c r="KV216" s="293" t="str">
        <f>IF(AND(ISNUMBER(KV$14),ISNUMBER(MATCH($IC216,EH$15:EH$313,0))),$IC216,"")</f>
        <v/>
      </c>
      <c r="KW216" s="293" t="str">
        <f>IF(AND(ISNUMBER(KW$14),ISNUMBER(MATCH($IC216,EI$15:EI$313,0))),$IC216,"")</f>
        <v/>
      </c>
      <c r="KX216" s="293" t="str">
        <f>IF(AND(ISNUMBER(KX$14),ISNUMBER(MATCH($IC216,EJ$15:EJ$313,0))),$IC216,"")</f>
        <v/>
      </c>
      <c r="KY216" s="293" t="str">
        <f>IF(AND(ISNUMBER(KY$14),ISNUMBER(MATCH($IC216,EK$15:EK$313,0))),$IC216,"")</f>
        <v/>
      </c>
      <c r="KZ216" s="293"/>
      <c r="LA216" s="293"/>
      <c r="LB216" s="293"/>
      <c r="LC216" s="75">
        <f>COUNTIF(JX216:KY216,"="&amp;IC216)</f>
        <v>0</v>
      </c>
      <c r="LD216" s="71"/>
      <c r="LE216" s="71"/>
      <c r="LF216" s="71"/>
      <c r="LG216" s="71"/>
      <c r="LH216" s="71"/>
      <c r="LI216" s="71"/>
      <c r="LJ216" s="71"/>
      <c r="LK216" s="71"/>
      <c r="LL216" s="71"/>
      <c r="LM216" s="71"/>
      <c r="LN216" s="71"/>
      <c r="LO216" s="71"/>
      <c r="LP216" s="71"/>
      <c r="LQ216" s="71"/>
    </row>
    <row r="217" spans="1:329" ht="6" customHeight="1" x14ac:dyDescent="0.25">
      <c r="A217" s="80"/>
      <c r="B217" s="305">
        <f t="shared" si="456"/>
        <v>203</v>
      </c>
      <c r="C217" s="207" t="s">
        <v>555</v>
      </c>
      <c r="D217" s="307" t="s">
        <v>575</v>
      </c>
      <c r="E217" s="71"/>
      <c r="F217" s="260"/>
      <c r="G217" s="261"/>
      <c r="H217" s="262"/>
      <c r="I217" s="260"/>
      <c r="J217" s="261"/>
      <c r="K217" s="262"/>
      <c r="L217" s="260"/>
      <c r="M217" s="261"/>
      <c r="N217" s="262"/>
      <c r="O217" s="260"/>
      <c r="P217" s="261"/>
      <c r="Q217" s="262"/>
      <c r="R217" s="260"/>
      <c r="S217" s="261"/>
      <c r="T217" s="262"/>
      <c r="U217" s="260"/>
      <c r="V217" s="261"/>
      <c r="W217" s="262"/>
      <c r="X217" s="260"/>
      <c r="Y217" s="261"/>
      <c r="Z217" s="262"/>
      <c r="AA217" s="260"/>
      <c r="AB217" s="261"/>
      <c r="AC217" s="262"/>
      <c r="AD217" s="260"/>
      <c r="AE217" s="261"/>
      <c r="AF217" s="262"/>
      <c r="AG217" s="260"/>
      <c r="AH217" s="261"/>
      <c r="AI217" s="262"/>
      <c r="AJ217" s="260"/>
      <c r="AK217" s="261"/>
      <c r="AL217" s="262"/>
      <c r="AM217" s="260"/>
      <c r="AN217" s="261"/>
      <c r="AO217" s="262"/>
      <c r="AP217" s="283"/>
      <c r="AQ217" s="356"/>
      <c r="AR217" s="351"/>
      <c r="AS217" s="283"/>
      <c r="AT217" s="356"/>
      <c r="AU217" s="351"/>
      <c r="AV217" s="260"/>
      <c r="AW217" s="261"/>
      <c r="AX217" s="262"/>
      <c r="AY217" s="260"/>
      <c r="AZ217" s="261"/>
      <c r="BA217" s="262"/>
      <c r="BB217" s="260"/>
      <c r="BC217" s="261"/>
      <c r="BD217" s="262"/>
      <c r="BE217" s="260"/>
      <c r="BF217" s="261"/>
      <c r="BG217" s="262"/>
      <c r="BH217" s="260"/>
      <c r="BI217" s="261"/>
      <c r="BJ217" s="262"/>
      <c r="BK217" s="260"/>
      <c r="BL217" s="261"/>
      <c r="BM217" s="262"/>
      <c r="BN217" s="260"/>
      <c r="BO217" s="261"/>
      <c r="BP217" s="262"/>
      <c r="BQ217" s="260"/>
      <c r="BR217" s="261"/>
      <c r="BS217" s="262"/>
      <c r="BT217" s="260"/>
      <c r="BU217" s="261"/>
      <c r="BV217" s="262"/>
      <c r="BW217" s="260"/>
      <c r="BX217" s="261"/>
      <c r="BY217" s="262"/>
      <c r="BZ217" s="260"/>
      <c r="CA217" s="261"/>
      <c r="CB217" s="262"/>
      <c r="CC217" s="260"/>
      <c r="CD217" s="261"/>
      <c r="CE217" s="262"/>
      <c r="CF217" s="376" t="s">
        <v>2</v>
      </c>
      <c r="CG217" s="229"/>
      <c r="CH217" s="230"/>
      <c r="CI217" s="7" t="str">
        <f t="shared" si="361"/>
        <v/>
      </c>
      <c r="CJ217" s="7" t="str">
        <f t="shared" si="362"/>
        <v/>
      </c>
      <c r="CK217" s="7" t="str">
        <f t="shared" si="363"/>
        <v/>
      </c>
      <c r="CL217" s="7" t="str">
        <f t="shared" si="364"/>
        <v/>
      </c>
      <c r="CM217" s="7" t="str">
        <f t="shared" si="365"/>
        <v/>
      </c>
      <c r="CN217" s="7" t="str">
        <f t="shared" si="366"/>
        <v/>
      </c>
      <c r="CO217" s="7" t="str">
        <f t="shared" si="367"/>
        <v/>
      </c>
      <c r="CP217" s="7" t="str">
        <f t="shared" si="368"/>
        <v/>
      </c>
      <c r="CQ217" s="7" t="str">
        <f t="shared" si="369"/>
        <v/>
      </c>
      <c r="CR217" s="7" t="str">
        <f t="shared" si="370"/>
        <v/>
      </c>
      <c r="CS217" s="7" t="str">
        <f t="shared" si="371"/>
        <v/>
      </c>
      <c r="CT217" s="7" t="str">
        <f t="shared" si="372"/>
        <v/>
      </c>
      <c r="CU217" s="7" t="str">
        <f t="shared" si="373"/>
        <v/>
      </c>
      <c r="CV217" s="7" t="str">
        <f t="shared" si="374"/>
        <v/>
      </c>
      <c r="CW217" s="7" t="str">
        <f t="shared" si="375"/>
        <v/>
      </c>
      <c r="CX217" s="7" t="str">
        <f t="shared" si="376"/>
        <v/>
      </c>
      <c r="CY217" s="7" t="str">
        <f t="shared" si="377"/>
        <v/>
      </c>
      <c r="CZ217" s="7" t="str">
        <f t="shared" si="378"/>
        <v/>
      </c>
      <c r="DA217" s="7" t="str">
        <f t="shared" si="379"/>
        <v/>
      </c>
      <c r="DB217" s="7" t="str">
        <f t="shared" si="380"/>
        <v/>
      </c>
      <c r="DC217" s="7" t="str">
        <f t="shared" si="381"/>
        <v/>
      </c>
      <c r="DD217" s="7" t="str">
        <f t="shared" si="382"/>
        <v/>
      </c>
      <c r="DE217" s="7" t="str">
        <f t="shared" si="383"/>
        <v/>
      </c>
      <c r="DF217" s="7" t="str">
        <f t="shared" si="384"/>
        <v/>
      </c>
      <c r="DG217" s="7">
        <f t="shared" si="385"/>
        <v>28</v>
      </c>
      <c r="DH217" s="7" t="str">
        <f t="shared" si="386"/>
        <v/>
      </c>
      <c r="DI217" s="65" t="s">
        <v>2</v>
      </c>
      <c r="DJ217" s="309" t="str">
        <f t="shared" si="387"/>
        <v>-</v>
      </c>
      <c r="DK217" s="309" t="str">
        <f t="shared" si="388"/>
        <v>-</v>
      </c>
      <c r="DL217" s="309" t="str">
        <f t="shared" si="389"/>
        <v>-</v>
      </c>
      <c r="DM217" s="309" t="str">
        <f t="shared" si="390"/>
        <v>-</v>
      </c>
      <c r="DN217" s="309" t="str">
        <f t="shared" si="391"/>
        <v>-</v>
      </c>
      <c r="DO217" s="309" t="str">
        <f t="shared" si="392"/>
        <v>-</v>
      </c>
      <c r="DP217" s="309" t="str">
        <f t="shared" si="393"/>
        <v>-</v>
      </c>
      <c r="DQ217" s="309" t="str">
        <f t="shared" si="394"/>
        <v>-</v>
      </c>
      <c r="DR217" s="309" t="str">
        <f t="shared" si="395"/>
        <v>-</v>
      </c>
      <c r="DS217" s="309" t="str">
        <f t="shared" si="396"/>
        <v>-</v>
      </c>
      <c r="DT217" s="309" t="str">
        <f t="shared" si="397"/>
        <v>-</v>
      </c>
      <c r="DU217" s="309" t="str">
        <f t="shared" si="398"/>
        <v>-</v>
      </c>
      <c r="DV217" s="309" t="str">
        <f t="shared" si="399"/>
        <v>-</v>
      </c>
      <c r="DW217" s="309" t="str">
        <f t="shared" si="400"/>
        <v>-</v>
      </c>
      <c r="DX217" s="309" t="str">
        <f t="shared" si="401"/>
        <v>-</v>
      </c>
      <c r="DY217" s="309" t="str">
        <f t="shared" si="402"/>
        <v>-</v>
      </c>
      <c r="DZ217" s="309" t="str">
        <f t="shared" si="403"/>
        <v>-</v>
      </c>
      <c r="EA217" s="309" t="str">
        <f t="shared" si="404"/>
        <v>-</v>
      </c>
      <c r="EB217" s="309" t="str">
        <f t="shared" si="405"/>
        <v>-</v>
      </c>
      <c r="EC217" s="309" t="str">
        <f t="shared" si="406"/>
        <v>-</v>
      </c>
      <c r="ED217" s="309" t="str">
        <f t="shared" si="407"/>
        <v>-</v>
      </c>
      <c r="EE217" s="309" t="str">
        <f t="shared" si="408"/>
        <v>-</v>
      </c>
      <c r="EF217" s="309" t="str">
        <f t="shared" si="409"/>
        <v>-</v>
      </c>
      <c r="EG217" s="309" t="str">
        <f t="shared" si="410"/>
        <v>-</v>
      </c>
      <c r="EH217" s="309" t="str">
        <f t="shared" si="411"/>
        <v>mutpcg</v>
      </c>
      <c r="EI217" s="309" t="str">
        <f t="shared" si="412"/>
        <v>-</v>
      </c>
      <c r="EJ217" s="7"/>
      <c r="EK217" s="7"/>
      <c r="EL217" s="7"/>
      <c r="EM217" s="34"/>
      <c r="EN217" s="66" t="str">
        <f t="shared" si="413"/>
        <v>-</v>
      </c>
      <c r="EO217" s="66" t="str">
        <f t="shared" si="414"/>
        <v>-</v>
      </c>
      <c r="EP217" s="66" t="str">
        <f t="shared" si="415"/>
        <v>-</v>
      </c>
      <c r="EQ217" s="66" t="str">
        <f t="shared" si="416"/>
        <v>-</v>
      </c>
      <c r="ER217" s="66" t="str">
        <f t="shared" si="417"/>
        <v>-</v>
      </c>
      <c r="ES217" s="66" t="str">
        <f t="shared" si="418"/>
        <v>-</v>
      </c>
      <c r="ET217" s="66" t="str">
        <f t="shared" si="419"/>
        <v>-</v>
      </c>
      <c r="EU217" s="66" t="str">
        <f t="shared" si="420"/>
        <v>-</v>
      </c>
      <c r="EV217" s="66" t="str">
        <f t="shared" si="421"/>
        <v>-</v>
      </c>
      <c r="EW217" s="66" t="str">
        <f t="shared" si="422"/>
        <v>-</v>
      </c>
      <c r="EX217" s="66" t="str">
        <f t="shared" si="423"/>
        <v>-</v>
      </c>
      <c r="EY217" s="66" t="str">
        <f t="shared" si="424"/>
        <v>-</v>
      </c>
      <c r="EZ217" s="66" t="str">
        <f t="shared" si="425"/>
        <v>-</v>
      </c>
      <c r="FA217" s="66" t="str">
        <f t="shared" si="426"/>
        <v>-</v>
      </c>
      <c r="FB217" s="66" t="str">
        <f t="shared" si="427"/>
        <v>-</v>
      </c>
      <c r="FC217" s="66" t="str">
        <f t="shared" si="428"/>
        <v>-</v>
      </c>
      <c r="FD217" s="66" t="str">
        <f t="shared" si="429"/>
        <v>-</v>
      </c>
      <c r="FE217" s="66" t="str">
        <f t="shared" si="430"/>
        <v>-</v>
      </c>
      <c r="FF217" s="66" t="str">
        <f t="shared" si="431"/>
        <v>-</v>
      </c>
      <c r="FG217" s="66" t="str">
        <f t="shared" si="432"/>
        <v>-</v>
      </c>
      <c r="FH217" s="66" t="str">
        <f t="shared" si="433"/>
        <v>-</v>
      </c>
      <c r="FI217" s="66" t="str">
        <f t="shared" si="434"/>
        <v>-</v>
      </c>
      <c r="FJ217" s="66" t="str">
        <f t="shared" si="435"/>
        <v>-</v>
      </c>
      <c r="FK217" s="66" t="str">
        <f t="shared" si="436"/>
        <v>-</v>
      </c>
      <c r="FL217" s="66">
        <f t="shared" si="437"/>
        <v>0</v>
      </c>
      <c r="FM217" s="66" t="str">
        <f t="shared" si="438"/>
        <v>-</v>
      </c>
      <c r="FN217" s="7"/>
      <c r="FO217" s="7"/>
      <c r="FP217" s="7"/>
      <c r="FQ217" s="97"/>
      <c r="FR217" s="71"/>
      <c r="FS217" s="7">
        <f>IF(ISNUMBER(INDEX($CI$15:$DI$314,$B217,GC$5)),MAX(FS$14:FS216)+1,0)</f>
        <v>0</v>
      </c>
      <c r="FT217" s="7" t="str">
        <f t="shared" si="439"/>
        <v/>
      </c>
      <c r="FU217" s="7" t="str">
        <f t="shared" si="440"/>
        <v/>
      </c>
      <c r="FV217" s="291">
        <f t="shared" si="441"/>
        <v>203</v>
      </c>
      <c r="FW217" s="291" t="str">
        <f t="shared" si="442"/>
        <v/>
      </c>
      <c r="FX217" s="291"/>
      <c r="FY217" s="85" t="str">
        <f t="shared" si="443"/>
        <v/>
      </c>
      <c r="FZ217" s="338">
        <f t="shared" si="444"/>
        <v>0</v>
      </c>
      <c r="GA217" s="316" t="str">
        <f t="shared" si="445"/>
        <v/>
      </c>
      <c r="GB217" s="28" t="str">
        <f t="shared" si="446"/>
        <v/>
      </c>
      <c r="GC217" s="243"/>
      <c r="GD217" s="72"/>
      <c r="GE217" s="72"/>
      <c r="GF217" s="72"/>
      <c r="GG217" s="72"/>
      <c r="GH217" s="72"/>
      <c r="GI217" s="72"/>
      <c r="GJ217" s="72"/>
      <c r="GK217" s="72"/>
      <c r="GL217" s="72"/>
      <c r="GM217" s="72"/>
      <c r="GN217" s="72"/>
      <c r="GO217" s="279" t="str">
        <f>IF(IF(ISNUMBER(MATCH(INDEX($HA217:$LB217,1,GO$14),$GA$15:$GA$313,0)),1,"")=1,INDEX($HA217:$LB217,1,GO$14),"")</f>
        <v/>
      </c>
      <c r="GP217" s="286" t="str">
        <f t="shared" si="447"/>
        <v/>
      </c>
      <c r="GQ217" s="72"/>
      <c r="GR217" s="339" t="str">
        <f>IF(ISNUMBER(IF217),INDEX($GA$15:$GA$313,MATCH(IF217,$IE$15:$IE$190,0),1),"")</f>
        <v/>
      </c>
      <c r="GS217" s="341" t="str">
        <f t="shared" si="448"/>
        <v/>
      </c>
      <c r="GT217" s="340" t="str">
        <f t="shared" si="449"/>
        <v/>
      </c>
      <c r="GU217" s="72"/>
      <c r="GV217" s="72"/>
      <c r="GW217" s="72"/>
      <c r="GX217" s="72"/>
      <c r="GY217" s="72"/>
      <c r="GZ217" s="71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293">
        <f>IF(HA217&lt;&gt;"",MAX(HN$14:HN216)+1,0)</f>
        <v>0</v>
      </c>
      <c r="HO217" s="293">
        <f>IF(HB217&lt;&gt;"",MAX(HO$14:HO216)+1,0)</f>
        <v>0</v>
      </c>
      <c r="HP217" s="293">
        <f>IF(HC217&lt;&gt;"",MAX(HP$14:HP216)+1,0)</f>
        <v>0</v>
      </c>
      <c r="HQ217" s="293">
        <f>IF(HD217&lt;&gt;"",MAX(HQ$14:HQ216)+1,0)</f>
        <v>0</v>
      </c>
      <c r="HR217" s="293">
        <f>IF(HE217&lt;&gt;"",MAX(HR$14:HR216)+1,0)</f>
        <v>0</v>
      </c>
      <c r="HS217" s="293">
        <f>IF(HF217&lt;&gt;"",MAX(HS$14:HS216)+1,0)</f>
        <v>0</v>
      </c>
      <c r="HT217" s="293">
        <f>IF(HG217&lt;&gt;"",MAX(HT$14:HT216)+1,0)</f>
        <v>0</v>
      </c>
      <c r="HU217" s="293">
        <f>IF(HH217&lt;&gt;"",MAX(HU$14:HU216)+1,0)</f>
        <v>0</v>
      </c>
      <c r="HV217" s="293">
        <f>IF(HI217&lt;&gt;"",MAX(HV$14:HV216)+1,0)</f>
        <v>0</v>
      </c>
      <c r="HW217" s="293">
        <f>IF(HJ217&lt;&gt;"",MAX(HW$14:HW216)+1,0)</f>
        <v>0</v>
      </c>
      <c r="HX217" s="293">
        <f>IF(HK217&lt;&gt;"",MAX(HX$14:HX216)+1,0)</f>
        <v>0</v>
      </c>
      <c r="HY217" s="293">
        <f>IF(HL217&lt;&gt;"",MAX(HY$14:HY216)+1,0)</f>
        <v>0</v>
      </c>
      <c r="HZ217" s="75" t="str">
        <f t="shared" si="450"/>
        <v/>
      </c>
      <c r="IA217" s="75" t="str">
        <f t="shared" si="451"/>
        <v/>
      </c>
      <c r="IB217" s="75" t="str">
        <f t="shared" si="452"/>
        <v/>
      </c>
      <c r="IC217" s="75" t="str">
        <f t="shared" si="453"/>
        <v/>
      </c>
      <c r="ID217" s="395" t="str">
        <f t="shared" si="454"/>
        <v/>
      </c>
      <c r="IE217" s="394">
        <f>IF(ISNUMBER(MATCH(GA217,$IC$15:$IC$313,0)),0,MAX(IE$14:IE216)+1)</f>
        <v>0</v>
      </c>
      <c r="IF217" s="394" t="str">
        <f t="shared" si="455"/>
        <v/>
      </c>
      <c r="IG217" s="383"/>
      <c r="IH217" s="80"/>
      <c r="II217" s="19"/>
      <c r="IJ217" s="282"/>
      <c r="IK217" s="71"/>
      <c r="IL217" s="19"/>
      <c r="IM217" s="19"/>
      <c r="IN217" s="19"/>
      <c r="IO217" s="19"/>
      <c r="IP217" s="19"/>
      <c r="IQ217" s="19"/>
      <c r="IR217" s="19"/>
      <c r="IS217" s="19"/>
      <c r="IT217" s="19"/>
      <c r="IU217" s="19"/>
      <c r="IV217" s="19"/>
      <c r="IW217" s="19"/>
      <c r="IX217" s="19"/>
      <c r="IY217" s="19"/>
      <c r="IZ217" s="19"/>
      <c r="JW217" s="71"/>
      <c r="JX217" s="293" t="str">
        <f>IF(AND(ISNUMBER(JX$14),ISNUMBER(MATCH($IC217,DJ$15:DJ$313,0))),$IC217,"")</f>
        <v/>
      </c>
      <c r="JY217" s="293" t="str">
        <f>IF(AND(ISNUMBER(JY$14),ISNUMBER(MATCH($IC217,DK$15:DK$313,0))),$IC217,"")</f>
        <v/>
      </c>
      <c r="JZ217" s="293" t="str">
        <f>IF(AND(ISNUMBER(JZ$14),ISNUMBER(MATCH($IC217,DL$15:DL$313,0))),$IC217,"")</f>
        <v/>
      </c>
      <c r="KA217" s="293" t="str">
        <f>IF(AND(ISNUMBER(KA$14),ISNUMBER(MATCH($IC217,DM$15:DM$313,0))),$IC217,"")</f>
        <v/>
      </c>
      <c r="KB217" s="293" t="str">
        <f>IF(AND(ISNUMBER(KB$14),ISNUMBER(MATCH($IC217,DN$15:DN$313,0))),$IC217,"")</f>
        <v/>
      </c>
      <c r="KC217" s="293" t="str">
        <f>IF(AND(ISNUMBER(KC$14),ISNUMBER(MATCH($IC217,DO$15:DO$313,0))),$IC217,"")</f>
        <v/>
      </c>
      <c r="KD217" s="293" t="str">
        <f>IF(AND(ISNUMBER(KD$14),ISNUMBER(MATCH($IC217,DP$15:DP$313,0))),$IC217,"")</f>
        <v/>
      </c>
      <c r="KE217" s="293" t="str">
        <f>IF(AND(ISNUMBER(KE$14),ISNUMBER(MATCH($IC217,DQ$15:DQ$313,0))),$IC217,"")</f>
        <v/>
      </c>
      <c r="KF217" s="293" t="str">
        <f>IF(AND(ISNUMBER(KF$14),ISNUMBER(MATCH($IC217,DR$15:DR$313,0))),$IC217,"")</f>
        <v/>
      </c>
      <c r="KG217" s="293" t="str">
        <f>IF(AND(ISNUMBER(KG$14),ISNUMBER(MATCH($IC217,DS$15:DS$313,0))),$IC217,"")</f>
        <v/>
      </c>
      <c r="KH217" s="293" t="str">
        <f>IF(AND(ISNUMBER(KH$14),ISNUMBER(MATCH($IC217,DT$15:DT$313,0))),$IC217,"")</f>
        <v/>
      </c>
      <c r="KI217" s="293" t="str">
        <f>IF(AND(ISNUMBER(KI$14),ISNUMBER(MATCH($IC217,DU$15:DU$313,0))),$IC217,"")</f>
        <v/>
      </c>
      <c r="KJ217" s="293" t="str">
        <f>IF(AND(ISNUMBER(KJ$14),ISNUMBER(MATCH($IC217,DV$15:DV$313,0))),$IC217,"")</f>
        <v/>
      </c>
      <c r="KK217" s="293" t="str">
        <f>IF(AND(ISNUMBER(KK$14),ISNUMBER(MATCH($IC217,DW$15:DW$313,0))),$IC217,"")</f>
        <v/>
      </c>
      <c r="KL217" s="293" t="str">
        <f>IF(AND(ISNUMBER(KL$14),ISNUMBER(MATCH($IC217,DX$15:DX$313,0))),$IC217,"")</f>
        <v/>
      </c>
      <c r="KM217" s="293" t="str">
        <f>IF(AND(ISNUMBER(KM$14),ISNUMBER(MATCH($IC217,DY$15:DY$313,0))),$IC217,"")</f>
        <v/>
      </c>
      <c r="KN217" s="293" t="str">
        <f>IF(AND(ISNUMBER(KN$14),ISNUMBER(MATCH($IC217,DZ$15:DZ$313,0))),$IC217,"")</f>
        <v/>
      </c>
      <c r="KO217" s="293" t="str">
        <f>IF(AND(ISNUMBER(KO$14),ISNUMBER(MATCH($IC217,EA$15:EA$313,0))),$IC217,"")</f>
        <v/>
      </c>
      <c r="KP217" s="293" t="str">
        <f>IF(AND(ISNUMBER(KP$14),ISNUMBER(MATCH($IC217,EB$15:EB$313,0))),$IC217,"")</f>
        <v/>
      </c>
      <c r="KQ217" s="293" t="str">
        <f>IF(AND(ISNUMBER(KQ$14),ISNUMBER(MATCH($IC217,EC$15:EC$313,0))),$IC217,"")</f>
        <v/>
      </c>
      <c r="KR217" s="293" t="str">
        <f>IF(AND(ISNUMBER(KR$14),ISNUMBER(MATCH($IC217,ED$15:ED$313,0))),$IC217,"")</f>
        <v/>
      </c>
      <c r="KS217" s="293" t="str">
        <f>IF(AND(ISNUMBER(KS$14),ISNUMBER(MATCH($IC217,EE$15:EE$313,0))),$IC217,"")</f>
        <v/>
      </c>
      <c r="KT217" s="293" t="str">
        <f>IF(AND(ISNUMBER(KT$14),ISNUMBER(MATCH($IC217,EF$15:EF$313,0))),$IC217,"")</f>
        <v/>
      </c>
      <c r="KU217" s="293" t="str">
        <f>IF(AND(ISNUMBER(KU$14),ISNUMBER(MATCH($IC217,EG$15:EG$313,0))),$IC217,"")</f>
        <v/>
      </c>
      <c r="KV217" s="293" t="str">
        <f>IF(AND(ISNUMBER(KV$14),ISNUMBER(MATCH($IC217,EH$15:EH$313,0))),$IC217,"")</f>
        <v/>
      </c>
      <c r="KW217" s="293" t="str">
        <f>IF(AND(ISNUMBER(KW$14),ISNUMBER(MATCH($IC217,EI$15:EI$313,0))),$IC217,"")</f>
        <v/>
      </c>
      <c r="KX217" s="293" t="str">
        <f>IF(AND(ISNUMBER(KX$14),ISNUMBER(MATCH($IC217,EJ$15:EJ$313,0))),$IC217,"")</f>
        <v/>
      </c>
      <c r="KY217" s="293" t="str">
        <f>IF(AND(ISNUMBER(KY$14),ISNUMBER(MATCH($IC217,EK$15:EK$313,0))),$IC217,"")</f>
        <v/>
      </c>
      <c r="KZ217" s="293"/>
      <c r="LA217" s="293"/>
      <c r="LB217" s="293"/>
      <c r="LC217" s="75">
        <f>COUNTIF(JX217:KY217,"="&amp;IC217)</f>
        <v>0</v>
      </c>
      <c r="LD217" s="71"/>
      <c r="LE217" s="71"/>
      <c r="LF217" s="71"/>
      <c r="LG217" s="71"/>
      <c r="LH217" s="71"/>
      <c r="LI217" s="71"/>
      <c r="LJ217" s="71"/>
      <c r="LK217" s="71"/>
      <c r="LL217" s="71"/>
      <c r="LM217" s="71"/>
      <c r="LN217" s="71"/>
      <c r="LO217" s="71"/>
      <c r="LP217" s="71"/>
      <c r="LQ217" s="71"/>
    </row>
    <row r="218" spans="1:329" ht="6" customHeight="1" x14ac:dyDescent="0.25">
      <c r="A218" s="80"/>
      <c r="B218" s="305">
        <f t="shared" si="456"/>
        <v>204</v>
      </c>
      <c r="C218" s="207" t="s">
        <v>556</v>
      </c>
      <c r="D218" s="307" t="s">
        <v>576</v>
      </c>
      <c r="E218" s="71"/>
      <c r="F218" s="260"/>
      <c r="G218" s="261"/>
      <c r="H218" s="262"/>
      <c r="I218" s="260"/>
      <c r="J218" s="261"/>
      <c r="K218" s="262"/>
      <c r="L218" s="260"/>
      <c r="M218" s="261"/>
      <c r="N218" s="262"/>
      <c r="O218" s="260"/>
      <c r="P218" s="261"/>
      <c r="Q218" s="262"/>
      <c r="R218" s="260"/>
      <c r="S218" s="261"/>
      <c r="T218" s="262"/>
      <c r="U218" s="260"/>
      <c r="V218" s="261"/>
      <c r="W218" s="262"/>
      <c r="X218" s="260"/>
      <c r="Y218" s="261"/>
      <c r="Z218" s="262"/>
      <c r="AA218" s="260"/>
      <c r="AB218" s="261"/>
      <c r="AC218" s="262"/>
      <c r="AD218" s="260"/>
      <c r="AE218" s="261"/>
      <c r="AF218" s="262"/>
      <c r="AG218" s="260"/>
      <c r="AH218" s="261"/>
      <c r="AI218" s="262"/>
      <c r="AJ218" s="260"/>
      <c r="AK218" s="261"/>
      <c r="AL218" s="262"/>
      <c r="AM218" s="260"/>
      <c r="AN218" s="261"/>
      <c r="AO218" s="262"/>
      <c r="AP218" s="283"/>
      <c r="AQ218" s="356"/>
      <c r="AR218" s="351"/>
      <c r="AS218" s="283"/>
      <c r="AT218" s="356"/>
      <c r="AU218" s="351"/>
      <c r="AV218" s="260"/>
      <c r="AW218" s="261"/>
      <c r="AX218" s="262"/>
      <c r="AY218" s="260"/>
      <c r="AZ218" s="261"/>
      <c r="BA218" s="262"/>
      <c r="BB218" s="260"/>
      <c r="BC218" s="261"/>
      <c r="BD218" s="262"/>
      <c r="BE218" s="260"/>
      <c r="BF218" s="261"/>
      <c r="BG218" s="262"/>
      <c r="BH218" s="260"/>
      <c r="BI218" s="261"/>
      <c r="BJ218" s="262"/>
      <c r="BK218" s="260"/>
      <c r="BL218" s="261"/>
      <c r="BM218" s="262"/>
      <c r="BN218" s="260"/>
      <c r="BO218" s="261"/>
      <c r="BP218" s="262"/>
      <c r="BQ218" s="260"/>
      <c r="BR218" s="261"/>
      <c r="BS218" s="262"/>
      <c r="BT218" s="260"/>
      <c r="BU218" s="261"/>
      <c r="BV218" s="262"/>
      <c r="BW218" s="260"/>
      <c r="BX218" s="261"/>
      <c r="BY218" s="262"/>
      <c r="BZ218" s="260"/>
      <c r="CA218" s="261"/>
      <c r="CB218" s="262"/>
      <c r="CC218" s="260"/>
      <c r="CD218" s="261"/>
      <c r="CE218" s="262"/>
      <c r="CF218" s="376" t="s">
        <v>2</v>
      </c>
      <c r="CG218" s="229"/>
      <c r="CH218" s="230"/>
      <c r="CI218" s="7" t="str">
        <f t="shared" si="361"/>
        <v/>
      </c>
      <c r="CJ218" s="7" t="str">
        <f t="shared" si="362"/>
        <v/>
      </c>
      <c r="CK218" s="7" t="str">
        <f t="shared" si="363"/>
        <v/>
      </c>
      <c r="CL218" s="7" t="str">
        <f t="shared" si="364"/>
        <v/>
      </c>
      <c r="CM218" s="7" t="str">
        <f t="shared" si="365"/>
        <v/>
      </c>
      <c r="CN218" s="7" t="str">
        <f t="shared" si="366"/>
        <v/>
      </c>
      <c r="CO218" s="7" t="str">
        <f t="shared" si="367"/>
        <v/>
      </c>
      <c r="CP218" s="7" t="str">
        <f t="shared" si="368"/>
        <v/>
      </c>
      <c r="CQ218" s="7" t="str">
        <f t="shared" si="369"/>
        <v/>
      </c>
      <c r="CR218" s="7" t="str">
        <f t="shared" si="370"/>
        <v/>
      </c>
      <c r="CS218" s="7" t="str">
        <f t="shared" si="371"/>
        <v/>
      </c>
      <c r="CT218" s="7" t="str">
        <f t="shared" si="372"/>
        <v/>
      </c>
      <c r="CU218" s="7" t="str">
        <f t="shared" si="373"/>
        <v/>
      </c>
      <c r="CV218" s="7" t="str">
        <f t="shared" si="374"/>
        <v/>
      </c>
      <c r="CW218" s="7" t="str">
        <f t="shared" si="375"/>
        <v/>
      </c>
      <c r="CX218" s="7" t="str">
        <f t="shared" si="376"/>
        <v/>
      </c>
      <c r="CY218" s="7" t="str">
        <f t="shared" si="377"/>
        <v/>
      </c>
      <c r="CZ218" s="7" t="str">
        <f t="shared" si="378"/>
        <v/>
      </c>
      <c r="DA218" s="7" t="str">
        <f t="shared" si="379"/>
        <v/>
      </c>
      <c r="DB218" s="7" t="str">
        <f t="shared" si="380"/>
        <v/>
      </c>
      <c r="DC218" s="7" t="str">
        <f t="shared" si="381"/>
        <v/>
      </c>
      <c r="DD218" s="7" t="str">
        <f t="shared" si="382"/>
        <v/>
      </c>
      <c r="DE218" s="7" t="str">
        <f t="shared" si="383"/>
        <v/>
      </c>
      <c r="DF218" s="7" t="str">
        <f t="shared" si="384"/>
        <v/>
      </c>
      <c r="DG218" s="7">
        <f t="shared" si="385"/>
        <v>29</v>
      </c>
      <c r="DH218" s="7" t="str">
        <f t="shared" si="386"/>
        <v/>
      </c>
      <c r="DI218" s="65" t="s">
        <v>2</v>
      </c>
      <c r="DJ218" s="309" t="str">
        <f t="shared" si="387"/>
        <v>-</v>
      </c>
      <c r="DK218" s="309" t="str">
        <f t="shared" si="388"/>
        <v>-</v>
      </c>
      <c r="DL218" s="309" t="str">
        <f t="shared" si="389"/>
        <v>-</v>
      </c>
      <c r="DM218" s="309" t="str">
        <f t="shared" si="390"/>
        <v>-</v>
      </c>
      <c r="DN218" s="309" t="str">
        <f t="shared" si="391"/>
        <v>-</v>
      </c>
      <c r="DO218" s="309" t="str">
        <f t="shared" si="392"/>
        <v>-</v>
      </c>
      <c r="DP218" s="309" t="str">
        <f t="shared" si="393"/>
        <v>-</v>
      </c>
      <c r="DQ218" s="309" t="str">
        <f t="shared" si="394"/>
        <v>-</v>
      </c>
      <c r="DR218" s="309" t="str">
        <f t="shared" si="395"/>
        <v>-</v>
      </c>
      <c r="DS218" s="309" t="str">
        <f t="shared" si="396"/>
        <v>-</v>
      </c>
      <c r="DT218" s="309" t="str">
        <f t="shared" si="397"/>
        <v>-</v>
      </c>
      <c r="DU218" s="309" t="str">
        <f t="shared" si="398"/>
        <v>-</v>
      </c>
      <c r="DV218" s="309" t="str">
        <f t="shared" si="399"/>
        <v>-</v>
      </c>
      <c r="DW218" s="309" t="str">
        <f t="shared" si="400"/>
        <v>-</v>
      </c>
      <c r="DX218" s="309" t="str">
        <f t="shared" si="401"/>
        <v>-</v>
      </c>
      <c r="DY218" s="309" t="str">
        <f t="shared" si="402"/>
        <v>-</v>
      </c>
      <c r="DZ218" s="309" t="str">
        <f t="shared" si="403"/>
        <v>-</v>
      </c>
      <c r="EA218" s="309" t="str">
        <f t="shared" si="404"/>
        <v>-</v>
      </c>
      <c r="EB218" s="309" t="str">
        <f t="shared" si="405"/>
        <v>-</v>
      </c>
      <c r="EC218" s="309" t="str">
        <f t="shared" si="406"/>
        <v>-</v>
      </c>
      <c r="ED218" s="309" t="str">
        <f t="shared" si="407"/>
        <v>-</v>
      </c>
      <c r="EE218" s="309" t="str">
        <f t="shared" si="408"/>
        <v>-</v>
      </c>
      <c r="EF218" s="309" t="str">
        <f t="shared" si="409"/>
        <v>-</v>
      </c>
      <c r="EG218" s="309" t="str">
        <f t="shared" si="410"/>
        <v>-</v>
      </c>
      <c r="EH218" s="309" t="str">
        <f t="shared" si="411"/>
        <v>ihcofadd</v>
      </c>
      <c r="EI218" s="309" t="str">
        <f t="shared" si="412"/>
        <v>-</v>
      </c>
      <c r="EJ218" s="7"/>
      <c r="EK218" s="7"/>
      <c r="EL218" s="7"/>
      <c r="EM218" s="34"/>
      <c r="EN218" s="66" t="str">
        <f t="shared" si="413"/>
        <v>-</v>
      </c>
      <c r="EO218" s="66" t="str">
        <f t="shared" si="414"/>
        <v>-</v>
      </c>
      <c r="EP218" s="66" t="str">
        <f t="shared" si="415"/>
        <v>-</v>
      </c>
      <c r="EQ218" s="66" t="str">
        <f t="shared" si="416"/>
        <v>-</v>
      </c>
      <c r="ER218" s="66" t="str">
        <f t="shared" si="417"/>
        <v>-</v>
      </c>
      <c r="ES218" s="66" t="str">
        <f t="shared" si="418"/>
        <v>-</v>
      </c>
      <c r="ET218" s="66" t="str">
        <f t="shared" si="419"/>
        <v>-</v>
      </c>
      <c r="EU218" s="66" t="str">
        <f t="shared" si="420"/>
        <v>-</v>
      </c>
      <c r="EV218" s="66" t="str">
        <f t="shared" si="421"/>
        <v>-</v>
      </c>
      <c r="EW218" s="66" t="str">
        <f t="shared" si="422"/>
        <v>-</v>
      </c>
      <c r="EX218" s="66" t="str">
        <f t="shared" si="423"/>
        <v>-</v>
      </c>
      <c r="EY218" s="66" t="str">
        <f t="shared" si="424"/>
        <v>-</v>
      </c>
      <c r="EZ218" s="66" t="str">
        <f t="shared" si="425"/>
        <v>-</v>
      </c>
      <c r="FA218" s="66" t="str">
        <f t="shared" si="426"/>
        <v>-</v>
      </c>
      <c r="FB218" s="66" t="str">
        <f t="shared" si="427"/>
        <v>-</v>
      </c>
      <c r="FC218" s="66" t="str">
        <f t="shared" si="428"/>
        <v>-</v>
      </c>
      <c r="FD218" s="66" t="str">
        <f t="shared" si="429"/>
        <v>-</v>
      </c>
      <c r="FE218" s="66" t="str">
        <f t="shared" si="430"/>
        <v>-</v>
      </c>
      <c r="FF218" s="66" t="str">
        <f t="shared" si="431"/>
        <v>-</v>
      </c>
      <c r="FG218" s="66" t="str">
        <f t="shared" si="432"/>
        <v>-</v>
      </c>
      <c r="FH218" s="66" t="str">
        <f t="shared" si="433"/>
        <v>-</v>
      </c>
      <c r="FI218" s="66" t="str">
        <f t="shared" si="434"/>
        <v>-</v>
      </c>
      <c r="FJ218" s="66" t="str">
        <f t="shared" si="435"/>
        <v>-</v>
      </c>
      <c r="FK218" s="66" t="str">
        <f t="shared" si="436"/>
        <v>-</v>
      </c>
      <c r="FL218" s="66">
        <f t="shared" si="437"/>
        <v>0</v>
      </c>
      <c r="FM218" s="66" t="str">
        <f t="shared" si="438"/>
        <v>-</v>
      </c>
      <c r="FN218" s="7"/>
      <c r="FO218" s="7"/>
      <c r="FP218" s="7"/>
      <c r="FQ218" s="97"/>
      <c r="FR218" s="71"/>
      <c r="FS218" s="7">
        <f>IF(ISNUMBER(INDEX($CI$15:$DI$314,$B218,GC$5)),MAX(FS$14:FS217)+1,0)</f>
        <v>0</v>
      </c>
      <c r="FT218" s="7" t="str">
        <f t="shared" si="439"/>
        <v/>
      </c>
      <c r="FU218" s="7" t="str">
        <f t="shared" si="440"/>
        <v/>
      </c>
      <c r="FV218" s="291">
        <f t="shared" si="441"/>
        <v>204</v>
      </c>
      <c r="FW218" s="291" t="str">
        <f t="shared" si="442"/>
        <v/>
      </c>
      <c r="FX218" s="291"/>
      <c r="FY218" s="85" t="str">
        <f t="shared" si="443"/>
        <v/>
      </c>
      <c r="FZ218" s="338">
        <f t="shared" si="444"/>
        <v>0</v>
      </c>
      <c r="GA218" s="316" t="str">
        <f t="shared" si="445"/>
        <v/>
      </c>
      <c r="GB218" s="28" t="str">
        <f t="shared" si="446"/>
        <v/>
      </c>
      <c r="GC218" s="243"/>
      <c r="GD218" s="72"/>
      <c r="GE218" s="72"/>
      <c r="GF218" s="72"/>
      <c r="GG218" s="72"/>
      <c r="GH218" s="72"/>
      <c r="GI218" s="72"/>
      <c r="GJ218" s="72"/>
      <c r="GK218" s="72"/>
      <c r="GL218" s="72"/>
      <c r="GM218" s="72"/>
      <c r="GN218" s="72"/>
      <c r="GO218" s="279" t="str">
        <f>IF(IF(ISNUMBER(MATCH(INDEX($HA218:$LB218,1,GO$14),$GA$15:$GA$313,0)),1,"")=1,INDEX($HA218:$LB218,1,GO$14),"")</f>
        <v/>
      </c>
      <c r="GP218" s="286" t="str">
        <f t="shared" si="447"/>
        <v/>
      </c>
      <c r="GQ218" s="72"/>
      <c r="GR218" s="339" t="str">
        <f>IF(ISNUMBER(IF218),INDEX($GA$15:$GA$313,MATCH(IF218,$IE$15:$IE$190,0),1),"")</f>
        <v/>
      </c>
      <c r="GS218" s="341" t="str">
        <f t="shared" si="448"/>
        <v/>
      </c>
      <c r="GT218" s="340" t="str">
        <f t="shared" si="449"/>
        <v/>
      </c>
      <c r="GU218" s="72"/>
      <c r="GV218" s="72"/>
      <c r="GW218" s="72"/>
      <c r="GX218" s="72"/>
      <c r="GY218" s="72"/>
      <c r="GZ218" s="71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293">
        <f>IF(HA218&lt;&gt;"",MAX(HN$14:HN217)+1,0)</f>
        <v>0</v>
      </c>
      <c r="HO218" s="293">
        <f>IF(HB218&lt;&gt;"",MAX(HO$14:HO217)+1,0)</f>
        <v>0</v>
      </c>
      <c r="HP218" s="293">
        <f>IF(HC218&lt;&gt;"",MAX(HP$14:HP217)+1,0)</f>
        <v>0</v>
      </c>
      <c r="HQ218" s="293">
        <f>IF(HD218&lt;&gt;"",MAX(HQ$14:HQ217)+1,0)</f>
        <v>0</v>
      </c>
      <c r="HR218" s="293">
        <f>IF(HE218&lt;&gt;"",MAX(HR$14:HR217)+1,0)</f>
        <v>0</v>
      </c>
      <c r="HS218" s="293">
        <f>IF(HF218&lt;&gt;"",MAX(HS$14:HS217)+1,0)</f>
        <v>0</v>
      </c>
      <c r="HT218" s="293">
        <f>IF(HG218&lt;&gt;"",MAX(HT$14:HT217)+1,0)</f>
        <v>0</v>
      </c>
      <c r="HU218" s="293">
        <f>IF(HH218&lt;&gt;"",MAX(HU$14:HU217)+1,0)</f>
        <v>0</v>
      </c>
      <c r="HV218" s="293">
        <f>IF(HI218&lt;&gt;"",MAX(HV$14:HV217)+1,0)</f>
        <v>0</v>
      </c>
      <c r="HW218" s="293">
        <f>IF(HJ218&lt;&gt;"",MAX(HW$14:HW217)+1,0)</f>
        <v>0</v>
      </c>
      <c r="HX218" s="293">
        <f>IF(HK218&lt;&gt;"",MAX(HX$14:HX217)+1,0)</f>
        <v>0</v>
      </c>
      <c r="HY218" s="293">
        <f>IF(HL218&lt;&gt;"",MAX(HY$14:HY217)+1,0)</f>
        <v>0</v>
      </c>
      <c r="HZ218" s="75" t="str">
        <f t="shared" si="450"/>
        <v/>
      </c>
      <c r="IA218" s="75" t="str">
        <f t="shared" si="451"/>
        <v/>
      </c>
      <c r="IB218" s="75" t="str">
        <f t="shared" si="452"/>
        <v/>
      </c>
      <c r="IC218" s="75" t="str">
        <f t="shared" si="453"/>
        <v/>
      </c>
      <c r="ID218" s="395" t="str">
        <f t="shared" si="454"/>
        <v/>
      </c>
      <c r="IE218" s="394">
        <f>IF(ISNUMBER(MATCH(GA218,$IC$15:$IC$313,0)),0,MAX(IE$14:IE217)+1)</f>
        <v>0</v>
      </c>
      <c r="IF218" s="394" t="str">
        <f t="shared" si="455"/>
        <v/>
      </c>
      <c r="IG218" s="383"/>
      <c r="IH218" s="80"/>
      <c r="II218" s="19"/>
      <c r="IJ218" s="282"/>
      <c r="IK218" s="71"/>
      <c r="IL218" s="19"/>
      <c r="IM218" s="19"/>
      <c r="IN218" s="19"/>
      <c r="IO218" s="19"/>
      <c r="IP218" s="19"/>
      <c r="IQ218" s="19"/>
      <c r="IR218" s="19"/>
      <c r="IS218" s="19"/>
      <c r="IT218" s="19"/>
      <c r="IU218" s="19"/>
      <c r="IV218" s="19"/>
      <c r="IW218" s="19"/>
      <c r="IX218" s="19"/>
      <c r="IY218" s="19"/>
      <c r="IZ218" s="19"/>
      <c r="JW218" s="71"/>
      <c r="JX218" s="293" t="str">
        <f>IF(AND(ISNUMBER(JX$14),ISNUMBER(MATCH($IC218,DJ$15:DJ$313,0))),$IC218,"")</f>
        <v/>
      </c>
      <c r="JY218" s="293" t="str">
        <f>IF(AND(ISNUMBER(JY$14),ISNUMBER(MATCH($IC218,DK$15:DK$313,0))),$IC218,"")</f>
        <v/>
      </c>
      <c r="JZ218" s="293" t="str">
        <f>IF(AND(ISNUMBER(JZ$14),ISNUMBER(MATCH($IC218,DL$15:DL$313,0))),$IC218,"")</f>
        <v/>
      </c>
      <c r="KA218" s="293" t="str">
        <f>IF(AND(ISNUMBER(KA$14),ISNUMBER(MATCH($IC218,DM$15:DM$313,0))),$IC218,"")</f>
        <v/>
      </c>
      <c r="KB218" s="293" t="str">
        <f>IF(AND(ISNUMBER(KB$14),ISNUMBER(MATCH($IC218,DN$15:DN$313,0))),$IC218,"")</f>
        <v/>
      </c>
      <c r="KC218" s="293" t="str">
        <f>IF(AND(ISNUMBER(KC$14),ISNUMBER(MATCH($IC218,DO$15:DO$313,0))),$IC218,"")</f>
        <v/>
      </c>
      <c r="KD218" s="293" t="str">
        <f>IF(AND(ISNUMBER(KD$14),ISNUMBER(MATCH($IC218,DP$15:DP$313,0))),$IC218,"")</f>
        <v/>
      </c>
      <c r="KE218" s="293" t="str">
        <f>IF(AND(ISNUMBER(KE$14),ISNUMBER(MATCH($IC218,DQ$15:DQ$313,0))),$IC218,"")</f>
        <v/>
      </c>
      <c r="KF218" s="293" t="str">
        <f>IF(AND(ISNUMBER(KF$14),ISNUMBER(MATCH($IC218,DR$15:DR$313,0))),$IC218,"")</f>
        <v/>
      </c>
      <c r="KG218" s="293" t="str">
        <f>IF(AND(ISNUMBER(KG$14),ISNUMBER(MATCH($IC218,DS$15:DS$313,0))),$IC218,"")</f>
        <v/>
      </c>
      <c r="KH218" s="293" t="str">
        <f>IF(AND(ISNUMBER(KH$14),ISNUMBER(MATCH($IC218,DT$15:DT$313,0))),$IC218,"")</f>
        <v/>
      </c>
      <c r="KI218" s="293" t="str">
        <f>IF(AND(ISNUMBER(KI$14),ISNUMBER(MATCH($IC218,DU$15:DU$313,0))),$IC218,"")</f>
        <v/>
      </c>
      <c r="KJ218" s="293" t="str">
        <f>IF(AND(ISNUMBER(KJ$14),ISNUMBER(MATCH($IC218,DV$15:DV$313,0))),$IC218,"")</f>
        <v/>
      </c>
      <c r="KK218" s="293" t="str">
        <f>IF(AND(ISNUMBER(KK$14),ISNUMBER(MATCH($IC218,DW$15:DW$313,0))),$IC218,"")</f>
        <v/>
      </c>
      <c r="KL218" s="293" t="str">
        <f>IF(AND(ISNUMBER(KL$14),ISNUMBER(MATCH($IC218,DX$15:DX$313,0))),$IC218,"")</f>
        <v/>
      </c>
      <c r="KM218" s="293" t="str">
        <f>IF(AND(ISNUMBER(KM$14),ISNUMBER(MATCH($IC218,DY$15:DY$313,0))),$IC218,"")</f>
        <v/>
      </c>
      <c r="KN218" s="293" t="str">
        <f>IF(AND(ISNUMBER(KN$14),ISNUMBER(MATCH($IC218,DZ$15:DZ$313,0))),$IC218,"")</f>
        <v/>
      </c>
      <c r="KO218" s="293" t="str">
        <f>IF(AND(ISNUMBER(KO$14),ISNUMBER(MATCH($IC218,EA$15:EA$313,0))),$IC218,"")</f>
        <v/>
      </c>
      <c r="KP218" s="293" t="str">
        <f>IF(AND(ISNUMBER(KP$14),ISNUMBER(MATCH($IC218,EB$15:EB$313,0))),$IC218,"")</f>
        <v/>
      </c>
      <c r="KQ218" s="293" t="str">
        <f>IF(AND(ISNUMBER(KQ$14),ISNUMBER(MATCH($IC218,EC$15:EC$313,0))),$IC218,"")</f>
        <v/>
      </c>
      <c r="KR218" s="293" t="str">
        <f>IF(AND(ISNUMBER(KR$14),ISNUMBER(MATCH($IC218,ED$15:ED$313,0))),$IC218,"")</f>
        <v/>
      </c>
      <c r="KS218" s="293" t="str">
        <f>IF(AND(ISNUMBER(KS$14),ISNUMBER(MATCH($IC218,EE$15:EE$313,0))),$IC218,"")</f>
        <v/>
      </c>
      <c r="KT218" s="293" t="str">
        <f>IF(AND(ISNUMBER(KT$14),ISNUMBER(MATCH($IC218,EF$15:EF$313,0))),$IC218,"")</f>
        <v/>
      </c>
      <c r="KU218" s="293" t="str">
        <f>IF(AND(ISNUMBER(KU$14),ISNUMBER(MATCH($IC218,EG$15:EG$313,0))),$IC218,"")</f>
        <v/>
      </c>
      <c r="KV218" s="293" t="str">
        <f>IF(AND(ISNUMBER(KV$14),ISNUMBER(MATCH($IC218,EH$15:EH$313,0))),$IC218,"")</f>
        <v/>
      </c>
      <c r="KW218" s="293" t="str">
        <f>IF(AND(ISNUMBER(KW$14),ISNUMBER(MATCH($IC218,EI$15:EI$313,0))),$IC218,"")</f>
        <v/>
      </c>
      <c r="KX218" s="293" t="str">
        <f>IF(AND(ISNUMBER(KX$14),ISNUMBER(MATCH($IC218,EJ$15:EJ$313,0))),$IC218,"")</f>
        <v/>
      </c>
      <c r="KY218" s="293" t="str">
        <f>IF(AND(ISNUMBER(KY$14),ISNUMBER(MATCH($IC218,EK$15:EK$313,0))),$IC218,"")</f>
        <v/>
      </c>
      <c r="KZ218" s="293"/>
      <c r="LA218" s="293"/>
      <c r="LB218" s="293"/>
      <c r="LC218" s="75">
        <f>COUNTIF(JX218:KY218,"="&amp;IC218)</f>
        <v>0</v>
      </c>
      <c r="LD218" s="71"/>
      <c r="LE218" s="71"/>
      <c r="LF218" s="71"/>
      <c r="LG218" s="71"/>
      <c r="LH218" s="71"/>
      <c r="LI218" s="71"/>
      <c r="LJ218" s="71"/>
      <c r="LK218" s="71"/>
      <c r="LL218" s="71"/>
      <c r="LM218" s="71"/>
      <c r="LN218" s="71"/>
      <c r="LO218" s="71"/>
      <c r="LP218" s="71"/>
      <c r="LQ218" s="71"/>
    </row>
    <row r="219" spans="1:329" ht="6" customHeight="1" x14ac:dyDescent="0.25">
      <c r="A219" s="80"/>
      <c r="B219" s="305">
        <f t="shared" si="456"/>
        <v>205</v>
      </c>
      <c r="C219" s="207" t="s">
        <v>647</v>
      </c>
      <c r="D219" s="307" t="s">
        <v>577</v>
      </c>
      <c r="E219" s="71"/>
      <c r="F219" s="260"/>
      <c r="G219" s="261"/>
      <c r="H219" s="262"/>
      <c r="I219" s="260"/>
      <c r="J219" s="261"/>
      <c r="K219" s="262"/>
      <c r="L219" s="260"/>
      <c r="M219" s="261"/>
      <c r="N219" s="262"/>
      <c r="O219" s="260"/>
      <c r="P219" s="261"/>
      <c r="Q219" s="262"/>
      <c r="R219" s="260"/>
      <c r="S219" s="261"/>
      <c r="T219" s="262"/>
      <c r="U219" s="260"/>
      <c r="V219" s="261"/>
      <c r="W219" s="262"/>
      <c r="X219" s="260"/>
      <c r="Y219" s="261"/>
      <c r="Z219" s="262"/>
      <c r="AA219" s="260"/>
      <c r="AB219" s="261"/>
      <c r="AC219" s="262"/>
      <c r="AD219" s="260"/>
      <c r="AE219" s="261"/>
      <c r="AF219" s="262"/>
      <c r="AG219" s="260"/>
      <c r="AH219" s="261"/>
      <c r="AI219" s="262"/>
      <c r="AJ219" s="260"/>
      <c r="AK219" s="261"/>
      <c r="AL219" s="262"/>
      <c r="AM219" s="260"/>
      <c r="AN219" s="261"/>
      <c r="AO219" s="262"/>
      <c r="AP219" s="283"/>
      <c r="AQ219" s="356"/>
      <c r="AR219" s="351"/>
      <c r="AS219" s="283"/>
      <c r="AT219" s="356"/>
      <c r="AU219" s="351"/>
      <c r="AV219" s="260"/>
      <c r="AW219" s="261"/>
      <c r="AX219" s="262"/>
      <c r="AY219" s="260"/>
      <c r="AZ219" s="261"/>
      <c r="BA219" s="262"/>
      <c r="BB219" s="260"/>
      <c r="BC219" s="261"/>
      <c r="BD219" s="262"/>
      <c r="BE219" s="260"/>
      <c r="BF219" s="261"/>
      <c r="BG219" s="262"/>
      <c r="BH219" s="260"/>
      <c r="BI219" s="261"/>
      <c r="BJ219" s="262"/>
      <c r="BK219" s="260"/>
      <c r="BL219" s="261"/>
      <c r="BM219" s="262"/>
      <c r="BN219" s="260"/>
      <c r="BO219" s="261"/>
      <c r="BP219" s="262"/>
      <c r="BQ219" s="260"/>
      <c r="BR219" s="261"/>
      <c r="BS219" s="262"/>
      <c r="BT219" s="260"/>
      <c r="BU219" s="261"/>
      <c r="BV219" s="262"/>
      <c r="BW219" s="260"/>
      <c r="BX219" s="261"/>
      <c r="BY219" s="262"/>
      <c r="BZ219" s="260"/>
      <c r="CA219" s="261"/>
      <c r="CB219" s="262"/>
      <c r="CC219" s="260"/>
      <c r="CD219" s="261"/>
      <c r="CE219" s="262"/>
      <c r="CF219" s="376" t="s">
        <v>2</v>
      </c>
      <c r="CG219" s="229"/>
      <c r="CH219" s="230"/>
      <c r="CI219" s="7" t="str">
        <f t="shared" si="361"/>
        <v/>
      </c>
      <c r="CJ219" s="7" t="str">
        <f t="shared" si="362"/>
        <v/>
      </c>
      <c r="CK219" s="7" t="str">
        <f t="shared" si="363"/>
        <v/>
      </c>
      <c r="CL219" s="7" t="str">
        <f t="shared" si="364"/>
        <v/>
      </c>
      <c r="CM219" s="7" t="str">
        <f t="shared" si="365"/>
        <v/>
      </c>
      <c r="CN219" s="7" t="str">
        <f t="shared" si="366"/>
        <v/>
      </c>
      <c r="CO219" s="7" t="str">
        <f t="shared" si="367"/>
        <v/>
      </c>
      <c r="CP219" s="7" t="str">
        <f t="shared" si="368"/>
        <v/>
      </c>
      <c r="CQ219" s="7" t="str">
        <f t="shared" si="369"/>
        <v/>
      </c>
      <c r="CR219" s="7" t="str">
        <f t="shared" si="370"/>
        <v/>
      </c>
      <c r="CS219" s="7" t="str">
        <f t="shared" si="371"/>
        <v/>
      </c>
      <c r="CT219" s="7" t="str">
        <f t="shared" si="372"/>
        <v/>
      </c>
      <c r="CU219" s="7" t="str">
        <f t="shared" si="373"/>
        <v/>
      </c>
      <c r="CV219" s="7" t="str">
        <f t="shared" si="374"/>
        <v/>
      </c>
      <c r="CW219" s="7" t="str">
        <f t="shared" si="375"/>
        <v/>
      </c>
      <c r="CX219" s="7" t="str">
        <f t="shared" si="376"/>
        <v/>
      </c>
      <c r="CY219" s="7" t="str">
        <f t="shared" si="377"/>
        <v/>
      </c>
      <c r="CZ219" s="7" t="str">
        <f t="shared" si="378"/>
        <v/>
      </c>
      <c r="DA219" s="7" t="str">
        <f t="shared" si="379"/>
        <v/>
      </c>
      <c r="DB219" s="7" t="str">
        <f t="shared" si="380"/>
        <v/>
      </c>
      <c r="DC219" s="7" t="str">
        <f t="shared" si="381"/>
        <v/>
      </c>
      <c r="DD219" s="7" t="str">
        <f t="shared" si="382"/>
        <v/>
      </c>
      <c r="DE219" s="7" t="str">
        <f t="shared" si="383"/>
        <v/>
      </c>
      <c r="DF219" s="7" t="str">
        <f t="shared" si="384"/>
        <v/>
      </c>
      <c r="DG219" s="7">
        <f t="shared" si="385"/>
        <v>30</v>
      </c>
      <c r="DH219" s="7" t="str">
        <f t="shared" si="386"/>
        <v/>
      </c>
      <c r="DI219" s="65" t="s">
        <v>2</v>
      </c>
      <c r="DJ219" s="309" t="str">
        <f t="shared" si="387"/>
        <v>-</v>
      </c>
      <c r="DK219" s="309" t="str">
        <f t="shared" si="388"/>
        <v>-</v>
      </c>
      <c r="DL219" s="309" t="str">
        <f t="shared" si="389"/>
        <v>-</v>
      </c>
      <c r="DM219" s="309" t="str">
        <f t="shared" si="390"/>
        <v>-</v>
      </c>
      <c r="DN219" s="309" t="str">
        <f t="shared" si="391"/>
        <v>-</v>
      </c>
      <c r="DO219" s="309" t="str">
        <f t="shared" si="392"/>
        <v>-</v>
      </c>
      <c r="DP219" s="309" t="str">
        <f t="shared" si="393"/>
        <v>-</v>
      </c>
      <c r="DQ219" s="309" t="str">
        <f t="shared" si="394"/>
        <v>-</v>
      </c>
      <c r="DR219" s="309" t="str">
        <f t="shared" si="395"/>
        <v>-</v>
      </c>
      <c r="DS219" s="309" t="str">
        <f t="shared" si="396"/>
        <v>-</v>
      </c>
      <c r="DT219" s="309" t="str">
        <f t="shared" si="397"/>
        <v>-</v>
      </c>
      <c r="DU219" s="309" t="str">
        <f t="shared" si="398"/>
        <v>-</v>
      </c>
      <c r="DV219" s="309" t="str">
        <f t="shared" si="399"/>
        <v>-</v>
      </c>
      <c r="DW219" s="309" t="str">
        <f t="shared" si="400"/>
        <v>-</v>
      </c>
      <c r="DX219" s="309" t="str">
        <f t="shared" si="401"/>
        <v>-</v>
      </c>
      <c r="DY219" s="309" t="str">
        <f t="shared" si="402"/>
        <v>-</v>
      </c>
      <c r="DZ219" s="309" t="str">
        <f t="shared" si="403"/>
        <v>-</v>
      </c>
      <c r="EA219" s="309" t="str">
        <f t="shared" si="404"/>
        <v>-</v>
      </c>
      <c r="EB219" s="309" t="str">
        <f t="shared" si="405"/>
        <v>-</v>
      </c>
      <c r="EC219" s="309" t="str">
        <f t="shared" si="406"/>
        <v>-</v>
      </c>
      <c r="ED219" s="309" t="str">
        <f t="shared" si="407"/>
        <v>-</v>
      </c>
      <c r="EE219" s="309" t="str">
        <f t="shared" si="408"/>
        <v>-</v>
      </c>
      <c r="EF219" s="309" t="str">
        <f t="shared" si="409"/>
        <v>-</v>
      </c>
      <c r="EG219" s="309" t="str">
        <f t="shared" si="410"/>
        <v>-</v>
      </c>
      <c r="EH219" s="309" t="str">
        <f t="shared" si="411"/>
        <v>BTN</v>
      </c>
      <c r="EI219" s="309" t="str">
        <f t="shared" si="412"/>
        <v>-</v>
      </c>
      <c r="EJ219" s="7"/>
      <c r="EK219" s="7"/>
      <c r="EL219" s="7"/>
      <c r="EM219" s="34"/>
      <c r="EN219" s="66" t="str">
        <f t="shared" si="413"/>
        <v>-</v>
      </c>
      <c r="EO219" s="66" t="str">
        <f t="shared" si="414"/>
        <v>-</v>
      </c>
      <c r="EP219" s="66" t="str">
        <f t="shared" si="415"/>
        <v>-</v>
      </c>
      <c r="EQ219" s="66" t="str">
        <f t="shared" si="416"/>
        <v>-</v>
      </c>
      <c r="ER219" s="66" t="str">
        <f t="shared" si="417"/>
        <v>-</v>
      </c>
      <c r="ES219" s="66" t="str">
        <f t="shared" si="418"/>
        <v>-</v>
      </c>
      <c r="ET219" s="66" t="str">
        <f t="shared" si="419"/>
        <v>-</v>
      </c>
      <c r="EU219" s="66" t="str">
        <f t="shared" si="420"/>
        <v>-</v>
      </c>
      <c r="EV219" s="66" t="str">
        <f t="shared" si="421"/>
        <v>-</v>
      </c>
      <c r="EW219" s="66" t="str">
        <f t="shared" si="422"/>
        <v>-</v>
      </c>
      <c r="EX219" s="66" t="str">
        <f t="shared" si="423"/>
        <v>-</v>
      </c>
      <c r="EY219" s="66" t="str">
        <f t="shared" si="424"/>
        <v>-</v>
      </c>
      <c r="EZ219" s="66" t="str">
        <f t="shared" si="425"/>
        <v>-</v>
      </c>
      <c r="FA219" s="66" t="str">
        <f t="shared" si="426"/>
        <v>-</v>
      </c>
      <c r="FB219" s="66" t="str">
        <f t="shared" si="427"/>
        <v>-</v>
      </c>
      <c r="FC219" s="66" t="str">
        <f t="shared" si="428"/>
        <v>-</v>
      </c>
      <c r="FD219" s="66" t="str">
        <f t="shared" si="429"/>
        <v>-</v>
      </c>
      <c r="FE219" s="66" t="str">
        <f t="shared" si="430"/>
        <v>-</v>
      </c>
      <c r="FF219" s="66" t="str">
        <f t="shared" si="431"/>
        <v>-</v>
      </c>
      <c r="FG219" s="66" t="str">
        <f t="shared" si="432"/>
        <v>-</v>
      </c>
      <c r="FH219" s="66" t="str">
        <f t="shared" si="433"/>
        <v>-</v>
      </c>
      <c r="FI219" s="66" t="str">
        <f t="shared" si="434"/>
        <v>-</v>
      </c>
      <c r="FJ219" s="66" t="str">
        <f t="shared" si="435"/>
        <v>-</v>
      </c>
      <c r="FK219" s="66" t="str">
        <f t="shared" si="436"/>
        <v>-</v>
      </c>
      <c r="FL219" s="66" t="str">
        <f t="shared" si="437"/>
        <v>-</v>
      </c>
      <c r="FM219" s="66" t="str">
        <f t="shared" si="438"/>
        <v>-</v>
      </c>
      <c r="FN219" s="7"/>
      <c r="FO219" s="7"/>
      <c r="FP219" s="7"/>
      <c r="FQ219" s="97"/>
      <c r="FR219" s="71"/>
      <c r="FS219" s="7">
        <f>IF(ISNUMBER(INDEX($CI$15:$DI$314,$B219,GC$5)),MAX(FS$14:FS218)+1,0)</f>
        <v>0</v>
      </c>
      <c r="FT219" s="7" t="str">
        <f t="shared" si="439"/>
        <v/>
      </c>
      <c r="FU219" s="7" t="str">
        <f t="shared" si="440"/>
        <v/>
      </c>
      <c r="FV219" s="291">
        <f t="shared" si="441"/>
        <v>205</v>
      </c>
      <c r="FW219" s="291" t="str">
        <f t="shared" si="442"/>
        <v/>
      </c>
      <c r="FX219" s="291"/>
      <c r="FY219" s="85" t="str">
        <f t="shared" si="443"/>
        <v/>
      </c>
      <c r="FZ219" s="338">
        <f t="shared" si="444"/>
        <v>0</v>
      </c>
      <c r="GA219" s="316" t="str">
        <f t="shared" si="445"/>
        <v/>
      </c>
      <c r="GB219" s="28" t="str">
        <f t="shared" si="446"/>
        <v/>
      </c>
      <c r="GC219" s="243"/>
      <c r="GD219" s="72"/>
      <c r="GE219" s="72"/>
      <c r="GF219" s="72"/>
      <c r="GG219" s="72"/>
      <c r="GH219" s="72"/>
      <c r="GI219" s="72"/>
      <c r="GJ219" s="72"/>
      <c r="GK219" s="72"/>
      <c r="GL219" s="72"/>
      <c r="GM219" s="72"/>
      <c r="GN219" s="72"/>
      <c r="GO219" s="279" t="str">
        <f>IF(IF(ISNUMBER(MATCH(INDEX($HA219:$LB219,1,GO$14),$GA$15:$GA$313,0)),1,"")=1,INDEX($HA219:$LB219,1,GO$14),"")</f>
        <v/>
      </c>
      <c r="GP219" s="286" t="str">
        <f t="shared" si="447"/>
        <v/>
      </c>
      <c r="GQ219" s="72"/>
      <c r="GR219" s="339" t="str">
        <f>IF(ISNUMBER(IF219),INDEX($GA$15:$GA$313,MATCH(IF219,$IE$15:$IE$190,0),1),"")</f>
        <v/>
      </c>
      <c r="GS219" s="341" t="str">
        <f t="shared" si="448"/>
        <v/>
      </c>
      <c r="GT219" s="340" t="str">
        <f t="shared" si="449"/>
        <v/>
      </c>
      <c r="GU219" s="72"/>
      <c r="GV219" s="72"/>
      <c r="GW219" s="72"/>
      <c r="GX219" s="72"/>
      <c r="GY219" s="72"/>
      <c r="GZ219" s="71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293">
        <f>IF(HA219&lt;&gt;"",MAX(HN$14:HN218)+1,0)</f>
        <v>0</v>
      </c>
      <c r="HO219" s="293">
        <f>IF(HB219&lt;&gt;"",MAX(HO$14:HO218)+1,0)</f>
        <v>0</v>
      </c>
      <c r="HP219" s="293">
        <f>IF(HC219&lt;&gt;"",MAX(HP$14:HP218)+1,0)</f>
        <v>0</v>
      </c>
      <c r="HQ219" s="293">
        <f>IF(HD219&lt;&gt;"",MAX(HQ$14:HQ218)+1,0)</f>
        <v>0</v>
      </c>
      <c r="HR219" s="293">
        <f>IF(HE219&lt;&gt;"",MAX(HR$14:HR218)+1,0)</f>
        <v>0</v>
      </c>
      <c r="HS219" s="293">
        <f>IF(HF219&lt;&gt;"",MAX(HS$14:HS218)+1,0)</f>
        <v>0</v>
      </c>
      <c r="HT219" s="293">
        <f>IF(HG219&lt;&gt;"",MAX(HT$14:HT218)+1,0)</f>
        <v>0</v>
      </c>
      <c r="HU219" s="293">
        <f>IF(HH219&lt;&gt;"",MAX(HU$14:HU218)+1,0)</f>
        <v>0</v>
      </c>
      <c r="HV219" s="293">
        <f>IF(HI219&lt;&gt;"",MAX(HV$14:HV218)+1,0)</f>
        <v>0</v>
      </c>
      <c r="HW219" s="293">
        <f>IF(HJ219&lt;&gt;"",MAX(HW$14:HW218)+1,0)</f>
        <v>0</v>
      </c>
      <c r="HX219" s="293">
        <f>IF(HK219&lt;&gt;"",MAX(HX$14:HX218)+1,0)</f>
        <v>0</v>
      </c>
      <c r="HY219" s="293">
        <f>IF(HL219&lt;&gt;"",MAX(HY$14:HY218)+1,0)</f>
        <v>0</v>
      </c>
      <c r="HZ219" s="75" t="str">
        <f t="shared" si="450"/>
        <v/>
      </c>
      <c r="IA219" s="75" t="str">
        <f t="shared" si="451"/>
        <v/>
      </c>
      <c r="IB219" s="75" t="str">
        <f t="shared" si="452"/>
        <v/>
      </c>
      <c r="IC219" s="75" t="str">
        <f t="shared" si="453"/>
        <v/>
      </c>
      <c r="ID219" s="395" t="str">
        <f t="shared" si="454"/>
        <v/>
      </c>
      <c r="IE219" s="394">
        <f>IF(ISNUMBER(MATCH(GA219,$IC$15:$IC$313,0)),0,MAX(IE$14:IE218)+1)</f>
        <v>0</v>
      </c>
      <c r="IF219" s="394" t="str">
        <f t="shared" si="455"/>
        <v/>
      </c>
      <c r="IG219" s="383"/>
      <c r="IH219" s="80"/>
      <c r="II219" s="19"/>
      <c r="IJ219" s="282"/>
      <c r="IK219" s="71"/>
      <c r="IL219" s="19"/>
      <c r="IM219" s="19"/>
      <c r="IN219" s="19"/>
      <c r="IO219" s="19"/>
      <c r="IP219" s="19"/>
      <c r="IQ219" s="19"/>
      <c r="IR219" s="19"/>
      <c r="IS219" s="19"/>
      <c r="IT219" s="19"/>
      <c r="IU219" s="19"/>
      <c r="IV219" s="19"/>
      <c r="IW219" s="19"/>
      <c r="IX219" s="19"/>
      <c r="IY219" s="19"/>
      <c r="IZ219" s="19"/>
      <c r="JW219" s="71"/>
      <c r="JX219" s="293" t="str">
        <f>IF(AND(ISNUMBER(JX$14),ISNUMBER(MATCH($IC219,DJ$15:DJ$313,0))),$IC219,"")</f>
        <v/>
      </c>
      <c r="JY219" s="293" t="str">
        <f>IF(AND(ISNUMBER(JY$14),ISNUMBER(MATCH($IC219,DK$15:DK$313,0))),$IC219,"")</f>
        <v/>
      </c>
      <c r="JZ219" s="293" t="str">
        <f>IF(AND(ISNUMBER(JZ$14),ISNUMBER(MATCH($IC219,DL$15:DL$313,0))),$IC219,"")</f>
        <v/>
      </c>
      <c r="KA219" s="293" t="str">
        <f>IF(AND(ISNUMBER(KA$14),ISNUMBER(MATCH($IC219,DM$15:DM$313,0))),$IC219,"")</f>
        <v/>
      </c>
      <c r="KB219" s="293" t="str">
        <f>IF(AND(ISNUMBER(KB$14),ISNUMBER(MATCH($IC219,DN$15:DN$313,0))),$IC219,"")</f>
        <v/>
      </c>
      <c r="KC219" s="293" t="str">
        <f>IF(AND(ISNUMBER(KC$14),ISNUMBER(MATCH($IC219,DO$15:DO$313,0))),$IC219,"")</f>
        <v/>
      </c>
      <c r="KD219" s="293" t="str">
        <f>IF(AND(ISNUMBER(KD$14),ISNUMBER(MATCH($IC219,DP$15:DP$313,0))),$IC219,"")</f>
        <v/>
      </c>
      <c r="KE219" s="293" t="str">
        <f>IF(AND(ISNUMBER(KE$14),ISNUMBER(MATCH($IC219,DQ$15:DQ$313,0))),$IC219,"")</f>
        <v/>
      </c>
      <c r="KF219" s="293" t="str">
        <f>IF(AND(ISNUMBER(KF$14),ISNUMBER(MATCH($IC219,DR$15:DR$313,0))),$IC219,"")</f>
        <v/>
      </c>
      <c r="KG219" s="293" t="str">
        <f>IF(AND(ISNUMBER(KG$14),ISNUMBER(MATCH($IC219,DS$15:DS$313,0))),$IC219,"")</f>
        <v/>
      </c>
      <c r="KH219" s="293" t="str">
        <f>IF(AND(ISNUMBER(KH$14),ISNUMBER(MATCH($IC219,DT$15:DT$313,0))),$IC219,"")</f>
        <v/>
      </c>
      <c r="KI219" s="293" t="str">
        <f>IF(AND(ISNUMBER(KI$14),ISNUMBER(MATCH($IC219,DU$15:DU$313,0))),$IC219,"")</f>
        <v/>
      </c>
      <c r="KJ219" s="293" t="str">
        <f>IF(AND(ISNUMBER(KJ$14),ISNUMBER(MATCH($IC219,DV$15:DV$313,0))),$IC219,"")</f>
        <v/>
      </c>
      <c r="KK219" s="293" t="str">
        <f>IF(AND(ISNUMBER(KK$14),ISNUMBER(MATCH($IC219,DW$15:DW$313,0))),$IC219,"")</f>
        <v/>
      </c>
      <c r="KL219" s="293" t="str">
        <f>IF(AND(ISNUMBER(KL$14),ISNUMBER(MATCH($IC219,DX$15:DX$313,0))),$IC219,"")</f>
        <v/>
      </c>
      <c r="KM219" s="293" t="str">
        <f>IF(AND(ISNUMBER(KM$14),ISNUMBER(MATCH($IC219,DY$15:DY$313,0))),$IC219,"")</f>
        <v/>
      </c>
      <c r="KN219" s="293" t="str">
        <f>IF(AND(ISNUMBER(KN$14),ISNUMBER(MATCH($IC219,DZ$15:DZ$313,0))),$IC219,"")</f>
        <v/>
      </c>
      <c r="KO219" s="293" t="str">
        <f>IF(AND(ISNUMBER(KO$14),ISNUMBER(MATCH($IC219,EA$15:EA$313,0))),$IC219,"")</f>
        <v/>
      </c>
      <c r="KP219" s="293" t="str">
        <f>IF(AND(ISNUMBER(KP$14),ISNUMBER(MATCH($IC219,EB$15:EB$313,0))),$IC219,"")</f>
        <v/>
      </c>
      <c r="KQ219" s="293" t="str">
        <f>IF(AND(ISNUMBER(KQ$14),ISNUMBER(MATCH($IC219,EC$15:EC$313,0))),$IC219,"")</f>
        <v/>
      </c>
      <c r="KR219" s="293" t="str">
        <f>IF(AND(ISNUMBER(KR$14),ISNUMBER(MATCH($IC219,ED$15:ED$313,0))),$IC219,"")</f>
        <v/>
      </c>
      <c r="KS219" s="293" t="str">
        <f>IF(AND(ISNUMBER(KS$14),ISNUMBER(MATCH($IC219,EE$15:EE$313,0))),$IC219,"")</f>
        <v/>
      </c>
      <c r="KT219" s="293" t="str">
        <f>IF(AND(ISNUMBER(KT$14),ISNUMBER(MATCH($IC219,EF$15:EF$313,0))),$IC219,"")</f>
        <v/>
      </c>
      <c r="KU219" s="293" t="str">
        <f>IF(AND(ISNUMBER(KU$14),ISNUMBER(MATCH($IC219,EG$15:EG$313,0))),$IC219,"")</f>
        <v/>
      </c>
      <c r="KV219" s="293" t="str">
        <f>IF(AND(ISNUMBER(KV$14),ISNUMBER(MATCH($IC219,EH$15:EH$313,0))),$IC219,"")</f>
        <v/>
      </c>
      <c r="KW219" s="293" t="str">
        <f>IF(AND(ISNUMBER(KW$14),ISNUMBER(MATCH($IC219,EI$15:EI$313,0))),$IC219,"")</f>
        <v/>
      </c>
      <c r="KX219" s="293" t="str">
        <f>IF(AND(ISNUMBER(KX$14),ISNUMBER(MATCH($IC219,EJ$15:EJ$313,0))),$IC219,"")</f>
        <v/>
      </c>
      <c r="KY219" s="293" t="str">
        <f>IF(AND(ISNUMBER(KY$14),ISNUMBER(MATCH($IC219,EK$15:EK$313,0))),$IC219,"")</f>
        <v/>
      </c>
      <c r="KZ219" s="293"/>
      <c r="LA219" s="293"/>
      <c r="LB219" s="293"/>
      <c r="LC219" s="75">
        <f>COUNTIF(JX219:KY219,"="&amp;IC219)</f>
        <v>0</v>
      </c>
      <c r="LD219" s="71"/>
      <c r="LE219" s="71"/>
      <c r="LF219" s="71"/>
      <c r="LG219" s="71"/>
      <c r="LH219" s="71"/>
      <c r="LI219" s="71"/>
      <c r="LJ219" s="71"/>
      <c r="LK219" s="71"/>
      <c r="LL219" s="71"/>
      <c r="LM219" s="71"/>
      <c r="LN219" s="71"/>
      <c r="LO219" s="71"/>
      <c r="LP219" s="71"/>
      <c r="LQ219" s="71"/>
    </row>
    <row r="220" spans="1:329" ht="6" customHeight="1" x14ac:dyDescent="0.25">
      <c r="A220" s="80"/>
      <c r="B220" s="305">
        <f t="shared" si="456"/>
        <v>206</v>
      </c>
      <c r="C220" s="207" t="s">
        <v>557</v>
      </c>
      <c r="D220" s="307" t="s">
        <v>578</v>
      </c>
      <c r="E220" s="71"/>
      <c r="F220" s="260"/>
      <c r="G220" s="261"/>
      <c r="H220" s="262"/>
      <c r="I220" s="260"/>
      <c r="J220" s="261"/>
      <c r="K220" s="262"/>
      <c r="L220" s="260"/>
      <c r="M220" s="261"/>
      <c r="N220" s="262"/>
      <c r="O220" s="260"/>
      <c r="P220" s="261"/>
      <c r="Q220" s="262"/>
      <c r="R220" s="260"/>
      <c r="S220" s="261"/>
      <c r="T220" s="262"/>
      <c r="U220" s="260"/>
      <c r="V220" s="261"/>
      <c r="W220" s="262"/>
      <c r="X220" s="260"/>
      <c r="Y220" s="261"/>
      <c r="Z220" s="262"/>
      <c r="AA220" s="260"/>
      <c r="AB220" s="261"/>
      <c r="AC220" s="262"/>
      <c r="AD220" s="260"/>
      <c r="AE220" s="261"/>
      <c r="AF220" s="262"/>
      <c r="AG220" s="260"/>
      <c r="AH220" s="261"/>
      <c r="AI220" s="262"/>
      <c r="AJ220" s="260"/>
      <c r="AK220" s="261"/>
      <c r="AL220" s="262"/>
      <c r="AM220" s="260"/>
      <c r="AN220" s="261"/>
      <c r="AO220" s="262"/>
      <c r="AP220" s="283"/>
      <c r="AQ220" s="356"/>
      <c r="AR220" s="351"/>
      <c r="AS220" s="283"/>
      <c r="AT220" s="356"/>
      <c r="AU220" s="351"/>
      <c r="AV220" s="260"/>
      <c r="AW220" s="261"/>
      <c r="AX220" s="262"/>
      <c r="AY220" s="260"/>
      <c r="AZ220" s="261"/>
      <c r="BA220" s="262"/>
      <c r="BB220" s="260"/>
      <c r="BC220" s="261"/>
      <c r="BD220" s="262"/>
      <c r="BE220" s="260"/>
      <c r="BF220" s="261"/>
      <c r="BG220" s="262"/>
      <c r="BH220" s="260"/>
      <c r="BI220" s="261"/>
      <c r="BJ220" s="262"/>
      <c r="BK220" s="260"/>
      <c r="BL220" s="261"/>
      <c r="BM220" s="262"/>
      <c r="BN220" s="260"/>
      <c r="BO220" s="261"/>
      <c r="BP220" s="262"/>
      <c r="BQ220" s="260"/>
      <c r="BR220" s="261"/>
      <c r="BS220" s="262"/>
      <c r="BT220" s="260"/>
      <c r="BU220" s="261"/>
      <c r="BV220" s="262"/>
      <c r="BW220" s="260"/>
      <c r="BX220" s="261"/>
      <c r="BY220" s="262"/>
      <c r="BZ220" s="260"/>
      <c r="CA220" s="261"/>
      <c r="CB220" s="262"/>
      <c r="CC220" s="260"/>
      <c r="CD220" s="261"/>
      <c r="CE220" s="262"/>
      <c r="CF220" s="376" t="s">
        <v>2</v>
      </c>
      <c r="CG220" s="229"/>
      <c r="CH220" s="230"/>
      <c r="CI220" s="7" t="str">
        <f t="shared" si="361"/>
        <v/>
      </c>
      <c r="CJ220" s="7" t="str">
        <f t="shared" si="362"/>
        <v/>
      </c>
      <c r="CK220" s="7" t="str">
        <f t="shared" si="363"/>
        <v/>
      </c>
      <c r="CL220" s="7" t="str">
        <f t="shared" si="364"/>
        <v/>
      </c>
      <c r="CM220" s="7" t="str">
        <f t="shared" si="365"/>
        <v/>
      </c>
      <c r="CN220" s="7" t="str">
        <f t="shared" si="366"/>
        <v/>
      </c>
      <c r="CO220" s="7" t="str">
        <f t="shared" si="367"/>
        <v/>
      </c>
      <c r="CP220" s="7" t="str">
        <f t="shared" si="368"/>
        <v/>
      </c>
      <c r="CQ220" s="7" t="str">
        <f t="shared" si="369"/>
        <v/>
      </c>
      <c r="CR220" s="7" t="str">
        <f t="shared" si="370"/>
        <v/>
      </c>
      <c r="CS220" s="7" t="str">
        <f t="shared" si="371"/>
        <v/>
      </c>
      <c r="CT220" s="7" t="str">
        <f t="shared" si="372"/>
        <v/>
      </c>
      <c r="CU220" s="7" t="str">
        <f t="shared" si="373"/>
        <v/>
      </c>
      <c r="CV220" s="7" t="str">
        <f t="shared" si="374"/>
        <v/>
      </c>
      <c r="CW220" s="7" t="str">
        <f t="shared" si="375"/>
        <v/>
      </c>
      <c r="CX220" s="7" t="str">
        <f t="shared" si="376"/>
        <v/>
      </c>
      <c r="CY220" s="7" t="str">
        <f t="shared" si="377"/>
        <v/>
      </c>
      <c r="CZ220" s="7" t="str">
        <f t="shared" si="378"/>
        <v/>
      </c>
      <c r="DA220" s="7" t="str">
        <f t="shared" si="379"/>
        <v/>
      </c>
      <c r="DB220" s="7" t="str">
        <f t="shared" si="380"/>
        <v/>
      </c>
      <c r="DC220" s="7" t="str">
        <f t="shared" si="381"/>
        <v/>
      </c>
      <c r="DD220" s="7" t="str">
        <f t="shared" si="382"/>
        <v/>
      </c>
      <c r="DE220" s="7" t="str">
        <f t="shared" si="383"/>
        <v/>
      </c>
      <c r="DF220" s="7" t="str">
        <f t="shared" si="384"/>
        <v/>
      </c>
      <c r="DG220" s="7">
        <f t="shared" si="385"/>
        <v>33</v>
      </c>
      <c r="DH220" s="7" t="str">
        <f t="shared" si="386"/>
        <v/>
      </c>
      <c r="DI220" s="65" t="s">
        <v>2</v>
      </c>
      <c r="DJ220" s="309" t="str">
        <f t="shared" si="387"/>
        <v>-</v>
      </c>
      <c r="DK220" s="309" t="str">
        <f t="shared" si="388"/>
        <v>-</v>
      </c>
      <c r="DL220" s="309" t="str">
        <f t="shared" si="389"/>
        <v>-</v>
      </c>
      <c r="DM220" s="309" t="str">
        <f t="shared" si="390"/>
        <v>-</v>
      </c>
      <c r="DN220" s="309" t="str">
        <f t="shared" si="391"/>
        <v>-</v>
      </c>
      <c r="DO220" s="309" t="str">
        <f t="shared" si="392"/>
        <v>-</v>
      </c>
      <c r="DP220" s="309" t="str">
        <f t="shared" si="393"/>
        <v>-</v>
      </c>
      <c r="DQ220" s="309" t="str">
        <f t="shared" si="394"/>
        <v>-</v>
      </c>
      <c r="DR220" s="309" t="str">
        <f t="shared" si="395"/>
        <v>-</v>
      </c>
      <c r="DS220" s="309" t="str">
        <f t="shared" si="396"/>
        <v>-</v>
      </c>
      <c r="DT220" s="309" t="str">
        <f t="shared" si="397"/>
        <v>-</v>
      </c>
      <c r="DU220" s="309" t="str">
        <f t="shared" si="398"/>
        <v>-</v>
      </c>
      <c r="DV220" s="309" t="str">
        <f t="shared" si="399"/>
        <v>-</v>
      </c>
      <c r="DW220" s="309" t="str">
        <f t="shared" si="400"/>
        <v>-</v>
      </c>
      <c r="DX220" s="309" t="str">
        <f t="shared" si="401"/>
        <v>-</v>
      </c>
      <c r="DY220" s="309" t="str">
        <f t="shared" si="402"/>
        <v>-</v>
      </c>
      <c r="DZ220" s="309" t="str">
        <f t="shared" si="403"/>
        <v>-</v>
      </c>
      <c r="EA220" s="309" t="str">
        <f t="shared" si="404"/>
        <v>-</v>
      </c>
      <c r="EB220" s="309" t="str">
        <f t="shared" si="405"/>
        <v>-</v>
      </c>
      <c r="EC220" s="309" t="str">
        <f t="shared" si="406"/>
        <v>-</v>
      </c>
      <c r="ED220" s="309" t="str">
        <f t="shared" si="407"/>
        <v>-</v>
      </c>
      <c r="EE220" s="309" t="str">
        <f t="shared" si="408"/>
        <v>-</v>
      </c>
      <c r="EF220" s="309" t="str">
        <f t="shared" si="409"/>
        <v>-</v>
      </c>
      <c r="EG220" s="309" t="str">
        <f t="shared" si="410"/>
        <v>-</v>
      </c>
      <c r="EH220" s="309" t="str">
        <f t="shared" si="411"/>
        <v>mcomp</v>
      </c>
      <c r="EI220" s="309" t="str">
        <f t="shared" si="412"/>
        <v>-</v>
      </c>
      <c r="EJ220" s="7"/>
      <c r="EK220" s="7"/>
      <c r="EL220" s="7"/>
      <c r="EM220" s="34"/>
      <c r="EN220" s="66" t="str">
        <f t="shared" si="413"/>
        <v>-</v>
      </c>
      <c r="EO220" s="66" t="str">
        <f t="shared" si="414"/>
        <v>-</v>
      </c>
      <c r="EP220" s="66" t="str">
        <f t="shared" si="415"/>
        <v>-</v>
      </c>
      <c r="EQ220" s="66" t="str">
        <f t="shared" si="416"/>
        <v>-</v>
      </c>
      <c r="ER220" s="66" t="str">
        <f t="shared" si="417"/>
        <v>-</v>
      </c>
      <c r="ES220" s="66" t="str">
        <f t="shared" si="418"/>
        <v>-</v>
      </c>
      <c r="ET220" s="66" t="str">
        <f t="shared" si="419"/>
        <v>-</v>
      </c>
      <c r="EU220" s="66" t="str">
        <f t="shared" si="420"/>
        <v>-</v>
      </c>
      <c r="EV220" s="66" t="str">
        <f t="shared" si="421"/>
        <v>-</v>
      </c>
      <c r="EW220" s="66" t="str">
        <f t="shared" si="422"/>
        <v>-</v>
      </c>
      <c r="EX220" s="66" t="str">
        <f t="shared" si="423"/>
        <v>-</v>
      </c>
      <c r="EY220" s="66" t="str">
        <f t="shared" si="424"/>
        <v>-</v>
      </c>
      <c r="EZ220" s="66" t="str">
        <f t="shared" si="425"/>
        <v>-</v>
      </c>
      <c r="FA220" s="66" t="str">
        <f t="shared" si="426"/>
        <v>-</v>
      </c>
      <c r="FB220" s="66" t="str">
        <f t="shared" si="427"/>
        <v>-</v>
      </c>
      <c r="FC220" s="66" t="str">
        <f t="shared" si="428"/>
        <v>-</v>
      </c>
      <c r="FD220" s="66" t="str">
        <f t="shared" si="429"/>
        <v>-</v>
      </c>
      <c r="FE220" s="66" t="str">
        <f t="shared" si="430"/>
        <v>-</v>
      </c>
      <c r="FF220" s="66" t="str">
        <f t="shared" si="431"/>
        <v>-</v>
      </c>
      <c r="FG220" s="66" t="str">
        <f t="shared" si="432"/>
        <v>-</v>
      </c>
      <c r="FH220" s="66" t="str">
        <f t="shared" si="433"/>
        <v>-</v>
      </c>
      <c r="FI220" s="66" t="str">
        <f t="shared" si="434"/>
        <v>-</v>
      </c>
      <c r="FJ220" s="66" t="str">
        <f t="shared" si="435"/>
        <v>-</v>
      </c>
      <c r="FK220" s="66" t="str">
        <f t="shared" si="436"/>
        <v>-</v>
      </c>
      <c r="FL220" s="66">
        <f t="shared" si="437"/>
        <v>1</v>
      </c>
      <c r="FM220" s="66" t="str">
        <f t="shared" si="438"/>
        <v>-</v>
      </c>
      <c r="FN220" s="7"/>
      <c r="FO220" s="7"/>
      <c r="FP220" s="7"/>
      <c r="FQ220" s="97"/>
      <c r="FR220" s="71"/>
      <c r="FS220" s="7">
        <f>IF(ISNUMBER(INDEX($CI$15:$DI$314,$B220,GC$5)),MAX(FS$14:FS219)+1,0)</f>
        <v>0</v>
      </c>
      <c r="FT220" s="7" t="str">
        <f t="shared" si="439"/>
        <v/>
      </c>
      <c r="FU220" s="7" t="str">
        <f t="shared" si="440"/>
        <v/>
      </c>
      <c r="FV220" s="291">
        <f t="shared" si="441"/>
        <v>206</v>
      </c>
      <c r="FW220" s="291" t="str">
        <f t="shared" si="442"/>
        <v/>
      </c>
      <c r="FX220" s="291"/>
      <c r="FY220" s="85" t="str">
        <f t="shared" si="443"/>
        <v/>
      </c>
      <c r="FZ220" s="338">
        <f t="shared" si="444"/>
        <v>0</v>
      </c>
      <c r="GA220" s="316" t="str">
        <f t="shared" si="445"/>
        <v/>
      </c>
      <c r="GB220" s="28" t="str">
        <f t="shared" si="446"/>
        <v/>
      </c>
      <c r="GC220" s="243"/>
      <c r="GD220" s="72"/>
      <c r="GE220" s="72"/>
      <c r="GF220" s="72"/>
      <c r="GG220" s="72"/>
      <c r="GH220" s="72"/>
      <c r="GI220" s="72"/>
      <c r="GJ220" s="72"/>
      <c r="GK220" s="72"/>
      <c r="GL220" s="72"/>
      <c r="GM220" s="72"/>
      <c r="GN220" s="72"/>
      <c r="GO220" s="279" t="str">
        <f>IF(IF(ISNUMBER(MATCH(INDEX($HA220:$LB220,1,GO$14),$GA$15:$GA$313,0)),1,"")=1,INDEX($HA220:$LB220,1,GO$14),"")</f>
        <v/>
      </c>
      <c r="GP220" s="286" t="str">
        <f t="shared" si="447"/>
        <v/>
      </c>
      <c r="GQ220" s="72"/>
      <c r="GR220" s="339" t="str">
        <f>IF(ISNUMBER(IF220),INDEX($GA$15:$GA$313,MATCH(IF220,$IE$15:$IE$190,0),1),"")</f>
        <v/>
      </c>
      <c r="GS220" s="341" t="str">
        <f t="shared" si="448"/>
        <v/>
      </c>
      <c r="GT220" s="340" t="str">
        <f t="shared" si="449"/>
        <v/>
      </c>
      <c r="GU220" s="72"/>
      <c r="GV220" s="72"/>
      <c r="GW220" s="72"/>
      <c r="GX220" s="72"/>
      <c r="GY220" s="72"/>
      <c r="GZ220" s="71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293">
        <f>IF(HA220&lt;&gt;"",MAX(HN$14:HN219)+1,0)</f>
        <v>0</v>
      </c>
      <c r="HO220" s="293">
        <f>IF(HB220&lt;&gt;"",MAX(HO$14:HO219)+1,0)</f>
        <v>0</v>
      </c>
      <c r="HP220" s="293">
        <f>IF(HC220&lt;&gt;"",MAX(HP$14:HP219)+1,0)</f>
        <v>0</v>
      </c>
      <c r="HQ220" s="293">
        <f>IF(HD220&lt;&gt;"",MAX(HQ$14:HQ219)+1,0)</f>
        <v>0</v>
      </c>
      <c r="HR220" s="293">
        <f>IF(HE220&lt;&gt;"",MAX(HR$14:HR219)+1,0)</f>
        <v>0</v>
      </c>
      <c r="HS220" s="293">
        <f>IF(HF220&lt;&gt;"",MAX(HS$14:HS219)+1,0)</f>
        <v>0</v>
      </c>
      <c r="HT220" s="293">
        <f>IF(HG220&lt;&gt;"",MAX(HT$14:HT219)+1,0)</f>
        <v>0</v>
      </c>
      <c r="HU220" s="293">
        <f>IF(HH220&lt;&gt;"",MAX(HU$14:HU219)+1,0)</f>
        <v>0</v>
      </c>
      <c r="HV220" s="293">
        <f>IF(HI220&lt;&gt;"",MAX(HV$14:HV219)+1,0)</f>
        <v>0</v>
      </c>
      <c r="HW220" s="293">
        <f>IF(HJ220&lt;&gt;"",MAX(HW$14:HW219)+1,0)</f>
        <v>0</v>
      </c>
      <c r="HX220" s="293">
        <f>IF(HK220&lt;&gt;"",MAX(HX$14:HX219)+1,0)</f>
        <v>0</v>
      </c>
      <c r="HY220" s="293">
        <f>IF(HL220&lt;&gt;"",MAX(HY$14:HY219)+1,0)</f>
        <v>0</v>
      </c>
      <c r="HZ220" s="75" t="str">
        <f t="shared" si="450"/>
        <v/>
      </c>
      <c r="IA220" s="75" t="str">
        <f t="shared" si="451"/>
        <v/>
      </c>
      <c r="IB220" s="75" t="str">
        <f t="shared" si="452"/>
        <v/>
      </c>
      <c r="IC220" s="75" t="str">
        <f t="shared" si="453"/>
        <v/>
      </c>
      <c r="ID220" s="395" t="str">
        <f t="shared" si="454"/>
        <v/>
      </c>
      <c r="IE220" s="394">
        <f>IF(ISNUMBER(MATCH(GA220,$IC$15:$IC$313,0)),0,MAX(IE$14:IE219)+1)</f>
        <v>0</v>
      </c>
      <c r="IF220" s="394" t="str">
        <f t="shared" si="455"/>
        <v/>
      </c>
      <c r="IG220" s="383"/>
      <c r="IH220" s="80"/>
      <c r="II220" s="19"/>
      <c r="IJ220" s="282"/>
      <c r="IK220" s="71"/>
      <c r="IL220" s="19"/>
      <c r="IM220" s="19"/>
      <c r="IN220" s="19"/>
      <c r="IO220" s="19"/>
      <c r="IP220" s="19"/>
      <c r="IQ220" s="19"/>
      <c r="IR220" s="19"/>
      <c r="IS220" s="19"/>
      <c r="IT220" s="19"/>
      <c r="IU220" s="19"/>
      <c r="IV220" s="19"/>
      <c r="IW220" s="19"/>
      <c r="IX220" s="19"/>
      <c r="IY220" s="19"/>
      <c r="IZ220" s="19"/>
      <c r="JW220" s="71"/>
      <c r="JX220" s="293" t="str">
        <f>IF(AND(ISNUMBER(JX$14),ISNUMBER(MATCH($IC220,DJ$15:DJ$313,0))),$IC220,"")</f>
        <v/>
      </c>
      <c r="JY220" s="293" t="str">
        <f>IF(AND(ISNUMBER(JY$14),ISNUMBER(MATCH($IC220,DK$15:DK$313,0))),$IC220,"")</f>
        <v/>
      </c>
      <c r="JZ220" s="293" t="str">
        <f>IF(AND(ISNUMBER(JZ$14),ISNUMBER(MATCH($IC220,DL$15:DL$313,0))),$IC220,"")</f>
        <v/>
      </c>
      <c r="KA220" s="293" t="str">
        <f>IF(AND(ISNUMBER(KA$14),ISNUMBER(MATCH($IC220,DM$15:DM$313,0))),$IC220,"")</f>
        <v/>
      </c>
      <c r="KB220" s="293" t="str">
        <f>IF(AND(ISNUMBER(KB$14),ISNUMBER(MATCH($IC220,DN$15:DN$313,0))),$IC220,"")</f>
        <v/>
      </c>
      <c r="KC220" s="293" t="str">
        <f>IF(AND(ISNUMBER(KC$14),ISNUMBER(MATCH($IC220,DO$15:DO$313,0))),$IC220,"")</f>
        <v/>
      </c>
      <c r="KD220" s="293" t="str">
        <f>IF(AND(ISNUMBER(KD$14),ISNUMBER(MATCH($IC220,DP$15:DP$313,0))),$IC220,"")</f>
        <v/>
      </c>
      <c r="KE220" s="293" t="str">
        <f>IF(AND(ISNUMBER(KE$14),ISNUMBER(MATCH($IC220,DQ$15:DQ$313,0))),$IC220,"")</f>
        <v/>
      </c>
      <c r="KF220" s="293" t="str">
        <f>IF(AND(ISNUMBER(KF$14),ISNUMBER(MATCH($IC220,DR$15:DR$313,0))),$IC220,"")</f>
        <v/>
      </c>
      <c r="KG220" s="293" t="str">
        <f>IF(AND(ISNUMBER(KG$14),ISNUMBER(MATCH($IC220,DS$15:DS$313,0))),$IC220,"")</f>
        <v/>
      </c>
      <c r="KH220" s="293" t="str">
        <f>IF(AND(ISNUMBER(KH$14),ISNUMBER(MATCH($IC220,DT$15:DT$313,0))),$IC220,"")</f>
        <v/>
      </c>
      <c r="KI220" s="293" t="str">
        <f>IF(AND(ISNUMBER(KI$14),ISNUMBER(MATCH($IC220,DU$15:DU$313,0))),$IC220,"")</f>
        <v/>
      </c>
      <c r="KJ220" s="293" t="str">
        <f>IF(AND(ISNUMBER(KJ$14),ISNUMBER(MATCH($IC220,DV$15:DV$313,0))),$IC220,"")</f>
        <v/>
      </c>
      <c r="KK220" s="293" t="str">
        <f>IF(AND(ISNUMBER(KK$14),ISNUMBER(MATCH($IC220,DW$15:DW$313,0))),$IC220,"")</f>
        <v/>
      </c>
      <c r="KL220" s="293" t="str">
        <f>IF(AND(ISNUMBER(KL$14),ISNUMBER(MATCH($IC220,DX$15:DX$313,0))),$IC220,"")</f>
        <v/>
      </c>
      <c r="KM220" s="293" t="str">
        <f>IF(AND(ISNUMBER(KM$14),ISNUMBER(MATCH($IC220,DY$15:DY$313,0))),$IC220,"")</f>
        <v/>
      </c>
      <c r="KN220" s="293" t="str">
        <f>IF(AND(ISNUMBER(KN$14),ISNUMBER(MATCH($IC220,DZ$15:DZ$313,0))),$IC220,"")</f>
        <v/>
      </c>
      <c r="KO220" s="293" t="str">
        <f>IF(AND(ISNUMBER(KO$14),ISNUMBER(MATCH($IC220,EA$15:EA$313,0))),$IC220,"")</f>
        <v/>
      </c>
      <c r="KP220" s="293" t="str">
        <f>IF(AND(ISNUMBER(KP$14),ISNUMBER(MATCH($IC220,EB$15:EB$313,0))),$IC220,"")</f>
        <v/>
      </c>
      <c r="KQ220" s="293" t="str">
        <f>IF(AND(ISNUMBER(KQ$14),ISNUMBER(MATCH($IC220,EC$15:EC$313,0))),$IC220,"")</f>
        <v/>
      </c>
      <c r="KR220" s="293" t="str">
        <f>IF(AND(ISNUMBER(KR$14),ISNUMBER(MATCH($IC220,ED$15:ED$313,0))),$IC220,"")</f>
        <v/>
      </c>
      <c r="KS220" s="293" t="str">
        <f>IF(AND(ISNUMBER(KS$14),ISNUMBER(MATCH($IC220,EE$15:EE$313,0))),$IC220,"")</f>
        <v/>
      </c>
      <c r="KT220" s="293" t="str">
        <f>IF(AND(ISNUMBER(KT$14),ISNUMBER(MATCH($IC220,EF$15:EF$313,0))),$IC220,"")</f>
        <v/>
      </c>
      <c r="KU220" s="293" t="str">
        <f>IF(AND(ISNUMBER(KU$14),ISNUMBER(MATCH($IC220,EG$15:EG$313,0))),$IC220,"")</f>
        <v/>
      </c>
      <c r="KV220" s="293" t="str">
        <f>IF(AND(ISNUMBER(KV$14),ISNUMBER(MATCH($IC220,EH$15:EH$313,0))),$IC220,"")</f>
        <v/>
      </c>
      <c r="KW220" s="293" t="str">
        <f>IF(AND(ISNUMBER(KW$14),ISNUMBER(MATCH($IC220,EI$15:EI$313,0))),$IC220,"")</f>
        <v/>
      </c>
      <c r="KX220" s="293" t="str">
        <f>IF(AND(ISNUMBER(KX$14),ISNUMBER(MATCH($IC220,EJ$15:EJ$313,0))),$IC220,"")</f>
        <v/>
      </c>
      <c r="KY220" s="293" t="str">
        <f>IF(AND(ISNUMBER(KY$14),ISNUMBER(MATCH($IC220,EK$15:EK$313,0))),$IC220,"")</f>
        <v/>
      </c>
      <c r="KZ220" s="293"/>
      <c r="LA220" s="293"/>
      <c r="LB220" s="293"/>
      <c r="LC220" s="75">
        <f>COUNTIF(JX220:KY220,"="&amp;IC220)</f>
        <v>0</v>
      </c>
      <c r="LD220" s="71"/>
      <c r="LE220" s="71"/>
      <c r="LF220" s="71"/>
      <c r="LG220" s="71"/>
      <c r="LH220" s="71"/>
      <c r="LI220" s="71"/>
      <c r="LJ220" s="71"/>
      <c r="LK220" s="71"/>
      <c r="LL220" s="71"/>
      <c r="LM220" s="71"/>
      <c r="LN220" s="71"/>
      <c r="LO220" s="71"/>
      <c r="LP220" s="71"/>
      <c r="LQ220" s="71"/>
    </row>
    <row r="221" spans="1:329" ht="6" customHeight="1" x14ac:dyDescent="0.25">
      <c r="A221" s="80"/>
      <c r="B221" s="305">
        <f t="shared" si="456"/>
        <v>207</v>
      </c>
      <c r="C221" s="207" t="s">
        <v>559</v>
      </c>
      <c r="D221" s="307" t="s">
        <v>579</v>
      </c>
      <c r="E221" s="71"/>
      <c r="F221" s="260"/>
      <c r="G221" s="261"/>
      <c r="H221" s="262"/>
      <c r="I221" s="260"/>
      <c r="J221" s="261"/>
      <c r="K221" s="262"/>
      <c r="L221" s="260"/>
      <c r="M221" s="261"/>
      <c r="N221" s="262"/>
      <c r="O221" s="260"/>
      <c r="P221" s="261"/>
      <c r="Q221" s="262"/>
      <c r="R221" s="260"/>
      <c r="S221" s="261"/>
      <c r="T221" s="262"/>
      <c r="U221" s="260"/>
      <c r="V221" s="261"/>
      <c r="W221" s="262"/>
      <c r="X221" s="260"/>
      <c r="Y221" s="261"/>
      <c r="Z221" s="262"/>
      <c r="AA221" s="260"/>
      <c r="AB221" s="261"/>
      <c r="AC221" s="262"/>
      <c r="AD221" s="260"/>
      <c r="AE221" s="261"/>
      <c r="AF221" s="262"/>
      <c r="AG221" s="260"/>
      <c r="AH221" s="261"/>
      <c r="AI221" s="262"/>
      <c r="AJ221" s="260"/>
      <c r="AK221" s="261"/>
      <c r="AL221" s="262"/>
      <c r="AM221" s="260"/>
      <c r="AN221" s="261"/>
      <c r="AO221" s="262"/>
      <c r="AP221" s="283"/>
      <c r="AQ221" s="356"/>
      <c r="AR221" s="351"/>
      <c r="AS221" s="283"/>
      <c r="AT221" s="356"/>
      <c r="AU221" s="351"/>
      <c r="AV221" s="260"/>
      <c r="AW221" s="261"/>
      <c r="AX221" s="262"/>
      <c r="AY221" s="260"/>
      <c r="AZ221" s="261"/>
      <c r="BA221" s="262"/>
      <c r="BB221" s="260"/>
      <c r="BC221" s="261"/>
      <c r="BD221" s="262"/>
      <c r="BE221" s="260"/>
      <c r="BF221" s="261"/>
      <c r="BG221" s="262"/>
      <c r="BH221" s="260"/>
      <c r="BI221" s="261"/>
      <c r="BJ221" s="262"/>
      <c r="BK221" s="260"/>
      <c r="BL221" s="261"/>
      <c r="BM221" s="262"/>
      <c r="BN221" s="260"/>
      <c r="BO221" s="261"/>
      <c r="BP221" s="262"/>
      <c r="BQ221" s="260"/>
      <c r="BR221" s="261"/>
      <c r="BS221" s="262"/>
      <c r="BT221" s="260"/>
      <c r="BU221" s="261"/>
      <c r="BV221" s="262"/>
      <c r="BW221" s="260"/>
      <c r="BX221" s="261"/>
      <c r="BY221" s="262"/>
      <c r="BZ221" s="260"/>
      <c r="CA221" s="261"/>
      <c r="CB221" s="262"/>
      <c r="CC221" s="260"/>
      <c r="CD221" s="261"/>
      <c r="CE221" s="262"/>
      <c r="CF221" s="376" t="s">
        <v>2</v>
      </c>
      <c r="CG221" s="229"/>
      <c r="CH221" s="230"/>
      <c r="CI221" s="7" t="str">
        <f t="shared" si="361"/>
        <v/>
      </c>
      <c r="CJ221" s="7" t="str">
        <f t="shared" si="362"/>
        <v/>
      </c>
      <c r="CK221" s="7" t="str">
        <f t="shared" si="363"/>
        <v/>
      </c>
      <c r="CL221" s="7" t="str">
        <f t="shared" si="364"/>
        <v/>
      </c>
      <c r="CM221" s="7" t="str">
        <f t="shared" si="365"/>
        <v/>
      </c>
      <c r="CN221" s="7" t="str">
        <f t="shared" si="366"/>
        <v/>
      </c>
      <c r="CO221" s="7" t="str">
        <f t="shared" si="367"/>
        <v/>
      </c>
      <c r="CP221" s="7" t="str">
        <f t="shared" si="368"/>
        <v/>
      </c>
      <c r="CQ221" s="7" t="str">
        <f t="shared" si="369"/>
        <v/>
      </c>
      <c r="CR221" s="7" t="str">
        <f t="shared" si="370"/>
        <v/>
      </c>
      <c r="CS221" s="7" t="str">
        <f t="shared" si="371"/>
        <v/>
      </c>
      <c r="CT221" s="7" t="str">
        <f t="shared" si="372"/>
        <v/>
      </c>
      <c r="CU221" s="7" t="str">
        <f t="shared" si="373"/>
        <v/>
      </c>
      <c r="CV221" s="7" t="str">
        <f t="shared" si="374"/>
        <v/>
      </c>
      <c r="CW221" s="7" t="str">
        <f t="shared" si="375"/>
        <v/>
      </c>
      <c r="CX221" s="7" t="str">
        <f t="shared" si="376"/>
        <v/>
      </c>
      <c r="CY221" s="7" t="str">
        <f t="shared" si="377"/>
        <v/>
      </c>
      <c r="CZ221" s="7" t="str">
        <f t="shared" si="378"/>
        <v/>
      </c>
      <c r="DA221" s="7" t="str">
        <f t="shared" si="379"/>
        <v/>
      </c>
      <c r="DB221" s="7" t="str">
        <f t="shared" si="380"/>
        <v/>
      </c>
      <c r="DC221" s="7" t="str">
        <f t="shared" si="381"/>
        <v/>
      </c>
      <c r="DD221" s="7" t="str">
        <f t="shared" si="382"/>
        <v/>
      </c>
      <c r="DE221" s="7" t="str">
        <f t="shared" si="383"/>
        <v/>
      </c>
      <c r="DF221" s="7" t="str">
        <f t="shared" si="384"/>
        <v/>
      </c>
      <c r="DG221" s="7">
        <f t="shared" si="385"/>
        <v>38</v>
      </c>
      <c r="DH221" s="7" t="str">
        <f t="shared" si="386"/>
        <v/>
      </c>
      <c r="DI221" s="65" t="s">
        <v>2</v>
      </c>
      <c r="DJ221" s="309" t="str">
        <f t="shared" si="387"/>
        <v>-</v>
      </c>
      <c r="DK221" s="309" t="str">
        <f t="shared" si="388"/>
        <v>-</v>
      </c>
      <c r="DL221" s="309" t="str">
        <f t="shared" si="389"/>
        <v>-</v>
      </c>
      <c r="DM221" s="309" t="str">
        <f t="shared" si="390"/>
        <v>-</v>
      </c>
      <c r="DN221" s="309" t="str">
        <f t="shared" si="391"/>
        <v>-</v>
      </c>
      <c r="DO221" s="309" t="str">
        <f t="shared" si="392"/>
        <v>-</v>
      </c>
      <c r="DP221" s="309" t="str">
        <f t="shared" si="393"/>
        <v>-</v>
      </c>
      <c r="DQ221" s="309" t="str">
        <f t="shared" si="394"/>
        <v>-</v>
      </c>
      <c r="DR221" s="309" t="str">
        <f t="shared" si="395"/>
        <v>-</v>
      </c>
      <c r="DS221" s="309" t="str">
        <f t="shared" si="396"/>
        <v>-</v>
      </c>
      <c r="DT221" s="309" t="str">
        <f t="shared" si="397"/>
        <v>-</v>
      </c>
      <c r="DU221" s="309" t="str">
        <f t="shared" si="398"/>
        <v>-</v>
      </c>
      <c r="DV221" s="309" t="str">
        <f t="shared" si="399"/>
        <v>-</v>
      </c>
      <c r="DW221" s="309" t="str">
        <f t="shared" si="400"/>
        <v>-</v>
      </c>
      <c r="DX221" s="309" t="str">
        <f t="shared" si="401"/>
        <v>-</v>
      </c>
      <c r="DY221" s="309" t="str">
        <f t="shared" si="402"/>
        <v>-</v>
      </c>
      <c r="DZ221" s="309" t="str">
        <f t="shared" si="403"/>
        <v>-</v>
      </c>
      <c r="EA221" s="309" t="str">
        <f t="shared" si="404"/>
        <v>-</v>
      </c>
      <c r="EB221" s="309" t="str">
        <f t="shared" si="405"/>
        <v>-</v>
      </c>
      <c r="EC221" s="309" t="str">
        <f t="shared" si="406"/>
        <v>-</v>
      </c>
      <c r="ED221" s="309" t="str">
        <f t="shared" si="407"/>
        <v>-</v>
      </c>
      <c r="EE221" s="309" t="str">
        <f t="shared" si="408"/>
        <v>-</v>
      </c>
      <c r="EF221" s="309" t="str">
        <f t="shared" si="409"/>
        <v>-</v>
      </c>
      <c r="EG221" s="309" t="str">
        <f t="shared" si="410"/>
        <v>-</v>
      </c>
      <c r="EH221" s="309" t="str">
        <f t="shared" si="411"/>
        <v>ifmtcn</v>
      </c>
      <c r="EI221" s="309" t="str">
        <f t="shared" si="412"/>
        <v>-</v>
      </c>
      <c r="EJ221" s="7"/>
      <c r="EK221" s="7"/>
      <c r="EL221" s="7"/>
      <c r="EM221" s="34"/>
      <c r="EN221" s="66" t="str">
        <f t="shared" si="413"/>
        <v>-</v>
      </c>
      <c r="EO221" s="66" t="str">
        <f t="shared" si="414"/>
        <v>-</v>
      </c>
      <c r="EP221" s="66" t="str">
        <f t="shared" si="415"/>
        <v>-</v>
      </c>
      <c r="EQ221" s="66" t="str">
        <f t="shared" si="416"/>
        <v>-</v>
      </c>
      <c r="ER221" s="66" t="str">
        <f t="shared" si="417"/>
        <v>-</v>
      </c>
      <c r="ES221" s="66" t="str">
        <f t="shared" si="418"/>
        <v>-</v>
      </c>
      <c r="ET221" s="66" t="str">
        <f t="shared" si="419"/>
        <v>-</v>
      </c>
      <c r="EU221" s="66" t="str">
        <f t="shared" si="420"/>
        <v>-</v>
      </c>
      <c r="EV221" s="66" t="str">
        <f t="shared" si="421"/>
        <v>-</v>
      </c>
      <c r="EW221" s="66" t="str">
        <f t="shared" si="422"/>
        <v>-</v>
      </c>
      <c r="EX221" s="66" t="str">
        <f t="shared" si="423"/>
        <v>-</v>
      </c>
      <c r="EY221" s="66" t="str">
        <f t="shared" si="424"/>
        <v>-</v>
      </c>
      <c r="EZ221" s="66" t="str">
        <f t="shared" si="425"/>
        <v>-</v>
      </c>
      <c r="FA221" s="66" t="str">
        <f t="shared" si="426"/>
        <v>-</v>
      </c>
      <c r="FB221" s="66" t="str">
        <f t="shared" si="427"/>
        <v>-</v>
      </c>
      <c r="FC221" s="66" t="str">
        <f t="shared" si="428"/>
        <v>-</v>
      </c>
      <c r="FD221" s="66" t="str">
        <f t="shared" si="429"/>
        <v>-</v>
      </c>
      <c r="FE221" s="66" t="str">
        <f t="shared" si="430"/>
        <v>-</v>
      </c>
      <c r="FF221" s="66" t="str">
        <f t="shared" si="431"/>
        <v>-</v>
      </c>
      <c r="FG221" s="66" t="str">
        <f t="shared" si="432"/>
        <v>-</v>
      </c>
      <c r="FH221" s="66" t="str">
        <f t="shared" si="433"/>
        <v>-</v>
      </c>
      <c r="FI221" s="66" t="str">
        <f t="shared" si="434"/>
        <v>-</v>
      </c>
      <c r="FJ221" s="66" t="str">
        <f t="shared" si="435"/>
        <v>-</v>
      </c>
      <c r="FK221" s="66" t="str">
        <f t="shared" si="436"/>
        <v>-</v>
      </c>
      <c r="FL221" s="66">
        <f t="shared" si="437"/>
        <v>12</v>
      </c>
      <c r="FM221" s="66" t="str">
        <f t="shared" si="438"/>
        <v>-</v>
      </c>
      <c r="FN221" s="7"/>
      <c r="FO221" s="7"/>
      <c r="FP221" s="7"/>
      <c r="FQ221" s="97"/>
      <c r="FR221" s="71"/>
      <c r="FS221" s="7">
        <f>IF(ISNUMBER(INDEX($CI$15:$DI$314,$B221,GC$5)),MAX(FS$14:FS220)+1,0)</f>
        <v>0</v>
      </c>
      <c r="FT221" s="7" t="str">
        <f t="shared" si="439"/>
        <v/>
      </c>
      <c r="FU221" s="7" t="str">
        <f t="shared" si="440"/>
        <v/>
      </c>
      <c r="FV221" s="291">
        <f t="shared" si="441"/>
        <v>207</v>
      </c>
      <c r="FW221" s="291" t="str">
        <f t="shared" si="442"/>
        <v/>
      </c>
      <c r="FX221" s="291"/>
      <c r="FY221" s="85" t="str">
        <f t="shared" si="443"/>
        <v/>
      </c>
      <c r="FZ221" s="338">
        <f t="shared" si="444"/>
        <v>0</v>
      </c>
      <c r="GA221" s="316" t="str">
        <f t="shared" si="445"/>
        <v/>
      </c>
      <c r="GB221" s="28" t="str">
        <f t="shared" si="446"/>
        <v/>
      </c>
      <c r="GC221" s="243"/>
      <c r="GD221" s="72"/>
      <c r="GE221" s="72"/>
      <c r="GF221" s="72"/>
      <c r="GG221" s="72"/>
      <c r="GH221" s="72"/>
      <c r="GI221" s="72"/>
      <c r="GJ221" s="72"/>
      <c r="GK221" s="72"/>
      <c r="GL221" s="72"/>
      <c r="GM221" s="72"/>
      <c r="GN221" s="72"/>
      <c r="GO221" s="279" t="str">
        <f>IF(IF(ISNUMBER(MATCH(INDEX($HA221:$LB221,1,GO$14),$GA$15:$GA$313,0)),1,"")=1,INDEX($HA221:$LB221,1,GO$14),"")</f>
        <v/>
      </c>
      <c r="GP221" s="286" t="str">
        <f t="shared" si="447"/>
        <v/>
      </c>
      <c r="GQ221" s="72"/>
      <c r="GR221" s="339" t="str">
        <f>IF(ISNUMBER(IF221),INDEX($GA$15:$GA$313,MATCH(IF221,$IE$15:$IE$190,0),1),"")</f>
        <v/>
      </c>
      <c r="GS221" s="341" t="str">
        <f t="shared" si="448"/>
        <v/>
      </c>
      <c r="GT221" s="340" t="str">
        <f t="shared" si="449"/>
        <v/>
      </c>
      <c r="GU221" s="72"/>
      <c r="GV221" s="72"/>
      <c r="GW221" s="72"/>
      <c r="GX221" s="72"/>
      <c r="GY221" s="72"/>
      <c r="GZ221" s="71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293">
        <f>IF(HA221&lt;&gt;"",MAX(HN$14:HN220)+1,0)</f>
        <v>0</v>
      </c>
      <c r="HO221" s="293">
        <f>IF(HB221&lt;&gt;"",MAX(HO$14:HO220)+1,0)</f>
        <v>0</v>
      </c>
      <c r="HP221" s="293">
        <f>IF(HC221&lt;&gt;"",MAX(HP$14:HP220)+1,0)</f>
        <v>0</v>
      </c>
      <c r="HQ221" s="293">
        <f>IF(HD221&lt;&gt;"",MAX(HQ$14:HQ220)+1,0)</f>
        <v>0</v>
      </c>
      <c r="HR221" s="293">
        <f>IF(HE221&lt;&gt;"",MAX(HR$14:HR220)+1,0)</f>
        <v>0</v>
      </c>
      <c r="HS221" s="293">
        <f>IF(HF221&lt;&gt;"",MAX(HS$14:HS220)+1,0)</f>
        <v>0</v>
      </c>
      <c r="HT221" s="293">
        <f>IF(HG221&lt;&gt;"",MAX(HT$14:HT220)+1,0)</f>
        <v>0</v>
      </c>
      <c r="HU221" s="293">
        <f>IF(HH221&lt;&gt;"",MAX(HU$14:HU220)+1,0)</f>
        <v>0</v>
      </c>
      <c r="HV221" s="293">
        <f>IF(HI221&lt;&gt;"",MAX(HV$14:HV220)+1,0)</f>
        <v>0</v>
      </c>
      <c r="HW221" s="293">
        <f>IF(HJ221&lt;&gt;"",MAX(HW$14:HW220)+1,0)</f>
        <v>0</v>
      </c>
      <c r="HX221" s="293">
        <f>IF(HK221&lt;&gt;"",MAX(HX$14:HX220)+1,0)</f>
        <v>0</v>
      </c>
      <c r="HY221" s="293">
        <f>IF(HL221&lt;&gt;"",MAX(HY$14:HY220)+1,0)</f>
        <v>0</v>
      </c>
      <c r="HZ221" s="75" t="str">
        <f t="shared" si="450"/>
        <v/>
      </c>
      <c r="IA221" s="75" t="str">
        <f t="shared" si="451"/>
        <v/>
      </c>
      <c r="IB221" s="75" t="str">
        <f t="shared" si="452"/>
        <v/>
      </c>
      <c r="IC221" s="75" t="str">
        <f t="shared" si="453"/>
        <v/>
      </c>
      <c r="ID221" s="395" t="str">
        <f t="shared" si="454"/>
        <v/>
      </c>
      <c r="IE221" s="394">
        <f>IF(ISNUMBER(MATCH(GA221,$IC$15:$IC$313,0)),0,MAX(IE$14:IE220)+1)</f>
        <v>0</v>
      </c>
      <c r="IF221" s="394" t="str">
        <f t="shared" si="455"/>
        <v/>
      </c>
      <c r="IG221" s="383"/>
      <c r="IH221" s="80"/>
      <c r="II221" s="19"/>
      <c r="IJ221" s="282"/>
      <c r="IK221" s="71"/>
      <c r="IL221" s="19"/>
      <c r="IM221" s="19"/>
      <c r="IN221" s="19"/>
      <c r="IO221" s="19"/>
      <c r="IP221" s="19"/>
      <c r="IQ221" s="19"/>
      <c r="IR221" s="19"/>
      <c r="IS221" s="19"/>
      <c r="IT221" s="19"/>
      <c r="IU221" s="19"/>
      <c r="IV221" s="19"/>
      <c r="IW221" s="19"/>
      <c r="IX221" s="19"/>
      <c r="IY221" s="19"/>
      <c r="IZ221" s="19"/>
      <c r="JW221" s="71"/>
      <c r="JX221" s="293" t="str">
        <f>IF(AND(ISNUMBER(JX$14),ISNUMBER(MATCH($IC221,DJ$15:DJ$313,0))),$IC221,"")</f>
        <v/>
      </c>
      <c r="JY221" s="293" t="str">
        <f>IF(AND(ISNUMBER(JY$14),ISNUMBER(MATCH($IC221,DK$15:DK$313,0))),$IC221,"")</f>
        <v/>
      </c>
      <c r="JZ221" s="293" t="str">
        <f>IF(AND(ISNUMBER(JZ$14),ISNUMBER(MATCH($IC221,DL$15:DL$313,0))),$IC221,"")</f>
        <v/>
      </c>
      <c r="KA221" s="293" t="str">
        <f>IF(AND(ISNUMBER(KA$14),ISNUMBER(MATCH($IC221,DM$15:DM$313,0))),$IC221,"")</f>
        <v/>
      </c>
      <c r="KB221" s="293" t="str">
        <f>IF(AND(ISNUMBER(KB$14),ISNUMBER(MATCH($IC221,DN$15:DN$313,0))),$IC221,"")</f>
        <v/>
      </c>
      <c r="KC221" s="293" t="str">
        <f>IF(AND(ISNUMBER(KC$14),ISNUMBER(MATCH($IC221,DO$15:DO$313,0))),$IC221,"")</f>
        <v/>
      </c>
      <c r="KD221" s="293" t="str">
        <f>IF(AND(ISNUMBER(KD$14),ISNUMBER(MATCH($IC221,DP$15:DP$313,0))),$IC221,"")</f>
        <v/>
      </c>
      <c r="KE221" s="293" t="str">
        <f>IF(AND(ISNUMBER(KE$14),ISNUMBER(MATCH($IC221,DQ$15:DQ$313,0))),$IC221,"")</f>
        <v/>
      </c>
      <c r="KF221" s="293" t="str">
        <f>IF(AND(ISNUMBER(KF$14),ISNUMBER(MATCH($IC221,DR$15:DR$313,0))),$IC221,"")</f>
        <v/>
      </c>
      <c r="KG221" s="293" t="str">
        <f>IF(AND(ISNUMBER(KG$14),ISNUMBER(MATCH($IC221,DS$15:DS$313,0))),$IC221,"")</f>
        <v/>
      </c>
      <c r="KH221" s="293" t="str">
        <f>IF(AND(ISNUMBER(KH$14),ISNUMBER(MATCH($IC221,DT$15:DT$313,0))),$IC221,"")</f>
        <v/>
      </c>
      <c r="KI221" s="293" t="str">
        <f>IF(AND(ISNUMBER(KI$14),ISNUMBER(MATCH($IC221,DU$15:DU$313,0))),$IC221,"")</f>
        <v/>
      </c>
      <c r="KJ221" s="293" t="str">
        <f>IF(AND(ISNUMBER(KJ$14),ISNUMBER(MATCH($IC221,DV$15:DV$313,0))),$IC221,"")</f>
        <v/>
      </c>
      <c r="KK221" s="293" t="str">
        <f>IF(AND(ISNUMBER(KK$14),ISNUMBER(MATCH($IC221,DW$15:DW$313,0))),$IC221,"")</f>
        <v/>
      </c>
      <c r="KL221" s="293" t="str">
        <f>IF(AND(ISNUMBER(KL$14),ISNUMBER(MATCH($IC221,DX$15:DX$313,0))),$IC221,"")</f>
        <v/>
      </c>
      <c r="KM221" s="293" t="str">
        <f>IF(AND(ISNUMBER(KM$14),ISNUMBER(MATCH($IC221,DY$15:DY$313,0))),$IC221,"")</f>
        <v/>
      </c>
      <c r="KN221" s="293" t="str">
        <f>IF(AND(ISNUMBER(KN$14),ISNUMBER(MATCH($IC221,DZ$15:DZ$313,0))),$IC221,"")</f>
        <v/>
      </c>
      <c r="KO221" s="293" t="str">
        <f>IF(AND(ISNUMBER(KO$14),ISNUMBER(MATCH($IC221,EA$15:EA$313,0))),$IC221,"")</f>
        <v/>
      </c>
      <c r="KP221" s="293" t="str">
        <f>IF(AND(ISNUMBER(KP$14),ISNUMBER(MATCH($IC221,EB$15:EB$313,0))),$IC221,"")</f>
        <v/>
      </c>
      <c r="KQ221" s="293" t="str">
        <f>IF(AND(ISNUMBER(KQ$14),ISNUMBER(MATCH($IC221,EC$15:EC$313,0))),$IC221,"")</f>
        <v/>
      </c>
      <c r="KR221" s="293" t="str">
        <f>IF(AND(ISNUMBER(KR$14),ISNUMBER(MATCH($IC221,ED$15:ED$313,0))),$IC221,"")</f>
        <v/>
      </c>
      <c r="KS221" s="293" t="str">
        <f>IF(AND(ISNUMBER(KS$14),ISNUMBER(MATCH($IC221,EE$15:EE$313,0))),$IC221,"")</f>
        <v/>
      </c>
      <c r="KT221" s="293" t="str">
        <f>IF(AND(ISNUMBER(KT$14),ISNUMBER(MATCH($IC221,EF$15:EF$313,0))),$IC221,"")</f>
        <v/>
      </c>
      <c r="KU221" s="293" t="str">
        <f>IF(AND(ISNUMBER(KU$14),ISNUMBER(MATCH($IC221,EG$15:EG$313,0))),$IC221,"")</f>
        <v/>
      </c>
      <c r="KV221" s="293" t="str">
        <f>IF(AND(ISNUMBER(KV$14),ISNUMBER(MATCH($IC221,EH$15:EH$313,0))),$IC221,"")</f>
        <v/>
      </c>
      <c r="KW221" s="293" t="str">
        <f>IF(AND(ISNUMBER(KW$14),ISNUMBER(MATCH($IC221,EI$15:EI$313,0))),$IC221,"")</f>
        <v/>
      </c>
      <c r="KX221" s="293" t="str">
        <f>IF(AND(ISNUMBER(KX$14),ISNUMBER(MATCH($IC221,EJ$15:EJ$313,0))),$IC221,"")</f>
        <v/>
      </c>
      <c r="KY221" s="293" t="str">
        <f>IF(AND(ISNUMBER(KY$14),ISNUMBER(MATCH($IC221,EK$15:EK$313,0))),$IC221,"")</f>
        <v/>
      </c>
      <c r="KZ221" s="293"/>
      <c r="LA221" s="293"/>
      <c r="LB221" s="293"/>
      <c r="LC221" s="75">
        <f>COUNTIF(JX221:KY221,"="&amp;IC221)</f>
        <v>0</v>
      </c>
      <c r="LD221" s="71"/>
      <c r="LE221" s="71"/>
      <c r="LF221" s="71"/>
      <c r="LG221" s="71"/>
      <c r="LH221" s="71"/>
      <c r="LI221" s="71"/>
      <c r="LJ221" s="71"/>
      <c r="LK221" s="71"/>
      <c r="LL221" s="71"/>
      <c r="LM221" s="71"/>
      <c r="LN221" s="71"/>
      <c r="LO221" s="71"/>
      <c r="LP221" s="71"/>
      <c r="LQ221" s="71"/>
    </row>
    <row r="222" spans="1:329" ht="6" customHeight="1" x14ac:dyDescent="0.25">
      <c r="A222" s="80"/>
      <c r="B222" s="305">
        <f t="shared" si="456"/>
        <v>208</v>
      </c>
      <c r="C222" s="207" t="s">
        <v>560</v>
      </c>
      <c r="D222" s="307" t="s">
        <v>580</v>
      </c>
      <c r="E222" s="71"/>
      <c r="F222" s="260"/>
      <c r="G222" s="261"/>
      <c r="H222" s="262"/>
      <c r="I222" s="260"/>
      <c r="J222" s="261"/>
      <c r="K222" s="262"/>
      <c r="L222" s="260"/>
      <c r="M222" s="261"/>
      <c r="N222" s="262"/>
      <c r="O222" s="260"/>
      <c r="P222" s="261"/>
      <c r="Q222" s="262"/>
      <c r="R222" s="260"/>
      <c r="S222" s="261"/>
      <c r="T222" s="262"/>
      <c r="U222" s="260"/>
      <c r="V222" s="261"/>
      <c r="W222" s="262"/>
      <c r="X222" s="260"/>
      <c r="Y222" s="261"/>
      <c r="Z222" s="262"/>
      <c r="AA222" s="260"/>
      <c r="AB222" s="261"/>
      <c r="AC222" s="262"/>
      <c r="AD222" s="260"/>
      <c r="AE222" s="261"/>
      <c r="AF222" s="262"/>
      <c r="AG222" s="260"/>
      <c r="AH222" s="261"/>
      <c r="AI222" s="262"/>
      <c r="AJ222" s="260"/>
      <c r="AK222" s="261"/>
      <c r="AL222" s="262"/>
      <c r="AM222" s="260"/>
      <c r="AN222" s="261"/>
      <c r="AO222" s="262"/>
      <c r="AP222" s="283"/>
      <c r="AQ222" s="356"/>
      <c r="AR222" s="351"/>
      <c r="AS222" s="283"/>
      <c r="AT222" s="356"/>
      <c r="AU222" s="351"/>
      <c r="AV222" s="260"/>
      <c r="AW222" s="261"/>
      <c r="AX222" s="262"/>
      <c r="AY222" s="260"/>
      <c r="AZ222" s="261"/>
      <c r="BA222" s="262"/>
      <c r="BB222" s="260"/>
      <c r="BC222" s="261"/>
      <c r="BD222" s="262"/>
      <c r="BE222" s="260"/>
      <c r="BF222" s="261"/>
      <c r="BG222" s="262"/>
      <c r="BH222" s="260"/>
      <c r="BI222" s="261"/>
      <c r="BJ222" s="262"/>
      <c r="BK222" s="260"/>
      <c r="BL222" s="261"/>
      <c r="BM222" s="262"/>
      <c r="BN222" s="260"/>
      <c r="BO222" s="261"/>
      <c r="BP222" s="262"/>
      <c r="BQ222" s="260"/>
      <c r="BR222" s="261"/>
      <c r="BS222" s="262"/>
      <c r="BT222" s="260"/>
      <c r="BU222" s="261"/>
      <c r="BV222" s="262"/>
      <c r="BW222" s="260"/>
      <c r="BX222" s="261"/>
      <c r="BY222" s="262"/>
      <c r="BZ222" s="260"/>
      <c r="CA222" s="261"/>
      <c r="CB222" s="262"/>
      <c r="CC222" s="260"/>
      <c r="CD222" s="261"/>
      <c r="CE222" s="262"/>
      <c r="CF222" s="376" t="s">
        <v>2</v>
      </c>
      <c r="CG222" s="229"/>
      <c r="CH222" s="230"/>
      <c r="CI222" s="7" t="str">
        <f t="shared" si="361"/>
        <v/>
      </c>
      <c r="CJ222" s="7" t="str">
        <f t="shared" si="362"/>
        <v/>
      </c>
      <c r="CK222" s="7" t="str">
        <f t="shared" si="363"/>
        <v/>
      </c>
      <c r="CL222" s="7" t="str">
        <f t="shared" si="364"/>
        <v/>
      </c>
      <c r="CM222" s="7" t="str">
        <f t="shared" si="365"/>
        <v/>
      </c>
      <c r="CN222" s="7" t="str">
        <f t="shared" si="366"/>
        <v/>
      </c>
      <c r="CO222" s="7" t="str">
        <f t="shared" si="367"/>
        <v/>
      </c>
      <c r="CP222" s="7" t="str">
        <f t="shared" si="368"/>
        <v/>
      </c>
      <c r="CQ222" s="7" t="str">
        <f t="shared" si="369"/>
        <v/>
      </c>
      <c r="CR222" s="7" t="str">
        <f t="shared" si="370"/>
        <v/>
      </c>
      <c r="CS222" s="7" t="str">
        <f t="shared" si="371"/>
        <v/>
      </c>
      <c r="CT222" s="7" t="str">
        <f t="shared" si="372"/>
        <v/>
      </c>
      <c r="CU222" s="7" t="str">
        <f t="shared" si="373"/>
        <v/>
      </c>
      <c r="CV222" s="7" t="str">
        <f t="shared" si="374"/>
        <v/>
      </c>
      <c r="CW222" s="7" t="str">
        <f t="shared" si="375"/>
        <v/>
      </c>
      <c r="CX222" s="7" t="str">
        <f t="shared" si="376"/>
        <v/>
      </c>
      <c r="CY222" s="7" t="str">
        <f t="shared" si="377"/>
        <v/>
      </c>
      <c r="CZ222" s="7" t="str">
        <f t="shared" si="378"/>
        <v/>
      </c>
      <c r="DA222" s="7" t="str">
        <f t="shared" si="379"/>
        <v/>
      </c>
      <c r="DB222" s="7" t="str">
        <f t="shared" si="380"/>
        <v/>
      </c>
      <c r="DC222" s="7" t="str">
        <f t="shared" si="381"/>
        <v/>
      </c>
      <c r="DD222" s="7" t="str">
        <f t="shared" si="382"/>
        <v/>
      </c>
      <c r="DE222" s="7" t="str">
        <f t="shared" si="383"/>
        <v/>
      </c>
      <c r="DF222" s="7" t="str">
        <f t="shared" si="384"/>
        <v/>
      </c>
      <c r="DG222" s="7">
        <f t="shared" si="385"/>
        <v>39</v>
      </c>
      <c r="DH222" s="7" t="str">
        <f t="shared" si="386"/>
        <v/>
      </c>
      <c r="DI222" s="65" t="s">
        <v>2</v>
      </c>
      <c r="DJ222" s="309" t="str">
        <f t="shared" si="387"/>
        <v>-</v>
      </c>
      <c r="DK222" s="309" t="str">
        <f t="shared" si="388"/>
        <v>-</v>
      </c>
      <c r="DL222" s="309" t="str">
        <f t="shared" si="389"/>
        <v>-</v>
      </c>
      <c r="DM222" s="309" t="str">
        <f t="shared" si="390"/>
        <v>-</v>
      </c>
      <c r="DN222" s="309" t="str">
        <f t="shared" si="391"/>
        <v>-</v>
      </c>
      <c r="DO222" s="309" t="str">
        <f t="shared" si="392"/>
        <v>-</v>
      </c>
      <c r="DP222" s="309" t="str">
        <f t="shared" si="393"/>
        <v>-</v>
      </c>
      <c r="DQ222" s="309" t="str">
        <f t="shared" si="394"/>
        <v>-</v>
      </c>
      <c r="DR222" s="309" t="str">
        <f t="shared" si="395"/>
        <v>-</v>
      </c>
      <c r="DS222" s="309" t="str">
        <f t="shared" si="396"/>
        <v>-</v>
      </c>
      <c r="DT222" s="309" t="str">
        <f t="shared" si="397"/>
        <v>-</v>
      </c>
      <c r="DU222" s="309" t="str">
        <f t="shared" si="398"/>
        <v>-</v>
      </c>
      <c r="DV222" s="309" t="str">
        <f t="shared" si="399"/>
        <v>-</v>
      </c>
      <c r="DW222" s="309" t="str">
        <f t="shared" si="400"/>
        <v>-</v>
      </c>
      <c r="DX222" s="309" t="str">
        <f t="shared" si="401"/>
        <v>-</v>
      </c>
      <c r="DY222" s="309" t="str">
        <f t="shared" si="402"/>
        <v>-</v>
      </c>
      <c r="DZ222" s="309" t="str">
        <f t="shared" si="403"/>
        <v>-</v>
      </c>
      <c r="EA222" s="309" t="str">
        <f t="shared" si="404"/>
        <v>-</v>
      </c>
      <c r="EB222" s="309" t="str">
        <f t="shared" si="405"/>
        <v>-</v>
      </c>
      <c r="EC222" s="309" t="str">
        <f t="shared" si="406"/>
        <v>-</v>
      </c>
      <c r="ED222" s="309" t="str">
        <f t="shared" si="407"/>
        <v>-</v>
      </c>
      <c r="EE222" s="309" t="str">
        <f t="shared" si="408"/>
        <v>-</v>
      </c>
      <c r="EF222" s="309" t="str">
        <f t="shared" si="409"/>
        <v>-</v>
      </c>
      <c r="EG222" s="309" t="str">
        <f t="shared" si="410"/>
        <v>-</v>
      </c>
      <c r="EH222" s="309" t="str">
        <f t="shared" si="411"/>
        <v>ifmtnp</v>
      </c>
      <c r="EI222" s="309" t="str">
        <f t="shared" si="412"/>
        <v>-</v>
      </c>
      <c r="EJ222" s="7"/>
      <c r="EK222" s="7"/>
      <c r="EL222" s="7"/>
      <c r="EM222" s="34"/>
      <c r="EN222" s="66" t="str">
        <f t="shared" si="413"/>
        <v>-</v>
      </c>
      <c r="EO222" s="66" t="str">
        <f t="shared" si="414"/>
        <v>-</v>
      </c>
      <c r="EP222" s="66" t="str">
        <f t="shared" si="415"/>
        <v>-</v>
      </c>
      <c r="EQ222" s="66" t="str">
        <f t="shared" si="416"/>
        <v>-</v>
      </c>
      <c r="ER222" s="66" t="str">
        <f t="shared" si="417"/>
        <v>-</v>
      </c>
      <c r="ES222" s="66" t="str">
        <f t="shared" si="418"/>
        <v>-</v>
      </c>
      <c r="ET222" s="66" t="str">
        <f t="shared" si="419"/>
        <v>-</v>
      </c>
      <c r="EU222" s="66" t="str">
        <f t="shared" si="420"/>
        <v>-</v>
      </c>
      <c r="EV222" s="66" t="str">
        <f t="shared" si="421"/>
        <v>-</v>
      </c>
      <c r="EW222" s="66" t="str">
        <f t="shared" si="422"/>
        <v>-</v>
      </c>
      <c r="EX222" s="66" t="str">
        <f t="shared" si="423"/>
        <v>-</v>
      </c>
      <c r="EY222" s="66" t="str">
        <f t="shared" si="424"/>
        <v>-</v>
      </c>
      <c r="EZ222" s="66" t="str">
        <f t="shared" si="425"/>
        <v>-</v>
      </c>
      <c r="FA222" s="66" t="str">
        <f t="shared" si="426"/>
        <v>-</v>
      </c>
      <c r="FB222" s="66" t="str">
        <f t="shared" si="427"/>
        <v>-</v>
      </c>
      <c r="FC222" s="66" t="str">
        <f t="shared" si="428"/>
        <v>-</v>
      </c>
      <c r="FD222" s="66" t="str">
        <f t="shared" si="429"/>
        <v>-</v>
      </c>
      <c r="FE222" s="66" t="str">
        <f t="shared" si="430"/>
        <v>-</v>
      </c>
      <c r="FF222" s="66" t="str">
        <f t="shared" si="431"/>
        <v>-</v>
      </c>
      <c r="FG222" s="66" t="str">
        <f t="shared" si="432"/>
        <v>-</v>
      </c>
      <c r="FH222" s="66" t="str">
        <f t="shared" si="433"/>
        <v>-</v>
      </c>
      <c r="FI222" s="66" t="str">
        <f t="shared" si="434"/>
        <v>-</v>
      </c>
      <c r="FJ222" s="66" t="str">
        <f t="shared" si="435"/>
        <v>-</v>
      </c>
      <c r="FK222" s="66" t="str">
        <f t="shared" si="436"/>
        <v>-</v>
      </c>
      <c r="FL222" s="66">
        <f t="shared" si="437"/>
        <v>5</v>
      </c>
      <c r="FM222" s="66" t="str">
        <f t="shared" si="438"/>
        <v>-</v>
      </c>
      <c r="FN222" s="7"/>
      <c r="FO222" s="7"/>
      <c r="FP222" s="7"/>
      <c r="FQ222" s="97"/>
      <c r="FR222" s="71"/>
      <c r="FS222" s="7">
        <f>IF(ISNUMBER(INDEX($CI$15:$DI$314,$B222,GC$5)),MAX(FS$14:FS221)+1,0)</f>
        <v>0</v>
      </c>
      <c r="FT222" s="7" t="str">
        <f t="shared" si="439"/>
        <v/>
      </c>
      <c r="FU222" s="7" t="str">
        <f t="shared" si="440"/>
        <v/>
      </c>
      <c r="FV222" s="291">
        <f t="shared" si="441"/>
        <v>208</v>
      </c>
      <c r="FW222" s="291" t="str">
        <f t="shared" si="442"/>
        <v/>
      </c>
      <c r="FX222" s="291"/>
      <c r="FY222" s="85" t="str">
        <f t="shared" si="443"/>
        <v/>
      </c>
      <c r="FZ222" s="338">
        <f t="shared" si="444"/>
        <v>0</v>
      </c>
      <c r="GA222" s="316" t="str">
        <f t="shared" si="445"/>
        <v/>
      </c>
      <c r="GB222" s="28" t="str">
        <f t="shared" si="446"/>
        <v/>
      </c>
      <c r="GC222" s="243"/>
      <c r="GD222" s="72"/>
      <c r="GE222" s="72"/>
      <c r="GF222" s="72"/>
      <c r="GG222" s="72"/>
      <c r="GH222" s="72"/>
      <c r="GI222" s="72"/>
      <c r="GJ222" s="72"/>
      <c r="GK222" s="72"/>
      <c r="GL222" s="72"/>
      <c r="GM222" s="72"/>
      <c r="GN222" s="72"/>
      <c r="GO222" s="279" t="str">
        <f>IF(IF(ISNUMBER(MATCH(INDEX($HA222:$LB222,1,GO$14),$GA$15:$GA$313,0)),1,"")=1,INDEX($HA222:$LB222,1,GO$14),"")</f>
        <v/>
      </c>
      <c r="GP222" s="286" t="str">
        <f t="shared" si="447"/>
        <v/>
      </c>
      <c r="GQ222" s="72"/>
      <c r="GR222" s="339" t="str">
        <f>IF(ISNUMBER(IF222),INDEX($GA$15:$GA$313,MATCH(IF222,$IE$15:$IE$190,0),1),"")</f>
        <v/>
      </c>
      <c r="GS222" s="341" t="str">
        <f t="shared" si="448"/>
        <v/>
      </c>
      <c r="GT222" s="340" t="str">
        <f t="shared" si="449"/>
        <v/>
      </c>
      <c r="GU222" s="72"/>
      <c r="GV222" s="72"/>
      <c r="GW222" s="72"/>
      <c r="GX222" s="72"/>
      <c r="GY222" s="72"/>
      <c r="GZ222" s="71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293">
        <f>IF(HA222&lt;&gt;"",MAX(HN$14:HN221)+1,0)</f>
        <v>0</v>
      </c>
      <c r="HO222" s="293">
        <f>IF(HB222&lt;&gt;"",MAX(HO$14:HO221)+1,0)</f>
        <v>0</v>
      </c>
      <c r="HP222" s="293">
        <f>IF(HC222&lt;&gt;"",MAX(HP$14:HP221)+1,0)</f>
        <v>0</v>
      </c>
      <c r="HQ222" s="293">
        <f>IF(HD222&lt;&gt;"",MAX(HQ$14:HQ221)+1,0)</f>
        <v>0</v>
      </c>
      <c r="HR222" s="293">
        <f>IF(HE222&lt;&gt;"",MAX(HR$14:HR221)+1,0)</f>
        <v>0</v>
      </c>
      <c r="HS222" s="293">
        <f>IF(HF222&lt;&gt;"",MAX(HS$14:HS221)+1,0)</f>
        <v>0</v>
      </c>
      <c r="HT222" s="293">
        <f>IF(HG222&lt;&gt;"",MAX(HT$14:HT221)+1,0)</f>
        <v>0</v>
      </c>
      <c r="HU222" s="293">
        <f>IF(HH222&lt;&gt;"",MAX(HU$14:HU221)+1,0)</f>
        <v>0</v>
      </c>
      <c r="HV222" s="293">
        <f>IF(HI222&lt;&gt;"",MAX(HV$14:HV221)+1,0)</f>
        <v>0</v>
      </c>
      <c r="HW222" s="293">
        <f>IF(HJ222&lt;&gt;"",MAX(HW$14:HW221)+1,0)</f>
        <v>0</v>
      </c>
      <c r="HX222" s="293">
        <f>IF(HK222&lt;&gt;"",MAX(HX$14:HX221)+1,0)</f>
        <v>0</v>
      </c>
      <c r="HY222" s="293">
        <f>IF(HL222&lt;&gt;"",MAX(HY$14:HY221)+1,0)</f>
        <v>0</v>
      </c>
      <c r="HZ222" s="75" t="str">
        <f t="shared" si="450"/>
        <v/>
      </c>
      <c r="IA222" s="75" t="str">
        <f t="shared" si="451"/>
        <v/>
      </c>
      <c r="IB222" s="75" t="str">
        <f t="shared" si="452"/>
        <v/>
      </c>
      <c r="IC222" s="75" t="str">
        <f t="shared" si="453"/>
        <v/>
      </c>
      <c r="ID222" s="395" t="str">
        <f t="shared" si="454"/>
        <v/>
      </c>
      <c r="IE222" s="394">
        <f>IF(ISNUMBER(MATCH(GA222,$IC$15:$IC$313,0)),0,MAX(IE$14:IE221)+1)</f>
        <v>0</v>
      </c>
      <c r="IF222" s="394" t="str">
        <f t="shared" si="455"/>
        <v/>
      </c>
      <c r="IG222" s="383"/>
      <c r="IH222" s="80"/>
      <c r="II222" s="19"/>
      <c r="IJ222" s="282"/>
      <c r="IK222" s="71"/>
      <c r="IL222" s="19"/>
      <c r="IM222" s="19"/>
      <c r="IN222" s="19"/>
      <c r="IO222" s="19"/>
      <c r="IP222" s="19"/>
      <c r="IQ222" s="19"/>
      <c r="IR222" s="19"/>
      <c r="IS222" s="19"/>
      <c r="IT222" s="19"/>
      <c r="IU222" s="19"/>
      <c r="IV222" s="19"/>
      <c r="IW222" s="19"/>
      <c r="IX222" s="19"/>
      <c r="IY222" s="19"/>
      <c r="IZ222" s="19"/>
      <c r="JW222" s="71"/>
      <c r="JX222" s="293" t="str">
        <f>IF(AND(ISNUMBER(JX$14),ISNUMBER(MATCH($IC222,DJ$15:DJ$313,0))),$IC222,"")</f>
        <v/>
      </c>
      <c r="JY222" s="293" t="str">
        <f>IF(AND(ISNUMBER(JY$14),ISNUMBER(MATCH($IC222,DK$15:DK$313,0))),$IC222,"")</f>
        <v/>
      </c>
      <c r="JZ222" s="293" t="str">
        <f>IF(AND(ISNUMBER(JZ$14),ISNUMBER(MATCH($IC222,DL$15:DL$313,0))),$IC222,"")</f>
        <v/>
      </c>
      <c r="KA222" s="293" t="str">
        <f>IF(AND(ISNUMBER(KA$14),ISNUMBER(MATCH($IC222,DM$15:DM$313,0))),$IC222,"")</f>
        <v/>
      </c>
      <c r="KB222" s="293" t="str">
        <f>IF(AND(ISNUMBER(KB$14),ISNUMBER(MATCH($IC222,DN$15:DN$313,0))),$IC222,"")</f>
        <v/>
      </c>
      <c r="KC222" s="293" t="str">
        <f>IF(AND(ISNUMBER(KC$14),ISNUMBER(MATCH($IC222,DO$15:DO$313,0))),$IC222,"")</f>
        <v/>
      </c>
      <c r="KD222" s="293" t="str">
        <f>IF(AND(ISNUMBER(KD$14),ISNUMBER(MATCH($IC222,DP$15:DP$313,0))),$IC222,"")</f>
        <v/>
      </c>
      <c r="KE222" s="293" t="str">
        <f>IF(AND(ISNUMBER(KE$14),ISNUMBER(MATCH($IC222,DQ$15:DQ$313,0))),$IC222,"")</f>
        <v/>
      </c>
      <c r="KF222" s="293" t="str">
        <f>IF(AND(ISNUMBER(KF$14),ISNUMBER(MATCH($IC222,DR$15:DR$313,0))),$IC222,"")</f>
        <v/>
      </c>
      <c r="KG222" s="293" t="str">
        <f>IF(AND(ISNUMBER(KG$14),ISNUMBER(MATCH($IC222,DS$15:DS$313,0))),$IC222,"")</f>
        <v/>
      </c>
      <c r="KH222" s="293" t="str">
        <f>IF(AND(ISNUMBER(KH$14),ISNUMBER(MATCH($IC222,DT$15:DT$313,0))),$IC222,"")</f>
        <v/>
      </c>
      <c r="KI222" s="293" t="str">
        <f>IF(AND(ISNUMBER(KI$14),ISNUMBER(MATCH($IC222,DU$15:DU$313,0))),$IC222,"")</f>
        <v/>
      </c>
      <c r="KJ222" s="293" t="str">
        <f>IF(AND(ISNUMBER(KJ$14),ISNUMBER(MATCH($IC222,DV$15:DV$313,0))),$IC222,"")</f>
        <v/>
      </c>
      <c r="KK222" s="293" t="str">
        <f>IF(AND(ISNUMBER(KK$14),ISNUMBER(MATCH($IC222,DW$15:DW$313,0))),$IC222,"")</f>
        <v/>
      </c>
      <c r="KL222" s="293" t="str">
        <f>IF(AND(ISNUMBER(KL$14),ISNUMBER(MATCH($IC222,DX$15:DX$313,0))),$IC222,"")</f>
        <v/>
      </c>
      <c r="KM222" s="293" t="str">
        <f>IF(AND(ISNUMBER(KM$14),ISNUMBER(MATCH($IC222,DY$15:DY$313,0))),$IC222,"")</f>
        <v/>
      </c>
      <c r="KN222" s="293" t="str">
        <f>IF(AND(ISNUMBER(KN$14),ISNUMBER(MATCH($IC222,DZ$15:DZ$313,0))),$IC222,"")</f>
        <v/>
      </c>
      <c r="KO222" s="293" t="str">
        <f>IF(AND(ISNUMBER(KO$14),ISNUMBER(MATCH($IC222,EA$15:EA$313,0))),$IC222,"")</f>
        <v/>
      </c>
      <c r="KP222" s="293" t="str">
        <f>IF(AND(ISNUMBER(KP$14),ISNUMBER(MATCH($IC222,EB$15:EB$313,0))),$IC222,"")</f>
        <v/>
      </c>
      <c r="KQ222" s="293" t="str">
        <f>IF(AND(ISNUMBER(KQ$14),ISNUMBER(MATCH($IC222,EC$15:EC$313,0))),$IC222,"")</f>
        <v/>
      </c>
      <c r="KR222" s="293" t="str">
        <f>IF(AND(ISNUMBER(KR$14),ISNUMBER(MATCH($IC222,ED$15:ED$313,0))),$IC222,"")</f>
        <v/>
      </c>
      <c r="KS222" s="293" t="str">
        <f>IF(AND(ISNUMBER(KS$14),ISNUMBER(MATCH($IC222,EE$15:EE$313,0))),$IC222,"")</f>
        <v/>
      </c>
      <c r="KT222" s="293" t="str">
        <f>IF(AND(ISNUMBER(KT$14),ISNUMBER(MATCH($IC222,EF$15:EF$313,0))),$IC222,"")</f>
        <v/>
      </c>
      <c r="KU222" s="293" t="str">
        <f>IF(AND(ISNUMBER(KU$14),ISNUMBER(MATCH($IC222,EG$15:EG$313,0))),$IC222,"")</f>
        <v/>
      </c>
      <c r="KV222" s="293" t="str">
        <f>IF(AND(ISNUMBER(KV$14),ISNUMBER(MATCH($IC222,EH$15:EH$313,0))),$IC222,"")</f>
        <v/>
      </c>
      <c r="KW222" s="293" t="str">
        <f>IF(AND(ISNUMBER(KW$14),ISNUMBER(MATCH($IC222,EI$15:EI$313,0))),$IC222,"")</f>
        <v/>
      </c>
      <c r="KX222" s="293" t="str">
        <f>IF(AND(ISNUMBER(KX$14),ISNUMBER(MATCH($IC222,EJ$15:EJ$313,0))),$IC222,"")</f>
        <v/>
      </c>
      <c r="KY222" s="293" t="str">
        <f>IF(AND(ISNUMBER(KY$14),ISNUMBER(MATCH($IC222,EK$15:EK$313,0))),$IC222,"")</f>
        <v/>
      </c>
      <c r="KZ222" s="293"/>
      <c r="LA222" s="293"/>
      <c r="LB222" s="293"/>
      <c r="LC222" s="75">
        <f>COUNTIF(JX222:KY222,"="&amp;IC222)</f>
        <v>0</v>
      </c>
      <c r="LD222" s="71"/>
      <c r="LE222" s="71"/>
      <c r="LF222" s="71"/>
      <c r="LG222" s="71"/>
      <c r="LH222" s="71"/>
      <c r="LI222" s="71"/>
      <c r="LJ222" s="71"/>
      <c r="LK222" s="71"/>
      <c r="LL222" s="71"/>
      <c r="LM222" s="71"/>
      <c r="LN222" s="71"/>
      <c r="LO222" s="71"/>
      <c r="LP222" s="71"/>
      <c r="LQ222" s="71"/>
    </row>
    <row r="223" spans="1:329" ht="6" customHeight="1" x14ac:dyDescent="0.25">
      <c r="A223" s="80"/>
      <c r="B223" s="305">
        <f t="shared" si="456"/>
        <v>209</v>
      </c>
      <c r="C223" s="207" t="s">
        <v>561</v>
      </c>
      <c r="D223" s="307" t="s">
        <v>581</v>
      </c>
      <c r="E223" s="71"/>
      <c r="F223" s="260"/>
      <c r="G223" s="261"/>
      <c r="H223" s="262"/>
      <c r="I223" s="260"/>
      <c r="J223" s="261"/>
      <c r="K223" s="262"/>
      <c r="L223" s="260"/>
      <c r="M223" s="261"/>
      <c r="N223" s="262"/>
      <c r="O223" s="260"/>
      <c r="P223" s="261"/>
      <c r="Q223" s="262"/>
      <c r="R223" s="260"/>
      <c r="S223" s="261"/>
      <c r="T223" s="262"/>
      <c r="U223" s="260"/>
      <c r="V223" s="261"/>
      <c r="W223" s="262"/>
      <c r="X223" s="260"/>
      <c r="Y223" s="261"/>
      <c r="Z223" s="262"/>
      <c r="AA223" s="260"/>
      <c r="AB223" s="261"/>
      <c r="AC223" s="262"/>
      <c r="AD223" s="260"/>
      <c r="AE223" s="261"/>
      <c r="AF223" s="262"/>
      <c r="AG223" s="260"/>
      <c r="AH223" s="261"/>
      <c r="AI223" s="262"/>
      <c r="AJ223" s="260"/>
      <c r="AK223" s="261"/>
      <c r="AL223" s="262"/>
      <c r="AM223" s="260"/>
      <c r="AN223" s="261"/>
      <c r="AO223" s="262"/>
      <c r="AP223" s="283"/>
      <c r="AQ223" s="356"/>
      <c r="AR223" s="351"/>
      <c r="AS223" s="283"/>
      <c r="AT223" s="356"/>
      <c r="AU223" s="351"/>
      <c r="AV223" s="260"/>
      <c r="AW223" s="261"/>
      <c r="AX223" s="262"/>
      <c r="AY223" s="260"/>
      <c r="AZ223" s="261"/>
      <c r="BA223" s="262"/>
      <c r="BB223" s="260"/>
      <c r="BC223" s="261"/>
      <c r="BD223" s="262"/>
      <c r="BE223" s="260"/>
      <c r="BF223" s="261"/>
      <c r="BG223" s="262"/>
      <c r="BH223" s="260"/>
      <c r="BI223" s="261"/>
      <c r="BJ223" s="262"/>
      <c r="BK223" s="260"/>
      <c r="BL223" s="261"/>
      <c r="BM223" s="262"/>
      <c r="BN223" s="260"/>
      <c r="BO223" s="261"/>
      <c r="BP223" s="262"/>
      <c r="BQ223" s="260"/>
      <c r="BR223" s="261"/>
      <c r="BS223" s="262"/>
      <c r="BT223" s="260"/>
      <c r="BU223" s="261"/>
      <c r="BV223" s="262"/>
      <c r="BW223" s="260"/>
      <c r="BX223" s="261"/>
      <c r="BY223" s="262"/>
      <c r="BZ223" s="260"/>
      <c r="CA223" s="261"/>
      <c r="CB223" s="262"/>
      <c r="CC223" s="260"/>
      <c r="CD223" s="261"/>
      <c r="CE223" s="262"/>
      <c r="CF223" s="376" t="s">
        <v>2</v>
      </c>
      <c r="CG223" s="229"/>
      <c r="CH223" s="230"/>
      <c r="CI223" s="7" t="str">
        <f t="shared" si="361"/>
        <v/>
      </c>
      <c r="CJ223" s="7" t="str">
        <f t="shared" si="362"/>
        <v/>
      </c>
      <c r="CK223" s="7" t="str">
        <f t="shared" si="363"/>
        <v/>
      </c>
      <c r="CL223" s="7" t="str">
        <f t="shared" si="364"/>
        <v/>
      </c>
      <c r="CM223" s="7" t="str">
        <f t="shared" si="365"/>
        <v/>
      </c>
      <c r="CN223" s="7" t="str">
        <f t="shared" si="366"/>
        <v/>
      </c>
      <c r="CO223" s="7" t="str">
        <f t="shared" si="367"/>
        <v/>
      </c>
      <c r="CP223" s="7" t="str">
        <f t="shared" si="368"/>
        <v/>
      </c>
      <c r="CQ223" s="7" t="str">
        <f t="shared" si="369"/>
        <v/>
      </c>
      <c r="CR223" s="7" t="str">
        <f t="shared" si="370"/>
        <v/>
      </c>
      <c r="CS223" s="7" t="str">
        <f t="shared" si="371"/>
        <v/>
      </c>
      <c r="CT223" s="7" t="str">
        <f t="shared" si="372"/>
        <v/>
      </c>
      <c r="CU223" s="7" t="str">
        <f t="shared" si="373"/>
        <v/>
      </c>
      <c r="CV223" s="7" t="str">
        <f t="shared" si="374"/>
        <v/>
      </c>
      <c r="CW223" s="7" t="str">
        <f t="shared" si="375"/>
        <v/>
      </c>
      <c r="CX223" s="7" t="str">
        <f t="shared" si="376"/>
        <v/>
      </c>
      <c r="CY223" s="7" t="str">
        <f t="shared" si="377"/>
        <v/>
      </c>
      <c r="CZ223" s="7" t="str">
        <f t="shared" si="378"/>
        <v/>
      </c>
      <c r="DA223" s="7" t="str">
        <f t="shared" si="379"/>
        <v/>
      </c>
      <c r="DB223" s="7" t="str">
        <f t="shared" si="380"/>
        <v/>
      </c>
      <c r="DC223" s="7" t="str">
        <f t="shared" si="381"/>
        <v/>
      </c>
      <c r="DD223" s="7" t="str">
        <f t="shared" si="382"/>
        <v/>
      </c>
      <c r="DE223" s="7" t="str">
        <f t="shared" si="383"/>
        <v/>
      </c>
      <c r="DF223" s="7" t="str">
        <f t="shared" si="384"/>
        <v/>
      </c>
      <c r="DG223" s="7">
        <f t="shared" si="385"/>
        <v>40</v>
      </c>
      <c r="DH223" s="7" t="str">
        <f t="shared" si="386"/>
        <v/>
      </c>
      <c r="DI223" s="65" t="s">
        <v>2</v>
      </c>
      <c r="DJ223" s="309" t="str">
        <f t="shared" si="387"/>
        <v>-</v>
      </c>
      <c r="DK223" s="309" t="str">
        <f t="shared" si="388"/>
        <v>-</v>
      </c>
      <c r="DL223" s="309" t="str">
        <f t="shared" si="389"/>
        <v>-</v>
      </c>
      <c r="DM223" s="309" t="str">
        <f t="shared" si="390"/>
        <v>-</v>
      </c>
      <c r="DN223" s="309" t="str">
        <f t="shared" si="391"/>
        <v>-</v>
      </c>
      <c r="DO223" s="309" t="str">
        <f t="shared" si="392"/>
        <v>-</v>
      </c>
      <c r="DP223" s="309" t="str">
        <f t="shared" si="393"/>
        <v>-</v>
      </c>
      <c r="DQ223" s="309" t="str">
        <f t="shared" si="394"/>
        <v>-</v>
      </c>
      <c r="DR223" s="309" t="str">
        <f t="shared" si="395"/>
        <v>-</v>
      </c>
      <c r="DS223" s="309" t="str">
        <f t="shared" si="396"/>
        <v>-</v>
      </c>
      <c r="DT223" s="309" t="str">
        <f t="shared" si="397"/>
        <v>-</v>
      </c>
      <c r="DU223" s="309" t="str">
        <f t="shared" si="398"/>
        <v>-</v>
      </c>
      <c r="DV223" s="309" t="str">
        <f t="shared" si="399"/>
        <v>-</v>
      </c>
      <c r="DW223" s="309" t="str">
        <f t="shared" si="400"/>
        <v>-</v>
      </c>
      <c r="DX223" s="309" t="str">
        <f t="shared" si="401"/>
        <v>-</v>
      </c>
      <c r="DY223" s="309" t="str">
        <f t="shared" si="402"/>
        <v>-</v>
      </c>
      <c r="DZ223" s="309" t="str">
        <f t="shared" si="403"/>
        <v>-</v>
      </c>
      <c r="EA223" s="309" t="str">
        <f t="shared" si="404"/>
        <v>-</v>
      </c>
      <c r="EB223" s="309" t="str">
        <f t="shared" si="405"/>
        <v>-</v>
      </c>
      <c r="EC223" s="309" t="str">
        <f t="shared" si="406"/>
        <v>-</v>
      </c>
      <c r="ED223" s="309" t="str">
        <f t="shared" si="407"/>
        <v>-</v>
      </c>
      <c r="EE223" s="309" t="str">
        <f t="shared" si="408"/>
        <v>-</v>
      </c>
      <c r="EF223" s="309" t="str">
        <f t="shared" si="409"/>
        <v>-</v>
      </c>
      <c r="EG223" s="309" t="str">
        <f t="shared" si="410"/>
        <v>-</v>
      </c>
      <c r="EH223" s="309" t="str">
        <f t="shared" si="411"/>
        <v>ifmtrf</v>
      </c>
      <c r="EI223" s="309" t="str">
        <f t="shared" si="412"/>
        <v>-</v>
      </c>
      <c r="EJ223" s="7"/>
      <c r="EK223" s="7"/>
      <c r="EL223" s="7"/>
      <c r="EM223" s="34"/>
      <c r="EN223" s="66" t="str">
        <f t="shared" si="413"/>
        <v>-</v>
      </c>
      <c r="EO223" s="66" t="str">
        <f t="shared" si="414"/>
        <v>-</v>
      </c>
      <c r="EP223" s="66" t="str">
        <f t="shared" si="415"/>
        <v>-</v>
      </c>
      <c r="EQ223" s="66" t="str">
        <f t="shared" si="416"/>
        <v>-</v>
      </c>
      <c r="ER223" s="66" t="str">
        <f t="shared" si="417"/>
        <v>-</v>
      </c>
      <c r="ES223" s="66" t="str">
        <f t="shared" si="418"/>
        <v>-</v>
      </c>
      <c r="ET223" s="66" t="str">
        <f t="shared" si="419"/>
        <v>-</v>
      </c>
      <c r="EU223" s="66" t="str">
        <f t="shared" si="420"/>
        <v>-</v>
      </c>
      <c r="EV223" s="66" t="str">
        <f t="shared" si="421"/>
        <v>-</v>
      </c>
      <c r="EW223" s="66" t="str">
        <f t="shared" si="422"/>
        <v>-</v>
      </c>
      <c r="EX223" s="66" t="str">
        <f t="shared" si="423"/>
        <v>-</v>
      </c>
      <c r="EY223" s="66" t="str">
        <f t="shared" si="424"/>
        <v>-</v>
      </c>
      <c r="EZ223" s="66" t="str">
        <f t="shared" si="425"/>
        <v>-</v>
      </c>
      <c r="FA223" s="66" t="str">
        <f t="shared" si="426"/>
        <v>-</v>
      </c>
      <c r="FB223" s="66" t="str">
        <f t="shared" si="427"/>
        <v>-</v>
      </c>
      <c r="FC223" s="66" t="str">
        <f t="shared" si="428"/>
        <v>-</v>
      </c>
      <c r="FD223" s="66" t="str">
        <f t="shared" si="429"/>
        <v>-</v>
      </c>
      <c r="FE223" s="66" t="str">
        <f t="shared" si="430"/>
        <v>-</v>
      </c>
      <c r="FF223" s="66" t="str">
        <f t="shared" si="431"/>
        <v>-</v>
      </c>
      <c r="FG223" s="66" t="str">
        <f t="shared" si="432"/>
        <v>-</v>
      </c>
      <c r="FH223" s="66" t="str">
        <f t="shared" si="433"/>
        <v>-</v>
      </c>
      <c r="FI223" s="66" t="str">
        <f t="shared" si="434"/>
        <v>-</v>
      </c>
      <c r="FJ223" s="66" t="str">
        <f t="shared" si="435"/>
        <v>-</v>
      </c>
      <c r="FK223" s="66" t="str">
        <f t="shared" si="436"/>
        <v>-</v>
      </c>
      <c r="FL223" s="66">
        <f t="shared" si="437"/>
        <v>12</v>
      </c>
      <c r="FM223" s="66" t="str">
        <f t="shared" si="438"/>
        <v>-</v>
      </c>
      <c r="FN223" s="7"/>
      <c r="FO223" s="7"/>
      <c r="FP223" s="7"/>
      <c r="FQ223" s="97"/>
      <c r="FR223" s="71"/>
      <c r="FS223" s="7">
        <f>IF(ISNUMBER(INDEX($CI$15:$DI$314,$B223,GC$5)),MAX(FS$14:FS222)+1,0)</f>
        <v>0</v>
      </c>
      <c r="FT223" s="7" t="str">
        <f t="shared" si="439"/>
        <v/>
      </c>
      <c r="FU223" s="7" t="str">
        <f t="shared" si="440"/>
        <v/>
      </c>
      <c r="FV223" s="291">
        <f t="shared" si="441"/>
        <v>209</v>
      </c>
      <c r="FW223" s="291" t="str">
        <f t="shared" si="442"/>
        <v/>
      </c>
      <c r="FX223" s="291"/>
      <c r="FY223" s="85" t="str">
        <f t="shared" si="443"/>
        <v/>
      </c>
      <c r="FZ223" s="338">
        <f t="shared" si="444"/>
        <v>0</v>
      </c>
      <c r="GA223" s="316" t="str">
        <f t="shared" si="445"/>
        <v/>
      </c>
      <c r="GB223" s="28" t="str">
        <f t="shared" si="446"/>
        <v/>
      </c>
      <c r="GC223" s="243"/>
      <c r="GD223" s="72"/>
      <c r="GE223" s="72"/>
      <c r="GF223" s="72"/>
      <c r="GG223" s="72"/>
      <c r="GH223" s="72"/>
      <c r="GI223" s="72"/>
      <c r="GJ223" s="72"/>
      <c r="GK223" s="72"/>
      <c r="GL223" s="72"/>
      <c r="GM223" s="72"/>
      <c r="GN223" s="72"/>
      <c r="GO223" s="279" t="str">
        <f>IF(IF(ISNUMBER(MATCH(INDEX($HA223:$LB223,1,GO$14),$GA$15:$GA$313,0)),1,"")=1,INDEX($HA223:$LB223,1,GO$14),"")</f>
        <v/>
      </c>
      <c r="GP223" s="286" t="str">
        <f t="shared" si="447"/>
        <v/>
      </c>
      <c r="GQ223" s="72"/>
      <c r="GR223" s="339" t="str">
        <f>IF(ISNUMBER(IF223),INDEX($GA$15:$GA$313,MATCH(IF223,$IE$15:$IE$190,0),1),"")</f>
        <v/>
      </c>
      <c r="GS223" s="341" t="str">
        <f t="shared" si="448"/>
        <v/>
      </c>
      <c r="GT223" s="340" t="str">
        <f t="shared" si="449"/>
        <v/>
      </c>
      <c r="GU223" s="72"/>
      <c r="GV223" s="72"/>
      <c r="GW223" s="72"/>
      <c r="GX223" s="72"/>
      <c r="GY223" s="72"/>
      <c r="GZ223" s="71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293">
        <f>IF(HA223&lt;&gt;"",MAX(HN$14:HN222)+1,0)</f>
        <v>0</v>
      </c>
      <c r="HO223" s="293">
        <f>IF(HB223&lt;&gt;"",MAX(HO$14:HO222)+1,0)</f>
        <v>0</v>
      </c>
      <c r="HP223" s="293">
        <f>IF(HC223&lt;&gt;"",MAX(HP$14:HP222)+1,0)</f>
        <v>0</v>
      </c>
      <c r="HQ223" s="293">
        <f>IF(HD223&lt;&gt;"",MAX(HQ$14:HQ222)+1,0)</f>
        <v>0</v>
      </c>
      <c r="HR223" s="293">
        <f>IF(HE223&lt;&gt;"",MAX(HR$14:HR222)+1,0)</f>
        <v>0</v>
      </c>
      <c r="HS223" s="293">
        <f>IF(HF223&lt;&gt;"",MAX(HS$14:HS222)+1,0)</f>
        <v>0</v>
      </c>
      <c r="HT223" s="293">
        <f>IF(HG223&lt;&gt;"",MAX(HT$14:HT222)+1,0)</f>
        <v>0</v>
      </c>
      <c r="HU223" s="293">
        <f>IF(HH223&lt;&gt;"",MAX(HU$14:HU222)+1,0)</f>
        <v>0</v>
      </c>
      <c r="HV223" s="293">
        <f>IF(HI223&lt;&gt;"",MAX(HV$14:HV222)+1,0)</f>
        <v>0</v>
      </c>
      <c r="HW223" s="293">
        <f>IF(HJ223&lt;&gt;"",MAX(HW$14:HW222)+1,0)</f>
        <v>0</v>
      </c>
      <c r="HX223" s="293">
        <f>IF(HK223&lt;&gt;"",MAX(HX$14:HX222)+1,0)</f>
        <v>0</v>
      </c>
      <c r="HY223" s="293">
        <f>IF(HL223&lt;&gt;"",MAX(HY$14:HY222)+1,0)</f>
        <v>0</v>
      </c>
      <c r="HZ223" s="75" t="str">
        <f t="shared" si="450"/>
        <v/>
      </c>
      <c r="IA223" s="75" t="str">
        <f t="shared" si="451"/>
        <v/>
      </c>
      <c r="IB223" s="75" t="str">
        <f t="shared" si="452"/>
        <v/>
      </c>
      <c r="IC223" s="75" t="str">
        <f t="shared" si="453"/>
        <v/>
      </c>
      <c r="ID223" s="395" t="str">
        <f t="shared" si="454"/>
        <v/>
      </c>
      <c r="IE223" s="394">
        <f>IF(ISNUMBER(MATCH(GA223,$IC$15:$IC$313,0)),0,MAX(IE$14:IE222)+1)</f>
        <v>0</v>
      </c>
      <c r="IF223" s="394" t="str">
        <f t="shared" si="455"/>
        <v/>
      </c>
      <c r="IG223" s="383"/>
      <c r="IH223" s="80"/>
      <c r="II223" s="19"/>
      <c r="IJ223" s="282"/>
      <c r="IK223" s="71"/>
      <c r="IL223" s="19"/>
      <c r="IM223" s="19"/>
      <c r="IN223" s="19"/>
      <c r="IO223" s="19"/>
      <c r="IP223" s="19"/>
      <c r="IQ223" s="19"/>
      <c r="IR223" s="19"/>
      <c r="IS223" s="19"/>
      <c r="IT223" s="19"/>
      <c r="IU223" s="19"/>
      <c r="IV223" s="19"/>
      <c r="IW223" s="19"/>
      <c r="IX223" s="19"/>
      <c r="IY223" s="19"/>
      <c r="IZ223" s="19"/>
      <c r="JW223" s="71"/>
      <c r="JX223" s="293" t="str">
        <f>IF(AND(ISNUMBER(JX$14),ISNUMBER(MATCH($IC223,DJ$15:DJ$313,0))),$IC223,"")</f>
        <v/>
      </c>
      <c r="JY223" s="293" t="str">
        <f>IF(AND(ISNUMBER(JY$14),ISNUMBER(MATCH($IC223,DK$15:DK$313,0))),$IC223,"")</f>
        <v/>
      </c>
      <c r="JZ223" s="293" t="str">
        <f>IF(AND(ISNUMBER(JZ$14),ISNUMBER(MATCH($IC223,DL$15:DL$313,0))),$IC223,"")</f>
        <v/>
      </c>
      <c r="KA223" s="293" t="str">
        <f>IF(AND(ISNUMBER(KA$14),ISNUMBER(MATCH($IC223,DM$15:DM$313,0))),$IC223,"")</f>
        <v/>
      </c>
      <c r="KB223" s="293" t="str">
        <f>IF(AND(ISNUMBER(KB$14),ISNUMBER(MATCH($IC223,DN$15:DN$313,0))),$IC223,"")</f>
        <v/>
      </c>
      <c r="KC223" s="293" t="str">
        <f>IF(AND(ISNUMBER(KC$14),ISNUMBER(MATCH($IC223,DO$15:DO$313,0))),$IC223,"")</f>
        <v/>
      </c>
      <c r="KD223" s="293" t="str">
        <f>IF(AND(ISNUMBER(KD$14),ISNUMBER(MATCH($IC223,DP$15:DP$313,0))),$IC223,"")</f>
        <v/>
      </c>
      <c r="KE223" s="293" t="str">
        <f>IF(AND(ISNUMBER(KE$14),ISNUMBER(MATCH($IC223,DQ$15:DQ$313,0))),$IC223,"")</f>
        <v/>
      </c>
      <c r="KF223" s="293" t="str">
        <f>IF(AND(ISNUMBER(KF$14),ISNUMBER(MATCH($IC223,DR$15:DR$313,0))),$IC223,"")</f>
        <v/>
      </c>
      <c r="KG223" s="293" t="str">
        <f>IF(AND(ISNUMBER(KG$14),ISNUMBER(MATCH($IC223,DS$15:DS$313,0))),$IC223,"")</f>
        <v/>
      </c>
      <c r="KH223" s="293" t="str">
        <f>IF(AND(ISNUMBER(KH$14),ISNUMBER(MATCH($IC223,DT$15:DT$313,0))),$IC223,"")</f>
        <v/>
      </c>
      <c r="KI223" s="293" t="str">
        <f>IF(AND(ISNUMBER(KI$14),ISNUMBER(MATCH($IC223,DU$15:DU$313,0))),$IC223,"")</f>
        <v/>
      </c>
      <c r="KJ223" s="293" t="str">
        <f>IF(AND(ISNUMBER(KJ$14),ISNUMBER(MATCH($IC223,DV$15:DV$313,0))),$IC223,"")</f>
        <v/>
      </c>
      <c r="KK223" s="293" t="str">
        <f>IF(AND(ISNUMBER(KK$14),ISNUMBER(MATCH($IC223,DW$15:DW$313,0))),$IC223,"")</f>
        <v/>
      </c>
      <c r="KL223" s="293" t="str">
        <f>IF(AND(ISNUMBER(KL$14),ISNUMBER(MATCH($IC223,DX$15:DX$313,0))),$IC223,"")</f>
        <v/>
      </c>
      <c r="KM223" s="293" t="str">
        <f>IF(AND(ISNUMBER(KM$14),ISNUMBER(MATCH($IC223,DY$15:DY$313,0))),$IC223,"")</f>
        <v/>
      </c>
      <c r="KN223" s="293" t="str">
        <f>IF(AND(ISNUMBER(KN$14),ISNUMBER(MATCH($IC223,DZ$15:DZ$313,0))),$IC223,"")</f>
        <v/>
      </c>
      <c r="KO223" s="293" t="str">
        <f>IF(AND(ISNUMBER(KO$14),ISNUMBER(MATCH($IC223,EA$15:EA$313,0))),$IC223,"")</f>
        <v/>
      </c>
      <c r="KP223" s="293" t="str">
        <f>IF(AND(ISNUMBER(KP$14),ISNUMBER(MATCH($IC223,EB$15:EB$313,0))),$IC223,"")</f>
        <v/>
      </c>
      <c r="KQ223" s="293" t="str">
        <f>IF(AND(ISNUMBER(KQ$14),ISNUMBER(MATCH($IC223,EC$15:EC$313,0))),$IC223,"")</f>
        <v/>
      </c>
      <c r="KR223" s="293" t="str">
        <f>IF(AND(ISNUMBER(KR$14),ISNUMBER(MATCH($IC223,ED$15:ED$313,0))),$IC223,"")</f>
        <v/>
      </c>
      <c r="KS223" s="293" t="str">
        <f>IF(AND(ISNUMBER(KS$14),ISNUMBER(MATCH($IC223,EE$15:EE$313,0))),$IC223,"")</f>
        <v/>
      </c>
      <c r="KT223" s="293" t="str">
        <f>IF(AND(ISNUMBER(KT$14),ISNUMBER(MATCH($IC223,EF$15:EF$313,0))),$IC223,"")</f>
        <v/>
      </c>
      <c r="KU223" s="293" t="str">
        <f>IF(AND(ISNUMBER(KU$14),ISNUMBER(MATCH($IC223,EG$15:EG$313,0))),$IC223,"")</f>
        <v/>
      </c>
      <c r="KV223" s="293" t="str">
        <f>IF(AND(ISNUMBER(KV$14),ISNUMBER(MATCH($IC223,EH$15:EH$313,0))),$IC223,"")</f>
        <v/>
      </c>
      <c r="KW223" s="293" t="str">
        <f>IF(AND(ISNUMBER(KW$14),ISNUMBER(MATCH($IC223,EI$15:EI$313,0))),$IC223,"")</f>
        <v/>
      </c>
      <c r="KX223" s="293" t="str">
        <f>IF(AND(ISNUMBER(KX$14),ISNUMBER(MATCH($IC223,EJ$15:EJ$313,0))),$IC223,"")</f>
        <v/>
      </c>
      <c r="KY223" s="293" t="str">
        <f>IF(AND(ISNUMBER(KY$14),ISNUMBER(MATCH($IC223,EK$15:EK$313,0))),$IC223,"")</f>
        <v/>
      </c>
      <c r="KZ223" s="293"/>
      <c r="LA223" s="293"/>
      <c r="LB223" s="293"/>
      <c r="LC223" s="75">
        <f>COUNTIF(JX223:KY223,"="&amp;IC223)</f>
        <v>0</v>
      </c>
      <c r="LD223" s="71"/>
      <c r="LE223" s="71"/>
      <c r="LF223" s="71"/>
      <c r="LG223" s="71"/>
      <c r="LH223" s="71"/>
      <c r="LI223" s="71"/>
      <c r="LJ223" s="71"/>
      <c r="LK223" s="71"/>
      <c r="LL223" s="71"/>
      <c r="LM223" s="71"/>
      <c r="LN223" s="71"/>
      <c r="LO223" s="71"/>
      <c r="LP223" s="71"/>
      <c r="LQ223" s="71"/>
    </row>
    <row r="224" spans="1:329" ht="6" customHeight="1" x14ac:dyDescent="0.25">
      <c r="A224" s="80"/>
      <c r="B224" s="305">
        <f t="shared" si="456"/>
        <v>210</v>
      </c>
      <c r="C224" s="207" t="s">
        <v>562</v>
      </c>
      <c r="D224" s="307" t="s">
        <v>582</v>
      </c>
      <c r="E224" s="71"/>
      <c r="F224" s="260"/>
      <c r="G224" s="261"/>
      <c r="H224" s="262"/>
      <c r="I224" s="260"/>
      <c r="J224" s="261"/>
      <c r="K224" s="262"/>
      <c r="L224" s="260"/>
      <c r="M224" s="261"/>
      <c r="N224" s="262"/>
      <c r="O224" s="260"/>
      <c r="P224" s="261"/>
      <c r="Q224" s="262"/>
      <c r="R224" s="260"/>
      <c r="S224" s="261"/>
      <c r="T224" s="262"/>
      <c r="U224" s="260"/>
      <c r="V224" s="261"/>
      <c r="W224" s="262"/>
      <c r="X224" s="260"/>
      <c r="Y224" s="261"/>
      <c r="Z224" s="262"/>
      <c r="AA224" s="260"/>
      <c r="AB224" s="261"/>
      <c r="AC224" s="262"/>
      <c r="AD224" s="260"/>
      <c r="AE224" s="261"/>
      <c r="AF224" s="262"/>
      <c r="AG224" s="260"/>
      <c r="AH224" s="261"/>
      <c r="AI224" s="262"/>
      <c r="AJ224" s="260"/>
      <c r="AK224" s="261"/>
      <c r="AL224" s="262"/>
      <c r="AM224" s="260"/>
      <c r="AN224" s="261"/>
      <c r="AO224" s="262"/>
      <c r="AP224" s="283"/>
      <c r="AQ224" s="356"/>
      <c r="AR224" s="351"/>
      <c r="AS224" s="283"/>
      <c r="AT224" s="356"/>
      <c r="AU224" s="351"/>
      <c r="AV224" s="260"/>
      <c r="AW224" s="261"/>
      <c r="AX224" s="262"/>
      <c r="AY224" s="260"/>
      <c r="AZ224" s="261"/>
      <c r="BA224" s="262"/>
      <c r="BB224" s="260"/>
      <c r="BC224" s="261"/>
      <c r="BD224" s="262"/>
      <c r="BE224" s="260"/>
      <c r="BF224" s="261"/>
      <c r="BG224" s="262"/>
      <c r="BH224" s="260"/>
      <c r="BI224" s="261"/>
      <c r="BJ224" s="262"/>
      <c r="BK224" s="260"/>
      <c r="BL224" s="261"/>
      <c r="BM224" s="262"/>
      <c r="BN224" s="260"/>
      <c r="BO224" s="261"/>
      <c r="BP224" s="262"/>
      <c r="BQ224" s="260"/>
      <c r="BR224" s="261"/>
      <c r="BS224" s="262"/>
      <c r="BT224" s="260"/>
      <c r="BU224" s="261"/>
      <c r="BV224" s="262"/>
      <c r="BW224" s="260"/>
      <c r="BX224" s="261"/>
      <c r="BY224" s="262"/>
      <c r="BZ224" s="260"/>
      <c r="CA224" s="261"/>
      <c r="CB224" s="262"/>
      <c r="CC224" s="260"/>
      <c r="CD224" s="261"/>
      <c r="CE224" s="262"/>
      <c r="CF224" s="376" t="s">
        <v>2</v>
      </c>
      <c r="CG224" s="229"/>
      <c r="CH224" s="230"/>
      <c r="CI224" s="7" t="str">
        <f t="shared" si="361"/>
        <v/>
      </c>
      <c r="CJ224" s="7" t="str">
        <f t="shared" si="362"/>
        <v/>
      </c>
      <c r="CK224" s="7" t="str">
        <f t="shared" si="363"/>
        <v/>
      </c>
      <c r="CL224" s="7" t="str">
        <f t="shared" si="364"/>
        <v/>
      </c>
      <c r="CM224" s="7" t="str">
        <f t="shared" si="365"/>
        <v/>
      </c>
      <c r="CN224" s="7" t="str">
        <f t="shared" si="366"/>
        <v/>
      </c>
      <c r="CO224" s="7" t="str">
        <f t="shared" si="367"/>
        <v/>
      </c>
      <c r="CP224" s="7" t="str">
        <f t="shared" si="368"/>
        <v/>
      </c>
      <c r="CQ224" s="7" t="str">
        <f t="shared" si="369"/>
        <v/>
      </c>
      <c r="CR224" s="7" t="str">
        <f t="shared" si="370"/>
        <v/>
      </c>
      <c r="CS224" s="7" t="str">
        <f t="shared" si="371"/>
        <v/>
      </c>
      <c r="CT224" s="7" t="str">
        <f t="shared" si="372"/>
        <v/>
      </c>
      <c r="CU224" s="7" t="str">
        <f t="shared" si="373"/>
        <v/>
      </c>
      <c r="CV224" s="7" t="str">
        <f t="shared" si="374"/>
        <v/>
      </c>
      <c r="CW224" s="7" t="str">
        <f t="shared" si="375"/>
        <v/>
      </c>
      <c r="CX224" s="7" t="str">
        <f t="shared" si="376"/>
        <v/>
      </c>
      <c r="CY224" s="7" t="str">
        <f t="shared" si="377"/>
        <v/>
      </c>
      <c r="CZ224" s="7" t="str">
        <f t="shared" si="378"/>
        <v/>
      </c>
      <c r="DA224" s="7" t="str">
        <f t="shared" si="379"/>
        <v/>
      </c>
      <c r="DB224" s="7" t="str">
        <f t="shared" si="380"/>
        <v/>
      </c>
      <c r="DC224" s="7" t="str">
        <f t="shared" si="381"/>
        <v/>
      </c>
      <c r="DD224" s="7" t="str">
        <f t="shared" si="382"/>
        <v/>
      </c>
      <c r="DE224" s="7" t="str">
        <f t="shared" si="383"/>
        <v/>
      </c>
      <c r="DF224" s="7" t="str">
        <f t="shared" si="384"/>
        <v/>
      </c>
      <c r="DG224" s="7">
        <f t="shared" si="385"/>
        <v>41</v>
      </c>
      <c r="DH224" s="7" t="str">
        <f t="shared" si="386"/>
        <v/>
      </c>
      <c r="DI224" s="65" t="s">
        <v>2</v>
      </c>
      <c r="DJ224" s="309" t="str">
        <f t="shared" si="387"/>
        <v>-</v>
      </c>
      <c r="DK224" s="309" t="str">
        <f t="shared" si="388"/>
        <v>-</v>
      </c>
      <c r="DL224" s="309" t="str">
        <f t="shared" si="389"/>
        <v>-</v>
      </c>
      <c r="DM224" s="309" t="str">
        <f t="shared" si="390"/>
        <v>-</v>
      </c>
      <c r="DN224" s="309" t="str">
        <f t="shared" si="391"/>
        <v>-</v>
      </c>
      <c r="DO224" s="309" t="str">
        <f t="shared" si="392"/>
        <v>-</v>
      </c>
      <c r="DP224" s="309" t="str">
        <f t="shared" si="393"/>
        <v>-</v>
      </c>
      <c r="DQ224" s="309" t="str">
        <f t="shared" si="394"/>
        <v>-</v>
      </c>
      <c r="DR224" s="309" t="str">
        <f t="shared" si="395"/>
        <v>-</v>
      </c>
      <c r="DS224" s="309" t="str">
        <f t="shared" si="396"/>
        <v>-</v>
      </c>
      <c r="DT224" s="309" t="str">
        <f t="shared" si="397"/>
        <v>-</v>
      </c>
      <c r="DU224" s="309" t="str">
        <f t="shared" si="398"/>
        <v>-</v>
      </c>
      <c r="DV224" s="309" t="str">
        <f t="shared" si="399"/>
        <v>-</v>
      </c>
      <c r="DW224" s="309" t="str">
        <f t="shared" si="400"/>
        <v>-</v>
      </c>
      <c r="DX224" s="309" t="str">
        <f t="shared" si="401"/>
        <v>-</v>
      </c>
      <c r="DY224" s="309" t="str">
        <f t="shared" si="402"/>
        <v>-</v>
      </c>
      <c r="DZ224" s="309" t="str">
        <f t="shared" si="403"/>
        <v>-</v>
      </c>
      <c r="EA224" s="309" t="str">
        <f t="shared" si="404"/>
        <v>-</v>
      </c>
      <c r="EB224" s="309" t="str">
        <f t="shared" si="405"/>
        <v>-</v>
      </c>
      <c r="EC224" s="309" t="str">
        <f t="shared" si="406"/>
        <v>-</v>
      </c>
      <c r="ED224" s="309" t="str">
        <f t="shared" si="407"/>
        <v>-</v>
      </c>
      <c r="EE224" s="309" t="str">
        <f t="shared" si="408"/>
        <v>-</v>
      </c>
      <c r="EF224" s="309" t="str">
        <f t="shared" si="409"/>
        <v>-</v>
      </c>
      <c r="EG224" s="309" t="str">
        <f t="shared" si="410"/>
        <v>-</v>
      </c>
      <c r="EH224" s="309" t="str">
        <f t="shared" si="411"/>
        <v>ifmtdp</v>
      </c>
      <c r="EI224" s="309" t="str">
        <f t="shared" si="412"/>
        <v>-</v>
      </c>
      <c r="EJ224" s="7"/>
      <c r="EK224" s="7"/>
      <c r="EL224" s="7"/>
      <c r="EM224" s="34"/>
      <c r="EN224" s="66" t="str">
        <f t="shared" si="413"/>
        <v>-</v>
      </c>
      <c r="EO224" s="66" t="str">
        <f t="shared" si="414"/>
        <v>-</v>
      </c>
      <c r="EP224" s="66" t="str">
        <f t="shared" si="415"/>
        <v>-</v>
      </c>
      <c r="EQ224" s="66" t="str">
        <f t="shared" si="416"/>
        <v>-</v>
      </c>
      <c r="ER224" s="66" t="str">
        <f t="shared" si="417"/>
        <v>-</v>
      </c>
      <c r="ES224" s="66" t="str">
        <f t="shared" si="418"/>
        <v>-</v>
      </c>
      <c r="ET224" s="66" t="str">
        <f t="shared" si="419"/>
        <v>-</v>
      </c>
      <c r="EU224" s="66" t="str">
        <f t="shared" si="420"/>
        <v>-</v>
      </c>
      <c r="EV224" s="66" t="str">
        <f t="shared" si="421"/>
        <v>-</v>
      </c>
      <c r="EW224" s="66" t="str">
        <f t="shared" si="422"/>
        <v>-</v>
      </c>
      <c r="EX224" s="66" t="str">
        <f t="shared" si="423"/>
        <v>-</v>
      </c>
      <c r="EY224" s="66" t="str">
        <f t="shared" si="424"/>
        <v>-</v>
      </c>
      <c r="EZ224" s="66" t="str">
        <f t="shared" si="425"/>
        <v>-</v>
      </c>
      <c r="FA224" s="66" t="str">
        <f t="shared" si="426"/>
        <v>-</v>
      </c>
      <c r="FB224" s="66" t="str">
        <f t="shared" si="427"/>
        <v>-</v>
      </c>
      <c r="FC224" s="66" t="str">
        <f t="shared" si="428"/>
        <v>-</v>
      </c>
      <c r="FD224" s="66" t="str">
        <f t="shared" si="429"/>
        <v>-</v>
      </c>
      <c r="FE224" s="66" t="str">
        <f t="shared" si="430"/>
        <v>-</v>
      </c>
      <c r="FF224" s="66" t="str">
        <f t="shared" si="431"/>
        <v>-</v>
      </c>
      <c r="FG224" s="66" t="str">
        <f t="shared" si="432"/>
        <v>-</v>
      </c>
      <c r="FH224" s="66" t="str">
        <f t="shared" si="433"/>
        <v>-</v>
      </c>
      <c r="FI224" s="66" t="str">
        <f t="shared" si="434"/>
        <v>-</v>
      </c>
      <c r="FJ224" s="66" t="str">
        <f t="shared" si="435"/>
        <v>-</v>
      </c>
      <c r="FK224" s="66" t="str">
        <f t="shared" si="436"/>
        <v>-</v>
      </c>
      <c r="FL224" s="66" t="str">
        <f t="shared" si="437"/>
        <v>12,</v>
      </c>
      <c r="FM224" s="66" t="str">
        <f t="shared" si="438"/>
        <v>-</v>
      </c>
      <c r="FN224" s="7"/>
      <c r="FO224" s="7"/>
      <c r="FP224" s="7"/>
      <c r="FQ224" s="97"/>
      <c r="FR224" s="71"/>
      <c r="FS224" s="7">
        <f>IF(ISNUMBER(INDEX($CI$15:$DI$314,$B224,GC$5)),MAX(FS$14:FS223)+1,0)</f>
        <v>0</v>
      </c>
      <c r="FT224" s="7" t="str">
        <f t="shared" si="439"/>
        <v/>
      </c>
      <c r="FU224" s="7" t="str">
        <f t="shared" si="440"/>
        <v/>
      </c>
      <c r="FV224" s="291">
        <f t="shared" si="441"/>
        <v>210</v>
      </c>
      <c r="FW224" s="291" t="str">
        <f t="shared" si="442"/>
        <v/>
      </c>
      <c r="FX224" s="291"/>
      <c r="FY224" s="85" t="str">
        <f t="shared" si="443"/>
        <v/>
      </c>
      <c r="FZ224" s="338">
        <f t="shared" si="444"/>
        <v>0</v>
      </c>
      <c r="GA224" s="316" t="str">
        <f t="shared" si="445"/>
        <v/>
      </c>
      <c r="GB224" s="28" t="str">
        <f t="shared" si="446"/>
        <v/>
      </c>
      <c r="GC224" s="243"/>
      <c r="GD224" s="72"/>
      <c r="GE224" s="72"/>
      <c r="GF224" s="72"/>
      <c r="GG224" s="72"/>
      <c r="GH224" s="72"/>
      <c r="GI224" s="72"/>
      <c r="GJ224" s="72"/>
      <c r="GK224" s="72"/>
      <c r="GL224" s="72"/>
      <c r="GM224" s="72"/>
      <c r="GN224" s="72"/>
      <c r="GO224" s="279" t="str">
        <f>IF(IF(ISNUMBER(MATCH(INDEX($HA224:$LB224,1,GO$14),$GA$15:$GA$313,0)),1,"")=1,INDEX($HA224:$LB224,1,GO$14),"")</f>
        <v/>
      </c>
      <c r="GP224" s="286" t="str">
        <f t="shared" si="447"/>
        <v/>
      </c>
      <c r="GQ224" s="72"/>
      <c r="GR224" s="339" t="str">
        <f>IF(ISNUMBER(IF224),INDEX($GA$15:$GA$313,MATCH(IF224,$IE$15:$IE$190,0),1),"")</f>
        <v/>
      </c>
      <c r="GS224" s="341" t="str">
        <f t="shared" si="448"/>
        <v/>
      </c>
      <c r="GT224" s="340" t="str">
        <f t="shared" si="449"/>
        <v/>
      </c>
      <c r="GU224" s="72"/>
      <c r="GV224" s="72"/>
      <c r="GW224" s="72"/>
      <c r="GX224" s="72"/>
      <c r="GY224" s="72"/>
      <c r="GZ224" s="71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293">
        <f>IF(HA224&lt;&gt;"",MAX(HN$14:HN223)+1,0)</f>
        <v>0</v>
      </c>
      <c r="HO224" s="293">
        <f>IF(HB224&lt;&gt;"",MAX(HO$14:HO223)+1,0)</f>
        <v>0</v>
      </c>
      <c r="HP224" s="293">
        <f>IF(HC224&lt;&gt;"",MAX(HP$14:HP223)+1,0)</f>
        <v>0</v>
      </c>
      <c r="HQ224" s="293">
        <f>IF(HD224&lt;&gt;"",MAX(HQ$14:HQ223)+1,0)</f>
        <v>0</v>
      </c>
      <c r="HR224" s="293">
        <f>IF(HE224&lt;&gt;"",MAX(HR$14:HR223)+1,0)</f>
        <v>0</v>
      </c>
      <c r="HS224" s="293">
        <f>IF(HF224&lt;&gt;"",MAX(HS$14:HS223)+1,0)</f>
        <v>0</v>
      </c>
      <c r="HT224" s="293">
        <f>IF(HG224&lt;&gt;"",MAX(HT$14:HT223)+1,0)</f>
        <v>0</v>
      </c>
      <c r="HU224" s="293">
        <f>IF(HH224&lt;&gt;"",MAX(HU$14:HU223)+1,0)</f>
        <v>0</v>
      </c>
      <c r="HV224" s="293">
        <f>IF(HI224&lt;&gt;"",MAX(HV$14:HV223)+1,0)</f>
        <v>0</v>
      </c>
      <c r="HW224" s="293">
        <f>IF(HJ224&lt;&gt;"",MAX(HW$14:HW223)+1,0)</f>
        <v>0</v>
      </c>
      <c r="HX224" s="293">
        <f>IF(HK224&lt;&gt;"",MAX(HX$14:HX223)+1,0)</f>
        <v>0</v>
      </c>
      <c r="HY224" s="293">
        <f>IF(HL224&lt;&gt;"",MAX(HY$14:HY223)+1,0)</f>
        <v>0</v>
      </c>
      <c r="HZ224" s="75" t="str">
        <f t="shared" si="450"/>
        <v/>
      </c>
      <c r="IA224" s="75" t="str">
        <f t="shared" si="451"/>
        <v/>
      </c>
      <c r="IB224" s="75" t="str">
        <f t="shared" si="452"/>
        <v/>
      </c>
      <c r="IC224" s="75" t="str">
        <f t="shared" si="453"/>
        <v/>
      </c>
      <c r="ID224" s="395" t="str">
        <f t="shared" si="454"/>
        <v/>
      </c>
      <c r="IE224" s="394">
        <f>IF(ISNUMBER(MATCH(GA224,$IC$15:$IC$313,0)),0,MAX(IE$14:IE223)+1)</f>
        <v>0</v>
      </c>
      <c r="IF224" s="394" t="str">
        <f t="shared" si="455"/>
        <v/>
      </c>
      <c r="IG224" s="383"/>
      <c r="IH224" s="80"/>
      <c r="II224" s="19"/>
      <c r="IJ224" s="282"/>
      <c r="IK224" s="71"/>
      <c r="IL224" s="19"/>
      <c r="IM224" s="19"/>
      <c r="IN224" s="19"/>
      <c r="IO224" s="19"/>
      <c r="IP224" s="19"/>
      <c r="IQ224" s="19"/>
      <c r="IR224" s="19"/>
      <c r="IS224" s="19"/>
      <c r="IT224" s="19"/>
      <c r="IU224" s="19"/>
      <c r="IV224" s="19"/>
      <c r="IW224" s="19"/>
      <c r="IX224" s="19"/>
      <c r="IY224" s="19"/>
      <c r="IZ224" s="19"/>
      <c r="JW224" s="71"/>
      <c r="JX224" s="293" t="str">
        <f>IF(AND(ISNUMBER(JX$14),ISNUMBER(MATCH($IC224,DJ$15:DJ$313,0))),$IC224,"")</f>
        <v/>
      </c>
      <c r="JY224" s="293" t="str">
        <f>IF(AND(ISNUMBER(JY$14),ISNUMBER(MATCH($IC224,DK$15:DK$313,0))),$IC224,"")</f>
        <v/>
      </c>
      <c r="JZ224" s="293" t="str">
        <f>IF(AND(ISNUMBER(JZ$14),ISNUMBER(MATCH($IC224,DL$15:DL$313,0))),$IC224,"")</f>
        <v/>
      </c>
      <c r="KA224" s="293" t="str">
        <f>IF(AND(ISNUMBER(KA$14),ISNUMBER(MATCH($IC224,DM$15:DM$313,0))),$IC224,"")</f>
        <v/>
      </c>
      <c r="KB224" s="293" t="str">
        <f>IF(AND(ISNUMBER(KB$14),ISNUMBER(MATCH($IC224,DN$15:DN$313,0))),$IC224,"")</f>
        <v/>
      </c>
      <c r="KC224" s="293" t="str">
        <f>IF(AND(ISNUMBER(KC$14),ISNUMBER(MATCH($IC224,DO$15:DO$313,0))),$IC224,"")</f>
        <v/>
      </c>
      <c r="KD224" s="293" t="str">
        <f>IF(AND(ISNUMBER(KD$14),ISNUMBER(MATCH($IC224,DP$15:DP$313,0))),$IC224,"")</f>
        <v/>
      </c>
      <c r="KE224" s="293" t="str">
        <f>IF(AND(ISNUMBER(KE$14),ISNUMBER(MATCH($IC224,DQ$15:DQ$313,0))),$IC224,"")</f>
        <v/>
      </c>
      <c r="KF224" s="293" t="str">
        <f>IF(AND(ISNUMBER(KF$14),ISNUMBER(MATCH($IC224,DR$15:DR$313,0))),$IC224,"")</f>
        <v/>
      </c>
      <c r="KG224" s="293" t="str">
        <f>IF(AND(ISNUMBER(KG$14),ISNUMBER(MATCH($IC224,DS$15:DS$313,0))),$IC224,"")</f>
        <v/>
      </c>
      <c r="KH224" s="293" t="str">
        <f>IF(AND(ISNUMBER(KH$14),ISNUMBER(MATCH($IC224,DT$15:DT$313,0))),$IC224,"")</f>
        <v/>
      </c>
      <c r="KI224" s="293" t="str">
        <f>IF(AND(ISNUMBER(KI$14),ISNUMBER(MATCH($IC224,DU$15:DU$313,0))),$IC224,"")</f>
        <v/>
      </c>
      <c r="KJ224" s="293" t="str">
        <f>IF(AND(ISNUMBER(KJ$14),ISNUMBER(MATCH($IC224,DV$15:DV$313,0))),$IC224,"")</f>
        <v/>
      </c>
      <c r="KK224" s="293" t="str">
        <f>IF(AND(ISNUMBER(KK$14),ISNUMBER(MATCH($IC224,DW$15:DW$313,0))),$IC224,"")</f>
        <v/>
      </c>
      <c r="KL224" s="293" t="str">
        <f>IF(AND(ISNUMBER(KL$14),ISNUMBER(MATCH($IC224,DX$15:DX$313,0))),$IC224,"")</f>
        <v/>
      </c>
      <c r="KM224" s="293" t="str">
        <f>IF(AND(ISNUMBER(KM$14),ISNUMBER(MATCH($IC224,DY$15:DY$313,0))),$IC224,"")</f>
        <v/>
      </c>
      <c r="KN224" s="293" t="str">
        <f>IF(AND(ISNUMBER(KN$14),ISNUMBER(MATCH($IC224,DZ$15:DZ$313,0))),$IC224,"")</f>
        <v/>
      </c>
      <c r="KO224" s="293" t="str">
        <f>IF(AND(ISNUMBER(KO$14),ISNUMBER(MATCH($IC224,EA$15:EA$313,0))),$IC224,"")</f>
        <v/>
      </c>
      <c r="KP224" s="293" t="str">
        <f>IF(AND(ISNUMBER(KP$14),ISNUMBER(MATCH($IC224,EB$15:EB$313,0))),$IC224,"")</f>
        <v/>
      </c>
      <c r="KQ224" s="293" t="str">
        <f>IF(AND(ISNUMBER(KQ$14),ISNUMBER(MATCH($IC224,EC$15:EC$313,0))),$IC224,"")</f>
        <v/>
      </c>
      <c r="KR224" s="293" t="str">
        <f>IF(AND(ISNUMBER(KR$14),ISNUMBER(MATCH($IC224,ED$15:ED$313,0))),$IC224,"")</f>
        <v/>
      </c>
      <c r="KS224" s="293" t="str">
        <f>IF(AND(ISNUMBER(KS$14),ISNUMBER(MATCH($IC224,EE$15:EE$313,0))),$IC224,"")</f>
        <v/>
      </c>
      <c r="KT224" s="293" t="str">
        <f>IF(AND(ISNUMBER(KT$14),ISNUMBER(MATCH($IC224,EF$15:EF$313,0))),$IC224,"")</f>
        <v/>
      </c>
      <c r="KU224" s="293" t="str">
        <f>IF(AND(ISNUMBER(KU$14),ISNUMBER(MATCH($IC224,EG$15:EG$313,0))),$IC224,"")</f>
        <v/>
      </c>
      <c r="KV224" s="293" t="str">
        <f>IF(AND(ISNUMBER(KV$14),ISNUMBER(MATCH($IC224,EH$15:EH$313,0))),$IC224,"")</f>
        <v/>
      </c>
      <c r="KW224" s="293" t="str">
        <f>IF(AND(ISNUMBER(KW$14),ISNUMBER(MATCH($IC224,EI$15:EI$313,0))),$IC224,"")</f>
        <v/>
      </c>
      <c r="KX224" s="293" t="str">
        <f>IF(AND(ISNUMBER(KX$14),ISNUMBER(MATCH($IC224,EJ$15:EJ$313,0))),$IC224,"")</f>
        <v/>
      </c>
      <c r="KY224" s="293" t="str">
        <f>IF(AND(ISNUMBER(KY$14),ISNUMBER(MATCH($IC224,EK$15:EK$313,0))),$IC224,"")</f>
        <v/>
      </c>
      <c r="KZ224" s="293"/>
      <c r="LA224" s="293"/>
      <c r="LB224" s="293"/>
      <c r="LC224" s="75">
        <f>COUNTIF(JX224:KY224,"="&amp;IC224)</f>
        <v>0</v>
      </c>
      <c r="LD224" s="71"/>
      <c r="LE224" s="71"/>
      <c r="LF224" s="71"/>
      <c r="LG224" s="71"/>
      <c r="LH224" s="71"/>
      <c r="LI224" s="71"/>
      <c r="LJ224" s="71"/>
      <c r="LK224" s="71"/>
      <c r="LL224" s="71"/>
      <c r="LM224" s="71"/>
      <c r="LN224" s="71"/>
      <c r="LO224" s="71"/>
      <c r="LP224" s="71"/>
      <c r="LQ224" s="71"/>
    </row>
    <row r="225" spans="1:329" ht="6" customHeight="1" x14ac:dyDescent="0.25">
      <c r="A225" s="80"/>
      <c r="B225" s="305">
        <f t="shared" si="456"/>
        <v>211</v>
      </c>
      <c r="C225" s="207" t="s">
        <v>564</v>
      </c>
      <c r="D225" s="307" t="s">
        <v>583</v>
      </c>
      <c r="E225" s="71"/>
      <c r="F225" s="260"/>
      <c r="G225" s="261"/>
      <c r="H225" s="262"/>
      <c r="I225" s="260"/>
      <c r="J225" s="261"/>
      <c r="K225" s="262"/>
      <c r="L225" s="260"/>
      <c r="M225" s="261"/>
      <c r="N225" s="262"/>
      <c r="O225" s="260"/>
      <c r="P225" s="261"/>
      <c r="Q225" s="262"/>
      <c r="R225" s="260"/>
      <c r="S225" s="261"/>
      <c r="T225" s="262"/>
      <c r="U225" s="260"/>
      <c r="V225" s="261"/>
      <c r="W225" s="262"/>
      <c r="X225" s="260"/>
      <c r="Y225" s="261"/>
      <c r="Z225" s="262"/>
      <c r="AA225" s="260"/>
      <c r="AB225" s="261"/>
      <c r="AC225" s="262"/>
      <c r="AD225" s="260"/>
      <c r="AE225" s="261"/>
      <c r="AF225" s="262"/>
      <c r="AG225" s="260"/>
      <c r="AH225" s="261"/>
      <c r="AI225" s="262"/>
      <c r="AJ225" s="260"/>
      <c r="AK225" s="261"/>
      <c r="AL225" s="262"/>
      <c r="AM225" s="260"/>
      <c r="AN225" s="261"/>
      <c r="AO225" s="262"/>
      <c r="AP225" s="283"/>
      <c r="AQ225" s="356"/>
      <c r="AR225" s="351"/>
      <c r="AS225" s="283"/>
      <c r="AT225" s="356"/>
      <c r="AU225" s="351"/>
      <c r="AV225" s="260"/>
      <c r="AW225" s="261"/>
      <c r="AX225" s="262"/>
      <c r="AY225" s="260"/>
      <c r="AZ225" s="261"/>
      <c r="BA225" s="262"/>
      <c r="BB225" s="260"/>
      <c r="BC225" s="261"/>
      <c r="BD225" s="262"/>
      <c r="BE225" s="260"/>
      <c r="BF225" s="261"/>
      <c r="BG225" s="262"/>
      <c r="BH225" s="260"/>
      <c r="BI225" s="261"/>
      <c r="BJ225" s="262"/>
      <c r="BK225" s="260"/>
      <c r="BL225" s="261"/>
      <c r="BM225" s="262"/>
      <c r="BN225" s="260"/>
      <c r="BO225" s="261"/>
      <c r="BP225" s="262"/>
      <c r="BQ225" s="260"/>
      <c r="BR225" s="261"/>
      <c r="BS225" s="262"/>
      <c r="BT225" s="260"/>
      <c r="BU225" s="261"/>
      <c r="BV225" s="262"/>
      <c r="BW225" s="260"/>
      <c r="BX225" s="261"/>
      <c r="BY225" s="262"/>
      <c r="BZ225" s="260"/>
      <c r="CA225" s="261"/>
      <c r="CB225" s="262"/>
      <c r="CC225" s="260"/>
      <c r="CD225" s="261"/>
      <c r="CE225" s="262"/>
      <c r="CF225" s="376" t="s">
        <v>2</v>
      </c>
      <c r="CG225" s="229"/>
      <c r="CH225" s="230"/>
      <c r="CI225" s="7" t="str">
        <f t="shared" si="361"/>
        <v/>
      </c>
      <c r="CJ225" s="7" t="str">
        <f t="shared" si="362"/>
        <v/>
      </c>
      <c r="CK225" s="7" t="str">
        <f t="shared" si="363"/>
        <v/>
      </c>
      <c r="CL225" s="7" t="str">
        <f t="shared" si="364"/>
        <v/>
      </c>
      <c r="CM225" s="7" t="str">
        <f t="shared" si="365"/>
        <v/>
      </c>
      <c r="CN225" s="7" t="str">
        <f t="shared" si="366"/>
        <v/>
      </c>
      <c r="CO225" s="7" t="str">
        <f t="shared" si="367"/>
        <v/>
      </c>
      <c r="CP225" s="7" t="str">
        <f t="shared" si="368"/>
        <v/>
      </c>
      <c r="CQ225" s="7" t="str">
        <f t="shared" si="369"/>
        <v/>
      </c>
      <c r="CR225" s="7" t="str">
        <f t="shared" si="370"/>
        <v/>
      </c>
      <c r="CS225" s="7" t="str">
        <f t="shared" si="371"/>
        <v/>
      </c>
      <c r="CT225" s="7" t="str">
        <f t="shared" si="372"/>
        <v/>
      </c>
      <c r="CU225" s="7" t="str">
        <f t="shared" si="373"/>
        <v/>
      </c>
      <c r="CV225" s="7" t="str">
        <f t="shared" si="374"/>
        <v/>
      </c>
      <c r="CW225" s="7" t="str">
        <f t="shared" si="375"/>
        <v/>
      </c>
      <c r="CX225" s="7" t="str">
        <f t="shared" si="376"/>
        <v/>
      </c>
      <c r="CY225" s="7" t="str">
        <f t="shared" si="377"/>
        <v/>
      </c>
      <c r="CZ225" s="7" t="str">
        <f t="shared" si="378"/>
        <v/>
      </c>
      <c r="DA225" s="7" t="str">
        <f t="shared" si="379"/>
        <v/>
      </c>
      <c r="DB225" s="7" t="str">
        <f t="shared" si="380"/>
        <v/>
      </c>
      <c r="DC225" s="7" t="str">
        <f t="shared" si="381"/>
        <v/>
      </c>
      <c r="DD225" s="7" t="str">
        <f t="shared" si="382"/>
        <v/>
      </c>
      <c r="DE225" s="7" t="str">
        <f t="shared" si="383"/>
        <v/>
      </c>
      <c r="DF225" s="7" t="str">
        <f t="shared" si="384"/>
        <v/>
      </c>
      <c r="DG225" s="7">
        <f t="shared" si="385"/>
        <v>43</v>
      </c>
      <c r="DH225" s="7" t="str">
        <f t="shared" si="386"/>
        <v/>
      </c>
      <c r="DI225" s="65" t="s">
        <v>2</v>
      </c>
      <c r="DJ225" s="309" t="str">
        <f t="shared" si="387"/>
        <v>-</v>
      </c>
      <c r="DK225" s="309" t="str">
        <f t="shared" si="388"/>
        <v>-</v>
      </c>
      <c r="DL225" s="309" t="str">
        <f t="shared" si="389"/>
        <v>-</v>
      </c>
      <c r="DM225" s="309" t="str">
        <f t="shared" si="390"/>
        <v>-</v>
      </c>
      <c r="DN225" s="309" t="str">
        <f t="shared" si="391"/>
        <v>-</v>
      </c>
      <c r="DO225" s="309" t="str">
        <f t="shared" si="392"/>
        <v>-</v>
      </c>
      <c r="DP225" s="309" t="str">
        <f t="shared" si="393"/>
        <v>-</v>
      </c>
      <c r="DQ225" s="309" t="str">
        <f t="shared" si="394"/>
        <v>-</v>
      </c>
      <c r="DR225" s="309" t="str">
        <f t="shared" si="395"/>
        <v>-</v>
      </c>
      <c r="DS225" s="309" t="str">
        <f t="shared" si="396"/>
        <v>-</v>
      </c>
      <c r="DT225" s="309" t="str">
        <f t="shared" si="397"/>
        <v>-</v>
      </c>
      <c r="DU225" s="309" t="str">
        <f t="shared" si="398"/>
        <v>-</v>
      </c>
      <c r="DV225" s="309" t="str">
        <f t="shared" si="399"/>
        <v>-</v>
      </c>
      <c r="DW225" s="309" t="str">
        <f t="shared" si="400"/>
        <v>-</v>
      </c>
      <c r="DX225" s="309" t="str">
        <f t="shared" si="401"/>
        <v>-</v>
      </c>
      <c r="DY225" s="309" t="str">
        <f t="shared" si="402"/>
        <v>-</v>
      </c>
      <c r="DZ225" s="309" t="str">
        <f t="shared" si="403"/>
        <v>-</v>
      </c>
      <c r="EA225" s="309" t="str">
        <f t="shared" si="404"/>
        <v>-</v>
      </c>
      <c r="EB225" s="309" t="str">
        <f t="shared" si="405"/>
        <v>-</v>
      </c>
      <c r="EC225" s="309" t="str">
        <f t="shared" si="406"/>
        <v>-</v>
      </c>
      <c r="ED225" s="309" t="str">
        <f t="shared" si="407"/>
        <v>-</v>
      </c>
      <c r="EE225" s="309" t="str">
        <f t="shared" si="408"/>
        <v>-</v>
      </c>
      <c r="EF225" s="309" t="str">
        <f t="shared" si="409"/>
        <v>-</v>
      </c>
      <c r="EG225" s="309" t="str">
        <f t="shared" si="410"/>
        <v>-</v>
      </c>
      <c r="EH225" s="309" t="str">
        <f t="shared" si="411"/>
        <v>savucn</v>
      </c>
      <c r="EI225" s="309" t="str">
        <f t="shared" si="412"/>
        <v>-</v>
      </c>
      <c r="EJ225" s="7"/>
      <c r="EK225" s="7"/>
      <c r="EL225" s="7"/>
      <c r="EM225" s="34"/>
      <c r="EN225" s="66" t="str">
        <f t="shared" si="413"/>
        <v>-</v>
      </c>
      <c r="EO225" s="66" t="str">
        <f t="shared" si="414"/>
        <v>-</v>
      </c>
      <c r="EP225" s="66" t="str">
        <f t="shared" si="415"/>
        <v>-</v>
      </c>
      <c r="EQ225" s="66" t="str">
        <f t="shared" si="416"/>
        <v>-</v>
      </c>
      <c r="ER225" s="66" t="str">
        <f t="shared" si="417"/>
        <v>-</v>
      </c>
      <c r="ES225" s="66" t="str">
        <f t="shared" si="418"/>
        <v>-</v>
      </c>
      <c r="ET225" s="66" t="str">
        <f t="shared" si="419"/>
        <v>-</v>
      </c>
      <c r="EU225" s="66" t="str">
        <f t="shared" si="420"/>
        <v>-</v>
      </c>
      <c r="EV225" s="66" t="str">
        <f t="shared" si="421"/>
        <v>-</v>
      </c>
      <c r="EW225" s="66" t="str">
        <f t="shared" si="422"/>
        <v>-</v>
      </c>
      <c r="EX225" s="66" t="str">
        <f t="shared" si="423"/>
        <v>-</v>
      </c>
      <c r="EY225" s="66" t="str">
        <f t="shared" si="424"/>
        <v>-</v>
      </c>
      <c r="EZ225" s="66" t="str">
        <f t="shared" si="425"/>
        <v>-</v>
      </c>
      <c r="FA225" s="66" t="str">
        <f t="shared" si="426"/>
        <v>-</v>
      </c>
      <c r="FB225" s="66" t="str">
        <f t="shared" si="427"/>
        <v>-</v>
      </c>
      <c r="FC225" s="66" t="str">
        <f t="shared" si="428"/>
        <v>-</v>
      </c>
      <c r="FD225" s="66" t="str">
        <f t="shared" si="429"/>
        <v>-</v>
      </c>
      <c r="FE225" s="66" t="str">
        <f t="shared" si="430"/>
        <v>-</v>
      </c>
      <c r="FF225" s="66" t="str">
        <f t="shared" si="431"/>
        <v>-</v>
      </c>
      <c r="FG225" s="66" t="str">
        <f t="shared" si="432"/>
        <v>-</v>
      </c>
      <c r="FH225" s="66" t="str">
        <f t="shared" si="433"/>
        <v>-</v>
      </c>
      <c r="FI225" s="66" t="str">
        <f t="shared" si="434"/>
        <v>-</v>
      </c>
      <c r="FJ225" s="66" t="str">
        <f t="shared" si="435"/>
        <v>-</v>
      </c>
      <c r="FK225" s="66" t="str">
        <f t="shared" si="436"/>
        <v>-</v>
      </c>
      <c r="FL225" s="66" t="str">
        <f t="shared" si="437"/>
        <v>True</v>
      </c>
      <c r="FM225" s="66" t="str">
        <f t="shared" si="438"/>
        <v>-</v>
      </c>
      <c r="FN225" s="7"/>
      <c r="FO225" s="7"/>
      <c r="FP225" s="7"/>
      <c r="FQ225" s="97"/>
      <c r="FR225" s="71"/>
      <c r="FS225" s="7">
        <f>IF(ISNUMBER(INDEX($CI$15:$DI$314,$B225,GC$5)),MAX(FS$14:FS224)+1,0)</f>
        <v>0</v>
      </c>
      <c r="FT225" s="7" t="str">
        <f t="shared" si="439"/>
        <v/>
      </c>
      <c r="FU225" s="7" t="str">
        <f t="shared" si="440"/>
        <v/>
      </c>
      <c r="FV225" s="291">
        <f t="shared" si="441"/>
        <v>211</v>
      </c>
      <c r="FW225" s="291" t="str">
        <f t="shared" si="442"/>
        <v/>
      </c>
      <c r="FX225" s="291"/>
      <c r="FY225" s="85" t="str">
        <f t="shared" si="443"/>
        <v/>
      </c>
      <c r="FZ225" s="338">
        <f t="shared" si="444"/>
        <v>0</v>
      </c>
      <c r="GA225" s="316" t="str">
        <f t="shared" si="445"/>
        <v/>
      </c>
      <c r="GB225" s="28" t="str">
        <f t="shared" si="446"/>
        <v/>
      </c>
      <c r="GC225" s="243"/>
      <c r="GD225" s="72"/>
      <c r="GE225" s="72"/>
      <c r="GF225" s="72"/>
      <c r="GG225" s="72"/>
      <c r="GH225" s="72"/>
      <c r="GI225" s="72"/>
      <c r="GJ225" s="72"/>
      <c r="GK225" s="72"/>
      <c r="GL225" s="72"/>
      <c r="GM225" s="72"/>
      <c r="GN225" s="72"/>
      <c r="GO225" s="279" t="str">
        <f>IF(IF(ISNUMBER(MATCH(INDEX($HA225:$LB225,1,GO$14),$GA$15:$GA$313,0)),1,"")=1,INDEX($HA225:$LB225,1,GO$14),"")</f>
        <v/>
      </c>
      <c r="GP225" s="286" t="str">
        <f t="shared" si="447"/>
        <v/>
      </c>
      <c r="GQ225" s="72"/>
      <c r="GR225" s="339" t="str">
        <f>IF(ISNUMBER(IF225),INDEX($GA$15:$GA$313,MATCH(IF225,$IE$15:$IE$190,0),1),"")</f>
        <v/>
      </c>
      <c r="GS225" s="341" t="str">
        <f t="shared" si="448"/>
        <v/>
      </c>
      <c r="GT225" s="340" t="str">
        <f t="shared" si="449"/>
        <v/>
      </c>
      <c r="GU225" s="72"/>
      <c r="GV225" s="72"/>
      <c r="GW225" s="72"/>
      <c r="GX225" s="72"/>
      <c r="GY225" s="72"/>
      <c r="GZ225" s="71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293">
        <f>IF(HA225&lt;&gt;"",MAX(HN$14:HN224)+1,0)</f>
        <v>0</v>
      </c>
      <c r="HO225" s="293">
        <f>IF(HB225&lt;&gt;"",MAX(HO$14:HO224)+1,0)</f>
        <v>0</v>
      </c>
      <c r="HP225" s="293">
        <f>IF(HC225&lt;&gt;"",MAX(HP$14:HP224)+1,0)</f>
        <v>0</v>
      </c>
      <c r="HQ225" s="293">
        <f>IF(HD225&lt;&gt;"",MAX(HQ$14:HQ224)+1,0)</f>
        <v>0</v>
      </c>
      <c r="HR225" s="293">
        <f>IF(HE225&lt;&gt;"",MAX(HR$14:HR224)+1,0)</f>
        <v>0</v>
      </c>
      <c r="HS225" s="293">
        <f>IF(HF225&lt;&gt;"",MAX(HS$14:HS224)+1,0)</f>
        <v>0</v>
      </c>
      <c r="HT225" s="293">
        <f>IF(HG225&lt;&gt;"",MAX(HT$14:HT224)+1,0)</f>
        <v>0</v>
      </c>
      <c r="HU225" s="293">
        <f>IF(HH225&lt;&gt;"",MAX(HU$14:HU224)+1,0)</f>
        <v>0</v>
      </c>
      <c r="HV225" s="293">
        <f>IF(HI225&lt;&gt;"",MAX(HV$14:HV224)+1,0)</f>
        <v>0</v>
      </c>
      <c r="HW225" s="293">
        <f>IF(HJ225&lt;&gt;"",MAX(HW$14:HW224)+1,0)</f>
        <v>0</v>
      </c>
      <c r="HX225" s="293">
        <f>IF(HK225&lt;&gt;"",MAX(HX$14:HX224)+1,0)</f>
        <v>0</v>
      </c>
      <c r="HY225" s="293">
        <f>IF(HL225&lt;&gt;"",MAX(HY$14:HY224)+1,0)</f>
        <v>0</v>
      </c>
      <c r="HZ225" s="75" t="str">
        <f t="shared" si="450"/>
        <v/>
      </c>
      <c r="IA225" s="75" t="str">
        <f t="shared" si="451"/>
        <v/>
      </c>
      <c r="IB225" s="75" t="str">
        <f t="shared" si="452"/>
        <v/>
      </c>
      <c r="IC225" s="75" t="str">
        <f t="shared" si="453"/>
        <v/>
      </c>
      <c r="ID225" s="395" t="str">
        <f t="shared" si="454"/>
        <v/>
      </c>
      <c r="IE225" s="394">
        <f>IF(ISNUMBER(MATCH(GA225,$IC$15:$IC$313,0)),0,MAX(IE$14:IE224)+1)</f>
        <v>0</v>
      </c>
      <c r="IF225" s="394" t="str">
        <f t="shared" si="455"/>
        <v/>
      </c>
      <c r="IG225" s="383"/>
      <c r="IH225" s="80"/>
      <c r="II225" s="19"/>
      <c r="IJ225" s="282"/>
      <c r="IK225" s="71"/>
      <c r="IL225" s="19"/>
      <c r="IM225" s="19"/>
      <c r="IN225" s="19"/>
      <c r="IO225" s="19"/>
      <c r="IP225" s="19"/>
      <c r="IQ225" s="19"/>
      <c r="IR225" s="19"/>
      <c r="IS225" s="19"/>
      <c r="IT225" s="19"/>
      <c r="IU225" s="19"/>
      <c r="IV225" s="19"/>
      <c r="IW225" s="19"/>
      <c r="IX225" s="19"/>
      <c r="IY225" s="19"/>
      <c r="IZ225" s="19"/>
      <c r="JW225" s="71"/>
      <c r="JX225" s="293" t="str">
        <f>IF(AND(ISNUMBER(JX$14),ISNUMBER(MATCH($IC225,DJ$15:DJ$313,0))),$IC225,"")</f>
        <v/>
      </c>
      <c r="JY225" s="293" t="str">
        <f>IF(AND(ISNUMBER(JY$14),ISNUMBER(MATCH($IC225,DK$15:DK$313,0))),$IC225,"")</f>
        <v/>
      </c>
      <c r="JZ225" s="293" t="str">
        <f>IF(AND(ISNUMBER(JZ$14),ISNUMBER(MATCH($IC225,DL$15:DL$313,0))),$IC225,"")</f>
        <v/>
      </c>
      <c r="KA225" s="293" t="str">
        <f>IF(AND(ISNUMBER(KA$14),ISNUMBER(MATCH($IC225,DM$15:DM$313,0))),$IC225,"")</f>
        <v/>
      </c>
      <c r="KB225" s="293" t="str">
        <f>IF(AND(ISNUMBER(KB$14),ISNUMBER(MATCH($IC225,DN$15:DN$313,0))),$IC225,"")</f>
        <v/>
      </c>
      <c r="KC225" s="293" t="str">
        <f>IF(AND(ISNUMBER(KC$14),ISNUMBER(MATCH($IC225,DO$15:DO$313,0))),$IC225,"")</f>
        <v/>
      </c>
      <c r="KD225" s="293" t="str">
        <f>IF(AND(ISNUMBER(KD$14),ISNUMBER(MATCH($IC225,DP$15:DP$313,0))),$IC225,"")</f>
        <v/>
      </c>
      <c r="KE225" s="293" t="str">
        <f>IF(AND(ISNUMBER(KE$14),ISNUMBER(MATCH($IC225,DQ$15:DQ$313,0))),$IC225,"")</f>
        <v/>
      </c>
      <c r="KF225" s="293" t="str">
        <f>IF(AND(ISNUMBER(KF$14),ISNUMBER(MATCH($IC225,DR$15:DR$313,0))),$IC225,"")</f>
        <v/>
      </c>
      <c r="KG225" s="293" t="str">
        <f>IF(AND(ISNUMBER(KG$14),ISNUMBER(MATCH($IC225,DS$15:DS$313,0))),$IC225,"")</f>
        <v/>
      </c>
      <c r="KH225" s="293" t="str">
        <f>IF(AND(ISNUMBER(KH$14),ISNUMBER(MATCH($IC225,DT$15:DT$313,0))),$IC225,"")</f>
        <v/>
      </c>
      <c r="KI225" s="293" t="str">
        <f>IF(AND(ISNUMBER(KI$14),ISNUMBER(MATCH($IC225,DU$15:DU$313,0))),$IC225,"")</f>
        <v/>
      </c>
      <c r="KJ225" s="293" t="str">
        <f>IF(AND(ISNUMBER(KJ$14),ISNUMBER(MATCH($IC225,DV$15:DV$313,0))),$IC225,"")</f>
        <v/>
      </c>
      <c r="KK225" s="293" t="str">
        <f>IF(AND(ISNUMBER(KK$14),ISNUMBER(MATCH($IC225,DW$15:DW$313,0))),$IC225,"")</f>
        <v/>
      </c>
      <c r="KL225" s="293" t="str">
        <f>IF(AND(ISNUMBER(KL$14),ISNUMBER(MATCH($IC225,DX$15:DX$313,0))),$IC225,"")</f>
        <v/>
      </c>
      <c r="KM225" s="293" t="str">
        <f>IF(AND(ISNUMBER(KM$14),ISNUMBER(MATCH($IC225,DY$15:DY$313,0))),$IC225,"")</f>
        <v/>
      </c>
      <c r="KN225" s="293" t="str">
        <f>IF(AND(ISNUMBER(KN$14),ISNUMBER(MATCH($IC225,DZ$15:DZ$313,0))),$IC225,"")</f>
        <v/>
      </c>
      <c r="KO225" s="293" t="str">
        <f>IF(AND(ISNUMBER(KO$14),ISNUMBER(MATCH($IC225,EA$15:EA$313,0))),$IC225,"")</f>
        <v/>
      </c>
      <c r="KP225" s="293" t="str">
        <f>IF(AND(ISNUMBER(KP$14),ISNUMBER(MATCH($IC225,EB$15:EB$313,0))),$IC225,"")</f>
        <v/>
      </c>
      <c r="KQ225" s="293" t="str">
        <f>IF(AND(ISNUMBER(KQ$14),ISNUMBER(MATCH($IC225,EC$15:EC$313,0))),$IC225,"")</f>
        <v/>
      </c>
      <c r="KR225" s="293" t="str">
        <f>IF(AND(ISNUMBER(KR$14),ISNUMBER(MATCH($IC225,ED$15:ED$313,0))),$IC225,"")</f>
        <v/>
      </c>
      <c r="KS225" s="293" t="str">
        <f>IF(AND(ISNUMBER(KS$14),ISNUMBER(MATCH($IC225,EE$15:EE$313,0))),$IC225,"")</f>
        <v/>
      </c>
      <c r="KT225" s="293" t="str">
        <f>IF(AND(ISNUMBER(KT$14),ISNUMBER(MATCH($IC225,EF$15:EF$313,0))),$IC225,"")</f>
        <v/>
      </c>
      <c r="KU225" s="293" t="str">
        <f>IF(AND(ISNUMBER(KU$14),ISNUMBER(MATCH($IC225,EG$15:EG$313,0))),$IC225,"")</f>
        <v/>
      </c>
      <c r="KV225" s="293" t="str">
        <f>IF(AND(ISNUMBER(KV$14),ISNUMBER(MATCH($IC225,EH$15:EH$313,0))),$IC225,"")</f>
        <v/>
      </c>
      <c r="KW225" s="293" t="str">
        <f>IF(AND(ISNUMBER(KW$14),ISNUMBER(MATCH($IC225,EI$15:EI$313,0))),$IC225,"")</f>
        <v/>
      </c>
      <c r="KX225" s="293" t="str">
        <f>IF(AND(ISNUMBER(KX$14),ISNUMBER(MATCH($IC225,EJ$15:EJ$313,0))),$IC225,"")</f>
        <v/>
      </c>
      <c r="KY225" s="293" t="str">
        <f>IF(AND(ISNUMBER(KY$14),ISNUMBER(MATCH($IC225,EK$15:EK$313,0))),$IC225,"")</f>
        <v/>
      </c>
      <c r="KZ225" s="293"/>
      <c r="LA225" s="293"/>
      <c r="LB225" s="293"/>
      <c r="LC225" s="75">
        <f>COUNTIF(JX225:KY225,"="&amp;IC225)</f>
        <v>0</v>
      </c>
      <c r="LD225" s="71"/>
      <c r="LE225" s="71"/>
      <c r="LF225" s="71"/>
      <c r="LG225" s="71"/>
      <c r="LH225" s="71"/>
      <c r="LI225" s="71"/>
      <c r="LJ225" s="71"/>
      <c r="LK225" s="71"/>
      <c r="LL225" s="71"/>
      <c r="LM225" s="71"/>
      <c r="LN225" s="71"/>
      <c r="LO225" s="71"/>
      <c r="LP225" s="71"/>
      <c r="LQ225" s="71"/>
    </row>
    <row r="226" spans="1:329" ht="6" customHeight="1" x14ac:dyDescent="0.25">
      <c r="A226" s="80"/>
      <c r="B226" s="305">
        <f t="shared" si="456"/>
        <v>212</v>
      </c>
      <c r="C226" s="207" t="s">
        <v>202</v>
      </c>
      <c r="D226" s="307" t="s">
        <v>584</v>
      </c>
      <c r="E226" s="71"/>
      <c r="F226" s="260"/>
      <c r="G226" s="261"/>
      <c r="H226" s="262"/>
      <c r="I226" s="260"/>
      <c r="J226" s="261"/>
      <c r="K226" s="262"/>
      <c r="L226" s="260"/>
      <c r="M226" s="261"/>
      <c r="N226" s="262"/>
      <c r="O226" s="260"/>
      <c r="P226" s="261"/>
      <c r="Q226" s="262"/>
      <c r="R226" s="260"/>
      <c r="S226" s="261"/>
      <c r="T226" s="262"/>
      <c r="U226" s="260"/>
      <c r="V226" s="261"/>
      <c r="W226" s="262"/>
      <c r="X226" s="260"/>
      <c r="Y226" s="261"/>
      <c r="Z226" s="262"/>
      <c r="AA226" s="260"/>
      <c r="AB226" s="261"/>
      <c r="AC226" s="262"/>
      <c r="AD226" s="260"/>
      <c r="AE226" s="261"/>
      <c r="AF226" s="262"/>
      <c r="AG226" s="260"/>
      <c r="AH226" s="261"/>
      <c r="AI226" s="262"/>
      <c r="AJ226" s="260"/>
      <c r="AK226" s="261"/>
      <c r="AL226" s="262"/>
      <c r="AM226" s="260"/>
      <c r="AN226" s="261"/>
      <c r="AO226" s="262"/>
      <c r="AP226" s="283"/>
      <c r="AQ226" s="356"/>
      <c r="AR226" s="351"/>
      <c r="AS226" s="283"/>
      <c r="AT226" s="356"/>
      <c r="AU226" s="351"/>
      <c r="AV226" s="260"/>
      <c r="AW226" s="261"/>
      <c r="AX226" s="262"/>
      <c r="AY226" s="260"/>
      <c r="AZ226" s="261"/>
      <c r="BA226" s="262"/>
      <c r="BB226" s="260"/>
      <c r="BC226" s="261"/>
      <c r="BD226" s="262"/>
      <c r="BE226" s="260"/>
      <c r="BF226" s="261"/>
      <c r="BG226" s="262"/>
      <c r="BH226" s="260"/>
      <c r="BI226" s="261"/>
      <c r="BJ226" s="262"/>
      <c r="BK226" s="260"/>
      <c r="BL226" s="261"/>
      <c r="BM226" s="262"/>
      <c r="BN226" s="260"/>
      <c r="BO226" s="261"/>
      <c r="BP226" s="262"/>
      <c r="BQ226" s="260"/>
      <c r="BR226" s="261"/>
      <c r="BS226" s="262"/>
      <c r="BT226" s="260"/>
      <c r="BU226" s="261"/>
      <c r="BV226" s="262"/>
      <c r="BW226" s="260"/>
      <c r="BX226" s="261"/>
      <c r="BY226" s="262"/>
      <c r="BZ226" s="260"/>
      <c r="CA226" s="261"/>
      <c r="CB226" s="262"/>
      <c r="CC226" s="260"/>
      <c r="CD226" s="261"/>
      <c r="CE226" s="262"/>
      <c r="CF226" s="376" t="s">
        <v>2</v>
      </c>
      <c r="CG226" s="229"/>
      <c r="CH226" s="230"/>
      <c r="CI226" s="7" t="str">
        <f t="shared" si="361"/>
        <v/>
      </c>
      <c r="CJ226" s="7" t="str">
        <f t="shared" si="362"/>
        <v/>
      </c>
      <c r="CK226" s="7" t="str">
        <f t="shared" si="363"/>
        <v/>
      </c>
      <c r="CL226" s="7" t="str">
        <f t="shared" si="364"/>
        <v/>
      </c>
      <c r="CM226" s="7" t="str">
        <f t="shared" si="365"/>
        <v/>
      </c>
      <c r="CN226" s="7" t="str">
        <f t="shared" si="366"/>
        <v/>
      </c>
      <c r="CO226" s="7" t="str">
        <f t="shared" si="367"/>
        <v/>
      </c>
      <c r="CP226" s="7">
        <f t="shared" si="368"/>
        <v>35</v>
      </c>
      <c r="CQ226" s="7" t="str">
        <f t="shared" si="369"/>
        <v/>
      </c>
      <c r="CR226" s="7" t="str">
        <f t="shared" si="370"/>
        <v/>
      </c>
      <c r="CS226" s="7" t="str">
        <f t="shared" si="371"/>
        <v/>
      </c>
      <c r="CT226" s="7" t="str">
        <f t="shared" si="372"/>
        <v/>
      </c>
      <c r="CU226" s="7" t="str">
        <f t="shared" si="373"/>
        <v/>
      </c>
      <c r="CV226" s="7" t="str">
        <f t="shared" si="374"/>
        <v/>
      </c>
      <c r="CW226" s="7" t="str">
        <f t="shared" si="375"/>
        <v/>
      </c>
      <c r="CX226" s="7" t="str">
        <f t="shared" si="376"/>
        <v/>
      </c>
      <c r="CY226" s="7" t="str">
        <f t="shared" si="377"/>
        <v/>
      </c>
      <c r="CZ226" s="7" t="str">
        <f t="shared" si="378"/>
        <v/>
      </c>
      <c r="DA226" s="7" t="str">
        <f t="shared" si="379"/>
        <v/>
      </c>
      <c r="DB226" s="7" t="str">
        <f t="shared" si="380"/>
        <v/>
      </c>
      <c r="DC226" s="7" t="str">
        <f t="shared" si="381"/>
        <v/>
      </c>
      <c r="DD226" s="7" t="str">
        <f t="shared" si="382"/>
        <v/>
      </c>
      <c r="DE226" s="7" t="str">
        <f t="shared" si="383"/>
        <v/>
      </c>
      <c r="DF226" s="7" t="str">
        <f t="shared" si="384"/>
        <v/>
      </c>
      <c r="DG226" s="7">
        <f t="shared" si="385"/>
        <v>50</v>
      </c>
      <c r="DH226" s="7" t="str">
        <f t="shared" si="386"/>
        <v/>
      </c>
      <c r="DI226" s="65" t="s">
        <v>2</v>
      </c>
      <c r="DJ226" s="309" t="str">
        <f t="shared" si="387"/>
        <v>-</v>
      </c>
      <c r="DK226" s="309" t="str">
        <f t="shared" si="388"/>
        <v>-</v>
      </c>
      <c r="DL226" s="309" t="str">
        <f t="shared" si="389"/>
        <v>-</v>
      </c>
      <c r="DM226" s="309" t="str">
        <f t="shared" si="390"/>
        <v>-</v>
      </c>
      <c r="DN226" s="309" t="str">
        <f t="shared" si="391"/>
        <v>-</v>
      </c>
      <c r="DO226" s="309" t="str">
        <f t="shared" si="392"/>
        <v>-</v>
      </c>
      <c r="DP226" s="309" t="str">
        <f t="shared" si="393"/>
        <v>-</v>
      </c>
      <c r="DQ226" s="309" t="str">
        <f t="shared" si="394"/>
        <v>icbund</v>
      </c>
      <c r="DR226" s="309" t="str">
        <f t="shared" si="395"/>
        <v>-</v>
      </c>
      <c r="DS226" s="309" t="str">
        <f t="shared" si="396"/>
        <v>-</v>
      </c>
      <c r="DT226" s="309" t="str">
        <f t="shared" si="397"/>
        <v>-</v>
      </c>
      <c r="DU226" s="309" t="str">
        <f t="shared" si="398"/>
        <v>-</v>
      </c>
      <c r="DV226" s="309" t="str">
        <f t="shared" si="399"/>
        <v>-</v>
      </c>
      <c r="DW226" s="309" t="str">
        <f t="shared" si="400"/>
        <v>-</v>
      </c>
      <c r="DX226" s="309" t="str">
        <f t="shared" si="401"/>
        <v>-</v>
      </c>
      <c r="DY226" s="309" t="str">
        <f t="shared" si="402"/>
        <v>-</v>
      </c>
      <c r="DZ226" s="309" t="str">
        <f t="shared" si="403"/>
        <v>-</v>
      </c>
      <c r="EA226" s="309" t="str">
        <f t="shared" si="404"/>
        <v>-</v>
      </c>
      <c r="EB226" s="309" t="str">
        <f t="shared" si="405"/>
        <v>-</v>
      </c>
      <c r="EC226" s="309" t="str">
        <f t="shared" si="406"/>
        <v>-</v>
      </c>
      <c r="ED226" s="309" t="str">
        <f t="shared" si="407"/>
        <v>-</v>
      </c>
      <c r="EE226" s="309" t="str">
        <f t="shared" si="408"/>
        <v>-</v>
      </c>
      <c r="EF226" s="309" t="str">
        <f t="shared" si="409"/>
        <v>-</v>
      </c>
      <c r="EG226" s="309" t="str">
        <f t="shared" si="410"/>
        <v>-</v>
      </c>
      <c r="EH226" s="309" t="str">
        <f t="shared" si="411"/>
        <v>icbund</v>
      </c>
      <c r="EI226" s="309" t="str">
        <f t="shared" si="412"/>
        <v>-</v>
      </c>
      <c r="EJ226" s="7"/>
      <c r="EK226" s="7"/>
      <c r="EL226" s="7"/>
      <c r="EM226" s="34"/>
      <c r="EN226" s="66" t="str">
        <f t="shared" si="413"/>
        <v>-</v>
      </c>
      <c r="EO226" s="66" t="str">
        <f t="shared" si="414"/>
        <v>-</v>
      </c>
      <c r="EP226" s="66" t="str">
        <f t="shared" si="415"/>
        <v>-</v>
      </c>
      <c r="EQ226" s="66" t="str">
        <f t="shared" si="416"/>
        <v>-</v>
      </c>
      <c r="ER226" s="66" t="str">
        <f t="shared" si="417"/>
        <v>-</v>
      </c>
      <c r="ES226" s="66" t="str">
        <f t="shared" si="418"/>
        <v>-</v>
      </c>
      <c r="ET226" s="66" t="str">
        <f t="shared" si="419"/>
        <v>-</v>
      </c>
      <c r="EU226" s="66">
        <f t="shared" si="420"/>
        <v>1</v>
      </c>
      <c r="EV226" s="66" t="str">
        <f t="shared" si="421"/>
        <v>-</v>
      </c>
      <c r="EW226" s="66" t="str">
        <f t="shared" si="422"/>
        <v>-</v>
      </c>
      <c r="EX226" s="66" t="str">
        <f t="shared" si="423"/>
        <v>-</v>
      </c>
      <c r="EY226" s="66" t="str">
        <f t="shared" si="424"/>
        <v>-</v>
      </c>
      <c r="EZ226" s="66" t="str">
        <f t="shared" si="425"/>
        <v>-</v>
      </c>
      <c r="FA226" s="66" t="str">
        <f t="shared" si="426"/>
        <v>-</v>
      </c>
      <c r="FB226" s="66" t="str">
        <f t="shared" si="427"/>
        <v>-</v>
      </c>
      <c r="FC226" s="66" t="str">
        <f t="shared" si="428"/>
        <v>-</v>
      </c>
      <c r="FD226" s="66" t="str">
        <f t="shared" si="429"/>
        <v>-</v>
      </c>
      <c r="FE226" s="66" t="str">
        <f t="shared" si="430"/>
        <v>-</v>
      </c>
      <c r="FF226" s="66" t="str">
        <f t="shared" si="431"/>
        <v>-</v>
      </c>
      <c r="FG226" s="66" t="str">
        <f t="shared" si="432"/>
        <v>-</v>
      </c>
      <c r="FH226" s="66" t="str">
        <f t="shared" si="433"/>
        <v>-</v>
      </c>
      <c r="FI226" s="66" t="str">
        <f t="shared" si="434"/>
        <v>-</v>
      </c>
      <c r="FJ226" s="66" t="str">
        <f t="shared" si="435"/>
        <v>-</v>
      </c>
      <c r="FK226" s="66" t="str">
        <f t="shared" si="436"/>
        <v>-</v>
      </c>
      <c r="FL226" s="66" t="str">
        <f t="shared" si="437"/>
        <v>icbund</v>
      </c>
      <c r="FM226" s="66" t="str">
        <f t="shared" si="438"/>
        <v>-</v>
      </c>
      <c r="FN226" s="7"/>
      <c r="FO226" s="7"/>
      <c r="FP226" s="7"/>
      <c r="FQ226" s="97"/>
      <c r="FR226" s="71"/>
      <c r="FS226" s="7">
        <f>IF(ISNUMBER(INDEX($CI$15:$DI$314,$B226,GC$5)),MAX(FS$14:FS225)+1,0)</f>
        <v>0</v>
      </c>
      <c r="FT226" s="7" t="str">
        <f t="shared" si="439"/>
        <v/>
      </c>
      <c r="FU226" s="7" t="str">
        <f t="shared" si="440"/>
        <v/>
      </c>
      <c r="FV226" s="291">
        <f t="shared" si="441"/>
        <v>212</v>
      </c>
      <c r="FW226" s="291" t="str">
        <f t="shared" si="442"/>
        <v/>
      </c>
      <c r="FX226" s="291"/>
      <c r="FY226" s="85" t="str">
        <f t="shared" si="443"/>
        <v/>
      </c>
      <c r="FZ226" s="338">
        <f t="shared" si="444"/>
        <v>0</v>
      </c>
      <c r="GA226" s="316" t="str">
        <f t="shared" si="445"/>
        <v/>
      </c>
      <c r="GB226" s="28" t="str">
        <f t="shared" si="446"/>
        <v/>
      </c>
      <c r="GC226" s="243"/>
      <c r="GD226" s="72"/>
      <c r="GE226" s="72"/>
      <c r="GF226" s="72"/>
      <c r="GG226" s="72"/>
      <c r="GH226" s="72"/>
      <c r="GI226" s="72"/>
      <c r="GJ226" s="72"/>
      <c r="GK226" s="72"/>
      <c r="GL226" s="72"/>
      <c r="GM226" s="72"/>
      <c r="GN226" s="72"/>
      <c r="GO226" s="279" t="str">
        <f>IF(IF(ISNUMBER(MATCH(INDEX($HA226:$LB226,1,GO$14),$GA$15:$GA$313,0)),1,"")=1,INDEX($HA226:$LB226,1,GO$14),"")</f>
        <v/>
      </c>
      <c r="GP226" s="286" t="str">
        <f t="shared" si="447"/>
        <v/>
      </c>
      <c r="GQ226" s="72"/>
      <c r="GR226" s="339" t="str">
        <f>IF(ISNUMBER(IF226),INDEX($GA$15:$GA$313,MATCH(IF226,$IE$15:$IE$190,0),1),"")</f>
        <v/>
      </c>
      <c r="GS226" s="341" t="str">
        <f t="shared" si="448"/>
        <v/>
      </c>
      <c r="GT226" s="340" t="str">
        <f t="shared" si="449"/>
        <v/>
      </c>
      <c r="GU226" s="72"/>
      <c r="GV226" s="72"/>
      <c r="GW226" s="72"/>
      <c r="GX226" s="72"/>
      <c r="GY226" s="72"/>
      <c r="GZ226" s="71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293">
        <f>IF(HA226&lt;&gt;"",MAX(HN$14:HN225)+1,0)</f>
        <v>0</v>
      </c>
      <c r="HO226" s="293">
        <f>IF(HB226&lt;&gt;"",MAX(HO$14:HO225)+1,0)</f>
        <v>0</v>
      </c>
      <c r="HP226" s="293">
        <f>IF(HC226&lt;&gt;"",MAX(HP$14:HP225)+1,0)</f>
        <v>0</v>
      </c>
      <c r="HQ226" s="293">
        <f>IF(HD226&lt;&gt;"",MAX(HQ$14:HQ225)+1,0)</f>
        <v>0</v>
      </c>
      <c r="HR226" s="293">
        <f>IF(HE226&lt;&gt;"",MAX(HR$14:HR225)+1,0)</f>
        <v>0</v>
      </c>
      <c r="HS226" s="293">
        <f>IF(HF226&lt;&gt;"",MAX(HS$14:HS225)+1,0)</f>
        <v>0</v>
      </c>
      <c r="HT226" s="293">
        <f>IF(HG226&lt;&gt;"",MAX(HT$14:HT225)+1,0)</f>
        <v>0</v>
      </c>
      <c r="HU226" s="293">
        <f>IF(HH226&lt;&gt;"",MAX(HU$14:HU225)+1,0)</f>
        <v>0</v>
      </c>
      <c r="HV226" s="293">
        <f>IF(HI226&lt;&gt;"",MAX(HV$14:HV225)+1,0)</f>
        <v>0</v>
      </c>
      <c r="HW226" s="293">
        <f>IF(HJ226&lt;&gt;"",MAX(HW$14:HW225)+1,0)</f>
        <v>0</v>
      </c>
      <c r="HX226" s="293">
        <f>IF(HK226&lt;&gt;"",MAX(HX$14:HX225)+1,0)</f>
        <v>0</v>
      </c>
      <c r="HY226" s="293">
        <f>IF(HL226&lt;&gt;"",MAX(HY$14:HY225)+1,0)</f>
        <v>0</v>
      </c>
      <c r="HZ226" s="75" t="str">
        <f t="shared" si="450"/>
        <v/>
      </c>
      <c r="IA226" s="75" t="str">
        <f t="shared" si="451"/>
        <v/>
      </c>
      <c r="IB226" s="75" t="str">
        <f t="shared" si="452"/>
        <v/>
      </c>
      <c r="IC226" s="75" t="str">
        <f t="shared" si="453"/>
        <v/>
      </c>
      <c r="ID226" s="395" t="str">
        <f t="shared" si="454"/>
        <v/>
      </c>
      <c r="IE226" s="394">
        <f>IF(ISNUMBER(MATCH(GA226,$IC$15:$IC$313,0)),0,MAX(IE$14:IE225)+1)</f>
        <v>0</v>
      </c>
      <c r="IF226" s="394" t="str">
        <f t="shared" si="455"/>
        <v/>
      </c>
      <c r="IG226" s="383"/>
      <c r="IH226" s="80"/>
      <c r="II226" s="19"/>
      <c r="IJ226" s="282"/>
      <c r="IK226" s="71"/>
      <c r="IL226" s="19"/>
      <c r="IM226" s="19"/>
      <c r="IN226" s="19"/>
      <c r="IO226" s="19"/>
      <c r="IP226" s="19"/>
      <c r="IQ226" s="19"/>
      <c r="IR226" s="19"/>
      <c r="IS226" s="19"/>
      <c r="IT226" s="19"/>
      <c r="IU226" s="19"/>
      <c r="IV226" s="19"/>
      <c r="IW226" s="19"/>
      <c r="IX226" s="19"/>
      <c r="IY226" s="19"/>
      <c r="IZ226" s="19"/>
      <c r="JW226" s="71"/>
      <c r="JX226" s="293" t="str">
        <f>IF(AND(ISNUMBER(JX$14),ISNUMBER(MATCH($IC226,DJ$15:DJ$313,0))),$IC226,"")</f>
        <v/>
      </c>
      <c r="JY226" s="293" t="str">
        <f>IF(AND(ISNUMBER(JY$14),ISNUMBER(MATCH($IC226,DK$15:DK$313,0))),$IC226,"")</f>
        <v/>
      </c>
      <c r="JZ226" s="293" t="str">
        <f>IF(AND(ISNUMBER(JZ$14),ISNUMBER(MATCH($IC226,DL$15:DL$313,0))),$IC226,"")</f>
        <v/>
      </c>
      <c r="KA226" s="293" t="str">
        <f>IF(AND(ISNUMBER(KA$14),ISNUMBER(MATCH($IC226,DM$15:DM$313,0))),$IC226,"")</f>
        <v/>
      </c>
      <c r="KB226" s="293" t="str">
        <f>IF(AND(ISNUMBER(KB$14),ISNUMBER(MATCH($IC226,DN$15:DN$313,0))),$IC226,"")</f>
        <v/>
      </c>
      <c r="KC226" s="293" t="str">
        <f>IF(AND(ISNUMBER(KC$14),ISNUMBER(MATCH($IC226,DO$15:DO$313,0))),$IC226,"")</f>
        <v/>
      </c>
      <c r="KD226" s="293" t="str">
        <f>IF(AND(ISNUMBER(KD$14),ISNUMBER(MATCH($IC226,DP$15:DP$313,0))),$IC226,"")</f>
        <v/>
      </c>
      <c r="KE226" s="293" t="str">
        <f>IF(AND(ISNUMBER(KE$14),ISNUMBER(MATCH($IC226,DQ$15:DQ$313,0))),$IC226,"")</f>
        <v/>
      </c>
      <c r="KF226" s="293" t="str">
        <f>IF(AND(ISNUMBER(KF$14),ISNUMBER(MATCH($IC226,DR$15:DR$313,0))),$IC226,"")</f>
        <v/>
      </c>
      <c r="KG226" s="293" t="str">
        <f>IF(AND(ISNUMBER(KG$14),ISNUMBER(MATCH($IC226,DS$15:DS$313,0))),$IC226,"")</f>
        <v/>
      </c>
      <c r="KH226" s="293" t="str">
        <f>IF(AND(ISNUMBER(KH$14),ISNUMBER(MATCH($IC226,DT$15:DT$313,0))),$IC226,"")</f>
        <v/>
      </c>
      <c r="KI226" s="293" t="str">
        <f>IF(AND(ISNUMBER(KI$14),ISNUMBER(MATCH($IC226,DU$15:DU$313,0))),$IC226,"")</f>
        <v/>
      </c>
      <c r="KJ226" s="293" t="str">
        <f>IF(AND(ISNUMBER(KJ$14),ISNUMBER(MATCH($IC226,DV$15:DV$313,0))),$IC226,"")</f>
        <v/>
      </c>
      <c r="KK226" s="293" t="str">
        <f>IF(AND(ISNUMBER(KK$14),ISNUMBER(MATCH($IC226,DW$15:DW$313,0))),$IC226,"")</f>
        <v/>
      </c>
      <c r="KL226" s="293" t="str">
        <f>IF(AND(ISNUMBER(KL$14),ISNUMBER(MATCH($IC226,DX$15:DX$313,0))),$IC226,"")</f>
        <v/>
      </c>
      <c r="KM226" s="293" t="str">
        <f>IF(AND(ISNUMBER(KM$14),ISNUMBER(MATCH($IC226,DY$15:DY$313,0))),$IC226,"")</f>
        <v/>
      </c>
      <c r="KN226" s="293" t="str">
        <f>IF(AND(ISNUMBER(KN$14),ISNUMBER(MATCH($IC226,DZ$15:DZ$313,0))),$IC226,"")</f>
        <v/>
      </c>
      <c r="KO226" s="293" t="str">
        <f>IF(AND(ISNUMBER(KO$14),ISNUMBER(MATCH($IC226,EA$15:EA$313,0))),$IC226,"")</f>
        <v/>
      </c>
      <c r="KP226" s="293" t="str">
        <f>IF(AND(ISNUMBER(KP$14),ISNUMBER(MATCH($IC226,EB$15:EB$313,0))),$IC226,"")</f>
        <v/>
      </c>
      <c r="KQ226" s="293" t="str">
        <f>IF(AND(ISNUMBER(KQ$14),ISNUMBER(MATCH($IC226,EC$15:EC$313,0))),$IC226,"")</f>
        <v/>
      </c>
      <c r="KR226" s="293" t="str">
        <f>IF(AND(ISNUMBER(KR$14),ISNUMBER(MATCH($IC226,ED$15:ED$313,0))),$IC226,"")</f>
        <v/>
      </c>
      <c r="KS226" s="293" t="str">
        <f>IF(AND(ISNUMBER(KS$14),ISNUMBER(MATCH($IC226,EE$15:EE$313,0))),$IC226,"")</f>
        <v/>
      </c>
      <c r="KT226" s="293" t="str">
        <f>IF(AND(ISNUMBER(KT$14),ISNUMBER(MATCH($IC226,EF$15:EF$313,0))),$IC226,"")</f>
        <v/>
      </c>
      <c r="KU226" s="293" t="str">
        <f>IF(AND(ISNUMBER(KU$14),ISNUMBER(MATCH($IC226,EG$15:EG$313,0))),$IC226,"")</f>
        <v/>
      </c>
      <c r="KV226" s="293" t="str">
        <f>IF(AND(ISNUMBER(KV$14),ISNUMBER(MATCH($IC226,EH$15:EH$313,0))),$IC226,"")</f>
        <v/>
      </c>
      <c r="KW226" s="293" t="str">
        <f>IF(AND(ISNUMBER(KW$14),ISNUMBER(MATCH($IC226,EI$15:EI$313,0))),$IC226,"")</f>
        <v/>
      </c>
      <c r="KX226" s="293" t="str">
        <f>IF(AND(ISNUMBER(KX$14),ISNUMBER(MATCH($IC226,EJ$15:EJ$313,0))),$IC226,"")</f>
        <v/>
      </c>
      <c r="KY226" s="293" t="str">
        <f>IF(AND(ISNUMBER(KY$14),ISNUMBER(MATCH($IC226,EK$15:EK$313,0))),$IC226,"")</f>
        <v/>
      </c>
      <c r="KZ226" s="293"/>
      <c r="LA226" s="293"/>
      <c r="LB226" s="293"/>
      <c r="LC226" s="75">
        <f>COUNTIF(JX226:KY226,"="&amp;IC226)</f>
        <v>0</v>
      </c>
      <c r="LD226" s="71"/>
      <c r="LE226" s="71"/>
      <c r="LF226" s="71"/>
      <c r="LG226" s="71"/>
      <c r="LH226" s="71"/>
      <c r="LI226" s="71"/>
      <c r="LJ226" s="71"/>
      <c r="LK226" s="71"/>
      <c r="LL226" s="71"/>
      <c r="LM226" s="71"/>
      <c r="LN226" s="71"/>
      <c r="LO226" s="71"/>
      <c r="LP226" s="71"/>
      <c r="LQ226" s="71"/>
    </row>
    <row r="227" spans="1:329" ht="6" customHeight="1" x14ac:dyDescent="0.25">
      <c r="A227" s="80"/>
      <c r="B227" s="305">
        <f t="shared" si="456"/>
        <v>213</v>
      </c>
      <c r="C227" s="207" t="s">
        <v>648</v>
      </c>
      <c r="D227" s="207" t="s">
        <v>585</v>
      </c>
      <c r="E227" s="71"/>
      <c r="F227" s="260"/>
      <c r="G227" s="261"/>
      <c r="H227" s="262"/>
      <c r="I227" s="260"/>
      <c r="J227" s="261"/>
      <c r="K227" s="262"/>
      <c r="L227" s="260"/>
      <c r="M227" s="261"/>
      <c r="N227" s="262"/>
      <c r="O227" s="260"/>
      <c r="P227" s="261"/>
      <c r="Q227" s="262"/>
      <c r="R227" s="260"/>
      <c r="S227" s="261"/>
      <c r="T227" s="262"/>
      <c r="U227" s="260"/>
      <c r="V227" s="261"/>
      <c r="W227" s="262"/>
      <c r="X227" s="260"/>
      <c r="Y227" s="261"/>
      <c r="Z227" s="262"/>
      <c r="AA227" s="260"/>
      <c r="AB227" s="261"/>
      <c r="AC227" s="262"/>
      <c r="AD227" s="260"/>
      <c r="AE227" s="261"/>
      <c r="AF227" s="262"/>
      <c r="AG227" s="260"/>
      <c r="AH227" s="261"/>
      <c r="AI227" s="262"/>
      <c r="AJ227" s="260"/>
      <c r="AK227" s="261"/>
      <c r="AL227" s="262"/>
      <c r="AM227" s="260"/>
      <c r="AN227" s="261"/>
      <c r="AO227" s="262"/>
      <c r="AP227" s="283"/>
      <c r="AQ227" s="356"/>
      <c r="AR227" s="351"/>
      <c r="AS227" s="283"/>
      <c r="AT227" s="356"/>
      <c r="AU227" s="351"/>
      <c r="AV227" s="260"/>
      <c r="AW227" s="261"/>
      <c r="AX227" s="262"/>
      <c r="AY227" s="260"/>
      <c r="AZ227" s="261"/>
      <c r="BA227" s="262"/>
      <c r="BB227" s="260"/>
      <c r="BC227" s="261"/>
      <c r="BD227" s="262"/>
      <c r="BE227" s="260"/>
      <c r="BF227" s="261"/>
      <c r="BG227" s="262"/>
      <c r="BH227" s="260"/>
      <c r="BI227" s="261"/>
      <c r="BJ227" s="262"/>
      <c r="BK227" s="260"/>
      <c r="BL227" s="261"/>
      <c r="BM227" s="262"/>
      <c r="BN227" s="260"/>
      <c r="BO227" s="261"/>
      <c r="BP227" s="262"/>
      <c r="BQ227" s="260"/>
      <c r="BR227" s="261"/>
      <c r="BS227" s="262"/>
      <c r="BT227" s="260"/>
      <c r="BU227" s="261"/>
      <c r="BV227" s="262"/>
      <c r="BW227" s="260"/>
      <c r="BX227" s="261"/>
      <c r="BY227" s="262"/>
      <c r="BZ227" s="260"/>
      <c r="CA227" s="261"/>
      <c r="CB227" s="262"/>
      <c r="CC227" s="260"/>
      <c r="CD227" s="261"/>
      <c r="CE227" s="262"/>
      <c r="CF227" s="376" t="s">
        <v>2</v>
      </c>
      <c r="CG227" s="229"/>
      <c r="CH227" s="230"/>
      <c r="CI227" s="7" t="str">
        <f t="shared" si="361"/>
        <v/>
      </c>
      <c r="CJ227" s="7" t="str">
        <f t="shared" si="362"/>
        <v/>
      </c>
      <c r="CK227" s="7" t="str">
        <f t="shared" si="363"/>
        <v/>
      </c>
      <c r="CL227" s="7" t="str">
        <f t="shared" si="364"/>
        <v/>
      </c>
      <c r="CM227" s="7" t="str">
        <f t="shared" si="365"/>
        <v/>
      </c>
      <c r="CN227" s="7" t="str">
        <f t="shared" si="366"/>
        <v/>
      </c>
      <c r="CO227" s="7" t="str">
        <f t="shared" si="367"/>
        <v/>
      </c>
      <c r="CP227" s="7" t="str">
        <f t="shared" si="368"/>
        <v/>
      </c>
      <c r="CQ227" s="7" t="str">
        <f t="shared" si="369"/>
        <v/>
      </c>
      <c r="CR227" s="7" t="str">
        <f t="shared" si="370"/>
        <v/>
      </c>
      <c r="CS227" s="7" t="str">
        <f t="shared" si="371"/>
        <v/>
      </c>
      <c r="CT227" s="7" t="str">
        <f t="shared" si="372"/>
        <v/>
      </c>
      <c r="CU227" s="7" t="str">
        <f t="shared" si="373"/>
        <v/>
      </c>
      <c r="CV227" s="7" t="str">
        <f t="shared" si="374"/>
        <v/>
      </c>
      <c r="CW227" s="7" t="str">
        <f t="shared" si="375"/>
        <v/>
      </c>
      <c r="CX227" s="7" t="str">
        <f t="shared" si="376"/>
        <v/>
      </c>
      <c r="CY227" s="7" t="str">
        <f t="shared" si="377"/>
        <v/>
      </c>
      <c r="CZ227" s="7" t="str">
        <f t="shared" si="378"/>
        <v/>
      </c>
      <c r="DA227" s="7" t="str">
        <f t="shared" si="379"/>
        <v/>
      </c>
      <c r="DB227" s="7" t="str">
        <f t="shared" si="380"/>
        <v/>
      </c>
      <c r="DC227" s="7" t="str">
        <f t="shared" si="381"/>
        <v/>
      </c>
      <c r="DD227" s="7" t="str">
        <f t="shared" si="382"/>
        <v/>
      </c>
      <c r="DE227" s="7" t="str">
        <f t="shared" si="383"/>
        <v/>
      </c>
      <c r="DF227" s="7" t="str">
        <f t="shared" si="384"/>
        <v/>
      </c>
      <c r="DG227" s="7">
        <f t="shared" si="385"/>
        <v>51</v>
      </c>
      <c r="DH227" s="7" t="str">
        <f t="shared" si="386"/>
        <v/>
      </c>
      <c r="DI227" s="65" t="s">
        <v>2</v>
      </c>
      <c r="DJ227" s="309" t="str">
        <f t="shared" si="387"/>
        <v>-</v>
      </c>
      <c r="DK227" s="309" t="str">
        <f t="shared" si="388"/>
        <v>-</v>
      </c>
      <c r="DL227" s="309" t="str">
        <f t="shared" si="389"/>
        <v>-</v>
      </c>
      <c r="DM227" s="309" t="str">
        <f t="shared" si="390"/>
        <v>-</v>
      </c>
      <c r="DN227" s="309" t="str">
        <f t="shared" si="391"/>
        <v>-</v>
      </c>
      <c r="DO227" s="309" t="str">
        <f t="shared" si="392"/>
        <v>-</v>
      </c>
      <c r="DP227" s="309" t="str">
        <f t="shared" si="393"/>
        <v>-</v>
      </c>
      <c r="DQ227" s="309" t="str">
        <f t="shared" si="394"/>
        <v>-</v>
      </c>
      <c r="DR227" s="309" t="str">
        <f t="shared" si="395"/>
        <v>-</v>
      </c>
      <c r="DS227" s="309" t="str">
        <f t="shared" si="396"/>
        <v>-</v>
      </c>
      <c r="DT227" s="309" t="str">
        <f t="shared" si="397"/>
        <v>-</v>
      </c>
      <c r="DU227" s="309" t="str">
        <f t="shared" si="398"/>
        <v>-</v>
      </c>
      <c r="DV227" s="309" t="str">
        <f t="shared" si="399"/>
        <v>-</v>
      </c>
      <c r="DW227" s="309" t="str">
        <f t="shared" si="400"/>
        <v>-</v>
      </c>
      <c r="DX227" s="309" t="str">
        <f t="shared" si="401"/>
        <v>-</v>
      </c>
      <c r="DY227" s="309" t="str">
        <f t="shared" si="402"/>
        <v>-</v>
      </c>
      <c r="DZ227" s="309" t="str">
        <f t="shared" si="403"/>
        <v>-</v>
      </c>
      <c r="EA227" s="309" t="str">
        <f t="shared" si="404"/>
        <v>-</v>
      </c>
      <c r="EB227" s="309" t="str">
        <f t="shared" si="405"/>
        <v>-</v>
      </c>
      <c r="EC227" s="309" t="str">
        <f t="shared" si="406"/>
        <v>-</v>
      </c>
      <c r="ED227" s="309" t="str">
        <f t="shared" si="407"/>
        <v>-</v>
      </c>
      <c r="EE227" s="309" t="str">
        <f t="shared" si="408"/>
        <v>-</v>
      </c>
      <c r="EF227" s="309" t="str">
        <f t="shared" si="409"/>
        <v>-</v>
      </c>
      <c r="EG227" s="309" t="str">
        <f t="shared" si="410"/>
        <v>-</v>
      </c>
      <c r="EH227" s="309" t="str">
        <f t="shared" si="411"/>
        <v>ADV</v>
      </c>
      <c r="EI227" s="309" t="str">
        <f t="shared" si="412"/>
        <v>-</v>
      </c>
      <c r="EJ227" s="7"/>
      <c r="EK227" s="7"/>
      <c r="EL227" s="7"/>
      <c r="EM227" s="34"/>
      <c r="EN227" s="66" t="str">
        <f t="shared" si="413"/>
        <v>-</v>
      </c>
      <c r="EO227" s="66" t="str">
        <f t="shared" si="414"/>
        <v>-</v>
      </c>
      <c r="EP227" s="66" t="str">
        <f t="shared" si="415"/>
        <v>-</v>
      </c>
      <c r="EQ227" s="66" t="str">
        <f t="shared" si="416"/>
        <v>-</v>
      </c>
      <c r="ER227" s="66" t="str">
        <f t="shared" si="417"/>
        <v>-</v>
      </c>
      <c r="ES227" s="66" t="str">
        <f t="shared" si="418"/>
        <v>-</v>
      </c>
      <c r="ET227" s="66" t="str">
        <f t="shared" si="419"/>
        <v>-</v>
      </c>
      <c r="EU227" s="66" t="str">
        <f t="shared" si="420"/>
        <v>-</v>
      </c>
      <c r="EV227" s="66" t="str">
        <f t="shared" si="421"/>
        <v>-</v>
      </c>
      <c r="EW227" s="66" t="str">
        <f t="shared" si="422"/>
        <v>-</v>
      </c>
      <c r="EX227" s="66" t="str">
        <f t="shared" si="423"/>
        <v>-</v>
      </c>
      <c r="EY227" s="66" t="str">
        <f t="shared" si="424"/>
        <v>-</v>
      </c>
      <c r="EZ227" s="66" t="str">
        <f t="shared" si="425"/>
        <v>-</v>
      </c>
      <c r="FA227" s="66" t="str">
        <f t="shared" si="426"/>
        <v>-</v>
      </c>
      <c r="FB227" s="66" t="str">
        <f t="shared" si="427"/>
        <v>-</v>
      </c>
      <c r="FC227" s="66" t="str">
        <f t="shared" si="428"/>
        <v>-</v>
      </c>
      <c r="FD227" s="66" t="str">
        <f t="shared" si="429"/>
        <v>-</v>
      </c>
      <c r="FE227" s="66" t="str">
        <f t="shared" si="430"/>
        <v>-</v>
      </c>
      <c r="FF227" s="66" t="str">
        <f t="shared" si="431"/>
        <v>-</v>
      </c>
      <c r="FG227" s="66" t="str">
        <f t="shared" si="432"/>
        <v>-</v>
      </c>
      <c r="FH227" s="66" t="str">
        <f t="shared" si="433"/>
        <v>-</v>
      </c>
      <c r="FI227" s="66" t="str">
        <f t="shared" si="434"/>
        <v>-</v>
      </c>
      <c r="FJ227" s="66" t="str">
        <f t="shared" si="435"/>
        <v>-</v>
      </c>
      <c r="FK227" s="66" t="str">
        <f t="shared" si="436"/>
        <v>-</v>
      </c>
      <c r="FL227" s="66" t="str">
        <f t="shared" si="437"/>
        <v>-</v>
      </c>
      <c r="FM227" s="66" t="str">
        <f t="shared" si="438"/>
        <v>-</v>
      </c>
      <c r="FN227" s="7"/>
      <c r="FO227" s="7"/>
      <c r="FP227" s="7"/>
      <c r="FQ227" s="97"/>
      <c r="FR227" s="71"/>
      <c r="FS227" s="7">
        <f>IF(ISNUMBER(INDEX($CI$15:$DI$314,$B227,GC$5)),MAX(FS$14:FS226)+1,0)</f>
        <v>0</v>
      </c>
      <c r="FT227" s="7" t="str">
        <f t="shared" si="439"/>
        <v/>
      </c>
      <c r="FU227" s="7" t="str">
        <f t="shared" si="440"/>
        <v/>
      </c>
      <c r="FV227" s="291">
        <f t="shared" si="441"/>
        <v>213</v>
      </c>
      <c r="FW227" s="291" t="str">
        <f t="shared" si="442"/>
        <v/>
      </c>
      <c r="FX227" s="291"/>
      <c r="FY227" s="85" t="str">
        <f t="shared" si="443"/>
        <v/>
      </c>
      <c r="FZ227" s="338">
        <f t="shared" si="444"/>
        <v>0</v>
      </c>
      <c r="GA227" s="316" t="str">
        <f t="shared" si="445"/>
        <v/>
      </c>
      <c r="GB227" s="28" t="str">
        <f t="shared" si="446"/>
        <v/>
      </c>
      <c r="GC227" s="243"/>
      <c r="GD227" s="72"/>
      <c r="GE227" s="72"/>
      <c r="GF227" s="72"/>
      <c r="GG227" s="72"/>
      <c r="GH227" s="72"/>
      <c r="GI227" s="72"/>
      <c r="GJ227" s="72"/>
      <c r="GK227" s="72"/>
      <c r="GL227" s="72"/>
      <c r="GM227" s="72"/>
      <c r="GN227" s="72"/>
      <c r="GO227" s="279" t="str">
        <f>IF(IF(ISNUMBER(MATCH(INDEX($HA227:$LB227,1,GO$14),$GA$15:$GA$313,0)),1,"")=1,INDEX($HA227:$LB227,1,GO$14),"")</f>
        <v/>
      </c>
      <c r="GP227" s="286" t="str">
        <f t="shared" si="447"/>
        <v/>
      </c>
      <c r="GQ227" s="72"/>
      <c r="GR227" s="339" t="str">
        <f>IF(ISNUMBER(IF227),INDEX($GA$15:$GA$313,MATCH(IF227,$IE$15:$IE$190,0),1),"")</f>
        <v/>
      </c>
      <c r="GS227" s="341" t="str">
        <f t="shared" si="448"/>
        <v/>
      </c>
      <c r="GT227" s="340" t="str">
        <f t="shared" si="449"/>
        <v/>
      </c>
      <c r="GU227" s="72"/>
      <c r="GV227" s="72"/>
      <c r="GW227" s="72"/>
      <c r="GX227" s="72"/>
      <c r="GY227" s="72"/>
      <c r="GZ227" s="71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293">
        <f>IF(HA227&lt;&gt;"",MAX(HN$14:HN226)+1,0)</f>
        <v>0</v>
      </c>
      <c r="HO227" s="293">
        <f>IF(HB227&lt;&gt;"",MAX(HO$14:HO226)+1,0)</f>
        <v>0</v>
      </c>
      <c r="HP227" s="293">
        <f>IF(HC227&lt;&gt;"",MAX(HP$14:HP226)+1,0)</f>
        <v>0</v>
      </c>
      <c r="HQ227" s="293">
        <f>IF(HD227&lt;&gt;"",MAX(HQ$14:HQ226)+1,0)</f>
        <v>0</v>
      </c>
      <c r="HR227" s="293">
        <f>IF(HE227&lt;&gt;"",MAX(HR$14:HR226)+1,0)</f>
        <v>0</v>
      </c>
      <c r="HS227" s="293">
        <f>IF(HF227&lt;&gt;"",MAX(HS$14:HS226)+1,0)</f>
        <v>0</v>
      </c>
      <c r="HT227" s="293">
        <f>IF(HG227&lt;&gt;"",MAX(HT$14:HT226)+1,0)</f>
        <v>0</v>
      </c>
      <c r="HU227" s="293">
        <f>IF(HH227&lt;&gt;"",MAX(HU$14:HU226)+1,0)</f>
        <v>0</v>
      </c>
      <c r="HV227" s="293">
        <f>IF(HI227&lt;&gt;"",MAX(HV$14:HV226)+1,0)</f>
        <v>0</v>
      </c>
      <c r="HW227" s="293">
        <f>IF(HJ227&lt;&gt;"",MAX(HW$14:HW226)+1,0)</f>
        <v>0</v>
      </c>
      <c r="HX227" s="293">
        <f>IF(HK227&lt;&gt;"",MAX(HX$14:HX226)+1,0)</f>
        <v>0</v>
      </c>
      <c r="HY227" s="293">
        <f>IF(HL227&lt;&gt;"",MAX(HY$14:HY226)+1,0)</f>
        <v>0</v>
      </c>
      <c r="HZ227" s="75" t="str">
        <f t="shared" si="450"/>
        <v/>
      </c>
      <c r="IA227" s="75" t="str">
        <f t="shared" si="451"/>
        <v/>
      </c>
      <c r="IB227" s="75" t="str">
        <f t="shared" si="452"/>
        <v/>
      </c>
      <c r="IC227" s="75" t="str">
        <f t="shared" si="453"/>
        <v/>
      </c>
      <c r="ID227" s="395" t="str">
        <f t="shared" si="454"/>
        <v/>
      </c>
      <c r="IE227" s="394">
        <f>IF(ISNUMBER(MATCH(GA227,$IC$15:$IC$313,0)),0,MAX(IE$14:IE226)+1)</f>
        <v>0</v>
      </c>
      <c r="IF227" s="394" t="str">
        <f t="shared" si="455"/>
        <v/>
      </c>
      <c r="IG227" s="383"/>
      <c r="IH227" s="80"/>
      <c r="II227" s="19"/>
      <c r="IJ227" s="282"/>
      <c r="IK227" s="71"/>
      <c r="IL227" s="19"/>
      <c r="IM227" s="19"/>
      <c r="IN227" s="19"/>
      <c r="IO227" s="19"/>
      <c r="IP227" s="19"/>
      <c r="IQ227" s="19"/>
      <c r="IR227" s="19"/>
      <c r="IS227" s="19"/>
      <c r="IT227" s="19"/>
      <c r="IU227" s="19"/>
      <c r="IV227" s="19"/>
      <c r="IW227" s="19"/>
      <c r="IX227" s="19"/>
      <c r="IY227" s="19"/>
      <c r="IZ227" s="19"/>
      <c r="JW227" s="71"/>
      <c r="JX227" s="293" t="str">
        <f>IF(AND(ISNUMBER(JX$14),ISNUMBER(MATCH($IC227,DJ$15:DJ$313,0))),$IC227,"")</f>
        <v/>
      </c>
      <c r="JY227" s="293" t="str">
        <f>IF(AND(ISNUMBER(JY$14),ISNUMBER(MATCH($IC227,DK$15:DK$313,0))),$IC227,"")</f>
        <v/>
      </c>
      <c r="JZ227" s="293" t="str">
        <f>IF(AND(ISNUMBER(JZ$14),ISNUMBER(MATCH($IC227,DL$15:DL$313,0))),$IC227,"")</f>
        <v/>
      </c>
      <c r="KA227" s="293" t="str">
        <f>IF(AND(ISNUMBER(KA$14),ISNUMBER(MATCH($IC227,DM$15:DM$313,0))),$IC227,"")</f>
        <v/>
      </c>
      <c r="KB227" s="293" t="str">
        <f>IF(AND(ISNUMBER(KB$14),ISNUMBER(MATCH($IC227,DN$15:DN$313,0))),$IC227,"")</f>
        <v/>
      </c>
      <c r="KC227" s="293" t="str">
        <f>IF(AND(ISNUMBER(KC$14),ISNUMBER(MATCH($IC227,DO$15:DO$313,0))),$IC227,"")</f>
        <v/>
      </c>
      <c r="KD227" s="293" t="str">
        <f>IF(AND(ISNUMBER(KD$14),ISNUMBER(MATCH($IC227,DP$15:DP$313,0))),$IC227,"")</f>
        <v/>
      </c>
      <c r="KE227" s="293" t="str">
        <f>IF(AND(ISNUMBER(KE$14),ISNUMBER(MATCH($IC227,DQ$15:DQ$313,0))),$IC227,"")</f>
        <v/>
      </c>
      <c r="KF227" s="293" t="str">
        <f>IF(AND(ISNUMBER(KF$14),ISNUMBER(MATCH($IC227,DR$15:DR$313,0))),$IC227,"")</f>
        <v/>
      </c>
      <c r="KG227" s="293" t="str">
        <f>IF(AND(ISNUMBER(KG$14),ISNUMBER(MATCH($IC227,DS$15:DS$313,0))),$IC227,"")</f>
        <v/>
      </c>
      <c r="KH227" s="293" t="str">
        <f>IF(AND(ISNUMBER(KH$14),ISNUMBER(MATCH($IC227,DT$15:DT$313,0))),$IC227,"")</f>
        <v/>
      </c>
      <c r="KI227" s="293" t="str">
        <f>IF(AND(ISNUMBER(KI$14),ISNUMBER(MATCH($IC227,DU$15:DU$313,0))),$IC227,"")</f>
        <v/>
      </c>
      <c r="KJ227" s="293" t="str">
        <f>IF(AND(ISNUMBER(KJ$14),ISNUMBER(MATCH($IC227,DV$15:DV$313,0))),$IC227,"")</f>
        <v/>
      </c>
      <c r="KK227" s="293" t="str">
        <f>IF(AND(ISNUMBER(KK$14),ISNUMBER(MATCH($IC227,DW$15:DW$313,0))),$IC227,"")</f>
        <v/>
      </c>
      <c r="KL227" s="293" t="str">
        <f>IF(AND(ISNUMBER(KL$14),ISNUMBER(MATCH($IC227,DX$15:DX$313,0))),$IC227,"")</f>
        <v/>
      </c>
      <c r="KM227" s="293" t="str">
        <f>IF(AND(ISNUMBER(KM$14),ISNUMBER(MATCH($IC227,DY$15:DY$313,0))),$IC227,"")</f>
        <v/>
      </c>
      <c r="KN227" s="293" t="str">
        <f>IF(AND(ISNUMBER(KN$14),ISNUMBER(MATCH($IC227,DZ$15:DZ$313,0))),$IC227,"")</f>
        <v/>
      </c>
      <c r="KO227" s="293" t="str">
        <f>IF(AND(ISNUMBER(KO$14),ISNUMBER(MATCH($IC227,EA$15:EA$313,0))),$IC227,"")</f>
        <v/>
      </c>
      <c r="KP227" s="293" t="str">
        <f>IF(AND(ISNUMBER(KP$14),ISNUMBER(MATCH($IC227,EB$15:EB$313,0))),$IC227,"")</f>
        <v/>
      </c>
      <c r="KQ227" s="293" t="str">
        <f>IF(AND(ISNUMBER(KQ$14),ISNUMBER(MATCH($IC227,EC$15:EC$313,0))),$IC227,"")</f>
        <v/>
      </c>
      <c r="KR227" s="293" t="str">
        <f>IF(AND(ISNUMBER(KR$14),ISNUMBER(MATCH($IC227,ED$15:ED$313,0))),$IC227,"")</f>
        <v/>
      </c>
      <c r="KS227" s="293" t="str">
        <f>IF(AND(ISNUMBER(KS$14),ISNUMBER(MATCH($IC227,EE$15:EE$313,0))),$IC227,"")</f>
        <v/>
      </c>
      <c r="KT227" s="293" t="str">
        <f>IF(AND(ISNUMBER(KT$14),ISNUMBER(MATCH($IC227,EF$15:EF$313,0))),$IC227,"")</f>
        <v/>
      </c>
      <c r="KU227" s="293" t="str">
        <f>IF(AND(ISNUMBER(KU$14),ISNUMBER(MATCH($IC227,EG$15:EG$313,0))),$IC227,"")</f>
        <v/>
      </c>
      <c r="KV227" s="293" t="str">
        <f>IF(AND(ISNUMBER(KV$14),ISNUMBER(MATCH($IC227,EH$15:EH$313,0))),$IC227,"")</f>
        <v/>
      </c>
      <c r="KW227" s="293" t="str">
        <f>IF(AND(ISNUMBER(KW$14),ISNUMBER(MATCH($IC227,EI$15:EI$313,0))),$IC227,"")</f>
        <v/>
      </c>
      <c r="KX227" s="293" t="str">
        <f>IF(AND(ISNUMBER(KX$14),ISNUMBER(MATCH($IC227,EJ$15:EJ$313,0))),$IC227,"")</f>
        <v/>
      </c>
      <c r="KY227" s="293" t="str">
        <f>IF(AND(ISNUMBER(KY$14),ISNUMBER(MATCH($IC227,EK$15:EK$313,0))),$IC227,"")</f>
        <v/>
      </c>
      <c r="KZ227" s="293"/>
      <c r="LA227" s="293"/>
      <c r="LB227" s="293"/>
      <c r="LC227" s="75">
        <f>COUNTIF(JX227:KY227,"="&amp;IC227)</f>
        <v>0</v>
      </c>
      <c r="LD227" s="71"/>
      <c r="LE227" s="71"/>
      <c r="LF227" s="71"/>
      <c r="LG227" s="71"/>
      <c r="LH227" s="71"/>
      <c r="LI227" s="71"/>
      <c r="LJ227" s="71"/>
      <c r="LK227" s="71"/>
      <c r="LL227" s="71"/>
      <c r="LM227" s="71"/>
      <c r="LN227" s="71"/>
      <c r="LO227" s="71"/>
      <c r="LP227" s="71"/>
      <c r="LQ227" s="71"/>
    </row>
    <row r="228" spans="1:329" ht="6" customHeight="1" x14ac:dyDescent="0.25">
      <c r="A228" s="80"/>
      <c r="B228" s="305">
        <f t="shared" si="456"/>
        <v>214</v>
      </c>
      <c r="C228" s="207" t="s">
        <v>659</v>
      </c>
      <c r="D228" s="207" t="s">
        <v>586</v>
      </c>
      <c r="E228" s="71"/>
      <c r="F228" s="260"/>
      <c r="G228" s="261"/>
      <c r="H228" s="262"/>
      <c r="I228" s="260"/>
      <c r="J228" s="261"/>
      <c r="K228" s="262"/>
      <c r="L228" s="260"/>
      <c r="M228" s="261"/>
      <c r="N228" s="262"/>
      <c r="O228" s="260"/>
      <c r="P228" s="261"/>
      <c r="Q228" s="262"/>
      <c r="R228" s="260"/>
      <c r="S228" s="261"/>
      <c r="T228" s="262"/>
      <c r="U228" s="260"/>
      <c r="V228" s="261"/>
      <c r="W228" s="262"/>
      <c r="X228" s="260"/>
      <c r="Y228" s="261"/>
      <c r="Z228" s="262"/>
      <c r="AA228" s="260"/>
      <c r="AB228" s="261"/>
      <c r="AC228" s="262"/>
      <c r="AD228" s="260"/>
      <c r="AE228" s="261"/>
      <c r="AF228" s="262"/>
      <c r="AG228" s="260"/>
      <c r="AH228" s="261"/>
      <c r="AI228" s="262"/>
      <c r="AJ228" s="260"/>
      <c r="AK228" s="261"/>
      <c r="AL228" s="262"/>
      <c r="AM228" s="260"/>
      <c r="AN228" s="261"/>
      <c r="AO228" s="262"/>
      <c r="AP228" s="283"/>
      <c r="AQ228" s="356"/>
      <c r="AR228" s="351"/>
      <c r="AS228" s="283"/>
      <c r="AT228" s="356"/>
      <c r="AU228" s="351"/>
      <c r="AV228" s="260"/>
      <c r="AW228" s="261"/>
      <c r="AX228" s="262"/>
      <c r="AY228" s="260"/>
      <c r="AZ228" s="261"/>
      <c r="BA228" s="262"/>
      <c r="BB228" s="260"/>
      <c r="BC228" s="261"/>
      <c r="BD228" s="262"/>
      <c r="BE228" s="260"/>
      <c r="BF228" s="261"/>
      <c r="BG228" s="262"/>
      <c r="BH228" s="260"/>
      <c r="BI228" s="261"/>
      <c r="BJ228" s="262"/>
      <c r="BK228" s="260"/>
      <c r="BL228" s="261"/>
      <c r="BM228" s="262"/>
      <c r="BN228" s="260"/>
      <c r="BO228" s="261"/>
      <c r="BP228" s="262"/>
      <c r="BQ228" s="260"/>
      <c r="BR228" s="261"/>
      <c r="BS228" s="262"/>
      <c r="BT228" s="260"/>
      <c r="BU228" s="261"/>
      <c r="BV228" s="262"/>
      <c r="BW228" s="260"/>
      <c r="BX228" s="261"/>
      <c r="BY228" s="262"/>
      <c r="BZ228" s="260"/>
      <c r="CA228" s="261"/>
      <c r="CB228" s="262"/>
      <c r="CC228" s="260"/>
      <c r="CD228" s="261"/>
      <c r="CE228" s="262"/>
      <c r="CF228" s="376" t="s">
        <v>2</v>
      </c>
      <c r="CG228" s="229"/>
      <c r="CH228" s="230"/>
      <c r="CI228" s="7" t="str">
        <f t="shared" si="361"/>
        <v/>
      </c>
      <c r="CJ228" s="7" t="str">
        <f t="shared" si="362"/>
        <v/>
      </c>
      <c r="CK228" s="7" t="str">
        <f t="shared" si="363"/>
        <v/>
      </c>
      <c r="CL228" s="7" t="str">
        <f t="shared" si="364"/>
        <v/>
      </c>
      <c r="CM228" s="7" t="str">
        <f t="shared" si="365"/>
        <v/>
      </c>
      <c r="CN228" s="7" t="str">
        <f t="shared" si="366"/>
        <v/>
      </c>
      <c r="CO228" s="7" t="str">
        <f t="shared" si="367"/>
        <v/>
      </c>
      <c r="CP228" s="7" t="str">
        <f t="shared" si="368"/>
        <v/>
      </c>
      <c r="CQ228" s="7" t="str">
        <f t="shared" si="369"/>
        <v/>
      </c>
      <c r="CR228" s="7" t="str">
        <f t="shared" si="370"/>
        <v/>
      </c>
      <c r="CS228" s="7" t="str">
        <f t="shared" si="371"/>
        <v/>
      </c>
      <c r="CT228" s="7" t="str">
        <f t="shared" si="372"/>
        <v/>
      </c>
      <c r="CU228" s="7" t="str">
        <f t="shared" si="373"/>
        <v/>
      </c>
      <c r="CV228" s="7" t="str">
        <f t="shared" si="374"/>
        <v/>
      </c>
      <c r="CW228" s="7" t="str">
        <f t="shared" si="375"/>
        <v/>
      </c>
      <c r="CX228" s="7" t="str">
        <f t="shared" si="376"/>
        <v/>
      </c>
      <c r="CY228" s="7" t="str">
        <f t="shared" si="377"/>
        <v/>
      </c>
      <c r="CZ228" s="7" t="str">
        <f t="shared" si="378"/>
        <v/>
      </c>
      <c r="DA228" s="7" t="str">
        <f t="shared" si="379"/>
        <v/>
      </c>
      <c r="DB228" s="7" t="str">
        <f t="shared" si="380"/>
        <v/>
      </c>
      <c r="DC228" s="7" t="str">
        <f t="shared" si="381"/>
        <v/>
      </c>
      <c r="DD228" s="7" t="str">
        <f t="shared" si="382"/>
        <v/>
      </c>
      <c r="DE228" s="7" t="str">
        <f t="shared" si="383"/>
        <v/>
      </c>
      <c r="DF228" s="7" t="str">
        <f t="shared" si="384"/>
        <v/>
      </c>
      <c r="DG228" s="7">
        <f t="shared" si="385"/>
        <v>66</v>
      </c>
      <c r="DH228" s="7" t="str">
        <f t="shared" si="386"/>
        <v/>
      </c>
      <c r="DI228" s="65" t="s">
        <v>2</v>
      </c>
      <c r="DJ228" s="309" t="str">
        <f t="shared" si="387"/>
        <v>-</v>
      </c>
      <c r="DK228" s="309" t="str">
        <f t="shared" si="388"/>
        <v>-</v>
      </c>
      <c r="DL228" s="309" t="str">
        <f t="shared" si="389"/>
        <v>-</v>
      </c>
      <c r="DM228" s="309" t="str">
        <f t="shared" si="390"/>
        <v>-</v>
      </c>
      <c r="DN228" s="309" t="str">
        <f t="shared" si="391"/>
        <v>-</v>
      </c>
      <c r="DO228" s="309" t="str">
        <f t="shared" si="392"/>
        <v>-</v>
      </c>
      <c r="DP228" s="309" t="str">
        <f t="shared" si="393"/>
        <v>-</v>
      </c>
      <c r="DQ228" s="309" t="str">
        <f t="shared" si="394"/>
        <v>-</v>
      </c>
      <c r="DR228" s="309" t="str">
        <f t="shared" si="395"/>
        <v>-</v>
      </c>
      <c r="DS228" s="309" t="str">
        <f t="shared" si="396"/>
        <v>-</v>
      </c>
      <c r="DT228" s="309" t="str">
        <f t="shared" si="397"/>
        <v>-</v>
      </c>
      <c r="DU228" s="309" t="str">
        <f t="shared" si="398"/>
        <v>-</v>
      </c>
      <c r="DV228" s="309" t="str">
        <f t="shared" si="399"/>
        <v>-</v>
      </c>
      <c r="DW228" s="309" t="str">
        <f t="shared" si="400"/>
        <v>-</v>
      </c>
      <c r="DX228" s="309" t="str">
        <f t="shared" si="401"/>
        <v>-</v>
      </c>
      <c r="DY228" s="309" t="str">
        <f t="shared" si="402"/>
        <v>-</v>
      </c>
      <c r="DZ228" s="309" t="str">
        <f t="shared" si="403"/>
        <v>-</v>
      </c>
      <c r="EA228" s="309" t="str">
        <f t="shared" si="404"/>
        <v>-</v>
      </c>
      <c r="EB228" s="309" t="str">
        <f t="shared" si="405"/>
        <v>-</v>
      </c>
      <c r="EC228" s="309" t="str">
        <f t="shared" si="406"/>
        <v>-</v>
      </c>
      <c r="ED228" s="309" t="str">
        <f t="shared" si="407"/>
        <v>-</v>
      </c>
      <c r="EE228" s="309" t="str">
        <f t="shared" si="408"/>
        <v>-</v>
      </c>
      <c r="EF228" s="309" t="str">
        <f t="shared" si="409"/>
        <v>-</v>
      </c>
      <c r="EG228" s="309" t="str">
        <f t="shared" si="410"/>
        <v>-</v>
      </c>
      <c r="EH228" s="309" t="str">
        <f t="shared" si="411"/>
        <v>GCG</v>
      </c>
      <c r="EI228" s="309" t="str">
        <f t="shared" si="412"/>
        <v>-</v>
      </c>
      <c r="EJ228" s="7"/>
      <c r="EK228" s="7"/>
      <c r="EL228" s="7"/>
      <c r="EM228" s="34"/>
      <c r="EN228" s="66" t="str">
        <f t="shared" si="413"/>
        <v>-</v>
      </c>
      <c r="EO228" s="66" t="str">
        <f t="shared" si="414"/>
        <v>-</v>
      </c>
      <c r="EP228" s="66" t="str">
        <f t="shared" si="415"/>
        <v>-</v>
      </c>
      <c r="EQ228" s="66" t="str">
        <f t="shared" si="416"/>
        <v>-</v>
      </c>
      <c r="ER228" s="66" t="str">
        <f t="shared" si="417"/>
        <v>-</v>
      </c>
      <c r="ES228" s="66" t="str">
        <f t="shared" si="418"/>
        <v>-</v>
      </c>
      <c r="ET228" s="66" t="str">
        <f t="shared" si="419"/>
        <v>-</v>
      </c>
      <c r="EU228" s="66" t="str">
        <f t="shared" si="420"/>
        <v>-</v>
      </c>
      <c r="EV228" s="66" t="str">
        <f t="shared" si="421"/>
        <v>-</v>
      </c>
      <c r="EW228" s="66" t="str">
        <f t="shared" si="422"/>
        <v>-</v>
      </c>
      <c r="EX228" s="66" t="str">
        <f t="shared" si="423"/>
        <v>-</v>
      </c>
      <c r="EY228" s="66" t="str">
        <f t="shared" si="424"/>
        <v>-</v>
      </c>
      <c r="EZ228" s="66" t="str">
        <f t="shared" si="425"/>
        <v>-</v>
      </c>
      <c r="FA228" s="66" t="str">
        <f t="shared" si="426"/>
        <v>-</v>
      </c>
      <c r="FB228" s="66" t="str">
        <f t="shared" si="427"/>
        <v>-</v>
      </c>
      <c r="FC228" s="66" t="str">
        <f t="shared" si="428"/>
        <v>-</v>
      </c>
      <c r="FD228" s="66" t="str">
        <f t="shared" si="429"/>
        <v>-</v>
      </c>
      <c r="FE228" s="66" t="str">
        <f t="shared" si="430"/>
        <v>-</v>
      </c>
      <c r="FF228" s="66" t="str">
        <f t="shared" si="431"/>
        <v>-</v>
      </c>
      <c r="FG228" s="66" t="str">
        <f t="shared" si="432"/>
        <v>-</v>
      </c>
      <c r="FH228" s="66" t="str">
        <f t="shared" si="433"/>
        <v>-</v>
      </c>
      <c r="FI228" s="66" t="str">
        <f t="shared" si="434"/>
        <v>-</v>
      </c>
      <c r="FJ228" s="66" t="str">
        <f t="shared" si="435"/>
        <v>-</v>
      </c>
      <c r="FK228" s="66" t="str">
        <f t="shared" si="436"/>
        <v>-</v>
      </c>
      <c r="FL228" s="66" t="str">
        <f t="shared" si="437"/>
        <v>-</v>
      </c>
      <c r="FM228" s="66" t="str">
        <f t="shared" si="438"/>
        <v>-</v>
      </c>
      <c r="FN228" s="7"/>
      <c r="FO228" s="7"/>
      <c r="FP228" s="7"/>
      <c r="FQ228" s="97"/>
      <c r="FR228" s="71"/>
      <c r="FS228" s="7">
        <f>IF(ISNUMBER(INDEX($CI$15:$DI$314,$B228,GC$5)),MAX(FS$14:FS227)+1,0)</f>
        <v>0</v>
      </c>
      <c r="FT228" s="7" t="str">
        <f t="shared" si="439"/>
        <v/>
      </c>
      <c r="FU228" s="7" t="str">
        <f t="shared" si="440"/>
        <v/>
      </c>
      <c r="FV228" s="291">
        <f t="shared" si="441"/>
        <v>214</v>
      </c>
      <c r="FW228" s="291" t="str">
        <f t="shared" si="442"/>
        <v/>
      </c>
      <c r="FX228" s="291"/>
      <c r="FY228" s="85" t="str">
        <f t="shared" si="443"/>
        <v/>
      </c>
      <c r="FZ228" s="338">
        <f t="shared" si="444"/>
        <v>0</v>
      </c>
      <c r="GA228" s="316" t="str">
        <f t="shared" si="445"/>
        <v/>
      </c>
      <c r="GB228" s="28" t="str">
        <f t="shared" si="446"/>
        <v/>
      </c>
      <c r="GC228" s="243"/>
      <c r="GD228" s="72"/>
      <c r="GE228" s="72"/>
      <c r="GF228" s="72"/>
      <c r="GG228" s="72"/>
      <c r="GH228" s="72"/>
      <c r="GI228" s="72"/>
      <c r="GJ228" s="72"/>
      <c r="GK228" s="72"/>
      <c r="GL228" s="72"/>
      <c r="GM228" s="72"/>
      <c r="GN228" s="72"/>
      <c r="GO228" s="279" t="str">
        <f>IF(IF(ISNUMBER(MATCH(INDEX($HA228:$LB228,1,GO$14),$GA$15:$GA$313,0)),1,"")=1,INDEX($HA228:$LB228,1,GO$14),"")</f>
        <v/>
      </c>
      <c r="GP228" s="286" t="str">
        <f t="shared" si="447"/>
        <v/>
      </c>
      <c r="GQ228" s="72"/>
      <c r="GR228" s="339" t="str">
        <f>IF(ISNUMBER(IF228),INDEX($GA$15:$GA$313,MATCH(IF228,$IE$15:$IE$190,0),1),"")</f>
        <v/>
      </c>
      <c r="GS228" s="341" t="str">
        <f t="shared" si="448"/>
        <v/>
      </c>
      <c r="GT228" s="340" t="str">
        <f t="shared" si="449"/>
        <v/>
      </c>
      <c r="GU228" s="72"/>
      <c r="GV228" s="72"/>
      <c r="GW228" s="72"/>
      <c r="GX228" s="72"/>
      <c r="GY228" s="72"/>
      <c r="GZ228" s="71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293">
        <f>IF(HA228&lt;&gt;"",MAX(HN$14:HN227)+1,0)</f>
        <v>0</v>
      </c>
      <c r="HO228" s="293">
        <f>IF(HB228&lt;&gt;"",MAX(HO$14:HO227)+1,0)</f>
        <v>0</v>
      </c>
      <c r="HP228" s="293">
        <f>IF(HC228&lt;&gt;"",MAX(HP$14:HP227)+1,0)</f>
        <v>0</v>
      </c>
      <c r="HQ228" s="293">
        <f>IF(HD228&lt;&gt;"",MAX(HQ$14:HQ227)+1,0)</f>
        <v>0</v>
      </c>
      <c r="HR228" s="293">
        <f>IF(HE228&lt;&gt;"",MAX(HR$14:HR227)+1,0)</f>
        <v>0</v>
      </c>
      <c r="HS228" s="293">
        <f>IF(HF228&lt;&gt;"",MAX(HS$14:HS227)+1,0)</f>
        <v>0</v>
      </c>
      <c r="HT228" s="293">
        <f>IF(HG228&lt;&gt;"",MAX(HT$14:HT227)+1,0)</f>
        <v>0</v>
      </c>
      <c r="HU228" s="293">
        <f>IF(HH228&lt;&gt;"",MAX(HU$14:HU227)+1,0)</f>
        <v>0</v>
      </c>
      <c r="HV228" s="293">
        <f>IF(HI228&lt;&gt;"",MAX(HV$14:HV227)+1,0)</f>
        <v>0</v>
      </c>
      <c r="HW228" s="293">
        <f>IF(HJ228&lt;&gt;"",MAX(HW$14:HW227)+1,0)</f>
        <v>0</v>
      </c>
      <c r="HX228" s="293">
        <f>IF(HK228&lt;&gt;"",MAX(HX$14:HX227)+1,0)</f>
        <v>0</v>
      </c>
      <c r="HY228" s="293">
        <f>IF(HL228&lt;&gt;"",MAX(HY$14:HY227)+1,0)</f>
        <v>0</v>
      </c>
      <c r="HZ228" s="75" t="str">
        <f t="shared" si="450"/>
        <v/>
      </c>
      <c r="IA228" s="75" t="str">
        <f t="shared" si="451"/>
        <v/>
      </c>
      <c r="IB228" s="75" t="str">
        <f t="shared" si="452"/>
        <v/>
      </c>
      <c r="IC228" s="75" t="str">
        <f t="shared" si="453"/>
        <v/>
      </c>
      <c r="ID228" s="395" t="str">
        <f t="shared" si="454"/>
        <v/>
      </c>
      <c r="IE228" s="394">
        <f>IF(ISNUMBER(MATCH(GA228,$IC$15:$IC$313,0)),0,MAX(IE$14:IE227)+1)</f>
        <v>0</v>
      </c>
      <c r="IF228" s="394" t="str">
        <f t="shared" si="455"/>
        <v/>
      </c>
      <c r="IG228" s="383"/>
      <c r="IH228" s="80"/>
      <c r="II228" s="19"/>
      <c r="IJ228" s="282"/>
      <c r="IK228" s="71"/>
      <c r="IL228" s="19"/>
      <c r="IM228" s="19"/>
      <c r="IN228" s="19"/>
      <c r="IO228" s="19"/>
      <c r="IP228" s="19"/>
      <c r="IQ228" s="19"/>
      <c r="IR228" s="19"/>
      <c r="IS228" s="19"/>
      <c r="IT228" s="19"/>
      <c r="IU228" s="19"/>
      <c r="IV228" s="19"/>
      <c r="IW228" s="19"/>
      <c r="IX228" s="19"/>
      <c r="IY228" s="19"/>
      <c r="IZ228" s="19"/>
      <c r="JW228" s="71"/>
      <c r="JX228" s="293" t="str">
        <f>IF(AND(ISNUMBER(JX$14),ISNUMBER(MATCH($IC228,DJ$15:DJ$313,0))),$IC228,"")</f>
        <v/>
      </c>
      <c r="JY228" s="293" t="str">
        <f>IF(AND(ISNUMBER(JY$14),ISNUMBER(MATCH($IC228,DK$15:DK$313,0))),$IC228,"")</f>
        <v/>
      </c>
      <c r="JZ228" s="293" t="str">
        <f>IF(AND(ISNUMBER(JZ$14),ISNUMBER(MATCH($IC228,DL$15:DL$313,0))),$IC228,"")</f>
        <v/>
      </c>
      <c r="KA228" s="293" t="str">
        <f>IF(AND(ISNUMBER(KA$14),ISNUMBER(MATCH($IC228,DM$15:DM$313,0))),$IC228,"")</f>
        <v/>
      </c>
      <c r="KB228" s="293" t="str">
        <f>IF(AND(ISNUMBER(KB$14),ISNUMBER(MATCH($IC228,DN$15:DN$313,0))),$IC228,"")</f>
        <v/>
      </c>
      <c r="KC228" s="293" t="str">
        <f>IF(AND(ISNUMBER(KC$14),ISNUMBER(MATCH($IC228,DO$15:DO$313,0))),$IC228,"")</f>
        <v/>
      </c>
      <c r="KD228" s="293" t="str">
        <f>IF(AND(ISNUMBER(KD$14),ISNUMBER(MATCH($IC228,DP$15:DP$313,0))),$IC228,"")</f>
        <v/>
      </c>
      <c r="KE228" s="293" t="str">
        <f>IF(AND(ISNUMBER(KE$14),ISNUMBER(MATCH($IC228,DQ$15:DQ$313,0))),$IC228,"")</f>
        <v/>
      </c>
      <c r="KF228" s="293" t="str">
        <f>IF(AND(ISNUMBER(KF$14),ISNUMBER(MATCH($IC228,DR$15:DR$313,0))),$IC228,"")</f>
        <v/>
      </c>
      <c r="KG228" s="293" t="str">
        <f>IF(AND(ISNUMBER(KG$14),ISNUMBER(MATCH($IC228,DS$15:DS$313,0))),$IC228,"")</f>
        <v/>
      </c>
      <c r="KH228" s="293" t="str">
        <f>IF(AND(ISNUMBER(KH$14),ISNUMBER(MATCH($IC228,DT$15:DT$313,0))),$IC228,"")</f>
        <v/>
      </c>
      <c r="KI228" s="293" t="str">
        <f>IF(AND(ISNUMBER(KI$14),ISNUMBER(MATCH($IC228,DU$15:DU$313,0))),$IC228,"")</f>
        <v/>
      </c>
      <c r="KJ228" s="293" t="str">
        <f>IF(AND(ISNUMBER(KJ$14),ISNUMBER(MATCH($IC228,DV$15:DV$313,0))),$IC228,"")</f>
        <v/>
      </c>
      <c r="KK228" s="293" t="str">
        <f>IF(AND(ISNUMBER(KK$14),ISNUMBER(MATCH($IC228,DW$15:DW$313,0))),$IC228,"")</f>
        <v/>
      </c>
      <c r="KL228" s="293" t="str">
        <f>IF(AND(ISNUMBER(KL$14),ISNUMBER(MATCH($IC228,DX$15:DX$313,0))),$IC228,"")</f>
        <v/>
      </c>
      <c r="KM228" s="293" t="str">
        <f>IF(AND(ISNUMBER(KM$14),ISNUMBER(MATCH($IC228,DY$15:DY$313,0))),$IC228,"")</f>
        <v/>
      </c>
      <c r="KN228" s="293" t="str">
        <f>IF(AND(ISNUMBER(KN$14),ISNUMBER(MATCH($IC228,DZ$15:DZ$313,0))),$IC228,"")</f>
        <v/>
      </c>
      <c r="KO228" s="293" t="str">
        <f>IF(AND(ISNUMBER(KO$14),ISNUMBER(MATCH($IC228,EA$15:EA$313,0))),$IC228,"")</f>
        <v/>
      </c>
      <c r="KP228" s="293" t="str">
        <f>IF(AND(ISNUMBER(KP$14),ISNUMBER(MATCH($IC228,EB$15:EB$313,0))),$IC228,"")</f>
        <v/>
      </c>
      <c r="KQ228" s="293" t="str">
        <f>IF(AND(ISNUMBER(KQ$14),ISNUMBER(MATCH($IC228,EC$15:EC$313,0))),$IC228,"")</f>
        <v/>
      </c>
      <c r="KR228" s="293" t="str">
        <f>IF(AND(ISNUMBER(KR$14),ISNUMBER(MATCH($IC228,ED$15:ED$313,0))),$IC228,"")</f>
        <v/>
      </c>
      <c r="KS228" s="293" t="str">
        <f>IF(AND(ISNUMBER(KS$14),ISNUMBER(MATCH($IC228,EE$15:EE$313,0))),$IC228,"")</f>
        <v/>
      </c>
      <c r="KT228" s="293" t="str">
        <f>IF(AND(ISNUMBER(KT$14),ISNUMBER(MATCH($IC228,EF$15:EF$313,0))),$IC228,"")</f>
        <v/>
      </c>
      <c r="KU228" s="293" t="str">
        <f>IF(AND(ISNUMBER(KU$14),ISNUMBER(MATCH($IC228,EG$15:EG$313,0))),$IC228,"")</f>
        <v/>
      </c>
      <c r="KV228" s="293" t="str">
        <f>IF(AND(ISNUMBER(KV$14),ISNUMBER(MATCH($IC228,EH$15:EH$313,0))),$IC228,"")</f>
        <v/>
      </c>
      <c r="KW228" s="293" t="str">
        <f>IF(AND(ISNUMBER(KW$14),ISNUMBER(MATCH($IC228,EI$15:EI$313,0))),$IC228,"")</f>
        <v/>
      </c>
      <c r="KX228" s="293" t="str">
        <f>IF(AND(ISNUMBER(KX$14),ISNUMBER(MATCH($IC228,EJ$15:EJ$313,0))),$IC228,"")</f>
        <v/>
      </c>
      <c r="KY228" s="293" t="str">
        <f>IF(AND(ISNUMBER(KY$14),ISNUMBER(MATCH($IC228,EK$15:EK$313,0))),$IC228,"")</f>
        <v/>
      </c>
      <c r="KZ228" s="293"/>
      <c r="LA228" s="293"/>
      <c r="LB228" s="293"/>
      <c r="LC228" s="75">
        <f>COUNTIF(JX228:KY228,"="&amp;IC228)</f>
        <v>0</v>
      </c>
      <c r="LD228" s="71"/>
      <c r="LE228" s="71"/>
      <c r="LF228" s="71"/>
      <c r="LG228" s="71"/>
      <c r="LH228" s="71"/>
      <c r="LI228" s="71"/>
      <c r="LJ228" s="71"/>
      <c r="LK228" s="71"/>
      <c r="LL228" s="71"/>
      <c r="LM228" s="71"/>
      <c r="LN228" s="71"/>
      <c r="LO228" s="71"/>
      <c r="LP228" s="71"/>
      <c r="LQ228" s="71"/>
    </row>
    <row r="229" spans="1:329" ht="6" customHeight="1" x14ac:dyDescent="0.25">
      <c r="A229" s="80"/>
      <c r="B229" s="305">
        <f t="shared" si="456"/>
        <v>215</v>
      </c>
      <c r="C229" s="207" t="s">
        <v>649</v>
      </c>
      <c r="D229" s="207" t="s">
        <v>587</v>
      </c>
      <c r="E229" s="71"/>
      <c r="F229" s="260"/>
      <c r="G229" s="261"/>
      <c r="H229" s="262"/>
      <c r="I229" s="260"/>
      <c r="J229" s="261"/>
      <c r="K229" s="262"/>
      <c r="L229" s="260"/>
      <c r="M229" s="261"/>
      <c r="N229" s="262"/>
      <c r="O229" s="260"/>
      <c r="P229" s="261"/>
      <c r="Q229" s="262"/>
      <c r="R229" s="260"/>
      <c r="S229" s="261"/>
      <c r="T229" s="262"/>
      <c r="U229" s="260"/>
      <c r="V229" s="261"/>
      <c r="W229" s="262"/>
      <c r="X229" s="260"/>
      <c r="Y229" s="261"/>
      <c r="Z229" s="262"/>
      <c r="AA229" s="260"/>
      <c r="AB229" s="261"/>
      <c r="AC229" s="262"/>
      <c r="AD229" s="260"/>
      <c r="AE229" s="261"/>
      <c r="AF229" s="262"/>
      <c r="AG229" s="260"/>
      <c r="AH229" s="261"/>
      <c r="AI229" s="262"/>
      <c r="AJ229" s="260"/>
      <c r="AK229" s="261"/>
      <c r="AL229" s="262"/>
      <c r="AM229" s="260"/>
      <c r="AN229" s="261"/>
      <c r="AO229" s="262"/>
      <c r="AP229" s="283"/>
      <c r="AQ229" s="356"/>
      <c r="AR229" s="351"/>
      <c r="AS229" s="283"/>
      <c r="AT229" s="356"/>
      <c r="AU229" s="351"/>
      <c r="AV229" s="260"/>
      <c r="AW229" s="261"/>
      <c r="AX229" s="262"/>
      <c r="AY229" s="260"/>
      <c r="AZ229" s="261"/>
      <c r="BA229" s="262"/>
      <c r="BB229" s="260"/>
      <c r="BC229" s="261"/>
      <c r="BD229" s="262"/>
      <c r="BE229" s="260"/>
      <c r="BF229" s="261"/>
      <c r="BG229" s="262"/>
      <c r="BH229" s="260"/>
      <c r="BI229" s="261"/>
      <c r="BJ229" s="262"/>
      <c r="BK229" s="260"/>
      <c r="BL229" s="261"/>
      <c r="BM229" s="262"/>
      <c r="BN229" s="260"/>
      <c r="BO229" s="261"/>
      <c r="BP229" s="262"/>
      <c r="BQ229" s="260"/>
      <c r="BR229" s="261"/>
      <c r="BS229" s="262"/>
      <c r="BT229" s="260"/>
      <c r="BU229" s="261"/>
      <c r="BV229" s="262"/>
      <c r="BW229" s="260"/>
      <c r="BX229" s="261"/>
      <c r="BY229" s="262"/>
      <c r="BZ229" s="260"/>
      <c r="CA229" s="261"/>
      <c r="CB229" s="262"/>
      <c r="CC229" s="260"/>
      <c r="CD229" s="261"/>
      <c r="CE229" s="262"/>
      <c r="CF229" s="376" t="s">
        <v>2</v>
      </c>
      <c r="CG229" s="229"/>
      <c r="CH229" s="230"/>
      <c r="CI229" s="7" t="str">
        <f t="shared" si="361"/>
        <v/>
      </c>
      <c r="CJ229" s="7" t="str">
        <f t="shared" si="362"/>
        <v/>
      </c>
      <c r="CK229" s="7" t="str">
        <f t="shared" si="363"/>
        <v/>
      </c>
      <c r="CL229" s="7" t="str">
        <f t="shared" si="364"/>
        <v/>
      </c>
      <c r="CM229" s="7" t="str">
        <f t="shared" si="365"/>
        <v/>
      </c>
      <c r="CN229" s="7" t="str">
        <f t="shared" si="366"/>
        <v/>
      </c>
      <c r="CO229" s="7" t="str">
        <f t="shared" si="367"/>
        <v/>
      </c>
      <c r="CP229" s="7" t="str">
        <f t="shared" si="368"/>
        <v/>
      </c>
      <c r="CQ229" s="7" t="str">
        <f t="shared" si="369"/>
        <v/>
      </c>
      <c r="CR229" s="7" t="str">
        <f t="shared" si="370"/>
        <v/>
      </c>
      <c r="CS229" s="7" t="str">
        <f t="shared" si="371"/>
        <v/>
      </c>
      <c r="CT229" s="7" t="str">
        <f t="shared" si="372"/>
        <v/>
      </c>
      <c r="CU229" s="7" t="str">
        <f t="shared" si="373"/>
        <v/>
      </c>
      <c r="CV229" s="7" t="str">
        <f t="shared" si="374"/>
        <v/>
      </c>
      <c r="CW229" s="7" t="str">
        <f t="shared" si="375"/>
        <v/>
      </c>
      <c r="CX229" s="7" t="str">
        <f t="shared" si="376"/>
        <v/>
      </c>
      <c r="CY229" s="7" t="str">
        <f t="shared" si="377"/>
        <v/>
      </c>
      <c r="CZ229" s="7" t="str">
        <f t="shared" si="378"/>
        <v/>
      </c>
      <c r="DA229" s="7" t="str">
        <f t="shared" si="379"/>
        <v/>
      </c>
      <c r="DB229" s="7" t="str">
        <f t="shared" si="380"/>
        <v/>
      </c>
      <c r="DC229" s="7" t="str">
        <f t="shared" si="381"/>
        <v/>
      </c>
      <c r="DD229" s="7" t="str">
        <f t="shared" si="382"/>
        <v/>
      </c>
      <c r="DE229" s="7" t="str">
        <f t="shared" si="383"/>
        <v/>
      </c>
      <c r="DF229" s="7" t="str">
        <f t="shared" si="384"/>
        <v/>
      </c>
      <c r="DG229" s="7">
        <f t="shared" si="385"/>
        <v>81</v>
      </c>
      <c r="DH229" s="7" t="str">
        <f t="shared" si="386"/>
        <v/>
      </c>
      <c r="DI229" s="65" t="s">
        <v>2</v>
      </c>
      <c r="DJ229" s="309" t="str">
        <f t="shared" si="387"/>
        <v>-</v>
      </c>
      <c r="DK229" s="309" t="str">
        <f t="shared" si="388"/>
        <v>-</v>
      </c>
      <c r="DL229" s="309" t="str">
        <f t="shared" si="389"/>
        <v>-</v>
      </c>
      <c r="DM229" s="309" t="str">
        <f t="shared" si="390"/>
        <v>-</v>
      </c>
      <c r="DN229" s="309" t="str">
        <f t="shared" si="391"/>
        <v>-</v>
      </c>
      <c r="DO229" s="309" t="str">
        <f t="shared" si="392"/>
        <v>-</v>
      </c>
      <c r="DP229" s="309" t="str">
        <f t="shared" si="393"/>
        <v>-</v>
      </c>
      <c r="DQ229" s="309" t="str">
        <f t="shared" si="394"/>
        <v>-</v>
      </c>
      <c r="DR229" s="309" t="str">
        <f t="shared" si="395"/>
        <v>-</v>
      </c>
      <c r="DS229" s="309" t="str">
        <f t="shared" si="396"/>
        <v>-</v>
      </c>
      <c r="DT229" s="309" t="str">
        <f t="shared" si="397"/>
        <v>-</v>
      </c>
      <c r="DU229" s="309" t="str">
        <f t="shared" si="398"/>
        <v>-</v>
      </c>
      <c r="DV229" s="309" t="str">
        <f t="shared" si="399"/>
        <v>-</v>
      </c>
      <c r="DW229" s="309" t="str">
        <f t="shared" si="400"/>
        <v>-</v>
      </c>
      <c r="DX229" s="309" t="str">
        <f t="shared" si="401"/>
        <v>-</v>
      </c>
      <c r="DY229" s="309" t="str">
        <f t="shared" si="402"/>
        <v>-</v>
      </c>
      <c r="DZ229" s="309" t="str">
        <f t="shared" si="403"/>
        <v>-</v>
      </c>
      <c r="EA229" s="309" t="str">
        <f t="shared" si="404"/>
        <v>-</v>
      </c>
      <c r="EB229" s="309" t="str">
        <f t="shared" si="405"/>
        <v>-</v>
      </c>
      <c r="EC229" s="309" t="str">
        <f t="shared" si="406"/>
        <v>-</v>
      </c>
      <c r="ED229" s="309" t="str">
        <f t="shared" si="407"/>
        <v>-</v>
      </c>
      <c r="EE229" s="309" t="str">
        <f t="shared" si="408"/>
        <v>-</v>
      </c>
      <c r="EF229" s="309" t="str">
        <f t="shared" si="409"/>
        <v>-</v>
      </c>
      <c r="EG229" s="309" t="str">
        <f t="shared" si="410"/>
        <v>-</v>
      </c>
      <c r="EH229" s="309" t="str">
        <f t="shared" si="411"/>
        <v>DSP</v>
      </c>
      <c r="EI229" s="309" t="str">
        <f t="shared" si="412"/>
        <v>-</v>
      </c>
      <c r="EJ229" s="7"/>
      <c r="EK229" s="7"/>
      <c r="EL229" s="7"/>
      <c r="EM229" s="34"/>
      <c r="EN229" s="66" t="str">
        <f t="shared" si="413"/>
        <v>-</v>
      </c>
      <c r="EO229" s="66" t="str">
        <f t="shared" si="414"/>
        <v>-</v>
      </c>
      <c r="EP229" s="66" t="str">
        <f t="shared" si="415"/>
        <v>-</v>
      </c>
      <c r="EQ229" s="66" t="str">
        <f t="shared" si="416"/>
        <v>-</v>
      </c>
      <c r="ER229" s="66" t="str">
        <f t="shared" si="417"/>
        <v>-</v>
      </c>
      <c r="ES229" s="66" t="str">
        <f t="shared" si="418"/>
        <v>-</v>
      </c>
      <c r="ET229" s="66" t="str">
        <f t="shared" si="419"/>
        <v>-</v>
      </c>
      <c r="EU229" s="66" t="str">
        <f t="shared" si="420"/>
        <v>-</v>
      </c>
      <c r="EV229" s="66" t="str">
        <f t="shared" si="421"/>
        <v>-</v>
      </c>
      <c r="EW229" s="66" t="str">
        <f t="shared" si="422"/>
        <v>-</v>
      </c>
      <c r="EX229" s="66" t="str">
        <f t="shared" si="423"/>
        <v>-</v>
      </c>
      <c r="EY229" s="66" t="str">
        <f t="shared" si="424"/>
        <v>-</v>
      </c>
      <c r="EZ229" s="66" t="str">
        <f t="shared" si="425"/>
        <v>-</v>
      </c>
      <c r="FA229" s="66" t="str">
        <f t="shared" si="426"/>
        <v>-</v>
      </c>
      <c r="FB229" s="66" t="str">
        <f t="shared" si="427"/>
        <v>-</v>
      </c>
      <c r="FC229" s="66" t="str">
        <f t="shared" si="428"/>
        <v>-</v>
      </c>
      <c r="FD229" s="66" t="str">
        <f t="shared" si="429"/>
        <v>-</v>
      </c>
      <c r="FE229" s="66" t="str">
        <f t="shared" si="430"/>
        <v>-</v>
      </c>
      <c r="FF229" s="66" t="str">
        <f t="shared" si="431"/>
        <v>-</v>
      </c>
      <c r="FG229" s="66" t="str">
        <f t="shared" si="432"/>
        <v>-</v>
      </c>
      <c r="FH229" s="66" t="str">
        <f t="shared" si="433"/>
        <v>-</v>
      </c>
      <c r="FI229" s="66" t="str">
        <f t="shared" si="434"/>
        <v>-</v>
      </c>
      <c r="FJ229" s="66" t="str">
        <f t="shared" si="435"/>
        <v>-</v>
      </c>
      <c r="FK229" s="66" t="str">
        <f t="shared" si="436"/>
        <v>-</v>
      </c>
      <c r="FL229" s="66" t="str">
        <f t="shared" si="437"/>
        <v>-</v>
      </c>
      <c r="FM229" s="66" t="str">
        <f t="shared" si="438"/>
        <v>-</v>
      </c>
      <c r="FN229" s="7"/>
      <c r="FO229" s="7"/>
      <c r="FP229" s="7"/>
      <c r="FQ229" s="97"/>
      <c r="FR229" s="71"/>
      <c r="FS229" s="7">
        <f>IF(ISNUMBER(INDEX($CI$15:$DI$314,$B229,GC$5)),MAX(FS$14:FS228)+1,0)</f>
        <v>0</v>
      </c>
      <c r="FT229" s="7" t="str">
        <f t="shared" si="439"/>
        <v/>
      </c>
      <c r="FU229" s="7" t="str">
        <f t="shared" si="440"/>
        <v/>
      </c>
      <c r="FV229" s="291">
        <f t="shared" si="441"/>
        <v>215</v>
      </c>
      <c r="FW229" s="291" t="str">
        <f t="shared" si="442"/>
        <v/>
      </c>
      <c r="FX229" s="291"/>
      <c r="FY229" s="85" t="str">
        <f t="shared" si="443"/>
        <v/>
      </c>
      <c r="FZ229" s="338">
        <f t="shared" si="444"/>
        <v>0</v>
      </c>
      <c r="GA229" s="316" t="str">
        <f t="shared" si="445"/>
        <v/>
      </c>
      <c r="GB229" s="28" t="str">
        <f t="shared" si="446"/>
        <v/>
      </c>
      <c r="GC229" s="243"/>
      <c r="GD229" s="72"/>
      <c r="GE229" s="72"/>
      <c r="GF229" s="72"/>
      <c r="GG229" s="72"/>
      <c r="GH229" s="72"/>
      <c r="GI229" s="72"/>
      <c r="GJ229" s="72"/>
      <c r="GK229" s="72"/>
      <c r="GL229" s="72"/>
      <c r="GM229" s="72"/>
      <c r="GN229" s="72"/>
      <c r="GO229" s="279" t="str">
        <f>IF(IF(ISNUMBER(MATCH(INDEX($HA229:$LB229,1,GO$14),$GA$15:$GA$313,0)),1,"")=1,INDEX($HA229:$LB229,1,GO$14),"")</f>
        <v/>
      </c>
      <c r="GP229" s="286" t="str">
        <f t="shared" si="447"/>
        <v/>
      </c>
      <c r="GQ229" s="72"/>
      <c r="GR229" s="339" t="str">
        <f>IF(ISNUMBER(IF229),INDEX($GA$15:$GA$313,MATCH(IF229,$IE$15:$IE$190,0),1),"")</f>
        <v/>
      </c>
      <c r="GS229" s="341" t="str">
        <f t="shared" si="448"/>
        <v/>
      </c>
      <c r="GT229" s="340" t="str">
        <f t="shared" si="449"/>
        <v/>
      </c>
      <c r="GU229" s="72"/>
      <c r="GV229" s="72"/>
      <c r="GW229" s="72"/>
      <c r="GX229" s="72"/>
      <c r="GY229" s="72"/>
      <c r="GZ229" s="71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293">
        <f>IF(HA229&lt;&gt;"",MAX(HN$14:HN228)+1,0)</f>
        <v>0</v>
      </c>
      <c r="HO229" s="293">
        <f>IF(HB229&lt;&gt;"",MAX(HO$14:HO228)+1,0)</f>
        <v>0</v>
      </c>
      <c r="HP229" s="293">
        <f>IF(HC229&lt;&gt;"",MAX(HP$14:HP228)+1,0)</f>
        <v>0</v>
      </c>
      <c r="HQ229" s="293">
        <f>IF(HD229&lt;&gt;"",MAX(HQ$14:HQ228)+1,0)</f>
        <v>0</v>
      </c>
      <c r="HR229" s="293">
        <f>IF(HE229&lt;&gt;"",MAX(HR$14:HR228)+1,0)</f>
        <v>0</v>
      </c>
      <c r="HS229" s="293">
        <f>IF(HF229&lt;&gt;"",MAX(HS$14:HS228)+1,0)</f>
        <v>0</v>
      </c>
      <c r="HT229" s="293">
        <f>IF(HG229&lt;&gt;"",MAX(HT$14:HT228)+1,0)</f>
        <v>0</v>
      </c>
      <c r="HU229" s="293">
        <f>IF(HH229&lt;&gt;"",MAX(HU$14:HU228)+1,0)</f>
        <v>0</v>
      </c>
      <c r="HV229" s="293">
        <f>IF(HI229&lt;&gt;"",MAX(HV$14:HV228)+1,0)</f>
        <v>0</v>
      </c>
      <c r="HW229" s="293">
        <f>IF(HJ229&lt;&gt;"",MAX(HW$14:HW228)+1,0)</f>
        <v>0</v>
      </c>
      <c r="HX229" s="293">
        <f>IF(HK229&lt;&gt;"",MAX(HX$14:HX228)+1,0)</f>
        <v>0</v>
      </c>
      <c r="HY229" s="293">
        <f>IF(HL229&lt;&gt;"",MAX(HY$14:HY228)+1,0)</f>
        <v>0</v>
      </c>
      <c r="HZ229" s="75" t="str">
        <f t="shared" si="450"/>
        <v/>
      </c>
      <c r="IA229" s="75" t="str">
        <f t="shared" si="451"/>
        <v/>
      </c>
      <c r="IB229" s="75" t="str">
        <f t="shared" si="452"/>
        <v/>
      </c>
      <c r="IC229" s="75" t="str">
        <f t="shared" si="453"/>
        <v/>
      </c>
      <c r="ID229" s="395" t="str">
        <f t="shared" si="454"/>
        <v/>
      </c>
      <c r="IE229" s="394">
        <f>IF(ISNUMBER(MATCH(GA229,$IC$15:$IC$313,0)),0,MAX(IE$14:IE228)+1)</f>
        <v>0</v>
      </c>
      <c r="IF229" s="394" t="str">
        <f t="shared" si="455"/>
        <v/>
      </c>
      <c r="IG229" s="383"/>
      <c r="IH229" s="80"/>
      <c r="II229" s="19"/>
      <c r="IJ229" s="282"/>
      <c r="IK229" s="71"/>
      <c r="IL229" s="19"/>
      <c r="IM229" s="19"/>
      <c r="IN229" s="19"/>
      <c r="IO229" s="19"/>
      <c r="IP229" s="19"/>
      <c r="IQ229" s="19"/>
      <c r="IR229" s="19"/>
      <c r="IS229" s="19"/>
      <c r="IT229" s="19"/>
      <c r="IU229" s="19"/>
      <c r="IV229" s="19"/>
      <c r="IW229" s="19"/>
      <c r="IX229" s="19"/>
      <c r="IY229" s="19"/>
      <c r="IZ229" s="19"/>
      <c r="JW229" s="71"/>
      <c r="JX229" s="293" t="str">
        <f>IF(AND(ISNUMBER(JX$14),ISNUMBER(MATCH($IC229,DJ$15:DJ$313,0))),$IC229,"")</f>
        <v/>
      </c>
      <c r="JY229" s="293" t="str">
        <f>IF(AND(ISNUMBER(JY$14),ISNUMBER(MATCH($IC229,DK$15:DK$313,0))),$IC229,"")</f>
        <v/>
      </c>
      <c r="JZ229" s="293" t="str">
        <f>IF(AND(ISNUMBER(JZ$14),ISNUMBER(MATCH($IC229,DL$15:DL$313,0))),$IC229,"")</f>
        <v/>
      </c>
      <c r="KA229" s="293" t="str">
        <f>IF(AND(ISNUMBER(KA$14),ISNUMBER(MATCH($IC229,DM$15:DM$313,0))),$IC229,"")</f>
        <v/>
      </c>
      <c r="KB229" s="293" t="str">
        <f>IF(AND(ISNUMBER(KB$14),ISNUMBER(MATCH($IC229,DN$15:DN$313,0))),$IC229,"")</f>
        <v/>
      </c>
      <c r="KC229" s="293" t="str">
        <f>IF(AND(ISNUMBER(KC$14),ISNUMBER(MATCH($IC229,DO$15:DO$313,0))),$IC229,"")</f>
        <v/>
      </c>
      <c r="KD229" s="293" t="str">
        <f>IF(AND(ISNUMBER(KD$14),ISNUMBER(MATCH($IC229,DP$15:DP$313,0))),$IC229,"")</f>
        <v/>
      </c>
      <c r="KE229" s="293" t="str">
        <f>IF(AND(ISNUMBER(KE$14),ISNUMBER(MATCH($IC229,DQ$15:DQ$313,0))),$IC229,"")</f>
        <v/>
      </c>
      <c r="KF229" s="293" t="str">
        <f>IF(AND(ISNUMBER(KF$14),ISNUMBER(MATCH($IC229,DR$15:DR$313,0))),$IC229,"")</f>
        <v/>
      </c>
      <c r="KG229" s="293" t="str">
        <f>IF(AND(ISNUMBER(KG$14),ISNUMBER(MATCH($IC229,DS$15:DS$313,0))),$IC229,"")</f>
        <v/>
      </c>
      <c r="KH229" s="293" t="str">
        <f>IF(AND(ISNUMBER(KH$14),ISNUMBER(MATCH($IC229,DT$15:DT$313,0))),$IC229,"")</f>
        <v/>
      </c>
      <c r="KI229" s="293" t="str">
        <f>IF(AND(ISNUMBER(KI$14),ISNUMBER(MATCH($IC229,DU$15:DU$313,0))),$IC229,"")</f>
        <v/>
      </c>
      <c r="KJ229" s="293" t="str">
        <f>IF(AND(ISNUMBER(KJ$14),ISNUMBER(MATCH($IC229,DV$15:DV$313,0))),$IC229,"")</f>
        <v/>
      </c>
      <c r="KK229" s="293" t="str">
        <f>IF(AND(ISNUMBER(KK$14),ISNUMBER(MATCH($IC229,DW$15:DW$313,0))),$IC229,"")</f>
        <v/>
      </c>
      <c r="KL229" s="293" t="str">
        <f>IF(AND(ISNUMBER(KL$14),ISNUMBER(MATCH($IC229,DX$15:DX$313,0))),$IC229,"")</f>
        <v/>
      </c>
      <c r="KM229" s="293" t="str">
        <f>IF(AND(ISNUMBER(KM$14),ISNUMBER(MATCH($IC229,DY$15:DY$313,0))),$IC229,"")</f>
        <v/>
      </c>
      <c r="KN229" s="293" t="str">
        <f>IF(AND(ISNUMBER(KN$14),ISNUMBER(MATCH($IC229,DZ$15:DZ$313,0))),$IC229,"")</f>
        <v/>
      </c>
      <c r="KO229" s="293" t="str">
        <f>IF(AND(ISNUMBER(KO$14),ISNUMBER(MATCH($IC229,EA$15:EA$313,0))),$IC229,"")</f>
        <v/>
      </c>
      <c r="KP229" s="293" t="str">
        <f>IF(AND(ISNUMBER(KP$14),ISNUMBER(MATCH($IC229,EB$15:EB$313,0))),$IC229,"")</f>
        <v/>
      </c>
      <c r="KQ229" s="293" t="str">
        <f>IF(AND(ISNUMBER(KQ$14),ISNUMBER(MATCH($IC229,EC$15:EC$313,0))),$IC229,"")</f>
        <v/>
      </c>
      <c r="KR229" s="293" t="str">
        <f>IF(AND(ISNUMBER(KR$14),ISNUMBER(MATCH($IC229,ED$15:ED$313,0))),$IC229,"")</f>
        <v/>
      </c>
      <c r="KS229" s="293" t="str">
        <f>IF(AND(ISNUMBER(KS$14),ISNUMBER(MATCH($IC229,EE$15:EE$313,0))),$IC229,"")</f>
        <v/>
      </c>
      <c r="KT229" s="293" t="str">
        <f>IF(AND(ISNUMBER(KT$14),ISNUMBER(MATCH($IC229,EF$15:EF$313,0))),$IC229,"")</f>
        <v/>
      </c>
      <c r="KU229" s="293" t="str">
        <f>IF(AND(ISNUMBER(KU$14),ISNUMBER(MATCH($IC229,EG$15:EG$313,0))),$IC229,"")</f>
        <v/>
      </c>
      <c r="KV229" s="293" t="str">
        <f>IF(AND(ISNUMBER(KV$14),ISNUMBER(MATCH($IC229,EH$15:EH$313,0))),$IC229,"")</f>
        <v/>
      </c>
      <c r="KW229" s="293" t="str">
        <f>IF(AND(ISNUMBER(KW$14),ISNUMBER(MATCH($IC229,EI$15:EI$313,0))),$IC229,"")</f>
        <v/>
      </c>
      <c r="KX229" s="293" t="str">
        <f>IF(AND(ISNUMBER(KX$14),ISNUMBER(MATCH($IC229,EJ$15:EJ$313,0))),$IC229,"")</f>
        <v/>
      </c>
      <c r="KY229" s="293" t="str">
        <f>IF(AND(ISNUMBER(KY$14),ISNUMBER(MATCH($IC229,EK$15:EK$313,0))),$IC229,"")</f>
        <v/>
      </c>
      <c r="KZ229" s="293"/>
      <c r="LA229" s="293"/>
      <c r="LB229" s="293"/>
      <c r="LC229" s="75">
        <f>COUNTIF(JX229:KY229,"="&amp;IC229)</f>
        <v>0</v>
      </c>
      <c r="LD229" s="71"/>
      <c r="LE229" s="71"/>
      <c r="LF229" s="71"/>
      <c r="LG229" s="71"/>
      <c r="LH229" s="71"/>
      <c r="LI229" s="71"/>
      <c r="LJ229" s="71"/>
      <c r="LK229" s="71"/>
      <c r="LL229" s="71"/>
      <c r="LM229" s="71"/>
      <c r="LN229" s="71"/>
      <c r="LO229" s="71"/>
      <c r="LP229" s="71"/>
      <c r="LQ229" s="71"/>
    </row>
    <row r="230" spans="1:329" ht="6" customHeight="1" x14ac:dyDescent="0.25">
      <c r="A230" s="80"/>
      <c r="B230" s="305">
        <f t="shared" si="456"/>
        <v>216</v>
      </c>
      <c r="C230" s="207" t="s">
        <v>566</v>
      </c>
      <c r="D230" s="207" t="s">
        <v>588</v>
      </c>
      <c r="E230" s="71"/>
      <c r="F230" s="260"/>
      <c r="G230" s="261"/>
      <c r="H230" s="262"/>
      <c r="I230" s="260"/>
      <c r="J230" s="261"/>
      <c r="K230" s="262"/>
      <c r="L230" s="260"/>
      <c r="M230" s="261"/>
      <c r="N230" s="262"/>
      <c r="O230" s="260"/>
      <c r="P230" s="261"/>
      <c r="Q230" s="262"/>
      <c r="R230" s="260"/>
      <c r="S230" s="261"/>
      <c r="T230" s="262"/>
      <c r="U230" s="260"/>
      <c r="V230" s="261"/>
      <c r="W230" s="262"/>
      <c r="X230" s="260"/>
      <c r="Y230" s="261"/>
      <c r="Z230" s="262"/>
      <c r="AA230" s="260"/>
      <c r="AB230" s="261"/>
      <c r="AC230" s="262"/>
      <c r="AD230" s="260"/>
      <c r="AE230" s="261"/>
      <c r="AF230" s="262"/>
      <c r="AG230" s="260"/>
      <c r="AH230" s="261"/>
      <c r="AI230" s="262"/>
      <c r="AJ230" s="260"/>
      <c r="AK230" s="261"/>
      <c r="AL230" s="262"/>
      <c r="AM230" s="260"/>
      <c r="AN230" s="261"/>
      <c r="AO230" s="262"/>
      <c r="AP230" s="283"/>
      <c r="AQ230" s="356"/>
      <c r="AR230" s="351"/>
      <c r="AS230" s="283"/>
      <c r="AT230" s="356"/>
      <c r="AU230" s="351"/>
      <c r="AV230" s="260"/>
      <c r="AW230" s="261"/>
      <c r="AX230" s="262"/>
      <c r="AY230" s="260"/>
      <c r="AZ230" s="261"/>
      <c r="BA230" s="262"/>
      <c r="BB230" s="260"/>
      <c r="BC230" s="261"/>
      <c r="BD230" s="262"/>
      <c r="BE230" s="260"/>
      <c r="BF230" s="261"/>
      <c r="BG230" s="262"/>
      <c r="BH230" s="260"/>
      <c r="BI230" s="261"/>
      <c r="BJ230" s="262"/>
      <c r="BK230" s="260"/>
      <c r="BL230" s="261"/>
      <c r="BM230" s="262"/>
      <c r="BN230" s="260"/>
      <c r="BO230" s="261"/>
      <c r="BP230" s="262"/>
      <c r="BQ230" s="260"/>
      <c r="BR230" s="261"/>
      <c r="BS230" s="262"/>
      <c r="BT230" s="260"/>
      <c r="BU230" s="261"/>
      <c r="BV230" s="262"/>
      <c r="BW230" s="260"/>
      <c r="BX230" s="261"/>
      <c r="BY230" s="262"/>
      <c r="BZ230" s="260"/>
      <c r="CA230" s="261"/>
      <c r="CB230" s="262"/>
      <c r="CC230" s="260"/>
      <c r="CD230" s="261"/>
      <c r="CE230" s="262"/>
      <c r="CF230" s="376" t="s">
        <v>2</v>
      </c>
      <c r="CG230" s="229"/>
      <c r="CH230" s="230"/>
      <c r="CI230" s="7" t="str">
        <f t="shared" si="361"/>
        <v/>
      </c>
      <c r="CJ230" s="7" t="str">
        <f t="shared" si="362"/>
        <v/>
      </c>
      <c r="CK230" s="7" t="str">
        <f t="shared" si="363"/>
        <v/>
      </c>
      <c r="CL230" s="7" t="str">
        <f t="shared" si="364"/>
        <v/>
      </c>
      <c r="CM230" s="7" t="str">
        <f t="shared" si="365"/>
        <v/>
      </c>
      <c r="CN230" s="7" t="str">
        <f t="shared" si="366"/>
        <v/>
      </c>
      <c r="CO230" s="7" t="str">
        <f t="shared" si="367"/>
        <v/>
      </c>
      <c r="CP230" s="7" t="str">
        <f t="shared" si="368"/>
        <v/>
      </c>
      <c r="CQ230" s="7" t="str">
        <f t="shared" si="369"/>
        <v/>
      </c>
      <c r="CR230" s="7" t="str">
        <f t="shared" si="370"/>
        <v/>
      </c>
      <c r="CS230" s="7" t="str">
        <f t="shared" si="371"/>
        <v/>
      </c>
      <c r="CT230" s="7" t="str">
        <f t="shared" si="372"/>
        <v/>
      </c>
      <c r="CU230" s="7" t="str">
        <f t="shared" si="373"/>
        <v/>
      </c>
      <c r="CV230" s="7" t="str">
        <f t="shared" si="374"/>
        <v/>
      </c>
      <c r="CW230" s="7" t="str">
        <f t="shared" si="375"/>
        <v/>
      </c>
      <c r="CX230" s="7" t="str">
        <f t="shared" si="376"/>
        <v/>
      </c>
      <c r="CY230" s="7" t="str">
        <f t="shared" si="377"/>
        <v/>
      </c>
      <c r="CZ230" s="7" t="str">
        <f t="shared" si="378"/>
        <v/>
      </c>
      <c r="DA230" s="7" t="str">
        <f t="shared" si="379"/>
        <v/>
      </c>
      <c r="DB230" s="7" t="str">
        <f t="shared" si="380"/>
        <v/>
      </c>
      <c r="DC230" s="7" t="str">
        <f t="shared" si="381"/>
        <v/>
      </c>
      <c r="DD230" s="7" t="str">
        <f t="shared" si="382"/>
        <v/>
      </c>
      <c r="DE230" s="7" t="str">
        <f t="shared" si="383"/>
        <v/>
      </c>
      <c r="DF230" s="7" t="str">
        <f t="shared" si="384"/>
        <v/>
      </c>
      <c r="DG230" s="7">
        <f t="shared" si="385"/>
        <v>83</v>
      </c>
      <c r="DH230" s="7" t="str">
        <f t="shared" si="386"/>
        <v/>
      </c>
      <c r="DI230" s="65" t="s">
        <v>2</v>
      </c>
      <c r="DJ230" s="309" t="str">
        <f t="shared" si="387"/>
        <v>-</v>
      </c>
      <c r="DK230" s="309" t="str">
        <f t="shared" si="388"/>
        <v>-</v>
      </c>
      <c r="DL230" s="309" t="str">
        <f t="shared" si="389"/>
        <v>-</v>
      </c>
      <c r="DM230" s="309" t="str">
        <f t="shared" si="390"/>
        <v>-</v>
      </c>
      <c r="DN230" s="309" t="str">
        <f t="shared" si="391"/>
        <v>-</v>
      </c>
      <c r="DO230" s="309" t="str">
        <f t="shared" si="392"/>
        <v>-</v>
      </c>
      <c r="DP230" s="309" t="str">
        <f t="shared" si="393"/>
        <v>-</v>
      </c>
      <c r="DQ230" s="309" t="str">
        <f t="shared" si="394"/>
        <v>-</v>
      </c>
      <c r="DR230" s="309" t="str">
        <f t="shared" si="395"/>
        <v>-</v>
      </c>
      <c r="DS230" s="309" t="str">
        <f t="shared" si="396"/>
        <v>-</v>
      </c>
      <c r="DT230" s="309" t="str">
        <f t="shared" si="397"/>
        <v>-</v>
      </c>
      <c r="DU230" s="309" t="str">
        <f t="shared" si="398"/>
        <v>-</v>
      </c>
      <c r="DV230" s="309" t="str">
        <f t="shared" si="399"/>
        <v>-</v>
      </c>
      <c r="DW230" s="309" t="str">
        <f t="shared" si="400"/>
        <v>-</v>
      </c>
      <c r="DX230" s="309" t="str">
        <f t="shared" si="401"/>
        <v>-</v>
      </c>
      <c r="DY230" s="309" t="str">
        <f t="shared" si="402"/>
        <v>-</v>
      </c>
      <c r="DZ230" s="309" t="str">
        <f t="shared" si="403"/>
        <v>-</v>
      </c>
      <c r="EA230" s="309" t="str">
        <f t="shared" si="404"/>
        <v>-</v>
      </c>
      <c r="EB230" s="309" t="str">
        <f t="shared" si="405"/>
        <v>-</v>
      </c>
      <c r="EC230" s="309" t="str">
        <f t="shared" si="406"/>
        <v>-</v>
      </c>
      <c r="ED230" s="309" t="str">
        <f t="shared" si="407"/>
        <v>-</v>
      </c>
      <c r="EE230" s="309" t="str">
        <f t="shared" si="408"/>
        <v>-</v>
      </c>
      <c r="EF230" s="309" t="str">
        <f t="shared" si="409"/>
        <v>-</v>
      </c>
      <c r="EG230" s="309" t="str">
        <f t="shared" si="410"/>
        <v>-</v>
      </c>
      <c r="EH230" s="309" t="str">
        <f t="shared" si="411"/>
        <v>multiDiff</v>
      </c>
      <c r="EI230" s="309" t="str">
        <f t="shared" si="412"/>
        <v>-</v>
      </c>
      <c r="EJ230" s="7"/>
      <c r="EK230" s="7"/>
      <c r="EL230" s="7"/>
      <c r="EM230" s="34"/>
      <c r="EN230" s="66" t="str">
        <f t="shared" si="413"/>
        <v>-</v>
      </c>
      <c r="EO230" s="66" t="str">
        <f t="shared" si="414"/>
        <v>-</v>
      </c>
      <c r="EP230" s="66" t="str">
        <f t="shared" si="415"/>
        <v>-</v>
      </c>
      <c r="EQ230" s="66" t="str">
        <f t="shared" si="416"/>
        <v>-</v>
      </c>
      <c r="ER230" s="66" t="str">
        <f t="shared" si="417"/>
        <v>-</v>
      </c>
      <c r="ES230" s="66" t="str">
        <f t="shared" si="418"/>
        <v>-</v>
      </c>
      <c r="ET230" s="66" t="str">
        <f t="shared" si="419"/>
        <v>-</v>
      </c>
      <c r="EU230" s="66" t="str">
        <f t="shared" si="420"/>
        <v>-</v>
      </c>
      <c r="EV230" s="66" t="str">
        <f t="shared" si="421"/>
        <v>-</v>
      </c>
      <c r="EW230" s="66" t="str">
        <f t="shared" si="422"/>
        <v>-</v>
      </c>
      <c r="EX230" s="66" t="str">
        <f t="shared" si="423"/>
        <v>-</v>
      </c>
      <c r="EY230" s="66" t="str">
        <f t="shared" si="424"/>
        <v>-</v>
      </c>
      <c r="EZ230" s="66" t="str">
        <f t="shared" si="425"/>
        <v>-</v>
      </c>
      <c r="FA230" s="66" t="str">
        <f t="shared" si="426"/>
        <v>-</v>
      </c>
      <c r="FB230" s="66" t="str">
        <f t="shared" si="427"/>
        <v>-</v>
      </c>
      <c r="FC230" s="66" t="str">
        <f t="shared" si="428"/>
        <v>-</v>
      </c>
      <c r="FD230" s="66" t="str">
        <f t="shared" si="429"/>
        <v>-</v>
      </c>
      <c r="FE230" s="66" t="str">
        <f t="shared" si="430"/>
        <v>-</v>
      </c>
      <c r="FF230" s="66" t="str">
        <f t="shared" si="431"/>
        <v>-</v>
      </c>
      <c r="FG230" s="66" t="str">
        <f t="shared" si="432"/>
        <v>-</v>
      </c>
      <c r="FH230" s="66" t="str">
        <f t="shared" si="433"/>
        <v>-</v>
      </c>
      <c r="FI230" s="66" t="str">
        <f t="shared" si="434"/>
        <v>-</v>
      </c>
      <c r="FJ230" s="66" t="str">
        <f t="shared" si="435"/>
        <v>-</v>
      </c>
      <c r="FK230" s="66" t="str">
        <f t="shared" si="436"/>
        <v>-</v>
      </c>
      <c r="FL230" s="66" t="str">
        <f t="shared" si="437"/>
        <v>True</v>
      </c>
      <c r="FM230" s="66" t="str">
        <f t="shared" si="438"/>
        <v>-</v>
      </c>
      <c r="FN230" s="7"/>
      <c r="FO230" s="7"/>
      <c r="FP230" s="7"/>
      <c r="FQ230" s="97"/>
      <c r="FR230" s="71"/>
      <c r="FS230" s="7">
        <f>IF(ISNUMBER(INDEX($CI$15:$DI$314,$B230,GC$5)),MAX(FS$14:FS229)+1,0)</f>
        <v>0</v>
      </c>
      <c r="FT230" s="7" t="str">
        <f t="shared" si="439"/>
        <v/>
      </c>
      <c r="FU230" s="7" t="str">
        <f t="shared" si="440"/>
        <v/>
      </c>
      <c r="FV230" s="291">
        <f t="shared" si="441"/>
        <v>216</v>
      </c>
      <c r="FW230" s="291" t="str">
        <f t="shared" si="442"/>
        <v/>
      </c>
      <c r="FX230" s="291"/>
      <c r="FY230" s="85" t="str">
        <f t="shared" si="443"/>
        <v/>
      </c>
      <c r="FZ230" s="338">
        <f t="shared" si="444"/>
        <v>0</v>
      </c>
      <c r="GA230" s="316" t="str">
        <f t="shared" si="445"/>
        <v/>
      </c>
      <c r="GB230" s="28" t="str">
        <f t="shared" si="446"/>
        <v/>
      </c>
      <c r="GC230" s="243"/>
      <c r="GD230" s="72"/>
      <c r="GE230" s="72"/>
      <c r="GF230" s="72"/>
      <c r="GG230" s="72"/>
      <c r="GH230" s="72"/>
      <c r="GI230" s="72"/>
      <c r="GJ230" s="72"/>
      <c r="GK230" s="72"/>
      <c r="GL230" s="72"/>
      <c r="GM230" s="72"/>
      <c r="GN230" s="72"/>
      <c r="GO230" s="279" t="str">
        <f>IF(IF(ISNUMBER(MATCH(INDEX($HA230:$LB230,1,GO$14),$GA$15:$GA$313,0)),1,"")=1,INDEX($HA230:$LB230,1,GO$14),"")</f>
        <v/>
      </c>
      <c r="GP230" s="286" t="str">
        <f t="shared" si="447"/>
        <v/>
      </c>
      <c r="GQ230" s="72"/>
      <c r="GR230" s="339" t="str">
        <f>IF(ISNUMBER(IF230),INDEX($GA$15:$GA$313,MATCH(IF230,$IE$15:$IE$190,0),1),"")</f>
        <v/>
      </c>
      <c r="GS230" s="341" t="str">
        <f t="shared" si="448"/>
        <v/>
      </c>
      <c r="GT230" s="340" t="str">
        <f t="shared" si="449"/>
        <v/>
      </c>
      <c r="GU230" s="72"/>
      <c r="GV230" s="72"/>
      <c r="GW230" s="72"/>
      <c r="GX230" s="72"/>
      <c r="GY230" s="72"/>
      <c r="GZ230" s="71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293">
        <f>IF(HA230&lt;&gt;"",MAX(HN$14:HN229)+1,0)</f>
        <v>0</v>
      </c>
      <c r="HO230" s="293">
        <f>IF(HB230&lt;&gt;"",MAX(HO$14:HO229)+1,0)</f>
        <v>0</v>
      </c>
      <c r="HP230" s="293">
        <f>IF(HC230&lt;&gt;"",MAX(HP$14:HP229)+1,0)</f>
        <v>0</v>
      </c>
      <c r="HQ230" s="293">
        <f>IF(HD230&lt;&gt;"",MAX(HQ$14:HQ229)+1,0)</f>
        <v>0</v>
      </c>
      <c r="HR230" s="293">
        <f>IF(HE230&lt;&gt;"",MAX(HR$14:HR229)+1,0)</f>
        <v>0</v>
      </c>
      <c r="HS230" s="293">
        <f>IF(HF230&lt;&gt;"",MAX(HS$14:HS229)+1,0)</f>
        <v>0</v>
      </c>
      <c r="HT230" s="293">
        <f>IF(HG230&lt;&gt;"",MAX(HT$14:HT229)+1,0)</f>
        <v>0</v>
      </c>
      <c r="HU230" s="293">
        <f>IF(HH230&lt;&gt;"",MAX(HU$14:HU229)+1,0)</f>
        <v>0</v>
      </c>
      <c r="HV230" s="293">
        <f>IF(HI230&lt;&gt;"",MAX(HV$14:HV229)+1,0)</f>
        <v>0</v>
      </c>
      <c r="HW230" s="293">
        <f>IF(HJ230&lt;&gt;"",MAX(HW$14:HW229)+1,0)</f>
        <v>0</v>
      </c>
      <c r="HX230" s="293">
        <f>IF(HK230&lt;&gt;"",MAX(HX$14:HX229)+1,0)</f>
        <v>0</v>
      </c>
      <c r="HY230" s="293">
        <f>IF(HL230&lt;&gt;"",MAX(HY$14:HY229)+1,0)</f>
        <v>0</v>
      </c>
      <c r="HZ230" s="75" t="str">
        <f t="shared" si="450"/>
        <v/>
      </c>
      <c r="IA230" s="75" t="str">
        <f t="shared" si="451"/>
        <v/>
      </c>
      <c r="IB230" s="75" t="str">
        <f t="shared" si="452"/>
        <v/>
      </c>
      <c r="IC230" s="75" t="str">
        <f t="shared" si="453"/>
        <v/>
      </c>
      <c r="ID230" s="395" t="str">
        <f t="shared" si="454"/>
        <v/>
      </c>
      <c r="IE230" s="394">
        <f>IF(ISNUMBER(MATCH(GA230,$IC$15:$IC$313,0)),0,MAX(IE$14:IE229)+1)</f>
        <v>0</v>
      </c>
      <c r="IF230" s="394" t="str">
        <f t="shared" si="455"/>
        <v/>
      </c>
      <c r="IG230" s="383"/>
      <c r="IH230" s="80"/>
      <c r="II230" s="19"/>
      <c r="IJ230" s="282"/>
      <c r="IK230" s="71"/>
      <c r="IL230" s="19"/>
      <c r="IM230" s="19"/>
      <c r="IN230" s="19"/>
      <c r="IO230" s="19"/>
      <c r="IP230" s="19"/>
      <c r="IQ230" s="19"/>
      <c r="IR230" s="19"/>
      <c r="IS230" s="19"/>
      <c r="IT230" s="19"/>
      <c r="IU230" s="19"/>
      <c r="IV230" s="19"/>
      <c r="IW230" s="19"/>
      <c r="IX230" s="19"/>
      <c r="IY230" s="19"/>
      <c r="IZ230" s="19"/>
      <c r="JW230" s="71"/>
      <c r="JX230" s="293" t="str">
        <f>IF(AND(ISNUMBER(JX$14),ISNUMBER(MATCH($IC230,DJ$15:DJ$313,0))),$IC230,"")</f>
        <v/>
      </c>
      <c r="JY230" s="293" t="str">
        <f>IF(AND(ISNUMBER(JY$14),ISNUMBER(MATCH($IC230,DK$15:DK$313,0))),$IC230,"")</f>
        <v/>
      </c>
      <c r="JZ230" s="293" t="str">
        <f>IF(AND(ISNUMBER(JZ$14),ISNUMBER(MATCH($IC230,DL$15:DL$313,0))),$IC230,"")</f>
        <v/>
      </c>
      <c r="KA230" s="293" t="str">
        <f>IF(AND(ISNUMBER(KA$14),ISNUMBER(MATCH($IC230,DM$15:DM$313,0))),$IC230,"")</f>
        <v/>
      </c>
      <c r="KB230" s="293" t="str">
        <f>IF(AND(ISNUMBER(KB$14),ISNUMBER(MATCH($IC230,DN$15:DN$313,0))),$IC230,"")</f>
        <v/>
      </c>
      <c r="KC230" s="293" t="str">
        <f>IF(AND(ISNUMBER(KC$14),ISNUMBER(MATCH($IC230,DO$15:DO$313,0))),$IC230,"")</f>
        <v/>
      </c>
      <c r="KD230" s="293" t="str">
        <f>IF(AND(ISNUMBER(KD$14),ISNUMBER(MATCH($IC230,DP$15:DP$313,0))),$IC230,"")</f>
        <v/>
      </c>
      <c r="KE230" s="293" t="str">
        <f>IF(AND(ISNUMBER(KE$14),ISNUMBER(MATCH($IC230,DQ$15:DQ$313,0))),$IC230,"")</f>
        <v/>
      </c>
      <c r="KF230" s="293" t="str">
        <f>IF(AND(ISNUMBER(KF$14),ISNUMBER(MATCH($IC230,DR$15:DR$313,0))),$IC230,"")</f>
        <v/>
      </c>
      <c r="KG230" s="293" t="str">
        <f>IF(AND(ISNUMBER(KG$14),ISNUMBER(MATCH($IC230,DS$15:DS$313,0))),$IC230,"")</f>
        <v/>
      </c>
      <c r="KH230" s="293" t="str">
        <f>IF(AND(ISNUMBER(KH$14),ISNUMBER(MATCH($IC230,DT$15:DT$313,0))),$IC230,"")</f>
        <v/>
      </c>
      <c r="KI230" s="293" t="str">
        <f>IF(AND(ISNUMBER(KI$14),ISNUMBER(MATCH($IC230,DU$15:DU$313,0))),$IC230,"")</f>
        <v/>
      </c>
      <c r="KJ230" s="293" t="str">
        <f>IF(AND(ISNUMBER(KJ$14),ISNUMBER(MATCH($IC230,DV$15:DV$313,0))),$IC230,"")</f>
        <v/>
      </c>
      <c r="KK230" s="293" t="str">
        <f>IF(AND(ISNUMBER(KK$14),ISNUMBER(MATCH($IC230,DW$15:DW$313,0))),$IC230,"")</f>
        <v/>
      </c>
      <c r="KL230" s="293" t="str">
        <f>IF(AND(ISNUMBER(KL$14),ISNUMBER(MATCH($IC230,DX$15:DX$313,0))),$IC230,"")</f>
        <v/>
      </c>
      <c r="KM230" s="293" t="str">
        <f>IF(AND(ISNUMBER(KM$14),ISNUMBER(MATCH($IC230,DY$15:DY$313,0))),$IC230,"")</f>
        <v/>
      </c>
      <c r="KN230" s="293" t="str">
        <f>IF(AND(ISNUMBER(KN$14),ISNUMBER(MATCH($IC230,DZ$15:DZ$313,0))),$IC230,"")</f>
        <v/>
      </c>
      <c r="KO230" s="293" t="str">
        <f>IF(AND(ISNUMBER(KO$14),ISNUMBER(MATCH($IC230,EA$15:EA$313,0))),$IC230,"")</f>
        <v/>
      </c>
      <c r="KP230" s="293" t="str">
        <f>IF(AND(ISNUMBER(KP$14),ISNUMBER(MATCH($IC230,EB$15:EB$313,0))),$IC230,"")</f>
        <v/>
      </c>
      <c r="KQ230" s="293" t="str">
        <f>IF(AND(ISNUMBER(KQ$14),ISNUMBER(MATCH($IC230,EC$15:EC$313,0))),$IC230,"")</f>
        <v/>
      </c>
      <c r="KR230" s="293" t="str">
        <f>IF(AND(ISNUMBER(KR$14),ISNUMBER(MATCH($IC230,ED$15:ED$313,0))),$IC230,"")</f>
        <v/>
      </c>
      <c r="KS230" s="293" t="str">
        <f>IF(AND(ISNUMBER(KS$14),ISNUMBER(MATCH($IC230,EE$15:EE$313,0))),$IC230,"")</f>
        <v/>
      </c>
      <c r="KT230" s="293" t="str">
        <f>IF(AND(ISNUMBER(KT$14),ISNUMBER(MATCH($IC230,EF$15:EF$313,0))),$IC230,"")</f>
        <v/>
      </c>
      <c r="KU230" s="293" t="str">
        <f>IF(AND(ISNUMBER(KU$14),ISNUMBER(MATCH($IC230,EG$15:EG$313,0))),$IC230,"")</f>
        <v/>
      </c>
      <c r="KV230" s="293" t="str">
        <f>IF(AND(ISNUMBER(KV$14),ISNUMBER(MATCH($IC230,EH$15:EH$313,0))),$IC230,"")</f>
        <v/>
      </c>
      <c r="KW230" s="293" t="str">
        <f>IF(AND(ISNUMBER(KW$14),ISNUMBER(MATCH($IC230,EI$15:EI$313,0))),$IC230,"")</f>
        <v/>
      </c>
      <c r="KX230" s="293" t="str">
        <f>IF(AND(ISNUMBER(KX$14),ISNUMBER(MATCH($IC230,EJ$15:EJ$313,0))),$IC230,"")</f>
        <v/>
      </c>
      <c r="KY230" s="293" t="str">
        <f>IF(AND(ISNUMBER(KY$14),ISNUMBER(MATCH($IC230,EK$15:EK$313,0))),$IC230,"")</f>
        <v/>
      </c>
      <c r="KZ230" s="293"/>
      <c r="LA230" s="293"/>
      <c r="LB230" s="293"/>
      <c r="LC230" s="75">
        <f>COUNTIF(JX230:KY230,"="&amp;IC230)</f>
        <v>0</v>
      </c>
      <c r="LD230" s="71"/>
      <c r="LE230" s="71"/>
      <c r="LF230" s="71"/>
      <c r="LG230" s="71"/>
      <c r="LH230" s="71"/>
      <c r="LI230" s="71"/>
      <c r="LJ230" s="71"/>
      <c r="LK230" s="71"/>
      <c r="LL230" s="71"/>
      <c r="LM230" s="71"/>
      <c r="LN230" s="71"/>
      <c r="LO230" s="71"/>
      <c r="LP230" s="71"/>
      <c r="LQ230" s="71"/>
    </row>
    <row r="231" spans="1:329" ht="6" customHeight="1" x14ac:dyDescent="0.25">
      <c r="A231" s="80"/>
      <c r="B231" s="305">
        <f t="shared" si="456"/>
        <v>217</v>
      </c>
      <c r="C231" s="207" t="s">
        <v>712</v>
      </c>
      <c r="D231" s="207" t="s">
        <v>713</v>
      </c>
      <c r="E231" s="71"/>
      <c r="F231" s="260"/>
      <c r="G231" s="261"/>
      <c r="H231" s="262"/>
      <c r="I231" s="260"/>
      <c r="J231" s="261"/>
      <c r="K231" s="262"/>
      <c r="L231" s="260"/>
      <c r="M231" s="261"/>
      <c r="N231" s="262"/>
      <c r="O231" s="260"/>
      <c r="P231" s="261"/>
      <c r="Q231" s="262"/>
      <c r="R231" s="260"/>
      <c r="S231" s="261"/>
      <c r="T231" s="262"/>
      <c r="U231" s="260"/>
      <c r="V231" s="261"/>
      <c r="W231" s="262"/>
      <c r="X231" s="260"/>
      <c r="Y231" s="261"/>
      <c r="Z231" s="262"/>
      <c r="AA231" s="260"/>
      <c r="AB231" s="261"/>
      <c r="AC231" s="262"/>
      <c r="AD231" s="260"/>
      <c r="AE231" s="261"/>
      <c r="AF231" s="262"/>
      <c r="AG231" s="260"/>
      <c r="AH231" s="261"/>
      <c r="AI231" s="262"/>
      <c r="AJ231" s="260"/>
      <c r="AK231" s="261"/>
      <c r="AL231" s="262"/>
      <c r="AM231" s="260"/>
      <c r="AN231" s="261"/>
      <c r="AO231" s="262"/>
      <c r="AP231" s="283"/>
      <c r="AQ231" s="356"/>
      <c r="AR231" s="351"/>
      <c r="AS231" s="283"/>
      <c r="AT231" s="356"/>
      <c r="AU231" s="351"/>
      <c r="AV231" s="260"/>
      <c r="AW231" s="261"/>
      <c r="AX231" s="262"/>
      <c r="AY231" s="260"/>
      <c r="AZ231" s="261"/>
      <c r="BA231" s="262"/>
      <c r="BB231" s="260"/>
      <c r="BC231" s="261"/>
      <c r="BD231" s="262"/>
      <c r="BE231" s="260"/>
      <c r="BF231" s="261"/>
      <c r="BG231" s="262"/>
      <c r="BH231" s="260"/>
      <c r="BI231" s="261"/>
      <c r="BJ231" s="262"/>
      <c r="BK231" s="260"/>
      <c r="BL231" s="261"/>
      <c r="BM231" s="262"/>
      <c r="BN231" s="260"/>
      <c r="BO231" s="261"/>
      <c r="BP231" s="262"/>
      <c r="BQ231" s="260"/>
      <c r="BR231" s="261"/>
      <c r="BS231" s="262"/>
      <c r="BT231" s="260"/>
      <c r="BU231" s="261"/>
      <c r="BV231" s="262"/>
      <c r="BW231" s="260"/>
      <c r="BX231" s="261"/>
      <c r="BY231" s="262"/>
      <c r="BZ231" s="260"/>
      <c r="CA231" s="261"/>
      <c r="CB231" s="262"/>
      <c r="CC231" s="260"/>
      <c r="CD231" s="261"/>
      <c r="CE231" s="262"/>
      <c r="CF231" s="376" t="s">
        <v>2</v>
      </c>
      <c r="CG231" s="229"/>
      <c r="CH231" s="230"/>
      <c r="CI231" s="7" t="str">
        <f t="shared" si="361"/>
        <v/>
      </c>
      <c r="CJ231" s="7" t="str">
        <f t="shared" si="362"/>
        <v/>
      </c>
      <c r="CK231" s="7" t="str">
        <f t="shared" si="363"/>
        <v/>
      </c>
      <c r="CL231" s="7" t="str">
        <f t="shared" si="364"/>
        <v/>
      </c>
      <c r="CM231" s="7" t="str">
        <f t="shared" si="365"/>
        <v/>
      </c>
      <c r="CN231" s="7" t="str">
        <f t="shared" si="366"/>
        <v/>
      </c>
      <c r="CO231" s="7" t="str">
        <f t="shared" si="367"/>
        <v/>
      </c>
      <c r="CP231" s="7" t="str">
        <f t="shared" si="368"/>
        <v/>
      </c>
      <c r="CQ231" s="7" t="str">
        <f t="shared" si="369"/>
        <v/>
      </c>
      <c r="CR231" s="7" t="str">
        <f t="shared" si="370"/>
        <v/>
      </c>
      <c r="CS231" s="7" t="str">
        <f t="shared" si="371"/>
        <v/>
      </c>
      <c r="CT231" s="7" t="str">
        <f t="shared" si="372"/>
        <v/>
      </c>
      <c r="CU231" s="7">
        <f t="shared" si="373"/>
        <v>37</v>
      </c>
      <c r="CV231" s="7">
        <f t="shared" si="374"/>
        <v>37</v>
      </c>
      <c r="CW231" s="7">
        <f t="shared" si="375"/>
        <v>37</v>
      </c>
      <c r="CX231" s="7">
        <f t="shared" si="376"/>
        <v>37</v>
      </c>
      <c r="CY231" s="7">
        <f t="shared" si="377"/>
        <v>37</v>
      </c>
      <c r="CZ231" s="7">
        <f t="shared" si="378"/>
        <v>39</v>
      </c>
      <c r="DA231" s="7">
        <f t="shared" si="379"/>
        <v>46</v>
      </c>
      <c r="DB231" s="7">
        <f t="shared" si="380"/>
        <v>41</v>
      </c>
      <c r="DC231" s="7">
        <f t="shared" si="381"/>
        <v>41</v>
      </c>
      <c r="DD231" s="7">
        <f t="shared" si="382"/>
        <v>32</v>
      </c>
      <c r="DE231" s="7" t="str">
        <f t="shared" si="383"/>
        <v/>
      </c>
      <c r="DF231" s="7" t="str">
        <f t="shared" si="384"/>
        <v/>
      </c>
      <c r="DG231" s="7" t="str">
        <f t="shared" si="385"/>
        <v/>
      </c>
      <c r="DH231" s="7" t="str">
        <f t="shared" si="386"/>
        <v/>
      </c>
      <c r="DI231" s="65" t="s">
        <v>2</v>
      </c>
      <c r="DJ231" s="309" t="str">
        <f t="shared" si="387"/>
        <v>-</v>
      </c>
      <c r="DK231" s="309" t="str">
        <f t="shared" si="388"/>
        <v>-</v>
      </c>
      <c r="DL231" s="309" t="str">
        <f t="shared" si="389"/>
        <v>-</v>
      </c>
      <c r="DM231" s="309" t="str">
        <f t="shared" si="390"/>
        <v>-</v>
      </c>
      <c r="DN231" s="309" t="str">
        <f t="shared" si="391"/>
        <v>-</v>
      </c>
      <c r="DO231" s="309" t="str">
        <f t="shared" si="392"/>
        <v>-</v>
      </c>
      <c r="DP231" s="309" t="str">
        <f t="shared" si="393"/>
        <v>-</v>
      </c>
      <c r="DQ231" s="309" t="str">
        <f t="shared" si="394"/>
        <v>-</v>
      </c>
      <c r="DR231" s="309" t="str">
        <f t="shared" si="395"/>
        <v>-</v>
      </c>
      <c r="DS231" s="309" t="str">
        <f t="shared" si="396"/>
        <v>-</v>
      </c>
      <c r="DT231" s="309" t="str">
        <f t="shared" si="397"/>
        <v>-</v>
      </c>
      <c r="DU231" s="309" t="str">
        <f t="shared" si="398"/>
        <v>-</v>
      </c>
      <c r="DV231" s="309" t="str">
        <f t="shared" si="399"/>
        <v>NPF</v>
      </c>
      <c r="DW231" s="309" t="str">
        <f t="shared" si="400"/>
        <v>NPF</v>
      </c>
      <c r="DX231" s="309" t="str">
        <f t="shared" si="401"/>
        <v>NPF</v>
      </c>
      <c r="DY231" s="309" t="str">
        <f t="shared" si="402"/>
        <v>NPF</v>
      </c>
      <c r="DZ231" s="309" t="str">
        <f t="shared" si="403"/>
        <v>NPF</v>
      </c>
      <c r="EA231" s="309" t="str">
        <f t="shared" si="404"/>
        <v>NPF</v>
      </c>
      <c r="EB231" s="309" t="str">
        <f t="shared" si="405"/>
        <v>NPF</v>
      </c>
      <c r="EC231" s="309" t="str">
        <f t="shared" si="406"/>
        <v>NPF</v>
      </c>
      <c r="ED231" s="309" t="str">
        <f t="shared" si="407"/>
        <v>NPF</v>
      </c>
      <c r="EE231" s="309" t="str">
        <f t="shared" si="408"/>
        <v>NPF</v>
      </c>
      <c r="EF231" s="309" t="str">
        <f t="shared" si="409"/>
        <v>-</v>
      </c>
      <c r="EG231" s="309" t="str">
        <f t="shared" si="410"/>
        <v>-</v>
      </c>
      <c r="EH231" s="309" t="str">
        <f t="shared" si="411"/>
        <v>-</v>
      </c>
      <c r="EI231" s="309" t="str">
        <f t="shared" si="412"/>
        <v>-</v>
      </c>
      <c r="EJ231" s="7"/>
      <c r="EK231" s="7"/>
      <c r="EL231" s="7"/>
      <c r="EM231" s="34"/>
      <c r="EN231" s="66" t="str">
        <f t="shared" si="413"/>
        <v>-</v>
      </c>
      <c r="EO231" s="66" t="str">
        <f t="shared" si="414"/>
        <v>-</v>
      </c>
      <c r="EP231" s="66" t="str">
        <f t="shared" si="415"/>
        <v>-</v>
      </c>
      <c r="EQ231" s="66" t="str">
        <f t="shared" si="416"/>
        <v>-</v>
      </c>
      <c r="ER231" s="66" t="str">
        <f t="shared" si="417"/>
        <v>-</v>
      </c>
      <c r="ES231" s="66" t="str">
        <f t="shared" si="418"/>
        <v>-</v>
      </c>
      <c r="ET231" s="66" t="str">
        <f t="shared" si="419"/>
        <v>-</v>
      </c>
      <c r="EU231" s="66" t="str">
        <f t="shared" si="420"/>
        <v>-</v>
      </c>
      <c r="EV231" s="66" t="str">
        <f t="shared" si="421"/>
        <v>-</v>
      </c>
      <c r="EW231" s="66" t="str">
        <f t="shared" si="422"/>
        <v>-</v>
      </c>
      <c r="EX231" s="66" t="str">
        <f t="shared" si="423"/>
        <v>-</v>
      </c>
      <c r="EY231" s="66" t="str">
        <f t="shared" si="424"/>
        <v>-</v>
      </c>
      <c r="EZ231" s="66" t="str">
        <f t="shared" si="425"/>
        <v>---------</v>
      </c>
      <c r="FA231" s="66" t="str">
        <f t="shared" si="426"/>
        <v>---------</v>
      </c>
      <c r="FB231" s="66" t="str">
        <f t="shared" si="427"/>
        <v>---------</v>
      </c>
      <c r="FC231" s="66" t="str">
        <f t="shared" si="428"/>
        <v>---------</v>
      </c>
      <c r="FD231" s="66" t="str">
        <f t="shared" si="429"/>
        <v>---------------</v>
      </c>
      <c r="FE231" s="66" t="str">
        <f t="shared" si="430"/>
        <v>---------------</v>
      </c>
      <c r="FF231" s="66" t="str">
        <f t="shared" si="431"/>
        <v>---------------</v>
      </c>
      <c r="FG231" s="66" t="str">
        <f t="shared" si="432"/>
        <v>---------------</v>
      </c>
      <c r="FH231" s="66" t="str">
        <f t="shared" si="433"/>
        <v>---------------</v>
      </c>
      <c r="FI231" s="66" t="str">
        <f t="shared" si="434"/>
        <v>---------------</v>
      </c>
      <c r="FJ231" s="66" t="str">
        <f t="shared" si="435"/>
        <v>-</v>
      </c>
      <c r="FK231" s="66" t="str">
        <f t="shared" si="436"/>
        <v>-</v>
      </c>
      <c r="FL231" s="66" t="str">
        <f t="shared" si="437"/>
        <v>-</v>
      </c>
      <c r="FM231" s="66" t="str">
        <f t="shared" si="438"/>
        <v>-</v>
      </c>
      <c r="FN231" s="7"/>
      <c r="FO231" s="7"/>
      <c r="FP231" s="7"/>
      <c r="FQ231" s="97"/>
      <c r="FR231" s="71"/>
      <c r="FS231" s="7">
        <f>IF(ISNUMBER(INDEX($CI$15:$DI$314,$B231,GC$5)),MAX(FS$14:FS230)+1,0)</f>
        <v>0</v>
      </c>
      <c r="FT231" s="7" t="str">
        <f t="shared" si="439"/>
        <v/>
      </c>
      <c r="FU231" s="7" t="str">
        <f t="shared" si="440"/>
        <v/>
      </c>
      <c r="FV231" s="291">
        <f t="shared" si="441"/>
        <v>217</v>
      </c>
      <c r="FW231" s="291" t="str">
        <f t="shared" si="442"/>
        <v/>
      </c>
      <c r="FX231" s="291"/>
      <c r="FY231" s="85" t="str">
        <f t="shared" si="443"/>
        <v/>
      </c>
      <c r="FZ231" s="338">
        <f t="shared" si="444"/>
        <v>0</v>
      </c>
      <c r="GA231" s="316" t="str">
        <f t="shared" si="445"/>
        <v/>
      </c>
      <c r="GB231" s="28" t="str">
        <f t="shared" si="446"/>
        <v/>
      </c>
      <c r="GC231" s="243"/>
      <c r="GD231" s="72"/>
      <c r="GE231" s="72"/>
      <c r="GF231" s="72"/>
      <c r="GG231" s="72"/>
      <c r="GH231" s="72"/>
      <c r="GI231" s="72"/>
      <c r="GJ231" s="72"/>
      <c r="GK231" s="72"/>
      <c r="GL231" s="72"/>
      <c r="GM231" s="72"/>
      <c r="GN231" s="72"/>
      <c r="GO231" s="279" t="str">
        <f>IF(IF(ISNUMBER(MATCH(INDEX($HA231:$LB231,1,GO$14),$GA$15:$GA$313,0)),1,"")=1,INDEX($HA231:$LB231,1,GO$14),"")</f>
        <v/>
      </c>
      <c r="GP231" s="286" t="str">
        <f t="shared" si="447"/>
        <v/>
      </c>
      <c r="GQ231" s="72"/>
      <c r="GR231" s="339" t="str">
        <f>IF(ISNUMBER(IF231),INDEX($GA$15:$GA$313,MATCH(IF231,$IE$15:$IE$190,0),1),"")</f>
        <v/>
      </c>
      <c r="GS231" s="341" t="str">
        <f t="shared" si="448"/>
        <v/>
      </c>
      <c r="GT231" s="340" t="str">
        <f t="shared" si="449"/>
        <v/>
      </c>
      <c r="GU231" s="72"/>
      <c r="GV231" s="72"/>
      <c r="GW231" s="72"/>
      <c r="GX231" s="72"/>
      <c r="GY231" s="72"/>
      <c r="GZ231" s="71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293">
        <f>IF(HA231&lt;&gt;"",MAX(HN$14:HN230)+1,0)</f>
        <v>0</v>
      </c>
      <c r="HO231" s="293">
        <f>IF(HB231&lt;&gt;"",MAX(HO$14:HO230)+1,0)</f>
        <v>0</v>
      </c>
      <c r="HP231" s="293">
        <f>IF(HC231&lt;&gt;"",MAX(HP$14:HP230)+1,0)</f>
        <v>0</v>
      </c>
      <c r="HQ231" s="293">
        <f>IF(HD231&lt;&gt;"",MAX(HQ$14:HQ230)+1,0)</f>
        <v>0</v>
      </c>
      <c r="HR231" s="293">
        <f>IF(HE231&lt;&gt;"",MAX(HR$14:HR230)+1,0)</f>
        <v>0</v>
      </c>
      <c r="HS231" s="293">
        <f>IF(HF231&lt;&gt;"",MAX(HS$14:HS230)+1,0)</f>
        <v>0</v>
      </c>
      <c r="HT231" s="293">
        <f>IF(HG231&lt;&gt;"",MAX(HT$14:HT230)+1,0)</f>
        <v>0</v>
      </c>
      <c r="HU231" s="293">
        <f>IF(HH231&lt;&gt;"",MAX(HU$14:HU230)+1,0)</f>
        <v>0</v>
      </c>
      <c r="HV231" s="293">
        <f>IF(HI231&lt;&gt;"",MAX(HV$14:HV230)+1,0)</f>
        <v>0</v>
      </c>
      <c r="HW231" s="293">
        <f>IF(HJ231&lt;&gt;"",MAX(HW$14:HW230)+1,0)</f>
        <v>0</v>
      </c>
      <c r="HX231" s="293">
        <f>IF(HK231&lt;&gt;"",MAX(HX$14:HX230)+1,0)</f>
        <v>0</v>
      </c>
      <c r="HY231" s="293">
        <f>IF(HL231&lt;&gt;"",MAX(HY$14:HY230)+1,0)</f>
        <v>0</v>
      </c>
      <c r="HZ231" s="75" t="str">
        <f t="shared" si="450"/>
        <v/>
      </c>
      <c r="IA231" s="75" t="str">
        <f t="shared" si="451"/>
        <v/>
      </c>
      <c r="IB231" s="75" t="str">
        <f t="shared" si="452"/>
        <v/>
      </c>
      <c r="IC231" s="75" t="str">
        <f t="shared" si="453"/>
        <v/>
      </c>
      <c r="ID231" s="395" t="str">
        <f t="shared" si="454"/>
        <v/>
      </c>
      <c r="IE231" s="394">
        <f>IF(ISNUMBER(MATCH(GA231,$IC$15:$IC$313,0)),0,MAX(IE$14:IE230)+1)</f>
        <v>0</v>
      </c>
      <c r="IF231" s="394" t="str">
        <f t="shared" si="455"/>
        <v/>
      </c>
      <c r="IG231" s="383"/>
      <c r="IH231" s="80"/>
      <c r="II231" s="19"/>
      <c r="IJ231" s="282"/>
      <c r="IK231" s="71"/>
      <c r="IL231" s="19"/>
      <c r="IM231" s="19"/>
      <c r="IN231" s="19"/>
      <c r="IO231" s="19"/>
      <c r="IP231" s="19"/>
      <c r="IQ231" s="19"/>
      <c r="IR231" s="19"/>
      <c r="IS231" s="19"/>
      <c r="IT231" s="19"/>
      <c r="IU231" s="19"/>
      <c r="IV231" s="19"/>
      <c r="IW231" s="19"/>
      <c r="IX231" s="19"/>
      <c r="IY231" s="19"/>
      <c r="IZ231" s="19"/>
      <c r="JW231" s="71"/>
      <c r="JX231" s="293" t="str">
        <f>IF(AND(ISNUMBER(JX$14),ISNUMBER(MATCH($IC231,DJ$15:DJ$313,0))),$IC231,"")</f>
        <v/>
      </c>
      <c r="JY231" s="293" t="str">
        <f>IF(AND(ISNUMBER(JY$14),ISNUMBER(MATCH($IC231,DK$15:DK$313,0))),$IC231,"")</f>
        <v/>
      </c>
      <c r="JZ231" s="293" t="str">
        <f>IF(AND(ISNUMBER(JZ$14),ISNUMBER(MATCH($IC231,DL$15:DL$313,0))),$IC231,"")</f>
        <v/>
      </c>
      <c r="KA231" s="293" t="str">
        <f>IF(AND(ISNUMBER(KA$14),ISNUMBER(MATCH($IC231,DM$15:DM$313,0))),$IC231,"")</f>
        <v/>
      </c>
      <c r="KB231" s="293" t="str">
        <f>IF(AND(ISNUMBER(KB$14),ISNUMBER(MATCH($IC231,DN$15:DN$313,0))),$IC231,"")</f>
        <v/>
      </c>
      <c r="KC231" s="293" t="str">
        <f>IF(AND(ISNUMBER(KC$14),ISNUMBER(MATCH($IC231,DO$15:DO$313,0))),$IC231,"")</f>
        <v/>
      </c>
      <c r="KD231" s="293" t="str">
        <f>IF(AND(ISNUMBER(KD$14),ISNUMBER(MATCH($IC231,DP$15:DP$313,0))),$IC231,"")</f>
        <v/>
      </c>
      <c r="KE231" s="293" t="str">
        <f>IF(AND(ISNUMBER(KE$14),ISNUMBER(MATCH($IC231,DQ$15:DQ$313,0))),$IC231,"")</f>
        <v/>
      </c>
      <c r="KF231" s="293" t="str">
        <f>IF(AND(ISNUMBER(KF$14),ISNUMBER(MATCH($IC231,DR$15:DR$313,0))),$IC231,"")</f>
        <v/>
      </c>
      <c r="KG231" s="293" t="str">
        <f>IF(AND(ISNUMBER(KG$14),ISNUMBER(MATCH($IC231,DS$15:DS$313,0))),$IC231,"")</f>
        <v/>
      </c>
      <c r="KH231" s="293" t="str">
        <f>IF(AND(ISNUMBER(KH$14),ISNUMBER(MATCH($IC231,DT$15:DT$313,0))),$IC231,"")</f>
        <v/>
      </c>
      <c r="KI231" s="293" t="str">
        <f>IF(AND(ISNUMBER(KI$14),ISNUMBER(MATCH($IC231,DU$15:DU$313,0))),$IC231,"")</f>
        <v/>
      </c>
      <c r="KJ231" s="293" t="str">
        <f>IF(AND(ISNUMBER(KJ$14),ISNUMBER(MATCH($IC231,DV$15:DV$313,0))),$IC231,"")</f>
        <v/>
      </c>
      <c r="KK231" s="293" t="str">
        <f>IF(AND(ISNUMBER(KK$14),ISNUMBER(MATCH($IC231,DW$15:DW$313,0))),$IC231,"")</f>
        <v/>
      </c>
      <c r="KL231" s="293" t="str">
        <f>IF(AND(ISNUMBER(KL$14),ISNUMBER(MATCH($IC231,DX$15:DX$313,0))),$IC231,"")</f>
        <v/>
      </c>
      <c r="KM231" s="293" t="str">
        <f>IF(AND(ISNUMBER(KM$14),ISNUMBER(MATCH($IC231,DY$15:DY$313,0))),$IC231,"")</f>
        <v/>
      </c>
      <c r="KN231" s="293" t="str">
        <f>IF(AND(ISNUMBER(KN$14),ISNUMBER(MATCH($IC231,DZ$15:DZ$313,0))),$IC231,"")</f>
        <v/>
      </c>
      <c r="KO231" s="293" t="str">
        <f>IF(AND(ISNUMBER(KO$14),ISNUMBER(MATCH($IC231,EA$15:EA$313,0))),$IC231,"")</f>
        <v/>
      </c>
      <c r="KP231" s="293" t="str">
        <f>IF(AND(ISNUMBER(KP$14),ISNUMBER(MATCH($IC231,EB$15:EB$313,0))),$IC231,"")</f>
        <v/>
      </c>
      <c r="KQ231" s="293" t="str">
        <f>IF(AND(ISNUMBER(KQ$14),ISNUMBER(MATCH($IC231,EC$15:EC$313,0))),$IC231,"")</f>
        <v/>
      </c>
      <c r="KR231" s="293" t="str">
        <f>IF(AND(ISNUMBER(KR$14),ISNUMBER(MATCH($IC231,ED$15:ED$313,0))),$IC231,"")</f>
        <v/>
      </c>
      <c r="KS231" s="293" t="str">
        <f>IF(AND(ISNUMBER(KS$14),ISNUMBER(MATCH($IC231,EE$15:EE$313,0))),$IC231,"")</f>
        <v/>
      </c>
      <c r="KT231" s="293" t="str">
        <f>IF(AND(ISNUMBER(KT$14),ISNUMBER(MATCH($IC231,EF$15:EF$313,0))),$IC231,"")</f>
        <v/>
      </c>
      <c r="KU231" s="293" t="str">
        <f>IF(AND(ISNUMBER(KU$14),ISNUMBER(MATCH($IC231,EG$15:EG$313,0))),$IC231,"")</f>
        <v/>
      </c>
      <c r="KV231" s="293" t="str">
        <f>IF(AND(ISNUMBER(KV$14),ISNUMBER(MATCH($IC231,EH$15:EH$313,0))),$IC231,"")</f>
        <v/>
      </c>
      <c r="KW231" s="293" t="str">
        <f>IF(AND(ISNUMBER(KW$14),ISNUMBER(MATCH($IC231,EI$15:EI$313,0))),$IC231,"")</f>
        <v/>
      </c>
      <c r="KX231" s="293" t="str">
        <f>IF(AND(ISNUMBER(KX$14),ISNUMBER(MATCH($IC231,EJ$15:EJ$313,0))),$IC231,"")</f>
        <v/>
      </c>
      <c r="KY231" s="293" t="str">
        <f>IF(AND(ISNUMBER(KY$14),ISNUMBER(MATCH($IC231,EK$15:EK$313,0))),$IC231,"")</f>
        <v/>
      </c>
      <c r="KZ231" s="293"/>
      <c r="LA231" s="293"/>
      <c r="LB231" s="293"/>
      <c r="LC231" s="75">
        <f>COUNTIF(JX231:KY231,"="&amp;IC231)</f>
        <v>0</v>
      </c>
      <c r="LD231" s="71"/>
      <c r="LE231" s="71"/>
      <c r="LF231" s="71"/>
      <c r="LG231" s="71"/>
      <c r="LH231" s="71"/>
      <c r="LI231" s="71"/>
      <c r="LJ231" s="71"/>
      <c r="LK231" s="71"/>
      <c r="LL231" s="71"/>
      <c r="LM231" s="71"/>
      <c r="LN231" s="71"/>
      <c r="LO231" s="71"/>
      <c r="LP231" s="71"/>
      <c r="LQ231" s="71"/>
    </row>
    <row r="232" spans="1:329" ht="6" customHeight="1" x14ac:dyDescent="0.25">
      <c r="A232" s="80"/>
      <c r="B232" s="305">
        <f t="shared" si="456"/>
        <v>218</v>
      </c>
      <c r="C232" s="207" t="s">
        <v>422</v>
      </c>
      <c r="D232" s="207" t="s">
        <v>714</v>
      </c>
      <c r="E232" s="71"/>
      <c r="F232" s="260"/>
      <c r="G232" s="261"/>
      <c r="H232" s="262"/>
      <c r="I232" s="260"/>
      <c r="J232" s="261"/>
      <c r="K232" s="262"/>
      <c r="L232" s="260"/>
      <c r="M232" s="261"/>
      <c r="N232" s="262"/>
      <c r="O232" s="260"/>
      <c r="P232" s="261"/>
      <c r="Q232" s="262"/>
      <c r="R232" s="260"/>
      <c r="S232" s="261"/>
      <c r="T232" s="262"/>
      <c r="U232" s="260"/>
      <c r="V232" s="261"/>
      <c r="W232" s="262"/>
      <c r="X232" s="260"/>
      <c r="Y232" s="261"/>
      <c r="Z232" s="262"/>
      <c r="AA232" s="260"/>
      <c r="AB232" s="261"/>
      <c r="AC232" s="262"/>
      <c r="AD232" s="260"/>
      <c r="AE232" s="261"/>
      <c r="AF232" s="262"/>
      <c r="AG232" s="260"/>
      <c r="AH232" s="261"/>
      <c r="AI232" s="262"/>
      <c r="AJ232" s="260"/>
      <c r="AK232" s="261"/>
      <c r="AL232" s="262"/>
      <c r="AM232" s="260"/>
      <c r="AN232" s="261"/>
      <c r="AO232" s="262"/>
      <c r="AP232" s="283"/>
      <c r="AQ232" s="356"/>
      <c r="AR232" s="351"/>
      <c r="AS232" s="283"/>
      <c r="AT232" s="356"/>
      <c r="AU232" s="351"/>
      <c r="AV232" s="260"/>
      <c r="AW232" s="261"/>
      <c r="AX232" s="262"/>
      <c r="AY232" s="260"/>
      <c r="AZ232" s="261"/>
      <c r="BA232" s="262"/>
      <c r="BB232" s="260"/>
      <c r="BC232" s="261"/>
      <c r="BD232" s="262"/>
      <c r="BE232" s="260"/>
      <c r="BF232" s="261"/>
      <c r="BG232" s="262"/>
      <c r="BH232" s="260"/>
      <c r="BI232" s="261"/>
      <c r="BJ232" s="262"/>
      <c r="BK232" s="260"/>
      <c r="BL232" s="261"/>
      <c r="BM232" s="262"/>
      <c r="BN232" s="260"/>
      <c r="BO232" s="261"/>
      <c r="BP232" s="262"/>
      <c r="BQ232" s="260"/>
      <c r="BR232" s="261"/>
      <c r="BS232" s="262"/>
      <c r="BT232" s="260"/>
      <c r="BU232" s="261"/>
      <c r="BV232" s="262"/>
      <c r="BW232" s="260"/>
      <c r="BX232" s="261"/>
      <c r="BY232" s="262"/>
      <c r="BZ232" s="260"/>
      <c r="CA232" s="261"/>
      <c r="CB232" s="262"/>
      <c r="CC232" s="260"/>
      <c r="CD232" s="261"/>
      <c r="CE232" s="262"/>
      <c r="CF232" s="376" t="s">
        <v>2</v>
      </c>
      <c r="CG232" s="229"/>
      <c r="CH232" s="230"/>
      <c r="CI232" s="7" t="str">
        <f t="shared" si="361"/>
        <v/>
      </c>
      <c r="CJ232" s="7" t="str">
        <f t="shared" si="362"/>
        <v/>
      </c>
      <c r="CK232" s="7" t="str">
        <f t="shared" si="363"/>
        <v/>
      </c>
      <c r="CL232" s="7" t="str">
        <f t="shared" si="364"/>
        <v/>
      </c>
      <c r="CM232" s="7" t="str">
        <f t="shared" si="365"/>
        <v/>
      </c>
      <c r="CN232" s="7" t="str">
        <f t="shared" si="366"/>
        <v/>
      </c>
      <c r="CO232" s="7" t="str">
        <f t="shared" si="367"/>
        <v/>
      </c>
      <c r="CP232" s="7" t="str">
        <f t="shared" si="368"/>
        <v/>
      </c>
      <c r="CQ232" s="7" t="str">
        <f t="shared" si="369"/>
        <v/>
      </c>
      <c r="CR232" s="7" t="str">
        <f t="shared" si="370"/>
        <v/>
      </c>
      <c r="CS232" s="7" t="str">
        <f t="shared" si="371"/>
        <v/>
      </c>
      <c r="CT232" s="7" t="str">
        <f t="shared" si="372"/>
        <v/>
      </c>
      <c r="CU232" s="7" t="str">
        <f t="shared" si="373"/>
        <v/>
      </c>
      <c r="CV232" s="7">
        <f t="shared" si="374"/>
        <v>19</v>
      </c>
      <c r="CW232" s="7" t="str">
        <f t="shared" si="375"/>
        <v/>
      </c>
      <c r="CX232" s="7" t="str">
        <f t="shared" si="376"/>
        <v/>
      </c>
      <c r="CY232" s="7" t="str">
        <f t="shared" si="377"/>
        <v/>
      </c>
      <c r="CZ232" s="7" t="str">
        <f t="shared" si="378"/>
        <v/>
      </c>
      <c r="DA232" s="7" t="str">
        <f t="shared" si="379"/>
        <v/>
      </c>
      <c r="DB232" s="7">
        <f t="shared" si="380"/>
        <v>2</v>
      </c>
      <c r="DC232" s="7" t="str">
        <f t="shared" si="381"/>
        <v/>
      </c>
      <c r="DD232" s="7" t="str">
        <f t="shared" si="382"/>
        <v/>
      </c>
      <c r="DE232" s="7" t="str">
        <f t="shared" si="383"/>
        <v/>
      </c>
      <c r="DF232" s="7" t="str">
        <f t="shared" si="384"/>
        <v/>
      </c>
      <c r="DG232" s="7" t="str">
        <f t="shared" si="385"/>
        <v/>
      </c>
      <c r="DH232" s="7" t="str">
        <f t="shared" si="386"/>
        <v/>
      </c>
      <c r="DI232" s="65" t="s">
        <v>2</v>
      </c>
      <c r="DJ232" s="309" t="str">
        <f t="shared" si="387"/>
        <v>-</v>
      </c>
      <c r="DK232" s="309" t="str">
        <f t="shared" si="388"/>
        <v>-</v>
      </c>
      <c r="DL232" s="309" t="str">
        <f t="shared" si="389"/>
        <v>-</v>
      </c>
      <c r="DM232" s="309" t="str">
        <f t="shared" si="390"/>
        <v>-</v>
      </c>
      <c r="DN232" s="309" t="str">
        <f t="shared" si="391"/>
        <v>-</v>
      </c>
      <c r="DO232" s="309" t="str">
        <f t="shared" si="392"/>
        <v>-</v>
      </c>
      <c r="DP232" s="309" t="str">
        <f t="shared" si="393"/>
        <v>-</v>
      </c>
      <c r="DQ232" s="309" t="str">
        <f t="shared" si="394"/>
        <v>-</v>
      </c>
      <c r="DR232" s="309" t="str">
        <f t="shared" si="395"/>
        <v>-</v>
      </c>
      <c r="DS232" s="309" t="str">
        <f t="shared" si="396"/>
        <v>-</v>
      </c>
      <c r="DT232" s="309" t="str">
        <f t="shared" si="397"/>
        <v>-</v>
      </c>
      <c r="DU232" s="309" t="str">
        <f t="shared" si="398"/>
        <v>-</v>
      </c>
      <c r="DV232" s="309" t="str">
        <f t="shared" si="399"/>
        <v>-</v>
      </c>
      <c r="DW232" s="309" t="str">
        <f t="shared" si="400"/>
        <v>rewet</v>
      </c>
      <c r="DX232" s="309" t="str">
        <f t="shared" si="401"/>
        <v>-</v>
      </c>
      <c r="DY232" s="309" t="str">
        <f t="shared" si="402"/>
        <v>-</v>
      </c>
      <c r="DZ232" s="309" t="str">
        <f t="shared" si="403"/>
        <v>-</v>
      </c>
      <c r="EA232" s="309" t="str">
        <f t="shared" si="404"/>
        <v>-</v>
      </c>
      <c r="EB232" s="309" t="str">
        <f t="shared" si="405"/>
        <v>-</v>
      </c>
      <c r="EC232" s="309" t="str">
        <f t="shared" si="406"/>
        <v>rewet</v>
      </c>
      <c r="ED232" s="309" t="str">
        <f t="shared" si="407"/>
        <v>-</v>
      </c>
      <c r="EE232" s="309" t="str">
        <f t="shared" si="408"/>
        <v>-</v>
      </c>
      <c r="EF232" s="309" t="str">
        <f t="shared" si="409"/>
        <v>-</v>
      </c>
      <c r="EG232" s="309" t="str">
        <f t="shared" si="410"/>
        <v>-</v>
      </c>
      <c r="EH232" s="309" t="str">
        <f t="shared" si="411"/>
        <v>-</v>
      </c>
      <c r="EI232" s="309" t="str">
        <f t="shared" si="412"/>
        <v>-</v>
      </c>
      <c r="EJ232" s="7"/>
      <c r="EK232" s="7"/>
      <c r="EL232" s="7"/>
      <c r="EM232" s="34"/>
      <c r="EN232" s="66" t="str">
        <f t="shared" si="413"/>
        <v>-</v>
      </c>
      <c r="EO232" s="66" t="str">
        <f t="shared" si="414"/>
        <v>-</v>
      </c>
      <c r="EP232" s="66" t="str">
        <f t="shared" si="415"/>
        <v>-</v>
      </c>
      <c r="EQ232" s="66" t="str">
        <f t="shared" si="416"/>
        <v>-</v>
      </c>
      <c r="ER232" s="66" t="str">
        <f t="shared" si="417"/>
        <v>-</v>
      </c>
      <c r="ES232" s="66" t="str">
        <f t="shared" si="418"/>
        <v>-</v>
      </c>
      <c r="ET232" s="66" t="str">
        <f t="shared" si="419"/>
        <v>-</v>
      </c>
      <c r="EU232" s="66" t="str">
        <f t="shared" si="420"/>
        <v>-</v>
      </c>
      <c r="EV232" s="66" t="str">
        <f t="shared" si="421"/>
        <v>-</v>
      </c>
      <c r="EW232" s="66" t="str">
        <f t="shared" si="422"/>
        <v>-</v>
      </c>
      <c r="EX232" s="66" t="str">
        <f t="shared" si="423"/>
        <v>-</v>
      </c>
      <c r="EY232" s="66" t="str">
        <f t="shared" si="424"/>
        <v>-</v>
      </c>
      <c r="EZ232" s="66" t="str">
        <f t="shared" si="425"/>
        <v>-</v>
      </c>
      <c r="FA232" s="66" t="str">
        <f t="shared" si="426"/>
        <v>---------</v>
      </c>
      <c r="FB232" s="66" t="str">
        <f t="shared" si="427"/>
        <v>-</v>
      </c>
      <c r="FC232" s="66" t="str">
        <f t="shared" si="428"/>
        <v>-</v>
      </c>
      <c r="FD232" s="66" t="str">
        <f t="shared" si="429"/>
        <v>-</v>
      </c>
      <c r="FE232" s="66" t="str">
        <f t="shared" si="430"/>
        <v>-</v>
      </c>
      <c r="FF232" s="66" t="str">
        <f t="shared" si="431"/>
        <v>-</v>
      </c>
      <c r="FG232" s="66" t="str">
        <f t="shared" si="432"/>
        <v>All |     none</v>
      </c>
      <c r="FH232" s="66" t="str">
        <f t="shared" si="433"/>
        <v>-</v>
      </c>
      <c r="FI232" s="66" t="str">
        <f t="shared" si="434"/>
        <v>-</v>
      </c>
      <c r="FJ232" s="66" t="str">
        <f t="shared" si="435"/>
        <v>-</v>
      </c>
      <c r="FK232" s="66" t="str">
        <f t="shared" si="436"/>
        <v>-</v>
      </c>
      <c r="FL232" s="66" t="str">
        <f t="shared" si="437"/>
        <v>-</v>
      </c>
      <c r="FM232" s="66" t="str">
        <f t="shared" si="438"/>
        <v>-</v>
      </c>
      <c r="FN232" s="7"/>
      <c r="FO232" s="7"/>
      <c r="FP232" s="7"/>
      <c r="FQ232" s="97"/>
      <c r="FR232" s="71"/>
      <c r="FS232" s="7">
        <f>IF(ISNUMBER(INDEX($CI$15:$DI$314,$B232,GC$5)),MAX(FS$14:FS231)+1,0)</f>
        <v>0</v>
      </c>
      <c r="FT232" s="7" t="str">
        <f t="shared" si="439"/>
        <v/>
      </c>
      <c r="FU232" s="7" t="str">
        <f t="shared" si="440"/>
        <v/>
      </c>
      <c r="FV232" s="291">
        <f t="shared" si="441"/>
        <v>218</v>
      </c>
      <c r="FW232" s="291" t="str">
        <f t="shared" si="442"/>
        <v/>
      </c>
      <c r="FX232" s="291"/>
      <c r="FY232" s="85" t="str">
        <f t="shared" si="443"/>
        <v/>
      </c>
      <c r="FZ232" s="338">
        <f t="shared" si="444"/>
        <v>0</v>
      </c>
      <c r="GA232" s="316" t="str">
        <f t="shared" si="445"/>
        <v/>
      </c>
      <c r="GB232" s="28" t="str">
        <f t="shared" si="446"/>
        <v/>
      </c>
      <c r="GC232" s="243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279" t="str">
        <f>IF(IF(ISNUMBER(MATCH(INDEX($HA232:$LB232,1,GO$14),$GA$15:$GA$313,0)),1,"")=1,INDEX($HA232:$LB232,1,GO$14),"")</f>
        <v/>
      </c>
      <c r="GP232" s="286" t="str">
        <f t="shared" si="447"/>
        <v/>
      </c>
      <c r="GQ232" s="72"/>
      <c r="GR232" s="339" t="str">
        <f>IF(ISNUMBER(IF232),INDEX($GA$15:$GA$313,MATCH(IF232,$IE$15:$IE$190,0),1),"")</f>
        <v/>
      </c>
      <c r="GS232" s="341" t="str">
        <f t="shared" si="448"/>
        <v/>
      </c>
      <c r="GT232" s="340" t="str">
        <f t="shared" si="449"/>
        <v/>
      </c>
      <c r="GU232" s="72"/>
      <c r="GV232" s="72"/>
      <c r="GW232" s="72"/>
      <c r="GX232" s="72"/>
      <c r="GY232" s="72"/>
      <c r="GZ232" s="71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293">
        <f>IF(HA232&lt;&gt;"",MAX(HN$14:HN231)+1,0)</f>
        <v>0</v>
      </c>
      <c r="HO232" s="293">
        <f>IF(HB232&lt;&gt;"",MAX(HO$14:HO231)+1,0)</f>
        <v>0</v>
      </c>
      <c r="HP232" s="293">
        <f>IF(HC232&lt;&gt;"",MAX(HP$14:HP231)+1,0)</f>
        <v>0</v>
      </c>
      <c r="HQ232" s="293">
        <f>IF(HD232&lt;&gt;"",MAX(HQ$14:HQ231)+1,0)</f>
        <v>0</v>
      </c>
      <c r="HR232" s="293">
        <f>IF(HE232&lt;&gt;"",MAX(HR$14:HR231)+1,0)</f>
        <v>0</v>
      </c>
      <c r="HS232" s="293">
        <f>IF(HF232&lt;&gt;"",MAX(HS$14:HS231)+1,0)</f>
        <v>0</v>
      </c>
      <c r="HT232" s="293">
        <f>IF(HG232&lt;&gt;"",MAX(HT$14:HT231)+1,0)</f>
        <v>0</v>
      </c>
      <c r="HU232" s="293">
        <f>IF(HH232&lt;&gt;"",MAX(HU$14:HU231)+1,0)</f>
        <v>0</v>
      </c>
      <c r="HV232" s="293">
        <f>IF(HI232&lt;&gt;"",MAX(HV$14:HV231)+1,0)</f>
        <v>0</v>
      </c>
      <c r="HW232" s="293">
        <f>IF(HJ232&lt;&gt;"",MAX(HW$14:HW231)+1,0)</f>
        <v>0</v>
      </c>
      <c r="HX232" s="293">
        <f>IF(HK232&lt;&gt;"",MAX(HX$14:HX231)+1,0)</f>
        <v>0</v>
      </c>
      <c r="HY232" s="293">
        <f>IF(HL232&lt;&gt;"",MAX(HY$14:HY231)+1,0)</f>
        <v>0</v>
      </c>
      <c r="HZ232" s="75" t="str">
        <f t="shared" si="450"/>
        <v/>
      </c>
      <c r="IA232" s="75" t="str">
        <f t="shared" si="451"/>
        <v/>
      </c>
      <c r="IB232" s="75" t="str">
        <f t="shared" si="452"/>
        <v/>
      </c>
      <c r="IC232" s="75" t="str">
        <f t="shared" si="453"/>
        <v/>
      </c>
      <c r="ID232" s="395" t="str">
        <f t="shared" si="454"/>
        <v/>
      </c>
      <c r="IE232" s="394">
        <f>IF(ISNUMBER(MATCH(GA232,$IC$15:$IC$313,0)),0,MAX(IE$14:IE231)+1)</f>
        <v>0</v>
      </c>
      <c r="IF232" s="394" t="str">
        <f t="shared" si="455"/>
        <v/>
      </c>
      <c r="IG232" s="383"/>
      <c r="IH232" s="80"/>
      <c r="II232" s="19"/>
      <c r="IJ232" s="282"/>
      <c r="IK232" s="71"/>
      <c r="IL232" s="19"/>
      <c r="IM232" s="19"/>
      <c r="IN232" s="19"/>
      <c r="IO232" s="19"/>
      <c r="IP232" s="19"/>
      <c r="IQ232" s="19"/>
      <c r="IR232" s="19"/>
      <c r="IS232" s="19"/>
      <c r="IT232" s="19"/>
      <c r="IU232" s="19"/>
      <c r="IV232" s="19"/>
      <c r="IW232" s="19"/>
      <c r="IX232" s="19"/>
      <c r="IY232" s="19"/>
      <c r="IZ232" s="19"/>
      <c r="JW232" s="71"/>
      <c r="JX232" s="293" t="str">
        <f>IF(AND(ISNUMBER(JX$14),ISNUMBER(MATCH($IC232,DJ$15:DJ$313,0))),$IC232,"")</f>
        <v/>
      </c>
      <c r="JY232" s="293" t="str">
        <f>IF(AND(ISNUMBER(JY$14),ISNUMBER(MATCH($IC232,DK$15:DK$313,0))),$IC232,"")</f>
        <v/>
      </c>
      <c r="JZ232" s="293" t="str">
        <f>IF(AND(ISNUMBER(JZ$14),ISNUMBER(MATCH($IC232,DL$15:DL$313,0))),$IC232,"")</f>
        <v/>
      </c>
      <c r="KA232" s="293" t="str">
        <f>IF(AND(ISNUMBER(KA$14),ISNUMBER(MATCH($IC232,DM$15:DM$313,0))),$IC232,"")</f>
        <v/>
      </c>
      <c r="KB232" s="293" t="str">
        <f>IF(AND(ISNUMBER(KB$14),ISNUMBER(MATCH($IC232,DN$15:DN$313,0))),$IC232,"")</f>
        <v/>
      </c>
      <c r="KC232" s="293" t="str">
        <f>IF(AND(ISNUMBER(KC$14),ISNUMBER(MATCH($IC232,DO$15:DO$313,0))),$IC232,"")</f>
        <v/>
      </c>
      <c r="KD232" s="293" t="str">
        <f>IF(AND(ISNUMBER(KD$14),ISNUMBER(MATCH($IC232,DP$15:DP$313,0))),$IC232,"")</f>
        <v/>
      </c>
      <c r="KE232" s="293" t="str">
        <f>IF(AND(ISNUMBER(KE$14),ISNUMBER(MATCH($IC232,DQ$15:DQ$313,0))),$IC232,"")</f>
        <v/>
      </c>
      <c r="KF232" s="293" t="str">
        <f>IF(AND(ISNUMBER(KF$14),ISNUMBER(MATCH($IC232,DR$15:DR$313,0))),$IC232,"")</f>
        <v/>
      </c>
      <c r="KG232" s="293" t="str">
        <f>IF(AND(ISNUMBER(KG$14),ISNUMBER(MATCH($IC232,DS$15:DS$313,0))),$IC232,"")</f>
        <v/>
      </c>
      <c r="KH232" s="293" t="str">
        <f>IF(AND(ISNUMBER(KH$14),ISNUMBER(MATCH($IC232,DT$15:DT$313,0))),$IC232,"")</f>
        <v/>
      </c>
      <c r="KI232" s="293" t="str">
        <f>IF(AND(ISNUMBER(KI$14),ISNUMBER(MATCH($IC232,DU$15:DU$313,0))),$IC232,"")</f>
        <v/>
      </c>
      <c r="KJ232" s="293" t="str">
        <f>IF(AND(ISNUMBER(KJ$14),ISNUMBER(MATCH($IC232,DV$15:DV$313,0))),$IC232,"")</f>
        <v/>
      </c>
      <c r="KK232" s="293" t="str">
        <f>IF(AND(ISNUMBER(KK$14),ISNUMBER(MATCH($IC232,DW$15:DW$313,0))),$IC232,"")</f>
        <v/>
      </c>
      <c r="KL232" s="293" t="str">
        <f>IF(AND(ISNUMBER(KL$14),ISNUMBER(MATCH($IC232,DX$15:DX$313,0))),$IC232,"")</f>
        <v/>
      </c>
      <c r="KM232" s="293" t="str">
        <f>IF(AND(ISNUMBER(KM$14),ISNUMBER(MATCH($IC232,DY$15:DY$313,0))),$IC232,"")</f>
        <v/>
      </c>
      <c r="KN232" s="293" t="str">
        <f>IF(AND(ISNUMBER(KN$14),ISNUMBER(MATCH($IC232,DZ$15:DZ$313,0))),$IC232,"")</f>
        <v/>
      </c>
      <c r="KO232" s="293" t="str">
        <f>IF(AND(ISNUMBER(KO$14),ISNUMBER(MATCH($IC232,EA$15:EA$313,0))),$IC232,"")</f>
        <v/>
      </c>
      <c r="KP232" s="293" t="str">
        <f>IF(AND(ISNUMBER(KP$14),ISNUMBER(MATCH($IC232,EB$15:EB$313,0))),$IC232,"")</f>
        <v/>
      </c>
      <c r="KQ232" s="293" t="str">
        <f>IF(AND(ISNUMBER(KQ$14),ISNUMBER(MATCH($IC232,EC$15:EC$313,0))),$IC232,"")</f>
        <v/>
      </c>
      <c r="KR232" s="293" t="str">
        <f>IF(AND(ISNUMBER(KR$14),ISNUMBER(MATCH($IC232,ED$15:ED$313,0))),$IC232,"")</f>
        <v/>
      </c>
      <c r="KS232" s="293" t="str">
        <f>IF(AND(ISNUMBER(KS$14),ISNUMBER(MATCH($IC232,EE$15:EE$313,0))),$IC232,"")</f>
        <v/>
      </c>
      <c r="KT232" s="293" t="str">
        <f>IF(AND(ISNUMBER(KT$14),ISNUMBER(MATCH($IC232,EF$15:EF$313,0))),$IC232,"")</f>
        <v/>
      </c>
      <c r="KU232" s="293" t="str">
        <f>IF(AND(ISNUMBER(KU$14),ISNUMBER(MATCH($IC232,EG$15:EG$313,0))),$IC232,"")</f>
        <v/>
      </c>
      <c r="KV232" s="293" t="str">
        <f>IF(AND(ISNUMBER(KV$14),ISNUMBER(MATCH($IC232,EH$15:EH$313,0))),$IC232,"")</f>
        <v/>
      </c>
      <c r="KW232" s="293" t="str">
        <f>IF(AND(ISNUMBER(KW$14),ISNUMBER(MATCH($IC232,EI$15:EI$313,0))),$IC232,"")</f>
        <v/>
      </c>
      <c r="KX232" s="293" t="str">
        <f>IF(AND(ISNUMBER(KX$14),ISNUMBER(MATCH($IC232,EJ$15:EJ$313,0))),$IC232,"")</f>
        <v/>
      </c>
      <c r="KY232" s="293" t="str">
        <f>IF(AND(ISNUMBER(KY$14),ISNUMBER(MATCH($IC232,EK$15:EK$313,0))),$IC232,"")</f>
        <v/>
      </c>
      <c r="KZ232" s="293"/>
      <c r="LA232" s="293"/>
      <c r="LB232" s="293"/>
      <c r="LC232" s="75">
        <f>COUNTIF(JX232:KY232,"="&amp;IC232)</f>
        <v>0</v>
      </c>
      <c r="LD232" s="71"/>
      <c r="LE232" s="71"/>
      <c r="LF232" s="71"/>
      <c r="LG232" s="71"/>
      <c r="LH232" s="71"/>
      <c r="LI232" s="71"/>
      <c r="LJ232" s="71"/>
      <c r="LK232" s="71"/>
      <c r="LL232" s="71"/>
      <c r="LM232" s="71"/>
      <c r="LN232" s="71"/>
      <c r="LO232" s="71"/>
      <c r="LP232" s="71"/>
      <c r="LQ232" s="71"/>
    </row>
    <row r="233" spans="1:329" ht="6" customHeight="1" x14ac:dyDescent="0.25">
      <c r="A233" s="80"/>
      <c r="B233" s="305">
        <f t="shared" si="456"/>
        <v>219</v>
      </c>
      <c r="C233" s="207" t="s">
        <v>426</v>
      </c>
      <c r="D233" s="207" t="s">
        <v>715</v>
      </c>
      <c r="E233" s="71"/>
      <c r="F233" s="260"/>
      <c r="G233" s="261"/>
      <c r="H233" s="262"/>
      <c r="I233" s="260"/>
      <c r="J233" s="261"/>
      <c r="K233" s="262"/>
      <c r="L233" s="260"/>
      <c r="M233" s="261"/>
      <c r="N233" s="262"/>
      <c r="O233" s="260"/>
      <c r="P233" s="261"/>
      <c r="Q233" s="262"/>
      <c r="R233" s="260"/>
      <c r="S233" s="261"/>
      <c r="T233" s="262"/>
      <c r="U233" s="260"/>
      <c r="V233" s="261"/>
      <c r="W233" s="262"/>
      <c r="X233" s="260"/>
      <c r="Y233" s="261"/>
      <c r="Z233" s="262"/>
      <c r="AA233" s="260"/>
      <c r="AB233" s="261"/>
      <c r="AC233" s="262"/>
      <c r="AD233" s="260"/>
      <c r="AE233" s="261"/>
      <c r="AF233" s="262"/>
      <c r="AG233" s="260"/>
      <c r="AH233" s="261"/>
      <c r="AI233" s="262"/>
      <c r="AJ233" s="260"/>
      <c r="AK233" s="261"/>
      <c r="AL233" s="262"/>
      <c r="AM233" s="260"/>
      <c r="AN233" s="261"/>
      <c r="AO233" s="262"/>
      <c r="AP233" s="283"/>
      <c r="AQ233" s="356"/>
      <c r="AR233" s="351"/>
      <c r="AS233" s="283"/>
      <c r="AT233" s="356"/>
      <c r="AU233" s="351"/>
      <c r="AV233" s="260"/>
      <c r="AW233" s="261"/>
      <c r="AX233" s="262"/>
      <c r="AY233" s="260"/>
      <c r="AZ233" s="261"/>
      <c r="BA233" s="262"/>
      <c r="BB233" s="260"/>
      <c r="BC233" s="261"/>
      <c r="BD233" s="262"/>
      <c r="BE233" s="260"/>
      <c r="BF233" s="261"/>
      <c r="BG233" s="262"/>
      <c r="BH233" s="260"/>
      <c r="BI233" s="261"/>
      <c r="BJ233" s="262"/>
      <c r="BK233" s="260"/>
      <c r="BL233" s="261"/>
      <c r="BM233" s="262"/>
      <c r="BN233" s="260"/>
      <c r="BO233" s="261"/>
      <c r="BP233" s="262"/>
      <c r="BQ233" s="260"/>
      <c r="BR233" s="261"/>
      <c r="BS233" s="262"/>
      <c r="BT233" s="260"/>
      <c r="BU233" s="261"/>
      <c r="BV233" s="262"/>
      <c r="BW233" s="260"/>
      <c r="BX233" s="261"/>
      <c r="BY233" s="262"/>
      <c r="BZ233" s="260"/>
      <c r="CA233" s="261"/>
      <c r="CB233" s="262"/>
      <c r="CC233" s="260"/>
      <c r="CD233" s="261"/>
      <c r="CE233" s="262"/>
      <c r="CF233" s="376" t="s">
        <v>2</v>
      </c>
      <c r="CG233" s="229"/>
      <c r="CH233" s="230"/>
      <c r="CI233" s="7" t="str">
        <f t="shared" si="361"/>
        <v/>
      </c>
      <c r="CJ233" s="7" t="str">
        <f t="shared" si="362"/>
        <v/>
      </c>
      <c r="CK233" s="7" t="str">
        <f t="shared" si="363"/>
        <v/>
      </c>
      <c r="CL233" s="7" t="str">
        <f t="shared" si="364"/>
        <v/>
      </c>
      <c r="CM233" s="7" t="str">
        <f t="shared" si="365"/>
        <v/>
      </c>
      <c r="CN233" s="7" t="str">
        <f t="shared" si="366"/>
        <v/>
      </c>
      <c r="CO233" s="7" t="str">
        <f t="shared" si="367"/>
        <v/>
      </c>
      <c r="CP233" s="7" t="str">
        <f t="shared" si="368"/>
        <v/>
      </c>
      <c r="CQ233" s="7" t="str">
        <f t="shared" si="369"/>
        <v/>
      </c>
      <c r="CR233" s="7" t="str">
        <f t="shared" si="370"/>
        <v/>
      </c>
      <c r="CS233" s="7" t="str">
        <f t="shared" si="371"/>
        <v/>
      </c>
      <c r="CT233" s="7" t="str">
        <f t="shared" si="372"/>
        <v/>
      </c>
      <c r="CU233" s="7" t="str">
        <f t="shared" si="373"/>
        <v/>
      </c>
      <c r="CV233" s="7">
        <f t="shared" si="374"/>
        <v>23</v>
      </c>
      <c r="CW233" s="7" t="str">
        <f t="shared" si="375"/>
        <v/>
      </c>
      <c r="CX233" s="7" t="str">
        <f t="shared" si="376"/>
        <v/>
      </c>
      <c r="CY233" s="7" t="str">
        <f t="shared" si="377"/>
        <v/>
      </c>
      <c r="CZ233" s="7" t="str">
        <f t="shared" si="378"/>
        <v/>
      </c>
      <c r="DA233" s="7" t="str">
        <f t="shared" si="379"/>
        <v/>
      </c>
      <c r="DB233" s="7">
        <f t="shared" si="380"/>
        <v>7</v>
      </c>
      <c r="DC233" s="7" t="str">
        <f t="shared" si="381"/>
        <v/>
      </c>
      <c r="DD233" s="7" t="str">
        <f t="shared" si="382"/>
        <v/>
      </c>
      <c r="DE233" s="7" t="str">
        <f t="shared" si="383"/>
        <v/>
      </c>
      <c r="DF233" s="7" t="str">
        <f t="shared" si="384"/>
        <v/>
      </c>
      <c r="DG233" s="7" t="str">
        <f t="shared" si="385"/>
        <v/>
      </c>
      <c r="DH233" s="7" t="str">
        <f t="shared" si="386"/>
        <v/>
      </c>
      <c r="DI233" s="65" t="s">
        <v>2</v>
      </c>
      <c r="DJ233" s="309" t="str">
        <f t="shared" si="387"/>
        <v>-</v>
      </c>
      <c r="DK233" s="309" t="str">
        <f t="shared" si="388"/>
        <v>-</v>
      </c>
      <c r="DL233" s="309" t="str">
        <f t="shared" si="389"/>
        <v>-</v>
      </c>
      <c r="DM233" s="309" t="str">
        <f t="shared" si="390"/>
        <v>-</v>
      </c>
      <c r="DN233" s="309" t="str">
        <f t="shared" si="391"/>
        <v>-</v>
      </c>
      <c r="DO233" s="309" t="str">
        <f t="shared" si="392"/>
        <v>-</v>
      </c>
      <c r="DP233" s="309" t="str">
        <f t="shared" si="393"/>
        <v>-</v>
      </c>
      <c r="DQ233" s="309" t="str">
        <f t="shared" si="394"/>
        <v>-</v>
      </c>
      <c r="DR233" s="309" t="str">
        <f t="shared" si="395"/>
        <v>-</v>
      </c>
      <c r="DS233" s="309" t="str">
        <f t="shared" si="396"/>
        <v>-</v>
      </c>
      <c r="DT233" s="309" t="str">
        <f t="shared" si="397"/>
        <v>-</v>
      </c>
      <c r="DU233" s="309" t="str">
        <f t="shared" si="398"/>
        <v>-</v>
      </c>
      <c r="DV233" s="309" t="str">
        <f t="shared" si="399"/>
        <v>-</v>
      </c>
      <c r="DW233" s="309" t="str">
        <f t="shared" si="400"/>
        <v>wetdry</v>
      </c>
      <c r="DX233" s="309" t="str">
        <f t="shared" si="401"/>
        <v>-</v>
      </c>
      <c r="DY233" s="309" t="str">
        <f t="shared" si="402"/>
        <v>-</v>
      </c>
      <c r="DZ233" s="309" t="str">
        <f t="shared" si="403"/>
        <v>-</v>
      </c>
      <c r="EA233" s="309" t="str">
        <f t="shared" si="404"/>
        <v>-</v>
      </c>
      <c r="EB233" s="309" t="str">
        <f t="shared" si="405"/>
        <v>-</v>
      </c>
      <c r="EC233" s="309" t="str">
        <f t="shared" si="406"/>
        <v>wetdry</v>
      </c>
      <c r="ED233" s="309" t="str">
        <f t="shared" si="407"/>
        <v>-</v>
      </c>
      <c r="EE233" s="309" t="str">
        <f t="shared" si="408"/>
        <v>-</v>
      </c>
      <c r="EF233" s="309" t="str">
        <f t="shared" si="409"/>
        <v>-</v>
      </c>
      <c r="EG233" s="309" t="str">
        <f t="shared" si="410"/>
        <v>-</v>
      </c>
      <c r="EH233" s="309" t="str">
        <f t="shared" si="411"/>
        <v>-</v>
      </c>
      <c r="EI233" s="309" t="str">
        <f t="shared" si="412"/>
        <v>-</v>
      </c>
      <c r="EJ233" s="7"/>
      <c r="EK233" s="7"/>
      <c r="EL233" s="7"/>
      <c r="EM233" s="34"/>
      <c r="EN233" s="66" t="str">
        <f t="shared" si="413"/>
        <v>-</v>
      </c>
      <c r="EO233" s="66" t="str">
        <f t="shared" si="414"/>
        <v>-</v>
      </c>
      <c r="EP233" s="66" t="str">
        <f t="shared" si="415"/>
        <v>-</v>
      </c>
      <c r="EQ233" s="66" t="str">
        <f t="shared" si="416"/>
        <v>-</v>
      </c>
      <c r="ER233" s="66" t="str">
        <f t="shared" si="417"/>
        <v>-</v>
      </c>
      <c r="ES233" s="66" t="str">
        <f t="shared" si="418"/>
        <v>-</v>
      </c>
      <c r="ET233" s="66" t="str">
        <f t="shared" si="419"/>
        <v>-</v>
      </c>
      <c r="EU233" s="66" t="str">
        <f t="shared" si="420"/>
        <v>-</v>
      </c>
      <c r="EV233" s="66" t="str">
        <f t="shared" si="421"/>
        <v>-</v>
      </c>
      <c r="EW233" s="66" t="str">
        <f t="shared" si="422"/>
        <v>-</v>
      </c>
      <c r="EX233" s="66" t="str">
        <f t="shared" si="423"/>
        <v>-</v>
      </c>
      <c r="EY233" s="66" t="str">
        <f t="shared" si="424"/>
        <v>-</v>
      </c>
      <c r="EZ233" s="66" t="str">
        <f t="shared" si="425"/>
        <v>-</v>
      </c>
      <c r="FA233" s="66" t="str">
        <f t="shared" si="426"/>
        <v>Layer 0</v>
      </c>
      <c r="FB233" s="66" t="str">
        <f t="shared" si="427"/>
        <v>-</v>
      </c>
      <c r="FC233" s="66" t="str">
        <f t="shared" si="428"/>
        <v>-</v>
      </c>
      <c r="FD233" s="66" t="str">
        <f t="shared" si="429"/>
        <v>-</v>
      </c>
      <c r="FE233" s="66" t="str">
        <f t="shared" si="430"/>
        <v>-</v>
      </c>
      <c r="FF233" s="66" t="str">
        <f t="shared" si="431"/>
        <v>-</v>
      </c>
      <c r="FG233" s="66">
        <f t="shared" si="432"/>
        <v>0.5</v>
      </c>
      <c r="FH233" s="66" t="str">
        <f t="shared" si="433"/>
        <v>-</v>
      </c>
      <c r="FI233" s="66" t="str">
        <f t="shared" si="434"/>
        <v>-</v>
      </c>
      <c r="FJ233" s="66" t="str">
        <f t="shared" si="435"/>
        <v>-</v>
      </c>
      <c r="FK233" s="66" t="str">
        <f t="shared" si="436"/>
        <v>-</v>
      </c>
      <c r="FL233" s="66" t="str">
        <f t="shared" si="437"/>
        <v>-</v>
      </c>
      <c r="FM233" s="66" t="str">
        <f t="shared" si="438"/>
        <v>-</v>
      </c>
      <c r="FN233" s="7"/>
      <c r="FO233" s="7"/>
      <c r="FP233" s="7"/>
      <c r="FQ233" s="97"/>
      <c r="FR233" s="71"/>
      <c r="FS233" s="7">
        <f>IF(ISNUMBER(INDEX($CI$15:$DI$314,$B233,GC$5)),MAX(FS$14:FS232)+1,0)</f>
        <v>0</v>
      </c>
      <c r="FT233" s="7" t="str">
        <f t="shared" si="439"/>
        <v/>
      </c>
      <c r="FU233" s="7" t="str">
        <f t="shared" si="440"/>
        <v/>
      </c>
      <c r="FV233" s="291">
        <f t="shared" si="441"/>
        <v>219</v>
      </c>
      <c r="FW233" s="291" t="str">
        <f t="shared" si="442"/>
        <v/>
      </c>
      <c r="FX233" s="291"/>
      <c r="FY233" s="85" t="str">
        <f t="shared" si="443"/>
        <v/>
      </c>
      <c r="FZ233" s="338">
        <f t="shared" si="444"/>
        <v>0</v>
      </c>
      <c r="GA233" s="316" t="str">
        <f t="shared" si="445"/>
        <v/>
      </c>
      <c r="GB233" s="28" t="str">
        <f t="shared" si="446"/>
        <v/>
      </c>
      <c r="GC233" s="243"/>
      <c r="GD233" s="72"/>
      <c r="GE233" s="72"/>
      <c r="GF233" s="72"/>
      <c r="GG233" s="72"/>
      <c r="GH233" s="72"/>
      <c r="GI233" s="72"/>
      <c r="GJ233" s="72"/>
      <c r="GK233" s="72"/>
      <c r="GL233" s="72"/>
      <c r="GM233" s="72"/>
      <c r="GN233" s="72"/>
      <c r="GO233" s="279" t="str">
        <f>IF(IF(ISNUMBER(MATCH(INDEX($HA233:$LB233,1,GO$14),$GA$15:$GA$313,0)),1,"")=1,INDEX($HA233:$LB233,1,GO$14),"")</f>
        <v/>
      </c>
      <c r="GP233" s="286" t="str">
        <f t="shared" si="447"/>
        <v/>
      </c>
      <c r="GQ233" s="72"/>
      <c r="GR233" s="339" t="str">
        <f>IF(ISNUMBER(IF233),INDEX($GA$15:$GA$313,MATCH(IF233,$IE$15:$IE$190,0),1),"")</f>
        <v/>
      </c>
      <c r="GS233" s="341" t="str">
        <f t="shared" si="448"/>
        <v/>
      </c>
      <c r="GT233" s="340" t="str">
        <f t="shared" si="449"/>
        <v/>
      </c>
      <c r="GU233" s="72"/>
      <c r="GV233" s="72"/>
      <c r="GW233" s="72"/>
      <c r="GX233" s="72"/>
      <c r="GY233" s="72"/>
      <c r="GZ233" s="71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293">
        <f>IF(HA233&lt;&gt;"",MAX(HN$14:HN232)+1,0)</f>
        <v>0</v>
      </c>
      <c r="HO233" s="293">
        <f>IF(HB233&lt;&gt;"",MAX(HO$14:HO232)+1,0)</f>
        <v>0</v>
      </c>
      <c r="HP233" s="293">
        <f>IF(HC233&lt;&gt;"",MAX(HP$14:HP232)+1,0)</f>
        <v>0</v>
      </c>
      <c r="HQ233" s="293">
        <f>IF(HD233&lt;&gt;"",MAX(HQ$14:HQ232)+1,0)</f>
        <v>0</v>
      </c>
      <c r="HR233" s="293">
        <f>IF(HE233&lt;&gt;"",MAX(HR$14:HR232)+1,0)</f>
        <v>0</v>
      </c>
      <c r="HS233" s="293">
        <f>IF(HF233&lt;&gt;"",MAX(HS$14:HS232)+1,0)</f>
        <v>0</v>
      </c>
      <c r="HT233" s="293">
        <f>IF(HG233&lt;&gt;"",MAX(HT$14:HT232)+1,0)</f>
        <v>0</v>
      </c>
      <c r="HU233" s="293">
        <f>IF(HH233&lt;&gt;"",MAX(HU$14:HU232)+1,0)</f>
        <v>0</v>
      </c>
      <c r="HV233" s="293">
        <f>IF(HI233&lt;&gt;"",MAX(HV$14:HV232)+1,0)</f>
        <v>0</v>
      </c>
      <c r="HW233" s="293">
        <f>IF(HJ233&lt;&gt;"",MAX(HW$14:HW232)+1,0)</f>
        <v>0</v>
      </c>
      <c r="HX233" s="293">
        <f>IF(HK233&lt;&gt;"",MAX(HX$14:HX232)+1,0)</f>
        <v>0</v>
      </c>
      <c r="HY233" s="293">
        <f>IF(HL233&lt;&gt;"",MAX(HY$14:HY232)+1,0)</f>
        <v>0</v>
      </c>
      <c r="HZ233" s="75" t="str">
        <f t="shared" si="450"/>
        <v/>
      </c>
      <c r="IA233" s="75" t="str">
        <f t="shared" si="451"/>
        <v/>
      </c>
      <c r="IB233" s="75" t="str">
        <f t="shared" si="452"/>
        <v/>
      </c>
      <c r="IC233" s="75" t="str">
        <f t="shared" si="453"/>
        <v/>
      </c>
      <c r="ID233" s="395" t="str">
        <f t="shared" si="454"/>
        <v/>
      </c>
      <c r="IE233" s="394">
        <f>IF(ISNUMBER(MATCH(GA233,$IC$15:$IC$313,0)),0,MAX(IE$14:IE232)+1)</f>
        <v>0</v>
      </c>
      <c r="IF233" s="394" t="str">
        <f t="shared" si="455"/>
        <v/>
      </c>
      <c r="IG233" s="383"/>
      <c r="IH233" s="80"/>
      <c r="II233" s="19"/>
      <c r="IJ233" s="282"/>
      <c r="IK233" s="71"/>
      <c r="IL233" s="19"/>
      <c r="IM233" s="19"/>
      <c r="IN233" s="19"/>
      <c r="IO233" s="19"/>
      <c r="IP233" s="19"/>
      <c r="IQ233" s="19"/>
      <c r="IR233" s="19"/>
      <c r="IS233" s="19"/>
      <c r="IT233" s="19"/>
      <c r="IU233" s="19"/>
      <c r="IV233" s="19"/>
      <c r="IW233" s="19"/>
      <c r="IX233" s="19"/>
      <c r="IY233" s="19"/>
      <c r="IZ233" s="19"/>
      <c r="JW233" s="71"/>
      <c r="JX233" s="293" t="str">
        <f>IF(AND(ISNUMBER(JX$14),ISNUMBER(MATCH($IC233,DJ$15:DJ$313,0))),$IC233,"")</f>
        <v/>
      </c>
      <c r="JY233" s="293" t="str">
        <f>IF(AND(ISNUMBER(JY$14),ISNUMBER(MATCH($IC233,DK$15:DK$313,0))),$IC233,"")</f>
        <v/>
      </c>
      <c r="JZ233" s="293" t="str">
        <f>IF(AND(ISNUMBER(JZ$14),ISNUMBER(MATCH($IC233,DL$15:DL$313,0))),$IC233,"")</f>
        <v/>
      </c>
      <c r="KA233" s="293" t="str">
        <f>IF(AND(ISNUMBER(KA$14),ISNUMBER(MATCH($IC233,DM$15:DM$313,0))),$IC233,"")</f>
        <v/>
      </c>
      <c r="KB233" s="293" t="str">
        <f>IF(AND(ISNUMBER(KB$14),ISNUMBER(MATCH($IC233,DN$15:DN$313,0))),$IC233,"")</f>
        <v/>
      </c>
      <c r="KC233" s="293" t="str">
        <f>IF(AND(ISNUMBER(KC$14),ISNUMBER(MATCH($IC233,DO$15:DO$313,0))),$IC233,"")</f>
        <v/>
      </c>
      <c r="KD233" s="293" t="str">
        <f>IF(AND(ISNUMBER(KD$14),ISNUMBER(MATCH($IC233,DP$15:DP$313,0))),$IC233,"")</f>
        <v/>
      </c>
      <c r="KE233" s="293" t="str">
        <f>IF(AND(ISNUMBER(KE$14),ISNUMBER(MATCH($IC233,DQ$15:DQ$313,0))),$IC233,"")</f>
        <v/>
      </c>
      <c r="KF233" s="293" t="str">
        <f>IF(AND(ISNUMBER(KF$14),ISNUMBER(MATCH($IC233,DR$15:DR$313,0))),$IC233,"")</f>
        <v/>
      </c>
      <c r="KG233" s="293" t="str">
        <f>IF(AND(ISNUMBER(KG$14),ISNUMBER(MATCH($IC233,DS$15:DS$313,0))),$IC233,"")</f>
        <v/>
      </c>
      <c r="KH233" s="293" t="str">
        <f>IF(AND(ISNUMBER(KH$14),ISNUMBER(MATCH($IC233,DT$15:DT$313,0))),$IC233,"")</f>
        <v/>
      </c>
      <c r="KI233" s="293" t="str">
        <f>IF(AND(ISNUMBER(KI$14),ISNUMBER(MATCH($IC233,DU$15:DU$313,0))),$IC233,"")</f>
        <v/>
      </c>
      <c r="KJ233" s="293" t="str">
        <f>IF(AND(ISNUMBER(KJ$14),ISNUMBER(MATCH($IC233,DV$15:DV$313,0))),$IC233,"")</f>
        <v/>
      </c>
      <c r="KK233" s="293" t="str">
        <f>IF(AND(ISNUMBER(KK$14),ISNUMBER(MATCH($IC233,DW$15:DW$313,0))),$IC233,"")</f>
        <v/>
      </c>
      <c r="KL233" s="293" t="str">
        <f>IF(AND(ISNUMBER(KL$14),ISNUMBER(MATCH($IC233,DX$15:DX$313,0))),$IC233,"")</f>
        <v/>
      </c>
      <c r="KM233" s="293" t="str">
        <f>IF(AND(ISNUMBER(KM$14),ISNUMBER(MATCH($IC233,DY$15:DY$313,0))),$IC233,"")</f>
        <v/>
      </c>
      <c r="KN233" s="293" t="str">
        <f>IF(AND(ISNUMBER(KN$14),ISNUMBER(MATCH($IC233,DZ$15:DZ$313,0))),$IC233,"")</f>
        <v/>
      </c>
      <c r="KO233" s="293" t="str">
        <f>IF(AND(ISNUMBER(KO$14),ISNUMBER(MATCH($IC233,EA$15:EA$313,0))),$IC233,"")</f>
        <v/>
      </c>
      <c r="KP233" s="293" t="str">
        <f>IF(AND(ISNUMBER(KP$14),ISNUMBER(MATCH($IC233,EB$15:EB$313,0))),$IC233,"")</f>
        <v/>
      </c>
      <c r="KQ233" s="293" t="str">
        <f>IF(AND(ISNUMBER(KQ$14),ISNUMBER(MATCH($IC233,EC$15:EC$313,0))),$IC233,"")</f>
        <v/>
      </c>
      <c r="KR233" s="293" t="str">
        <f>IF(AND(ISNUMBER(KR$14),ISNUMBER(MATCH($IC233,ED$15:ED$313,0))),$IC233,"")</f>
        <v/>
      </c>
      <c r="KS233" s="293" t="str">
        <f>IF(AND(ISNUMBER(KS$14),ISNUMBER(MATCH($IC233,EE$15:EE$313,0))),$IC233,"")</f>
        <v/>
      </c>
      <c r="KT233" s="293" t="str">
        <f>IF(AND(ISNUMBER(KT$14),ISNUMBER(MATCH($IC233,EF$15:EF$313,0))),$IC233,"")</f>
        <v/>
      </c>
      <c r="KU233" s="293" t="str">
        <f>IF(AND(ISNUMBER(KU$14),ISNUMBER(MATCH($IC233,EG$15:EG$313,0))),$IC233,"")</f>
        <v/>
      </c>
      <c r="KV233" s="293" t="str">
        <f>IF(AND(ISNUMBER(KV$14),ISNUMBER(MATCH($IC233,EH$15:EH$313,0))),$IC233,"")</f>
        <v/>
      </c>
      <c r="KW233" s="293" t="str">
        <f>IF(AND(ISNUMBER(KW$14),ISNUMBER(MATCH($IC233,EI$15:EI$313,0))),$IC233,"")</f>
        <v/>
      </c>
      <c r="KX233" s="293" t="str">
        <f>IF(AND(ISNUMBER(KX$14),ISNUMBER(MATCH($IC233,EJ$15:EJ$313,0))),$IC233,"")</f>
        <v/>
      </c>
      <c r="KY233" s="293" t="str">
        <f>IF(AND(ISNUMBER(KY$14),ISNUMBER(MATCH($IC233,EK$15:EK$313,0))),$IC233,"")</f>
        <v/>
      </c>
      <c r="KZ233" s="293"/>
      <c r="LA233" s="293"/>
      <c r="LB233" s="293"/>
      <c r="LC233" s="75">
        <f>COUNTIF(JX233:KY233,"="&amp;IC233)</f>
        <v>0</v>
      </c>
      <c r="LD233" s="71"/>
      <c r="LE233" s="71"/>
      <c r="LF233" s="71"/>
      <c r="LG233" s="71"/>
      <c r="LH233" s="71"/>
      <c r="LI233" s="71"/>
      <c r="LJ233" s="71"/>
      <c r="LK233" s="71"/>
      <c r="LL233" s="71"/>
      <c r="LM233" s="71"/>
      <c r="LN233" s="71"/>
      <c r="LO233" s="71"/>
      <c r="LP233" s="71"/>
      <c r="LQ233" s="71"/>
    </row>
    <row r="234" spans="1:329" ht="6" customHeight="1" x14ac:dyDescent="0.25">
      <c r="A234" s="80"/>
      <c r="B234" s="305">
        <f t="shared" si="456"/>
        <v>220</v>
      </c>
      <c r="C234" s="207" t="s">
        <v>39</v>
      </c>
      <c r="D234" s="207" t="s">
        <v>716</v>
      </c>
      <c r="E234" s="71"/>
      <c r="F234" s="260"/>
      <c r="G234" s="261"/>
      <c r="H234" s="262"/>
      <c r="I234" s="260"/>
      <c r="J234" s="261"/>
      <c r="K234" s="262"/>
      <c r="L234" s="260"/>
      <c r="M234" s="261"/>
      <c r="N234" s="262"/>
      <c r="O234" s="260"/>
      <c r="P234" s="261"/>
      <c r="Q234" s="262"/>
      <c r="R234" s="260"/>
      <c r="S234" s="261"/>
      <c r="T234" s="262"/>
      <c r="U234" s="260"/>
      <c r="V234" s="261"/>
      <c r="W234" s="262"/>
      <c r="X234" s="260"/>
      <c r="Y234" s="261"/>
      <c r="Z234" s="262"/>
      <c r="AA234" s="260"/>
      <c r="AB234" s="261"/>
      <c r="AC234" s="262"/>
      <c r="AD234" s="260"/>
      <c r="AE234" s="261"/>
      <c r="AF234" s="262"/>
      <c r="AG234" s="260"/>
      <c r="AH234" s="261"/>
      <c r="AI234" s="262"/>
      <c r="AJ234" s="260"/>
      <c r="AK234" s="261"/>
      <c r="AL234" s="262"/>
      <c r="AM234" s="260"/>
      <c r="AN234" s="261"/>
      <c r="AO234" s="262"/>
      <c r="AP234" s="283"/>
      <c r="AQ234" s="356"/>
      <c r="AR234" s="351"/>
      <c r="AS234" s="283"/>
      <c r="AT234" s="356"/>
      <c r="AU234" s="351"/>
      <c r="AV234" s="260"/>
      <c r="AW234" s="261"/>
      <c r="AX234" s="262"/>
      <c r="AY234" s="260"/>
      <c r="AZ234" s="261"/>
      <c r="BA234" s="262"/>
      <c r="BB234" s="260"/>
      <c r="BC234" s="261"/>
      <c r="BD234" s="262"/>
      <c r="BE234" s="260"/>
      <c r="BF234" s="261"/>
      <c r="BG234" s="262"/>
      <c r="BH234" s="260"/>
      <c r="BI234" s="261"/>
      <c r="BJ234" s="262"/>
      <c r="BK234" s="260"/>
      <c r="BL234" s="261"/>
      <c r="BM234" s="262"/>
      <c r="BN234" s="260"/>
      <c r="BO234" s="261"/>
      <c r="BP234" s="262"/>
      <c r="BQ234" s="260"/>
      <c r="BR234" s="261"/>
      <c r="BS234" s="262"/>
      <c r="BT234" s="260"/>
      <c r="BU234" s="261"/>
      <c r="BV234" s="262"/>
      <c r="BW234" s="260"/>
      <c r="BX234" s="261"/>
      <c r="BY234" s="262"/>
      <c r="BZ234" s="260"/>
      <c r="CA234" s="261"/>
      <c r="CB234" s="262"/>
      <c r="CC234" s="260"/>
      <c r="CD234" s="261"/>
      <c r="CE234" s="262"/>
      <c r="CF234" s="376" t="s">
        <v>2</v>
      </c>
      <c r="CG234" s="229"/>
      <c r="CH234" s="230"/>
      <c r="CI234" s="7">
        <f t="shared" si="361"/>
        <v>39</v>
      </c>
      <c r="CJ234" s="7">
        <f t="shared" si="362"/>
        <v>23</v>
      </c>
      <c r="CK234" s="7">
        <f t="shared" si="363"/>
        <v>27</v>
      </c>
      <c r="CL234" s="7">
        <f t="shared" si="364"/>
        <v>31</v>
      </c>
      <c r="CM234" s="7" t="str">
        <f t="shared" si="365"/>
        <v/>
      </c>
      <c r="CN234" s="7" t="str">
        <f t="shared" si="366"/>
        <v/>
      </c>
      <c r="CO234" s="7" t="str">
        <f t="shared" si="367"/>
        <v/>
      </c>
      <c r="CP234" s="7">
        <f t="shared" si="368"/>
        <v>28</v>
      </c>
      <c r="CQ234" s="7" t="str">
        <f t="shared" si="369"/>
        <v/>
      </c>
      <c r="CR234" s="7">
        <f t="shared" si="370"/>
        <v>34</v>
      </c>
      <c r="CS234" s="7" t="str">
        <f t="shared" si="371"/>
        <v/>
      </c>
      <c r="CT234" s="7" t="str">
        <f t="shared" si="372"/>
        <v/>
      </c>
      <c r="CU234" s="7" t="str">
        <f t="shared" si="373"/>
        <v/>
      </c>
      <c r="CV234" s="7">
        <f t="shared" si="374"/>
        <v>27</v>
      </c>
      <c r="CW234" s="7" t="str">
        <f t="shared" si="375"/>
        <v/>
      </c>
      <c r="CX234" s="7">
        <f t="shared" si="376"/>
        <v>12</v>
      </c>
      <c r="CY234" s="7">
        <f t="shared" si="377"/>
        <v>12</v>
      </c>
      <c r="CZ234" s="7">
        <f t="shared" si="378"/>
        <v>8</v>
      </c>
      <c r="DA234" s="7">
        <f t="shared" si="379"/>
        <v>8</v>
      </c>
      <c r="DB234" s="7" t="str">
        <f t="shared" si="380"/>
        <v/>
      </c>
      <c r="DC234" s="7" t="str">
        <f t="shared" si="381"/>
        <v/>
      </c>
      <c r="DD234" s="7" t="str">
        <f t="shared" si="382"/>
        <v/>
      </c>
      <c r="DE234" s="7" t="str">
        <f t="shared" si="383"/>
        <v/>
      </c>
      <c r="DF234" s="7" t="str">
        <f t="shared" si="384"/>
        <v/>
      </c>
      <c r="DG234" s="7" t="str">
        <f t="shared" si="385"/>
        <v/>
      </c>
      <c r="DH234" s="7" t="str">
        <f t="shared" si="386"/>
        <v/>
      </c>
      <c r="DI234" s="65" t="s">
        <v>2</v>
      </c>
      <c r="DJ234" s="309" t="str">
        <f t="shared" si="387"/>
        <v>icelltype</v>
      </c>
      <c r="DK234" s="309" t="str">
        <f t="shared" si="388"/>
        <v>icelltype</v>
      </c>
      <c r="DL234" s="309" t="str">
        <f t="shared" si="389"/>
        <v>icelltype</v>
      </c>
      <c r="DM234" s="309" t="str">
        <f t="shared" si="390"/>
        <v>icelltype</v>
      </c>
      <c r="DN234" s="309" t="str">
        <f t="shared" si="391"/>
        <v>-</v>
      </c>
      <c r="DO234" s="309" t="str">
        <f t="shared" si="392"/>
        <v>-</v>
      </c>
      <c r="DP234" s="309" t="str">
        <f t="shared" si="393"/>
        <v>-</v>
      </c>
      <c r="DQ234" s="309" t="str">
        <f t="shared" si="394"/>
        <v>icelltype</v>
      </c>
      <c r="DR234" s="309" t="str">
        <f t="shared" si="395"/>
        <v>-</v>
      </c>
      <c r="DS234" s="309" t="str">
        <f t="shared" si="396"/>
        <v>icelltype</v>
      </c>
      <c r="DT234" s="309" t="str">
        <f t="shared" si="397"/>
        <v>-</v>
      </c>
      <c r="DU234" s="309" t="str">
        <f t="shared" si="398"/>
        <v>-</v>
      </c>
      <c r="DV234" s="309" t="str">
        <f t="shared" si="399"/>
        <v>-</v>
      </c>
      <c r="DW234" s="309" t="str">
        <f t="shared" si="400"/>
        <v>icelltype</v>
      </c>
      <c r="DX234" s="309" t="str">
        <f t="shared" si="401"/>
        <v>-</v>
      </c>
      <c r="DY234" s="309" t="str">
        <f t="shared" si="402"/>
        <v>icelltype</v>
      </c>
      <c r="DZ234" s="309" t="str">
        <f t="shared" si="403"/>
        <v>icelltype</v>
      </c>
      <c r="EA234" s="309" t="str">
        <f t="shared" si="404"/>
        <v>icelltype</v>
      </c>
      <c r="EB234" s="309" t="str">
        <f t="shared" si="405"/>
        <v>icelltype</v>
      </c>
      <c r="EC234" s="309" t="str">
        <f t="shared" si="406"/>
        <v>-</v>
      </c>
      <c r="ED234" s="309" t="str">
        <f t="shared" si="407"/>
        <v>-</v>
      </c>
      <c r="EE234" s="309" t="str">
        <f t="shared" si="408"/>
        <v>-</v>
      </c>
      <c r="EF234" s="309" t="str">
        <f t="shared" si="409"/>
        <v>-</v>
      </c>
      <c r="EG234" s="309" t="str">
        <f t="shared" si="410"/>
        <v>-</v>
      </c>
      <c r="EH234" s="309" t="str">
        <f t="shared" si="411"/>
        <v>-</v>
      </c>
      <c r="EI234" s="309" t="str">
        <f t="shared" si="412"/>
        <v>-</v>
      </c>
      <c r="EJ234" s="7"/>
      <c r="EK234" s="7"/>
      <c r="EL234" s="7"/>
      <c r="EM234" s="34"/>
      <c r="EN234" s="66">
        <f t="shared" si="413"/>
        <v>1</v>
      </c>
      <c r="EO234" s="66">
        <f t="shared" si="414"/>
        <v>1</v>
      </c>
      <c r="EP234" s="66">
        <f t="shared" si="415"/>
        <v>0</v>
      </c>
      <c r="EQ234" s="66">
        <f t="shared" si="416"/>
        <v>0</v>
      </c>
      <c r="ER234" s="66" t="str">
        <f t="shared" si="417"/>
        <v>-</v>
      </c>
      <c r="ES234" s="66" t="str">
        <f t="shared" si="418"/>
        <v>-</v>
      </c>
      <c r="ET234" s="66" t="str">
        <f t="shared" si="419"/>
        <v>-</v>
      </c>
      <c r="EU234" s="66">
        <f t="shared" si="420"/>
        <v>0</v>
      </c>
      <c r="EV234" s="66" t="str">
        <f t="shared" si="421"/>
        <v>-</v>
      </c>
      <c r="EW234" s="66" t="str">
        <f t="shared" si="422"/>
        <v>6*[1]+21*[0]</v>
      </c>
      <c r="EX234" s="66" t="str">
        <f t="shared" si="423"/>
        <v>-</v>
      </c>
      <c r="EY234" s="66" t="str">
        <f t="shared" si="424"/>
        <v>-</v>
      </c>
      <c r="EZ234" s="66" t="str">
        <f t="shared" si="425"/>
        <v>-</v>
      </c>
      <c r="FA234" s="66" t="str">
        <f t="shared" si="426"/>
        <v>1|0</v>
      </c>
      <c r="FB234" s="66" t="str">
        <f t="shared" si="427"/>
        <v>-</v>
      </c>
      <c r="FC234" s="66" t="str">
        <f t="shared" si="428"/>
        <v>1|0|0</v>
      </c>
      <c r="FD234" s="66" t="str">
        <f t="shared" si="429"/>
        <v>"0"</v>
      </c>
      <c r="FE234" s="66">
        <f t="shared" si="430"/>
        <v>0</v>
      </c>
      <c r="FF234" s="66">
        <f t="shared" si="431"/>
        <v>0</v>
      </c>
      <c r="FG234" s="66" t="str">
        <f t="shared" si="432"/>
        <v>-</v>
      </c>
      <c r="FH234" s="66" t="str">
        <f t="shared" si="433"/>
        <v>-</v>
      </c>
      <c r="FI234" s="66" t="str">
        <f t="shared" si="434"/>
        <v>-</v>
      </c>
      <c r="FJ234" s="66" t="str">
        <f t="shared" si="435"/>
        <v>-</v>
      </c>
      <c r="FK234" s="66" t="str">
        <f t="shared" si="436"/>
        <v>-</v>
      </c>
      <c r="FL234" s="66" t="str">
        <f t="shared" si="437"/>
        <v>-</v>
      </c>
      <c r="FM234" s="66" t="str">
        <f t="shared" si="438"/>
        <v>-</v>
      </c>
      <c r="FN234" s="7"/>
      <c r="FO234" s="7"/>
      <c r="FP234" s="7"/>
      <c r="FQ234" s="97"/>
      <c r="FR234" s="71"/>
      <c r="FS234" s="7">
        <f>IF(ISNUMBER(INDEX($CI$15:$DI$314,$B234,GC$5)),MAX(FS$14:FS233)+1,0)</f>
        <v>0</v>
      </c>
      <c r="FT234" s="7" t="str">
        <f t="shared" si="439"/>
        <v/>
      </c>
      <c r="FU234" s="7" t="str">
        <f t="shared" si="440"/>
        <v/>
      </c>
      <c r="FV234" s="291">
        <f t="shared" si="441"/>
        <v>220</v>
      </c>
      <c r="FW234" s="291" t="str">
        <f t="shared" si="442"/>
        <v/>
      </c>
      <c r="FX234" s="291"/>
      <c r="FY234" s="85" t="str">
        <f t="shared" si="443"/>
        <v/>
      </c>
      <c r="FZ234" s="338">
        <f t="shared" si="444"/>
        <v>0</v>
      </c>
      <c r="GA234" s="316" t="str">
        <f t="shared" si="445"/>
        <v/>
      </c>
      <c r="GB234" s="28" t="str">
        <f t="shared" si="446"/>
        <v/>
      </c>
      <c r="GC234" s="243"/>
      <c r="GD234" s="72"/>
      <c r="GE234" s="72"/>
      <c r="GF234" s="72"/>
      <c r="GG234" s="72"/>
      <c r="GH234" s="72"/>
      <c r="GI234" s="72"/>
      <c r="GJ234" s="72"/>
      <c r="GK234" s="72"/>
      <c r="GL234" s="72"/>
      <c r="GM234" s="72"/>
      <c r="GN234" s="72"/>
      <c r="GO234" s="279" t="str">
        <f>IF(IF(ISNUMBER(MATCH(INDEX($HA234:$LB234,1,GO$14),$GA$15:$GA$313,0)),1,"")=1,INDEX($HA234:$LB234,1,GO$14),"")</f>
        <v/>
      </c>
      <c r="GP234" s="286" t="str">
        <f t="shared" si="447"/>
        <v/>
      </c>
      <c r="GQ234" s="72"/>
      <c r="GR234" s="339" t="str">
        <f>IF(ISNUMBER(IF234),INDEX($GA$15:$GA$313,MATCH(IF234,$IE$15:$IE$190,0),1),"")</f>
        <v/>
      </c>
      <c r="GS234" s="341" t="str">
        <f t="shared" si="448"/>
        <v/>
      </c>
      <c r="GT234" s="340" t="str">
        <f t="shared" si="449"/>
        <v/>
      </c>
      <c r="GU234" s="72"/>
      <c r="GV234" s="72"/>
      <c r="GW234" s="72"/>
      <c r="GX234" s="72"/>
      <c r="GY234" s="72"/>
      <c r="GZ234" s="71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293">
        <f>IF(HA234&lt;&gt;"",MAX(HN$14:HN233)+1,0)</f>
        <v>0</v>
      </c>
      <c r="HO234" s="293">
        <f>IF(HB234&lt;&gt;"",MAX(HO$14:HO233)+1,0)</f>
        <v>0</v>
      </c>
      <c r="HP234" s="293">
        <f>IF(HC234&lt;&gt;"",MAX(HP$14:HP233)+1,0)</f>
        <v>0</v>
      </c>
      <c r="HQ234" s="293">
        <f>IF(HD234&lt;&gt;"",MAX(HQ$14:HQ233)+1,0)</f>
        <v>0</v>
      </c>
      <c r="HR234" s="293">
        <f>IF(HE234&lt;&gt;"",MAX(HR$14:HR233)+1,0)</f>
        <v>0</v>
      </c>
      <c r="HS234" s="293">
        <f>IF(HF234&lt;&gt;"",MAX(HS$14:HS233)+1,0)</f>
        <v>0</v>
      </c>
      <c r="HT234" s="293">
        <f>IF(HG234&lt;&gt;"",MAX(HT$14:HT233)+1,0)</f>
        <v>0</v>
      </c>
      <c r="HU234" s="293">
        <f>IF(HH234&lt;&gt;"",MAX(HU$14:HU233)+1,0)</f>
        <v>0</v>
      </c>
      <c r="HV234" s="293">
        <f>IF(HI234&lt;&gt;"",MAX(HV$14:HV233)+1,0)</f>
        <v>0</v>
      </c>
      <c r="HW234" s="293">
        <f>IF(HJ234&lt;&gt;"",MAX(HW$14:HW233)+1,0)</f>
        <v>0</v>
      </c>
      <c r="HX234" s="293">
        <f>IF(HK234&lt;&gt;"",MAX(HX$14:HX233)+1,0)</f>
        <v>0</v>
      </c>
      <c r="HY234" s="293">
        <f>IF(HL234&lt;&gt;"",MAX(HY$14:HY233)+1,0)</f>
        <v>0</v>
      </c>
      <c r="HZ234" s="75" t="str">
        <f t="shared" si="450"/>
        <v/>
      </c>
      <c r="IA234" s="75" t="str">
        <f t="shared" si="451"/>
        <v/>
      </c>
      <c r="IB234" s="75" t="str">
        <f t="shared" si="452"/>
        <v/>
      </c>
      <c r="IC234" s="75" t="str">
        <f t="shared" si="453"/>
        <v/>
      </c>
      <c r="ID234" s="395" t="str">
        <f t="shared" si="454"/>
        <v/>
      </c>
      <c r="IE234" s="394">
        <f>IF(ISNUMBER(MATCH(GA234,$IC$15:$IC$313,0)),0,MAX(IE$14:IE233)+1)</f>
        <v>0</v>
      </c>
      <c r="IF234" s="394" t="str">
        <f t="shared" si="455"/>
        <v/>
      </c>
      <c r="IG234" s="383"/>
      <c r="IH234" s="80"/>
      <c r="II234" s="19"/>
      <c r="IJ234" s="282"/>
      <c r="IK234" s="71"/>
      <c r="IL234" s="19"/>
      <c r="IM234" s="19"/>
      <c r="IN234" s="19"/>
      <c r="IO234" s="19"/>
      <c r="IP234" s="19"/>
      <c r="IQ234" s="19"/>
      <c r="IR234" s="19"/>
      <c r="IS234" s="19"/>
      <c r="IT234" s="19"/>
      <c r="IU234" s="19"/>
      <c r="IV234" s="19"/>
      <c r="IW234" s="19"/>
      <c r="IX234" s="19"/>
      <c r="IY234" s="19"/>
      <c r="IZ234" s="19"/>
      <c r="JW234" s="71"/>
      <c r="JX234" s="293" t="str">
        <f>IF(AND(ISNUMBER(JX$14),ISNUMBER(MATCH($IC234,DJ$15:DJ$313,0))),$IC234,"")</f>
        <v/>
      </c>
      <c r="JY234" s="293" t="str">
        <f>IF(AND(ISNUMBER(JY$14),ISNUMBER(MATCH($IC234,DK$15:DK$313,0))),$IC234,"")</f>
        <v/>
      </c>
      <c r="JZ234" s="293" t="str">
        <f>IF(AND(ISNUMBER(JZ$14),ISNUMBER(MATCH($IC234,DL$15:DL$313,0))),$IC234,"")</f>
        <v/>
      </c>
      <c r="KA234" s="293" t="str">
        <f>IF(AND(ISNUMBER(KA$14),ISNUMBER(MATCH($IC234,DM$15:DM$313,0))),$IC234,"")</f>
        <v/>
      </c>
      <c r="KB234" s="293" t="str">
        <f>IF(AND(ISNUMBER(KB$14),ISNUMBER(MATCH($IC234,DN$15:DN$313,0))),$IC234,"")</f>
        <v/>
      </c>
      <c r="KC234" s="293" t="str">
        <f>IF(AND(ISNUMBER(KC$14),ISNUMBER(MATCH($IC234,DO$15:DO$313,0))),$IC234,"")</f>
        <v/>
      </c>
      <c r="KD234" s="293" t="str">
        <f>IF(AND(ISNUMBER(KD$14),ISNUMBER(MATCH($IC234,DP$15:DP$313,0))),$IC234,"")</f>
        <v/>
      </c>
      <c r="KE234" s="293" t="str">
        <f>IF(AND(ISNUMBER(KE$14),ISNUMBER(MATCH($IC234,DQ$15:DQ$313,0))),$IC234,"")</f>
        <v/>
      </c>
      <c r="KF234" s="293" t="str">
        <f>IF(AND(ISNUMBER(KF$14),ISNUMBER(MATCH($IC234,DR$15:DR$313,0))),$IC234,"")</f>
        <v/>
      </c>
      <c r="KG234" s="293" t="str">
        <f>IF(AND(ISNUMBER(KG$14),ISNUMBER(MATCH($IC234,DS$15:DS$313,0))),$IC234,"")</f>
        <v/>
      </c>
      <c r="KH234" s="293" t="str">
        <f>IF(AND(ISNUMBER(KH$14),ISNUMBER(MATCH($IC234,DT$15:DT$313,0))),$IC234,"")</f>
        <v/>
      </c>
      <c r="KI234" s="293" t="str">
        <f>IF(AND(ISNUMBER(KI$14),ISNUMBER(MATCH($IC234,DU$15:DU$313,0))),$IC234,"")</f>
        <v/>
      </c>
      <c r="KJ234" s="293" t="str">
        <f>IF(AND(ISNUMBER(KJ$14),ISNUMBER(MATCH($IC234,DV$15:DV$313,0))),$IC234,"")</f>
        <v/>
      </c>
      <c r="KK234" s="293" t="str">
        <f>IF(AND(ISNUMBER(KK$14),ISNUMBER(MATCH($IC234,DW$15:DW$313,0))),$IC234,"")</f>
        <v/>
      </c>
      <c r="KL234" s="293" t="str">
        <f>IF(AND(ISNUMBER(KL$14),ISNUMBER(MATCH($IC234,DX$15:DX$313,0))),$IC234,"")</f>
        <v/>
      </c>
      <c r="KM234" s="293" t="str">
        <f>IF(AND(ISNUMBER(KM$14),ISNUMBER(MATCH($IC234,DY$15:DY$313,0))),$IC234,"")</f>
        <v/>
      </c>
      <c r="KN234" s="293" t="str">
        <f>IF(AND(ISNUMBER(KN$14),ISNUMBER(MATCH($IC234,DZ$15:DZ$313,0))),$IC234,"")</f>
        <v/>
      </c>
      <c r="KO234" s="293" t="str">
        <f>IF(AND(ISNUMBER(KO$14),ISNUMBER(MATCH($IC234,EA$15:EA$313,0))),$IC234,"")</f>
        <v/>
      </c>
      <c r="KP234" s="293" t="str">
        <f>IF(AND(ISNUMBER(KP$14),ISNUMBER(MATCH($IC234,EB$15:EB$313,0))),$IC234,"")</f>
        <v/>
      </c>
      <c r="KQ234" s="293" t="str">
        <f>IF(AND(ISNUMBER(KQ$14),ISNUMBER(MATCH($IC234,EC$15:EC$313,0))),$IC234,"")</f>
        <v/>
      </c>
      <c r="KR234" s="293" t="str">
        <f>IF(AND(ISNUMBER(KR$14),ISNUMBER(MATCH($IC234,ED$15:ED$313,0))),$IC234,"")</f>
        <v/>
      </c>
      <c r="KS234" s="293" t="str">
        <f>IF(AND(ISNUMBER(KS$14),ISNUMBER(MATCH($IC234,EE$15:EE$313,0))),$IC234,"")</f>
        <v/>
      </c>
      <c r="KT234" s="293" t="str">
        <f>IF(AND(ISNUMBER(KT$14),ISNUMBER(MATCH($IC234,EF$15:EF$313,0))),$IC234,"")</f>
        <v/>
      </c>
      <c r="KU234" s="293" t="str">
        <f>IF(AND(ISNUMBER(KU$14),ISNUMBER(MATCH($IC234,EG$15:EG$313,0))),$IC234,"")</f>
        <v/>
      </c>
      <c r="KV234" s="293" t="str">
        <f>IF(AND(ISNUMBER(KV$14),ISNUMBER(MATCH($IC234,EH$15:EH$313,0))),$IC234,"")</f>
        <v/>
      </c>
      <c r="KW234" s="293" t="str">
        <f>IF(AND(ISNUMBER(KW$14),ISNUMBER(MATCH($IC234,EI$15:EI$313,0))),$IC234,"")</f>
        <v/>
      </c>
      <c r="KX234" s="293" t="str">
        <f>IF(AND(ISNUMBER(KX$14),ISNUMBER(MATCH($IC234,EJ$15:EJ$313,0))),$IC234,"")</f>
        <v/>
      </c>
      <c r="KY234" s="293" t="str">
        <f>IF(AND(ISNUMBER(KY$14),ISNUMBER(MATCH($IC234,EK$15:EK$313,0))),$IC234,"")</f>
        <v/>
      </c>
      <c r="KZ234" s="293"/>
      <c r="LA234" s="293"/>
      <c r="LB234" s="293"/>
      <c r="LC234" s="75">
        <f>COUNTIF(JX234:KY234,"="&amp;IC234)</f>
        <v>0</v>
      </c>
      <c r="LD234" s="71"/>
      <c r="LE234" s="71"/>
      <c r="LF234" s="71"/>
      <c r="LG234" s="71"/>
      <c r="LH234" s="71"/>
      <c r="LI234" s="71"/>
      <c r="LJ234" s="71"/>
      <c r="LK234" s="71"/>
      <c r="LL234" s="71"/>
      <c r="LM234" s="71"/>
      <c r="LN234" s="71"/>
      <c r="LO234" s="71"/>
      <c r="LP234" s="71"/>
      <c r="LQ234" s="71"/>
    </row>
    <row r="235" spans="1:329" ht="6" customHeight="1" x14ac:dyDescent="0.25">
      <c r="A235" s="80"/>
      <c r="B235" s="305">
        <f t="shared" si="456"/>
        <v>221</v>
      </c>
      <c r="C235" s="207" t="s">
        <v>717</v>
      </c>
      <c r="D235" s="207" t="s">
        <v>756</v>
      </c>
      <c r="E235" s="71"/>
      <c r="F235" s="260"/>
      <c r="G235" s="261"/>
      <c r="H235" s="262"/>
      <c r="I235" s="260"/>
      <c r="J235" s="261"/>
      <c r="K235" s="262"/>
      <c r="L235" s="260"/>
      <c r="M235" s="261"/>
      <c r="N235" s="262"/>
      <c r="O235" s="260"/>
      <c r="P235" s="261"/>
      <c r="Q235" s="262"/>
      <c r="R235" s="260"/>
      <c r="S235" s="261"/>
      <c r="T235" s="262"/>
      <c r="U235" s="260"/>
      <c r="V235" s="261"/>
      <c r="W235" s="262"/>
      <c r="X235" s="260"/>
      <c r="Y235" s="261"/>
      <c r="Z235" s="262"/>
      <c r="AA235" s="260"/>
      <c r="AB235" s="261"/>
      <c r="AC235" s="262"/>
      <c r="AD235" s="260"/>
      <c r="AE235" s="261"/>
      <c r="AF235" s="262"/>
      <c r="AG235" s="260"/>
      <c r="AH235" s="261"/>
      <c r="AI235" s="262"/>
      <c r="AJ235" s="260"/>
      <c r="AK235" s="261"/>
      <c r="AL235" s="262"/>
      <c r="AM235" s="260"/>
      <c r="AN235" s="261"/>
      <c r="AO235" s="262"/>
      <c r="AP235" s="283"/>
      <c r="AQ235" s="356"/>
      <c r="AR235" s="351"/>
      <c r="AS235" s="283"/>
      <c r="AT235" s="356"/>
      <c r="AU235" s="351"/>
      <c r="AV235" s="260"/>
      <c r="AW235" s="261"/>
      <c r="AX235" s="262"/>
      <c r="AY235" s="260"/>
      <c r="AZ235" s="261"/>
      <c r="BA235" s="262"/>
      <c r="BB235" s="260"/>
      <c r="BC235" s="261"/>
      <c r="BD235" s="262"/>
      <c r="BE235" s="260"/>
      <c r="BF235" s="261"/>
      <c r="BG235" s="262"/>
      <c r="BH235" s="260"/>
      <c r="BI235" s="261"/>
      <c r="BJ235" s="262"/>
      <c r="BK235" s="260"/>
      <c r="BL235" s="261"/>
      <c r="BM235" s="262"/>
      <c r="BN235" s="260"/>
      <c r="BO235" s="261"/>
      <c r="BP235" s="262"/>
      <c r="BQ235" s="260"/>
      <c r="BR235" s="261"/>
      <c r="BS235" s="262"/>
      <c r="BT235" s="260"/>
      <c r="BU235" s="261"/>
      <c r="BV235" s="262"/>
      <c r="BW235" s="260"/>
      <c r="BX235" s="261"/>
      <c r="BY235" s="262"/>
      <c r="BZ235" s="260"/>
      <c r="CA235" s="261"/>
      <c r="CB235" s="262"/>
      <c r="CC235" s="260"/>
      <c r="CD235" s="261"/>
      <c r="CE235" s="262"/>
      <c r="CF235" s="376" t="s">
        <v>2</v>
      </c>
      <c r="CG235" s="229"/>
      <c r="CH235" s="230"/>
      <c r="CI235" s="7" t="str">
        <f t="shared" si="361"/>
        <v/>
      </c>
      <c r="CJ235" s="7" t="str">
        <f t="shared" si="362"/>
        <v/>
      </c>
      <c r="CK235" s="7" t="str">
        <f t="shared" si="363"/>
        <v/>
      </c>
      <c r="CL235" s="7" t="str">
        <f t="shared" si="364"/>
        <v/>
      </c>
      <c r="CM235" s="7" t="str">
        <f t="shared" si="365"/>
        <v/>
      </c>
      <c r="CN235" s="7" t="str">
        <f t="shared" si="366"/>
        <v/>
      </c>
      <c r="CO235" s="7" t="str">
        <f t="shared" si="367"/>
        <v/>
      </c>
      <c r="CP235" s="7" t="str">
        <f t="shared" si="368"/>
        <v/>
      </c>
      <c r="CQ235" s="7" t="str">
        <f t="shared" si="369"/>
        <v/>
      </c>
      <c r="CR235" s="7" t="str">
        <f t="shared" si="370"/>
        <v/>
      </c>
      <c r="CS235" s="7" t="str">
        <f t="shared" si="371"/>
        <v/>
      </c>
      <c r="CT235" s="7" t="str">
        <f t="shared" si="372"/>
        <v/>
      </c>
      <c r="CU235" s="7">
        <f t="shared" si="373"/>
        <v>34</v>
      </c>
      <c r="CV235" s="7">
        <f t="shared" si="374"/>
        <v>34</v>
      </c>
      <c r="CW235" s="7">
        <f t="shared" si="375"/>
        <v>34</v>
      </c>
      <c r="CX235" s="7">
        <f t="shared" si="376"/>
        <v>34</v>
      </c>
      <c r="CY235" s="7">
        <f t="shared" si="377"/>
        <v>34</v>
      </c>
      <c r="CZ235" s="7">
        <f t="shared" si="378"/>
        <v>36</v>
      </c>
      <c r="DA235" s="7">
        <f t="shared" si="379"/>
        <v>43</v>
      </c>
      <c r="DB235" s="7">
        <f t="shared" si="380"/>
        <v>37</v>
      </c>
      <c r="DC235" s="7">
        <f t="shared" si="381"/>
        <v>37</v>
      </c>
      <c r="DD235" s="7">
        <f t="shared" si="382"/>
        <v>29</v>
      </c>
      <c r="DE235" s="7">
        <f t="shared" si="383"/>
        <v>29</v>
      </c>
      <c r="DF235" s="7" t="str">
        <f t="shared" si="384"/>
        <v/>
      </c>
      <c r="DG235" s="7" t="str">
        <f t="shared" si="385"/>
        <v/>
      </c>
      <c r="DH235" s="7" t="str">
        <f t="shared" si="386"/>
        <v/>
      </c>
      <c r="DI235" s="65" t="s">
        <v>2</v>
      </c>
      <c r="DJ235" s="309" t="str">
        <f t="shared" si="387"/>
        <v>-</v>
      </c>
      <c r="DK235" s="309" t="str">
        <f t="shared" si="388"/>
        <v>-</v>
      </c>
      <c r="DL235" s="309" t="str">
        <f t="shared" si="389"/>
        <v>-</v>
      </c>
      <c r="DM235" s="309" t="str">
        <f t="shared" si="390"/>
        <v>-</v>
      </c>
      <c r="DN235" s="309" t="str">
        <f t="shared" si="391"/>
        <v>-</v>
      </c>
      <c r="DO235" s="309" t="str">
        <f t="shared" si="392"/>
        <v>-</v>
      </c>
      <c r="DP235" s="309" t="str">
        <f t="shared" si="393"/>
        <v>-</v>
      </c>
      <c r="DQ235" s="309" t="str">
        <f t="shared" si="394"/>
        <v>-</v>
      </c>
      <c r="DR235" s="309" t="str">
        <f t="shared" si="395"/>
        <v>-</v>
      </c>
      <c r="DS235" s="309" t="str">
        <f t="shared" si="396"/>
        <v>-</v>
      </c>
      <c r="DT235" s="309" t="str">
        <f t="shared" si="397"/>
        <v>-</v>
      </c>
      <c r="DU235" s="309" t="str">
        <f t="shared" si="398"/>
        <v>-</v>
      </c>
      <c r="DV235" s="309" t="str">
        <f t="shared" si="399"/>
        <v>T_DIS</v>
      </c>
      <c r="DW235" s="309" t="str">
        <f t="shared" si="400"/>
        <v>T_DIS</v>
      </c>
      <c r="DX235" s="309" t="str">
        <f t="shared" si="401"/>
        <v>T_DIS</v>
      </c>
      <c r="DY235" s="309" t="str">
        <f t="shared" si="402"/>
        <v>T_DIS</v>
      </c>
      <c r="DZ235" s="309" t="str">
        <f t="shared" si="403"/>
        <v>T_DIS</v>
      </c>
      <c r="EA235" s="309" t="str">
        <f t="shared" si="404"/>
        <v>T_DIS</v>
      </c>
      <c r="EB235" s="309" t="str">
        <f t="shared" si="405"/>
        <v>T_DIS</v>
      </c>
      <c r="EC235" s="309" t="str">
        <f t="shared" si="406"/>
        <v>T_DIS</v>
      </c>
      <c r="ED235" s="309" t="str">
        <f t="shared" si="407"/>
        <v>T_DIS</v>
      </c>
      <c r="EE235" s="309" t="str">
        <f t="shared" si="408"/>
        <v>T_DIS</v>
      </c>
      <c r="EF235" s="309" t="str">
        <f t="shared" si="409"/>
        <v>T_DIS</v>
      </c>
      <c r="EG235" s="309" t="str">
        <f t="shared" si="410"/>
        <v>-</v>
      </c>
      <c r="EH235" s="309" t="str">
        <f t="shared" si="411"/>
        <v>-</v>
      </c>
      <c r="EI235" s="309" t="str">
        <f t="shared" si="412"/>
        <v>-</v>
      </c>
      <c r="EJ235" s="7"/>
      <c r="EK235" s="7"/>
      <c r="EL235" s="7"/>
      <c r="EM235" s="34"/>
      <c r="EN235" s="66" t="str">
        <f t="shared" si="413"/>
        <v>-</v>
      </c>
      <c r="EO235" s="66" t="str">
        <f t="shared" si="414"/>
        <v>-</v>
      </c>
      <c r="EP235" s="66" t="str">
        <f t="shared" si="415"/>
        <v>-</v>
      </c>
      <c r="EQ235" s="66" t="str">
        <f t="shared" si="416"/>
        <v>-</v>
      </c>
      <c r="ER235" s="66" t="str">
        <f t="shared" si="417"/>
        <v>-</v>
      </c>
      <c r="ES235" s="66" t="str">
        <f t="shared" si="418"/>
        <v>-</v>
      </c>
      <c r="ET235" s="66" t="str">
        <f t="shared" si="419"/>
        <v>-</v>
      </c>
      <c r="EU235" s="66" t="str">
        <f t="shared" si="420"/>
        <v>-</v>
      </c>
      <c r="EV235" s="66" t="str">
        <f t="shared" si="421"/>
        <v>-</v>
      </c>
      <c r="EW235" s="66" t="str">
        <f t="shared" si="422"/>
        <v>-</v>
      </c>
      <c r="EX235" s="66" t="str">
        <f t="shared" si="423"/>
        <v>-</v>
      </c>
      <c r="EY235" s="66" t="str">
        <f t="shared" si="424"/>
        <v>-</v>
      </c>
      <c r="EZ235" s="66" t="str">
        <f t="shared" si="425"/>
        <v>---------</v>
      </c>
      <c r="FA235" s="66" t="str">
        <f t="shared" si="426"/>
        <v>---------</v>
      </c>
      <c r="FB235" s="66" t="str">
        <f t="shared" si="427"/>
        <v>---------</v>
      </c>
      <c r="FC235" s="66" t="str">
        <f t="shared" si="428"/>
        <v>---------</v>
      </c>
      <c r="FD235" s="66" t="str">
        <f t="shared" si="429"/>
        <v>---------------</v>
      </c>
      <c r="FE235" s="66" t="str">
        <f t="shared" si="430"/>
        <v>---------------</v>
      </c>
      <c r="FF235" s="66" t="str">
        <f t="shared" si="431"/>
        <v>---------------</v>
      </c>
      <c r="FG235" s="66" t="str">
        <f t="shared" si="432"/>
        <v>---------------</v>
      </c>
      <c r="FH235" s="66" t="str">
        <f t="shared" si="433"/>
        <v>---------------</v>
      </c>
      <c r="FI235" s="66" t="str">
        <f t="shared" si="434"/>
        <v>---------------</v>
      </c>
      <c r="FJ235" s="66" t="str">
        <f t="shared" si="435"/>
        <v>---------------</v>
      </c>
      <c r="FK235" s="66" t="str">
        <f t="shared" si="436"/>
        <v>-</v>
      </c>
      <c r="FL235" s="66" t="str">
        <f t="shared" si="437"/>
        <v>-</v>
      </c>
      <c r="FM235" s="66" t="str">
        <f t="shared" si="438"/>
        <v>-</v>
      </c>
      <c r="FN235" s="7"/>
      <c r="FO235" s="7"/>
      <c r="FP235" s="7"/>
      <c r="FQ235" s="97"/>
      <c r="FR235" s="71"/>
      <c r="FS235" s="7">
        <f>IF(ISNUMBER(INDEX($CI$15:$DI$314,$B235,GC$5)),MAX(FS$14:FS234)+1,0)</f>
        <v>28</v>
      </c>
      <c r="FT235" s="7" t="str">
        <f t="shared" si="439"/>
        <v/>
      </c>
      <c r="FU235" s="7" t="str">
        <f t="shared" si="440"/>
        <v/>
      </c>
      <c r="FV235" s="291">
        <f t="shared" si="441"/>
        <v>221</v>
      </c>
      <c r="FW235" s="291" t="str">
        <f t="shared" si="442"/>
        <v/>
      </c>
      <c r="FX235" s="291"/>
      <c r="FY235" s="85" t="str">
        <f t="shared" si="443"/>
        <v/>
      </c>
      <c r="FZ235" s="338">
        <f t="shared" si="444"/>
        <v>0</v>
      </c>
      <c r="GA235" s="316" t="str">
        <f t="shared" si="445"/>
        <v/>
      </c>
      <c r="GB235" s="28" t="str">
        <f t="shared" si="446"/>
        <v/>
      </c>
      <c r="GC235" s="243"/>
      <c r="GD235" s="72"/>
      <c r="GE235" s="72"/>
      <c r="GF235" s="72"/>
      <c r="GG235" s="72"/>
      <c r="GH235" s="72"/>
      <c r="GI235" s="72"/>
      <c r="GJ235" s="72"/>
      <c r="GK235" s="72"/>
      <c r="GL235" s="72"/>
      <c r="GM235" s="72"/>
      <c r="GN235" s="72"/>
      <c r="GO235" s="279" t="str">
        <f>IF(IF(ISNUMBER(MATCH(INDEX($HA235:$LB235,1,GO$14),$GA$15:$GA$313,0)),1,"")=1,INDEX($HA235:$LB235,1,GO$14),"")</f>
        <v/>
      </c>
      <c r="GP235" s="286" t="str">
        <f t="shared" si="447"/>
        <v/>
      </c>
      <c r="GQ235" s="72"/>
      <c r="GR235" s="339" t="str">
        <f>IF(ISNUMBER(IF235),INDEX($GA$15:$GA$313,MATCH(IF235,$IE$15:$IE$190,0),1),"")</f>
        <v/>
      </c>
      <c r="GS235" s="341" t="str">
        <f t="shared" si="448"/>
        <v/>
      </c>
      <c r="GT235" s="340" t="str">
        <f t="shared" si="449"/>
        <v/>
      </c>
      <c r="GU235" s="72"/>
      <c r="GV235" s="72"/>
      <c r="GW235" s="72"/>
      <c r="GX235" s="72"/>
      <c r="GY235" s="72"/>
      <c r="GZ235" s="71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293">
        <f>IF(HA235&lt;&gt;"",MAX(HN$14:HN234)+1,0)</f>
        <v>0</v>
      </c>
      <c r="HO235" s="293">
        <f>IF(HB235&lt;&gt;"",MAX(HO$14:HO234)+1,0)</f>
        <v>0</v>
      </c>
      <c r="HP235" s="293">
        <f>IF(HC235&lt;&gt;"",MAX(HP$14:HP234)+1,0)</f>
        <v>0</v>
      </c>
      <c r="HQ235" s="293">
        <f>IF(HD235&lt;&gt;"",MAX(HQ$14:HQ234)+1,0)</f>
        <v>0</v>
      </c>
      <c r="HR235" s="293">
        <f>IF(HE235&lt;&gt;"",MAX(HR$14:HR234)+1,0)</f>
        <v>0</v>
      </c>
      <c r="HS235" s="293">
        <f>IF(HF235&lt;&gt;"",MAX(HS$14:HS234)+1,0)</f>
        <v>0</v>
      </c>
      <c r="HT235" s="293">
        <f>IF(HG235&lt;&gt;"",MAX(HT$14:HT234)+1,0)</f>
        <v>0</v>
      </c>
      <c r="HU235" s="293">
        <f>IF(HH235&lt;&gt;"",MAX(HU$14:HU234)+1,0)</f>
        <v>0</v>
      </c>
      <c r="HV235" s="293">
        <f>IF(HI235&lt;&gt;"",MAX(HV$14:HV234)+1,0)</f>
        <v>0</v>
      </c>
      <c r="HW235" s="293">
        <f>IF(HJ235&lt;&gt;"",MAX(HW$14:HW234)+1,0)</f>
        <v>0</v>
      </c>
      <c r="HX235" s="293">
        <f>IF(HK235&lt;&gt;"",MAX(HX$14:HX234)+1,0)</f>
        <v>0</v>
      </c>
      <c r="HY235" s="293">
        <f>IF(HL235&lt;&gt;"",MAX(HY$14:HY234)+1,0)</f>
        <v>0</v>
      </c>
      <c r="HZ235" s="75" t="str">
        <f t="shared" si="450"/>
        <v/>
      </c>
      <c r="IA235" s="75" t="str">
        <f t="shared" si="451"/>
        <v/>
      </c>
      <c r="IB235" s="75" t="str">
        <f t="shared" si="452"/>
        <v/>
      </c>
      <c r="IC235" s="75" t="str">
        <f t="shared" si="453"/>
        <v/>
      </c>
      <c r="ID235" s="395" t="str">
        <f t="shared" si="454"/>
        <v/>
      </c>
      <c r="IE235" s="394">
        <f>IF(ISNUMBER(MATCH(GA235,$IC$15:$IC$313,0)),0,MAX(IE$14:IE234)+1)</f>
        <v>0</v>
      </c>
      <c r="IF235" s="394" t="str">
        <f t="shared" si="455"/>
        <v/>
      </c>
      <c r="IG235" s="383"/>
      <c r="IH235" s="80"/>
      <c r="II235" s="19"/>
      <c r="IJ235" s="282"/>
      <c r="IK235" s="71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  <c r="IY235" s="19"/>
      <c r="IZ235" s="19"/>
      <c r="JW235" s="71"/>
      <c r="JX235" s="293" t="str">
        <f>IF(AND(ISNUMBER(JX$14),ISNUMBER(MATCH($IC235,DJ$15:DJ$313,0))),$IC235,"")</f>
        <v/>
      </c>
      <c r="JY235" s="293" t="str">
        <f>IF(AND(ISNUMBER(JY$14),ISNUMBER(MATCH($IC235,DK$15:DK$313,0))),$IC235,"")</f>
        <v/>
      </c>
      <c r="JZ235" s="293" t="str">
        <f>IF(AND(ISNUMBER(JZ$14),ISNUMBER(MATCH($IC235,DL$15:DL$313,0))),$IC235,"")</f>
        <v/>
      </c>
      <c r="KA235" s="293" t="str">
        <f>IF(AND(ISNUMBER(KA$14),ISNUMBER(MATCH($IC235,DM$15:DM$313,0))),$IC235,"")</f>
        <v/>
      </c>
      <c r="KB235" s="293" t="str">
        <f>IF(AND(ISNUMBER(KB$14),ISNUMBER(MATCH($IC235,DN$15:DN$313,0))),$IC235,"")</f>
        <v/>
      </c>
      <c r="KC235" s="293" t="str">
        <f>IF(AND(ISNUMBER(KC$14),ISNUMBER(MATCH($IC235,DO$15:DO$313,0))),$IC235,"")</f>
        <v/>
      </c>
      <c r="KD235" s="293" t="str">
        <f>IF(AND(ISNUMBER(KD$14),ISNUMBER(MATCH($IC235,DP$15:DP$313,0))),$IC235,"")</f>
        <v/>
      </c>
      <c r="KE235" s="293" t="str">
        <f>IF(AND(ISNUMBER(KE$14),ISNUMBER(MATCH($IC235,DQ$15:DQ$313,0))),$IC235,"")</f>
        <v/>
      </c>
      <c r="KF235" s="293" t="str">
        <f>IF(AND(ISNUMBER(KF$14),ISNUMBER(MATCH($IC235,DR$15:DR$313,0))),$IC235,"")</f>
        <v/>
      </c>
      <c r="KG235" s="293" t="str">
        <f>IF(AND(ISNUMBER(KG$14),ISNUMBER(MATCH($IC235,DS$15:DS$313,0))),$IC235,"")</f>
        <v/>
      </c>
      <c r="KH235" s="293" t="str">
        <f>IF(AND(ISNUMBER(KH$14),ISNUMBER(MATCH($IC235,DT$15:DT$313,0))),$IC235,"")</f>
        <v/>
      </c>
      <c r="KI235" s="293" t="str">
        <f>IF(AND(ISNUMBER(KI$14),ISNUMBER(MATCH($IC235,DU$15:DU$313,0))),$IC235,"")</f>
        <v/>
      </c>
      <c r="KJ235" s="293" t="str">
        <f>IF(AND(ISNUMBER(KJ$14),ISNUMBER(MATCH($IC235,DV$15:DV$313,0))),$IC235,"")</f>
        <v/>
      </c>
      <c r="KK235" s="293" t="str">
        <f>IF(AND(ISNUMBER(KK$14),ISNUMBER(MATCH($IC235,DW$15:DW$313,0))),$IC235,"")</f>
        <v/>
      </c>
      <c r="KL235" s="293" t="str">
        <f>IF(AND(ISNUMBER(KL$14),ISNUMBER(MATCH($IC235,DX$15:DX$313,0))),$IC235,"")</f>
        <v/>
      </c>
      <c r="KM235" s="293" t="str">
        <f>IF(AND(ISNUMBER(KM$14),ISNUMBER(MATCH($IC235,DY$15:DY$313,0))),$IC235,"")</f>
        <v/>
      </c>
      <c r="KN235" s="293" t="str">
        <f>IF(AND(ISNUMBER(KN$14),ISNUMBER(MATCH($IC235,DZ$15:DZ$313,0))),$IC235,"")</f>
        <v/>
      </c>
      <c r="KO235" s="293" t="str">
        <f>IF(AND(ISNUMBER(KO$14),ISNUMBER(MATCH($IC235,EA$15:EA$313,0))),$IC235,"")</f>
        <v/>
      </c>
      <c r="KP235" s="293" t="str">
        <f>IF(AND(ISNUMBER(KP$14),ISNUMBER(MATCH($IC235,EB$15:EB$313,0))),$IC235,"")</f>
        <v/>
      </c>
      <c r="KQ235" s="293" t="str">
        <f>IF(AND(ISNUMBER(KQ$14),ISNUMBER(MATCH($IC235,EC$15:EC$313,0))),$IC235,"")</f>
        <v/>
      </c>
      <c r="KR235" s="293" t="str">
        <f>IF(AND(ISNUMBER(KR$14),ISNUMBER(MATCH($IC235,ED$15:ED$313,0))),$IC235,"")</f>
        <v/>
      </c>
      <c r="KS235" s="293" t="str">
        <f>IF(AND(ISNUMBER(KS$14),ISNUMBER(MATCH($IC235,EE$15:EE$313,0))),$IC235,"")</f>
        <v/>
      </c>
      <c r="KT235" s="293" t="str">
        <f>IF(AND(ISNUMBER(KT$14),ISNUMBER(MATCH($IC235,EF$15:EF$313,0))),$IC235,"")</f>
        <v/>
      </c>
      <c r="KU235" s="293" t="str">
        <f>IF(AND(ISNUMBER(KU$14),ISNUMBER(MATCH($IC235,EG$15:EG$313,0))),$IC235,"")</f>
        <v/>
      </c>
      <c r="KV235" s="293" t="str">
        <f>IF(AND(ISNUMBER(KV$14),ISNUMBER(MATCH($IC235,EH$15:EH$313,0))),$IC235,"")</f>
        <v/>
      </c>
      <c r="KW235" s="293" t="str">
        <f>IF(AND(ISNUMBER(KW$14),ISNUMBER(MATCH($IC235,EI$15:EI$313,0))),$IC235,"")</f>
        <v/>
      </c>
      <c r="KX235" s="293" t="str">
        <f>IF(AND(ISNUMBER(KX$14),ISNUMBER(MATCH($IC235,EJ$15:EJ$313,0))),$IC235,"")</f>
        <v/>
      </c>
      <c r="KY235" s="293" t="str">
        <f>IF(AND(ISNUMBER(KY$14),ISNUMBER(MATCH($IC235,EK$15:EK$313,0))),$IC235,"")</f>
        <v/>
      </c>
      <c r="KZ235" s="293"/>
      <c r="LA235" s="293"/>
      <c r="LB235" s="293"/>
      <c r="LC235" s="75">
        <f>COUNTIF(JX235:KY235,"="&amp;IC235)</f>
        <v>0</v>
      </c>
      <c r="LD235" s="71"/>
      <c r="LE235" s="71"/>
      <c r="LF235" s="71"/>
      <c r="LG235" s="71"/>
      <c r="LH235" s="71"/>
      <c r="LI235" s="71"/>
      <c r="LJ235" s="71"/>
      <c r="LK235" s="71"/>
      <c r="LL235" s="71"/>
      <c r="LM235" s="71"/>
      <c r="LN235" s="71"/>
      <c r="LO235" s="71"/>
      <c r="LP235" s="71"/>
      <c r="LQ235" s="71"/>
    </row>
    <row r="236" spans="1:329" ht="6" customHeight="1" x14ac:dyDescent="0.25">
      <c r="A236" s="80"/>
      <c r="B236" s="305">
        <f t="shared" si="456"/>
        <v>222</v>
      </c>
      <c r="C236" s="207" t="s">
        <v>681</v>
      </c>
      <c r="D236" s="207" t="s">
        <v>754</v>
      </c>
      <c r="E236" s="71"/>
      <c r="F236" s="260"/>
      <c r="G236" s="261"/>
      <c r="H236" s="262"/>
      <c r="I236" s="260"/>
      <c r="J236" s="261"/>
      <c r="K236" s="262"/>
      <c r="L236" s="260"/>
      <c r="M236" s="261"/>
      <c r="N236" s="262"/>
      <c r="O236" s="260"/>
      <c r="P236" s="261"/>
      <c r="Q236" s="262"/>
      <c r="R236" s="260"/>
      <c r="S236" s="261"/>
      <c r="T236" s="262"/>
      <c r="U236" s="260"/>
      <c r="V236" s="261"/>
      <c r="W236" s="262"/>
      <c r="X236" s="260"/>
      <c r="Y236" s="261"/>
      <c r="Z236" s="262"/>
      <c r="AA236" s="260"/>
      <c r="AB236" s="261"/>
      <c r="AC236" s="262"/>
      <c r="AD236" s="260"/>
      <c r="AE236" s="261"/>
      <c r="AF236" s="262"/>
      <c r="AG236" s="260"/>
      <c r="AH236" s="261"/>
      <c r="AI236" s="262"/>
      <c r="AJ236" s="260"/>
      <c r="AK236" s="261"/>
      <c r="AL236" s="262"/>
      <c r="AM236" s="260"/>
      <c r="AN236" s="261"/>
      <c r="AO236" s="262"/>
      <c r="AP236" s="283"/>
      <c r="AQ236" s="356"/>
      <c r="AR236" s="351"/>
      <c r="AS236" s="283"/>
      <c r="AT236" s="356"/>
      <c r="AU236" s="351"/>
      <c r="AV236" s="260"/>
      <c r="AW236" s="261"/>
      <c r="AX236" s="262"/>
      <c r="AY236" s="260"/>
      <c r="AZ236" s="261"/>
      <c r="BA236" s="262"/>
      <c r="BB236" s="260"/>
      <c r="BC236" s="261"/>
      <c r="BD236" s="262"/>
      <c r="BE236" s="260"/>
      <c r="BF236" s="261"/>
      <c r="BG236" s="262"/>
      <c r="BH236" s="260"/>
      <c r="BI236" s="261"/>
      <c r="BJ236" s="262"/>
      <c r="BK236" s="260"/>
      <c r="BL236" s="261"/>
      <c r="BM236" s="262"/>
      <c r="BN236" s="260"/>
      <c r="BO236" s="261"/>
      <c r="BP236" s="262"/>
      <c r="BQ236" s="260"/>
      <c r="BR236" s="261"/>
      <c r="BS236" s="262"/>
      <c r="BT236" s="260"/>
      <c r="BU236" s="261"/>
      <c r="BV236" s="262"/>
      <c r="BW236" s="260"/>
      <c r="BX236" s="261"/>
      <c r="BY236" s="262"/>
      <c r="BZ236" s="260"/>
      <c r="CA236" s="261"/>
      <c r="CB236" s="262"/>
      <c r="CC236" s="260"/>
      <c r="CD236" s="261"/>
      <c r="CE236" s="262"/>
      <c r="CF236" s="376" t="s">
        <v>2</v>
      </c>
      <c r="CG236" s="229"/>
      <c r="CH236" s="230"/>
      <c r="CI236" s="7" t="str">
        <f t="shared" si="361"/>
        <v/>
      </c>
      <c r="CJ236" s="7" t="str">
        <f t="shared" si="362"/>
        <v/>
      </c>
      <c r="CK236" s="7" t="str">
        <f t="shared" si="363"/>
        <v/>
      </c>
      <c r="CL236" s="7" t="str">
        <f t="shared" si="364"/>
        <v/>
      </c>
      <c r="CM236" s="7" t="str">
        <f t="shared" si="365"/>
        <v/>
      </c>
      <c r="CN236" s="7" t="str">
        <f t="shared" si="366"/>
        <v/>
      </c>
      <c r="CO236" s="7" t="str">
        <f t="shared" si="367"/>
        <v/>
      </c>
      <c r="CP236" s="7" t="str">
        <f t="shared" si="368"/>
        <v/>
      </c>
      <c r="CQ236" s="7" t="str">
        <f t="shared" si="369"/>
        <v/>
      </c>
      <c r="CR236" s="7" t="str">
        <f t="shared" si="370"/>
        <v/>
      </c>
      <c r="CS236" s="7" t="str">
        <f t="shared" si="371"/>
        <v/>
      </c>
      <c r="CT236" s="7" t="str">
        <f t="shared" si="372"/>
        <v/>
      </c>
      <c r="CU236" s="7">
        <f t="shared" si="373"/>
        <v>38</v>
      </c>
      <c r="CV236" s="7">
        <f t="shared" si="374"/>
        <v>38</v>
      </c>
      <c r="CW236" s="7">
        <f t="shared" si="375"/>
        <v>38</v>
      </c>
      <c r="CX236" s="7">
        <f t="shared" si="376"/>
        <v>38</v>
      </c>
      <c r="CY236" s="7">
        <f t="shared" si="377"/>
        <v>38</v>
      </c>
      <c r="CZ236" s="7">
        <f t="shared" si="378"/>
        <v>40</v>
      </c>
      <c r="DA236" s="7">
        <f t="shared" si="379"/>
        <v>47</v>
      </c>
      <c r="DB236" s="7">
        <f t="shared" si="380"/>
        <v>35</v>
      </c>
      <c r="DC236" s="7" t="str">
        <f t="shared" si="381"/>
        <v/>
      </c>
      <c r="DD236" s="7">
        <f t="shared" si="382"/>
        <v>33</v>
      </c>
      <c r="DE236" s="7" t="str">
        <f t="shared" si="383"/>
        <v/>
      </c>
      <c r="DF236" s="7" t="str">
        <f t="shared" si="384"/>
        <v/>
      </c>
      <c r="DG236" s="7" t="str">
        <f t="shared" si="385"/>
        <v/>
      </c>
      <c r="DH236" s="7" t="str">
        <f t="shared" si="386"/>
        <v/>
      </c>
      <c r="DI236" s="65" t="s">
        <v>2</v>
      </c>
      <c r="DJ236" s="309" t="str">
        <f t="shared" si="387"/>
        <v>-</v>
      </c>
      <c r="DK236" s="309" t="str">
        <f t="shared" si="388"/>
        <v>-</v>
      </c>
      <c r="DL236" s="309" t="str">
        <f t="shared" si="389"/>
        <v>-</v>
      </c>
      <c r="DM236" s="309" t="str">
        <f t="shared" si="390"/>
        <v>-</v>
      </c>
      <c r="DN236" s="309" t="str">
        <f t="shared" si="391"/>
        <v>-</v>
      </c>
      <c r="DO236" s="309" t="str">
        <f t="shared" si="392"/>
        <v>-</v>
      </c>
      <c r="DP236" s="309" t="str">
        <f t="shared" si="393"/>
        <v>-</v>
      </c>
      <c r="DQ236" s="309" t="str">
        <f t="shared" si="394"/>
        <v>-</v>
      </c>
      <c r="DR236" s="309" t="str">
        <f t="shared" si="395"/>
        <v>-</v>
      </c>
      <c r="DS236" s="309" t="str">
        <f t="shared" si="396"/>
        <v>-</v>
      </c>
      <c r="DT236" s="309" t="str">
        <f t="shared" si="397"/>
        <v>-</v>
      </c>
      <c r="DU236" s="309" t="str">
        <f t="shared" si="398"/>
        <v>-</v>
      </c>
      <c r="DV236" s="309" t="str">
        <f t="shared" si="399"/>
        <v>IC</v>
      </c>
      <c r="DW236" s="309" t="str">
        <f t="shared" si="400"/>
        <v>IC</v>
      </c>
      <c r="DX236" s="309" t="str">
        <f t="shared" si="401"/>
        <v>IC</v>
      </c>
      <c r="DY236" s="309" t="str">
        <f t="shared" si="402"/>
        <v>IC</v>
      </c>
      <c r="DZ236" s="309" t="str">
        <f t="shared" si="403"/>
        <v>IC</v>
      </c>
      <c r="EA236" s="309" t="str">
        <f t="shared" si="404"/>
        <v>IC</v>
      </c>
      <c r="EB236" s="309" t="str">
        <f t="shared" si="405"/>
        <v>IC</v>
      </c>
      <c r="EC236" s="309" t="str">
        <f t="shared" si="406"/>
        <v>IC</v>
      </c>
      <c r="ED236" s="309" t="str">
        <f t="shared" si="407"/>
        <v>-</v>
      </c>
      <c r="EE236" s="309" t="str">
        <f t="shared" si="408"/>
        <v>IC</v>
      </c>
      <c r="EF236" s="309" t="str">
        <f t="shared" si="409"/>
        <v>-</v>
      </c>
      <c r="EG236" s="309" t="str">
        <f t="shared" si="410"/>
        <v>-</v>
      </c>
      <c r="EH236" s="309" t="str">
        <f t="shared" si="411"/>
        <v>-</v>
      </c>
      <c r="EI236" s="309" t="str">
        <f t="shared" si="412"/>
        <v>-</v>
      </c>
      <c r="EJ236" s="7"/>
      <c r="EK236" s="7"/>
      <c r="EL236" s="7"/>
      <c r="EM236" s="34"/>
      <c r="EN236" s="66" t="str">
        <f t="shared" si="413"/>
        <v>-</v>
      </c>
      <c r="EO236" s="66" t="str">
        <f t="shared" si="414"/>
        <v>-</v>
      </c>
      <c r="EP236" s="66" t="str">
        <f t="shared" si="415"/>
        <v>-</v>
      </c>
      <c r="EQ236" s="66" t="str">
        <f t="shared" si="416"/>
        <v>-</v>
      </c>
      <c r="ER236" s="66" t="str">
        <f t="shared" si="417"/>
        <v>-</v>
      </c>
      <c r="ES236" s="66" t="str">
        <f t="shared" si="418"/>
        <v>-</v>
      </c>
      <c r="ET236" s="66" t="str">
        <f t="shared" si="419"/>
        <v>-</v>
      </c>
      <c r="EU236" s="66" t="str">
        <f t="shared" si="420"/>
        <v>-</v>
      </c>
      <c r="EV236" s="66" t="str">
        <f t="shared" si="421"/>
        <v>-</v>
      </c>
      <c r="EW236" s="66" t="str">
        <f t="shared" si="422"/>
        <v>-</v>
      </c>
      <c r="EX236" s="66" t="str">
        <f t="shared" si="423"/>
        <v>-</v>
      </c>
      <c r="EY236" s="66" t="str">
        <f t="shared" si="424"/>
        <v>-</v>
      </c>
      <c r="EZ236" s="66" t="str">
        <f t="shared" si="425"/>
        <v>---------</v>
      </c>
      <c r="FA236" s="66" t="str">
        <f t="shared" si="426"/>
        <v>---------</v>
      </c>
      <c r="FB236" s="66" t="str">
        <f t="shared" si="427"/>
        <v>---------</v>
      </c>
      <c r="FC236" s="66" t="str">
        <f t="shared" si="428"/>
        <v>---------</v>
      </c>
      <c r="FD236" s="66" t="str">
        <f t="shared" si="429"/>
        <v>---------------</v>
      </c>
      <c r="FE236" s="66" t="str">
        <f t="shared" si="430"/>
        <v>---------------</v>
      </c>
      <c r="FF236" s="66" t="str">
        <f t="shared" si="431"/>
        <v>---------------</v>
      </c>
      <c r="FG236" s="66" t="str">
        <f t="shared" si="432"/>
        <v>---------------</v>
      </c>
      <c r="FH236" s="66" t="str">
        <f t="shared" si="433"/>
        <v>-</v>
      </c>
      <c r="FI236" s="66" t="str">
        <f t="shared" si="434"/>
        <v>---------------</v>
      </c>
      <c r="FJ236" s="66" t="str">
        <f t="shared" si="435"/>
        <v>-</v>
      </c>
      <c r="FK236" s="66" t="str">
        <f t="shared" si="436"/>
        <v>-</v>
      </c>
      <c r="FL236" s="66" t="str">
        <f t="shared" si="437"/>
        <v>-</v>
      </c>
      <c r="FM236" s="66" t="str">
        <f t="shared" si="438"/>
        <v>-</v>
      </c>
      <c r="FN236" s="7"/>
      <c r="FO236" s="7"/>
      <c r="FP236" s="7"/>
      <c r="FQ236" s="97"/>
      <c r="FR236" s="71"/>
      <c r="FS236" s="7">
        <f>IF(ISNUMBER(INDEX($CI$15:$DI$314,$B236,GC$5)),MAX(FS$14:FS235)+1,0)</f>
        <v>0</v>
      </c>
      <c r="FT236" s="7" t="str">
        <f t="shared" si="439"/>
        <v/>
      </c>
      <c r="FU236" s="7" t="str">
        <f t="shared" si="440"/>
        <v/>
      </c>
      <c r="FV236" s="291">
        <f t="shared" si="441"/>
        <v>222</v>
      </c>
      <c r="FW236" s="291" t="str">
        <f t="shared" si="442"/>
        <v/>
      </c>
      <c r="FX236" s="291"/>
      <c r="FY236" s="85" t="str">
        <f t="shared" si="443"/>
        <v/>
      </c>
      <c r="FZ236" s="338">
        <f t="shared" si="444"/>
        <v>0</v>
      </c>
      <c r="GA236" s="316" t="str">
        <f t="shared" si="445"/>
        <v/>
      </c>
      <c r="GB236" s="28" t="str">
        <f t="shared" si="446"/>
        <v/>
      </c>
      <c r="GC236" s="243"/>
      <c r="GD236" s="72"/>
      <c r="GE236" s="72"/>
      <c r="GF236" s="72"/>
      <c r="GG236" s="72"/>
      <c r="GH236" s="72"/>
      <c r="GI236" s="72"/>
      <c r="GJ236" s="72"/>
      <c r="GK236" s="72"/>
      <c r="GL236" s="72"/>
      <c r="GM236" s="72"/>
      <c r="GN236" s="72"/>
      <c r="GO236" s="279" t="str">
        <f>IF(IF(ISNUMBER(MATCH(INDEX($HA236:$LB236,1,GO$14),$GA$15:$GA$313,0)),1,"")=1,INDEX($HA236:$LB236,1,GO$14),"")</f>
        <v/>
      </c>
      <c r="GP236" s="286" t="str">
        <f t="shared" si="447"/>
        <v/>
      </c>
      <c r="GQ236" s="72"/>
      <c r="GR236" s="339" t="str">
        <f>IF(ISNUMBER(IF236),INDEX($GA$15:$GA$313,MATCH(IF236,$IE$15:$IE$190,0),1),"")</f>
        <v/>
      </c>
      <c r="GS236" s="341" t="str">
        <f t="shared" si="448"/>
        <v/>
      </c>
      <c r="GT236" s="340" t="str">
        <f t="shared" si="449"/>
        <v/>
      </c>
      <c r="GU236" s="72"/>
      <c r="GV236" s="72"/>
      <c r="GW236" s="72"/>
      <c r="GX236" s="72"/>
      <c r="GY236" s="72"/>
      <c r="GZ236" s="71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293">
        <f>IF(HA236&lt;&gt;"",MAX(HN$14:HN235)+1,0)</f>
        <v>0</v>
      </c>
      <c r="HO236" s="293">
        <f>IF(HB236&lt;&gt;"",MAX(HO$14:HO235)+1,0)</f>
        <v>0</v>
      </c>
      <c r="HP236" s="293">
        <f>IF(HC236&lt;&gt;"",MAX(HP$14:HP235)+1,0)</f>
        <v>0</v>
      </c>
      <c r="HQ236" s="293">
        <f>IF(HD236&lt;&gt;"",MAX(HQ$14:HQ235)+1,0)</f>
        <v>0</v>
      </c>
      <c r="HR236" s="293">
        <f>IF(HE236&lt;&gt;"",MAX(HR$14:HR235)+1,0)</f>
        <v>0</v>
      </c>
      <c r="HS236" s="293">
        <f>IF(HF236&lt;&gt;"",MAX(HS$14:HS235)+1,0)</f>
        <v>0</v>
      </c>
      <c r="HT236" s="293">
        <f>IF(HG236&lt;&gt;"",MAX(HT$14:HT235)+1,0)</f>
        <v>0</v>
      </c>
      <c r="HU236" s="293">
        <f>IF(HH236&lt;&gt;"",MAX(HU$14:HU235)+1,0)</f>
        <v>0</v>
      </c>
      <c r="HV236" s="293">
        <f>IF(HI236&lt;&gt;"",MAX(HV$14:HV235)+1,0)</f>
        <v>0</v>
      </c>
      <c r="HW236" s="293">
        <f>IF(HJ236&lt;&gt;"",MAX(HW$14:HW235)+1,0)</f>
        <v>0</v>
      </c>
      <c r="HX236" s="293">
        <f>IF(HK236&lt;&gt;"",MAX(HX$14:HX235)+1,0)</f>
        <v>0</v>
      </c>
      <c r="HY236" s="293">
        <f>IF(HL236&lt;&gt;"",MAX(HY$14:HY235)+1,0)</f>
        <v>0</v>
      </c>
      <c r="HZ236" s="75" t="str">
        <f t="shared" si="450"/>
        <v/>
      </c>
      <c r="IA236" s="75" t="str">
        <f t="shared" si="451"/>
        <v/>
      </c>
      <c r="IB236" s="75" t="str">
        <f t="shared" si="452"/>
        <v/>
      </c>
      <c r="IC236" s="75" t="str">
        <f t="shared" si="453"/>
        <v/>
      </c>
      <c r="ID236" s="395" t="str">
        <f t="shared" si="454"/>
        <v/>
      </c>
      <c r="IE236" s="394">
        <f>IF(ISNUMBER(MATCH(GA236,$IC$15:$IC$313,0)),0,MAX(IE$14:IE235)+1)</f>
        <v>0</v>
      </c>
      <c r="IF236" s="394" t="str">
        <f t="shared" si="455"/>
        <v/>
      </c>
      <c r="IG236" s="383"/>
      <c r="IH236" s="80"/>
      <c r="II236" s="19"/>
      <c r="IJ236" s="282"/>
      <c r="IK236" s="71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  <c r="IY236" s="19"/>
      <c r="IZ236" s="19"/>
      <c r="JW236" s="71"/>
      <c r="JX236" s="293" t="str">
        <f>IF(AND(ISNUMBER(JX$14),ISNUMBER(MATCH($IC236,DJ$15:DJ$313,0))),$IC236,"")</f>
        <v/>
      </c>
      <c r="JY236" s="293" t="str">
        <f>IF(AND(ISNUMBER(JY$14),ISNUMBER(MATCH($IC236,DK$15:DK$313,0))),$IC236,"")</f>
        <v/>
      </c>
      <c r="JZ236" s="293" t="str">
        <f>IF(AND(ISNUMBER(JZ$14),ISNUMBER(MATCH($IC236,DL$15:DL$313,0))),$IC236,"")</f>
        <v/>
      </c>
      <c r="KA236" s="293" t="str">
        <f>IF(AND(ISNUMBER(KA$14),ISNUMBER(MATCH($IC236,DM$15:DM$313,0))),$IC236,"")</f>
        <v/>
      </c>
      <c r="KB236" s="293" t="str">
        <f>IF(AND(ISNUMBER(KB$14),ISNUMBER(MATCH($IC236,DN$15:DN$313,0))),$IC236,"")</f>
        <v/>
      </c>
      <c r="KC236" s="293" t="str">
        <f>IF(AND(ISNUMBER(KC$14),ISNUMBER(MATCH($IC236,DO$15:DO$313,0))),$IC236,"")</f>
        <v/>
      </c>
      <c r="KD236" s="293" t="str">
        <f>IF(AND(ISNUMBER(KD$14),ISNUMBER(MATCH($IC236,DP$15:DP$313,0))),$IC236,"")</f>
        <v/>
      </c>
      <c r="KE236" s="293" t="str">
        <f>IF(AND(ISNUMBER(KE$14),ISNUMBER(MATCH($IC236,DQ$15:DQ$313,0))),$IC236,"")</f>
        <v/>
      </c>
      <c r="KF236" s="293" t="str">
        <f>IF(AND(ISNUMBER(KF$14),ISNUMBER(MATCH($IC236,DR$15:DR$313,0))),$IC236,"")</f>
        <v/>
      </c>
      <c r="KG236" s="293" t="str">
        <f>IF(AND(ISNUMBER(KG$14),ISNUMBER(MATCH($IC236,DS$15:DS$313,0))),$IC236,"")</f>
        <v/>
      </c>
      <c r="KH236" s="293" t="str">
        <f>IF(AND(ISNUMBER(KH$14),ISNUMBER(MATCH($IC236,DT$15:DT$313,0))),$IC236,"")</f>
        <v/>
      </c>
      <c r="KI236" s="293" t="str">
        <f>IF(AND(ISNUMBER(KI$14),ISNUMBER(MATCH($IC236,DU$15:DU$313,0))),$IC236,"")</f>
        <v/>
      </c>
      <c r="KJ236" s="293" t="str">
        <f>IF(AND(ISNUMBER(KJ$14),ISNUMBER(MATCH($IC236,DV$15:DV$313,0))),$IC236,"")</f>
        <v/>
      </c>
      <c r="KK236" s="293" t="str">
        <f>IF(AND(ISNUMBER(KK$14),ISNUMBER(MATCH($IC236,DW$15:DW$313,0))),$IC236,"")</f>
        <v/>
      </c>
      <c r="KL236" s="293" t="str">
        <f>IF(AND(ISNUMBER(KL$14),ISNUMBER(MATCH($IC236,DX$15:DX$313,0))),$IC236,"")</f>
        <v/>
      </c>
      <c r="KM236" s="293" t="str">
        <f>IF(AND(ISNUMBER(KM$14),ISNUMBER(MATCH($IC236,DY$15:DY$313,0))),$IC236,"")</f>
        <v/>
      </c>
      <c r="KN236" s="293" t="str">
        <f>IF(AND(ISNUMBER(KN$14),ISNUMBER(MATCH($IC236,DZ$15:DZ$313,0))),$IC236,"")</f>
        <v/>
      </c>
      <c r="KO236" s="293" t="str">
        <f>IF(AND(ISNUMBER(KO$14),ISNUMBER(MATCH($IC236,EA$15:EA$313,0))),$IC236,"")</f>
        <v/>
      </c>
      <c r="KP236" s="293" t="str">
        <f>IF(AND(ISNUMBER(KP$14),ISNUMBER(MATCH($IC236,EB$15:EB$313,0))),$IC236,"")</f>
        <v/>
      </c>
      <c r="KQ236" s="293" t="str">
        <f>IF(AND(ISNUMBER(KQ$14),ISNUMBER(MATCH($IC236,EC$15:EC$313,0))),$IC236,"")</f>
        <v/>
      </c>
      <c r="KR236" s="293" t="str">
        <f>IF(AND(ISNUMBER(KR$14),ISNUMBER(MATCH($IC236,ED$15:ED$313,0))),$IC236,"")</f>
        <v/>
      </c>
      <c r="KS236" s="293" t="str">
        <f>IF(AND(ISNUMBER(KS$14),ISNUMBER(MATCH($IC236,EE$15:EE$313,0))),$IC236,"")</f>
        <v/>
      </c>
      <c r="KT236" s="293" t="str">
        <f>IF(AND(ISNUMBER(KT$14),ISNUMBER(MATCH($IC236,EF$15:EF$313,0))),$IC236,"")</f>
        <v/>
      </c>
      <c r="KU236" s="293" t="str">
        <f>IF(AND(ISNUMBER(KU$14),ISNUMBER(MATCH($IC236,EG$15:EG$313,0))),$IC236,"")</f>
        <v/>
      </c>
      <c r="KV236" s="293" t="str">
        <f>IF(AND(ISNUMBER(KV$14),ISNUMBER(MATCH($IC236,EH$15:EH$313,0))),$IC236,"")</f>
        <v/>
      </c>
      <c r="KW236" s="293" t="str">
        <f>IF(AND(ISNUMBER(KW$14),ISNUMBER(MATCH($IC236,EI$15:EI$313,0))),$IC236,"")</f>
        <v/>
      </c>
      <c r="KX236" s="293" t="str">
        <f>IF(AND(ISNUMBER(KX$14),ISNUMBER(MATCH($IC236,EJ$15:EJ$313,0))),$IC236,"")</f>
        <v/>
      </c>
      <c r="KY236" s="293" t="str">
        <f>IF(AND(ISNUMBER(KY$14),ISNUMBER(MATCH($IC236,EK$15:EK$313,0))),$IC236,"")</f>
        <v/>
      </c>
      <c r="KZ236" s="293"/>
      <c r="LA236" s="293"/>
      <c r="LB236" s="293"/>
      <c r="LC236" s="75">
        <f>COUNTIF(JX236:KY236,"="&amp;IC236)</f>
        <v>0</v>
      </c>
      <c r="LD236" s="71"/>
      <c r="LE236" s="71"/>
      <c r="LF236" s="71"/>
      <c r="LG236" s="71"/>
      <c r="LH236" s="71"/>
      <c r="LI236" s="71"/>
      <c r="LJ236" s="71"/>
      <c r="LK236" s="71"/>
      <c r="LL236" s="71"/>
      <c r="LM236" s="71"/>
      <c r="LN236" s="71"/>
      <c r="LO236" s="71"/>
      <c r="LP236" s="71"/>
      <c r="LQ236" s="71"/>
    </row>
    <row r="237" spans="1:329" ht="6" customHeight="1" x14ac:dyDescent="0.25">
      <c r="A237" s="80"/>
      <c r="B237" s="305">
        <f t="shared" si="456"/>
        <v>223</v>
      </c>
      <c r="C237" s="207" t="s">
        <v>720</v>
      </c>
      <c r="D237" s="207" t="s">
        <v>753</v>
      </c>
      <c r="E237" s="71"/>
      <c r="F237" s="260"/>
      <c r="G237" s="261"/>
      <c r="H237" s="262"/>
      <c r="I237" s="260"/>
      <c r="J237" s="261"/>
      <c r="K237" s="262"/>
      <c r="L237" s="260"/>
      <c r="M237" s="261"/>
      <c r="N237" s="262"/>
      <c r="O237" s="260"/>
      <c r="P237" s="261"/>
      <c r="Q237" s="262"/>
      <c r="R237" s="260"/>
      <c r="S237" s="261"/>
      <c r="T237" s="262"/>
      <c r="U237" s="260"/>
      <c r="V237" s="261"/>
      <c r="W237" s="262"/>
      <c r="X237" s="260"/>
      <c r="Y237" s="261"/>
      <c r="Z237" s="262"/>
      <c r="AA237" s="260"/>
      <c r="AB237" s="261"/>
      <c r="AC237" s="262"/>
      <c r="AD237" s="260"/>
      <c r="AE237" s="261"/>
      <c r="AF237" s="262"/>
      <c r="AG237" s="260"/>
      <c r="AH237" s="261"/>
      <c r="AI237" s="262"/>
      <c r="AJ237" s="260"/>
      <c r="AK237" s="261"/>
      <c r="AL237" s="262"/>
      <c r="AM237" s="260"/>
      <c r="AN237" s="261"/>
      <c r="AO237" s="262"/>
      <c r="AP237" s="283"/>
      <c r="AQ237" s="356"/>
      <c r="AR237" s="351"/>
      <c r="AS237" s="283"/>
      <c r="AT237" s="356"/>
      <c r="AU237" s="351"/>
      <c r="AV237" s="260"/>
      <c r="AW237" s="261"/>
      <c r="AX237" s="262"/>
      <c r="AY237" s="260"/>
      <c r="AZ237" s="261"/>
      <c r="BA237" s="262"/>
      <c r="BB237" s="260"/>
      <c r="BC237" s="261"/>
      <c r="BD237" s="262"/>
      <c r="BE237" s="260"/>
      <c r="BF237" s="261"/>
      <c r="BG237" s="262"/>
      <c r="BH237" s="260"/>
      <c r="BI237" s="261"/>
      <c r="BJ237" s="262"/>
      <c r="BK237" s="260"/>
      <c r="BL237" s="261"/>
      <c r="BM237" s="262"/>
      <c r="BN237" s="260"/>
      <c r="BO237" s="261"/>
      <c r="BP237" s="262"/>
      <c r="BQ237" s="260"/>
      <c r="BR237" s="261"/>
      <c r="BS237" s="262"/>
      <c r="BT237" s="260"/>
      <c r="BU237" s="261"/>
      <c r="BV237" s="262"/>
      <c r="BW237" s="260"/>
      <c r="BX237" s="261"/>
      <c r="BY237" s="262"/>
      <c r="BZ237" s="260"/>
      <c r="CA237" s="261"/>
      <c r="CB237" s="262"/>
      <c r="CC237" s="260"/>
      <c r="CD237" s="261"/>
      <c r="CE237" s="262"/>
      <c r="CF237" s="376" t="s">
        <v>2</v>
      </c>
      <c r="CG237" s="229"/>
      <c r="CH237" s="230"/>
      <c r="CI237" s="7" t="str">
        <f t="shared" si="361"/>
        <v/>
      </c>
      <c r="CJ237" s="7" t="str">
        <f t="shared" si="362"/>
        <v/>
      </c>
      <c r="CK237" s="7" t="str">
        <f t="shared" si="363"/>
        <v/>
      </c>
      <c r="CL237" s="7" t="str">
        <f t="shared" si="364"/>
        <v/>
      </c>
      <c r="CM237" s="7" t="str">
        <f t="shared" si="365"/>
        <v/>
      </c>
      <c r="CN237" s="7" t="str">
        <f t="shared" si="366"/>
        <v/>
      </c>
      <c r="CO237" s="7" t="str">
        <f t="shared" si="367"/>
        <v/>
      </c>
      <c r="CP237" s="7" t="str">
        <f t="shared" si="368"/>
        <v/>
      </c>
      <c r="CQ237" s="7" t="str">
        <f t="shared" si="369"/>
        <v/>
      </c>
      <c r="CR237" s="7" t="str">
        <f t="shared" si="370"/>
        <v/>
      </c>
      <c r="CS237" s="7" t="str">
        <f t="shared" si="371"/>
        <v/>
      </c>
      <c r="CT237" s="7" t="str">
        <f t="shared" si="372"/>
        <v/>
      </c>
      <c r="CU237" s="7">
        <f t="shared" si="373"/>
        <v>44</v>
      </c>
      <c r="CV237" s="7">
        <f t="shared" si="374"/>
        <v>44</v>
      </c>
      <c r="CW237" s="7">
        <f t="shared" si="375"/>
        <v>44</v>
      </c>
      <c r="CX237" s="7">
        <f t="shared" si="376"/>
        <v>44</v>
      </c>
      <c r="CY237" s="7" t="str">
        <f t="shared" si="377"/>
        <v/>
      </c>
      <c r="CZ237" s="7" t="str">
        <f t="shared" si="378"/>
        <v/>
      </c>
      <c r="DA237" s="7" t="str">
        <f t="shared" si="379"/>
        <v/>
      </c>
      <c r="DB237" s="7" t="str">
        <f t="shared" si="380"/>
        <v/>
      </c>
      <c r="DC237" s="7">
        <f t="shared" si="381"/>
        <v>35</v>
      </c>
      <c r="DD237" s="7" t="str">
        <f t="shared" si="382"/>
        <v/>
      </c>
      <c r="DE237" s="7" t="str">
        <f t="shared" si="383"/>
        <v/>
      </c>
      <c r="DF237" s="7" t="str">
        <f t="shared" si="384"/>
        <v/>
      </c>
      <c r="DG237" s="7" t="str">
        <f t="shared" si="385"/>
        <v/>
      </c>
      <c r="DH237" s="7" t="str">
        <f t="shared" si="386"/>
        <v/>
      </c>
      <c r="DI237" s="65" t="s">
        <v>2</v>
      </c>
      <c r="DJ237" s="309" t="str">
        <f t="shared" si="387"/>
        <v>-</v>
      </c>
      <c r="DK237" s="309" t="str">
        <f t="shared" si="388"/>
        <v>-</v>
      </c>
      <c r="DL237" s="309" t="str">
        <f t="shared" si="389"/>
        <v>-</v>
      </c>
      <c r="DM237" s="309" t="str">
        <f t="shared" si="390"/>
        <v>-</v>
      </c>
      <c r="DN237" s="309" t="str">
        <f t="shared" si="391"/>
        <v>-</v>
      </c>
      <c r="DO237" s="309" t="str">
        <f t="shared" si="392"/>
        <v>-</v>
      </c>
      <c r="DP237" s="309" t="str">
        <f t="shared" si="393"/>
        <v>-</v>
      </c>
      <c r="DQ237" s="309" t="str">
        <f t="shared" si="394"/>
        <v>-</v>
      </c>
      <c r="DR237" s="309" t="str">
        <f t="shared" si="395"/>
        <v>-</v>
      </c>
      <c r="DS237" s="309" t="str">
        <f t="shared" si="396"/>
        <v>-</v>
      </c>
      <c r="DT237" s="309" t="str">
        <f t="shared" si="397"/>
        <v>-</v>
      </c>
      <c r="DU237" s="309" t="str">
        <f t="shared" si="398"/>
        <v>-</v>
      </c>
      <c r="DV237" s="309" t="str">
        <f t="shared" si="399"/>
        <v>RCHa</v>
      </c>
      <c r="DW237" s="309" t="str">
        <f t="shared" si="400"/>
        <v>RCHa</v>
      </c>
      <c r="DX237" s="309" t="str">
        <f t="shared" si="401"/>
        <v>RCHa</v>
      </c>
      <c r="DY237" s="309" t="str">
        <f t="shared" si="402"/>
        <v>RCHa</v>
      </c>
      <c r="DZ237" s="309" t="str">
        <f t="shared" si="403"/>
        <v>-</v>
      </c>
      <c r="EA237" s="309" t="str">
        <f t="shared" si="404"/>
        <v>-</v>
      </c>
      <c r="EB237" s="309" t="str">
        <f t="shared" si="405"/>
        <v>-</v>
      </c>
      <c r="EC237" s="309" t="str">
        <f t="shared" si="406"/>
        <v>-</v>
      </c>
      <c r="ED237" s="309" t="str">
        <f t="shared" si="407"/>
        <v>RCHa</v>
      </c>
      <c r="EE237" s="309" t="str">
        <f t="shared" si="408"/>
        <v>-</v>
      </c>
      <c r="EF237" s="309" t="str">
        <f t="shared" si="409"/>
        <v>-</v>
      </c>
      <c r="EG237" s="309" t="str">
        <f t="shared" si="410"/>
        <v>-</v>
      </c>
      <c r="EH237" s="309" t="str">
        <f t="shared" si="411"/>
        <v>-</v>
      </c>
      <c r="EI237" s="309" t="str">
        <f t="shared" si="412"/>
        <v>-</v>
      </c>
      <c r="EJ237" s="7"/>
      <c r="EK237" s="7"/>
      <c r="EL237" s="7"/>
      <c r="EM237" s="34"/>
      <c r="EN237" s="66" t="str">
        <f t="shared" si="413"/>
        <v>-</v>
      </c>
      <c r="EO237" s="66" t="str">
        <f t="shared" si="414"/>
        <v>-</v>
      </c>
      <c r="EP237" s="66" t="str">
        <f t="shared" si="415"/>
        <v>-</v>
      </c>
      <c r="EQ237" s="66" t="str">
        <f t="shared" si="416"/>
        <v>-</v>
      </c>
      <c r="ER237" s="66" t="str">
        <f t="shared" si="417"/>
        <v>-</v>
      </c>
      <c r="ES237" s="66" t="str">
        <f t="shared" si="418"/>
        <v>-</v>
      </c>
      <c r="ET237" s="66" t="str">
        <f t="shared" si="419"/>
        <v>-</v>
      </c>
      <c r="EU237" s="66" t="str">
        <f t="shared" si="420"/>
        <v>-</v>
      </c>
      <c r="EV237" s="66" t="str">
        <f t="shared" si="421"/>
        <v>-</v>
      </c>
      <c r="EW237" s="66" t="str">
        <f t="shared" si="422"/>
        <v>-</v>
      </c>
      <c r="EX237" s="66" t="str">
        <f t="shared" si="423"/>
        <v>-</v>
      </c>
      <c r="EY237" s="66" t="str">
        <f t="shared" si="424"/>
        <v>-</v>
      </c>
      <c r="EZ237" s="66" t="str">
        <f t="shared" si="425"/>
        <v>---------</v>
      </c>
      <c r="FA237" s="66" t="str">
        <f t="shared" si="426"/>
        <v>---------</v>
      </c>
      <c r="FB237" s="66" t="str">
        <f t="shared" si="427"/>
        <v>---------</v>
      </c>
      <c r="FC237" s="66" t="str">
        <f t="shared" si="428"/>
        <v>---------</v>
      </c>
      <c r="FD237" s="66" t="str">
        <f t="shared" si="429"/>
        <v>-</v>
      </c>
      <c r="FE237" s="66" t="str">
        <f t="shared" si="430"/>
        <v>-</v>
      </c>
      <c r="FF237" s="66" t="str">
        <f t="shared" si="431"/>
        <v>-</v>
      </c>
      <c r="FG237" s="66" t="str">
        <f t="shared" si="432"/>
        <v>-</v>
      </c>
      <c r="FH237" s="66" t="str">
        <f t="shared" si="433"/>
        <v>---------------</v>
      </c>
      <c r="FI237" s="66" t="str">
        <f t="shared" si="434"/>
        <v>-</v>
      </c>
      <c r="FJ237" s="66" t="str">
        <f t="shared" si="435"/>
        <v>-</v>
      </c>
      <c r="FK237" s="66" t="str">
        <f t="shared" si="436"/>
        <v>-</v>
      </c>
      <c r="FL237" s="66" t="str">
        <f t="shared" si="437"/>
        <v>-</v>
      </c>
      <c r="FM237" s="66" t="str">
        <f t="shared" si="438"/>
        <v>-</v>
      </c>
      <c r="FN237" s="7"/>
      <c r="FO237" s="7"/>
      <c r="FP237" s="7"/>
      <c r="FQ237" s="97"/>
      <c r="FR237" s="71"/>
      <c r="FS237" s="7">
        <f>IF(ISNUMBER(INDEX($CI$15:$DI$314,$B237,GC$5)),MAX(FS$14:FS236)+1,0)</f>
        <v>0</v>
      </c>
      <c r="FT237" s="7" t="str">
        <f t="shared" si="439"/>
        <v/>
      </c>
      <c r="FU237" s="7" t="str">
        <f t="shared" si="440"/>
        <v/>
      </c>
      <c r="FV237" s="291">
        <f t="shared" si="441"/>
        <v>223</v>
      </c>
      <c r="FW237" s="291" t="str">
        <f t="shared" si="442"/>
        <v/>
      </c>
      <c r="FX237" s="291"/>
      <c r="FY237" s="85" t="str">
        <f t="shared" si="443"/>
        <v/>
      </c>
      <c r="FZ237" s="338">
        <f t="shared" si="444"/>
        <v>0</v>
      </c>
      <c r="GA237" s="316" t="str">
        <f t="shared" si="445"/>
        <v/>
      </c>
      <c r="GB237" s="28" t="str">
        <f t="shared" si="446"/>
        <v/>
      </c>
      <c r="GC237" s="243"/>
      <c r="GD237" s="72"/>
      <c r="GE237" s="72"/>
      <c r="GF237" s="72"/>
      <c r="GG237" s="72"/>
      <c r="GH237" s="72"/>
      <c r="GI237" s="72"/>
      <c r="GJ237" s="72"/>
      <c r="GK237" s="72"/>
      <c r="GL237" s="72"/>
      <c r="GM237" s="72"/>
      <c r="GN237" s="72"/>
      <c r="GO237" s="279" t="str">
        <f>IF(IF(ISNUMBER(MATCH(INDEX($HA237:$LB237,1,GO$14),$GA$15:$GA$313,0)),1,"")=1,INDEX($HA237:$LB237,1,GO$14),"")</f>
        <v/>
      </c>
      <c r="GP237" s="286" t="str">
        <f t="shared" si="447"/>
        <v/>
      </c>
      <c r="GQ237" s="72"/>
      <c r="GR237" s="339" t="str">
        <f>IF(ISNUMBER(IF237),INDEX($GA$15:$GA$313,MATCH(IF237,$IE$15:$IE$190,0),1),"")</f>
        <v/>
      </c>
      <c r="GS237" s="341" t="str">
        <f t="shared" si="448"/>
        <v/>
      </c>
      <c r="GT237" s="340" t="str">
        <f t="shared" si="449"/>
        <v/>
      </c>
      <c r="GU237" s="72"/>
      <c r="GV237" s="72"/>
      <c r="GW237" s="72"/>
      <c r="GX237" s="72"/>
      <c r="GY237" s="72"/>
      <c r="GZ237" s="71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293">
        <f>IF(HA237&lt;&gt;"",MAX(HN$14:HN236)+1,0)</f>
        <v>0</v>
      </c>
      <c r="HO237" s="293">
        <f>IF(HB237&lt;&gt;"",MAX(HO$14:HO236)+1,0)</f>
        <v>0</v>
      </c>
      <c r="HP237" s="293">
        <f>IF(HC237&lt;&gt;"",MAX(HP$14:HP236)+1,0)</f>
        <v>0</v>
      </c>
      <c r="HQ237" s="293">
        <f>IF(HD237&lt;&gt;"",MAX(HQ$14:HQ236)+1,0)</f>
        <v>0</v>
      </c>
      <c r="HR237" s="293">
        <f>IF(HE237&lt;&gt;"",MAX(HR$14:HR236)+1,0)</f>
        <v>0</v>
      </c>
      <c r="HS237" s="293">
        <f>IF(HF237&lt;&gt;"",MAX(HS$14:HS236)+1,0)</f>
        <v>0</v>
      </c>
      <c r="HT237" s="293">
        <f>IF(HG237&lt;&gt;"",MAX(HT$14:HT236)+1,0)</f>
        <v>0</v>
      </c>
      <c r="HU237" s="293">
        <f>IF(HH237&lt;&gt;"",MAX(HU$14:HU236)+1,0)</f>
        <v>0</v>
      </c>
      <c r="HV237" s="293">
        <f>IF(HI237&lt;&gt;"",MAX(HV$14:HV236)+1,0)</f>
        <v>0</v>
      </c>
      <c r="HW237" s="293">
        <f>IF(HJ237&lt;&gt;"",MAX(HW$14:HW236)+1,0)</f>
        <v>0</v>
      </c>
      <c r="HX237" s="293">
        <f>IF(HK237&lt;&gt;"",MAX(HX$14:HX236)+1,0)</f>
        <v>0</v>
      </c>
      <c r="HY237" s="293">
        <f>IF(HL237&lt;&gt;"",MAX(HY$14:HY236)+1,0)</f>
        <v>0</v>
      </c>
      <c r="HZ237" s="75" t="str">
        <f t="shared" si="450"/>
        <v/>
      </c>
      <c r="IA237" s="75" t="str">
        <f t="shared" si="451"/>
        <v/>
      </c>
      <c r="IB237" s="75" t="str">
        <f t="shared" si="452"/>
        <v/>
      </c>
      <c r="IC237" s="75" t="str">
        <f t="shared" si="453"/>
        <v/>
      </c>
      <c r="ID237" s="395" t="str">
        <f t="shared" si="454"/>
        <v/>
      </c>
      <c r="IE237" s="394">
        <f>IF(ISNUMBER(MATCH(GA237,$IC$15:$IC$313,0)),0,MAX(IE$14:IE236)+1)</f>
        <v>0</v>
      </c>
      <c r="IF237" s="394" t="str">
        <f t="shared" si="455"/>
        <v/>
      </c>
      <c r="IG237" s="383"/>
      <c r="IH237" s="80"/>
      <c r="II237" s="19"/>
      <c r="IJ237" s="282"/>
      <c r="IK237" s="71"/>
      <c r="IL237" s="19"/>
      <c r="IM237" s="19"/>
      <c r="IN237" s="19"/>
      <c r="IO237" s="19"/>
      <c r="IP237" s="19"/>
      <c r="IQ237" s="19"/>
      <c r="IR237" s="19"/>
      <c r="IS237" s="19"/>
      <c r="IT237" s="19"/>
      <c r="IU237" s="19"/>
      <c r="IV237" s="19"/>
      <c r="IW237" s="19"/>
      <c r="IX237" s="19"/>
      <c r="IY237" s="19"/>
      <c r="IZ237" s="19"/>
      <c r="JW237" s="71"/>
      <c r="JX237" s="293" t="str">
        <f>IF(AND(ISNUMBER(JX$14),ISNUMBER(MATCH($IC237,DJ$15:DJ$313,0))),$IC237,"")</f>
        <v/>
      </c>
      <c r="JY237" s="293" t="str">
        <f>IF(AND(ISNUMBER(JY$14),ISNUMBER(MATCH($IC237,DK$15:DK$313,0))),$IC237,"")</f>
        <v/>
      </c>
      <c r="JZ237" s="293" t="str">
        <f>IF(AND(ISNUMBER(JZ$14),ISNUMBER(MATCH($IC237,DL$15:DL$313,0))),$IC237,"")</f>
        <v/>
      </c>
      <c r="KA237" s="293" t="str">
        <f>IF(AND(ISNUMBER(KA$14),ISNUMBER(MATCH($IC237,DM$15:DM$313,0))),$IC237,"")</f>
        <v/>
      </c>
      <c r="KB237" s="293" t="str">
        <f>IF(AND(ISNUMBER(KB$14),ISNUMBER(MATCH($IC237,DN$15:DN$313,0))),$IC237,"")</f>
        <v/>
      </c>
      <c r="KC237" s="293" t="str">
        <f>IF(AND(ISNUMBER(KC$14),ISNUMBER(MATCH($IC237,DO$15:DO$313,0))),$IC237,"")</f>
        <v/>
      </c>
      <c r="KD237" s="293" t="str">
        <f>IF(AND(ISNUMBER(KD$14),ISNUMBER(MATCH($IC237,DP$15:DP$313,0))),$IC237,"")</f>
        <v/>
      </c>
      <c r="KE237" s="293" t="str">
        <f>IF(AND(ISNUMBER(KE$14),ISNUMBER(MATCH($IC237,DQ$15:DQ$313,0))),$IC237,"")</f>
        <v/>
      </c>
      <c r="KF237" s="293" t="str">
        <f>IF(AND(ISNUMBER(KF$14),ISNUMBER(MATCH($IC237,DR$15:DR$313,0))),$IC237,"")</f>
        <v/>
      </c>
      <c r="KG237" s="293" t="str">
        <f>IF(AND(ISNUMBER(KG$14),ISNUMBER(MATCH($IC237,DS$15:DS$313,0))),$IC237,"")</f>
        <v/>
      </c>
      <c r="KH237" s="293" t="str">
        <f>IF(AND(ISNUMBER(KH$14),ISNUMBER(MATCH($IC237,DT$15:DT$313,0))),$IC237,"")</f>
        <v/>
      </c>
      <c r="KI237" s="293" t="str">
        <f>IF(AND(ISNUMBER(KI$14),ISNUMBER(MATCH($IC237,DU$15:DU$313,0))),$IC237,"")</f>
        <v/>
      </c>
      <c r="KJ237" s="293" t="str">
        <f>IF(AND(ISNUMBER(KJ$14),ISNUMBER(MATCH($IC237,DV$15:DV$313,0))),$IC237,"")</f>
        <v/>
      </c>
      <c r="KK237" s="293" t="str">
        <f>IF(AND(ISNUMBER(KK$14),ISNUMBER(MATCH($IC237,DW$15:DW$313,0))),$IC237,"")</f>
        <v/>
      </c>
      <c r="KL237" s="293" t="str">
        <f>IF(AND(ISNUMBER(KL$14),ISNUMBER(MATCH($IC237,DX$15:DX$313,0))),$IC237,"")</f>
        <v/>
      </c>
      <c r="KM237" s="293" t="str">
        <f>IF(AND(ISNUMBER(KM$14),ISNUMBER(MATCH($IC237,DY$15:DY$313,0))),$IC237,"")</f>
        <v/>
      </c>
      <c r="KN237" s="293" t="str">
        <f>IF(AND(ISNUMBER(KN$14),ISNUMBER(MATCH($IC237,DZ$15:DZ$313,0))),$IC237,"")</f>
        <v/>
      </c>
      <c r="KO237" s="293" t="str">
        <f>IF(AND(ISNUMBER(KO$14),ISNUMBER(MATCH($IC237,EA$15:EA$313,0))),$IC237,"")</f>
        <v/>
      </c>
      <c r="KP237" s="293" t="str">
        <f>IF(AND(ISNUMBER(KP$14),ISNUMBER(MATCH($IC237,EB$15:EB$313,0))),$IC237,"")</f>
        <v/>
      </c>
      <c r="KQ237" s="293" t="str">
        <f>IF(AND(ISNUMBER(KQ$14),ISNUMBER(MATCH($IC237,EC$15:EC$313,0))),$IC237,"")</f>
        <v/>
      </c>
      <c r="KR237" s="293" t="str">
        <f>IF(AND(ISNUMBER(KR$14),ISNUMBER(MATCH($IC237,ED$15:ED$313,0))),$IC237,"")</f>
        <v/>
      </c>
      <c r="KS237" s="293" t="str">
        <f>IF(AND(ISNUMBER(KS$14),ISNUMBER(MATCH($IC237,EE$15:EE$313,0))),$IC237,"")</f>
        <v/>
      </c>
      <c r="KT237" s="293" t="str">
        <f>IF(AND(ISNUMBER(KT$14),ISNUMBER(MATCH($IC237,EF$15:EF$313,0))),$IC237,"")</f>
        <v/>
      </c>
      <c r="KU237" s="293" t="str">
        <f>IF(AND(ISNUMBER(KU$14),ISNUMBER(MATCH($IC237,EG$15:EG$313,0))),$IC237,"")</f>
        <v/>
      </c>
      <c r="KV237" s="293" t="str">
        <f>IF(AND(ISNUMBER(KV$14),ISNUMBER(MATCH($IC237,EH$15:EH$313,0))),$IC237,"")</f>
        <v/>
      </c>
      <c r="KW237" s="293" t="str">
        <f>IF(AND(ISNUMBER(KW$14),ISNUMBER(MATCH($IC237,EI$15:EI$313,0))),$IC237,"")</f>
        <v/>
      </c>
      <c r="KX237" s="293" t="str">
        <f>IF(AND(ISNUMBER(KX$14),ISNUMBER(MATCH($IC237,EJ$15:EJ$313,0))),$IC237,"")</f>
        <v/>
      </c>
      <c r="KY237" s="293" t="str">
        <f>IF(AND(ISNUMBER(KY$14),ISNUMBER(MATCH($IC237,EK$15:EK$313,0))),$IC237,"")</f>
        <v/>
      </c>
      <c r="KZ237" s="293"/>
      <c r="LA237" s="293"/>
      <c r="LB237" s="293"/>
      <c r="LC237" s="75">
        <f>COUNTIF(JX237:KY237,"="&amp;IC237)</f>
        <v>0</v>
      </c>
      <c r="LD237" s="71"/>
      <c r="LE237" s="71"/>
      <c r="LF237" s="71"/>
      <c r="LG237" s="71"/>
      <c r="LH237" s="71"/>
      <c r="LI237" s="71"/>
      <c r="LJ237" s="71"/>
      <c r="LK237" s="71"/>
      <c r="LL237" s="71"/>
      <c r="LM237" s="71"/>
      <c r="LN237" s="71"/>
      <c r="LO237" s="71"/>
      <c r="LP237" s="71"/>
      <c r="LQ237" s="71"/>
    </row>
    <row r="238" spans="1:329" ht="6" customHeight="1" x14ac:dyDescent="0.25">
      <c r="A238" s="80"/>
      <c r="B238" s="305">
        <f t="shared" si="456"/>
        <v>224</v>
      </c>
      <c r="C238" s="207" t="s">
        <v>721</v>
      </c>
      <c r="D238" s="207" t="s">
        <v>722</v>
      </c>
      <c r="E238" s="71"/>
      <c r="F238" s="260"/>
      <c r="G238" s="261"/>
      <c r="H238" s="262"/>
      <c r="I238" s="260"/>
      <c r="J238" s="261"/>
      <c r="K238" s="262"/>
      <c r="L238" s="260"/>
      <c r="M238" s="261"/>
      <c r="N238" s="262"/>
      <c r="O238" s="260"/>
      <c r="P238" s="261"/>
      <c r="Q238" s="262"/>
      <c r="R238" s="260"/>
      <c r="S238" s="261"/>
      <c r="T238" s="262"/>
      <c r="U238" s="260"/>
      <c r="V238" s="261"/>
      <c r="W238" s="262"/>
      <c r="X238" s="260"/>
      <c r="Y238" s="261"/>
      <c r="Z238" s="262"/>
      <c r="AA238" s="260"/>
      <c r="AB238" s="261"/>
      <c r="AC238" s="262"/>
      <c r="AD238" s="260"/>
      <c r="AE238" s="261"/>
      <c r="AF238" s="262"/>
      <c r="AG238" s="260"/>
      <c r="AH238" s="261"/>
      <c r="AI238" s="262"/>
      <c r="AJ238" s="260"/>
      <c r="AK238" s="261"/>
      <c r="AL238" s="262"/>
      <c r="AM238" s="260"/>
      <c r="AN238" s="261"/>
      <c r="AO238" s="262"/>
      <c r="AP238" s="283"/>
      <c r="AQ238" s="356"/>
      <c r="AR238" s="351"/>
      <c r="AS238" s="283"/>
      <c r="AT238" s="356"/>
      <c r="AU238" s="351"/>
      <c r="AV238" s="260"/>
      <c r="AW238" s="261"/>
      <c r="AX238" s="262"/>
      <c r="AY238" s="260"/>
      <c r="AZ238" s="261"/>
      <c r="BA238" s="262"/>
      <c r="BB238" s="260"/>
      <c r="BC238" s="261"/>
      <c r="BD238" s="262"/>
      <c r="BE238" s="260"/>
      <c r="BF238" s="261"/>
      <c r="BG238" s="262"/>
      <c r="BH238" s="260"/>
      <c r="BI238" s="261"/>
      <c r="BJ238" s="262"/>
      <c r="BK238" s="260"/>
      <c r="BL238" s="261"/>
      <c r="BM238" s="262"/>
      <c r="BN238" s="260"/>
      <c r="BO238" s="261"/>
      <c r="BP238" s="262"/>
      <c r="BQ238" s="260"/>
      <c r="BR238" s="261"/>
      <c r="BS238" s="262"/>
      <c r="BT238" s="260"/>
      <c r="BU238" s="261"/>
      <c r="BV238" s="262"/>
      <c r="BW238" s="260"/>
      <c r="BX238" s="261"/>
      <c r="BY238" s="262"/>
      <c r="BZ238" s="260"/>
      <c r="CA238" s="261"/>
      <c r="CB238" s="262"/>
      <c r="CC238" s="260"/>
      <c r="CD238" s="261"/>
      <c r="CE238" s="262"/>
      <c r="CF238" s="376" t="s">
        <v>2</v>
      </c>
      <c r="CG238" s="229"/>
      <c r="CH238" s="230"/>
      <c r="CI238" s="7" t="str">
        <f t="shared" si="361"/>
        <v/>
      </c>
      <c r="CJ238" s="7" t="str">
        <f t="shared" si="362"/>
        <v/>
      </c>
      <c r="CK238" s="7" t="str">
        <f t="shared" si="363"/>
        <v/>
      </c>
      <c r="CL238" s="7" t="str">
        <f t="shared" si="364"/>
        <v/>
      </c>
      <c r="CM238" s="7" t="str">
        <f t="shared" si="365"/>
        <v/>
      </c>
      <c r="CN238" s="7" t="str">
        <f t="shared" si="366"/>
        <v/>
      </c>
      <c r="CO238" s="7" t="str">
        <f t="shared" si="367"/>
        <v/>
      </c>
      <c r="CP238" s="7" t="str">
        <f t="shared" si="368"/>
        <v/>
      </c>
      <c r="CQ238" s="7" t="str">
        <f t="shared" si="369"/>
        <v/>
      </c>
      <c r="CR238" s="7" t="str">
        <f t="shared" si="370"/>
        <v/>
      </c>
      <c r="CS238" s="7" t="str">
        <f t="shared" si="371"/>
        <v/>
      </c>
      <c r="CT238" s="7" t="str">
        <f t="shared" si="372"/>
        <v/>
      </c>
      <c r="CU238" s="7">
        <f t="shared" si="373"/>
        <v>20</v>
      </c>
      <c r="CV238" s="7">
        <f t="shared" si="374"/>
        <v>28</v>
      </c>
      <c r="CW238" s="7" t="str">
        <f t="shared" si="375"/>
        <v/>
      </c>
      <c r="CX238" s="7">
        <f t="shared" si="376"/>
        <v>22</v>
      </c>
      <c r="CY238" s="7" t="str">
        <f t="shared" si="377"/>
        <v/>
      </c>
      <c r="CZ238" s="7" t="str">
        <f t="shared" si="378"/>
        <v/>
      </c>
      <c r="DA238" s="7" t="str">
        <f t="shared" si="379"/>
        <v/>
      </c>
      <c r="DB238" s="7" t="str">
        <f t="shared" si="380"/>
        <v/>
      </c>
      <c r="DC238" s="7" t="str">
        <f t="shared" si="381"/>
        <v/>
      </c>
      <c r="DD238" s="7" t="str">
        <f t="shared" si="382"/>
        <v/>
      </c>
      <c r="DE238" s="7" t="str">
        <f t="shared" si="383"/>
        <v/>
      </c>
      <c r="DF238" s="7" t="str">
        <f t="shared" si="384"/>
        <v/>
      </c>
      <c r="DG238" s="7" t="str">
        <f t="shared" si="385"/>
        <v/>
      </c>
      <c r="DH238" s="7" t="str">
        <f t="shared" si="386"/>
        <v/>
      </c>
      <c r="DI238" s="65" t="s">
        <v>2</v>
      </c>
      <c r="DJ238" s="309" t="str">
        <f t="shared" si="387"/>
        <v>-</v>
      </c>
      <c r="DK238" s="309" t="str">
        <f t="shared" si="388"/>
        <v>-</v>
      </c>
      <c r="DL238" s="309" t="str">
        <f t="shared" si="389"/>
        <v>-</v>
      </c>
      <c r="DM238" s="309" t="str">
        <f t="shared" si="390"/>
        <v>-</v>
      </c>
      <c r="DN238" s="309" t="str">
        <f t="shared" si="391"/>
        <v>-</v>
      </c>
      <c r="DO238" s="309" t="str">
        <f t="shared" si="392"/>
        <v>-</v>
      </c>
      <c r="DP238" s="309" t="str">
        <f t="shared" si="393"/>
        <v>-</v>
      </c>
      <c r="DQ238" s="309" t="str">
        <f t="shared" si="394"/>
        <v>-</v>
      </c>
      <c r="DR238" s="309" t="str">
        <f t="shared" si="395"/>
        <v>-</v>
      </c>
      <c r="DS238" s="309" t="str">
        <f t="shared" si="396"/>
        <v>-</v>
      </c>
      <c r="DT238" s="309" t="str">
        <f t="shared" si="397"/>
        <v>-</v>
      </c>
      <c r="DU238" s="309" t="str">
        <f t="shared" si="398"/>
        <v>-</v>
      </c>
      <c r="DV238" s="309" t="str">
        <f t="shared" si="399"/>
        <v>perched</v>
      </c>
      <c r="DW238" s="309" t="str">
        <f t="shared" si="400"/>
        <v>perched</v>
      </c>
      <c r="DX238" s="309" t="str">
        <f t="shared" si="401"/>
        <v>-</v>
      </c>
      <c r="DY238" s="309" t="str">
        <f t="shared" si="402"/>
        <v>perched</v>
      </c>
      <c r="DZ238" s="309" t="str">
        <f t="shared" si="403"/>
        <v>-</v>
      </c>
      <c r="EA238" s="309" t="str">
        <f t="shared" si="404"/>
        <v>-</v>
      </c>
      <c r="EB238" s="309" t="str">
        <f t="shared" si="405"/>
        <v>-</v>
      </c>
      <c r="EC238" s="309" t="str">
        <f t="shared" si="406"/>
        <v>-</v>
      </c>
      <c r="ED238" s="309" t="str">
        <f t="shared" si="407"/>
        <v>-</v>
      </c>
      <c r="EE238" s="309" t="str">
        <f t="shared" si="408"/>
        <v>-</v>
      </c>
      <c r="EF238" s="309" t="str">
        <f t="shared" si="409"/>
        <v>-</v>
      </c>
      <c r="EG238" s="309" t="str">
        <f t="shared" si="410"/>
        <v>-</v>
      </c>
      <c r="EH238" s="309" t="str">
        <f t="shared" si="411"/>
        <v>-</v>
      </c>
      <c r="EI238" s="309" t="str">
        <f t="shared" si="412"/>
        <v>-</v>
      </c>
      <c r="EJ238" s="7"/>
      <c r="EK238" s="7"/>
      <c r="EL238" s="7"/>
      <c r="EM238" s="34"/>
      <c r="EN238" s="66" t="str">
        <f t="shared" si="413"/>
        <v>-</v>
      </c>
      <c r="EO238" s="66" t="str">
        <f t="shared" si="414"/>
        <v>-</v>
      </c>
      <c r="EP238" s="66" t="str">
        <f t="shared" si="415"/>
        <v>-</v>
      </c>
      <c r="EQ238" s="66" t="str">
        <f t="shared" si="416"/>
        <v>-</v>
      </c>
      <c r="ER238" s="66" t="str">
        <f t="shared" si="417"/>
        <v>-</v>
      </c>
      <c r="ES238" s="66" t="str">
        <f t="shared" si="418"/>
        <v>-</v>
      </c>
      <c r="ET238" s="66" t="str">
        <f t="shared" si="419"/>
        <v>-</v>
      </c>
      <c r="EU238" s="66" t="str">
        <f t="shared" si="420"/>
        <v>-</v>
      </c>
      <c r="EV238" s="66" t="str">
        <f t="shared" si="421"/>
        <v>-</v>
      </c>
      <c r="EW238" s="66" t="str">
        <f t="shared" si="422"/>
        <v>-</v>
      </c>
      <c r="EX238" s="66" t="str">
        <f t="shared" si="423"/>
        <v>-</v>
      </c>
      <c r="EY238" s="66" t="str">
        <f t="shared" si="424"/>
        <v>-</v>
      </c>
      <c r="EZ238" s="66" t="str">
        <f t="shared" si="425"/>
        <v>Yes</v>
      </c>
      <c r="FA238" s="66" t="str">
        <f t="shared" si="426"/>
        <v>no</v>
      </c>
      <c r="FB238" s="66" t="str">
        <f t="shared" si="427"/>
        <v>-</v>
      </c>
      <c r="FC238" s="66" t="str">
        <f t="shared" si="428"/>
        <v>Yes</v>
      </c>
      <c r="FD238" s="66" t="str">
        <f t="shared" si="429"/>
        <v>-</v>
      </c>
      <c r="FE238" s="66" t="str">
        <f t="shared" si="430"/>
        <v>-</v>
      </c>
      <c r="FF238" s="66" t="str">
        <f t="shared" si="431"/>
        <v>-</v>
      </c>
      <c r="FG238" s="66" t="str">
        <f t="shared" si="432"/>
        <v>-</v>
      </c>
      <c r="FH238" s="66" t="str">
        <f t="shared" si="433"/>
        <v>-</v>
      </c>
      <c r="FI238" s="66" t="str">
        <f t="shared" si="434"/>
        <v>-</v>
      </c>
      <c r="FJ238" s="66" t="str">
        <f t="shared" si="435"/>
        <v>-</v>
      </c>
      <c r="FK238" s="66" t="str">
        <f t="shared" si="436"/>
        <v>-</v>
      </c>
      <c r="FL238" s="66" t="str">
        <f t="shared" si="437"/>
        <v>-</v>
      </c>
      <c r="FM238" s="66" t="str">
        <f t="shared" si="438"/>
        <v>-</v>
      </c>
      <c r="FN238" s="7"/>
      <c r="FO238" s="7"/>
      <c r="FP238" s="7"/>
      <c r="FQ238" s="97"/>
      <c r="FR238" s="71"/>
      <c r="FS238" s="7">
        <f>IF(ISNUMBER(INDEX($CI$15:$DI$314,$B238,GC$5)),MAX(FS$14:FS237)+1,0)</f>
        <v>0</v>
      </c>
      <c r="FT238" s="7" t="str">
        <f t="shared" si="439"/>
        <v/>
      </c>
      <c r="FU238" s="7" t="str">
        <f t="shared" si="440"/>
        <v/>
      </c>
      <c r="FV238" s="291">
        <f t="shared" si="441"/>
        <v>224</v>
      </c>
      <c r="FW238" s="291" t="str">
        <f t="shared" si="442"/>
        <v/>
      </c>
      <c r="FX238" s="291"/>
      <c r="FY238" s="85" t="str">
        <f t="shared" si="443"/>
        <v/>
      </c>
      <c r="FZ238" s="338">
        <f t="shared" si="444"/>
        <v>0</v>
      </c>
      <c r="GA238" s="316" t="str">
        <f t="shared" si="445"/>
        <v/>
      </c>
      <c r="GB238" s="28" t="str">
        <f t="shared" si="446"/>
        <v/>
      </c>
      <c r="GC238" s="243"/>
      <c r="GD238" s="72"/>
      <c r="GE238" s="72"/>
      <c r="GF238" s="72"/>
      <c r="GG238" s="72"/>
      <c r="GH238" s="72"/>
      <c r="GI238" s="72"/>
      <c r="GJ238" s="72"/>
      <c r="GK238" s="72"/>
      <c r="GL238" s="72"/>
      <c r="GM238" s="72"/>
      <c r="GN238" s="72"/>
      <c r="GO238" s="279" t="str">
        <f>IF(IF(ISNUMBER(MATCH(INDEX($HA238:$LB238,1,GO$14),$GA$15:$GA$313,0)),1,"")=1,INDEX($HA238:$LB238,1,GO$14),"")</f>
        <v/>
      </c>
      <c r="GP238" s="286" t="str">
        <f t="shared" si="447"/>
        <v/>
      </c>
      <c r="GQ238" s="72"/>
      <c r="GR238" s="339" t="str">
        <f>IF(ISNUMBER(IF238),INDEX($GA$15:$GA$313,MATCH(IF238,$IE$15:$IE$190,0),1),"")</f>
        <v/>
      </c>
      <c r="GS238" s="341" t="str">
        <f t="shared" si="448"/>
        <v/>
      </c>
      <c r="GT238" s="340" t="str">
        <f t="shared" si="449"/>
        <v/>
      </c>
      <c r="GU238" s="72"/>
      <c r="GV238" s="72"/>
      <c r="GW238" s="72"/>
      <c r="GX238" s="72"/>
      <c r="GY238" s="72"/>
      <c r="GZ238" s="71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293">
        <f>IF(HA238&lt;&gt;"",MAX(HN$14:HN237)+1,0)</f>
        <v>0</v>
      </c>
      <c r="HO238" s="293">
        <f>IF(HB238&lt;&gt;"",MAX(HO$14:HO237)+1,0)</f>
        <v>0</v>
      </c>
      <c r="HP238" s="293">
        <f>IF(HC238&lt;&gt;"",MAX(HP$14:HP237)+1,0)</f>
        <v>0</v>
      </c>
      <c r="HQ238" s="293">
        <f>IF(HD238&lt;&gt;"",MAX(HQ$14:HQ237)+1,0)</f>
        <v>0</v>
      </c>
      <c r="HR238" s="293">
        <f>IF(HE238&lt;&gt;"",MAX(HR$14:HR237)+1,0)</f>
        <v>0</v>
      </c>
      <c r="HS238" s="293">
        <f>IF(HF238&lt;&gt;"",MAX(HS$14:HS237)+1,0)</f>
        <v>0</v>
      </c>
      <c r="HT238" s="293">
        <f>IF(HG238&lt;&gt;"",MAX(HT$14:HT237)+1,0)</f>
        <v>0</v>
      </c>
      <c r="HU238" s="293">
        <f>IF(HH238&lt;&gt;"",MAX(HU$14:HU237)+1,0)</f>
        <v>0</v>
      </c>
      <c r="HV238" s="293">
        <f>IF(HI238&lt;&gt;"",MAX(HV$14:HV237)+1,0)</f>
        <v>0</v>
      </c>
      <c r="HW238" s="293">
        <f>IF(HJ238&lt;&gt;"",MAX(HW$14:HW237)+1,0)</f>
        <v>0</v>
      </c>
      <c r="HX238" s="293">
        <f>IF(HK238&lt;&gt;"",MAX(HX$14:HX237)+1,0)</f>
        <v>0</v>
      </c>
      <c r="HY238" s="293">
        <f>IF(HL238&lt;&gt;"",MAX(HY$14:HY237)+1,0)</f>
        <v>0</v>
      </c>
      <c r="HZ238" s="75" t="str">
        <f t="shared" si="450"/>
        <v/>
      </c>
      <c r="IA238" s="75" t="str">
        <f t="shared" si="451"/>
        <v/>
      </c>
      <c r="IB238" s="75" t="str">
        <f t="shared" si="452"/>
        <v/>
      </c>
      <c r="IC238" s="75" t="str">
        <f t="shared" si="453"/>
        <v/>
      </c>
      <c r="ID238" s="395" t="str">
        <f t="shared" si="454"/>
        <v/>
      </c>
      <c r="IE238" s="394">
        <f>IF(ISNUMBER(MATCH(GA238,$IC$15:$IC$313,0)),0,MAX(IE$14:IE237)+1)</f>
        <v>0</v>
      </c>
      <c r="IF238" s="394" t="str">
        <f t="shared" si="455"/>
        <v/>
      </c>
      <c r="IG238" s="383"/>
      <c r="IH238" s="80"/>
      <c r="II238" s="19"/>
      <c r="IJ238" s="282"/>
      <c r="IK238" s="71"/>
      <c r="IL238" s="19"/>
      <c r="IM238" s="19"/>
      <c r="IN238" s="19"/>
      <c r="IO238" s="19"/>
      <c r="IP238" s="19"/>
      <c r="IQ238" s="19"/>
      <c r="IR238" s="19"/>
      <c r="IS238" s="19"/>
      <c r="IT238" s="19"/>
      <c r="IU238" s="19"/>
      <c r="IV238" s="19"/>
      <c r="IW238" s="19"/>
      <c r="IX238" s="19"/>
      <c r="IY238" s="19"/>
      <c r="IZ238" s="19"/>
      <c r="JW238" s="71"/>
      <c r="JX238" s="293" t="str">
        <f>IF(AND(ISNUMBER(JX$14),ISNUMBER(MATCH($IC238,DJ$15:DJ$313,0))),$IC238,"")</f>
        <v/>
      </c>
      <c r="JY238" s="293" t="str">
        <f>IF(AND(ISNUMBER(JY$14),ISNUMBER(MATCH($IC238,DK$15:DK$313,0))),$IC238,"")</f>
        <v/>
      </c>
      <c r="JZ238" s="293" t="str">
        <f>IF(AND(ISNUMBER(JZ$14),ISNUMBER(MATCH($IC238,DL$15:DL$313,0))),$IC238,"")</f>
        <v/>
      </c>
      <c r="KA238" s="293" t="str">
        <f>IF(AND(ISNUMBER(KA$14),ISNUMBER(MATCH($IC238,DM$15:DM$313,0))),$IC238,"")</f>
        <v/>
      </c>
      <c r="KB238" s="293" t="str">
        <f>IF(AND(ISNUMBER(KB$14),ISNUMBER(MATCH($IC238,DN$15:DN$313,0))),$IC238,"")</f>
        <v/>
      </c>
      <c r="KC238" s="293" t="str">
        <f>IF(AND(ISNUMBER(KC$14),ISNUMBER(MATCH($IC238,DO$15:DO$313,0))),$IC238,"")</f>
        <v/>
      </c>
      <c r="KD238" s="293" t="str">
        <f>IF(AND(ISNUMBER(KD$14),ISNUMBER(MATCH($IC238,DP$15:DP$313,0))),$IC238,"")</f>
        <v/>
      </c>
      <c r="KE238" s="293" t="str">
        <f>IF(AND(ISNUMBER(KE$14),ISNUMBER(MATCH($IC238,DQ$15:DQ$313,0))),$IC238,"")</f>
        <v/>
      </c>
      <c r="KF238" s="293" t="str">
        <f>IF(AND(ISNUMBER(KF$14),ISNUMBER(MATCH($IC238,DR$15:DR$313,0))),$IC238,"")</f>
        <v/>
      </c>
      <c r="KG238" s="293" t="str">
        <f>IF(AND(ISNUMBER(KG$14),ISNUMBER(MATCH($IC238,DS$15:DS$313,0))),$IC238,"")</f>
        <v/>
      </c>
      <c r="KH238" s="293" t="str">
        <f>IF(AND(ISNUMBER(KH$14),ISNUMBER(MATCH($IC238,DT$15:DT$313,0))),$IC238,"")</f>
        <v/>
      </c>
      <c r="KI238" s="293" t="str">
        <f>IF(AND(ISNUMBER(KI$14),ISNUMBER(MATCH($IC238,DU$15:DU$313,0))),$IC238,"")</f>
        <v/>
      </c>
      <c r="KJ238" s="293" t="str">
        <f>IF(AND(ISNUMBER(KJ$14),ISNUMBER(MATCH($IC238,DV$15:DV$313,0))),$IC238,"")</f>
        <v/>
      </c>
      <c r="KK238" s="293" t="str">
        <f>IF(AND(ISNUMBER(KK$14),ISNUMBER(MATCH($IC238,DW$15:DW$313,0))),$IC238,"")</f>
        <v/>
      </c>
      <c r="KL238" s="293" t="str">
        <f>IF(AND(ISNUMBER(KL$14),ISNUMBER(MATCH($IC238,DX$15:DX$313,0))),$IC238,"")</f>
        <v/>
      </c>
      <c r="KM238" s="293" t="str">
        <f>IF(AND(ISNUMBER(KM$14),ISNUMBER(MATCH($IC238,DY$15:DY$313,0))),$IC238,"")</f>
        <v/>
      </c>
      <c r="KN238" s="293" t="str">
        <f>IF(AND(ISNUMBER(KN$14),ISNUMBER(MATCH($IC238,DZ$15:DZ$313,0))),$IC238,"")</f>
        <v/>
      </c>
      <c r="KO238" s="293" t="str">
        <f>IF(AND(ISNUMBER(KO$14),ISNUMBER(MATCH($IC238,EA$15:EA$313,0))),$IC238,"")</f>
        <v/>
      </c>
      <c r="KP238" s="293" t="str">
        <f>IF(AND(ISNUMBER(KP$14),ISNUMBER(MATCH($IC238,EB$15:EB$313,0))),$IC238,"")</f>
        <v/>
      </c>
      <c r="KQ238" s="293" t="str">
        <f>IF(AND(ISNUMBER(KQ$14),ISNUMBER(MATCH($IC238,EC$15:EC$313,0))),$IC238,"")</f>
        <v/>
      </c>
      <c r="KR238" s="293" t="str">
        <f>IF(AND(ISNUMBER(KR$14),ISNUMBER(MATCH($IC238,ED$15:ED$313,0))),$IC238,"")</f>
        <v/>
      </c>
      <c r="KS238" s="293" t="str">
        <f>IF(AND(ISNUMBER(KS$14),ISNUMBER(MATCH($IC238,EE$15:EE$313,0))),$IC238,"")</f>
        <v/>
      </c>
      <c r="KT238" s="293" t="str">
        <f>IF(AND(ISNUMBER(KT$14),ISNUMBER(MATCH($IC238,EF$15:EF$313,0))),$IC238,"")</f>
        <v/>
      </c>
      <c r="KU238" s="293" t="str">
        <f>IF(AND(ISNUMBER(KU$14),ISNUMBER(MATCH($IC238,EG$15:EG$313,0))),$IC238,"")</f>
        <v/>
      </c>
      <c r="KV238" s="293" t="str">
        <f>IF(AND(ISNUMBER(KV$14),ISNUMBER(MATCH($IC238,EH$15:EH$313,0))),$IC238,"")</f>
        <v/>
      </c>
      <c r="KW238" s="293" t="str">
        <f>IF(AND(ISNUMBER(KW$14),ISNUMBER(MATCH($IC238,EI$15:EI$313,0))),$IC238,"")</f>
        <v/>
      </c>
      <c r="KX238" s="293" t="str">
        <f>IF(AND(ISNUMBER(KX$14),ISNUMBER(MATCH($IC238,EJ$15:EJ$313,0))),$IC238,"")</f>
        <v/>
      </c>
      <c r="KY238" s="293" t="str">
        <f>IF(AND(ISNUMBER(KY$14),ISNUMBER(MATCH($IC238,EK$15:EK$313,0))),$IC238,"")</f>
        <v/>
      </c>
      <c r="KZ238" s="293"/>
      <c r="LA238" s="293"/>
      <c r="LB238" s="293"/>
      <c r="LC238" s="75">
        <f>COUNTIF(JX238:KY238,"="&amp;IC238)</f>
        <v>0</v>
      </c>
      <c r="LD238" s="71"/>
      <c r="LE238" s="71"/>
      <c r="LF238" s="71"/>
      <c r="LG238" s="71"/>
      <c r="LH238" s="71"/>
      <c r="LI238" s="71"/>
      <c r="LJ238" s="71"/>
      <c r="LK238" s="71"/>
      <c r="LL238" s="71"/>
      <c r="LM238" s="71"/>
      <c r="LN238" s="71"/>
      <c r="LO238" s="71"/>
      <c r="LP238" s="71"/>
      <c r="LQ238" s="71"/>
    </row>
    <row r="239" spans="1:329" ht="6" customHeight="1" x14ac:dyDescent="0.25">
      <c r="A239" s="80"/>
      <c r="B239" s="305">
        <f t="shared" si="456"/>
        <v>225</v>
      </c>
      <c r="C239" s="207" t="s">
        <v>678</v>
      </c>
      <c r="D239" s="207" t="s">
        <v>755</v>
      </c>
      <c r="E239" s="71"/>
      <c r="F239" s="260"/>
      <c r="G239" s="261"/>
      <c r="H239" s="262"/>
      <c r="I239" s="260"/>
      <c r="J239" s="261"/>
      <c r="K239" s="262"/>
      <c r="L239" s="260"/>
      <c r="M239" s="261"/>
      <c r="N239" s="262"/>
      <c r="O239" s="260"/>
      <c r="P239" s="261"/>
      <c r="Q239" s="262"/>
      <c r="R239" s="260"/>
      <c r="S239" s="261"/>
      <c r="T239" s="262"/>
      <c r="U239" s="260"/>
      <c r="V239" s="261"/>
      <c r="W239" s="262"/>
      <c r="X239" s="260"/>
      <c r="Y239" s="261"/>
      <c r="Z239" s="262"/>
      <c r="AA239" s="260"/>
      <c r="AB239" s="261"/>
      <c r="AC239" s="262"/>
      <c r="AD239" s="260"/>
      <c r="AE239" s="261"/>
      <c r="AF239" s="262"/>
      <c r="AG239" s="260"/>
      <c r="AH239" s="261"/>
      <c r="AI239" s="262"/>
      <c r="AJ239" s="260"/>
      <c r="AK239" s="261"/>
      <c r="AL239" s="262"/>
      <c r="AM239" s="260"/>
      <c r="AN239" s="261"/>
      <c r="AO239" s="262"/>
      <c r="AP239" s="283"/>
      <c r="AQ239" s="356"/>
      <c r="AR239" s="351"/>
      <c r="AS239" s="283"/>
      <c r="AT239" s="356"/>
      <c r="AU239" s="351"/>
      <c r="AV239" s="260"/>
      <c r="AW239" s="261"/>
      <c r="AX239" s="262"/>
      <c r="AY239" s="260"/>
      <c r="AZ239" s="261"/>
      <c r="BA239" s="262"/>
      <c r="BB239" s="260"/>
      <c r="BC239" s="261"/>
      <c r="BD239" s="262"/>
      <c r="BE239" s="260"/>
      <c r="BF239" s="261"/>
      <c r="BG239" s="262"/>
      <c r="BH239" s="260"/>
      <c r="BI239" s="261"/>
      <c r="BJ239" s="262"/>
      <c r="BK239" s="260"/>
      <c r="BL239" s="261"/>
      <c r="BM239" s="262"/>
      <c r="BN239" s="260"/>
      <c r="BO239" s="261"/>
      <c r="BP239" s="262"/>
      <c r="BQ239" s="260"/>
      <c r="BR239" s="261"/>
      <c r="BS239" s="262"/>
      <c r="BT239" s="260"/>
      <c r="BU239" s="261"/>
      <c r="BV239" s="262"/>
      <c r="BW239" s="260"/>
      <c r="BX239" s="261"/>
      <c r="BY239" s="262"/>
      <c r="BZ239" s="260"/>
      <c r="CA239" s="261"/>
      <c r="CB239" s="262"/>
      <c r="CC239" s="260"/>
      <c r="CD239" s="261"/>
      <c r="CE239" s="262"/>
      <c r="CF239" s="376" t="s">
        <v>2</v>
      </c>
      <c r="CG239" s="229"/>
      <c r="CH239" s="230"/>
      <c r="CI239" s="7" t="str">
        <f t="shared" si="361"/>
        <v/>
      </c>
      <c r="CJ239" s="7" t="str">
        <f t="shared" si="362"/>
        <v/>
      </c>
      <c r="CK239" s="7" t="str">
        <f t="shared" si="363"/>
        <v/>
      </c>
      <c r="CL239" s="7" t="str">
        <f t="shared" si="364"/>
        <v/>
      </c>
      <c r="CM239" s="7" t="str">
        <f t="shared" si="365"/>
        <v/>
      </c>
      <c r="CN239" s="7" t="str">
        <f t="shared" si="366"/>
        <v/>
      </c>
      <c r="CO239" s="7" t="str">
        <f t="shared" si="367"/>
        <v/>
      </c>
      <c r="CP239" s="7" t="str">
        <f t="shared" si="368"/>
        <v/>
      </c>
      <c r="CQ239" s="7" t="str">
        <f t="shared" si="369"/>
        <v/>
      </c>
      <c r="CR239" s="7" t="str">
        <f t="shared" si="370"/>
        <v/>
      </c>
      <c r="CS239" s="7" t="str">
        <f t="shared" si="371"/>
        <v/>
      </c>
      <c r="CT239" s="7" t="str">
        <f t="shared" si="372"/>
        <v/>
      </c>
      <c r="CU239" s="7">
        <f t="shared" si="373"/>
        <v>36</v>
      </c>
      <c r="CV239" s="7">
        <f t="shared" si="374"/>
        <v>36</v>
      </c>
      <c r="CW239" s="7">
        <f t="shared" si="375"/>
        <v>36</v>
      </c>
      <c r="CX239" s="7">
        <f t="shared" si="376"/>
        <v>36</v>
      </c>
      <c r="CY239" s="7">
        <f t="shared" si="377"/>
        <v>36</v>
      </c>
      <c r="CZ239" s="7" t="str">
        <f t="shared" si="378"/>
        <v/>
      </c>
      <c r="DA239" s="7">
        <f t="shared" si="379"/>
        <v>45</v>
      </c>
      <c r="DB239" s="7">
        <f t="shared" si="380"/>
        <v>34</v>
      </c>
      <c r="DC239" s="7">
        <f t="shared" si="381"/>
        <v>34</v>
      </c>
      <c r="DD239" s="7">
        <f t="shared" si="382"/>
        <v>28</v>
      </c>
      <c r="DE239" s="7">
        <f t="shared" si="383"/>
        <v>28</v>
      </c>
      <c r="DF239" s="7" t="str">
        <f t="shared" si="384"/>
        <v/>
      </c>
      <c r="DG239" s="7" t="str">
        <f t="shared" si="385"/>
        <v/>
      </c>
      <c r="DH239" s="7" t="str">
        <f t="shared" si="386"/>
        <v/>
      </c>
      <c r="DI239" s="65" t="s">
        <v>2</v>
      </c>
      <c r="DJ239" s="309" t="str">
        <f t="shared" si="387"/>
        <v>-</v>
      </c>
      <c r="DK239" s="309" t="str">
        <f t="shared" si="388"/>
        <v>-</v>
      </c>
      <c r="DL239" s="309" t="str">
        <f t="shared" si="389"/>
        <v>-</v>
      </c>
      <c r="DM239" s="309" t="str">
        <f t="shared" si="390"/>
        <v>-</v>
      </c>
      <c r="DN239" s="309" t="str">
        <f t="shared" si="391"/>
        <v>-</v>
      </c>
      <c r="DO239" s="309" t="str">
        <f t="shared" si="392"/>
        <v>-</v>
      </c>
      <c r="DP239" s="309" t="str">
        <f t="shared" si="393"/>
        <v>-</v>
      </c>
      <c r="DQ239" s="309" t="str">
        <f t="shared" si="394"/>
        <v>-</v>
      </c>
      <c r="DR239" s="309" t="str">
        <f t="shared" si="395"/>
        <v>-</v>
      </c>
      <c r="DS239" s="309" t="str">
        <f t="shared" si="396"/>
        <v>-</v>
      </c>
      <c r="DT239" s="309" t="str">
        <f t="shared" si="397"/>
        <v>-</v>
      </c>
      <c r="DU239" s="309" t="str">
        <f t="shared" si="398"/>
        <v>-</v>
      </c>
      <c r="DV239" s="309" t="str">
        <f t="shared" si="399"/>
        <v>DIS</v>
      </c>
      <c r="DW239" s="309" t="str">
        <f t="shared" si="400"/>
        <v>DIS</v>
      </c>
      <c r="DX239" s="309" t="str">
        <f t="shared" si="401"/>
        <v>DIS</v>
      </c>
      <c r="DY239" s="309" t="str">
        <f t="shared" si="402"/>
        <v>DIS</v>
      </c>
      <c r="DZ239" s="309" t="str">
        <f t="shared" si="403"/>
        <v>DIS</v>
      </c>
      <c r="EA239" s="309" t="str">
        <f t="shared" si="404"/>
        <v>-</v>
      </c>
      <c r="EB239" s="309" t="str">
        <f t="shared" si="405"/>
        <v>DIS</v>
      </c>
      <c r="EC239" s="309" t="str">
        <f t="shared" si="406"/>
        <v>DIS</v>
      </c>
      <c r="ED239" s="309" t="str">
        <f t="shared" si="407"/>
        <v>DIS</v>
      </c>
      <c r="EE239" s="309" t="str">
        <f t="shared" si="408"/>
        <v>DIS</v>
      </c>
      <c r="EF239" s="309" t="str">
        <f t="shared" si="409"/>
        <v>DIS</v>
      </c>
      <c r="EG239" s="309" t="str">
        <f t="shared" si="410"/>
        <v>-</v>
      </c>
      <c r="EH239" s="309" t="str">
        <f t="shared" si="411"/>
        <v>-</v>
      </c>
      <c r="EI239" s="309" t="str">
        <f t="shared" si="412"/>
        <v>-</v>
      </c>
      <c r="EJ239" s="7"/>
      <c r="EK239" s="7"/>
      <c r="EL239" s="7"/>
      <c r="EM239" s="34"/>
      <c r="EN239" s="66" t="str">
        <f t="shared" si="413"/>
        <v>-</v>
      </c>
      <c r="EO239" s="66" t="str">
        <f t="shared" si="414"/>
        <v>-</v>
      </c>
      <c r="EP239" s="66" t="str">
        <f t="shared" si="415"/>
        <v>-</v>
      </c>
      <c r="EQ239" s="66" t="str">
        <f t="shared" si="416"/>
        <v>-</v>
      </c>
      <c r="ER239" s="66" t="str">
        <f t="shared" si="417"/>
        <v>-</v>
      </c>
      <c r="ES239" s="66" t="str">
        <f t="shared" si="418"/>
        <v>-</v>
      </c>
      <c r="ET239" s="66" t="str">
        <f t="shared" si="419"/>
        <v>-</v>
      </c>
      <c r="EU239" s="66" t="str">
        <f t="shared" si="420"/>
        <v>-</v>
      </c>
      <c r="EV239" s="66" t="str">
        <f t="shared" si="421"/>
        <v>-</v>
      </c>
      <c r="EW239" s="66" t="str">
        <f t="shared" si="422"/>
        <v>-</v>
      </c>
      <c r="EX239" s="66" t="str">
        <f t="shared" si="423"/>
        <v>-</v>
      </c>
      <c r="EY239" s="66" t="str">
        <f t="shared" si="424"/>
        <v>-</v>
      </c>
      <c r="EZ239" s="66" t="str">
        <f t="shared" si="425"/>
        <v>---------</v>
      </c>
      <c r="FA239" s="66" t="str">
        <f t="shared" si="426"/>
        <v>---------</v>
      </c>
      <c r="FB239" s="66" t="str">
        <f t="shared" si="427"/>
        <v>---------</v>
      </c>
      <c r="FC239" s="66" t="str">
        <f t="shared" si="428"/>
        <v>---------</v>
      </c>
      <c r="FD239" s="66" t="str">
        <f t="shared" si="429"/>
        <v>---------------</v>
      </c>
      <c r="FE239" s="66" t="str">
        <f t="shared" si="430"/>
        <v>-</v>
      </c>
      <c r="FF239" s="66" t="str">
        <f t="shared" si="431"/>
        <v>---------------</v>
      </c>
      <c r="FG239" s="66" t="str">
        <f t="shared" si="432"/>
        <v>---------------</v>
      </c>
      <c r="FH239" s="66" t="str">
        <f t="shared" si="433"/>
        <v>---------------</v>
      </c>
      <c r="FI239" s="66" t="str">
        <f t="shared" si="434"/>
        <v>---------------</v>
      </c>
      <c r="FJ239" s="66" t="str">
        <f t="shared" si="435"/>
        <v>---------------</v>
      </c>
      <c r="FK239" s="66" t="str">
        <f t="shared" si="436"/>
        <v>-</v>
      </c>
      <c r="FL239" s="66" t="str">
        <f t="shared" si="437"/>
        <v>-</v>
      </c>
      <c r="FM239" s="66" t="str">
        <f t="shared" si="438"/>
        <v>-</v>
      </c>
      <c r="FN239" s="7"/>
      <c r="FO239" s="7"/>
      <c r="FP239" s="7"/>
      <c r="FQ239" s="97"/>
      <c r="FR239" s="71"/>
      <c r="FS239" s="7">
        <f>IF(ISNUMBER(INDEX($CI$15:$DI$314,$B239,GC$5)),MAX(FS$14:FS238)+1,0)</f>
        <v>29</v>
      </c>
      <c r="FT239" s="7" t="str">
        <f t="shared" si="439"/>
        <v/>
      </c>
      <c r="FU239" s="7" t="str">
        <f t="shared" si="440"/>
        <v/>
      </c>
      <c r="FV239" s="291">
        <f t="shared" si="441"/>
        <v>225</v>
      </c>
      <c r="FW239" s="291" t="str">
        <f t="shared" si="442"/>
        <v/>
      </c>
      <c r="FX239" s="291"/>
      <c r="FY239" s="85" t="str">
        <f t="shared" si="443"/>
        <v/>
      </c>
      <c r="FZ239" s="338">
        <f t="shared" si="444"/>
        <v>0</v>
      </c>
      <c r="GA239" s="316" t="str">
        <f t="shared" si="445"/>
        <v/>
      </c>
      <c r="GB239" s="28" t="str">
        <f t="shared" si="446"/>
        <v/>
      </c>
      <c r="GC239" s="243"/>
      <c r="GD239" s="72"/>
      <c r="GE239" s="72"/>
      <c r="GF239" s="72"/>
      <c r="GG239" s="72"/>
      <c r="GH239" s="72"/>
      <c r="GI239" s="72"/>
      <c r="GJ239" s="72"/>
      <c r="GK239" s="72"/>
      <c r="GL239" s="72"/>
      <c r="GM239" s="72"/>
      <c r="GN239" s="72"/>
      <c r="GO239" s="279" t="str">
        <f>IF(IF(ISNUMBER(MATCH(INDEX($HA239:$LB239,1,GO$14),$GA$15:$GA$313,0)),1,"")=1,INDEX($HA239:$LB239,1,GO$14),"")</f>
        <v/>
      </c>
      <c r="GP239" s="286" t="str">
        <f t="shared" si="447"/>
        <v/>
      </c>
      <c r="GQ239" s="72"/>
      <c r="GR239" s="339" t="str">
        <f>IF(ISNUMBER(IF239),INDEX($GA$15:$GA$313,MATCH(IF239,$IE$15:$IE$190,0),1),"")</f>
        <v/>
      </c>
      <c r="GS239" s="341" t="str">
        <f t="shared" si="448"/>
        <v/>
      </c>
      <c r="GT239" s="340" t="str">
        <f t="shared" si="449"/>
        <v/>
      </c>
      <c r="GU239" s="72"/>
      <c r="GV239" s="72"/>
      <c r="GW239" s="72"/>
      <c r="GX239" s="72"/>
      <c r="GY239" s="72"/>
      <c r="GZ239" s="71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293">
        <f>IF(HA239&lt;&gt;"",MAX(HN$14:HN238)+1,0)</f>
        <v>0</v>
      </c>
      <c r="HO239" s="293">
        <f>IF(HB239&lt;&gt;"",MAX(HO$14:HO238)+1,0)</f>
        <v>0</v>
      </c>
      <c r="HP239" s="293">
        <f>IF(HC239&lt;&gt;"",MAX(HP$14:HP238)+1,0)</f>
        <v>0</v>
      </c>
      <c r="HQ239" s="293">
        <f>IF(HD239&lt;&gt;"",MAX(HQ$14:HQ238)+1,0)</f>
        <v>0</v>
      </c>
      <c r="HR239" s="293">
        <f>IF(HE239&lt;&gt;"",MAX(HR$14:HR238)+1,0)</f>
        <v>0</v>
      </c>
      <c r="HS239" s="293">
        <f>IF(HF239&lt;&gt;"",MAX(HS$14:HS238)+1,0)</f>
        <v>0</v>
      </c>
      <c r="HT239" s="293">
        <f>IF(HG239&lt;&gt;"",MAX(HT$14:HT238)+1,0)</f>
        <v>0</v>
      </c>
      <c r="HU239" s="293">
        <f>IF(HH239&lt;&gt;"",MAX(HU$14:HU238)+1,0)</f>
        <v>0</v>
      </c>
      <c r="HV239" s="293">
        <f>IF(HI239&lt;&gt;"",MAX(HV$14:HV238)+1,0)</f>
        <v>0</v>
      </c>
      <c r="HW239" s="293">
        <f>IF(HJ239&lt;&gt;"",MAX(HW$14:HW238)+1,0)</f>
        <v>0</v>
      </c>
      <c r="HX239" s="293">
        <f>IF(HK239&lt;&gt;"",MAX(HX$14:HX238)+1,0)</f>
        <v>0</v>
      </c>
      <c r="HY239" s="293">
        <f>IF(HL239&lt;&gt;"",MAX(HY$14:HY238)+1,0)</f>
        <v>0</v>
      </c>
      <c r="HZ239" s="75" t="str">
        <f t="shared" si="450"/>
        <v/>
      </c>
      <c r="IA239" s="75" t="str">
        <f t="shared" si="451"/>
        <v/>
      </c>
      <c r="IB239" s="75" t="str">
        <f t="shared" si="452"/>
        <v/>
      </c>
      <c r="IC239" s="75" t="str">
        <f t="shared" si="453"/>
        <v/>
      </c>
      <c r="ID239" s="395" t="str">
        <f t="shared" si="454"/>
        <v/>
      </c>
      <c r="IE239" s="394">
        <f>IF(ISNUMBER(MATCH(GA239,$IC$15:$IC$313,0)),0,MAX(IE$14:IE238)+1)</f>
        <v>0</v>
      </c>
      <c r="IF239" s="394" t="str">
        <f t="shared" si="455"/>
        <v/>
      </c>
      <c r="IG239" s="383"/>
      <c r="IH239" s="80"/>
      <c r="II239" s="19"/>
      <c r="IJ239" s="282"/>
      <c r="IK239" s="71"/>
      <c r="IL239" s="19"/>
      <c r="IM239" s="19"/>
      <c r="IN239" s="19"/>
      <c r="IO239" s="19"/>
      <c r="IP239" s="19"/>
      <c r="IQ239" s="19"/>
      <c r="IR239" s="19"/>
      <c r="IS239" s="19"/>
      <c r="IT239" s="19"/>
      <c r="IU239" s="19"/>
      <c r="IV239" s="19"/>
      <c r="IW239" s="19"/>
      <c r="IX239" s="19"/>
      <c r="IY239" s="19"/>
      <c r="IZ239" s="19"/>
      <c r="JW239" s="71"/>
      <c r="JX239" s="293" t="str">
        <f>IF(AND(ISNUMBER(JX$14),ISNUMBER(MATCH($IC239,DJ$15:DJ$313,0))),$IC239,"")</f>
        <v/>
      </c>
      <c r="JY239" s="293" t="str">
        <f>IF(AND(ISNUMBER(JY$14),ISNUMBER(MATCH($IC239,DK$15:DK$313,0))),$IC239,"")</f>
        <v/>
      </c>
      <c r="JZ239" s="293" t="str">
        <f>IF(AND(ISNUMBER(JZ$14),ISNUMBER(MATCH($IC239,DL$15:DL$313,0))),$IC239,"")</f>
        <v/>
      </c>
      <c r="KA239" s="293" t="str">
        <f>IF(AND(ISNUMBER(KA$14),ISNUMBER(MATCH($IC239,DM$15:DM$313,0))),$IC239,"")</f>
        <v/>
      </c>
      <c r="KB239" s="293" t="str">
        <f>IF(AND(ISNUMBER(KB$14),ISNUMBER(MATCH($IC239,DN$15:DN$313,0))),$IC239,"")</f>
        <v/>
      </c>
      <c r="KC239" s="293" t="str">
        <f>IF(AND(ISNUMBER(KC$14),ISNUMBER(MATCH($IC239,DO$15:DO$313,0))),$IC239,"")</f>
        <v/>
      </c>
      <c r="KD239" s="293" t="str">
        <f>IF(AND(ISNUMBER(KD$14),ISNUMBER(MATCH($IC239,DP$15:DP$313,0))),$IC239,"")</f>
        <v/>
      </c>
      <c r="KE239" s="293" t="str">
        <f>IF(AND(ISNUMBER(KE$14),ISNUMBER(MATCH($IC239,DQ$15:DQ$313,0))),$IC239,"")</f>
        <v/>
      </c>
      <c r="KF239" s="293" t="str">
        <f>IF(AND(ISNUMBER(KF$14),ISNUMBER(MATCH($IC239,DR$15:DR$313,0))),$IC239,"")</f>
        <v/>
      </c>
      <c r="KG239" s="293" t="str">
        <f>IF(AND(ISNUMBER(KG$14),ISNUMBER(MATCH($IC239,DS$15:DS$313,0))),$IC239,"")</f>
        <v/>
      </c>
      <c r="KH239" s="293" t="str">
        <f>IF(AND(ISNUMBER(KH$14),ISNUMBER(MATCH($IC239,DT$15:DT$313,0))),$IC239,"")</f>
        <v/>
      </c>
      <c r="KI239" s="293" t="str">
        <f>IF(AND(ISNUMBER(KI$14),ISNUMBER(MATCH($IC239,DU$15:DU$313,0))),$IC239,"")</f>
        <v/>
      </c>
      <c r="KJ239" s="293" t="str">
        <f>IF(AND(ISNUMBER(KJ$14),ISNUMBER(MATCH($IC239,DV$15:DV$313,0))),$IC239,"")</f>
        <v/>
      </c>
      <c r="KK239" s="293" t="str">
        <f>IF(AND(ISNUMBER(KK$14),ISNUMBER(MATCH($IC239,DW$15:DW$313,0))),$IC239,"")</f>
        <v/>
      </c>
      <c r="KL239" s="293" t="str">
        <f>IF(AND(ISNUMBER(KL$14),ISNUMBER(MATCH($IC239,DX$15:DX$313,0))),$IC239,"")</f>
        <v/>
      </c>
      <c r="KM239" s="293" t="str">
        <f>IF(AND(ISNUMBER(KM$14),ISNUMBER(MATCH($IC239,DY$15:DY$313,0))),$IC239,"")</f>
        <v/>
      </c>
      <c r="KN239" s="293" t="str">
        <f>IF(AND(ISNUMBER(KN$14),ISNUMBER(MATCH($IC239,DZ$15:DZ$313,0))),$IC239,"")</f>
        <v/>
      </c>
      <c r="KO239" s="293" t="str">
        <f>IF(AND(ISNUMBER(KO$14),ISNUMBER(MATCH($IC239,EA$15:EA$313,0))),$IC239,"")</f>
        <v/>
      </c>
      <c r="KP239" s="293" t="str">
        <f>IF(AND(ISNUMBER(KP$14),ISNUMBER(MATCH($IC239,EB$15:EB$313,0))),$IC239,"")</f>
        <v/>
      </c>
      <c r="KQ239" s="293" t="str">
        <f>IF(AND(ISNUMBER(KQ$14),ISNUMBER(MATCH($IC239,EC$15:EC$313,0))),$IC239,"")</f>
        <v/>
      </c>
      <c r="KR239" s="293" t="str">
        <f>IF(AND(ISNUMBER(KR$14),ISNUMBER(MATCH($IC239,ED$15:ED$313,0))),$IC239,"")</f>
        <v/>
      </c>
      <c r="KS239" s="293" t="str">
        <f>IF(AND(ISNUMBER(KS$14),ISNUMBER(MATCH($IC239,EE$15:EE$313,0))),$IC239,"")</f>
        <v/>
      </c>
      <c r="KT239" s="293" t="str">
        <f>IF(AND(ISNUMBER(KT$14),ISNUMBER(MATCH($IC239,EF$15:EF$313,0))),$IC239,"")</f>
        <v/>
      </c>
      <c r="KU239" s="293" t="str">
        <f>IF(AND(ISNUMBER(KU$14),ISNUMBER(MATCH($IC239,EG$15:EG$313,0))),$IC239,"")</f>
        <v/>
      </c>
      <c r="KV239" s="293" t="str">
        <f>IF(AND(ISNUMBER(KV$14),ISNUMBER(MATCH($IC239,EH$15:EH$313,0))),$IC239,"")</f>
        <v/>
      </c>
      <c r="KW239" s="293" t="str">
        <f>IF(AND(ISNUMBER(KW$14),ISNUMBER(MATCH($IC239,EI$15:EI$313,0))),$IC239,"")</f>
        <v/>
      </c>
      <c r="KX239" s="293" t="str">
        <f>IF(AND(ISNUMBER(KX$14),ISNUMBER(MATCH($IC239,EJ$15:EJ$313,0))),$IC239,"")</f>
        <v/>
      </c>
      <c r="KY239" s="293" t="str">
        <f>IF(AND(ISNUMBER(KY$14),ISNUMBER(MATCH($IC239,EK$15:EK$313,0))),$IC239,"")</f>
        <v/>
      </c>
      <c r="KZ239" s="293"/>
      <c r="LA239" s="293"/>
      <c r="LB239" s="293"/>
      <c r="LC239" s="75">
        <f>COUNTIF(JX239:KY239,"="&amp;IC239)</f>
        <v>0</v>
      </c>
      <c r="LD239" s="71"/>
      <c r="LE239" s="71"/>
      <c r="LF239" s="71"/>
      <c r="LG239" s="71"/>
      <c r="LH239" s="71"/>
      <c r="LI239" s="71"/>
      <c r="LJ239" s="71"/>
      <c r="LK239" s="71"/>
      <c r="LL239" s="71"/>
      <c r="LM239" s="71"/>
      <c r="LN239" s="71"/>
      <c r="LO239" s="71"/>
      <c r="LP239" s="71"/>
      <c r="LQ239" s="71"/>
    </row>
    <row r="240" spans="1:329" ht="6" customHeight="1" x14ac:dyDescent="0.25">
      <c r="A240" s="80"/>
      <c r="B240" s="305">
        <f t="shared" si="456"/>
        <v>226</v>
      </c>
      <c r="C240" s="207" t="s">
        <v>679</v>
      </c>
      <c r="D240" s="207" t="s">
        <v>752</v>
      </c>
      <c r="E240" s="71"/>
      <c r="F240" s="260"/>
      <c r="G240" s="261"/>
      <c r="H240" s="262"/>
      <c r="I240" s="260"/>
      <c r="J240" s="261"/>
      <c r="K240" s="262"/>
      <c r="L240" s="260"/>
      <c r="M240" s="261"/>
      <c r="N240" s="262"/>
      <c r="O240" s="260"/>
      <c r="P240" s="261"/>
      <c r="Q240" s="262"/>
      <c r="R240" s="260"/>
      <c r="S240" s="261"/>
      <c r="T240" s="262"/>
      <c r="U240" s="260"/>
      <c r="V240" s="261"/>
      <c r="W240" s="262"/>
      <c r="X240" s="260"/>
      <c r="Y240" s="261"/>
      <c r="Z240" s="262"/>
      <c r="AA240" s="260"/>
      <c r="AB240" s="261"/>
      <c r="AC240" s="262"/>
      <c r="AD240" s="260"/>
      <c r="AE240" s="261"/>
      <c r="AF240" s="262"/>
      <c r="AG240" s="260"/>
      <c r="AH240" s="261"/>
      <c r="AI240" s="262"/>
      <c r="AJ240" s="260"/>
      <c r="AK240" s="261"/>
      <c r="AL240" s="262"/>
      <c r="AM240" s="260"/>
      <c r="AN240" s="261"/>
      <c r="AO240" s="262"/>
      <c r="AP240" s="283"/>
      <c r="AQ240" s="356"/>
      <c r="AR240" s="351"/>
      <c r="AS240" s="283"/>
      <c r="AT240" s="356"/>
      <c r="AU240" s="351"/>
      <c r="AV240" s="260"/>
      <c r="AW240" s="261"/>
      <c r="AX240" s="262"/>
      <c r="AY240" s="260"/>
      <c r="AZ240" s="261"/>
      <c r="BA240" s="262"/>
      <c r="BB240" s="260"/>
      <c r="BC240" s="261"/>
      <c r="BD240" s="262"/>
      <c r="BE240" s="260"/>
      <c r="BF240" s="261"/>
      <c r="BG240" s="262"/>
      <c r="BH240" s="260"/>
      <c r="BI240" s="261"/>
      <c r="BJ240" s="262"/>
      <c r="BK240" s="260"/>
      <c r="BL240" s="261"/>
      <c r="BM240" s="262"/>
      <c r="BN240" s="260"/>
      <c r="BO240" s="261"/>
      <c r="BP240" s="262"/>
      <c r="BQ240" s="260"/>
      <c r="BR240" s="261"/>
      <c r="BS240" s="262"/>
      <c r="BT240" s="260"/>
      <c r="BU240" s="261"/>
      <c r="BV240" s="262"/>
      <c r="BW240" s="260"/>
      <c r="BX240" s="261"/>
      <c r="BY240" s="262"/>
      <c r="BZ240" s="260"/>
      <c r="CA240" s="261"/>
      <c r="CB240" s="262"/>
      <c r="CC240" s="260"/>
      <c r="CD240" s="261"/>
      <c r="CE240" s="262"/>
      <c r="CF240" s="376" t="s">
        <v>2</v>
      </c>
      <c r="CG240" s="229"/>
      <c r="CH240" s="230"/>
      <c r="CI240" s="7" t="str">
        <f t="shared" si="361"/>
        <v/>
      </c>
      <c r="CJ240" s="7" t="str">
        <f t="shared" si="362"/>
        <v/>
      </c>
      <c r="CK240" s="7" t="str">
        <f t="shared" si="363"/>
        <v/>
      </c>
      <c r="CL240" s="7" t="str">
        <f t="shared" si="364"/>
        <v/>
      </c>
      <c r="CM240" s="7" t="str">
        <f t="shared" si="365"/>
        <v/>
      </c>
      <c r="CN240" s="7" t="str">
        <f t="shared" si="366"/>
        <v/>
      </c>
      <c r="CO240" s="7" t="str">
        <f t="shared" si="367"/>
        <v/>
      </c>
      <c r="CP240" s="7" t="str">
        <f t="shared" si="368"/>
        <v/>
      </c>
      <c r="CQ240" s="7" t="str">
        <f t="shared" si="369"/>
        <v/>
      </c>
      <c r="CR240" s="7" t="str">
        <f t="shared" si="370"/>
        <v/>
      </c>
      <c r="CS240" s="7" t="str">
        <f t="shared" si="371"/>
        <v/>
      </c>
      <c r="CT240" s="7" t="str">
        <f t="shared" si="372"/>
        <v/>
      </c>
      <c r="CU240" s="7">
        <f t="shared" si="373"/>
        <v>35</v>
      </c>
      <c r="CV240" s="7">
        <f t="shared" si="374"/>
        <v>35</v>
      </c>
      <c r="CW240" s="7">
        <f t="shared" si="375"/>
        <v>35</v>
      </c>
      <c r="CX240" s="7">
        <f t="shared" si="376"/>
        <v>35</v>
      </c>
      <c r="CY240" s="7">
        <f t="shared" si="377"/>
        <v>35</v>
      </c>
      <c r="CZ240" s="7">
        <f t="shared" si="378"/>
        <v>37</v>
      </c>
      <c r="DA240" s="7">
        <f t="shared" si="379"/>
        <v>44</v>
      </c>
      <c r="DB240" s="7">
        <f t="shared" si="380"/>
        <v>39</v>
      </c>
      <c r="DC240" s="7">
        <f t="shared" si="381"/>
        <v>39</v>
      </c>
      <c r="DD240" s="7">
        <f t="shared" si="382"/>
        <v>31</v>
      </c>
      <c r="DE240" s="7" t="str">
        <f t="shared" si="383"/>
        <v/>
      </c>
      <c r="DF240" s="7" t="str">
        <f t="shared" si="384"/>
        <v/>
      </c>
      <c r="DG240" s="7" t="str">
        <f t="shared" si="385"/>
        <v/>
      </c>
      <c r="DH240" s="7" t="str">
        <f t="shared" si="386"/>
        <v/>
      </c>
      <c r="DI240" s="65" t="s">
        <v>2</v>
      </c>
      <c r="DJ240" s="309" t="str">
        <f t="shared" si="387"/>
        <v>-</v>
      </c>
      <c r="DK240" s="309" t="str">
        <f t="shared" si="388"/>
        <v>-</v>
      </c>
      <c r="DL240" s="309" t="str">
        <f t="shared" si="389"/>
        <v>-</v>
      </c>
      <c r="DM240" s="309" t="str">
        <f t="shared" si="390"/>
        <v>-</v>
      </c>
      <c r="DN240" s="309" t="str">
        <f t="shared" si="391"/>
        <v>-</v>
      </c>
      <c r="DO240" s="309" t="str">
        <f t="shared" si="392"/>
        <v>-</v>
      </c>
      <c r="DP240" s="309" t="str">
        <f t="shared" si="393"/>
        <v>-</v>
      </c>
      <c r="DQ240" s="309" t="str">
        <f t="shared" si="394"/>
        <v>-</v>
      </c>
      <c r="DR240" s="309" t="str">
        <f t="shared" si="395"/>
        <v>-</v>
      </c>
      <c r="DS240" s="309" t="str">
        <f t="shared" si="396"/>
        <v>-</v>
      </c>
      <c r="DT240" s="309" t="str">
        <f t="shared" si="397"/>
        <v>-</v>
      </c>
      <c r="DU240" s="309" t="str">
        <f t="shared" si="398"/>
        <v>-</v>
      </c>
      <c r="DV240" s="309" t="str">
        <f t="shared" si="399"/>
        <v>IMS</v>
      </c>
      <c r="DW240" s="309" t="str">
        <f t="shared" si="400"/>
        <v>IMS</v>
      </c>
      <c r="DX240" s="309" t="str">
        <f t="shared" si="401"/>
        <v>IMS</v>
      </c>
      <c r="DY240" s="309" t="str">
        <f t="shared" si="402"/>
        <v>IMS</v>
      </c>
      <c r="DZ240" s="309" t="str">
        <f t="shared" si="403"/>
        <v>IMS</v>
      </c>
      <c r="EA240" s="309" t="str">
        <f t="shared" si="404"/>
        <v>IMS</v>
      </c>
      <c r="EB240" s="309" t="str">
        <f t="shared" si="405"/>
        <v>IMS</v>
      </c>
      <c r="EC240" s="309" t="str">
        <f t="shared" si="406"/>
        <v>IMS</v>
      </c>
      <c r="ED240" s="309" t="str">
        <f t="shared" si="407"/>
        <v>IMS</v>
      </c>
      <c r="EE240" s="309" t="str">
        <f t="shared" si="408"/>
        <v>IMS</v>
      </c>
      <c r="EF240" s="309" t="str">
        <f t="shared" si="409"/>
        <v>-</v>
      </c>
      <c r="EG240" s="309" t="str">
        <f t="shared" si="410"/>
        <v>-</v>
      </c>
      <c r="EH240" s="309" t="str">
        <f t="shared" si="411"/>
        <v>-</v>
      </c>
      <c r="EI240" s="309" t="str">
        <f t="shared" si="412"/>
        <v>-</v>
      </c>
      <c r="EJ240" s="7"/>
      <c r="EK240" s="7"/>
      <c r="EL240" s="7"/>
      <c r="EM240" s="34"/>
      <c r="EN240" s="66" t="str">
        <f t="shared" si="413"/>
        <v>-</v>
      </c>
      <c r="EO240" s="66" t="str">
        <f t="shared" si="414"/>
        <v>-</v>
      </c>
      <c r="EP240" s="66" t="str">
        <f t="shared" si="415"/>
        <v>-</v>
      </c>
      <c r="EQ240" s="66" t="str">
        <f t="shared" si="416"/>
        <v>-</v>
      </c>
      <c r="ER240" s="66" t="str">
        <f t="shared" si="417"/>
        <v>-</v>
      </c>
      <c r="ES240" s="66" t="str">
        <f t="shared" si="418"/>
        <v>-</v>
      </c>
      <c r="ET240" s="66" t="str">
        <f t="shared" si="419"/>
        <v>-</v>
      </c>
      <c r="EU240" s="66" t="str">
        <f t="shared" si="420"/>
        <v>-</v>
      </c>
      <c r="EV240" s="66" t="str">
        <f t="shared" si="421"/>
        <v>-</v>
      </c>
      <c r="EW240" s="66" t="str">
        <f t="shared" si="422"/>
        <v>-</v>
      </c>
      <c r="EX240" s="66" t="str">
        <f t="shared" si="423"/>
        <v>-</v>
      </c>
      <c r="EY240" s="66" t="str">
        <f t="shared" si="424"/>
        <v>-</v>
      </c>
      <c r="EZ240" s="66" t="str">
        <f t="shared" si="425"/>
        <v>---------</v>
      </c>
      <c r="FA240" s="66" t="str">
        <f t="shared" si="426"/>
        <v>---------</v>
      </c>
      <c r="FB240" s="66" t="str">
        <f t="shared" si="427"/>
        <v>---------</v>
      </c>
      <c r="FC240" s="66" t="str">
        <f t="shared" si="428"/>
        <v>---------</v>
      </c>
      <c r="FD240" s="66" t="str">
        <f t="shared" si="429"/>
        <v>---------------</v>
      </c>
      <c r="FE240" s="66" t="str">
        <f t="shared" si="430"/>
        <v>---------------</v>
      </c>
      <c r="FF240" s="66" t="str">
        <f t="shared" si="431"/>
        <v>---------------</v>
      </c>
      <c r="FG240" s="66" t="str">
        <f t="shared" si="432"/>
        <v>---------------</v>
      </c>
      <c r="FH240" s="66" t="str">
        <f t="shared" si="433"/>
        <v>---------------</v>
      </c>
      <c r="FI240" s="66" t="str">
        <f t="shared" si="434"/>
        <v>---------------</v>
      </c>
      <c r="FJ240" s="66" t="str">
        <f t="shared" si="435"/>
        <v>-</v>
      </c>
      <c r="FK240" s="66" t="str">
        <f t="shared" si="436"/>
        <v>-</v>
      </c>
      <c r="FL240" s="66" t="str">
        <f t="shared" si="437"/>
        <v>-</v>
      </c>
      <c r="FM240" s="66" t="str">
        <f t="shared" si="438"/>
        <v>-</v>
      </c>
      <c r="FN240" s="7"/>
      <c r="FO240" s="7"/>
      <c r="FP240" s="7"/>
      <c r="FQ240" s="97"/>
      <c r="FR240" s="71"/>
      <c r="FS240" s="7">
        <f>IF(ISNUMBER(INDEX($CI$15:$DI$314,$B240,GC$5)),MAX(FS$14:FS239)+1,0)</f>
        <v>0</v>
      </c>
      <c r="FT240" s="7" t="str">
        <f t="shared" si="439"/>
        <v/>
      </c>
      <c r="FU240" s="7" t="str">
        <f t="shared" si="440"/>
        <v/>
      </c>
      <c r="FV240" s="291">
        <f t="shared" si="441"/>
        <v>226</v>
      </c>
      <c r="FW240" s="291" t="str">
        <f t="shared" si="442"/>
        <v/>
      </c>
      <c r="FX240" s="291"/>
      <c r="FY240" s="85" t="str">
        <f t="shared" si="443"/>
        <v/>
      </c>
      <c r="FZ240" s="338">
        <f t="shared" si="444"/>
        <v>0</v>
      </c>
      <c r="GA240" s="316" t="str">
        <f t="shared" si="445"/>
        <v/>
      </c>
      <c r="GB240" s="28" t="str">
        <f t="shared" si="446"/>
        <v/>
      </c>
      <c r="GC240" s="243"/>
      <c r="GD240" s="72"/>
      <c r="GE240" s="72"/>
      <c r="GF240" s="72"/>
      <c r="GG240" s="72"/>
      <c r="GH240" s="72"/>
      <c r="GI240" s="72"/>
      <c r="GJ240" s="72"/>
      <c r="GK240" s="72"/>
      <c r="GL240" s="72"/>
      <c r="GM240" s="72"/>
      <c r="GN240" s="72"/>
      <c r="GO240" s="279" t="str">
        <f>IF(IF(ISNUMBER(MATCH(INDEX($HA240:$LB240,1,GO$14),$GA$15:$GA$313,0)),1,"")=1,INDEX($HA240:$LB240,1,GO$14),"")</f>
        <v/>
      </c>
      <c r="GP240" s="286" t="str">
        <f t="shared" si="447"/>
        <v/>
      </c>
      <c r="GQ240" s="72"/>
      <c r="GR240" s="339" t="str">
        <f>IF(ISNUMBER(IF240),INDEX($GA$15:$GA$313,MATCH(IF240,$IE$15:$IE$190,0),1),"")</f>
        <v/>
      </c>
      <c r="GS240" s="341" t="str">
        <f t="shared" si="448"/>
        <v/>
      </c>
      <c r="GT240" s="340" t="str">
        <f t="shared" si="449"/>
        <v/>
      </c>
      <c r="GU240" s="72"/>
      <c r="GV240" s="72"/>
      <c r="GW240" s="72"/>
      <c r="GX240" s="72"/>
      <c r="GY240" s="72"/>
      <c r="GZ240" s="71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293">
        <f>IF(HA240&lt;&gt;"",MAX(HN$14:HN239)+1,0)</f>
        <v>0</v>
      </c>
      <c r="HO240" s="293">
        <f>IF(HB240&lt;&gt;"",MAX(HO$14:HO239)+1,0)</f>
        <v>0</v>
      </c>
      <c r="HP240" s="293">
        <f>IF(HC240&lt;&gt;"",MAX(HP$14:HP239)+1,0)</f>
        <v>0</v>
      </c>
      <c r="HQ240" s="293">
        <f>IF(HD240&lt;&gt;"",MAX(HQ$14:HQ239)+1,0)</f>
        <v>0</v>
      </c>
      <c r="HR240" s="293">
        <f>IF(HE240&lt;&gt;"",MAX(HR$14:HR239)+1,0)</f>
        <v>0</v>
      </c>
      <c r="HS240" s="293">
        <f>IF(HF240&lt;&gt;"",MAX(HS$14:HS239)+1,0)</f>
        <v>0</v>
      </c>
      <c r="HT240" s="293">
        <f>IF(HG240&lt;&gt;"",MAX(HT$14:HT239)+1,0)</f>
        <v>0</v>
      </c>
      <c r="HU240" s="293">
        <f>IF(HH240&lt;&gt;"",MAX(HU$14:HU239)+1,0)</f>
        <v>0</v>
      </c>
      <c r="HV240" s="293">
        <f>IF(HI240&lt;&gt;"",MAX(HV$14:HV239)+1,0)</f>
        <v>0</v>
      </c>
      <c r="HW240" s="293">
        <f>IF(HJ240&lt;&gt;"",MAX(HW$14:HW239)+1,0)</f>
        <v>0</v>
      </c>
      <c r="HX240" s="293">
        <f>IF(HK240&lt;&gt;"",MAX(HX$14:HX239)+1,0)</f>
        <v>0</v>
      </c>
      <c r="HY240" s="293">
        <f>IF(HL240&lt;&gt;"",MAX(HY$14:HY239)+1,0)</f>
        <v>0</v>
      </c>
      <c r="HZ240" s="75" t="str">
        <f t="shared" si="450"/>
        <v/>
      </c>
      <c r="IA240" s="75" t="str">
        <f t="shared" si="451"/>
        <v/>
      </c>
      <c r="IB240" s="75" t="str">
        <f t="shared" si="452"/>
        <v/>
      </c>
      <c r="IC240" s="75" t="str">
        <f t="shared" si="453"/>
        <v/>
      </c>
      <c r="ID240" s="395" t="str">
        <f t="shared" si="454"/>
        <v/>
      </c>
      <c r="IE240" s="394">
        <f>IF(ISNUMBER(MATCH(GA240,$IC$15:$IC$313,0)),0,MAX(IE$14:IE239)+1)</f>
        <v>0</v>
      </c>
      <c r="IF240" s="394" t="str">
        <f t="shared" si="455"/>
        <v/>
      </c>
      <c r="IG240" s="383"/>
      <c r="IH240" s="80"/>
      <c r="II240" s="19"/>
      <c r="IJ240" s="282"/>
      <c r="IK240" s="71"/>
      <c r="IL240" s="19"/>
      <c r="IM240" s="19"/>
      <c r="IN240" s="19"/>
      <c r="IO240" s="19"/>
      <c r="IP240" s="19"/>
      <c r="IQ240" s="19"/>
      <c r="IR240" s="19"/>
      <c r="IS240" s="19"/>
      <c r="IT240" s="19"/>
      <c r="IU240" s="19"/>
      <c r="IV240" s="19"/>
      <c r="IW240" s="19"/>
      <c r="IX240" s="19"/>
      <c r="IY240" s="19"/>
      <c r="IZ240" s="19"/>
      <c r="JW240" s="71"/>
      <c r="JX240" s="293" t="str">
        <f>IF(AND(ISNUMBER(JX$14),ISNUMBER(MATCH($IC240,DJ$15:DJ$313,0))),$IC240,"")</f>
        <v/>
      </c>
      <c r="JY240" s="293" t="str">
        <f>IF(AND(ISNUMBER(JY$14),ISNUMBER(MATCH($IC240,DK$15:DK$313,0))),$IC240,"")</f>
        <v/>
      </c>
      <c r="JZ240" s="293" t="str">
        <f>IF(AND(ISNUMBER(JZ$14),ISNUMBER(MATCH($IC240,DL$15:DL$313,0))),$IC240,"")</f>
        <v/>
      </c>
      <c r="KA240" s="293" t="str">
        <f>IF(AND(ISNUMBER(KA$14),ISNUMBER(MATCH($IC240,DM$15:DM$313,0))),$IC240,"")</f>
        <v/>
      </c>
      <c r="KB240" s="293" t="str">
        <f>IF(AND(ISNUMBER(KB$14),ISNUMBER(MATCH($IC240,DN$15:DN$313,0))),$IC240,"")</f>
        <v/>
      </c>
      <c r="KC240" s="293" t="str">
        <f>IF(AND(ISNUMBER(KC$14),ISNUMBER(MATCH($IC240,DO$15:DO$313,0))),$IC240,"")</f>
        <v/>
      </c>
      <c r="KD240" s="293" t="str">
        <f>IF(AND(ISNUMBER(KD$14),ISNUMBER(MATCH($IC240,DP$15:DP$313,0))),$IC240,"")</f>
        <v/>
      </c>
      <c r="KE240" s="293" t="str">
        <f>IF(AND(ISNUMBER(KE$14),ISNUMBER(MATCH($IC240,DQ$15:DQ$313,0))),$IC240,"")</f>
        <v/>
      </c>
      <c r="KF240" s="293" t="str">
        <f>IF(AND(ISNUMBER(KF$14),ISNUMBER(MATCH($IC240,DR$15:DR$313,0))),$IC240,"")</f>
        <v/>
      </c>
      <c r="KG240" s="293" t="str">
        <f>IF(AND(ISNUMBER(KG$14),ISNUMBER(MATCH($IC240,DS$15:DS$313,0))),$IC240,"")</f>
        <v/>
      </c>
      <c r="KH240" s="293" t="str">
        <f>IF(AND(ISNUMBER(KH$14),ISNUMBER(MATCH($IC240,DT$15:DT$313,0))),$IC240,"")</f>
        <v/>
      </c>
      <c r="KI240" s="293" t="str">
        <f>IF(AND(ISNUMBER(KI$14),ISNUMBER(MATCH($IC240,DU$15:DU$313,0))),$IC240,"")</f>
        <v/>
      </c>
      <c r="KJ240" s="293" t="str">
        <f>IF(AND(ISNUMBER(KJ$14),ISNUMBER(MATCH($IC240,DV$15:DV$313,0))),$IC240,"")</f>
        <v/>
      </c>
      <c r="KK240" s="293" t="str">
        <f>IF(AND(ISNUMBER(KK$14),ISNUMBER(MATCH($IC240,DW$15:DW$313,0))),$IC240,"")</f>
        <v/>
      </c>
      <c r="KL240" s="293" t="str">
        <f>IF(AND(ISNUMBER(KL$14),ISNUMBER(MATCH($IC240,DX$15:DX$313,0))),$IC240,"")</f>
        <v/>
      </c>
      <c r="KM240" s="293" t="str">
        <f>IF(AND(ISNUMBER(KM$14),ISNUMBER(MATCH($IC240,DY$15:DY$313,0))),$IC240,"")</f>
        <v/>
      </c>
      <c r="KN240" s="293" t="str">
        <f>IF(AND(ISNUMBER(KN$14),ISNUMBER(MATCH($IC240,DZ$15:DZ$313,0))),$IC240,"")</f>
        <v/>
      </c>
      <c r="KO240" s="293" t="str">
        <f>IF(AND(ISNUMBER(KO$14),ISNUMBER(MATCH($IC240,EA$15:EA$313,0))),$IC240,"")</f>
        <v/>
      </c>
      <c r="KP240" s="293" t="str">
        <f>IF(AND(ISNUMBER(KP$14),ISNUMBER(MATCH($IC240,EB$15:EB$313,0))),$IC240,"")</f>
        <v/>
      </c>
      <c r="KQ240" s="293" t="str">
        <f>IF(AND(ISNUMBER(KQ$14),ISNUMBER(MATCH($IC240,EC$15:EC$313,0))),$IC240,"")</f>
        <v/>
      </c>
      <c r="KR240" s="293" t="str">
        <f>IF(AND(ISNUMBER(KR$14),ISNUMBER(MATCH($IC240,ED$15:ED$313,0))),$IC240,"")</f>
        <v/>
      </c>
      <c r="KS240" s="293" t="str">
        <f>IF(AND(ISNUMBER(KS$14),ISNUMBER(MATCH($IC240,EE$15:EE$313,0))),$IC240,"")</f>
        <v/>
      </c>
      <c r="KT240" s="293" t="str">
        <f>IF(AND(ISNUMBER(KT$14),ISNUMBER(MATCH($IC240,EF$15:EF$313,0))),$IC240,"")</f>
        <v/>
      </c>
      <c r="KU240" s="293" t="str">
        <f>IF(AND(ISNUMBER(KU$14),ISNUMBER(MATCH($IC240,EG$15:EG$313,0))),$IC240,"")</f>
        <v/>
      </c>
      <c r="KV240" s="293" t="str">
        <f>IF(AND(ISNUMBER(KV$14),ISNUMBER(MATCH($IC240,EH$15:EH$313,0))),$IC240,"")</f>
        <v/>
      </c>
      <c r="KW240" s="293" t="str">
        <f>IF(AND(ISNUMBER(KW$14),ISNUMBER(MATCH($IC240,EI$15:EI$313,0))),$IC240,"")</f>
        <v/>
      </c>
      <c r="KX240" s="293" t="str">
        <f>IF(AND(ISNUMBER(KX$14),ISNUMBER(MATCH($IC240,EJ$15:EJ$313,0))),$IC240,"")</f>
        <v/>
      </c>
      <c r="KY240" s="293" t="str">
        <f>IF(AND(ISNUMBER(KY$14),ISNUMBER(MATCH($IC240,EK$15:EK$313,0))),$IC240,"")</f>
        <v/>
      </c>
      <c r="KZ240" s="293"/>
      <c r="LA240" s="293"/>
      <c r="LB240" s="293"/>
      <c r="LC240" s="75">
        <f>COUNTIF(JX240:KY240,"="&amp;IC240)</f>
        <v>0</v>
      </c>
      <c r="LD240" s="71"/>
      <c r="LE240" s="71"/>
      <c r="LF240" s="71"/>
      <c r="LG240" s="71"/>
      <c r="LH240" s="71"/>
      <c r="LI240" s="71"/>
      <c r="LJ240" s="71"/>
      <c r="LK240" s="71"/>
      <c r="LL240" s="71"/>
      <c r="LM240" s="71"/>
      <c r="LN240" s="71"/>
      <c r="LO240" s="71"/>
      <c r="LP240" s="71"/>
      <c r="LQ240" s="71"/>
    </row>
    <row r="241" spans="1:329" ht="6" customHeight="1" x14ac:dyDescent="0.25">
      <c r="A241" s="80"/>
      <c r="B241" s="305">
        <f t="shared" si="456"/>
        <v>227</v>
      </c>
      <c r="C241" s="207" t="s">
        <v>724</v>
      </c>
      <c r="D241" s="207" t="s">
        <v>707</v>
      </c>
      <c r="E241" s="71"/>
      <c r="F241" s="260"/>
      <c r="G241" s="261"/>
      <c r="H241" s="262"/>
      <c r="I241" s="260"/>
      <c r="J241" s="261"/>
      <c r="K241" s="262"/>
      <c r="L241" s="260"/>
      <c r="M241" s="261"/>
      <c r="N241" s="262"/>
      <c r="O241" s="260"/>
      <c r="P241" s="261"/>
      <c r="Q241" s="262"/>
      <c r="R241" s="260"/>
      <c r="S241" s="261"/>
      <c r="T241" s="262"/>
      <c r="U241" s="260"/>
      <c r="V241" s="261"/>
      <c r="W241" s="262"/>
      <c r="X241" s="260"/>
      <c r="Y241" s="261"/>
      <c r="Z241" s="262"/>
      <c r="AA241" s="260"/>
      <c r="AB241" s="261"/>
      <c r="AC241" s="262"/>
      <c r="AD241" s="260"/>
      <c r="AE241" s="261"/>
      <c r="AF241" s="262"/>
      <c r="AG241" s="260"/>
      <c r="AH241" s="261"/>
      <c r="AI241" s="262"/>
      <c r="AJ241" s="260"/>
      <c r="AK241" s="261"/>
      <c r="AL241" s="262"/>
      <c r="AM241" s="260"/>
      <c r="AN241" s="261"/>
      <c r="AO241" s="262"/>
      <c r="AP241" s="283"/>
      <c r="AQ241" s="356"/>
      <c r="AR241" s="351"/>
      <c r="AS241" s="283"/>
      <c r="AT241" s="356"/>
      <c r="AU241" s="351"/>
      <c r="AV241" s="260"/>
      <c r="AW241" s="261"/>
      <c r="AX241" s="262"/>
      <c r="AY241" s="260"/>
      <c r="AZ241" s="261"/>
      <c r="BA241" s="262"/>
      <c r="BB241" s="260"/>
      <c r="BC241" s="261"/>
      <c r="BD241" s="262"/>
      <c r="BE241" s="260"/>
      <c r="BF241" s="261"/>
      <c r="BG241" s="262"/>
      <c r="BH241" s="260"/>
      <c r="BI241" s="261"/>
      <c r="BJ241" s="262"/>
      <c r="BK241" s="260"/>
      <c r="BL241" s="261"/>
      <c r="BM241" s="262"/>
      <c r="BN241" s="260"/>
      <c r="BO241" s="261"/>
      <c r="BP241" s="262"/>
      <c r="BQ241" s="260"/>
      <c r="BR241" s="261"/>
      <c r="BS241" s="262"/>
      <c r="BT241" s="260"/>
      <c r="BU241" s="261"/>
      <c r="BV241" s="262"/>
      <c r="BW241" s="260"/>
      <c r="BX241" s="261"/>
      <c r="BY241" s="262"/>
      <c r="BZ241" s="260"/>
      <c r="CA241" s="261"/>
      <c r="CB241" s="262"/>
      <c r="CC241" s="260"/>
      <c r="CD241" s="261"/>
      <c r="CE241" s="262"/>
      <c r="CF241" s="376" t="s">
        <v>2</v>
      </c>
      <c r="CG241" s="229"/>
      <c r="CH241" s="230"/>
      <c r="CI241" s="7" t="str">
        <f t="shared" si="361"/>
        <v/>
      </c>
      <c r="CJ241" s="7" t="str">
        <f t="shared" si="362"/>
        <v/>
      </c>
      <c r="CK241" s="7" t="str">
        <f t="shared" si="363"/>
        <v/>
      </c>
      <c r="CL241" s="7" t="str">
        <f t="shared" si="364"/>
        <v/>
      </c>
      <c r="CM241" s="7" t="str">
        <f t="shared" si="365"/>
        <v/>
      </c>
      <c r="CN241" s="7" t="str">
        <f t="shared" si="366"/>
        <v/>
      </c>
      <c r="CO241" s="7" t="str">
        <f t="shared" si="367"/>
        <v/>
      </c>
      <c r="CP241" s="7" t="str">
        <f t="shared" si="368"/>
        <v/>
      </c>
      <c r="CQ241" s="7" t="str">
        <f t="shared" si="369"/>
        <v/>
      </c>
      <c r="CR241" s="7" t="str">
        <f t="shared" si="370"/>
        <v/>
      </c>
      <c r="CS241" s="7" t="str">
        <f t="shared" si="371"/>
        <v/>
      </c>
      <c r="CT241" s="7" t="str">
        <f t="shared" si="372"/>
        <v/>
      </c>
      <c r="CU241" s="7">
        <f t="shared" si="373"/>
        <v>45</v>
      </c>
      <c r="CV241" s="7">
        <f t="shared" si="374"/>
        <v>45</v>
      </c>
      <c r="CW241" s="7">
        <f t="shared" si="375"/>
        <v>45</v>
      </c>
      <c r="CX241" s="7">
        <f t="shared" si="376"/>
        <v>45</v>
      </c>
      <c r="CY241" s="7" t="str">
        <f t="shared" si="377"/>
        <v/>
      </c>
      <c r="CZ241" s="7" t="str">
        <f t="shared" si="378"/>
        <v/>
      </c>
      <c r="DA241" s="7" t="str">
        <f t="shared" si="379"/>
        <v/>
      </c>
      <c r="DB241" s="7" t="str">
        <f t="shared" si="380"/>
        <v/>
      </c>
      <c r="DC241" s="7" t="str">
        <f t="shared" si="381"/>
        <v/>
      </c>
      <c r="DD241" s="7" t="str">
        <f t="shared" si="382"/>
        <v/>
      </c>
      <c r="DE241" s="7" t="str">
        <f t="shared" si="383"/>
        <v/>
      </c>
      <c r="DF241" s="7" t="str">
        <f t="shared" si="384"/>
        <v/>
      </c>
      <c r="DG241" s="7" t="str">
        <f t="shared" si="385"/>
        <v/>
      </c>
      <c r="DH241" s="7" t="str">
        <f t="shared" si="386"/>
        <v/>
      </c>
      <c r="DI241" s="65" t="s">
        <v>2</v>
      </c>
      <c r="DJ241" s="309" t="str">
        <f t="shared" si="387"/>
        <v>-</v>
      </c>
      <c r="DK241" s="309" t="str">
        <f t="shared" si="388"/>
        <v>-</v>
      </c>
      <c r="DL241" s="309" t="str">
        <f t="shared" si="389"/>
        <v>-</v>
      </c>
      <c r="DM241" s="309" t="str">
        <f t="shared" si="390"/>
        <v>-</v>
      </c>
      <c r="DN241" s="309" t="str">
        <f t="shared" si="391"/>
        <v>-</v>
      </c>
      <c r="DO241" s="309" t="str">
        <f t="shared" si="392"/>
        <v>-</v>
      </c>
      <c r="DP241" s="309" t="str">
        <f t="shared" si="393"/>
        <v>-</v>
      </c>
      <c r="DQ241" s="309" t="str">
        <f t="shared" si="394"/>
        <v>-</v>
      </c>
      <c r="DR241" s="309" t="str">
        <f t="shared" si="395"/>
        <v>-</v>
      </c>
      <c r="DS241" s="309" t="str">
        <f t="shared" si="396"/>
        <v>-</v>
      </c>
      <c r="DT241" s="309" t="str">
        <f t="shared" si="397"/>
        <v>-</v>
      </c>
      <c r="DU241" s="309" t="str">
        <f t="shared" si="398"/>
        <v>-</v>
      </c>
      <c r="DV241" s="309" t="str">
        <f t="shared" si="399"/>
        <v>Sel.</v>
      </c>
      <c r="DW241" s="309" t="str">
        <f t="shared" si="400"/>
        <v>Sel.</v>
      </c>
      <c r="DX241" s="309" t="str">
        <f t="shared" si="401"/>
        <v>Sel.</v>
      </c>
      <c r="DY241" s="309" t="str">
        <f t="shared" si="402"/>
        <v>Sel.</v>
      </c>
      <c r="DZ241" s="309" t="str">
        <f t="shared" si="403"/>
        <v>-</v>
      </c>
      <c r="EA241" s="309" t="str">
        <f t="shared" si="404"/>
        <v>-</v>
      </c>
      <c r="EB241" s="309" t="str">
        <f t="shared" si="405"/>
        <v>-</v>
      </c>
      <c r="EC241" s="309" t="str">
        <f t="shared" si="406"/>
        <v>-</v>
      </c>
      <c r="ED241" s="309" t="str">
        <f t="shared" si="407"/>
        <v>-</v>
      </c>
      <c r="EE241" s="309" t="str">
        <f t="shared" si="408"/>
        <v>-</v>
      </c>
      <c r="EF241" s="309" t="str">
        <f t="shared" si="409"/>
        <v>-</v>
      </c>
      <c r="EG241" s="309" t="str">
        <f t="shared" si="410"/>
        <v>-</v>
      </c>
      <c r="EH241" s="309" t="str">
        <f t="shared" si="411"/>
        <v>-</v>
      </c>
      <c r="EI241" s="309" t="str">
        <f t="shared" si="412"/>
        <v>-</v>
      </c>
      <c r="EJ241" s="7"/>
      <c r="EK241" s="7"/>
      <c r="EL241" s="7"/>
      <c r="EM241" s="34"/>
      <c r="EN241" s="66" t="str">
        <f t="shared" si="413"/>
        <v>-</v>
      </c>
      <c r="EO241" s="66" t="str">
        <f t="shared" si="414"/>
        <v>-</v>
      </c>
      <c r="EP241" s="66" t="str">
        <f t="shared" si="415"/>
        <v>-</v>
      </c>
      <c r="EQ241" s="66" t="str">
        <f t="shared" si="416"/>
        <v>-</v>
      </c>
      <c r="ER241" s="66" t="str">
        <f t="shared" si="417"/>
        <v>-</v>
      </c>
      <c r="ES241" s="66" t="str">
        <f t="shared" si="418"/>
        <v>-</v>
      </c>
      <c r="ET241" s="66" t="str">
        <f t="shared" si="419"/>
        <v>-</v>
      </c>
      <c r="EU241" s="66" t="str">
        <f t="shared" si="420"/>
        <v>-</v>
      </c>
      <c r="EV241" s="66" t="str">
        <f t="shared" si="421"/>
        <v>-</v>
      </c>
      <c r="EW241" s="66" t="str">
        <f t="shared" si="422"/>
        <v>-</v>
      </c>
      <c r="EX241" s="66" t="str">
        <f t="shared" si="423"/>
        <v>-</v>
      </c>
      <c r="EY241" s="66" t="str">
        <f t="shared" si="424"/>
        <v>-</v>
      </c>
      <c r="EZ241" s="66" t="str">
        <f t="shared" si="425"/>
        <v>---------</v>
      </c>
      <c r="FA241" s="66" t="str">
        <f t="shared" si="426"/>
        <v>---------</v>
      </c>
      <c r="FB241" s="66" t="str">
        <f t="shared" si="427"/>
        <v>---------</v>
      </c>
      <c r="FC241" s="66" t="str">
        <f t="shared" si="428"/>
        <v>---------</v>
      </c>
      <c r="FD241" s="66" t="str">
        <f t="shared" si="429"/>
        <v>-</v>
      </c>
      <c r="FE241" s="66" t="str">
        <f t="shared" si="430"/>
        <v>-</v>
      </c>
      <c r="FF241" s="66" t="str">
        <f t="shared" si="431"/>
        <v>-</v>
      </c>
      <c r="FG241" s="66" t="str">
        <f t="shared" si="432"/>
        <v>-</v>
      </c>
      <c r="FH241" s="66" t="str">
        <f t="shared" si="433"/>
        <v>-</v>
      </c>
      <c r="FI241" s="66" t="str">
        <f t="shared" si="434"/>
        <v>-</v>
      </c>
      <c r="FJ241" s="66" t="str">
        <f t="shared" si="435"/>
        <v>-</v>
      </c>
      <c r="FK241" s="66" t="str">
        <f t="shared" si="436"/>
        <v>-</v>
      </c>
      <c r="FL241" s="66" t="str">
        <f t="shared" si="437"/>
        <v>-</v>
      </c>
      <c r="FM241" s="66" t="str">
        <f t="shared" si="438"/>
        <v>-</v>
      </c>
      <c r="FN241" s="7"/>
      <c r="FO241" s="7"/>
      <c r="FP241" s="7"/>
      <c r="FQ241" s="97"/>
      <c r="FR241" s="71"/>
      <c r="FS241" s="7">
        <f>IF(ISNUMBER(INDEX($CI$15:$DI$314,$B241,GC$5)),MAX(FS$14:FS240)+1,0)</f>
        <v>0</v>
      </c>
      <c r="FT241" s="7" t="str">
        <f t="shared" si="439"/>
        <v/>
      </c>
      <c r="FU241" s="7" t="str">
        <f t="shared" si="440"/>
        <v/>
      </c>
      <c r="FV241" s="291">
        <f t="shared" si="441"/>
        <v>227</v>
      </c>
      <c r="FW241" s="291" t="str">
        <f t="shared" si="442"/>
        <v/>
      </c>
      <c r="FX241" s="291"/>
      <c r="FY241" s="85" t="str">
        <f t="shared" si="443"/>
        <v/>
      </c>
      <c r="FZ241" s="338">
        <f t="shared" si="444"/>
        <v>0</v>
      </c>
      <c r="GA241" s="316" t="str">
        <f t="shared" si="445"/>
        <v/>
      </c>
      <c r="GB241" s="28" t="str">
        <f t="shared" si="446"/>
        <v/>
      </c>
      <c r="GC241" s="243"/>
      <c r="GD241" s="72"/>
      <c r="GE241" s="72"/>
      <c r="GF241" s="72"/>
      <c r="GG241" s="72"/>
      <c r="GH241" s="72"/>
      <c r="GI241" s="72"/>
      <c r="GJ241" s="72"/>
      <c r="GK241" s="72"/>
      <c r="GL241" s="72"/>
      <c r="GM241" s="72"/>
      <c r="GN241" s="72"/>
      <c r="GO241" s="279" t="str">
        <f>IF(IF(ISNUMBER(MATCH(INDEX($HA241:$LB241,1,GO$14),$GA$15:$GA$313,0)),1,"")=1,INDEX($HA241:$LB241,1,GO$14),"")</f>
        <v/>
      </c>
      <c r="GP241" s="286" t="str">
        <f t="shared" si="447"/>
        <v/>
      </c>
      <c r="GQ241" s="72"/>
      <c r="GR241" s="339" t="str">
        <f>IF(ISNUMBER(IF241),INDEX($GA$15:$GA$313,MATCH(IF241,$IE$15:$IE$190,0),1),"")</f>
        <v/>
      </c>
      <c r="GS241" s="341" t="str">
        <f t="shared" si="448"/>
        <v/>
      </c>
      <c r="GT241" s="340" t="str">
        <f t="shared" si="449"/>
        <v/>
      </c>
      <c r="GU241" s="72"/>
      <c r="GV241" s="72"/>
      <c r="GW241" s="72"/>
      <c r="GX241" s="72"/>
      <c r="GY241" s="72"/>
      <c r="GZ241" s="71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293">
        <f>IF(HA241&lt;&gt;"",MAX(HN$14:HN240)+1,0)</f>
        <v>0</v>
      </c>
      <c r="HO241" s="293">
        <f>IF(HB241&lt;&gt;"",MAX(HO$14:HO240)+1,0)</f>
        <v>0</v>
      </c>
      <c r="HP241" s="293">
        <f>IF(HC241&lt;&gt;"",MAX(HP$14:HP240)+1,0)</f>
        <v>0</v>
      </c>
      <c r="HQ241" s="293">
        <f>IF(HD241&lt;&gt;"",MAX(HQ$14:HQ240)+1,0)</f>
        <v>0</v>
      </c>
      <c r="HR241" s="293">
        <f>IF(HE241&lt;&gt;"",MAX(HR$14:HR240)+1,0)</f>
        <v>0</v>
      </c>
      <c r="HS241" s="293">
        <f>IF(HF241&lt;&gt;"",MAX(HS$14:HS240)+1,0)</f>
        <v>0</v>
      </c>
      <c r="HT241" s="293">
        <f>IF(HG241&lt;&gt;"",MAX(HT$14:HT240)+1,0)</f>
        <v>0</v>
      </c>
      <c r="HU241" s="293">
        <f>IF(HH241&lt;&gt;"",MAX(HU$14:HU240)+1,0)</f>
        <v>0</v>
      </c>
      <c r="HV241" s="293">
        <f>IF(HI241&lt;&gt;"",MAX(HV$14:HV240)+1,0)</f>
        <v>0</v>
      </c>
      <c r="HW241" s="293">
        <f>IF(HJ241&lt;&gt;"",MAX(HW$14:HW240)+1,0)</f>
        <v>0</v>
      </c>
      <c r="HX241" s="293">
        <f>IF(HK241&lt;&gt;"",MAX(HX$14:HX240)+1,0)</f>
        <v>0</v>
      </c>
      <c r="HY241" s="293">
        <f>IF(HL241&lt;&gt;"",MAX(HY$14:HY240)+1,0)</f>
        <v>0</v>
      </c>
      <c r="HZ241" s="75" t="str">
        <f t="shared" si="450"/>
        <v/>
      </c>
      <c r="IA241" s="75" t="str">
        <f t="shared" si="451"/>
        <v/>
      </c>
      <c r="IB241" s="75" t="str">
        <f t="shared" si="452"/>
        <v/>
      </c>
      <c r="IC241" s="75" t="str">
        <f t="shared" si="453"/>
        <v/>
      </c>
      <c r="ID241" s="395" t="str">
        <f t="shared" si="454"/>
        <v/>
      </c>
      <c r="IE241" s="394">
        <f>IF(ISNUMBER(MATCH(GA241,$IC$15:$IC$313,0)),0,MAX(IE$14:IE240)+1)</f>
        <v>0</v>
      </c>
      <c r="IF241" s="394" t="str">
        <f t="shared" si="455"/>
        <v/>
      </c>
      <c r="IG241" s="383"/>
      <c r="IH241" s="80"/>
      <c r="II241" s="19"/>
      <c r="IJ241" s="282"/>
      <c r="IK241" s="71"/>
      <c r="IL241" s="19"/>
      <c r="IM241" s="19"/>
      <c r="IN241" s="19"/>
      <c r="IO241" s="19"/>
      <c r="IP241" s="19"/>
      <c r="IQ241" s="19"/>
      <c r="IR241" s="19"/>
      <c r="IS241" s="19"/>
      <c r="IT241" s="19"/>
      <c r="IU241" s="19"/>
      <c r="IV241" s="19"/>
      <c r="IW241" s="19"/>
      <c r="IX241" s="19"/>
      <c r="IY241" s="19"/>
      <c r="IZ241" s="19"/>
      <c r="JW241" s="71"/>
      <c r="JX241" s="293" t="str">
        <f>IF(AND(ISNUMBER(JX$14),ISNUMBER(MATCH($IC241,DJ$15:DJ$313,0))),$IC241,"")</f>
        <v/>
      </c>
      <c r="JY241" s="293" t="str">
        <f>IF(AND(ISNUMBER(JY$14),ISNUMBER(MATCH($IC241,DK$15:DK$313,0))),$IC241,"")</f>
        <v/>
      </c>
      <c r="JZ241" s="293" t="str">
        <f>IF(AND(ISNUMBER(JZ$14),ISNUMBER(MATCH($IC241,DL$15:DL$313,0))),$IC241,"")</f>
        <v/>
      </c>
      <c r="KA241" s="293" t="str">
        <f>IF(AND(ISNUMBER(KA$14),ISNUMBER(MATCH($IC241,DM$15:DM$313,0))),$IC241,"")</f>
        <v/>
      </c>
      <c r="KB241" s="293" t="str">
        <f>IF(AND(ISNUMBER(KB$14),ISNUMBER(MATCH($IC241,DN$15:DN$313,0))),$IC241,"")</f>
        <v/>
      </c>
      <c r="KC241" s="293" t="str">
        <f>IF(AND(ISNUMBER(KC$14),ISNUMBER(MATCH($IC241,DO$15:DO$313,0))),$IC241,"")</f>
        <v/>
      </c>
      <c r="KD241" s="293" t="str">
        <f>IF(AND(ISNUMBER(KD$14),ISNUMBER(MATCH($IC241,DP$15:DP$313,0))),$IC241,"")</f>
        <v/>
      </c>
      <c r="KE241" s="293" t="str">
        <f>IF(AND(ISNUMBER(KE$14),ISNUMBER(MATCH($IC241,DQ$15:DQ$313,0))),$IC241,"")</f>
        <v/>
      </c>
      <c r="KF241" s="293" t="str">
        <f>IF(AND(ISNUMBER(KF$14),ISNUMBER(MATCH($IC241,DR$15:DR$313,0))),$IC241,"")</f>
        <v/>
      </c>
      <c r="KG241" s="293" t="str">
        <f>IF(AND(ISNUMBER(KG$14),ISNUMBER(MATCH($IC241,DS$15:DS$313,0))),$IC241,"")</f>
        <v/>
      </c>
      <c r="KH241" s="293" t="str">
        <f>IF(AND(ISNUMBER(KH$14),ISNUMBER(MATCH($IC241,DT$15:DT$313,0))),$IC241,"")</f>
        <v/>
      </c>
      <c r="KI241" s="293" t="str">
        <f>IF(AND(ISNUMBER(KI$14),ISNUMBER(MATCH($IC241,DU$15:DU$313,0))),$IC241,"")</f>
        <v/>
      </c>
      <c r="KJ241" s="293" t="str">
        <f>IF(AND(ISNUMBER(KJ$14),ISNUMBER(MATCH($IC241,DV$15:DV$313,0))),$IC241,"")</f>
        <v/>
      </c>
      <c r="KK241" s="293" t="str">
        <f>IF(AND(ISNUMBER(KK$14),ISNUMBER(MATCH($IC241,DW$15:DW$313,0))),$IC241,"")</f>
        <v/>
      </c>
      <c r="KL241" s="293" t="str">
        <f>IF(AND(ISNUMBER(KL$14),ISNUMBER(MATCH($IC241,DX$15:DX$313,0))),$IC241,"")</f>
        <v/>
      </c>
      <c r="KM241" s="293" t="str">
        <f>IF(AND(ISNUMBER(KM$14),ISNUMBER(MATCH($IC241,DY$15:DY$313,0))),$IC241,"")</f>
        <v/>
      </c>
      <c r="KN241" s="293" t="str">
        <f>IF(AND(ISNUMBER(KN$14),ISNUMBER(MATCH($IC241,DZ$15:DZ$313,0))),$IC241,"")</f>
        <v/>
      </c>
      <c r="KO241" s="293" t="str">
        <f>IF(AND(ISNUMBER(KO$14),ISNUMBER(MATCH($IC241,EA$15:EA$313,0))),$IC241,"")</f>
        <v/>
      </c>
      <c r="KP241" s="293" t="str">
        <f>IF(AND(ISNUMBER(KP$14),ISNUMBER(MATCH($IC241,EB$15:EB$313,0))),$IC241,"")</f>
        <v/>
      </c>
      <c r="KQ241" s="293" t="str">
        <f>IF(AND(ISNUMBER(KQ$14),ISNUMBER(MATCH($IC241,EC$15:EC$313,0))),$IC241,"")</f>
        <v/>
      </c>
      <c r="KR241" s="293" t="str">
        <f>IF(AND(ISNUMBER(KR$14),ISNUMBER(MATCH($IC241,ED$15:ED$313,0))),$IC241,"")</f>
        <v/>
      </c>
      <c r="KS241" s="293" t="str">
        <f>IF(AND(ISNUMBER(KS$14),ISNUMBER(MATCH($IC241,EE$15:EE$313,0))),$IC241,"")</f>
        <v/>
      </c>
      <c r="KT241" s="293" t="str">
        <f>IF(AND(ISNUMBER(KT$14),ISNUMBER(MATCH($IC241,EF$15:EF$313,0))),$IC241,"")</f>
        <v/>
      </c>
      <c r="KU241" s="293" t="str">
        <f>IF(AND(ISNUMBER(KU$14),ISNUMBER(MATCH($IC241,EG$15:EG$313,0))),$IC241,"")</f>
        <v/>
      </c>
      <c r="KV241" s="293" t="str">
        <f>IF(AND(ISNUMBER(KV$14),ISNUMBER(MATCH($IC241,EH$15:EH$313,0))),$IC241,"")</f>
        <v/>
      </c>
      <c r="KW241" s="293" t="str">
        <f>IF(AND(ISNUMBER(KW$14),ISNUMBER(MATCH($IC241,EI$15:EI$313,0))),$IC241,"")</f>
        <v/>
      </c>
      <c r="KX241" s="293" t="str">
        <f>IF(AND(ISNUMBER(KX$14),ISNUMBER(MATCH($IC241,EJ$15:EJ$313,0))),$IC241,"")</f>
        <v/>
      </c>
      <c r="KY241" s="293" t="str">
        <f>IF(AND(ISNUMBER(KY$14),ISNUMBER(MATCH($IC241,EK$15:EK$313,0))),$IC241,"")</f>
        <v/>
      </c>
      <c r="KZ241" s="293"/>
      <c r="LA241" s="293"/>
      <c r="LB241" s="293"/>
      <c r="LC241" s="75">
        <f>COUNTIF(JX241:KY241,"="&amp;IC241)</f>
        <v>0</v>
      </c>
      <c r="LD241" s="71"/>
      <c r="LE241" s="71"/>
      <c r="LF241" s="71"/>
      <c r="LG241" s="71"/>
      <c r="LH241" s="71"/>
      <c r="LI241" s="71"/>
      <c r="LJ241" s="71"/>
      <c r="LK241" s="71"/>
      <c r="LL241" s="71"/>
      <c r="LM241" s="71"/>
      <c r="LN241" s="71"/>
      <c r="LO241" s="71"/>
      <c r="LP241" s="71"/>
      <c r="LQ241" s="71"/>
    </row>
    <row r="242" spans="1:329" ht="6" customHeight="1" x14ac:dyDescent="0.25">
      <c r="A242" s="80"/>
      <c r="B242" s="305">
        <f t="shared" si="456"/>
        <v>228</v>
      </c>
      <c r="C242" s="207" t="s">
        <v>726</v>
      </c>
      <c r="D242" s="207" t="s">
        <v>777</v>
      </c>
      <c r="E242" s="71"/>
      <c r="F242" s="260"/>
      <c r="G242" s="261"/>
      <c r="H242" s="262"/>
      <c r="I242" s="260"/>
      <c r="J242" s="261"/>
      <c r="K242" s="262"/>
      <c r="L242" s="260"/>
      <c r="M242" s="261"/>
      <c r="N242" s="262"/>
      <c r="O242" s="260"/>
      <c r="P242" s="261"/>
      <c r="Q242" s="262"/>
      <c r="R242" s="260"/>
      <c r="S242" s="261"/>
      <c r="T242" s="262"/>
      <c r="U242" s="260"/>
      <c r="V242" s="261"/>
      <c r="W242" s="262"/>
      <c r="X242" s="260"/>
      <c r="Y242" s="261"/>
      <c r="Z242" s="262"/>
      <c r="AA242" s="260"/>
      <c r="AB242" s="261"/>
      <c r="AC242" s="262"/>
      <c r="AD242" s="260"/>
      <c r="AE242" s="261"/>
      <c r="AF242" s="262"/>
      <c r="AG242" s="260"/>
      <c r="AH242" s="261"/>
      <c r="AI242" s="262"/>
      <c r="AJ242" s="260"/>
      <c r="AK242" s="261"/>
      <c r="AL242" s="262"/>
      <c r="AM242" s="260"/>
      <c r="AN242" s="261"/>
      <c r="AO242" s="262"/>
      <c r="AP242" s="283"/>
      <c r="AQ242" s="356"/>
      <c r="AR242" s="351"/>
      <c r="AS242" s="283"/>
      <c r="AT242" s="356"/>
      <c r="AU242" s="351"/>
      <c r="AV242" s="260"/>
      <c r="AW242" s="261"/>
      <c r="AX242" s="262"/>
      <c r="AY242" s="260"/>
      <c r="AZ242" s="261"/>
      <c r="BA242" s="262"/>
      <c r="BB242" s="260"/>
      <c r="BC242" s="261"/>
      <c r="BD242" s="262"/>
      <c r="BE242" s="260"/>
      <c r="BF242" s="261"/>
      <c r="BG242" s="262"/>
      <c r="BH242" s="260"/>
      <c r="BI242" s="261"/>
      <c r="BJ242" s="262"/>
      <c r="BK242" s="260"/>
      <c r="BL242" s="261"/>
      <c r="BM242" s="262"/>
      <c r="BN242" s="260"/>
      <c r="BO242" s="261"/>
      <c r="BP242" s="262"/>
      <c r="BQ242" s="260"/>
      <c r="BR242" s="261"/>
      <c r="BS242" s="262"/>
      <c r="BT242" s="260"/>
      <c r="BU242" s="261"/>
      <c r="BV242" s="262"/>
      <c r="BW242" s="260"/>
      <c r="BX242" s="261"/>
      <c r="BY242" s="262"/>
      <c r="BZ242" s="260"/>
      <c r="CA242" s="261"/>
      <c r="CB242" s="262"/>
      <c r="CC242" s="260"/>
      <c r="CD242" s="261"/>
      <c r="CE242" s="262"/>
      <c r="CF242" s="376" t="s">
        <v>2</v>
      </c>
      <c r="CG242" s="229"/>
      <c r="CH242" s="230"/>
      <c r="CI242" s="7" t="str">
        <f t="shared" si="361"/>
        <v/>
      </c>
      <c r="CJ242" s="7" t="str">
        <f t="shared" si="362"/>
        <v/>
      </c>
      <c r="CK242" s="7" t="str">
        <f t="shared" si="363"/>
        <v/>
      </c>
      <c r="CL242" s="7" t="str">
        <f t="shared" si="364"/>
        <v/>
      </c>
      <c r="CM242" s="7" t="str">
        <f t="shared" si="365"/>
        <v/>
      </c>
      <c r="CN242" s="7" t="str">
        <f t="shared" si="366"/>
        <v/>
      </c>
      <c r="CO242" s="7" t="str">
        <f t="shared" si="367"/>
        <v/>
      </c>
      <c r="CP242" s="7" t="str">
        <f t="shared" si="368"/>
        <v/>
      </c>
      <c r="CQ242" s="7" t="str">
        <f t="shared" si="369"/>
        <v/>
      </c>
      <c r="CR242" s="7" t="str">
        <f t="shared" si="370"/>
        <v/>
      </c>
      <c r="CS242" s="7" t="str">
        <f t="shared" si="371"/>
        <v/>
      </c>
      <c r="CT242" s="7" t="str">
        <f t="shared" si="372"/>
        <v/>
      </c>
      <c r="CU242" s="7">
        <f t="shared" si="373"/>
        <v>23</v>
      </c>
      <c r="CV242" s="7" t="str">
        <f t="shared" si="374"/>
        <v/>
      </c>
      <c r="CW242" s="7" t="str">
        <f t="shared" si="375"/>
        <v/>
      </c>
      <c r="CX242" s="7" t="str">
        <f t="shared" si="376"/>
        <v/>
      </c>
      <c r="CY242" s="7" t="str">
        <f t="shared" si="377"/>
        <v/>
      </c>
      <c r="CZ242" s="7" t="str">
        <f t="shared" si="378"/>
        <v/>
      </c>
      <c r="DA242" s="7">
        <f t="shared" si="379"/>
        <v>37</v>
      </c>
      <c r="DB242" s="7" t="str">
        <f t="shared" si="380"/>
        <v/>
      </c>
      <c r="DC242" s="7" t="str">
        <f t="shared" si="381"/>
        <v/>
      </c>
      <c r="DD242" s="7" t="str">
        <f t="shared" si="382"/>
        <v/>
      </c>
      <c r="DE242" s="7" t="str">
        <f t="shared" si="383"/>
        <v/>
      </c>
      <c r="DF242" s="7" t="str">
        <f t="shared" si="384"/>
        <v/>
      </c>
      <c r="DG242" s="7" t="str">
        <f t="shared" si="385"/>
        <v/>
      </c>
      <c r="DH242" s="7" t="str">
        <f t="shared" si="386"/>
        <v/>
      </c>
      <c r="DI242" s="65" t="s">
        <v>2</v>
      </c>
      <c r="DJ242" s="309" t="str">
        <f t="shared" si="387"/>
        <v>-</v>
      </c>
      <c r="DK242" s="309" t="str">
        <f t="shared" si="388"/>
        <v>-</v>
      </c>
      <c r="DL242" s="309" t="str">
        <f t="shared" si="389"/>
        <v>-</v>
      </c>
      <c r="DM242" s="309" t="str">
        <f t="shared" si="390"/>
        <v>-</v>
      </c>
      <c r="DN242" s="309" t="str">
        <f t="shared" si="391"/>
        <v>-</v>
      </c>
      <c r="DO242" s="309" t="str">
        <f t="shared" si="392"/>
        <v>-</v>
      </c>
      <c r="DP242" s="309" t="str">
        <f t="shared" si="393"/>
        <v>-</v>
      </c>
      <c r="DQ242" s="309" t="str">
        <f t="shared" si="394"/>
        <v>-</v>
      </c>
      <c r="DR242" s="309" t="str">
        <f t="shared" si="395"/>
        <v>-</v>
      </c>
      <c r="DS242" s="309" t="str">
        <f t="shared" si="396"/>
        <v>-</v>
      </c>
      <c r="DT242" s="309" t="str">
        <f t="shared" si="397"/>
        <v>-</v>
      </c>
      <c r="DU242" s="309" t="str">
        <f t="shared" si="398"/>
        <v>-</v>
      </c>
      <c r="DV242" s="309" t="str">
        <f t="shared" si="399"/>
        <v>chd_spd</v>
      </c>
      <c r="DW242" s="309" t="str">
        <f t="shared" si="400"/>
        <v>-</v>
      </c>
      <c r="DX242" s="309" t="str">
        <f t="shared" si="401"/>
        <v>-</v>
      </c>
      <c r="DY242" s="309" t="str">
        <f t="shared" si="402"/>
        <v>-</v>
      </c>
      <c r="DZ242" s="309" t="str">
        <f t="shared" si="403"/>
        <v>-</v>
      </c>
      <c r="EA242" s="309" t="str">
        <f t="shared" si="404"/>
        <v>-</v>
      </c>
      <c r="EB242" s="309" t="str">
        <f t="shared" si="405"/>
        <v>chd_spd</v>
      </c>
      <c r="EC242" s="309" t="str">
        <f t="shared" si="406"/>
        <v>-</v>
      </c>
      <c r="ED242" s="309" t="str">
        <f t="shared" si="407"/>
        <v>-</v>
      </c>
      <c r="EE242" s="309" t="str">
        <f t="shared" si="408"/>
        <v>-</v>
      </c>
      <c r="EF242" s="309" t="str">
        <f t="shared" si="409"/>
        <v>-</v>
      </c>
      <c r="EG242" s="309" t="str">
        <f t="shared" si="410"/>
        <v>-</v>
      </c>
      <c r="EH242" s="309" t="str">
        <f t="shared" si="411"/>
        <v>-</v>
      </c>
      <c r="EI242" s="309" t="str">
        <f t="shared" si="412"/>
        <v>-</v>
      </c>
      <c r="EJ242" s="7"/>
      <c r="EK242" s="7"/>
      <c r="EL242" s="7"/>
      <c r="EM242" s="34"/>
      <c r="EN242" s="66" t="str">
        <f t="shared" si="413"/>
        <v>-</v>
      </c>
      <c r="EO242" s="66" t="str">
        <f t="shared" si="414"/>
        <v>-</v>
      </c>
      <c r="EP242" s="66" t="str">
        <f t="shared" si="415"/>
        <v>-</v>
      </c>
      <c r="EQ242" s="66" t="str">
        <f t="shared" si="416"/>
        <v>-</v>
      </c>
      <c r="ER242" s="66" t="str">
        <f t="shared" si="417"/>
        <v>-</v>
      </c>
      <c r="ES242" s="66" t="str">
        <f t="shared" si="418"/>
        <v>-</v>
      </c>
      <c r="ET242" s="66" t="str">
        <f t="shared" si="419"/>
        <v>-</v>
      </c>
      <c r="EU242" s="66" t="str">
        <f t="shared" si="420"/>
        <v>-</v>
      </c>
      <c r="EV242" s="66" t="str">
        <f t="shared" si="421"/>
        <v>-</v>
      </c>
      <c r="EW242" s="66" t="str">
        <f t="shared" si="422"/>
        <v>-</v>
      </c>
      <c r="EX242" s="66" t="str">
        <f t="shared" si="423"/>
        <v>-</v>
      </c>
      <c r="EY242" s="66" t="str">
        <f t="shared" si="424"/>
        <v>-</v>
      </c>
      <c r="EZ242" s="66" t="str">
        <f t="shared" si="425"/>
        <v>_spd</v>
      </c>
      <c r="FA242" s="66" t="str">
        <f t="shared" si="426"/>
        <v>-</v>
      </c>
      <c r="FB242" s="66" t="str">
        <f t="shared" si="427"/>
        <v>-</v>
      </c>
      <c r="FC242" s="66" t="str">
        <f t="shared" si="428"/>
        <v>-</v>
      </c>
      <c r="FD242" s="66" t="str">
        <f t="shared" si="429"/>
        <v>-</v>
      </c>
      <c r="FE242" s="66" t="str">
        <f t="shared" si="430"/>
        <v>-</v>
      </c>
      <c r="FF242" s="66" t="str">
        <f t="shared" si="431"/>
        <v>no</v>
      </c>
      <c r="FG242" s="66" t="str">
        <f t="shared" si="432"/>
        <v>-</v>
      </c>
      <c r="FH242" s="66" t="str">
        <f t="shared" si="433"/>
        <v>-</v>
      </c>
      <c r="FI242" s="66" t="str">
        <f t="shared" si="434"/>
        <v>-</v>
      </c>
      <c r="FJ242" s="66" t="str">
        <f t="shared" si="435"/>
        <v>-</v>
      </c>
      <c r="FK242" s="66" t="str">
        <f t="shared" si="436"/>
        <v>-</v>
      </c>
      <c r="FL242" s="66" t="str">
        <f t="shared" si="437"/>
        <v>-</v>
      </c>
      <c r="FM242" s="66" t="str">
        <f t="shared" si="438"/>
        <v>-</v>
      </c>
      <c r="FN242" s="7"/>
      <c r="FO242" s="7"/>
      <c r="FP242" s="7"/>
      <c r="FQ242" s="97"/>
      <c r="FR242" s="71"/>
      <c r="FS242" s="7">
        <f>IF(ISNUMBER(INDEX($CI$15:$DI$314,$B242,GC$5)),MAX(FS$14:FS241)+1,0)</f>
        <v>0</v>
      </c>
      <c r="FT242" s="7" t="str">
        <f t="shared" si="439"/>
        <v/>
      </c>
      <c r="FU242" s="7" t="str">
        <f t="shared" si="440"/>
        <v/>
      </c>
      <c r="FV242" s="291">
        <f t="shared" si="441"/>
        <v>228</v>
      </c>
      <c r="FW242" s="291" t="str">
        <f t="shared" si="442"/>
        <v/>
      </c>
      <c r="FX242" s="291"/>
      <c r="FY242" s="85" t="str">
        <f t="shared" si="443"/>
        <v/>
      </c>
      <c r="FZ242" s="338">
        <f t="shared" si="444"/>
        <v>0</v>
      </c>
      <c r="GA242" s="316" t="str">
        <f t="shared" si="445"/>
        <v/>
      </c>
      <c r="GB242" s="28" t="str">
        <f t="shared" si="446"/>
        <v/>
      </c>
      <c r="GC242" s="243"/>
      <c r="GD242" s="72"/>
      <c r="GE242" s="72"/>
      <c r="GF242" s="72"/>
      <c r="GG242" s="72"/>
      <c r="GH242" s="72"/>
      <c r="GI242" s="72"/>
      <c r="GJ242" s="72"/>
      <c r="GK242" s="72"/>
      <c r="GL242" s="72"/>
      <c r="GM242" s="72"/>
      <c r="GN242" s="72"/>
      <c r="GO242" s="279" t="str">
        <f>IF(IF(ISNUMBER(MATCH(INDEX($HA242:$LB242,1,GO$14),$GA$15:$GA$313,0)),1,"")=1,INDEX($HA242:$LB242,1,GO$14),"")</f>
        <v/>
      </c>
      <c r="GP242" s="286" t="str">
        <f t="shared" si="447"/>
        <v/>
      </c>
      <c r="GQ242" s="72"/>
      <c r="GR242" s="339" t="str">
        <f>IF(ISNUMBER(IF242),INDEX($GA$15:$GA$313,MATCH(IF242,$IE$15:$IE$190,0),1),"")</f>
        <v/>
      </c>
      <c r="GS242" s="341" t="str">
        <f t="shared" si="448"/>
        <v/>
      </c>
      <c r="GT242" s="340" t="str">
        <f t="shared" si="449"/>
        <v/>
      </c>
      <c r="GU242" s="72"/>
      <c r="GV242" s="72"/>
      <c r="GW242" s="72"/>
      <c r="GX242" s="72"/>
      <c r="GY242" s="72"/>
      <c r="GZ242" s="71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293">
        <f>IF(HA242&lt;&gt;"",MAX(HN$14:HN241)+1,0)</f>
        <v>0</v>
      </c>
      <c r="HO242" s="293">
        <f>IF(HB242&lt;&gt;"",MAX(HO$14:HO241)+1,0)</f>
        <v>0</v>
      </c>
      <c r="HP242" s="293">
        <f>IF(HC242&lt;&gt;"",MAX(HP$14:HP241)+1,0)</f>
        <v>0</v>
      </c>
      <c r="HQ242" s="293">
        <f>IF(HD242&lt;&gt;"",MAX(HQ$14:HQ241)+1,0)</f>
        <v>0</v>
      </c>
      <c r="HR242" s="293">
        <f>IF(HE242&lt;&gt;"",MAX(HR$14:HR241)+1,0)</f>
        <v>0</v>
      </c>
      <c r="HS242" s="293">
        <f>IF(HF242&lt;&gt;"",MAX(HS$14:HS241)+1,0)</f>
        <v>0</v>
      </c>
      <c r="HT242" s="293">
        <f>IF(HG242&lt;&gt;"",MAX(HT$14:HT241)+1,0)</f>
        <v>0</v>
      </c>
      <c r="HU242" s="293">
        <f>IF(HH242&lt;&gt;"",MAX(HU$14:HU241)+1,0)</f>
        <v>0</v>
      </c>
      <c r="HV242" s="293">
        <f>IF(HI242&lt;&gt;"",MAX(HV$14:HV241)+1,0)</f>
        <v>0</v>
      </c>
      <c r="HW242" s="293">
        <f>IF(HJ242&lt;&gt;"",MAX(HW$14:HW241)+1,0)</f>
        <v>0</v>
      </c>
      <c r="HX242" s="293">
        <f>IF(HK242&lt;&gt;"",MAX(HX$14:HX241)+1,0)</f>
        <v>0</v>
      </c>
      <c r="HY242" s="293">
        <f>IF(HL242&lt;&gt;"",MAX(HY$14:HY241)+1,0)</f>
        <v>0</v>
      </c>
      <c r="HZ242" s="75" t="str">
        <f t="shared" si="450"/>
        <v/>
      </c>
      <c r="IA242" s="75" t="str">
        <f t="shared" si="451"/>
        <v/>
      </c>
      <c r="IB242" s="75" t="str">
        <f t="shared" si="452"/>
        <v/>
      </c>
      <c r="IC242" s="75" t="str">
        <f t="shared" si="453"/>
        <v/>
      </c>
      <c r="ID242" s="395" t="str">
        <f t="shared" si="454"/>
        <v/>
      </c>
      <c r="IE242" s="394">
        <f>IF(ISNUMBER(MATCH(GA242,$IC$15:$IC$313,0)),0,MAX(IE$14:IE241)+1)</f>
        <v>0</v>
      </c>
      <c r="IF242" s="394" t="str">
        <f t="shared" si="455"/>
        <v/>
      </c>
      <c r="IG242" s="383"/>
      <c r="IH242" s="80"/>
      <c r="II242" s="19"/>
      <c r="IJ242" s="282"/>
      <c r="IK242" s="71"/>
      <c r="IL242" s="19"/>
      <c r="IM242" s="19"/>
      <c r="IN242" s="19"/>
      <c r="IO242" s="19"/>
      <c r="IP242" s="19"/>
      <c r="IQ242" s="19"/>
      <c r="IR242" s="19"/>
      <c r="IS242" s="19"/>
      <c r="IT242" s="19"/>
      <c r="IU242" s="19"/>
      <c r="IV242" s="19"/>
      <c r="IW242" s="19"/>
      <c r="IX242" s="19"/>
      <c r="IY242" s="19"/>
      <c r="IZ242" s="19"/>
      <c r="JW242" s="71"/>
      <c r="JX242" s="293" t="str">
        <f>IF(AND(ISNUMBER(JX$14),ISNUMBER(MATCH($IC242,DJ$15:DJ$313,0))),$IC242,"")</f>
        <v/>
      </c>
      <c r="JY242" s="293" t="str">
        <f>IF(AND(ISNUMBER(JY$14),ISNUMBER(MATCH($IC242,DK$15:DK$313,0))),$IC242,"")</f>
        <v/>
      </c>
      <c r="JZ242" s="293" t="str">
        <f>IF(AND(ISNUMBER(JZ$14),ISNUMBER(MATCH($IC242,DL$15:DL$313,0))),$IC242,"")</f>
        <v/>
      </c>
      <c r="KA242" s="293" t="str">
        <f>IF(AND(ISNUMBER(KA$14),ISNUMBER(MATCH($IC242,DM$15:DM$313,0))),$IC242,"")</f>
        <v/>
      </c>
      <c r="KB242" s="293" t="str">
        <f>IF(AND(ISNUMBER(KB$14),ISNUMBER(MATCH($IC242,DN$15:DN$313,0))),$IC242,"")</f>
        <v/>
      </c>
      <c r="KC242" s="293" t="str">
        <f>IF(AND(ISNUMBER(KC$14),ISNUMBER(MATCH($IC242,DO$15:DO$313,0))),$IC242,"")</f>
        <v/>
      </c>
      <c r="KD242" s="293" t="str">
        <f>IF(AND(ISNUMBER(KD$14),ISNUMBER(MATCH($IC242,DP$15:DP$313,0))),$IC242,"")</f>
        <v/>
      </c>
      <c r="KE242" s="293" t="str">
        <f>IF(AND(ISNUMBER(KE$14),ISNUMBER(MATCH($IC242,DQ$15:DQ$313,0))),$IC242,"")</f>
        <v/>
      </c>
      <c r="KF242" s="293" t="str">
        <f>IF(AND(ISNUMBER(KF$14),ISNUMBER(MATCH($IC242,DR$15:DR$313,0))),$IC242,"")</f>
        <v/>
      </c>
      <c r="KG242" s="293" t="str">
        <f>IF(AND(ISNUMBER(KG$14),ISNUMBER(MATCH($IC242,DS$15:DS$313,0))),$IC242,"")</f>
        <v/>
      </c>
      <c r="KH242" s="293" t="str">
        <f>IF(AND(ISNUMBER(KH$14),ISNUMBER(MATCH($IC242,DT$15:DT$313,0))),$IC242,"")</f>
        <v/>
      </c>
      <c r="KI242" s="293" t="str">
        <f>IF(AND(ISNUMBER(KI$14),ISNUMBER(MATCH($IC242,DU$15:DU$313,0))),$IC242,"")</f>
        <v/>
      </c>
      <c r="KJ242" s="293" t="str">
        <f>IF(AND(ISNUMBER(KJ$14),ISNUMBER(MATCH($IC242,DV$15:DV$313,0))),$IC242,"")</f>
        <v/>
      </c>
      <c r="KK242" s="293" t="str">
        <f>IF(AND(ISNUMBER(KK$14),ISNUMBER(MATCH($IC242,DW$15:DW$313,0))),$IC242,"")</f>
        <v/>
      </c>
      <c r="KL242" s="293" t="str">
        <f>IF(AND(ISNUMBER(KL$14),ISNUMBER(MATCH($IC242,DX$15:DX$313,0))),$IC242,"")</f>
        <v/>
      </c>
      <c r="KM242" s="293" t="str">
        <f>IF(AND(ISNUMBER(KM$14),ISNUMBER(MATCH($IC242,DY$15:DY$313,0))),$IC242,"")</f>
        <v/>
      </c>
      <c r="KN242" s="293" t="str">
        <f>IF(AND(ISNUMBER(KN$14),ISNUMBER(MATCH($IC242,DZ$15:DZ$313,0))),$IC242,"")</f>
        <v/>
      </c>
      <c r="KO242" s="293" t="str">
        <f>IF(AND(ISNUMBER(KO$14),ISNUMBER(MATCH($IC242,EA$15:EA$313,0))),$IC242,"")</f>
        <v/>
      </c>
      <c r="KP242" s="293" t="str">
        <f>IF(AND(ISNUMBER(KP$14),ISNUMBER(MATCH($IC242,EB$15:EB$313,0))),$IC242,"")</f>
        <v/>
      </c>
      <c r="KQ242" s="293" t="str">
        <f>IF(AND(ISNUMBER(KQ$14),ISNUMBER(MATCH($IC242,EC$15:EC$313,0))),$IC242,"")</f>
        <v/>
      </c>
      <c r="KR242" s="293" t="str">
        <f>IF(AND(ISNUMBER(KR$14),ISNUMBER(MATCH($IC242,ED$15:ED$313,0))),$IC242,"")</f>
        <v/>
      </c>
      <c r="KS242" s="293" t="str">
        <f>IF(AND(ISNUMBER(KS$14),ISNUMBER(MATCH($IC242,EE$15:EE$313,0))),$IC242,"")</f>
        <v/>
      </c>
      <c r="KT242" s="293" t="str">
        <f>IF(AND(ISNUMBER(KT$14),ISNUMBER(MATCH($IC242,EF$15:EF$313,0))),$IC242,"")</f>
        <v/>
      </c>
      <c r="KU242" s="293" t="str">
        <f>IF(AND(ISNUMBER(KU$14),ISNUMBER(MATCH($IC242,EG$15:EG$313,0))),$IC242,"")</f>
        <v/>
      </c>
      <c r="KV242" s="293" t="str">
        <f>IF(AND(ISNUMBER(KV$14),ISNUMBER(MATCH($IC242,EH$15:EH$313,0))),$IC242,"")</f>
        <v/>
      </c>
      <c r="KW242" s="293" t="str">
        <f>IF(AND(ISNUMBER(KW$14),ISNUMBER(MATCH($IC242,EI$15:EI$313,0))),$IC242,"")</f>
        <v/>
      </c>
      <c r="KX242" s="293" t="str">
        <f>IF(AND(ISNUMBER(KX$14),ISNUMBER(MATCH($IC242,EJ$15:EJ$313,0))),$IC242,"")</f>
        <v/>
      </c>
      <c r="KY242" s="293" t="str">
        <f>IF(AND(ISNUMBER(KY$14),ISNUMBER(MATCH($IC242,EK$15:EK$313,0))),$IC242,"")</f>
        <v/>
      </c>
      <c r="KZ242" s="293"/>
      <c r="LA242" s="293"/>
      <c r="LB242" s="293"/>
      <c r="LC242" s="75">
        <f>COUNTIF(JX242:KY242,"="&amp;IC242)</f>
        <v>0</v>
      </c>
      <c r="LD242" s="71"/>
      <c r="LE242" s="71"/>
      <c r="LF242" s="71"/>
      <c r="LG242" s="71"/>
      <c r="LH242" s="71"/>
      <c r="LI242" s="71"/>
      <c r="LJ242" s="71"/>
      <c r="LK242" s="71"/>
      <c r="LL242" s="71"/>
      <c r="LM242" s="71"/>
      <c r="LN242" s="71"/>
      <c r="LO242" s="71"/>
      <c r="LP242" s="71"/>
      <c r="LQ242" s="71"/>
    </row>
    <row r="243" spans="1:329" ht="6" customHeight="1" x14ac:dyDescent="0.25">
      <c r="A243" s="80"/>
      <c r="B243" s="305">
        <f t="shared" si="456"/>
        <v>229</v>
      </c>
      <c r="C243" s="207" t="s">
        <v>738</v>
      </c>
      <c r="D243" s="207" t="s">
        <v>776</v>
      </c>
      <c r="E243" s="71"/>
      <c r="F243" s="260"/>
      <c r="G243" s="261"/>
      <c r="H243" s="262"/>
      <c r="I243" s="260"/>
      <c r="J243" s="261"/>
      <c r="K243" s="262"/>
      <c r="L243" s="260"/>
      <c r="M243" s="261"/>
      <c r="N243" s="262"/>
      <c r="O243" s="260"/>
      <c r="P243" s="261"/>
      <c r="Q243" s="262"/>
      <c r="R243" s="260"/>
      <c r="S243" s="261"/>
      <c r="T243" s="262"/>
      <c r="U243" s="260"/>
      <c r="V243" s="261"/>
      <c r="W243" s="262"/>
      <c r="X243" s="260"/>
      <c r="Y243" s="261"/>
      <c r="Z243" s="262"/>
      <c r="AA243" s="260"/>
      <c r="AB243" s="261"/>
      <c r="AC243" s="262"/>
      <c r="AD243" s="260"/>
      <c r="AE243" s="261"/>
      <c r="AF243" s="262"/>
      <c r="AG243" s="260"/>
      <c r="AH243" s="261"/>
      <c r="AI243" s="262"/>
      <c r="AJ243" s="260"/>
      <c r="AK243" s="261"/>
      <c r="AL243" s="262"/>
      <c r="AM243" s="260"/>
      <c r="AN243" s="261"/>
      <c r="AO243" s="262"/>
      <c r="AP243" s="283"/>
      <c r="AQ243" s="356"/>
      <c r="AR243" s="351"/>
      <c r="AS243" s="283"/>
      <c r="AT243" s="356"/>
      <c r="AU243" s="351"/>
      <c r="AV243" s="260"/>
      <c r="AW243" s="261"/>
      <c r="AX243" s="262"/>
      <c r="AY243" s="260"/>
      <c r="AZ243" s="261"/>
      <c r="BA243" s="262"/>
      <c r="BB243" s="260"/>
      <c r="BC243" s="261"/>
      <c r="BD243" s="262"/>
      <c r="BE243" s="260"/>
      <c r="BF243" s="261"/>
      <c r="BG243" s="262"/>
      <c r="BH243" s="260"/>
      <c r="BI243" s="261"/>
      <c r="BJ243" s="262"/>
      <c r="BK243" s="260"/>
      <c r="BL243" s="261"/>
      <c r="BM243" s="262"/>
      <c r="BN243" s="260"/>
      <c r="BO243" s="261"/>
      <c r="BP243" s="262"/>
      <c r="BQ243" s="260"/>
      <c r="BR243" s="261"/>
      <c r="BS243" s="262"/>
      <c r="BT243" s="260"/>
      <c r="BU243" s="261"/>
      <c r="BV243" s="262"/>
      <c r="BW243" s="260"/>
      <c r="BX243" s="261"/>
      <c r="BY243" s="262"/>
      <c r="BZ243" s="260"/>
      <c r="CA243" s="261"/>
      <c r="CB243" s="262"/>
      <c r="CC243" s="260"/>
      <c r="CD243" s="261"/>
      <c r="CE243" s="262"/>
      <c r="CF243" s="376" t="s">
        <v>2</v>
      </c>
      <c r="CG243" s="229"/>
      <c r="CH243" s="230"/>
      <c r="CI243" s="7" t="str">
        <f t="shared" si="361"/>
        <v/>
      </c>
      <c r="CJ243" s="7" t="str">
        <f t="shared" si="362"/>
        <v/>
      </c>
      <c r="CK243" s="7" t="str">
        <f t="shared" si="363"/>
        <v/>
      </c>
      <c r="CL243" s="7" t="str">
        <f t="shared" si="364"/>
        <v/>
      </c>
      <c r="CM243" s="7" t="str">
        <f t="shared" si="365"/>
        <v/>
      </c>
      <c r="CN243" s="7" t="str">
        <f t="shared" si="366"/>
        <v/>
      </c>
      <c r="CO243" s="7" t="str">
        <f t="shared" si="367"/>
        <v/>
      </c>
      <c r="CP243" s="7" t="str">
        <f t="shared" si="368"/>
        <v/>
      </c>
      <c r="CQ243" s="7" t="str">
        <f t="shared" si="369"/>
        <v/>
      </c>
      <c r="CR243" s="7" t="str">
        <f t="shared" si="370"/>
        <v/>
      </c>
      <c r="CS243" s="7" t="str">
        <f t="shared" si="371"/>
        <v/>
      </c>
      <c r="CT243" s="7" t="str">
        <f t="shared" si="372"/>
        <v/>
      </c>
      <c r="CU243" s="7">
        <f t="shared" si="373"/>
        <v>43</v>
      </c>
      <c r="CV243" s="7">
        <f t="shared" si="374"/>
        <v>43</v>
      </c>
      <c r="CW243" s="7">
        <f t="shared" si="375"/>
        <v>43</v>
      </c>
      <c r="CX243" s="7">
        <f t="shared" si="376"/>
        <v>43</v>
      </c>
      <c r="CY243" s="7">
        <f t="shared" si="377"/>
        <v>43</v>
      </c>
      <c r="CZ243" s="7" t="str">
        <f t="shared" si="378"/>
        <v/>
      </c>
      <c r="DA243" s="7" t="str">
        <f t="shared" si="379"/>
        <v/>
      </c>
      <c r="DB243" s="7" t="str">
        <f t="shared" si="380"/>
        <v/>
      </c>
      <c r="DC243" s="7" t="str">
        <f t="shared" si="381"/>
        <v/>
      </c>
      <c r="DD243" s="7" t="str">
        <f t="shared" si="382"/>
        <v/>
      </c>
      <c r="DE243" s="7" t="str">
        <f t="shared" si="383"/>
        <v/>
      </c>
      <c r="DF243" s="7" t="str">
        <f t="shared" si="384"/>
        <v/>
      </c>
      <c r="DG243" s="7" t="str">
        <f t="shared" si="385"/>
        <v/>
      </c>
      <c r="DH243" s="7" t="str">
        <f t="shared" si="386"/>
        <v/>
      </c>
      <c r="DI243" s="65" t="s">
        <v>2</v>
      </c>
      <c r="DJ243" s="309" t="str">
        <f t="shared" si="387"/>
        <v>-</v>
      </c>
      <c r="DK243" s="309" t="str">
        <f t="shared" si="388"/>
        <v>-</v>
      </c>
      <c r="DL243" s="309" t="str">
        <f t="shared" si="389"/>
        <v>-</v>
      </c>
      <c r="DM243" s="309" t="str">
        <f t="shared" si="390"/>
        <v>-</v>
      </c>
      <c r="DN243" s="309" t="str">
        <f t="shared" si="391"/>
        <v>-</v>
      </c>
      <c r="DO243" s="309" t="str">
        <f t="shared" si="392"/>
        <v>-</v>
      </c>
      <c r="DP243" s="309" t="str">
        <f t="shared" si="393"/>
        <v>-</v>
      </c>
      <c r="DQ243" s="309" t="str">
        <f t="shared" si="394"/>
        <v>-</v>
      </c>
      <c r="DR243" s="309" t="str">
        <f t="shared" si="395"/>
        <v>-</v>
      </c>
      <c r="DS243" s="309" t="str">
        <f t="shared" si="396"/>
        <v>-</v>
      </c>
      <c r="DT243" s="309" t="str">
        <f t="shared" si="397"/>
        <v>-</v>
      </c>
      <c r="DU243" s="309" t="str">
        <f t="shared" si="398"/>
        <v>-</v>
      </c>
      <c r="DV243" s="309" t="str">
        <f t="shared" si="399"/>
        <v>WEL</v>
      </c>
      <c r="DW243" s="309" t="str">
        <f t="shared" si="400"/>
        <v>WEL</v>
      </c>
      <c r="DX243" s="309" t="str">
        <f t="shared" si="401"/>
        <v>WEL</v>
      </c>
      <c r="DY243" s="309" t="str">
        <f t="shared" si="402"/>
        <v>WEL</v>
      </c>
      <c r="DZ243" s="309" t="str">
        <f t="shared" si="403"/>
        <v>WEL</v>
      </c>
      <c r="EA243" s="309" t="str">
        <f t="shared" si="404"/>
        <v>-</v>
      </c>
      <c r="EB243" s="309" t="str">
        <f t="shared" si="405"/>
        <v>-</v>
      </c>
      <c r="EC243" s="309" t="str">
        <f t="shared" si="406"/>
        <v>-</v>
      </c>
      <c r="ED243" s="309" t="str">
        <f t="shared" si="407"/>
        <v>-</v>
      </c>
      <c r="EE243" s="309" t="str">
        <f t="shared" si="408"/>
        <v>-</v>
      </c>
      <c r="EF243" s="309" t="str">
        <f t="shared" si="409"/>
        <v>-</v>
      </c>
      <c r="EG243" s="309" t="str">
        <f t="shared" si="410"/>
        <v>-</v>
      </c>
      <c r="EH243" s="309" t="str">
        <f t="shared" si="411"/>
        <v>-</v>
      </c>
      <c r="EI243" s="309" t="str">
        <f t="shared" si="412"/>
        <v>-</v>
      </c>
      <c r="EJ243" s="7"/>
      <c r="EK243" s="7"/>
      <c r="EL243" s="7"/>
      <c r="EM243" s="34"/>
      <c r="EN243" s="66" t="str">
        <f t="shared" si="413"/>
        <v>-</v>
      </c>
      <c r="EO243" s="66" t="str">
        <f t="shared" si="414"/>
        <v>-</v>
      </c>
      <c r="EP243" s="66" t="str">
        <f t="shared" si="415"/>
        <v>-</v>
      </c>
      <c r="EQ243" s="66" t="str">
        <f t="shared" si="416"/>
        <v>-</v>
      </c>
      <c r="ER243" s="66" t="str">
        <f t="shared" si="417"/>
        <v>-</v>
      </c>
      <c r="ES243" s="66" t="str">
        <f t="shared" si="418"/>
        <v>-</v>
      </c>
      <c r="ET243" s="66" t="str">
        <f t="shared" si="419"/>
        <v>-</v>
      </c>
      <c r="EU243" s="66" t="str">
        <f t="shared" si="420"/>
        <v>-</v>
      </c>
      <c r="EV243" s="66" t="str">
        <f t="shared" si="421"/>
        <v>-</v>
      </c>
      <c r="EW243" s="66" t="str">
        <f t="shared" si="422"/>
        <v>-</v>
      </c>
      <c r="EX243" s="66" t="str">
        <f t="shared" si="423"/>
        <v>-</v>
      </c>
      <c r="EY243" s="66" t="str">
        <f t="shared" si="424"/>
        <v>-</v>
      </c>
      <c r="EZ243" s="66" t="str">
        <f t="shared" si="425"/>
        <v>---------</v>
      </c>
      <c r="FA243" s="66" t="str">
        <f t="shared" si="426"/>
        <v>---------</v>
      </c>
      <c r="FB243" s="66" t="str">
        <f t="shared" si="427"/>
        <v>---------</v>
      </c>
      <c r="FC243" s="66" t="str">
        <f t="shared" si="428"/>
        <v>---------</v>
      </c>
      <c r="FD243" s="66">
        <f t="shared" si="429"/>
        <v>0</v>
      </c>
      <c r="FE243" s="66" t="str">
        <f t="shared" si="430"/>
        <v>-</v>
      </c>
      <c r="FF243" s="66" t="str">
        <f t="shared" si="431"/>
        <v>-</v>
      </c>
      <c r="FG243" s="66" t="str">
        <f t="shared" si="432"/>
        <v>-</v>
      </c>
      <c r="FH243" s="66" t="str">
        <f t="shared" si="433"/>
        <v>-</v>
      </c>
      <c r="FI243" s="66" t="str">
        <f t="shared" si="434"/>
        <v>-</v>
      </c>
      <c r="FJ243" s="66" t="str">
        <f t="shared" si="435"/>
        <v>-</v>
      </c>
      <c r="FK243" s="66" t="str">
        <f t="shared" si="436"/>
        <v>-</v>
      </c>
      <c r="FL243" s="66" t="str">
        <f t="shared" si="437"/>
        <v>-</v>
      </c>
      <c r="FM243" s="66" t="str">
        <f t="shared" si="438"/>
        <v>-</v>
      </c>
      <c r="FN243" s="7"/>
      <c r="FO243" s="7"/>
      <c r="FP243" s="7"/>
      <c r="FQ243" s="97"/>
      <c r="FR243" s="71"/>
      <c r="FS243" s="7">
        <f>IF(ISNUMBER(INDEX($CI$15:$DI$314,$B243,GC$5)),MAX(FS$14:FS242)+1,0)</f>
        <v>0</v>
      </c>
      <c r="FT243" s="7" t="str">
        <f t="shared" si="439"/>
        <v/>
      </c>
      <c r="FU243" s="7" t="str">
        <f t="shared" si="440"/>
        <v/>
      </c>
      <c r="FV243" s="291">
        <f t="shared" si="441"/>
        <v>229</v>
      </c>
      <c r="FW243" s="291" t="str">
        <f t="shared" si="442"/>
        <v/>
      </c>
      <c r="FX243" s="291"/>
      <c r="FY243" s="85" t="str">
        <f t="shared" si="443"/>
        <v/>
      </c>
      <c r="FZ243" s="338">
        <f t="shared" si="444"/>
        <v>0</v>
      </c>
      <c r="GA243" s="316" t="str">
        <f t="shared" si="445"/>
        <v/>
      </c>
      <c r="GB243" s="28" t="str">
        <f t="shared" si="446"/>
        <v/>
      </c>
      <c r="GC243" s="243"/>
      <c r="GD243" s="72"/>
      <c r="GE243" s="72"/>
      <c r="GF243" s="72"/>
      <c r="GG243" s="72"/>
      <c r="GH243" s="72"/>
      <c r="GI243" s="72"/>
      <c r="GJ243" s="72"/>
      <c r="GK243" s="72"/>
      <c r="GL243" s="72"/>
      <c r="GM243" s="72"/>
      <c r="GN243" s="72"/>
      <c r="GO243" s="279" t="str">
        <f>IF(IF(ISNUMBER(MATCH(INDEX($HA243:$LB243,1,GO$14),$GA$15:$GA$313,0)),1,"")=1,INDEX($HA243:$LB243,1,GO$14),"")</f>
        <v/>
      </c>
      <c r="GP243" s="286" t="str">
        <f t="shared" si="447"/>
        <v/>
      </c>
      <c r="GQ243" s="72"/>
      <c r="GR243" s="339" t="str">
        <f>IF(ISNUMBER(IF243),INDEX($GA$15:$GA$313,MATCH(IF243,$IE$15:$IE$190,0),1),"")</f>
        <v/>
      </c>
      <c r="GS243" s="341" t="str">
        <f t="shared" si="448"/>
        <v/>
      </c>
      <c r="GT243" s="340" t="str">
        <f t="shared" si="449"/>
        <v/>
      </c>
      <c r="GU243" s="72"/>
      <c r="GV243" s="72"/>
      <c r="GW243" s="72"/>
      <c r="GX243" s="72"/>
      <c r="GY243" s="72"/>
      <c r="GZ243" s="71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293">
        <f>IF(HA243&lt;&gt;"",MAX(HN$14:HN242)+1,0)</f>
        <v>0</v>
      </c>
      <c r="HO243" s="293">
        <f>IF(HB243&lt;&gt;"",MAX(HO$14:HO242)+1,0)</f>
        <v>0</v>
      </c>
      <c r="HP243" s="293">
        <f>IF(HC243&lt;&gt;"",MAX(HP$14:HP242)+1,0)</f>
        <v>0</v>
      </c>
      <c r="HQ243" s="293">
        <f>IF(HD243&lt;&gt;"",MAX(HQ$14:HQ242)+1,0)</f>
        <v>0</v>
      </c>
      <c r="HR243" s="293">
        <f>IF(HE243&lt;&gt;"",MAX(HR$14:HR242)+1,0)</f>
        <v>0</v>
      </c>
      <c r="HS243" s="293">
        <f>IF(HF243&lt;&gt;"",MAX(HS$14:HS242)+1,0)</f>
        <v>0</v>
      </c>
      <c r="HT243" s="293">
        <f>IF(HG243&lt;&gt;"",MAX(HT$14:HT242)+1,0)</f>
        <v>0</v>
      </c>
      <c r="HU243" s="293">
        <f>IF(HH243&lt;&gt;"",MAX(HU$14:HU242)+1,0)</f>
        <v>0</v>
      </c>
      <c r="HV243" s="293">
        <f>IF(HI243&lt;&gt;"",MAX(HV$14:HV242)+1,0)</f>
        <v>0</v>
      </c>
      <c r="HW243" s="293">
        <f>IF(HJ243&lt;&gt;"",MAX(HW$14:HW242)+1,0)</f>
        <v>0</v>
      </c>
      <c r="HX243" s="293">
        <f>IF(HK243&lt;&gt;"",MAX(HX$14:HX242)+1,0)</f>
        <v>0</v>
      </c>
      <c r="HY243" s="293">
        <f>IF(HL243&lt;&gt;"",MAX(HY$14:HY242)+1,0)</f>
        <v>0</v>
      </c>
      <c r="HZ243" s="75" t="str">
        <f t="shared" si="450"/>
        <v/>
      </c>
      <c r="IA243" s="75" t="str">
        <f t="shared" si="451"/>
        <v/>
      </c>
      <c r="IB243" s="75" t="str">
        <f t="shared" si="452"/>
        <v/>
      </c>
      <c r="IC243" s="75" t="str">
        <f t="shared" si="453"/>
        <v/>
      </c>
      <c r="ID243" s="395" t="str">
        <f t="shared" si="454"/>
        <v/>
      </c>
      <c r="IE243" s="394">
        <f>IF(ISNUMBER(MATCH(GA243,$IC$15:$IC$313,0)),0,MAX(IE$14:IE242)+1)</f>
        <v>0</v>
      </c>
      <c r="IF243" s="394" t="str">
        <f t="shared" si="455"/>
        <v/>
      </c>
      <c r="IG243" s="383"/>
      <c r="IH243" s="80"/>
      <c r="II243" s="19"/>
      <c r="IJ243" s="282"/>
      <c r="IK243" s="71"/>
      <c r="IL243" s="19"/>
      <c r="IM243" s="19"/>
      <c r="IN243" s="19"/>
      <c r="IO243" s="19"/>
      <c r="IP243" s="19"/>
      <c r="IQ243" s="19"/>
      <c r="IR243" s="19"/>
      <c r="IS243" s="19"/>
      <c r="IT243" s="19"/>
      <c r="IU243" s="19"/>
      <c r="IV243" s="19"/>
      <c r="IW243" s="19"/>
      <c r="IX243" s="19"/>
      <c r="IY243" s="19"/>
      <c r="IZ243" s="19"/>
      <c r="JW243" s="71"/>
      <c r="JX243" s="293" t="str">
        <f>IF(AND(ISNUMBER(JX$14),ISNUMBER(MATCH($IC243,DJ$15:DJ$313,0))),$IC243,"")</f>
        <v/>
      </c>
      <c r="JY243" s="293" t="str">
        <f>IF(AND(ISNUMBER(JY$14),ISNUMBER(MATCH($IC243,DK$15:DK$313,0))),$IC243,"")</f>
        <v/>
      </c>
      <c r="JZ243" s="293" t="str">
        <f>IF(AND(ISNUMBER(JZ$14),ISNUMBER(MATCH($IC243,DL$15:DL$313,0))),$IC243,"")</f>
        <v/>
      </c>
      <c r="KA243" s="293" t="str">
        <f>IF(AND(ISNUMBER(KA$14),ISNUMBER(MATCH($IC243,DM$15:DM$313,0))),$IC243,"")</f>
        <v/>
      </c>
      <c r="KB243" s="293" t="str">
        <f>IF(AND(ISNUMBER(KB$14),ISNUMBER(MATCH($IC243,DN$15:DN$313,0))),$IC243,"")</f>
        <v/>
      </c>
      <c r="KC243" s="293" t="str">
        <f>IF(AND(ISNUMBER(KC$14),ISNUMBER(MATCH($IC243,DO$15:DO$313,0))),$IC243,"")</f>
        <v/>
      </c>
      <c r="KD243" s="293" t="str">
        <f>IF(AND(ISNUMBER(KD$14),ISNUMBER(MATCH($IC243,DP$15:DP$313,0))),$IC243,"")</f>
        <v/>
      </c>
      <c r="KE243" s="293" t="str">
        <f>IF(AND(ISNUMBER(KE$14),ISNUMBER(MATCH($IC243,DQ$15:DQ$313,0))),$IC243,"")</f>
        <v/>
      </c>
      <c r="KF243" s="293" t="str">
        <f>IF(AND(ISNUMBER(KF$14),ISNUMBER(MATCH($IC243,DR$15:DR$313,0))),$IC243,"")</f>
        <v/>
      </c>
      <c r="KG243" s="293" t="str">
        <f>IF(AND(ISNUMBER(KG$14),ISNUMBER(MATCH($IC243,DS$15:DS$313,0))),$IC243,"")</f>
        <v/>
      </c>
      <c r="KH243" s="293" t="str">
        <f>IF(AND(ISNUMBER(KH$14),ISNUMBER(MATCH($IC243,DT$15:DT$313,0))),$IC243,"")</f>
        <v/>
      </c>
      <c r="KI243" s="293" t="str">
        <f>IF(AND(ISNUMBER(KI$14),ISNUMBER(MATCH($IC243,DU$15:DU$313,0))),$IC243,"")</f>
        <v/>
      </c>
      <c r="KJ243" s="293" t="str">
        <f>IF(AND(ISNUMBER(KJ$14),ISNUMBER(MATCH($IC243,DV$15:DV$313,0))),$IC243,"")</f>
        <v/>
      </c>
      <c r="KK243" s="293" t="str">
        <f>IF(AND(ISNUMBER(KK$14),ISNUMBER(MATCH($IC243,DW$15:DW$313,0))),$IC243,"")</f>
        <v/>
      </c>
      <c r="KL243" s="293" t="str">
        <f>IF(AND(ISNUMBER(KL$14),ISNUMBER(MATCH($IC243,DX$15:DX$313,0))),$IC243,"")</f>
        <v/>
      </c>
      <c r="KM243" s="293" t="str">
        <f>IF(AND(ISNUMBER(KM$14),ISNUMBER(MATCH($IC243,DY$15:DY$313,0))),$IC243,"")</f>
        <v/>
      </c>
      <c r="KN243" s="293" t="str">
        <f>IF(AND(ISNUMBER(KN$14),ISNUMBER(MATCH($IC243,DZ$15:DZ$313,0))),$IC243,"")</f>
        <v/>
      </c>
      <c r="KO243" s="293" t="str">
        <f>IF(AND(ISNUMBER(KO$14),ISNUMBER(MATCH($IC243,EA$15:EA$313,0))),$IC243,"")</f>
        <v/>
      </c>
      <c r="KP243" s="293" t="str">
        <f>IF(AND(ISNUMBER(KP$14),ISNUMBER(MATCH($IC243,EB$15:EB$313,0))),$IC243,"")</f>
        <v/>
      </c>
      <c r="KQ243" s="293" t="str">
        <f>IF(AND(ISNUMBER(KQ$14),ISNUMBER(MATCH($IC243,EC$15:EC$313,0))),$IC243,"")</f>
        <v/>
      </c>
      <c r="KR243" s="293" t="str">
        <f>IF(AND(ISNUMBER(KR$14),ISNUMBER(MATCH($IC243,ED$15:ED$313,0))),$IC243,"")</f>
        <v/>
      </c>
      <c r="KS243" s="293" t="str">
        <f>IF(AND(ISNUMBER(KS$14),ISNUMBER(MATCH($IC243,EE$15:EE$313,0))),$IC243,"")</f>
        <v/>
      </c>
      <c r="KT243" s="293" t="str">
        <f>IF(AND(ISNUMBER(KT$14),ISNUMBER(MATCH($IC243,EF$15:EF$313,0))),$IC243,"")</f>
        <v/>
      </c>
      <c r="KU243" s="293" t="str">
        <f>IF(AND(ISNUMBER(KU$14),ISNUMBER(MATCH($IC243,EG$15:EG$313,0))),$IC243,"")</f>
        <v/>
      </c>
      <c r="KV243" s="293" t="str">
        <f>IF(AND(ISNUMBER(KV$14),ISNUMBER(MATCH($IC243,EH$15:EH$313,0))),$IC243,"")</f>
        <v/>
      </c>
      <c r="KW243" s="293" t="str">
        <f>IF(AND(ISNUMBER(KW$14),ISNUMBER(MATCH($IC243,EI$15:EI$313,0))),$IC243,"")</f>
        <v/>
      </c>
      <c r="KX243" s="293" t="str">
        <f>IF(AND(ISNUMBER(KX$14),ISNUMBER(MATCH($IC243,EJ$15:EJ$313,0))),$IC243,"")</f>
        <v/>
      </c>
      <c r="KY243" s="293" t="str">
        <f>IF(AND(ISNUMBER(KY$14),ISNUMBER(MATCH($IC243,EK$15:EK$313,0))),$IC243,"")</f>
        <v/>
      </c>
      <c r="KZ243" s="293"/>
      <c r="LA243" s="293"/>
      <c r="LB243" s="293"/>
      <c r="LC243" s="75">
        <f>COUNTIF(JX243:KY243,"="&amp;IC243)</f>
        <v>0</v>
      </c>
      <c r="LD243" s="71"/>
      <c r="LE243" s="71"/>
      <c r="LF243" s="71"/>
      <c r="LG243" s="71"/>
      <c r="LH243" s="71"/>
      <c r="LI243" s="71"/>
      <c r="LJ243" s="71"/>
      <c r="LK243" s="71"/>
      <c r="LL243" s="71"/>
      <c r="LM243" s="71"/>
      <c r="LN243" s="71"/>
      <c r="LO243" s="71"/>
      <c r="LP243" s="71"/>
      <c r="LQ243" s="71"/>
    </row>
    <row r="244" spans="1:329" ht="6" customHeight="1" x14ac:dyDescent="0.25">
      <c r="A244" s="80"/>
      <c r="B244" s="305">
        <f t="shared" si="456"/>
        <v>230</v>
      </c>
      <c r="C244" s="207" t="s">
        <v>740</v>
      </c>
      <c r="D244" s="207" t="s">
        <v>777</v>
      </c>
      <c r="E244" s="71"/>
      <c r="F244" s="260"/>
      <c r="G244" s="261"/>
      <c r="H244" s="262"/>
      <c r="I244" s="260"/>
      <c r="J244" s="261"/>
      <c r="K244" s="262"/>
      <c r="L244" s="260"/>
      <c r="M244" s="261"/>
      <c r="N244" s="262"/>
      <c r="O244" s="260"/>
      <c r="P244" s="261"/>
      <c r="Q244" s="262"/>
      <c r="R244" s="260"/>
      <c r="S244" s="261"/>
      <c r="T244" s="262"/>
      <c r="U244" s="260"/>
      <c r="V244" s="261"/>
      <c r="W244" s="262"/>
      <c r="X244" s="260"/>
      <c r="Y244" s="261"/>
      <c r="Z244" s="262"/>
      <c r="AA244" s="260"/>
      <c r="AB244" s="261"/>
      <c r="AC244" s="262"/>
      <c r="AD244" s="260"/>
      <c r="AE244" s="261"/>
      <c r="AF244" s="262"/>
      <c r="AG244" s="260"/>
      <c r="AH244" s="261"/>
      <c r="AI244" s="262"/>
      <c r="AJ244" s="260"/>
      <c r="AK244" s="261"/>
      <c r="AL244" s="262"/>
      <c r="AM244" s="260"/>
      <c r="AN244" s="261"/>
      <c r="AO244" s="262"/>
      <c r="AP244" s="283"/>
      <c r="AQ244" s="356"/>
      <c r="AR244" s="351"/>
      <c r="AS244" s="283"/>
      <c r="AT244" s="356"/>
      <c r="AU244" s="351"/>
      <c r="AV244" s="260"/>
      <c r="AW244" s="261"/>
      <c r="AX244" s="262"/>
      <c r="AY244" s="260"/>
      <c r="AZ244" s="261"/>
      <c r="BA244" s="262"/>
      <c r="BB244" s="260"/>
      <c r="BC244" s="261"/>
      <c r="BD244" s="262"/>
      <c r="BE244" s="260"/>
      <c r="BF244" s="261"/>
      <c r="BG244" s="262"/>
      <c r="BH244" s="260"/>
      <c r="BI244" s="261"/>
      <c r="BJ244" s="262"/>
      <c r="BK244" s="260"/>
      <c r="BL244" s="261"/>
      <c r="BM244" s="262"/>
      <c r="BN244" s="260"/>
      <c r="BO244" s="261"/>
      <c r="BP244" s="262"/>
      <c r="BQ244" s="260"/>
      <c r="BR244" s="261"/>
      <c r="BS244" s="262"/>
      <c r="BT244" s="260"/>
      <c r="BU244" s="261"/>
      <c r="BV244" s="262"/>
      <c r="BW244" s="260"/>
      <c r="BX244" s="261"/>
      <c r="BY244" s="262"/>
      <c r="BZ244" s="260"/>
      <c r="CA244" s="261"/>
      <c r="CB244" s="262"/>
      <c r="CC244" s="260"/>
      <c r="CD244" s="261"/>
      <c r="CE244" s="262"/>
      <c r="CF244" s="376" t="s">
        <v>2</v>
      </c>
      <c r="CG244" s="229"/>
      <c r="CH244" s="230"/>
      <c r="CI244" s="7" t="str">
        <f t="shared" si="361"/>
        <v/>
      </c>
      <c r="CJ244" s="7" t="str">
        <f t="shared" si="362"/>
        <v/>
      </c>
      <c r="CK244" s="7" t="str">
        <f t="shared" si="363"/>
        <v/>
      </c>
      <c r="CL244" s="7" t="str">
        <f t="shared" si="364"/>
        <v/>
      </c>
      <c r="CM244" s="7" t="str">
        <f t="shared" si="365"/>
        <v/>
      </c>
      <c r="CN244" s="7" t="str">
        <f t="shared" si="366"/>
        <v/>
      </c>
      <c r="CO244" s="7" t="str">
        <f t="shared" si="367"/>
        <v/>
      </c>
      <c r="CP244" s="7" t="str">
        <f t="shared" si="368"/>
        <v/>
      </c>
      <c r="CQ244" s="7" t="str">
        <f t="shared" si="369"/>
        <v/>
      </c>
      <c r="CR244" s="7" t="str">
        <f t="shared" si="370"/>
        <v/>
      </c>
      <c r="CS244" s="7" t="str">
        <f t="shared" si="371"/>
        <v/>
      </c>
      <c r="CT244" s="7" t="str">
        <f t="shared" si="372"/>
        <v/>
      </c>
      <c r="CU244" s="7">
        <f t="shared" si="373"/>
        <v>24</v>
      </c>
      <c r="CV244" s="7">
        <f t="shared" si="374"/>
        <v>26</v>
      </c>
      <c r="CW244" s="7" t="str">
        <f t="shared" si="375"/>
        <v/>
      </c>
      <c r="CX244" s="7">
        <f t="shared" si="376"/>
        <v>50</v>
      </c>
      <c r="CY244" s="7">
        <f t="shared" si="377"/>
        <v>29</v>
      </c>
      <c r="CZ244" s="7" t="str">
        <f t="shared" si="378"/>
        <v/>
      </c>
      <c r="DA244" s="7" t="str">
        <f t="shared" si="379"/>
        <v/>
      </c>
      <c r="DB244" s="7" t="str">
        <f t="shared" si="380"/>
        <v/>
      </c>
      <c r="DC244" s="7" t="str">
        <f t="shared" si="381"/>
        <v/>
      </c>
      <c r="DD244" s="7" t="str">
        <f t="shared" si="382"/>
        <v/>
      </c>
      <c r="DE244" s="7" t="str">
        <f t="shared" si="383"/>
        <v/>
      </c>
      <c r="DF244" s="7" t="str">
        <f t="shared" si="384"/>
        <v/>
      </c>
      <c r="DG244" s="7" t="str">
        <f t="shared" si="385"/>
        <v/>
      </c>
      <c r="DH244" s="7" t="str">
        <f t="shared" si="386"/>
        <v/>
      </c>
      <c r="DI244" s="65" t="s">
        <v>2</v>
      </c>
      <c r="DJ244" s="309" t="str">
        <f t="shared" si="387"/>
        <v>-</v>
      </c>
      <c r="DK244" s="309" t="str">
        <f t="shared" si="388"/>
        <v>-</v>
      </c>
      <c r="DL244" s="309" t="str">
        <f t="shared" si="389"/>
        <v>-</v>
      </c>
      <c r="DM244" s="309" t="str">
        <f t="shared" si="390"/>
        <v>-</v>
      </c>
      <c r="DN244" s="309" t="str">
        <f t="shared" si="391"/>
        <v>-</v>
      </c>
      <c r="DO244" s="309" t="str">
        <f t="shared" si="392"/>
        <v>-</v>
      </c>
      <c r="DP244" s="309" t="str">
        <f t="shared" si="393"/>
        <v>-</v>
      </c>
      <c r="DQ244" s="309" t="str">
        <f t="shared" si="394"/>
        <v>-</v>
      </c>
      <c r="DR244" s="309" t="str">
        <f t="shared" si="395"/>
        <v>-</v>
      </c>
      <c r="DS244" s="309" t="str">
        <f t="shared" si="396"/>
        <v>-</v>
      </c>
      <c r="DT244" s="309" t="str">
        <f t="shared" si="397"/>
        <v>-</v>
      </c>
      <c r="DU244" s="309" t="str">
        <f t="shared" si="398"/>
        <v>-</v>
      </c>
      <c r="DV244" s="309" t="str">
        <f t="shared" si="399"/>
        <v>wel_spd</v>
      </c>
      <c r="DW244" s="309" t="str">
        <f t="shared" si="400"/>
        <v>wel_spd</v>
      </c>
      <c r="DX244" s="309" t="str">
        <f t="shared" si="401"/>
        <v>-</v>
      </c>
      <c r="DY244" s="309" t="str">
        <f t="shared" si="402"/>
        <v>wel_spd</v>
      </c>
      <c r="DZ244" s="309" t="str">
        <f t="shared" si="403"/>
        <v>wel_spd</v>
      </c>
      <c r="EA244" s="309" t="str">
        <f t="shared" si="404"/>
        <v>-</v>
      </c>
      <c r="EB244" s="309" t="str">
        <f t="shared" si="405"/>
        <v>-</v>
      </c>
      <c r="EC244" s="309" t="str">
        <f t="shared" si="406"/>
        <v>-</v>
      </c>
      <c r="ED244" s="309" t="str">
        <f t="shared" si="407"/>
        <v>-</v>
      </c>
      <c r="EE244" s="309" t="str">
        <f t="shared" si="408"/>
        <v>-</v>
      </c>
      <c r="EF244" s="309" t="str">
        <f t="shared" si="409"/>
        <v>-</v>
      </c>
      <c r="EG244" s="309" t="str">
        <f t="shared" si="410"/>
        <v>-</v>
      </c>
      <c r="EH244" s="309" t="str">
        <f t="shared" si="411"/>
        <v>-</v>
      </c>
      <c r="EI244" s="309" t="str">
        <f t="shared" si="412"/>
        <v>-</v>
      </c>
      <c r="EJ244" s="7"/>
      <c r="EK244" s="7"/>
      <c r="EL244" s="7"/>
      <c r="EM244" s="34"/>
      <c r="EN244" s="66" t="str">
        <f t="shared" si="413"/>
        <v>-</v>
      </c>
      <c r="EO244" s="66" t="str">
        <f t="shared" si="414"/>
        <v>-</v>
      </c>
      <c r="EP244" s="66" t="str">
        <f t="shared" si="415"/>
        <v>-</v>
      </c>
      <c r="EQ244" s="66" t="str">
        <f t="shared" si="416"/>
        <v>-</v>
      </c>
      <c r="ER244" s="66" t="str">
        <f t="shared" si="417"/>
        <v>-</v>
      </c>
      <c r="ES244" s="66" t="str">
        <f t="shared" si="418"/>
        <v>-</v>
      </c>
      <c r="ET244" s="66" t="str">
        <f t="shared" si="419"/>
        <v>-</v>
      </c>
      <c r="EU244" s="66" t="str">
        <f t="shared" si="420"/>
        <v>-</v>
      </c>
      <c r="EV244" s="66" t="str">
        <f t="shared" si="421"/>
        <v>-</v>
      </c>
      <c r="EW244" s="66" t="str">
        <f t="shared" si="422"/>
        <v>-</v>
      </c>
      <c r="EX244" s="66" t="str">
        <f t="shared" si="423"/>
        <v>-</v>
      </c>
      <c r="EY244" s="66" t="str">
        <f t="shared" si="424"/>
        <v>-</v>
      </c>
      <c r="EZ244" s="66" t="str">
        <f t="shared" si="425"/>
        <v>_spd</v>
      </c>
      <c r="FA244" s="66" t="str">
        <f t="shared" si="426"/>
        <v xml:space="preserve"> -35k</v>
      </c>
      <c r="FB244" s="66" t="str">
        <f t="shared" si="427"/>
        <v>-</v>
      </c>
      <c r="FC244" s="66" t="str">
        <f t="shared" si="428"/>
        <v>06.csv</v>
      </c>
      <c r="FD244" s="66" t="str">
        <f t="shared" si="429"/>
        <v>yes</v>
      </c>
      <c r="FE244" s="66" t="str">
        <f t="shared" si="430"/>
        <v>-</v>
      </c>
      <c r="FF244" s="66" t="str">
        <f t="shared" si="431"/>
        <v>-</v>
      </c>
      <c r="FG244" s="66" t="str">
        <f t="shared" si="432"/>
        <v>-</v>
      </c>
      <c r="FH244" s="66" t="str">
        <f t="shared" si="433"/>
        <v>-</v>
      </c>
      <c r="FI244" s="66" t="str">
        <f t="shared" si="434"/>
        <v>-</v>
      </c>
      <c r="FJ244" s="66" t="str">
        <f t="shared" si="435"/>
        <v>-</v>
      </c>
      <c r="FK244" s="66" t="str">
        <f t="shared" si="436"/>
        <v>-</v>
      </c>
      <c r="FL244" s="66" t="str">
        <f t="shared" si="437"/>
        <v>-</v>
      </c>
      <c r="FM244" s="66" t="str">
        <f t="shared" si="438"/>
        <v>-</v>
      </c>
      <c r="FN244" s="7"/>
      <c r="FO244" s="7"/>
      <c r="FP244" s="7"/>
      <c r="FQ244" s="97"/>
      <c r="FR244" s="71"/>
      <c r="FS244" s="7">
        <f>IF(ISNUMBER(INDEX($CI$15:$DI$314,$B244,GC$5)),MAX(FS$14:FS243)+1,0)</f>
        <v>0</v>
      </c>
      <c r="FT244" s="7" t="str">
        <f t="shared" si="439"/>
        <v/>
      </c>
      <c r="FU244" s="7" t="str">
        <f t="shared" si="440"/>
        <v/>
      </c>
      <c r="FV244" s="291">
        <f t="shared" si="441"/>
        <v>230</v>
      </c>
      <c r="FW244" s="291" t="str">
        <f t="shared" si="442"/>
        <v/>
      </c>
      <c r="FX244" s="291"/>
      <c r="FY244" s="85" t="str">
        <f t="shared" si="443"/>
        <v/>
      </c>
      <c r="FZ244" s="338">
        <f t="shared" si="444"/>
        <v>0</v>
      </c>
      <c r="GA244" s="316" t="str">
        <f t="shared" si="445"/>
        <v/>
      </c>
      <c r="GB244" s="28" t="str">
        <f t="shared" si="446"/>
        <v/>
      </c>
      <c r="GC244" s="243"/>
      <c r="GD244" s="72"/>
      <c r="GE244" s="72"/>
      <c r="GF244" s="72"/>
      <c r="GG244" s="72"/>
      <c r="GH244" s="72"/>
      <c r="GI244" s="72"/>
      <c r="GJ244" s="72"/>
      <c r="GK244" s="72"/>
      <c r="GL244" s="72"/>
      <c r="GM244" s="72"/>
      <c r="GN244" s="72"/>
      <c r="GO244" s="279" t="str">
        <f>IF(IF(ISNUMBER(MATCH(INDEX($HA244:$LB244,1,GO$14),$GA$15:$GA$313,0)),1,"")=1,INDEX($HA244:$LB244,1,GO$14),"")</f>
        <v/>
      </c>
      <c r="GP244" s="286" t="str">
        <f t="shared" si="447"/>
        <v/>
      </c>
      <c r="GQ244" s="72"/>
      <c r="GR244" s="339" t="str">
        <f>IF(ISNUMBER(IF244),INDEX($GA$15:$GA$313,MATCH(IF244,$IE$15:$IE$190,0),1),"")</f>
        <v/>
      </c>
      <c r="GS244" s="341" t="str">
        <f t="shared" si="448"/>
        <v/>
      </c>
      <c r="GT244" s="340" t="str">
        <f t="shared" si="449"/>
        <v/>
      </c>
      <c r="GU244" s="72"/>
      <c r="GV244" s="72"/>
      <c r="GW244" s="72"/>
      <c r="GX244" s="72"/>
      <c r="GY244" s="72"/>
      <c r="GZ244" s="71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293">
        <f>IF(HA244&lt;&gt;"",MAX(HN$14:HN243)+1,0)</f>
        <v>0</v>
      </c>
      <c r="HO244" s="293">
        <f>IF(HB244&lt;&gt;"",MAX(HO$14:HO243)+1,0)</f>
        <v>0</v>
      </c>
      <c r="HP244" s="293">
        <f>IF(HC244&lt;&gt;"",MAX(HP$14:HP243)+1,0)</f>
        <v>0</v>
      </c>
      <c r="HQ244" s="293">
        <f>IF(HD244&lt;&gt;"",MAX(HQ$14:HQ243)+1,0)</f>
        <v>0</v>
      </c>
      <c r="HR244" s="293">
        <f>IF(HE244&lt;&gt;"",MAX(HR$14:HR243)+1,0)</f>
        <v>0</v>
      </c>
      <c r="HS244" s="293">
        <f>IF(HF244&lt;&gt;"",MAX(HS$14:HS243)+1,0)</f>
        <v>0</v>
      </c>
      <c r="HT244" s="293">
        <f>IF(HG244&lt;&gt;"",MAX(HT$14:HT243)+1,0)</f>
        <v>0</v>
      </c>
      <c r="HU244" s="293">
        <f>IF(HH244&lt;&gt;"",MAX(HU$14:HU243)+1,0)</f>
        <v>0</v>
      </c>
      <c r="HV244" s="293">
        <f>IF(HI244&lt;&gt;"",MAX(HV$14:HV243)+1,0)</f>
        <v>0</v>
      </c>
      <c r="HW244" s="293">
        <f>IF(HJ244&lt;&gt;"",MAX(HW$14:HW243)+1,0)</f>
        <v>0</v>
      </c>
      <c r="HX244" s="293">
        <f>IF(HK244&lt;&gt;"",MAX(HX$14:HX243)+1,0)</f>
        <v>0</v>
      </c>
      <c r="HY244" s="293">
        <f>IF(HL244&lt;&gt;"",MAX(HY$14:HY243)+1,0)</f>
        <v>0</v>
      </c>
      <c r="HZ244" s="75" t="str">
        <f t="shared" si="450"/>
        <v/>
      </c>
      <c r="IA244" s="75" t="str">
        <f t="shared" si="451"/>
        <v/>
      </c>
      <c r="IB244" s="75" t="str">
        <f t="shared" si="452"/>
        <v/>
      </c>
      <c r="IC244" s="75" t="str">
        <f t="shared" si="453"/>
        <v/>
      </c>
      <c r="ID244" s="395" t="str">
        <f t="shared" si="454"/>
        <v/>
      </c>
      <c r="IE244" s="394">
        <f>IF(ISNUMBER(MATCH(GA244,$IC$15:$IC$313,0)),0,MAX(IE$14:IE243)+1)</f>
        <v>0</v>
      </c>
      <c r="IF244" s="394" t="str">
        <f t="shared" si="455"/>
        <v/>
      </c>
      <c r="IG244" s="383"/>
      <c r="IH244" s="80"/>
      <c r="II244" s="19"/>
      <c r="IJ244" s="282"/>
      <c r="IK244" s="71"/>
      <c r="IL244" s="19"/>
      <c r="IM244" s="19"/>
      <c r="IN244" s="19"/>
      <c r="IO244" s="19"/>
      <c r="IP244" s="19"/>
      <c r="IQ244" s="19"/>
      <c r="IR244" s="19"/>
      <c r="IS244" s="19"/>
      <c r="IT244" s="19"/>
      <c r="IU244" s="19"/>
      <c r="IV244" s="19"/>
      <c r="IW244" s="19"/>
      <c r="IX244" s="19"/>
      <c r="IY244" s="19"/>
      <c r="IZ244" s="19"/>
      <c r="JW244" s="71"/>
      <c r="JX244" s="293" t="str">
        <f>IF(AND(ISNUMBER(JX$14),ISNUMBER(MATCH($IC244,DJ$15:DJ$313,0))),$IC244,"")</f>
        <v/>
      </c>
      <c r="JY244" s="293" t="str">
        <f>IF(AND(ISNUMBER(JY$14),ISNUMBER(MATCH($IC244,DK$15:DK$313,0))),$IC244,"")</f>
        <v/>
      </c>
      <c r="JZ244" s="293" t="str">
        <f>IF(AND(ISNUMBER(JZ$14),ISNUMBER(MATCH($IC244,DL$15:DL$313,0))),$IC244,"")</f>
        <v/>
      </c>
      <c r="KA244" s="293" t="str">
        <f>IF(AND(ISNUMBER(KA$14),ISNUMBER(MATCH($IC244,DM$15:DM$313,0))),$IC244,"")</f>
        <v/>
      </c>
      <c r="KB244" s="293" t="str">
        <f>IF(AND(ISNUMBER(KB$14),ISNUMBER(MATCH($IC244,DN$15:DN$313,0))),$IC244,"")</f>
        <v/>
      </c>
      <c r="KC244" s="293" t="str">
        <f>IF(AND(ISNUMBER(KC$14),ISNUMBER(MATCH($IC244,DO$15:DO$313,0))),$IC244,"")</f>
        <v/>
      </c>
      <c r="KD244" s="293" t="str">
        <f>IF(AND(ISNUMBER(KD$14),ISNUMBER(MATCH($IC244,DP$15:DP$313,0))),$IC244,"")</f>
        <v/>
      </c>
      <c r="KE244" s="293" t="str">
        <f>IF(AND(ISNUMBER(KE$14),ISNUMBER(MATCH($IC244,DQ$15:DQ$313,0))),$IC244,"")</f>
        <v/>
      </c>
      <c r="KF244" s="293" t="str">
        <f>IF(AND(ISNUMBER(KF$14),ISNUMBER(MATCH($IC244,DR$15:DR$313,0))),$IC244,"")</f>
        <v/>
      </c>
      <c r="KG244" s="293" t="str">
        <f>IF(AND(ISNUMBER(KG$14),ISNUMBER(MATCH($IC244,DS$15:DS$313,0))),$IC244,"")</f>
        <v/>
      </c>
      <c r="KH244" s="293" t="str">
        <f>IF(AND(ISNUMBER(KH$14),ISNUMBER(MATCH($IC244,DT$15:DT$313,0))),$IC244,"")</f>
        <v/>
      </c>
      <c r="KI244" s="293" t="str">
        <f>IF(AND(ISNUMBER(KI$14),ISNUMBER(MATCH($IC244,DU$15:DU$313,0))),$IC244,"")</f>
        <v/>
      </c>
      <c r="KJ244" s="293" t="str">
        <f>IF(AND(ISNUMBER(KJ$14),ISNUMBER(MATCH($IC244,DV$15:DV$313,0))),$IC244,"")</f>
        <v/>
      </c>
      <c r="KK244" s="293" t="str">
        <f>IF(AND(ISNUMBER(KK$14),ISNUMBER(MATCH($IC244,DW$15:DW$313,0))),$IC244,"")</f>
        <v/>
      </c>
      <c r="KL244" s="293" t="str">
        <f>IF(AND(ISNUMBER(KL$14),ISNUMBER(MATCH($IC244,DX$15:DX$313,0))),$IC244,"")</f>
        <v/>
      </c>
      <c r="KM244" s="293" t="str">
        <f>IF(AND(ISNUMBER(KM$14),ISNUMBER(MATCH($IC244,DY$15:DY$313,0))),$IC244,"")</f>
        <v/>
      </c>
      <c r="KN244" s="293" t="str">
        <f>IF(AND(ISNUMBER(KN$14),ISNUMBER(MATCH($IC244,DZ$15:DZ$313,0))),$IC244,"")</f>
        <v/>
      </c>
      <c r="KO244" s="293" t="str">
        <f>IF(AND(ISNUMBER(KO$14),ISNUMBER(MATCH($IC244,EA$15:EA$313,0))),$IC244,"")</f>
        <v/>
      </c>
      <c r="KP244" s="293" t="str">
        <f>IF(AND(ISNUMBER(KP$14),ISNUMBER(MATCH($IC244,EB$15:EB$313,0))),$IC244,"")</f>
        <v/>
      </c>
      <c r="KQ244" s="293" t="str">
        <f>IF(AND(ISNUMBER(KQ$14),ISNUMBER(MATCH($IC244,EC$15:EC$313,0))),$IC244,"")</f>
        <v/>
      </c>
      <c r="KR244" s="293" t="str">
        <f>IF(AND(ISNUMBER(KR$14),ISNUMBER(MATCH($IC244,ED$15:ED$313,0))),$IC244,"")</f>
        <v/>
      </c>
      <c r="KS244" s="293" t="str">
        <f>IF(AND(ISNUMBER(KS$14),ISNUMBER(MATCH($IC244,EE$15:EE$313,0))),$IC244,"")</f>
        <v/>
      </c>
      <c r="KT244" s="293" t="str">
        <f>IF(AND(ISNUMBER(KT$14),ISNUMBER(MATCH($IC244,EF$15:EF$313,0))),$IC244,"")</f>
        <v/>
      </c>
      <c r="KU244" s="293" t="str">
        <f>IF(AND(ISNUMBER(KU$14),ISNUMBER(MATCH($IC244,EG$15:EG$313,0))),$IC244,"")</f>
        <v/>
      </c>
      <c r="KV244" s="293" t="str">
        <f>IF(AND(ISNUMBER(KV$14),ISNUMBER(MATCH($IC244,EH$15:EH$313,0))),$IC244,"")</f>
        <v/>
      </c>
      <c r="KW244" s="293" t="str">
        <f>IF(AND(ISNUMBER(KW$14),ISNUMBER(MATCH($IC244,EI$15:EI$313,0))),$IC244,"")</f>
        <v/>
      </c>
      <c r="KX244" s="293" t="str">
        <f>IF(AND(ISNUMBER(KX$14),ISNUMBER(MATCH($IC244,EJ$15:EJ$313,0))),$IC244,"")</f>
        <v/>
      </c>
      <c r="KY244" s="293" t="str">
        <f>IF(AND(ISNUMBER(KY$14),ISNUMBER(MATCH($IC244,EK$15:EK$313,0))),$IC244,"")</f>
        <v/>
      </c>
      <c r="KZ244" s="293"/>
      <c r="LA244" s="293"/>
      <c r="LB244" s="293"/>
      <c r="LC244" s="75">
        <f>COUNTIF(JX244:KY244,"="&amp;IC244)</f>
        <v>0</v>
      </c>
      <c r="LD244" s="71"/>
      <c r="LE244" s="71"/>
      <c r="LF244" s="71"/>
      <c r="LG244" s="71"/>
      <c r="LH244" s="71"/>
      <c r="LI244" s="71"/>
      <c r="LJ244" s="71"/>
      <c r="LK244" s="71"/>
      <c r="LL244" s="71"/>
      <c r="LM244" s="71"/>
      <c r="LN244" s="71"/>
      <c r="LO244" s="71"/>
      <c r="LP244" s="71"/>
      <c r="LQ244" s="71"/>
    </row>
    <row r="245" spans="1:329" ht="6" customHeight="1" x14ac:dyDescent="0.25">
      <c r="A245" s="80"/>
      <c r="B245" s="305">
        <f t="shared" si="456"/>
        <v>231</v>
      </c>
      <c r="C245" s="207" t="s">
        <v>739</v>
      </c>
      <c r="D245" s="207" t="s">
        <v>751</v>
      </c>
      <c r="E245" s="71"/>
      <c r="F245" s="260"/>
      <c r="G245" s="261"/>
      <c r="H245" s="262"/>
      <c r="I245" s="260"/>
      <c r="J245" s="261"/>
      <c r="K245" s="262"/>
      <c r="L245" s="260"/>
      <c r="M245" s="261"/>
      <c r="N245" s="262"/>
      <c r="O245" s="260"/>
      <c r="P245" s="261"/>
      <c r="Q245" s="262"/>
      <c r="R245" s="260"/>
      <c r="S245" s="261"/>
      <c r="T245" s="262"/>
      <c r="U245" s="260"/>
      <c r="V245" s="261"/>
      <c r="W245" s="262"/>
      <c r="X245" s="260"/>
      <c r="Y245" s="261"/>
      <c r="Z245" s="262"/>
      <c r="AA245" s="260"/>
      <c r="AB245" s="261"/>
      <c r="AC245" s="262"/>
      <c r="AD245" s="260"/>
      <c r="AE245" s="261"/>
      <c r="AF245" s="262"/>
      <c r="AG245" s="260"/>
      <c r="AH245" s="261"/>
      <c r="AI245" s="262"/>
      <c r="AJ245" s="260"/>
      <c r="AK245" s="261"/>
      <c r="AL245" s="262"/>
      <c r="AM245" s="260"/>
      <c r="AN245" s="261"/>
      <c r="AO245" s="262"/>
      <c r="AP245" s="283"/>
      <c r="AQ245" s="356"/>
      <c r="AR245" s="351"/>
      <c r="AS245" s="283"/>
      <c r="AT245" s="356"/>
      <c r="AU245" s="351"/>
      <c r="AV245" s="260"/>
      <c r="AW245" s="261"/>
      <c r="AX245" s="262"/>
      <c r="AY245" s="260"/>
      <c r="AZ245" s="261"/>
      <c r="BA245" s="262"/>
      <c r="BB245" s="260"/>
      <c r="BC245" s="261"/>
      <c r="BD245" s="262"/>
      <c r="BE245" s="260"/>
      <c r="BF245" s="261"/>
      <c r="BG245" s="262"/>
      <c r="BH245" s="260"/>
      <c r="BI245" s="261"/>
      <c r="BJ245" s="262"/>
      <c r="BK245" s="260"/>
      <c r="BL245" s="261"/>
      <c r="BM245" s="262"/>
      <c r="BN245" s="260"/>
      <c r="BO245" s="261"/>
      <c r="BP245" s="262"/>
      <c r="BQ245" s="260"/>
      <c r="BR245" s="261"/>
      <c r="BS245" s="262"/>
      <c r="BT245" s="260"/>
      <c r="BU245" s="261"/>
      <c r="BV245" s="262"/>
      <c r="BW245" s="260"/>
      <c r="BX245" s="261"/>
      <c r="BY245" s="262"/>
      <c r="BZ245" s="260"/>
      <c r="CA245" s="261"/>
      <c r="CB245" s="262"/>
      <c r="CC245" s="260"/>
      <c r="CD245" s="261"/>
      <c r="CE245" s="262"/>
      <c r="CF245" s="376" t="s">
        <v>2</v>
      </c>
      <c r="CG245" s="229"/>
      <c r="CH245" s="230"/>
      <c r="CI245" s="7" t="str">
        <f t="shared" si="361"/>
        <v/>
      </c>
      <c r="CJ245" s="7" t="str">
        <f t="shared" si="362"/>
        <v/>
      </c>
      <c r="CK245" s="7" t="str">
        <f t="shared" si="363"/>
        <v/>
      </c>
      <c r="CL245" s="7" t="str">
        <f t="shared" si="364"/>
        <v/>
      </c>
      <c r="CM245" s="7" t="str">
        <f t="shared" si="365"/>
        <v/>
      </c>
      <c r="CN245" s="7" t="str">
        <f t="shared" si="366"/>
        <v/>
      </c>
      <c r="CO245" s="7" t="str">
        <f t="shared" si="367"/>
        <v/>
      </c>
      <c r="CP245" s="7" t="str">
        <f t="shared" si="368"/>
        <v/>
      </c>
      <c r="CQ245" s="7" t="str">
        <f t="shared" si="369"/>
        <v/>
      </c>
      <c r="CR245" s="7" t="str">
        <f t="shared" si="370"/>
        <v/>
      </c>
      <c r="CS245" s="7" t="str">
        <f t="shared" si="371"/>
        <v/>
      </c>
      <c r="CT245" s="7" t="str">
        <f t="shared" si="372"/>
        <v/>
      </c>
      <c r="CU245" s="7">
        <f t="shared" si="373"/>
        <v>40</v>
      </c>
      <c r="CV245" s="7" t="str">
        <f t="shared" si="374"/>
        <v/>
      </c>
      <c r="CW245" s="7">
        <f t="shared" si="375"/>
        <v>40</v>
      </c>
      <c r="CX245" s="7" t="str">
        <f t="shared" si="376"/>
        <v/>
      </c>
      <c r="CY245" s="7" t="str">
        <f t="shared" si="377"/>
        <v/>
      </c>
      <c r="CZ245" s="7" t="str">
        <f t="shared" si="378"/>
        <v/>
      </c>
      <c r="DA245" s="7" t="str">
        <f t="shared" si="379"/>
        <v/>
      </c>
      <c r="DB245" s="7" t="str">
        <f t="shared" si="380"/>
        <v/>
      </c>
      <c r="DC245" s="7" t="str">
        <f t="shared" si="381"/>
        <v/>
      </c>
      <c r="DD245" s="7" t="str">
        <f t="shared" si="382"/>
        <v/>
      </c>
      <c r="DE245" s="7" t="str">
        <f t="shared" si="383"/>
        <v/>
      </c>
      <c r="DF245" s="7" t="str">
        <f t="shared" si="384"/>
        <v/>
      </c>
      <c r="DG245" s="7" t="str">
        <f t="shared" si="385"/>
        <v/>
      </c>
      <c r="DH245" s="7" t="str">
        <f t="shared" si="386"/>
        <v/>
      </c>
      <c r="DI245" s="65" t="s">
        <v>2</v>
      </c>
      <c r="DJ245" s="309" t="str">
        <f t="shared" si="387"/>
        <v>-</v>
      </c>
      <c r="DK245" s="309" t="str">
        <f t="shared" si="388"/>
        <v>-</v>
      </c>
      <c r="DL245" s="309" t="str">
        <f t="shared" si="389"/>
        <v>-</v>
      </c>
      <c r="DM245" s="309" t="str">
        <f t="shared" si="390"/>
        <v>-</v>
      </c>
      <c r="DN245" s="309" t="str">
        <f t="shared" si="391"/>
        <v>-</v>
      </c>
      <c r="DO245" s="309" t="str">
        <f t="shared" si="392"/>
        <v>-</v>
      </c>
      <c r="DP245" s="309" t="str">
        <f t="shared" si="393"/>
        <v>-</v>
      </c>
      <c r="DQ245" s="309" t="str">
        <f t="shared" si="394"/>
        <v>-</v>
      </c>
      <c r="DR245" s="309" t="str">
        <f t="shared" si="395"/>
        <v>-</v>
      </c>
      <c r="DS245" s="309" t="str">
        <f t="shared" si="396"/>
        <v>-</v>
      </c>
      <c r="DT245" s="309" t="str">
        <f t="shared" si="397"/>
        <v>-</v>
      </c>
      <c r="DU245" s="309" t="str">
        <f t="shared" si="398"/>
        <v>-</v>
      </c>
      <c r="DV245" s="309" t="str">
        <f t="shared" si="399"/>
        <v>DRN</v>
      </c>
      <c r="DW245" s="309" t="str">
        <f t="shared" si="400"/>
        <v>-</v>
      </c>
      <c r="DX245" s="309" t="str">
        <f t="shared" si="401"/>
        <v>DRN</v>
      </c>
      <c r="DY245" s="309" t="str">
        <f t="shared" si="402"/>
        <v>-</v>
      </c>
      <c r="DZ245" s="309" t="str">
        <f t="shared" si="403"/>
        <v>-</v>
      </c>
      <c r="EA245" s="309" t="str">
        <f t="shared" si="404"/>
        <v>-</v>
      </c>
      <c r="EB245" s="309" t="str">
        <f t="shared" si="405"/>
        <v>-</v>
      </c>
      <c r="EC245" s="309" t="str">
        <f t="shared" si="406"/>
        <v>-</v>
      </c>
      <c r="ED245" s="309" t="str">
        <f t="shared" si="407"/>
        <v>-</v>
      </c>
      <c r="EE245" s="309" t="str">
        <f t="shared" si="408"/>
        <v>-</v>
      </c>
      <c r="EF245" s="309" t="str">
        <f t="shared" si="409"/>
        <v>-</v>
      </c>
      <c r="EG245" s="309" t="str">
        <f t="shared" si="410"/>
        <v>-</v>
      </c>
      <c r="EH245" s="309" t="str">
        <f t="shared" si="411"/>
        <v>-</v>
      </c>
      <c r="EI245" s="309" t="str">
        <f t="shared" si="412"/>
        <v>-</v>
      </c>
      <c r="EJ245" s="7"/>
      <c r="EK245" s="7"/>
      <c r="EL245" s="7"/>
      <c r="EM245" s="34"/>
      <c r="EN245" s="66" t="str">
        <f t="shared" si="413"/>
        <v>-</v>
      </c>
      <c r="EO245" s="66" t="str">
        <f t="shared" si="414"/>
        <v>-</v>
      </c>
      <c r="EP245" s="66" t="str">
        <f t="shared" si="415"/>
        <v>-</v>
      </c>
      <c r="EQ245" s="66" t="str">
        <f t="shared" si="416"/>
        <v>-</v>
      </c>
      <c r="ER245" s="66" t="str">
        <f t="shared" si="417"/>
        <v>-</v>
      </c>
      <c r="ES245" s="66" t="str">
        <f t="shared" si="418"/>
        <v>-</v>
      </c>
      <c r="ET245" s="66" t="str">
        <f t="shared" si="419"/>
        <v>-</v>
      </c>
      <c r="EU245" s="66" t="str">
        <f t="shared" si="420"/>
        <v>-</v>
      </c>
      <c r="EV245" s="66" t="str">
        <f t="shared" si="421"/>
        <v>-</v>
      </c>
      <c r="EW245" s="66" t="str">
        <f t="shared" si="422"/>
        <v>-</v>
      </c>
      <c r="EX245" s="66" t="str">
        <f t="shared" si="423"/>
        <v>-</v>
      </c>
      <c r="EY245" s="66" t="str">
        <f t="shared" si="424"/>
        <v>-</v>
      </c>
      <c r="EZ245" s="66" t="str">
        <f t="shared" si="425"/>
        <v>---------</v>
      </c>
      <c r="FA245" s="66" t="str">
        <f t="shared" si="426"/>
        <v>-</v>
      </c>
      <c r="FB245" s="66" t="str">
        <f t="shared" si="427"/>
        <v>---------</v>
      </c>
      <c r="FC245" s="66" t="str">
        <f t="shared" si="428"/>
        <v>-</v>
      </c>
      <c r="FD245" s="66" t="str">
        <f t="shared" si="429"/>
        <v>-</v>
      </c>
      <c r="FE245" s="66" t="str">
        <f t="shared" si="430"/>
        <v>-</v>
      </c>
      <c r="FF245" s="66" t="str">
        <f t="shared" si="431"/>
        <v>-</v>
      </c>
      <c r="FG245" s="66" t="str">
        <f t="shared" si="432"/>
        <v>-</v>
      </c>
      <c r="FH245" s="66" t="str">
        <f t="shared" si="433"/>
        <v>-</v>
      </c>
      <c r="FI245" s="66" t="str">
        <f t="shared" si="434"/>
        <v>-</v>
      </c>
      <c r="FJ245" s="66" t="str">
        <f t="shared" si="435"/>
        <v>-</v>
      </c>
      <c r="FK245" s="66" t="str">
        <f t="shared" si="436"/>
        <v>-</v>
      </c>
      <c r="FL245" s="66" t="str">
        <f t="shared" si="437"/>
        <v>-</v>
      </c>
      <c r="FM245" s="66" t="str">
        <f t="shared" si="438"/>
        <v>-</v>
      </c>
      <c r="FN245" s="7"/>
      <c r="FO245" s="7"/>
      <c r="FP245" s="7"/>
      <c r="FQ245" s="97"/>
      <c r="FR245" s="71"/>
      <c r="FS245" s="7">
        <f>IF(ISNUMBER(INDEX($CI$15:$DI$314,$B245,GC$5)),MAX(FS$14:FS244)+1,0)</f>
        <v>0</v>
      </c>
      <c r="FT245" s="7" t="str">
        <f t="shared" si="439"/>
        <v/>
      </c>
      <c r="FU245" s="7" t="str">
        <f t="shared" si="440"/>
        <v/>
      </c>
      <c r="FV245" s="291">
        <f t="shared" si="441"/>
        <v>231</v>
      </c>
      <c r="FW245" s="291" t="str">
        <f t="shared" si="442"/>
        <v/>
      </c>
      <c r="FX245" s="291"/>
      <c r="FY245" s="85" t="str">
        <f t="shared" si="443"/>
        <v/>
      </c>
      <c r="FZ245" s="338">
        <f t="shared" si="444"/>
        <v>0</v>
      </c>
      <c r="GA245" s="316" t="str">
        <f t="shared" si="445"/>
        <v/>
      </c>
      <c r="GB245" s="28" t="str">
        <f t="shared" si="446"/>
        <v/>
      </c>
      <c r="GC245" s="243"/>
      <c r="GD245" s="72"/>
      <c r="GE245" s="72"/>
      <c r="GF245" s="72"/>
      <c r="GG245" s="72"/>
      <c r="GH245" s="72"/>
      <c r="GI245" s="72"/>
      <c r="GJ245" s="72"/>
      <c r="GK245" s="72"/>
      <c r="GL245" s="72"/>
      <c r="GM245" s="72"/>
      <c r="GN245" s="72"/>
      <c r="GO245" s="279" t="str">
        <f>IF(IF(ISNUMBER(MATCH(INDEX($HA245:$LB245,1,GO$14),$GA$15:$GA$313,0)),1,"")=1,INDEX($HA245:$LB245,1,GO$14),"")</f>
        <v/>
      </c>
      <c r="GP245" s="286" t="str">
        <f t="shared" si="447"/>
        <v/>
      </c>
      <c r="GQ245" s="72"/>
      <c r="GR245" s="339" t="str">
        <f>IF(ISNUMBER(IF245),INDEX($GA$15:$GA$313,MATCH(IF245,$IE$15:$IE$190,0),1),"")</f>
        <v/>
      </c>
      <c r="GS245" s="341" t="str">
        <f t="shared" si="448"/>
        <v/>
      </c>
      <c r="GT245" s="340" t="str">
        <f t="shared" si="449"/>
        <v/>
      </c>
      <c r="GU245" s="72"/>
      <c r="GV245" s="72"/>
      <c r="GW245" s="72"/>
      <c r="GX245" s="72"/>
      <c r="GY245" s="72"/>
      <c r="GZ245" s="71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293">
        <f>IF(HA245&lt;&gt;"",MAX(HN$14:HN244)+1,0)</f>
        <v>0</v>
      </c>
      <c r="HO245" s="293">
        <f>IF(HB245&lt;&gt;"",MAX(HO$14:HO244)+1,0)</f>
        <v>0</v>
      </c>
      <c r="HP245" s="293">
        <f>IF(HC245&lt;&gt;"",MAX(HP$14:HP244)+1,0)</f>
        <v>0</v>
      </c>
      <c r="HQ245" s="293">
        <f>IF(HD245&lt;&gt;"",MAX(HQ$14:HQ244)+1,0)</f>
        <v>0</v>
      </c>
      <c r="HR245" s="293">
        <f>IF(HE245&lt;&gt;"",MAX(HR$14:HR244)+1,0)</f>
        <v>0</v>
      </c>
      <c r="HS245" s="293">
        <f>IF(HF245&lt;&gt;"",MAX(HS$14:HS244)+1,0)</f>
        <v>0</v>
      </c>
      <c r="HT245" s="293">
        <f>IF(HG245&lt;&gt;"",MAX(HT$14:HT244)+1,0)</f>
        <v>0</v>
      </c>
      <c r="HU245" s="293">
        <f>IF(HH245&lt;&gt;"",MAX(HU$14:HU244)+1,0)</f>
        <v>0</v>
      </c>
      <c r="HV245" s="293">
        <f>IF(HI245&lt;&gt;"",MAX(HV$14:HV244)+1,0)</f>
        <v>0</v>
      </c>
      <c r="HW245" s="293">
        <f>IF(HJ245&lt;&gt;"",MAX(HW$14:HW244)+1,0)</f>
        <v>0</v>
      </c>
      <c r="HX245" s="293">
        <f>IF(HK245&lt;&gt;"",MAX(HX$14:HX244)+1,0)</f>
        <v>0</v>
      </c>
      <c r="HY245" s="293">
        <f>IF(HL245&lt;&gt;"",MAX(HY$14:HY244)+1,0)</f>
        <v>0</v>
      </c>
      <c r="HZ245" s="75" t="str">
        <f t="shared" si="450"/>
        <v/>
      </c>
      <c r="IA245" s="75" t="str">
        <f t="shared" si="451"/>
        <v/>
      </c>
      <c r="IB245" s="75" t="str">
        <f t="shared" si="452"/>
        <v/>
      </c>
      <c r="IC245" s="75" t="str">
        <f t="shared" si="453"/>
        <v/>
      </c>
      <c r="ID245" s="395" t="str">
        <f t="shared" si="454"/>
        <v/>
      </c>
      <c r="IE245" s="394">
        <f>IF(ISNUMBER(MATCH(GA245,$IC$15:$IC$313,0)),0,MAX(IE$14:IE244)+1)</f>
        <v>0</v>
      </c>
      <c r="IF245" s="394" t="str">
        <f t="shared" si="455"/>
        <v/>
      </c>
      <c r="IG245" s="383"/>
      <c r="IH245" s="80"/>
      <c r="II245" s="19"/>
      <c r="IJ245" s="282"/>
      <c r="IK245" s="71"/>
      <c r="IL245" s="19"/>
      <c r="IM245" s="19"/>
      <c r="IN245" s="19"/>
      <c r="IO245" s="19"/>
      <c r="IP245" s="19"/>
      <c r="IQ245" s="19"/>
      <c r="IR245" s="19"/>
      <c r="IS245" s="19"/>
      <c r="IT245" s="19"/>
      <c r="IU245" s="19"/>
      <c r="IV245" s="19"/>
      <c r="IW245" s="19"/>
      <c r="IX245" s="19"/>
      <c r="IY245" s="19"/>
      <c r="IZ245" s="19"/>
      <c r="JW245" s="71"/>
      <c r="JX245" s="293" t="str">
        <f>IF(AND(ISNUMBER(JX$14),ISNUMBER(MATCH($IC245,DJ$15:DJ$313,0))),$IC245,"")</f>
        <v/>
      </c>
      <c r="JY245" s="293" t="str">
        <f>IF(AND(ISNUMBER(JY$14),ISNUMBER(MATCH($IC245,DK$15:DK$313,0))),$IC245,"")</f>
        <v/>
      </c>
      <c r="JZ245" s="293" t="str">
        <f>IF(AND(ISNUMBER(JZ$14),ISNUMBER(MATCH($IC245,DL$15:DL$313,0))),$IC245,"")</f>
        <v/>
      </c>
      <c r="KA245" s="293" t="str">
        <f>IF(AND(ISNUMBER(KA$14),ISNUMBER(MATCH($IC245,DM$15:DM$313,0))),$IC245,"")</f>
        <v/>
      </c>
      <c r="KB245" s="293" t="str">
        <f>IF(AND(ISNUMBER(KB$14),ISNUMBER(MATCH($IC245,DN$15:DN$313,0))),$IC245,"")</f>
        <v/>
      </c>
      <c r="KC245" s="293" t="str">
        <f>IF(AND(ISNUMBER(KC$14),ISNUMBER(MATCH($IC245,DO$15:DO$313,0))),$IC245,"")</f>
        <v/>
      </c>
      <c r="KD245" s="293" t="str">
        <f>IF(AND(ISNUMBER(KD$14),ISNUMBER(MATCH($IC245,DP$15:DP$313,0))),$IC245,"")</f>
        <v/>
      </c>
      <c r="KE245" s="293" t="str">
        <f>IF(AND(ISNUMBER(KE$14),ISNUMBER(MATCH($IC245,DQ$15:DQ$313,0))),$IC245,"")</f>
        <v/>
      </c>
      <c r="KF245" s="293" t="str">
        <f>IF(AND(ISNUMBER(KF$14),ISNUMBER(MATCH($IC245,DR$15:DR$313,0))),$IC245,"")</f>
        <v/>
      </c>
      <c r="KG245" s="293" t="str">
        <f>IF(AND(ISNUMBER(KG$14),ISNUMBER(MATCH($IC245,DS$15:DS$313,0))),$IC245,"")</f>
        <v/>
      </c>
      <c r="KH245" s="293" t="str">
        <f>IF(AND(ISNUMBER(KH$14),ISNUMBER(MATCH($IC245,DT$15:DT$313,0))),$IC245,"")</f>
        <v/>
      </c>
      <c r="KI245" s="293" t="str">
        <f>IF(AND(ISNUMBER(KI$14),ISNUMBER(MATCH($IC245,DU$15:DU$313,0))),$IC245,"")</f>
        <v/>
      </c>
      <c r="KJ245" s="293" t="str">
        <f>IF(AND(ISNUMBER(KJ$14),ISNUMBER(MATCH($IC245,DV$15:DV$313,0))),$IC245,"")</f>
        <v/>
      </c>
      <c r="KK245" s="293" t="str">
        <f>IF(AND(ISNUMBER(KK$14),ISNUMBER(MATCH($IC245,DW$15:DW$313,0))),$IC245,"")</f>
        <v/>
      </c>
      <c r="KL245" s="293" t="str">
        <f>IF(AND(ISNUMBER(KL$14),ISNUMBER(MATCH($IC245,DX$15:DX$313,0))),$IC245,"")</f>
        <v/>
      </c>
      <c r="KM245" s="293" t="str">
        <f>IF(AND(ISNUMBER(KM$14),ISNUMBER(MATCH($IC245,DY$15:DY$313,0))),$IC245,"")</f>
        <v/>
      </c>
      <c r="KN245" s="293" t="str">
        <f>IF(AND(ISNUMBER(KN$14),ISNUMBER(MATCH($IC245,DZ$15:DZ$313,0))),$IC245,"")</f>
        <v/>
      </c>
      <c r="KO245" s="293" t="str">
        <f>IF(AND(ISNUMBER(KO$14),ISNUMBER(MATCH($IC245,EA$15:EA$313,0))),$IC245,"")</f>
        <v/>
      </c>
      <c r="KP245" s="293" t="str">
        <f>IF(AND(ISNUMBER(KP$14),ISNUMBER(MATCH($IC245,EB$15:EB$313,0))),$IC245,"")</f>
        <v/>
      </c>
      <c r="KQ245" s="293" t="str">
        <f>IF(AND(ISNUMBER(KQ$14),ISNUMBER(MATCH($IC245,EC$15:EC$313,0))),$IC245,"")</f>
        <v/>
      </c>
      <c r="KR245" s="293" t="str">
        <f>IF(AND(ISNUMBER(KR$14),ISNUMBER(MATCH($IC245,ED$15:ED$313,0))),$IC245,"")</f>
        <v/>
      </c>
      <c r="KS245" s="293" t="str">
        <f>IF(AND(ISNUMBER(KS$14),ISNUMBER(MATCH($IC245,EE$15:EE$313,0))),$IC245,"")</f>
        <v/>
      </c>
      <c r="KT245" s="293" t="str">
        <f>IF(AND(ISNUMBER(KT$14),ISNUMBER(MATCH($IC245,EF$15:EF$313,0))),$IC245,"")</f>
        <v/>
      </c>
      <c r="KU245" s="293" t="str">
        <f>IF(AND(ISNUMBER(KU$14),ISNUMBER(MATCH($IC245,EG$15:EG$313,0))),$IC245,"")</f>
        <v/>
      </c>
      <c r="KV245" s="293" t="str">
        <f>IF(AND(ISNUMBER(KV$14),ISNUMBER(MATCH($IC245,EH$15:EH$313,0))),$IC245,"")</f>
        <v/>
      </c>
      <c r="KW245" s="293" t="str">
        <f>IF(AND(ISNUMBER(KW$14),ISNUMBER(MATCH($IC245,EI$15:EI$313,0))),$IC245,"")</f>
        <v/>
      </c>
      <c r="KX245" s="293" t="str">
        <f>IF(AND(ISNUMBER(KX$14),ISNUMBER(MATCH($IC245,EJ$15:EJ$313,0))),$IC245,"")</f>
        <v/>
      </c>
      <c r="KY245" s="293" t="str">
        <f>IF(AND(ISNUMBER(KY$14),ISNUMBER(MATCH($IC245,EK$15:EK$313,0))),$IC245,"")</f>
        <v/>
      </c>
      <c r="KZ245" s="293"/>
      <c r="LA245" s="293"/>
      <c r="LB245" s="293"/>
      <c r="LC245" s="75">
        <f>COUNTIF(JX245:KY245,"="&amp;IC245)</f>
        <v>0</v>
      </c>
      <c r="LD245" s="71"/>
      <c r="LE245" s="71"/>
      <c r="LF245" s="71"/>
      <c r="LG245" s="71"/>
      <c r="LH245" s="71"/>
      <c r="LI245" s="71"/>
      <c r="LJ245" s="71"/>
      <c r="LK245" s="71"/>
      <c r="LL245" s="71"/>
      <c r="LM245" s="71"/>
      <c r="LN245" s="71"/>
      <c r="LO245" s="71"/>
      <c r="LP245" s="71"/>
      <c r="LQ245" s="71"/>
    </row>
    <row r="246" spans="1:329" ht="6" customHeight="1" x14ac:dyDescent="0.25">
      <c r="A246" s="80"/>
      <c r="B246" s="305">
        <f t="shared" si="456"/>
        <v>232</v>
      </c>
      <c r="C246" s="207" t="s">
        <v>741</v>
      </c>
      <c r="D246" s="207" t="s">
        <v>777</v>
      </c>
      <c r="E246" s="71"/>
      <c r="F246" s="260"/>
      <c r="G246" s="261"/>
      <c r="H246" s="262"/>
      <c r="I246" s="260"/>
      <c r="J246" s="261"/>
      <c r="K246" s="262"/>
      <c r="L246" s="260"/>
      <c r="M246" s="261"/>
      <c r="N246" s="262"/>
      <c r="O246" s="260"/>
      <c r="P246" s="261"/>
      <c r="Q246" s="262"/>
      <c r="R246" s="260"/>
      <c r="S246" s="261"/>
      <c r="T246" s="262"/>
      <c r="U246" s="260"/>
      <c r="V246" s="261"/>
      <c r="W246" s="262"/>
      <c r="X246" s="260"/>
      <c r="Y246" s="261"/>
      <c r="Z246" s="262"/>
      <c r="AA246" s="260"/>
      <c r="AB246" s="261"/>
      <c r="AC246" s="262"/>
      <c r="AD246" s="260"/>
      <c r="AE246" s="261"/>
      <c r="AF246" s="262"/>
      <c r="AG246" s="260"/>
      <c r="AH246" s="261"/>
      <c r="AI246" s="262"/>
      <c r="AJ246" s="260"/>
      <c r="AK246" s="261"/>
      <c r="AL246" s="262"/>
      <c r="AM246" s="260"/>
      <c r="AN246" s="261"/>
      <c r="AO246" s="262"/>
      <c r="AP246" s="283"/>
      <c r="AQ246" s="356"/>
      <c r="AR246" s="351"/>
      <c r="AS246" s="283"/>
      <c r="AT246" s="356"/>
      <c r="AU246" s="351"/>
      <c r="AV246" s="260"/>
      <c r="AW246" s="261"/>
      <c r="AX246" s="262"/>
      <c r="AY246" s="260"/>
      <c r="AZ246" s="261"/>
      <c r="BA246" s="262"/>
      <c r="BB246" s="260"/>
      <c r="BC246" s="261"/>
      <c r="BD246" s="262"/>
      <c r="BE246" s="260"/>
      <c r="BF246" s="261"/>
      <c r="BG246" s="262"/>
      <c r="BH246" s="260"/>
      <c r="BI246" s="261"/>
      <c r="BJ246" s="262"/>
      <c r="BK246" s="260"/>
      <c r="BL246" s="261"/>
      <c r="BM246" s="262"/>
      <c r="BN246" s="260"/>
      <c r="BO246" s="261"/>
      <c r="BP246" s="262"/>
      <c r="BQ246" s="260"/>
      <c r="BR246" s="261"/>
      <c r="BS246" s="262"/>
      <c r="BT246" s="260"/>
      <c r="BU246" s="261"/>
      <c r="BV246" s="262"/>
      <c r="BW246" s="260"/>
      <c r="BX246" s="261"/>
      <c r="BY246" s="262"/>
      <c r="BZ246" s="260"/>
      <c r="CA246" s="261"/>
      <c r="CB246" s="262"/>
      <c r="CC246" s="260"/>
      <c r="CD246" s="261"/>
      <c r="CE246" s="262"/>
      <c r="CF246" s="376" t="s">
        <v>2</v>
      </c>
      <c r="CG246" s="229"/>
      <c r="CH246" s="230"/>
      <c r="CI246" s="7" t="str">
        <f t="shared" si="361"/>
        <v/>
      </c>
      <c r="CJ246" s="7" t="str">
        <f t="shared" si="362"/>
        <v/>
      </c>
      <c r="CK246" s="7" t="str">
        <f t="shared" si="363"/>
        <v/>
      </c>
      <c r="CL246" s="7" t="str">
        <f t="shared" si="364"/>
        <v/>
      </c>
      <c r="CM246" s="7" t="str">
        <f t="shared" si="365"/>
        <v/>
      </c>
      <c r="CN246" s="7" t="str">
        <f t="shared" si="366"/>
        <v/>
      </c>
      <c r="CO246" s="7" t="str">
        <f t="shared" si="367"/>
        <v/>
      </c>
      <c r="CP246" s="7" t="str">
        <f t="shared" si="368"/>
        <v/>
      </c>
      <c r="CQ246" s="7" t="str">
        <f t="shared" si="369"/>
        <v/>
      </c>
      <c r="CR246" s="7" t="str">
        <f t="shared" si="370"/>
        <v/>
      </c>
      <c r="CS246" s="7" t="str">
        <f t="shared" si="371"/>
        <v/>
      </c>
      <c r="CT246" s="7" t="str">
        <f t="shared" si="372"/>
        <v/>
      </c>
      <c r="CU246" s="7">
        <f t="shared" si="373"/>
        <v>25</v>
      </c>
      <c r="CV246" s="7" t="str">
        <f t="shared" si="374"/>
        <v/>
      </c>
      <c r="CW246" s="7" t="str">
        <f t="shared" si="375"/>
        <v/>
      </c>
      <c r="CX246" s="7" t="str">
        <f t="shared" si="376"/>
        <v/>
      </c>
      <c r="CY246" s="7" t="str">
        <f t="shared" si="377"/>
        <v/>
      </c>
      <c r="CZ246" s="7" t="str">
        <f t="shared" si="378"/>
        <v/>
      </c>
      <c r="DA246" s="7" t="str">
        <f t="shared" si="379"/>
        <v/>
      </c>
      <c r="DB246" s="7" t="str">
        <f t="shared" si="380"/>
        <v/>
      </c>
      <c r="DC246" s="7" t="str">
        <f t="shared" si="381"/>
        <v/>
      </c>
      <c r="DD246" s="7" t="str">
        <f t="shared" si="382"/>
        <v/>
      </c>
      <c r="DE246" s="7" t="str">
        <f t="shared" si="383"/>
        <v/>
      </c>
      <c r="DF246" s="7" t="str">
        <f t="shared" si="384"/>
        <v/>
      </c>
      <c r="DG246" s="7" t="str">
        <f t="shared" si="385"/>
        <v/>
      </c>
      <c r="DH246" s="7" t="str">
        <f t="shared" si="386"/>
        <v/>
      </c>
      <c r="DI246" s="65" t="s">
        <v>2</v>
      </c>
      <c r="DJ246" s="309" t="str">
        <f t="shared" si="387"/>
        <v>-</v>
      </c>
      <c r="DK246" s="309" t="str">
        <f t="shared" si="388"/>
        <v>-</v>
      </c>
      <c r="DL246" s="309" t="str">
        <f t="shared" si="389"/>
        <v>-</v>
      </c>
      <c r="DM246" s="309" t="str">
        <f t="shared" si="390"/>
        <v>-</v>
      </c>
      <c r="DN246" s="309" t="str">
        <f t="shared" si="391"/>
        <v>-</v>
      </c>
      <c r="DO246" s="309" t="str">
        <f t="shared" si="392"/>
        <v>-</v>
      </c>
      <c r="DP246" s="309" t="str">
        <f t="shared" si="393"/>
        <v>-</v>
      </c>
      <c r="DQ246" s="309" t="str">
        <f t="shared" si="394"/>
        <v>-</v>
      </c>
      <c r="DR246" s="309" t="str">
        <f t="shared" si="395"/>
        <v>-</v>
      </c>
      <c r="DS246" s="309" t="str">
        <f t="shared" si="396"/>
        <v>-</v>
      </c>
      <c r="DT246" s="309" t="str">
        <f t="shared" si="397"/>
        <v>-</v>
      </c>
      <c r="DU246" s="309" t="str">
        <f t="shared" si="398"/>
        <v>-</v>
      </c>
      <c r="DV246" s="309" t="str">
        <f t="shared" si="399"/>
        <v>drn_spd</v>
      </c>
      <c r="DW246" s="309" t="str">
        <f t="shared" si="400"/>
        <v>-</v>
      </c>
      <c r="DX246" s="309" t="str">
        <f t="shared" si="401"/>
        <v>-</v>
      </c>
      <c r="DY246" s="309" t="str">
        <f t="shared" si="402"/>
        <v>-</v>
      </c>
      <c r="DZ246" s="309" t="str">
        <f t="shared" si="403"/>
        <v>-</v>
      </c>
      <c r="EA246" s="309" t="str">
        <f t="shared" si="404"/>
        <v>-</v>
      </c>
      <c r="EB246" s="309" t="str">
        <f t="shared" si="405"/>
        <v>-</v>
      </c>
      <c r="EC246" s="309" t="str">
        <f t="shared" si="406"/>
        <v>-</v>
      </c>
      <c r="ED246" s="309" t="str">
        <f t="shared" si="407"/>
        <v>-</v>
      </c>
      <c r="EE246" s="309" t="str">
        <f t="shared" si="408"/>
        <v>-</v>
      </c>
      <c r="EF246" s="309" t="str">
        <f t="shared" si="409"/>
        <v>-</v>
      </c>
      <c r="EG246" s="309" t="str">
        <f t="shared" si="410"/>
        <v>-</v>
      </c>
      <c r="EH246" s="309" t="str">
        <f t="shared" si="411"/>
        <v>-</v>
      </c>
      <c r="EI246" s="309" t="str">
        <f t="shared" si="412"/>
        <v>-</v>
      </c>
      <c r="EJ246" s="7"/>
      <c r="EK246" s="7"/>
      <c r="EL246" s="7"/>
      <c r="EM246" s="34"/>
      <c r="EN246" s="66" t="str">
        <f t="shared" si="413"/>
        <v>-</v>
      </c>
      <c r="EO246" s="66" t="str">
        <f t="shared" si="414"/>
        <v>-</v>
      </c>
      <c r="EP246" s="66" t="str">
        <f t="shared" si="415"/>
        <v>-</v>
      </c>
      <c r="EQ246" s="66" t="str">
        <f t="shared" si="416"/>
        <v>-</v>
      </c>
      <c r="ER246" s="66" t="str">
        <f t="shared" si="417"/>
        <v>-</v>
      </c>
      <c r="ES246" s="66" t="str">
        <f t="shared" si="418"/>
        <v>-</v>
      </c>
      <c r="ET246" s="66" t="str">
        <f t="shared" si="419"/>
        <v>-</v>
      </c>
      <c r="EU246" s="66" t="str">
        <f t="shared" si="420"/>
        <v>-</v>
      </c>
      <c r="EV246" s="66" t="str">
        <f t="shared" si="421"/>
        <v>-</v>
      </c>
      <c r="EW246" s="66" t="str">
        <f t="shared" si="422"/>
        <v>-</v>
      </c>
      <c r="EX246" s="66" t="str">
        <f t="shared" si="423"/>
        <v>-</v>
      </c>
      <c r="EY246" s="66" t="str">
        <f t="shared" si="424"/>
        <v>-</v>
      </c>
      <c r="EZ246" s="66" t="str">
        <f t="shared" si="425"/>
        <v>_spd</v>
      </c>
      <c r="FA246" s="66" t="str">
        <f t="shared" si="426"/>
        <v>-</v>
      </c>
      <c r="FB246" s="66" t="str">
        <f t="shared" si="427"/>
        <v>-</v>
      </c>
      <c r="FC246" s="66" t="str">
        <f t="shared" si="428"/>
        <v>-</v>
      </c>
      <c r="FD246" s="66" t="str">
        <f t="shared" si="429"/>
        <v>-</v>
      </c>
      <c r="FE246" s="66" t="str">
        <f t="shared" si="430"/>
        <v>-</v>
      </c>
      <c r="FF246" s="66" t="str">
        <f t="shared" si="431"/>
        <v>-</v>
      </c>
      <c r="FG246" s="66" t="str">
        <f t="shared" si="432"/>
        <v>-</v>
      </c>
      <c r="FH246" s="66" t="str">
        <f t="shared" si="433"/>
        <v>-</v>
      </c>
      <c r="FI246" s="66" t="str">
        <f t="shared" si="434"/>
        <v>-</v>
      </c>
      <c r="FJ246" s="66" t="str">
        <f t="shared" si="435"/>
        <v>-</v>
      </c>
      <c r="FK246" s="66" t="str">
        <f t="shared" si="436"/>
        <v>-</v>
      </c>
      <c r="FL246" s="66" t="str">
        <f t="shared" si="437"/>
        <v>-</v>
      </c>
      <c r="FM246" s="66" t="str">
        <f t="shared" si="438"/>
        <v>-</v>
      </c>
      <c r="FN246" s="7"/>
      <c r="FO246" s="7"/>
      <c r="FP246" s="7"/>
      <c r="FQ246" s="97"/>
      <c r="FR246" s="71"/>
      <c r="FS246" s="7">
        <f>IF(ISNUMBER(INDEX($CI$15:$DI$314,$B246,GC$5)),MAX(FS$14:FS245)+1,0)</f>
        <v>0</v>
      </c>
      <c r="FT246" s="7" t="str">
        <f t="shared" si="439"/>
        <v/>
      </c>
      <c r="FU246" s="7" t="str">
        <f t="shared" si="440"/>
        <v/>
      </c>
      <c r="FV246" s="291">
        <f t="shared" si="441"/>
        <v>232</v>
      </c>
      <c r="FW246" s="291" t="str">
        <f t="shared" si="442"/>
        <v/>
      </c>
      <c r="FX246" s="291"/>
      <c r="FY246" s="85" t="str">
        <f t="shared" si="443"/>
        <v/>
      </c>
      <c r="FZ246" s="338">
        <f t="shared" si="444"/>
        <v>0</v>
      </c>
      <c r="GA246" s="316" t="str">
        <f t="shared" si="445"/>
        <v/>
      </c>
      <c r="GB246" s="28" t="str">
        <f t="shared" si="446"/>
        <v/>
      </c>
      <c r="GC246" s="243"/>
      <c r="GD246" s="72"/>
      <c r="GE246" s="72"/>
      <c r="GF246" s="72"/>
      <c r="GG246" s="72"/>
      <c r="GH246" s="72"/>
      <c r="GI246" s="72"/>
      <c r="GJ246" s="72"/>
      <c r="GK246" s="72"/>
      <c r="GL246" s="72"/>
      <c r="GM246" s="72"/>
      <c r="GN246" s="72"/>
      <c r="GO246" s="279" t="str">
        <f>IF(IF(ISNUMBER(MATCH(INDEX($HA246:$LB246,1,GO$14),$GA$15:$GA$313,0)),1,"")=1,INDEX($HA246:$LB246,1,GO$14),"")</f>
        <v/>
      </c>
      <c r="GP246" s="286" t="str">
        <f t="shared" si="447"/>
        <v/>
      </c>
      <c r="GQ246" s="72"/>
      <c r="GR246" s="339" t="str">
        <f>IF(ISNUMBER(IF246),INDEX($GA$15:$GA$313,MATCH(IF246,$IE$15:$IE$190,0),1),"")</f>
        <v/>
      </c>
      <c r="GS246" s="341" t="str">
        <f t="shared" si="448"/>
        <v/>
      </c>
      <c r="GT246" s="340" t="str">
        <f t="shared" si="449"/>
        <v/>
      </c>
      <c r="GU246" s="72"/>
      <c r="GV246" s="72"/>
      <c r="GW246" s="72"/>
      <c r="GX246" s="72"/>
      <c r="GY246" s="72"/>
      <c r="GZ246" s="71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293">
        <f>IF(HA246&lt;&gt;"",MAX(HN$14:HN245)+1,0)</f>
        <v>0</v>
      </c>
      <c r="HO246" s="293">
        <f>IF(HB246&lt;&gt;"",MAX(HO$14:HO245)+1,0)</f>
        <v>0</v>
      </c>
      <c r="HP246" s="293">
        <f>IF(HC246&lt;&gt;"",MAX(HP$14:HP245)+1,0)</f>
        <v>0</v>
      </c>
      <c r="HQ246" s="293">
        <f>IF(HD246&lt;&gt;"",MAX(HQ$14:HQ245)+1,0)</f>
        <v>0</v>
      </c>
      <c r="HR246" s="293">
        <f>IF(HE246&lt;&gt;"",MAX(HR$14:HR245)+1,0)</f>
        <v>0</v>
      </c>
      <c r="HS246" s="293">
        <f>IF(HF246&lt;&gt;"",MAX(HS$14:HS245)+1,0)</f>
        <v>0</v>
      </c>
      <c r="HT246" s="293">
        <f>IF(HG246&lt;&gt;"",MAX(HT$14:HT245)+1,0)</f>
        <v>0</v>
      </c>
      <c r="HU246" s="293">
        <f>IF(HH246&lt;&gt;"",MAX(HU$14:HU245)+1,0)</f>
        <v>0</v>
      </c>
      <c r="HV246" s="293">
        <f>IF(HI246&lt;&gt;"",MAX(HV$14:HV245)+1,0)</f>
        <v>0</v>
      </c>
      <c r="HW246" s="293">
        <f>IF(HJ246&lt;&gt;"",MAX(HW$14:HW245)+1,0)</f>
        <v>0</v>
      </c>
      <c r="HX246" s="293">
        <f>IF(HK246&lt;&gt;"",MAX(HX$14:HX245)+1,0)</f>
        <v>0</v>
      </c>
      <c r="HY246" s="293">
        <f>IF(HL246&lt;&gt;"",MAX(HY$14:HY245)+1,0)</f>
        <v>0</v>
      </c>
      <c r="HZ246" s="75" t="str">
        <f t="shared" si="450"/>
        <v/>
      </c>
      <c r="IA246" s="75" t="str">
        <f t="shared" si="451"/>
        <v/>
      </c>
      <c r="IB246" s="75" t="str">
        <f t="shared" si="452"/>
        <v/>
      </c>
      <c r="IC246" s="75" t="str">
        <f t="shared" si="453"/>
        <v/>
      </c>
      <c r="ID246" s="395" t="str">
        <f t="shared" si="454"/>
        <v/>
      </c>
      <c r="IE246" s="394">
        <f>IF(ISNUMBER(MATCH(GA246,$IC$15:$IC$313,0)),0,MAX(IE$14:IE245)+1)</f>
        <v>0</v>
      </c>
      <c r="IF246" s="394" t="str">
        <f t="shared" si="455"/>
        <v/>
      </c>
      <c r="IG246" s="383"/>
      <c r="IH246" s="80"/>
      <c r="II246" s="19"/>
      <c r="IJ246" s="282"/>
      <c r="IK246" s="71"/>
      <c r="IL246" s="19"/>
      <c r="IM246" s="19"/>
      <c r="IN246" s="19"/>
      <c r="IO246" s="19"/>
      <c r="IP246" s="19"/>
      <c r="IQ246" s="19"/>
      <c r="IR246" s="19"/>
      <c r="IS246" s="19"/>
      <c r="IT246" s="19"/>
      <c r="IU246" s="19"/>
      <c r="IV246" s="19"/>
      <c r="IW246" s="19"/>
      <c r="IX246" s="19"/>
      <c r="IY246" s="19"/>
      <c r="IZ246" s="19"/>
      <c r="JW246" s="71"/>
      <c r="JX246" s="293" t="str">
        <f>IF(AND(ISNUMBER(JX$14),ISNUMBER(MATCH($IC246,DJ$15:DJ$313,0))),$IC246,"")</f>
        <v/>
      </c>
      <c r="JY246" s="293" t="str">
        <f>IF(AND(ISNUMBER(JY$14),ISNUMBER(MATCH($IC246,DK$15:DK$313,0))),$IC246,"")</f>
        <v/>
      </c>
      <c r="JZ246" s="293" t="str">
        <f>IF(AND(ISNUMBER(JZ$14),ISNUMBER(MATCH($IC246,DL$15:DL$313,0))),$IC246,"")</f>
        <v/>
      </c>
      <c r="KA246" s="293" t="str">
        <f>IF(AND(ISNUMBER(KA$14),ISNUMBER(MATCH($IC246,DM$15:DM$313,0))),$IC246,"")</f>
        <v/>
      </c>
      <c r="KB246" s="293" t="str">
        <f>IF(AND(ISNUMBER(KB$14),ISNUMBER(MATCH($IC246,DN$15:DN$313,0))),$IC246,"")</f>
        <v/>
      </c>
      <c r="KC246" s="293" t="str">
        <f>IF(AND(ISNUMBER(KC$14),ISNUMBER(MATCH($IC246,DO$15:DO$313,0))),$IC246,"")</f>
        <v/>
      </c>
      <c r="KD246" s="293" t="str">
        <f>IF(AND(ISNUMBER(KD$14),ISNUMBER(MATCH($IC246,DP$15:DP$313,0))),$IC246,"")</f>
        <v/>
      </c>
      <c r="KE246" s="293" t="str">
        <f>IF(AND(ISNUMBER(KE$14),ISNUMBER(MATCH($IC246,DQ$15:DQ$313,0))),$IC246,"")</f>
        <v/>
      </c>
      <c r="KF246" s="293" t="str">
        <f>IF(AND(ISNUMBER(KF$14),ISNUMBER(MATCH($IC246,DR$15:DR$313,0))),$IC246,"")</f>
        <v/>
      </c>
      <c r="KG246" s="293" t="str">
        <f>IF(AND(ISNUMBER(KG$14),ISNUMBER(MATCH($IC246,DS$15:DS$313,0))),$IC246,"")</f>
        <v/>
      </c>
      <c r="KH246" s="293" t="str">
        <f>IF(AND(ISNUMBER(KH$14),ISNUMBER(MATCH($IC246,DT$15:DT$313,0))),$IC246,"")</f>
        <v/>
      </c>
      <c r="KI246" s="293" t="str">
        <f>IF(AND(ISNUMBER(KI$14),ISNUMBER(MATCH($IC246,DU$15:DU$313,0))),$IC246,"")</f>
        <v/>
      </c>
      <c r="KJ246" s="293" t="str">
        <f>IF(AND(ISNUMBER(KJ$14),ISNUMBER(MATCH($IC246,DV$15:DV$313,0))),$IC246,"")</f>
        <v/>
      </c>
      <c r="KK246" s="293" t="str">
        <f>IF(AND(ISNUMBER(KK$14),ISNUMBER(MATCH($IC246,DW$15:DW$313,0))),$IC246,"")</f>
        <v/>
      </c>
      <c r="KL246" s="293" t="str">
        <f>IF(AND(ISNUMBER(KL$14),ISNUMBER(MATCH($IC246,DX$15:DX$313,0))),$IC246,"")</f>
        <v/>
      </c>
      <c r="KM246" s="293" t="str">
        <f>IF(AND(ISNUMBER(KM$14),ISNUMBER(MATCH($IC246,DY$15:DY$313,0))),$IC246,"")</f>
        <v/>
      </c>
      <c r="KN246" s="293" t="str">
        <f>IF(AND(ISNUMBER(KN$14),ISNUMBER(MATCH($IC246,DZ$15:DZ$313,0))),$IC246,"")</f>
        <v/>
      </c>
      <c r="KO246" s="293" t="str">
        <f>IF(AND(ISNUMBER(KO$14),ISNUMBER(MATCH($IC246,EA$15:EA$313,0))),$IC246,"")</f>
        <v/>
      </c>
      <c r="KP246" s="293" t="str">
        <f>IF(AND(ISNUMBER(KP$14),ISNUMBER(MATCH($IC246,EB$15:EB$313,0))),$IC246,"")</f>
        <v/>
      </c>
      <c r="KQ246" s="293" t="str">
        <f>IF(AND(ISNUMBER(KQ$14),ISNUMBER(MATCH($IC246,EC$15:EC$313,0))),$IC246,"")</f>
        <v/>
      </c>
      <c r="KR246" s="293" t="str">
        <f>IF(AND(ISNUMBER(KR$14),ISNUMBER(MATCH($IC246,ED$15:ED$313,0))),$IC246,"")</f>
        <v/>
      </c>
      <c r="KS246" s="293" t="str">
        <f>IF(AND(ISNUMBER(KS$14),ISNUMBER(MATCH($IC246,EE$15:EE$313,0))),$IC246,"")</f>
        <v/>
      </c>
      <c r="KT246" s="293" t="str">
        <f>IF(AND(ISNUMBER(KT$14),ISNUMBER(MATCH($IC246,EF$15:EF$313,0))),$IC246,"")</f>
        <v/>
      </c>
      <c r="KU246" s="293" t="str">
        <f>IF(AND(ISNUMBER(KU$14),ISNUMBER(MATCH($IC246,EG$15:EG$313,0))),$IC246,"")</f>
        <v/>
      </c>
      <c r="KV246" s="293" t="str">
        <f>IF(AND(ISNUMBER(KV$14),ISNUMBER(MATCH($IC246,EH$15:EH$313,0))),$IC246,"")</f>
        <v/>
      </c>
      <c r="KW246" s="293" t="str">
        <f>IF(AND(ISNUMBER(KW$14),ISNUMBER(MATCH($IC246,EI$15:EI$313,0))),$IC246,"")</f>
        <v/>
      </c>
      <c r="KX246" s="293" t="str">
        <f>IF(AND(ISNUMBER(KX$14),ISNUMBER(MATCH($IC246,EJ$15:EJ$313,0))),$IC246,"")</f>
        <v/>
      </c>
      <c r="KY246" s="293" t="str">
        <f>IF(AND(ISNUMBER(KY$14),ISNUMBER(MATCH($IC246,EK$15:EK$313,0))),$IC246,"")</f>
        <v/>
      </c>
      <c r="KZ246" s="293"/>
      <c r="LA246" s="293"/>
      <c r="LB246" s="293"/>
      <c r="LC246" s="75">
        <f>COUNTIF(JX246:KY246,"="&amp;IC246)</f>
        <v>0</v>
      </c>
      <c r="LD246" s="71"/>
      <c r="LE246" s="71"/>
      <c r="LF246" s="71"/>
      <c r="LG246" s="71"/>
      <c r="LH246" s="71"/>
      <c r="LI246" s="71"/>
      <c r="LJ246" s="71"/>
      <c r="LK246" s="71"/>
      <c r="LL246" s="71"/>
      <c r="LM246" s="71"/>
      <c r="LN246" s="71"/>
      <c r="LO246" s="71"/>
      <c r="LP246" s="71"/>
      <c r="LQ246" s="71"/>
    </row>
    <row r="247" spans="1:329" ht="6" customHeight="1" x14ac:dyDescent="0.25">
      <c r="A247" s="80"/>
      <c r="B247" s="305">
        <f t="shared" si="456"/>
        <v>233</v>
      </c>
      <c r="C247" s="207" t="s">
        <v>746</v>
      </c>
      <c r="D247" s="207" t="s">
        <v>750</v>
      </c>
      <c r="E247" s="71"/>
      <c r="F247" s="260"/>
      <c r="G247" s="261"/>
      <c r="H247" s="262"/>
      <c r="I247" s="260"/>
      <c r="J247" s="261"/>
      <c r="K247" s="262"/>
      <c r="L247" s="260"/>
      <c r="M247" s="261"/>
      <c r="N247" s="262"/>
      <c r="O247" s="260"/>
      <c r="P247" s="261"/>
      <c r="Q247" s="262"/>
      <c r="R247" s="260"/>
      <c r="S247" s="261"/>
      <c r="T247" s="262"/>
      <c r="U247" s="260"/>
      <c r="V247" s="261"/>
      <c r="W247" s="262"/>
      <c r="X247" s="260"/>
      <c r="Y247" s="261"/>
      <c r="Z247" s="262"/>
      <c r="AA247" s="260"/>
      <c r="AB247" s="261"/>
      <c r="AC247" s="262"/>
      <c r="AD247" s="260"/>
      <c r="AE247" s="261"/>
      <c r="AF247" s="262"/>
      <c r="AG247" s="260"/>
      <c r="AH247" s="261"/>
      <c r="AI247" s="262"/>
      <c r="AJ247" s="260"/>
      <c r="AK247" s="261"/>
      <c r="AL247" s="262"/>
      <c r="AM247" s="260"/>
      <c r="AN247" s="261"/>
      <c r="AO247" s="262"/>
      <c r="AP247" s="283"/>
      <c r="AQ247" s="356"/>
      <c r="AR247" s="351"/>
      <c r="AS247" s="283"/>
      <c r="AT247" s="356"/>
      <c r="AU247" s="351"/>
      <c r="AV247" s="260"/>
      <c r="AW247" s="261"/>
      <c r="AX247" s="262"/>
      <c r="AY247" s="260"/>
      <c r="AZ247" s="261"/>
      <c r="BA247" s="262"/>
      <c r="BB247" s="260"/>
      <c r="BC247" s="261"/>
      <c r="BD247" s="262"/>
      <c r="BE247" s="260"/>
      <c r="BF247" s="261"/>
      <c r="BG247" s="262"/>
      <c r="BH247" s="260"/>
      <c r="BI247" s="261"/>
      <c r="BJ247" s="262"/>
      <c r="BK247" s="260"/>
      <c r="BL247" s="261"/>
      <c r="BM247" s="262"/>
      <c r="BN247" s="260"/>
      <c r="BO247" s="261"/>
      <c r="BP247" s="262"/>
      <c r="BQ247" s="260"/>
      <c r="BR247" s="261"/>
      <c r="BS247" s="262"/>
      <c r="BT247" s="260"/>
      <c r="BU247" s="261"/>
      <c r="BV247" s="262"/>
      <c r="BW247" s="260"/>
      <c r="BX247" s="261"/>
      <c r="BY247" s="262"/>
      <c r="BZ247" s="260"/>
      <c r="CA247" s="261"/>
      <c r="CB247" s="262"/>
      <c r="CC247" s="260"/>
      <c r="CD247" s="261"/>
      <c r="CE247" s="262"/>
      <c r="CF247" s="376" t="s">
        <v>2</v>
      </c>
      <c r="CG247" s="229"/>
      <c r="CH247" s="230"/>
      <c r="CI247" s="7" t="str">
        <f t="shared" si="361"/>
        <v/>
      </c>
      <c r="CJ247" s="7" t="str">
        <f t="shared" si="362"/>
        <v/>
      </c>
      <c r="CK247" s="7" t="str">
        <f t="shared" si="363"/>
        <v/>
      </c>
      <c r="CL247" s="7" t="str">
        <f t="shared" si="364"/>
        <v/>
      </c>
      <c r="CM247" s="7" t="str">
        <f t="shared" si="365"/>
        <v/>
      </c>
      <c r="CN247" s="7" t="str">
        <f t="shared" si="366"/>
        <v/>
      </c>
      <c r="CO247" s="7" t="str">
        <f t="shared" si="367"/>
        <v/>
      </c>
      <c r="CP247" s="7" t="str">
        <f t="shared" si="368"/>
        <v/>
      </c>
      <c r="CQ247" s="7" t="str">
        <f t="shared" si="369"/>
        <v/>
      </c>
      <c r="CR247" s="7" t="str">
        <f t="shared" si="370"/>
        <v/>
      </c>
      <c r="CS247" s="7" t="str">
        <f t="shared" si="371"/>
        <v/>
      </c>
      <c r="CT247" s="7" t="str">
        <f t="shared" si="372"/>
        <v/>
      </c>
      <c r="CU247" s="7" t="str">
        <f t="shared" si="373"/>
        <v/>
      </c>
      <c r="CV247" s="7">
        <f t="shared" si="374"/>
        <v>41</v>
      </c>
      <c r="CW247" s="7">
        <f t="shared" si="375"/>
        <v>41</v>
      </c>
      <c r="CX247" s="7">
        <f t="shared" si="376"/>
        <v>41</v>
      </c>
      <c r="CY247" s="7" t="str">
        <f t="shared" si="377"/>
        <v/>
      </c>
      <c r="CZ247" s="7" t="str">
        <f t="shared" si="378"/>
        <v/>
      </c>
      <c r="DA247" s="7" t="str">
        <f t="shared" si="379"/>
        <v/>
      </c>
      <c r="DB247" s="7" t="str">
        <f t="shared" si="380"/>
        <v/>
      </c>
      <c r="DC247" s="7" t="str">
        <f t="shared" si="381"/>
        <v/>
      </c>
      <c r="DD247" s="7" t="str">
        <f t="shared" si="382"/>
        <v/>
      </c>
      <c r="DE247" s="7" t="str">
        <f t="shared" si="383"/>
        <v/>
      </c>
      <c r="DF247" s="7" t="str">
        <f t="shared" si="384"/>
        <v/>
      </c>
      <c r="DG247" s="7" t="str">
        <f t="shared" si="385"/>
        <v/>
      </c>
      <c r="DH247" s="7" t="str">
        <f t="shared" si="386"/>
        <v/>
      </c>
      <c r="DI247" s="65" t="s">
        <v>2</v>
      </c>
      <c r="DJ247" s="309" t="str">
        <f t="shared" si="387"/>
        <v>-</v>
      </c>
      <c r="DK247" s="309" t="str">
        <f t="shared" si="388"/>
        <v>-</v>
      </c>
      <c r="DL247" s="309" t="str">
        <f t="shared" si="389"/>
        <v>-</v>
      </c>
      <c r="DM247" s="309" t="str">
        <f t="shared" si="390"/>
        <v>-</v>
      </c>
      <c r="DN247" s="309" t="str">
        <f t="shared" si="391"/>
        <v>-</v>
      </c>
      <c r="DO247" s="309" t="str">
        <f t="shared" si="392"/>
        <v>-</v>
      </c>
      <c r="DP247" s="309" t="str">
        <f t="shared" si="393"/>
        <v>-</v>
      </c>
      <c r="DQ247" s="309" t="str">
        <f t="shared" si="394"/>
        <v>-</v>
      </c>
      <c r="DR247" s="309" t="str">
        <f t="shared" si="395"/>
        <v>-</v>
      </c>
      <c r="DS247" s="309" t="str">
        <f t="shared" si="396"/>
        <v>-</v>
      </c>
      <c r="DT247" s="309" t="str">
        <f t="shared" si="397"/>
        <v>-</v>
      </c>
      <c r="DU247" s="309" t="str">
        <f t="shared" si="398"/>
        <v>-</v>
      </c>
      <c r="DV247" s="309" t="str">
        <f t="shared" si="399"/>
        <v>-</v>
      </c>
      <c r="DW247" s="309" t="str">
        <f t="shared" si="400"/>
        <v>RIV</v>
      </c>
      <c r="DX247" s="309" t="str">
        <f t="shared" si="401"/>
        <v>RIV</v>
      </c>
      <c r="DY247" s="309" t="str">
        <f t="shared" si="402"/>
        <v>RIV</v>
      </c>
      <c r="DZ247" s="309" t="str">
        <f t="shared" si="403"/>
        <v>-</v>
      </c>
      <c r="EA247" s="309" t="str">
        <f t="shared" si="404"/>
        <v>-</v>
      </c>
      <c r="EB247" s="309" t="str">
        <f t="shared" si="405"/>
        <v>-</v>
      </c>
      <c r="EC247" s="309" t="str">
        <f t="shared" si="406"/>
        <v>-</v>
      </c>
      <c r="ED247" s="309" t="str">
        <f t="shared" si="407"/>
        <v>-</v>
      </c>
      <c r="EE247" s="309" t="str">
        <f t="shared" si="408"/>
        <v>-</v>
      </c>
      <c r="EF247" s="309" t="str">
        <f t="shared" si="409"/>
        <v>-</v>
      </c>
      <c r="EG247" s="309" t="str">
        <f t="shared" si="410"/>
        <v>-</v>
      </c>
      <c r="EH247" s="309" t="str">
        <f t="shared" si="411"/>
        <v>-</v>
      </c>
      <c r="EI247" s="309" t="str">
        <f t="shared" si="412"/>
        <v>-</v>
      </c>
      <c r="EJ247" s="7"/>
      <c r="EK247" s="7"/>
      <c r="EL247" s="7"/>
      <c r="EM247" s="34"/>
      <c r="EN247" s="66" t="str">
        <f t="shared" si="413"/>
        <v>-</v>
      </c>
      <c r="EO247" s="66" t="str">
        <f t="shared" si="414"/>
        <v>-</v>
      </c>
      <c r="EP247" s="66" t="str">
        <f t="shared" si="415"/>
        <v>-</v>
      </c>
      <c r="EQ247" s="66" t="str">
        <f t="shared" si="416"/>
        <v>-</v>
      </c>
      <c r="ER247" s="66" t="str">
        <f t="shared" si="417"/>
        <v>-</v>
      </c>
      <c r="ES247" s="66" t="str">
        <f t="shared" si="418"/>
        <v>-</v>
      </c>
      <c r="ET247" s="66" t="str">
        <f t="shared" si="419"/>
        <v>-</v>
      </c>
      <c r="EU247" s="66" t="str">
        <f t="shared" si="420"/>
        <v>-</v>
      </c>
      <c r="EV247" s="66" t="str">
        <f t="shared" si="421"/>
        <v>-</v>
      </c>
      <c r="EW247" s="66" t="str">
        <f t="shared" si="422"/>
        <v>-</v>
      </c>
      <c r="EX247" s="66" t="str">
        <f t="shared" si="423"/>
        <v>-</v>
      </c>
      <c r="EY247" s="66" t="str">
        <f t="shared" si="424"/>
        <v>-</v>
      </c>
      <c r="EZ247" s="66" t="str">
        <f t="shared" si="425"/>
        <v>-</v>
      </c>
      <c r="FA247" s="66" t="str">
        <f t="shared" si="426"/>
        <v>---------</v>
      </c>
      <c r="FB247" s="66" t="str">
        <f t="shared" si="427"/>
        <v>---------</v>
      </c>
      <c r="FC247" s="66" t="str">
        <f t="shared" si="428"/>
        <v>---------</v>
      </c>
      <c r="FD247" s="66" t="str">
        <f t="shared" si="429"/>
        <v>-</v>
      </c>
      <c r="FE247" s="66" t="str">
        <f t="shared" si="430"/>
        <v>-</v>
      </c>
      <c r="FF247" s="66" t="str">
        <f t="shared" si="431"/>
        <v>-</v>
      </c>
      <c r="FG247" s="66" t="str">
        <f t="shared" si="432"/>
        <v>-</v>
      </c>
      <c r="FH247" s="66" t="str">
        <f t="shared" si="433"/>
        <v>-</v>
      </c>
      <c r="FI247" s="66" t="str">
        <f t="shared" si="434"/>
        <v>-</v>
      </c>
      <c r="FJ247" s="66" t="str">
        <f t="shared" si="435"/>
        <v>-</v>
      </c>
      <c r="FK247" s="66" t="str">
        <f t="shared" si="436"/>
        <v>-</v>
      </c>
      <c r="FL247" s="66" t="str">
        <f t="shared" si="437"/>
        <v>-</v>
      </c>
      <c r="FM247" s="66" t="str">
        <f t="shared" si="438"/>
        <v>-</v>
      </c>
      <c r="FN247" s="7"/>
      <c r="FO247" s="7"/>
      <c r="FP247" s="7"/>
      <c r="FQ247" s="97"/>
      <c r="FR247" s="71"/>
      <c r="FS247" s="7">
        <f>IF(ISNUMBER(INDEX($CI$15:$DI$314,$B247,GC$5)),MAX(FS$14:FS246)+1,0)</f>
        <v>0</v>
      </c>
      <c r="FT247" s="7" t="str">
        <f t="shared" si="439"/>
        <v/>
      </c>
      <c r="FU247" s="7" t="str">
        <f t="shared" si="440"/>
        <v/>
      </c>
      <c r="FV247" s="291">
        <f t="shared" si="441"/>
        <v>233</v>
      </c>
      <c r="FW247" s="291" t="str">
        <f t="shared" si="442"/>
        <v/>
      </c>
      <c r="FX247" s="291"/>
      <c r="FY247" s="85" t="str">
        <f t="shared" si="443"/>
        <v/>
      </c>
      <c r="FZ247" s="338">
        <f t="shared" si="444"/>
        <v>0</v>
      </c>
      <c r="GA247" s="316" t="str">
        <f t="shared" si="445"/>
        <v/>
      </c>
      <c r="GB247" s="28" t="str">
        <f t="shared" si="446"/>
        <v/>
      </c>
      <c r="GC247" s="243"/>
      <c r="GD247" s="72"/>
      <c r="GE247" s="72"/>
      <c r="GF247" s="72"/>
      <c r="GG247" s="72"/>
      <c r="GH247" s="72"/>
      <c r="GI247" s="72"/>
      <c r="GJ247" s="72"/>
      <c r="GK247" s="72"/>
      <c r="GL247" s="72"/>
      <c r="GM247" s="72"/>
      <c r="GN247" s="72"/>
      <c r="GO247" s="279" t="str">
        <f>IF(IF(ISNUMBER(MATCH(INDEX($HA247:$LB247,1,GO$14),$GA$15:$GA$313,0)),1,"")=1,INDEX($HA247:$LB247,1,GO$14),"")</f>
        <v/>
      </c>
      <c r="GP247" s="286" t="str">
        <f t="shared" si="447"/>
        <v/>
      </c>
      <c r="GQ247" s="72"/>
      <c r="GR247" s="339" t="str">
        <f>IF(ISNUMBER(IF247),INDEX($GA$15:$GA$313,MATCH(IF247,$IE$15:$IE$190,0),1),"")</f>
        <v/>
      </c>
      <c r="GS247" s="341" t="str">
        <f t="shared" si="448"/>
        <v/>
      </c>
      <c r="GT247" s="340" t="str">
        <f t="shared" si="449"/>
        <v/>
      </c>
      <c r="GU247" s="72"/>
      <c r="GV247" s="72"/>
      <c r="GW247" s="72"/>
      <c r="GX247" s="72"/>
      <c r="GY247" s="72"/>
      <c r="GZ247" s="71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293">
        <f>IF(HA247&lt;&gt;"",MAX(HN$14:HN246)+1,0)</f>
        <v>0</v>
      </c>
      <c r="HO247" s="293">
        <f>IF(HB247&lt;&gt;"",MAX(HO$14:HO246)+1,0)</f>
        <v>0</v>
      </c>
      <c r="HP247" s="293">
        <f>IF(HC247&lt;&gt;"",MAX(HP$14:HP246)+1,0)</f>
        <v>0</v>
      </c>
      <c r="HQ247" s="293">
        <f>IF(HD247&lt;&gt;"",MAX(HQ$14:HQ246)+1,0)</f>
        <v>0</v>
      </c>
      <c r="HR247" s="293">
        <f>IF(HE247&lt;&gt;"",MAX(HR$14:HR246)+1,0)</f>
        <v>0</v>
      </c>
      <c r="HS247" s="293">
        <f>IF(HF247&lt;&gt;"",MAX(HS$14:HS246)+1,0)</f>
        <v>0</v>
      </c>
      <c r="HT247" s="293">
        <f>IF(HG247&lt;&gt;"",MAX(HT$14:HT246)+1,0)</f>
        <v>0</v>
      </c>
      <c r="HU247" s="293">
        <f>IF(HH247&lt;&gt;"",MAX(HU$14:HU246)+1,0)</f>
        <v>0</v>
      </c>
      <c r="HV247" s="293">
        <f>IF(HI247&lt;&gt;"",MAX(HV$14:HV246)+1,0)</f>
        <v>0</v>
      </c>
      <c r="HW247" s="293">
        <f>IF(HJ247&lt;&gt;"",MAX(HW$14:HW246)+1,0)</f>
        <v>0</v>
      </c>
      <c r="HX247" s="293">
        <f>IF(HK247&lt;&gt;"",MAX(HX$14:HX246)+1,0)</f>
        <v>0</v>
      </c>
      <c r="HY247" s="293">
        <f>IF(HL247&lt;&gt;"",MAX(HY$14:HY246)+1,0)</f>
        <v>0</v>
      </c>
      <c r="HZ247" s="75" t="str">
        <f t="shared" si="450"/>
        <v/>
      </c>
      <c r="IA247" s="75" t="str">
        <f t="shared" si="451"/>
        <v/>
      </c>
      <c r="IB247" s="75" t="str">
        <f t="shared" si="452"/>
        <v/>
      </c>
      <c r="IC247" s="75" t="str">
        <f t="shared" si="453"/>
        <v/>
      </c>
      <c r="ID247" s="395" t="str">
        <f t="shared" si="454"/>
        <v/>
      </c>
      <c r="IE247" s="394">
        <f>IF(ISNUMBER(MATCH(GA247,$IC$15:$IC$313,0)),0,MAX(IE$14:IE246)+1)</f>
        <v>0</v>
      </c>
      <c r="IF247" s="394" t="str">
        <f t="shared" si="455"/>
        <v/>
      </c>
      <c r="IG247" s="383"/>
      <c r="IH247" s="80"/>
      <c r="II247" s="19"/>
      <c r="IJ247" s="282"/>
      <c r="IK247" s="71"/>
      <c r="IL247" s="19"/>
      <c r="IM247" s="19"/>
      <c r="IN247" s="19"/>
      <c r="IO247" s="19"/>
      <c r="IP247" s="19"/>
      <c r="IQ247" s="19"/>
      <c r="IR247" s="19"/>
      <c r="IS247" s="19"/>
      <c r="IT247" s="19"/>
      <c r="IU247" s="19"/>
      <c r="IV247" s="19"/>
      <c r="IW247" s="19"/>
      <c r="IX247" s="19"/>
      <c r="IY247" s="19"/>
      <c r="IZ247" s="19"/>
      <c r="JW247" s="71"/>
      <c r="JX247" s="293" t="str">
        <f>IF(AND(ISNUMBER(JX$14),ISNUMBER(MATCH($IC247,DJ$15:DJ$313,0))),$IC247,"")</f>
        <v/>
      </c>
      <c r="JY247" s="293" t="str">
        <f>IF(AND(ISNUMBER(JY$14),ISNUMBER(MATCH($IC247,DK$15:DK$313,0))),$IC247,"")</f>
        <v/>
      </c>
      <c r="JZ247" s="293" t="str">
        <f>IF(AND(ISNUMBER(JZ$14),ISNUMBER(MATCH($IC247,DL$15:DL$313,0))),$IC247,"")</f>
        <v/>
      </c>
      <c r="KA247" s="293" t="str">
        <f>IF(AND(ISNUMBER(KA$14),ISNUMBER(MATCH($IC247,DM$15:DM$313,0))),$IC247,"")</f>
        <v/>
      </c>
      <c r="KB247" s="293" t="str">
        <f>IF(AND(ISNUMBER(KB$14),ISNUMBER(MATCH($IC247,DN$15:DN$313,0))),$IC247,"")</f>
        <v/>
      </c>
      <c r="KC247" s="293" t="str">
        <f>IF(AND(ISNUMBER(KC$14),ISNUMBER(MATCH($IC247,DO$15:DO$313,0))),$IC247,"")</f>
        <v/>
      </c>
      <c r="KD247" s="293" t="str">
        <f>IF(AND(ISNUMBER(KD$14),ISNUMBER(MATCH($IC247,DP$15:DP$313,0))),$IC247,"")</f>
        <v/>
      </c>
      <c r="KE247" s="293" t="str">
        <f>IF(AND(ISNUMBER(KE$14),ISNUMBER(MATCH($IC247,DQ$15:DQ$313,0))),$IC247,"")</f>
        <v/>
      </c>
      <c r="KF247" s="293" t="str">
        <f>IF(AND(ISNUMBER(KF$14),ISNUMBER(MATCH($IC247,DR$15:DR$313,0))),$IC247,"")</f>
        <v/>
      </c>
      <c r="KG247" s="293" t="str">
        <f>IF(AND(ISNUMBER(KG$14),ISNUMBER(MATCH($IC247,DS$15:DS$313,0))),$IC247,"")</f>
        <v/>
      </c>
      <c r="KH247" s="293" t="str">
        <f>IF(AND(ISNUMBER(KH$14),ISNUMBER(MATCH($IC247,DT$15:DT$313,0))),$IC247,"")</f>
        <v/>
      </c>
      <c r="KI247" s="293" t="str">
        <f>IF(AND(ISNUMBER(KI$14),ISNUMBER(MATCH($IC247,DU$15:DU$313,0))),$IC247,"")</f>
        <v/>
      </c>
      <c r="KJ247" s="293" t="str">
        <f>IF(AND(ISNUMBER(KJ$14),ISNUMBER(MATCH($IC247,DV$15:DV$313,0))),$IC247,"")</f>
        <v/>
      </c>
      <c r="KK247" s="293" t="str">
        <f>IF(AND(ISNUMBER(KK$14),ISNUMBER(MATCH($IC247,DW$15:DW$313,0))),$IC247,"")</f>
        <v/>
      </c>
      <c r="KL247" s="293" t="str">
        <f>IF(AND(ISNUMBER(KL$14),ISNUMBER(MATCH($IC247,DX$15:DX$313,0))),$IC247,"")</f>
        <v/>
      </c>
      <c r="KM247" s="293" t="str">
        <f>IF(AND(ISNUMBER(KM$14),ISNUMBER(MATCH($IC247,DY$15:DY$313,0))),$IC247,"")</f>
        <v/>
      </c>
      <c r="KN247" s="293" t="str">
        <f>IF(AND(ISNUMBER(KN$14),ISNUMBER(MATCH($IC247,DZ$15:DZ$313,0))),$IC247,"")</f>
        <v/>
      </c>
      <c r="KO247" s="293" t="str">
        <f>IF(AND(ISNUMBER(KO$14),ISNUMBER(MATCH($IC247,EA$15:EA$313,0))),$IC247,"")</f>
        <v/>
      </c>
      <c r="KP247" s="293" t="str">
        <f>IF(AND(ISNUMBER(KP$14),ISNUMBER(MATCH($IC247,EB$15:EB$313,0))),$IC247,"")</f>
        <v/>
      </c>
      <c r="KQ247" s="293" t="str">
        <f>IF(AND(ISNUMBER(KQ$14),ISNUMBER(MATCH($IC247,EC$15:EC$313,0))),$IC247,"")</f>
        <v/>
      </c>
      <c r="KR247" s="293" t="str">
        <f>IF(AND(ISNUMBER(KR$14),ISNUMBER(MATCH($IC247,ED$15:ED$313,0))),$IC247,"")</f>
        <v/>
      </c>
      <c r="KS247" s="293" t="str">
        <f>IF(AND(ISNUMBER(KS$14),ISNUMBER(MATCH($IC247,EE$15:EE$313,0))),$IC247,"")</f>
        <v/>
      </c>
      <c r="KT247" s="293" t="str">
        <f>IF(AND(ISNUMBER(KT$14),ISNUMBER(MATCH($IC247,EF$15:EF$313,0))),$IC247,"")</f>
        <v/>
      </c>
      <c r="KU247" s="293" t="str">
        <f>IF(AND(ISNUMBER(KU$14),ISNUMBER(MATCH($IC247,EG$15:EG$313,0))),$IC247,"")</f>
        <v/>
      </c>
      <c r="KV247" s="293" t="str">
        <f>IF(AND(ISNUMBER(KV$14),ISNUMBER(MATCH($IC247,EH$15:EH$313,0))),$IC247,"")</f>
        <v/>
      </c>
      <c r="KW247" s="293" t="str">
        <f>IF(AND(ISNUMBER(KW$14),ISNUMBER(MATCH($IC247,EI$15:EI$313,0))),$IC247,"")</f>
        <v/>
      </c>
      <c r="KX247" s="293" t="str">
        <f>IF(AND(ISNUMBER(KX$14),ISNUMBER(MATCH($IC247,EJ$15:EJ$313,0))),$IC247,"")</f>
        <v/>
      </c>
      <c r="KY247" s="293" t="str">
        <f>IF(AND(ISNUMBER(KY$14),ISNUMBER(MATCH($IC247,EK$15:EK$313,0))),$IC247,"")</f>
        <v/>
      </c>
      <c r="KZ247" s="293"/>
      <c r="LA247" s="293"/>
      <c r="LB247" s="293"/>
      <c r="LC247" s="75">
        <f>COUNTIF(JX247:KY247,"="&amp;IC247)</f>
        <v>0</v>
      </c>
      <c r="LD247" s="71"/>
      <c r="LE247" s="71"/>
      <c r="LF247" s="71"/>
      <c r="LG247" s="71"/>
      <c r="LH247" s="71"/>
      <c r="LI247" s="71"/>
      <c r="LJ247" s="71"/>
      <c r="LK247" s="71"/>
      <c r="LL247" s="71"/>
      <c r="LM247" s="71"/>
      <c r="LN247" s="71"/>
      <c r="LO247" s="71"/>
      <c r="LP247" s="71"/>
      <c r="LQ247" s="71"/>
    </row>
    <row r="248" spans="1:329" ht="6" customHeight="1" x14ac:dyDescent="0.25">
      <c r="A248" s="80"/>
      <c r="B248" s="305">
        <f t="shared" si="456"/>
        <v>234</v>
      </c>
      <c r="C248" s="207" t="s">
        <v>745</v>
      </c>
      <c r="D248" s="207" t="s">
        <v>777</v>
      </c>
      <c r="E248" s="71"/>
      <c r="F248" s="260"/>
      <c r="G248" s="261"/>
      <c r="H248" s="262"/>
      <c r="I248" s="260"/>
      <c r="J248" s="261"/>
      <c r="K248" s="262"/>
      <c r="L248" s="260"/>
      <c r="M248" s="261"/>
      <c r="N248" s="262"/>
      <c r="O248" s="260"/>
      <c r="P248" s="261"/>
      <c r="Q248" s="262"/>
      <c r="R248" s="260"/>
      <c r="S248" s="261"/>
      <c r="T248" s="262"/>
      <c r="U248" s="260"/>
      <c r="V248" s="261"/>
      <c r="W248" s="262"/>
      <c r="X248" s="260"/>
      <c r="Y248" s="261"/>
      <c r="Z248" s="262"/>
      <c r="AA248" s="260"/>
      <c r="AB248" s="261"/>
      <c r="AC248" s="262"/>
      <c r="AD248" s="260"/>
      <c r="AE248" s="261"/>
      <c r="AF248" s="262"/>
      <c r="AG248" s="260"/>
      <c r="AH248" s="261"/>
      <c r="AI248" s="262"/>
      <c r="AJ248" s="260"/>
      <c r="AK248" s="261"/>
      <c r="AL248" s="262"/>
      <c r="AM248" s="260"/>
      <c r="AN248" s="261"/>
      <c r="AO248" s="262"/>
      <c r="AP248" s="283"/>
      <c r="AQ248" s="356"/>
      <c r="AR248" s="351"/>
      <c r="AS248" s="283"/>
      <c r="AT248" s="356"/>
      <c r="AU248" s="351"/>
      <c r="AV248" s="260"/>
      <c r="AW248" s="261"/>
      <c r="AX248" s="262"/>
      <c r="AY248" s="260"/>
      <c r="AZ248" s="261"/>
      <c r="BA248" s="262"/>
      <c r="BB248" s="260"/>
      <c r="BC248" s="261"/>
      <c r="BD248" s="262"/>
      <c r="BE248" s="260"/>
      <c r="BF248" s="261"/>
      <c r="BG248" s="262"/>
      <c r="BH248" s="260"/>
      <c r="BI248" s="261"/>
      <c r="BJ248" s="262"/>
      <c r="BK248" s="260"/>
      <c r="BL248" s="261"/>
      <c r="BM248" s="262"/>
      <c r="BN248" s="260"/>
      <c r="BO248" s="261"/>
      <c r="BP248" s="262"/>
      <c r="BQ248" s="260"/>
      <c r="BR248" s="261"/>
      <c r="BS248" s="262"/>
      <c r="BT248" s="260"/>
      <c r="BU248" s="261"/>
      <c r="BV248" s="262"/>
      <c r="BW248" s="260"/>
      <c r="BX248" s="261"/>
      <c r="BY248" s="262"/>
      <c r="BZ248" s="260"/>
      <c r="CA248" s="261"/>
      <c r="CB248" s="262"/>
      <c r="CC248" s="260"/>
      <c r="CD248" s="261"/>
      <c r="CE248" s="262"/>
      <c r="CF248" s="376" t="s">
        <v>2</v>
      </c>
      <c r="CG248" s="229"/>
      <c r="CH248" s="230"/>
      <c r="CI248" s="7" t="str">
        <f t="shared" si="361"/>
        <v/>
      </c>
      <c r="CJ248" s="7" t="str">
        <f t="shared" si="362"/>
        <v/>
      </c>
      <c r="CK248" s="7" t="str">
        <f t="shared" si="363"/>
        <v/>
      </c>
      <c r="CL248" s="7" t="str">
        <f t="shared" si="364"/>
        <v/>
      </c>
      <c r="CM248" s="7" t="str">
        <f t="shared" si="365"/>
        <v/>
      </c>
      <c r="CN248" s="7" t="str">
        <f t="shared" si="366"/>
        <v/>
      </c>
      <c r="CO248" s="7" t="str">
        <f t="shared" si="367"/>
        <v/>
      </c>
      <c r="CP248" s="7" t="str">
        <f t="shared" si="368"/>
        <v/>
      </c>
      <c r="CQ248" s="7" t="str">
        <f t="shared" si="369"/>
        <v/>
      </c>
      <c r="CR248" s="7" t="str">
        <f t="shared" si="370"/>
        <v/>
      </c>
      <c r="CS248" s="7" t="str">
        <f t="shared" si="371"/>
        <v/>
      </c>
      <c r="CT248" s="7" t="str">
        <f t="shared" si="372"/>
        <v/>
      </c>
      <c r="CU248" s="7" t="str">
        <f t="shared" si="373"/>
        <v/>
      </c>
      <c r="CV248" s="7">
        <f t="shared" si="374"/>
        <v>31</v>
      </c>
      <c r="CW248" s="7" t="str">
        <f t="shared" si="375"/>
        <v/>
      </c>
      <c r="CX248" s="7">
        <f t="shared" si="376"/>
        <v>52</v>
      </c>
      <c r="CY248" s="7" t="str">
        <f t="shared" si="377"/>
        <v/>
      </c>
      <c r="CZ248" s="7" t="str">
        <f t="shared" si="378"/>
        <v/>
      </c>
      <c r="DA248" s="7" t="str">
        <f t="shared" si="379"/>
        <v/>
      </c>
      <c r="DB248" s="7" t="str">
        <f t="shared" si="380"/>
        <v/>
      </c>
      <c r="DC248" s="7" t="str">
        <f t="shared" si="381"/>
        <v/>
      </c>
      <c r="DD248" s="7" t="str">
        <f t="shared" si="382"/>
        <v/>
      </c>
      <c r="DE248" s="7" t="str">
        <f t="shared" si="383"/>
        <v/>
      </c>
      <c r="DF248" s="7" t="str">
        <f t="shared" si="384"/>
        <v/>
      </c>
      <c r="DG248" s="7" t="str">
        <f t="shared" si="385"/>
        <v/>
      </c>
      <c r="DH248" s="7" t="str">
        <f t="shared" si="386"/>
        <v/>
      </c>
      <c r="DI248" s="65" t="s">
        <v>2</v>
      </c>
      <c r="DJ248" s="309" t="str">
        <f t="shared" si="387"/>
        <v>-</v>
      </c>
      <c r="DK248" s="309" t="str">
        <f t="shared" si="388"/>
        <v>-</v>
      </c>
      <c r="DL248" s="309" t="str">
        <f t="shared" si="389"/>
        <v>-</v>
      </c>
      <c r="DM248" s="309" t="str">
        <f t="shared" si="390"/>
        <v>-</v>
      </c>
      <c r="DN248" s="309" t="str">
        <f t="shared" si="391"/>
        <v>-</v>
      </c>
      <c r="DO248" s="309" t="str">
        <f t="shared" si="392"/>
        <v>-</v>
      </c>
      <c r="DP248" s="309" t="str">
        <f t="shared" si="393"/>
        <v>-</v>
      </c>
      <c r="DQ248" s="309" t="str">
        <f t="shared" si="394"/>
        <v>-</v>
      </c>
      <c r="DR248" s="309" t="str">
        <f t="shared" si="395"/>
        <v>-</v>
      </c>
      <c r="DS248" s="309" t="str">
        <f t="shared" si="396"/>
        <v>-</v>
      </c>
      <c r="DT248" s="309" t="str">
        <f t="shared" si="397"/>
        <v>-</v>
      </c>
      <c r="DU248" s="309" t="str">
        <f t="shared" si="398"/>
        <v>-</v>
      </c>
      <c r="DV248" s="309" t="str">
        <f t="shared" si="399"/>
        <v>-</v>
      </c>
      <c r="DW248" s="309" t="str">
        <f t="shared" si="400"/>
        <v>riv_spd</v>
      </c>
      <c r="DX248" s="309" t="str">
        <f t="shared" si="401"/>
        <v>-</v>
      </c>
      <c r="DY248" s="309" t="str">
        <f t="shared" si="402"/>
        <v>riv_spd</v>
      </c>
      <c r="DZ248" s="309" t="str">
        <f t="shared" si="403"/>
        <v>-</v>
      </c>
      <c r="EA248" s="309" t="str">
        <f t="shared" si="404"/>
        <v>-</v>
      </c>
      <c r="EB248" s="309" t="str">
        <f t="shared" si="405"/>
        <v>-</v>
      </c>
      <c r="EC248" s="309" t="str">
        <f t="shared" si="406"/>
        <v>-</v>
      </c>
      <c r="ED248" s="309" t="str">
        <f t="shared" si="407"/>
        <v>-</v>
      </c>
      <c r="EE248" s="309" t="str">
        <f t="shared" si="408"/>
        <v>-</v>
      </c>
      <c r="EF248" s="309" t="str">
        <f t="shared" si="409"/>
        <v>-</v>
      </c>
      <c r="EG248" s="309" t="str">
        <f t="shared" si="410"/>
        <v>-</v>
      </c>
      <c r="EH248" s="309" t="str">
        <f t="shared" si="411"/>
        <v>-</v>
      </c>
      <c r="EI248" s="309" t="str">
        <f t="shared" si="412"/>
        <v>-</v>
      </c>
      <c r="EJ248" s="7"/>
      <c r="EK248" s="7"/>
      <c r="EL248" s="7"/>
      <c r="EM248" s="34"/>
      <c r="EN248" s="66" t="str">
        <f t="shared" si="413"/>
        <v>-</v>
      </c>
      <c r="EO248" s="66" t="str">
        <f t="shared" si="414"/>
        <v>-</v>
      </c>
      <c r="EP248" s="66" t="str">
        <f t="shared" si="415"/>
        <v>-</v>
      </c>
      <c r="EQ248" s="66" t="str">
        <f t="shared" si="416"/>
        <v>-</v>
      </c>
      <c r="ER248" s="66" t="str">
        <f t="shared" si="417"/>
        <v>-</v>
      </c>
      <c r="ES248" s="66" t="str">
        <f t="shared" si="418"/>
        <v>-</v>
      </c>
      <c r="ET248" s="66" t="str">
        <f t="shared" si="419"/>
        <v>-</v>
      </c>
      <c r="EU248" s="66" t="str">
        <f t="shared" si="420"/>
        <v>-</v>
      </c>
      <c r="EV248" s="66" t="str">
        <f t="shared" si="421"/>
        <v>-</v>
      </c>
      <c r="EW248" s="66" t="str">
        <f t="shared" si="422"/>
        <v>-</v>
      </c>
      <c r="EX248" s="66" t="str">
        <f t="shared" si="423"/>
        <v>-</v>
      </c>
      <c r="EY248" s="66" t="str">
        <f t="shared" si="424"/>
        <v>-</v>
      </c>
      <c r="EZ248" s="66" t="str">
        <f t="shared" si="425"/>
        <v>-</v>
      </c>
      <c r="FA248" s="66">
        <f t="shared" si="426"/>
        <v>-5</v>
      </c>
      <c r="FB248" s="66" t="str">
        <f t="shared" si="427"/>
        <v>-</v>
      </c>
      <c r="FC248" s="66" t="str">
        <f t="shared" si="428"/>
        <v>07.csv</v>
      </c>
      <c r="FD248" s="66" t="str">
        <f t="shared" si="429"/>
        <v>-</v>
      </c>
      <c r="FE248" s="66" t="str">
        <f t="shared" si="430"/>
        <v>-</v>
      </c>
      <c r="FF248" s="66" t="str">
        <f t="shared" si="431"/>
        <v>-</v>
      </c>
      <c r="FG248" s="66" t="str">
        <f t="shared" si="432"/>
        <v>-</v>
      </c>
      <c r="FH248" s="66" t="str">
        <f t="shared" si="433"/>
        <v>-</v>
      </c>
      <c r="FI248" s="66" t="str">
        <f t="shared" si="434"/>
        <v>-</v>
      </c>
      <c r="FJ248" s="66" t="str">
        <f t="shared" si="435"/>
        <v>-</v>
      </c>
      <c r="FK248" s="66" t="str">
        <f t="shared" si="436"/>
        <v>-</v>
      </c>
      <c r="FL248" s="66" t="str">
        <f t="shared" si="437"/>
        <v>-</v>
      </c>
      <c r="FM248" s="66" t="str">
        <f t="shared" si="438"/>
        <v>-</v>
      </c>
      <c r="FN248" s="7"/>
      <c r="FO248" s="7"/>
      <c r="FP248" s="7"/>
      <c r="FQ248" s="97"/>
      <c r="FR248" s="71"/>
      <c r="FS248" s="7">
        <f>IF(ISNUMBER(INDEX($CI$15:$DI$314,$B248,GC$5)),MAX(FS$14:FS247)+1,0)</f>
        <v>0</v>
      </c>
      <c r="FT248" s="7" t="str">
        <f t="shared" si="439"/>
        <v/>
      </c>
      <c r="FU248" s="7" t="str">
        <f t="shared" si="440"/>
        <v/>
      </c>
      <c r="FV248" s="291">
        <f t="shared" si="441"/>
        <v>234</v>
      </c>
      <c r="FW248" s="291" t="str">
        <f t="shared" si="442"/>
        <v/>
      </c>
      <c r="FX248" s="291"/>
      <c r="FY248" s="85" t="str">
        <f t="shared" si="443"/>
        <v/>
      </c>
      <c r="FZ248" s="338">
        <f t="shared" si="444"/>
        <v>0</v>
      </c>
      <c r="GA248" s="316" t="str">
        <f t="shared" si="445"/>
        <v/>
      </c>
      <c r="GB248" s="28" t="str">
        <f t="shared" si="446"/>
        <v/>
      </c>
      <c r="GC248" s="243"/>
      <c r="GD248" s="72"/>
      <c r="GE248" s="72"/>
      <c r="GF248" s="72"/>
      <c r="GG248" s="72"/>
      <c r="GH248" s="72"/>
      <c r="GI248" s="72"/>
      <c r="GJ248" s="72"/>
      <c r="GK248" s="72"/>
      <c r="GL248" s="72"/>
      <c r="GM248" s="72"/>
      <c r="GN248" s="72"/>
      <c r="GO248" s="279" t="str">
        <f>IF(IF(ISNUMBER(MATCH(INDEX($HA248:$LB248,1,GO$14),$GA$15:$GA$313,0)),1,"")=1,INDEX($HA248:$LB248,1,GO$14),"")</f>
        <v/>
      </c>
      <c r="GP248" s="286" t="str">
        <f t="shared" si="447"/>
        <v/>
      </c>
      <c r="GQ248" s="72"/>
      <c r="GR248" s="339" t="str">
        <f>IF(ISNUMBER(IF248),INDEX($GA$15:$GA$313,MATCH(IF248,$IE$15:$IE$190,0),1),"")</f>
        <v/>
      </c>
      <c r="GS248" s="341" t="str">
        <f t="shared" si="448"/>
        <v/>
      </c>
      <c r="GT248" s="340" t="str">
        <f t="shared" si="449"/>
        <v/>
      </c>
      <c r="GU248" s="72"/>
      <c r="GV248" s="72"/>
      <c r="GW248" s="72"/>
      <c r="GX248" s="72"/>
      <c r="GY248" s="72"/>
      <c r="GZ248" s="71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293">
        <f>IF(HA248&lt;&gt;"",MAX(HN$14:HN247)+1,0)</f>
        <v>0</v>
      </c>
      <c r="HO248" s="293">
        <f>IF(HB248&lt;&gt;"",MAX(HO$14:HO247)+1,0)</f>
        <v>0</v>
      </c>
      <c r="HP248" s="293">
        <f>IF(HC248&lt;&gt;"",MAX(HP$14:HP247)+1,0)</f>
        <v>0</v>
      </c>
      <c r="HQ248" s="293">
        <f>IF(HD248&lt;&gt;"",MAX(HQ$14:HQ247)+1,0)</f>
        <v>0</v>
      </c>
      <c r="HR248" s="293">
        <f>IF(HE248&lt;&gt;"",MAX(HR$14:HR247)+1,0)</f>
        <v>0</v>
      </c>
      <c r="HS248" s="293">
        <f>IF(HF248&lt;&gt;"",MAX(HS$14:HS247)+1,0)</f>
        <v>0</v>
      </c>
      <c r="HT248" s="293">
        <f>IF(HG248&lt;&gt;"",MAX(HT$14:HT247)+1,0)</f>
        <v>0</v>
      </c>
      <c r="HU248" s="293">
        <f>IF(HH248&lt;&gt;"",MAX(HU$14:HU247)+1,0)</f>
        <v>0</v>
      </c>
      <c r="HV248" s="293">
        <f>IF(HI248&lt;&gt;"",MAX(HV$14:HV247)+1,0)</f>
        <v>0</v>
      </c>
      <c r="HW248" s="293">
        <f>IF(HJ248&lt;&gt;"",MAX(HW$14:HW247)+1,0)</f>
        <v>0</v>
      </c>
      <c r="HX248" s="293">
        <f>IF(HK248&lt;&gt;"",MAX(HX$14:HX247)+1,0)</f>
        <v>0</v>
      </c>
      <c r="HY248" s="293">
        <f>IF(HL248&lt;&gt;"",MAX(HY$14:HY247)+1,0)</f>
        <v>0</v>
      </c>
      <c r="HZ248" s="75" t="str">
        <f t="shared" si="450"/>
        <v/>
      </c>
      <c r="IA248" s="75" t="str">
        <f t="shared" si="451"/>
        <v/>
      </c>
      <c r="IB248" s="75" t="str">
        <f t="shared" si="452"/>
        <v/>
      </c>
      <c r="IC248" s="75" t="str">
        <f t="shared" si="453"/>
        <v/>
      </c>
      <c r="ID248" s="395" t="str">
        <f t="shared" si="454"/>
        <v/>
      </c>
      <c r="IE248" s="394">
        <f>IF(ISNUMBER(MATCH(GA248,$IC$15:$IC$313,0)),0,MAX(IE$14:IE247)+1)</f>
        <v>0</v>
      </c>
      <c r="IF248" s="394" t="str">
        <f t="shared" si="455"/>
        <v/>
      </c>
      <c r="IG248" s="383"/>
      <c r="IH248" s="80"/>
      <c r="II248" s="19"/>
      <c r="IJ248" s="282"/>
      <c r="IK248" s="71"/>
      <c r="IL248" s="19"/>
      <c r="IM248" s="19"/>
      <c r="IN248" s="19"/>
      <c r="IO248" s="19"/>
      <c r="IP248" s="19"/>
      <c r="IQ248" s="19"/>
      <c r="IR248" s="19"/>
      <c r="IS248" s="19"/>
      <c r="IT248" s="19"/>
      <c r="IU248" s="19"/>
      <c r="IV248" s="19"/>
      <c r="IW248" s="19"/>
      <c r="IX248" s="19"/>
      <c r="IY248" s="19"/>
      <c r="IZ248" s="19"/>
      <c r="JW248" s="71"/>
      <c r="JX248" s="293" t="str">
        <f>IF(AND(ISNUMBER(JX$14),ISNUMBER(MATCH($IC248,DJ$15:DJ$313,0))),$IC248,"")</f>
        <v/>
      </c>
      <c r="JY248" s="293" t="str">
        <f>IF(AND(ISNUMBER(JY$14),ISNUMBER(MATCH($IC248,DK$15:DK$313,0))),$IC248,"")</f>
        <v/>
      </c>
      <c r="JZ248" s="293" t="str">
        <f>IF(AND(ISNUMBER(JZ$14),ISNUMBER(MATCH($IC248,DL$15:DL$313,0))),$IC248,"")</f>
        <v/>
      </c>
      <c r="KA248" s="293" t="str">
        <f>IF(AND(ISNUMBER(KA$14),ISNUMBER(MATCH($IC248,DM$15:DM$313,0))),$IC248,"")</f>
        <v/>
      </c>
      <c r="KB248" s="293" t="str">
        <f>IF(AND(ISNUMBER(KB$14),ISNUMBER(MATCH($IC248,DN$15:DN$313,0))),$IC248,"")</f>
        <v/>
      </c>
      <c r="KC248" s="293" t="str">
        <f>IF(AND(ISNUMBER(KC$14),ISNUMBER(MATCH($IC248,DO$15:DO$313,0))),$IC248,"")</f>
        <v/>
      </c>
      <c r="KD248" s="293" t="str">
        <f>IF(AND(ISNUMBER(KD$14),ISNUMBER(MATCH($IC248,DP$15:DP$313,0))),$IC248,"")</f>
        <v/>
      </c>
      <c r="KE248" s="293" t="str">
        <f>IF(AND(ISNUMBER(KE$14),ISNUMBER(MATCH($IC248,DQ$15:DQ$313,0))),$IC248,"")</f>
        <v/>
      </c>
      <c r="KF248" s="293" t="str">
        <f>IF(AND(ISNUMBER(KF$14),ISNUMBER(MATCH($IC248,DR$15:DR$313,0))),$IC248,"")</f>
        <v/>
      </c>
      <c r="KG248" s="293" t="str">
        <f>IF(AND(ISNUMBER(KG$14),ISNUMBER(MATCH($IC248,DS$15:DS$313,0))),$IC248,"")</f>
        <v/>
      </c>
      <c r="KH248" s="293" t="str">
        <f>IF(AND(ISNUMBER(KH$14),ISNUMBER(MATCH($IC248,DT$15:DT$313,0))),$IC248,"")</f>
        <v/>
      </c>
      <c r="KI248" s="293" t="str">
        <f>IF(AND(ISNUMBER(KI$14),ISNUMBER(MATCH($IC248,DU$15:DU$313,0))),$IC248,"")</f>
        <v/>
      </c>
      <c r="KJ248" s="293" t="str">
        <f>IF(AND(ISNUMBER(KJ$14),ISNUMBER(MATCH($IC248,DV$15:DV$313,0))),$IC248,"")</f>
        <v/>
      </c>
      <c r="KK248" s="293" t="str">
        <f>IF(AND(ISNUMBER(KK$14),ISNUMBER(MATCH($IC248,DW$15:DW$313,0))),$IC248,"")</f>
        <v/>
      </c>
      <c r="KL248" s="293" t="str">
        <f>IF(AND(ISNUMBER(KL$14),ISNUMBER(MATCH($IC248,DX$15:DX$313,0))),$IC248,"")</f>
        <v/>
      </c>
      <c r="KM248" s="293" t="str">
        <f>IF(AND(ISNUMBER(KM$14),ISNUMBER(MATCH($IC248,DY$15:DY$313,0))),$IC248,"")</f>
        <v/>
      </c>
      <c r="KN248" s="293" t="str">
        <f>IF(AND(ISNUMBER(KN$14),ISNUMBER(MATCH($IC248,DZ$15:DZ$313,0))),$IC248,"")</f>
        <v/>
      </c>
      <c r="KO248" s="293" t="str">
        <f>IF(AND(ISNUMBER(KO$14),ISNUMBER(MATCH($IC248,EA$15:EA$313,0))),$IC248,"")</f>
        <v/>
      </c>
      <c r="KP248" s="293" t="str">
        <f>IF(AND(ISNUMBER(KP$14),ISNUMBER(MATCH($IC248,EB$15:EB$313,0))),$IC248,"")</f>
        <v/>
      </c>
      <c r="KQ248" s="293" t="str">
        <f>IF(AND(ISNUMBER(KQ$14),ISNUMBER(MATCH($IC248,EC$15:EC$313,0))),$IC248,"")</f>
        <v/>
      </c>
      <c r="KR248" s="293" t="str">
        <f>IF(AND(ISNUMBER(KR$14),ISNUMBER(MATCH($IC248,ED$15:ED$313,0))),$IC248,"")</f>
        <v/>
      </c>
      <c r="KS248" s="293" t="str">
        <f>IF(AND(ISNUMBER(KS$14),ISNUMBER(MATCH($IC248,EE$15:EE$313,0))),$IC248,"")</f>
        <v/>
      </c>
      <c r="KT248" s="293" t="str">
        <f>IF(AND(ISNUMBER(KT$14),ISNUMBER(MATCH($IC248,EF$15:EF$313,0))),$IC248,"")</f>
        <v/>
      </c>
      <c r="KU248" s="293" t="str">
        <f>IF(AND(ISNUMBER(KU$14),ISNUMBER(MATCH($IC248,EG$15:EG$313,0))),$IC248,"")</f>
        <v/>
      </c>
      <c r="KV248" s="293" t="str">
        <f>IF(AND(ISNUMBER(KV$14),ISNUMBER(MATCH($IC248,EH$15:EH$313,0))),$IC248,"")</f>
        <v/>
      </c>
      <c r="KW248" s="293" t="str">
        <f>IF(AND(ISNUMBER(KW$14),ISNUMBER(MATCH($IC248,EI$15:EI$313,0))),$IC248,"")</f>
        <v/>
      </c>
      <c r="KX248" s="293" t="str">
        <f>IF(AND(ISNUMBER(KX$14),ISNUMBER(MATCH($IC248,EJ$15:EJ$313,0))),$IC248,"")</f>
        <v/>
      </c>
      <c r="KY248" s="293" t="str">
        <f>IF(AND(ISNUMBER(KY$14),ISNUMBER(MATCH($IC248,EK$15:EK$313,0))),$IC248,"")</f>
        <v/>
      </c>
      <c r="KZ248" s="293"/>
      <c r="LA248" s="293"/>
      <c r="LB248" s="293"/>
      <c r="LC248" s="75">
        <f>COUNTIF(JX248:KY248,"="&amp;IC248)</f>
        <v>0</v>
      </c>
      <c r="LD248" s="71"/>
      <c r="LE248" s="71"/>
      <c r="LF248" s="71"/>
      <c r="LG248" s="71"/>
      <c r="LH248" s="71"/>
      <c r="LI248" s="71"/>
      <c r="LJ248" s="71"/>
      <c r="LK248" s="71"/>
      <c r="LL248" s="71"/>
      <c r="LM248" s="71"/>
      <c r="LN248" s="71"/>
      <c r="LO248" s="71"/>
      <c r="LP248" s="71"/>
      <c r="LQ248" s="71"/>
    </row>
    <row r="249" spans="1:329" ht="6" customHeight="1" x14ac:dyDescent="0.25">
      <c r="A249" s="80"/>
      <c r="B249" s="305">
        <f t="shared" si="456"/>
        <v>235</v>
      </c>
      <c r="C249" s="207" t="s">
        <v>748</v>
      </c>
      <c r="D249" s="207" t="s">
        <v>749</v>
      </c>
      <c r="E249" s="71"/>
      <c r="F249" s="260"/>
      <c r="G249" s="261"/>
      <c r="H249" s="262"/>
      <c r="I249" s="260"/>
      <c r="J249" s="261"/>
      <c r="K249" s="262"/>
      <c r="L249" s="260"/>
      <c r="M249" s="261"/>
      <c r="N249" s="262"/>
      <c r="O249" s="260"/>
      <c r="P249" s="261"/>
      <c r="Q249" s="262"/>
      <c r="R249" s="260"/>
      <c r="S249" s="261"/>
      <c r="T249" s="262"/>
      <c r="U249" s="260"/>
      <c r="V249" s="261"/>
      <c r="W249" s="262"/>
      <c r="X249" s="260"/>
      <c r="Y249" s="261"/>
      <c r="Z249" s="262"/>
      <c r="AA249" s="260"/>
      <c r="AB249" s="261"/>
      <c r="AC249" s="262"/>
      <c r="AD249" s="260"/>
      <c r="AE249" s="261"/>
      <c r="AF249" s="262"/>
      <c r="AG249" s="260"/>
      <c r="AH249" s="261"/>
      <c r="AI249" s="262"/>
      <c r="AJ249" s="260"/>
      <c r="AK249" s="261"/>
      <c r="AL249" s="262"/>
      <c r="AM249" s="260"/>
      <c r="AN249" s="261"/>
      <c r="AO249" s="262"/>
      <c r="AP249" s="283"/>
      <c r="AQ249" s="356"/>
      <c r="AR249" s="351"/>
      <c r="AS249" s="283"/>
      <c r="AT249" s="356"/>
      <c r="AU249" s="351"/>
      <c r="AV249" s="260"/>
      <c r="AW249" s="261"/>
      <c r="AX249" s="262"/>
      <c r="AY249" s="260"/>
      <c r="AZ249" s="261"/>
      <c r="BA249" s="262"/>
      <c r="BB249" s="260"/>
      <c r="BC249" s="261"/>
      <c r="BD249" s="262"/>
      <c r="BE249" s="260"/>
      <c r="BF249" s="261"/>
      <c r="BG249" s="262"/>
      <c r="BH249" s="260"/>
      <c r="BI249" s="261"/>
      <c r="BJ249" s="262"/>
      <c r="BK249" s="260"/>
      <c r="BL249" s="261"/>
      <c r="BM249" s="262"/>
      <c r="BN249" s="260"/>
      <c r="BO249" s="261"/>
      <c r="BP249" s="262"/>
      <c r="BQ249" s="260"/>
      <c r="BR249" s="261"/>
      <c r="BS249" s="262"/>
      <c r="BT249" s="260"/>
      <c r="BU249" s="261"/>
      <c r="BV249" s="262"/>
      <c r="BW249" s="260"/>
      <c r="BX249" s="261"/>
      <c r="BY249" s="262"/>
      <c r="BZ249" s="260"/>
      <c r="CA249" s="261"/>
      <c r="CB249" s="262"/>
      <c r="CC249" s="260"/>
      <c r="CD249" s="261"/>
      <c r="CE249" s="262"/>
      <c r="CF249" s="376" t="s">
        <v>2</v>
      </c>
      <c r="CG249" s="229"/>
      <c r="CH249" s="230"/>
      <c r="CI249" s="7" t="str">
        <f t="shared" si="361"/>
        <v/>
      </c>
      <c r="CJ249" s="7" t="str">
        <f t="shared" si="362"/>
        <v/>
      </c>
      <c r="CK249" s="7" t="str">
        <f t="shared" si="363"/>
        <v/>
      </c>
      <c r="CL249" s="7" t="str">
        <f t="shared" si="364"/>
        <v/>
      </c>
      <c r="CM249" s="7" t="str">
        <f t="shared" si="365"/>
        <v/>
      </c>
      <c r="CN249" s="7" t="str">
        <f t="shared" si="366"/>
        <v/>
      </c>
      <c r="CO249" s="7" t="str">
        <f t="shared" si="367"/>
        <v/>
      </c>
      <c r="CP249" s="7" t="str">
        <f t="shared" si="368"/>
        <v/>
      </c>
      <c r="CQ249" s="7" t="str">
        <f t="shared" si="369"/>
        <v/>
      </c>
      <c r="CR249" s="7" t="str">
        <f t="shared" si="370"/>
        <v/>
      </c>
      <c r="CS249" s="7" t="str">
        <f t="shared" si="371"/>
        <v/>
      </c>
      <c r="CT249" s="7" t="str">
        <f t="shared" si="372"/>
        <v/>
      </c>
      <c r="CU249" s="7">
        <f t="shared" si="373"/>
        <v>42</v>
      </c>
      <c r="CV249" s="7">
        <f t="shared" si="374"/>
        <v>42</v>
      </c>
      <c r="CW249" s="7">
        <f t="shared" si="375"/>
        <v>42</v>
      </c>
      <c r="CX249" s="7">
        <f t="shared" si="376"/>
        <v>42</v>
      </c>
      <c r="CY249" s="7">
        <f t="shared" si="377"/>
        <v>42</v>
      </c>
      <c r="CZ249" s="7">
        <f t="shared" si="378"/>
        <v>44</v>
      </c>
      <c r="DA249" s="7" t="str">
        <f t="shared" si="379"/>
        <v/>
      </c>
      <c r="DB249" s="7">
        <f t="shared" si="380"/>
        <v>36</v>
      </c>
      <c r="DC249" s="7" t="str">
        <f t="shared" si="381"/>
        <v/>
      </c>
      <c r="DD249" s="7">
        <f t="shared" si="382"/>
        <v>34</v>
      </c>
      <c r="DE249" s="7" t="str">
        <f t="shared" si="383"/>
        <v/>
      </c>
      <c r="DF249" s="7" t="str">
        <f t="shared" si="384"/>
        <v/>
      </c>
      <c r="DG249" s="7" t="str">
        <f t="shared" si="385"/>
        <v/>
      </c>
      <c r="DH249" s="7" t="str">
        <f t="shared" si="386"/>
        <v/>
      </c>
      <c r="DI249" s="65" t="s">
        <v>2</v>
      </c>
      <c r="DJ249" s="309" t="str">
        <f t="shared" si="387"/>
        <v>-</v>
      </c>
      <c r="DK249" s="309" t="str">
        <f t="shared" si="388"/>
        <v>-</v>
      </c>
      <c r="DL249" s="309" t="str">
        <f t="shared" si="389"/>
        <v>-</v>
      </c>
      <c r="DM249" s="309" t="str">
        <f t="shared" si="390"/>
        <v>-</v>
      </c>
      <c r="DN249" s="309" t="str">
        <f t="shared" si="391"/>
        <v>-</v>
      </c>
      <c r="DO249" s="309" t="str">
        <f t="shared" si="392"/>
        <v>-</v>
      </c>
      <c r="DP249" s="309" t="str">
        <f t="shared" si="393"/>
        <v>-</v>
      </c>
      <c r="DQ249" s="309" t="str">
        <f t="shared" si="394"/>
        <v>-</v>
      </c>
      <c r="DR249" s="309" t="str">
        <f t="shared" si="395"/>
        <v>-</v>
      </c>
      <c r="DS249" s="309" t="str">
        <f t="shared" si="396"/>
        <v>-</v>
      </c>
      <c r="DT249" s="309" t="str">
        <f t="shared" si="397"/>
        <v>-</v>
      </c>
      <c r="DU249" s="309" t="str">
        <f t="shared" si="398"/>
        <v>-</v>
      </c>
      <c r="DV249" s="309" t="str">
        <f t="shared" si="399"/>
        <v>OC</v>
      </c>
      <c r="DW249" s="309" t="str">
        <f t="shared" si="400"/>
        <v>OC</v>
      </c>
      <c r="DX249" s="309" t="str">
        <f t="shared" si="401"/>
        <v>OC</v>
      </c>
      <c r="DY249" s="309" t="str">
        <f t="shared" si="402"/>
        <v>OC</v>
      </c>
      <c r="DZ249" s="309" t="str">
        <f t="shared" si="403"/>
        <v>OC</v>
      </c>
      <c r="EA249" s="309" t="str">
        <f t="shared" si="404"/>
        <v>OC</v>
      </c>
      <c r="EB249" s="309" t="str">
        <f t="shared" si="405"/>
        <v>-</v>
      </c>
      <c r="EC249" s="309" t="str">
        <f t="shared" si="406"/>
        <v>OC</v>
      </c>
      <c r="ED249" s="309" t="str">
        <f t="shared" si="407"/>
        <v>-</v>
      </c>
      <c r="EE249" s="309" t="str">
        <f t="shared" si="408"/>
        <v>OC</v>
      </c>
      <c r="EF249" s="309" t="str">
        <f t="shared" si="409"/>
        <v>-</v>
      </c>
      <c r="EG249" s="309" t="str">
        <f t="shared" si="410"/>
        <v>-</v>
      </c>
      <c r="EH249" s="309" t="str">
        <f t="shared" si="411"/>
        <v>-</v>
      </c>
      <c r="EI249" s="309" t="str">
        <f t="shared" si="412"/>
        <v>-</v>
      </c>
      <c r="EJ249" s="7"/>
      <c r="EK249" s="7"/>
      <c r="EL249" s="7"/>
      <c r="EM249" s="34"/>
      <c r="EN249" s="66" t="str">
        <f t="shared" si="413"/>
        <v>-</v>
      </c>
      <c r="EO249" s="66" t="str">
        <f t="shared" si="414"/>
        <v>-</v>
      </c>
      <c r="EP249" s="66" t="str">
        <f t="shared" si="415"/>
        <v>-</v>
      </c>
      <c r="EQ249" s="66" t="str">
        <f t="shared" si="416"/>
        <v>-</v>
      </c>
      <c r="ER249" s="66" t="str">
        <f t="shared" si="417"/>
        <v>-</v>
      </c>
      <c r="ES249" s="66" t="str">
        <f t="shared" si="418"/>
        <v>-</v>
      </c>
      <c r="ET249" s="66" t="str">
        <f t="shared" si="419"/>
        <v>-</v>
      </c>
      <c r="EU249" s="66" t="str">
        <f t="shared" si="420"/>
        <v>-</v>
      </c>
      <c r="EV249" s="66" t="str">
        <f t="shared" si="421"/>
        <v>-</v>
      </c>
      <c r="EW249" s="66" t="str">
        <f t="shared" si="422"/>
        <v>-</v>
      </c>
      <c r="EX249" s="66" t="str">
        <f t="shared" si="423"/>
        <v>-</v>
      </c>
      <c r="EY249" s="66" t="str">
        <f t="shared" si="424"/>
        <v>-</v>
      </c>
      <c r="EZ249" s="66" t="str">
        <f t="shared" si="425"/>
        <v>---------</v>
      </c>
      <c r="FA249" s="66" t="str">
        <f t="shared" si="426"/>
        <v>---------</v>
      </c>
      <c r="FB249" s="66" t="str">
        <f t="shared" si="427"/>
        <v>---------</v>
      </c>
      <c r="FC249" s="66" t="str">
        <f t="shared" si="428"/>
        <v>---------</v>
      </c>
      <c r="FD249" s="66">
        <f t="shared" si="429"/>
        <v>0</v>
      </c>
      <c r="FE249" s="66" t="str">
        <f t="shared" si="430"/>
        <v>---------------</v>
      </c>
      <c r="FF249" s="66" t="str">
        <f t="shared" si="431"/>
        <v>-</v>
      </c>
      <c r="FG249" s="66" t="str">
        <f t="shared" si="432"/>
        <v>---------------</v>
      </c>
      <c r="FH249" s="66" t="str">
        <f t="shared" si="433"/>
        <v>-</v>
      </c>
      <c r="FI249" s="66" t="str">
        <f t="shared" si="434"/>
        <v>---------------</v>
      </c>
      <c r="FJ249" s="66" t="str">
        <f t="shared" si="435"/>
        <v>-</v>
      </c>
      <c r="FK249" s="66" t="str">
        <f t="shared" si="436"/>
        <v>-</v>
      </c>
      <c r="FL249" s="66" t="str">
        <f t="shared" si="437"/>
        <v>-</v>
      </c>
      <c r="FM249" s="66" t="str">
        <f t="shared" si="438"/>
        <v>-</v>
      </c>
      <c r="FN249" s="7"/>
      <c r="FO249" s="7"/>
      <c r="FP249" s="7"/>
      <c r="FQ249" s="97"/>
      <c r="FR249" s="71"/>
      <c r="FS249" s="7">
        <f>IF(ISNUMBER(INDEX($CI$15:$DI$314,$B249,GC$5)),MAX(FS$14:FS248)+1,0)</f>
        <v>0</v>
      </c>
      <c r="FT249" s="7" t="str">
        <f t="shared" si="439"/>
        <v/>
      </c>
      <c r="FU249" s="7" t="str">
        <f t="shared" si="440"/>
        <v/>
      </c>
      <c r="FV249" s="291">
        <f t="shared" si="441"/>
        <v>235</v>
      </c>
      <c r="FW249" s="291" t="str">
        <f t="shared" si="442"/>
        <v/>
      </c>
      <c r="FX249" s="291"/>
      <c r="FY249" s="85" t="str">
        <f t="shared" si="443"/>
        <v/>
      </c>
      <c r="FZ249" s="338">
        <f t="shared" si="444"/>
        <v>0</v>
      </c>
      <c r="GA249" s="316" t="str">
        <f t="shared" si="445"/>
        <v/>
      </c>
      <c r="GB249" s="28" t="str">
        <f t="shared" si="446"/>
        <v/>
      </c>
      <c r="GC249" s="243"/>
      <c r="GD249" s="72"/>
      <c r="GE249" s="72"/>
      <c r="GF249" s="72"/>
      <c r="GG249" s="72"/>
      <c r="GH249" s="72"/>
      <c r="GI249" s="72"/>
      <c r="GJ249" s="72"/>
      <c r="GK249" s="72"/>
      <c r="GL249" s="72"/>
      <c r="GM249" s="72"/>
      <c r="GN249" s="72"/>
      <c r="GO249" s="279" t="str">
        <f>IF(IF(ISNUMBER(MATCH(INDEX($HA249:$LB249,1,GO$14),$GA$15:$GA$313,0)),1,"")=1,INDEX($HA249:$LB249,1,GO$14),"")</f>
        <v/>
      </c>
      <c r="GP249" s="286" t="str">
        <f t="shared" si="447"/>
        <v/>
      </c>
      <c r="GQ249" s="72"/>
      <c r="GR249" s="339" t="str">
        <f>IF(ISNUMBER(IF249),INDEX($GA$15:$GA$313,MATCH(IF249,$IE$15:$IE$190,0),1),"")</f>
        <v/>
      </c>
      <c r="GS249" s="341" t="str">
        <f t="shared" si="448"/>
        <v/>
      </c>
      <c r="GT249" s="340" t="str">
        <f t="shared" si="449"/>
        <v/>
      </c>
      <c r="GU249" s="72"/>
      <c r="GV249" s="72"/>
      <c r="GW249" s="72"/>
      <c r="GX249" s="72"/>
      <c r="GY249" s="72"/>
      <c r="GZ249" s="71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293">
        <f>IF(HA249&lt;&gt;"",MAX(HN$14:HN248)+1,0)</f>
        <v>0</v>
      </c>
      <c r="HO249" s="293">
        <f>IF(HB249&lt;&gt;"",MAX(HO$14:HO248)+1,0)</f>
        <v>0</v>
      </c>
      <c r="HP249" s="293">
        <f>IF(HC249&lt;&gt;"",MAX(HP$14:HP248)+1,0)</f>
        <v>0</v>
      </c>
      <c r="HQ249" s="293">
        <f>IF(HD249&lt;&gt;"",MAX(HQ$14:HQ248)+1,0)</f>
        <v>0</v>
      </c>
      <c r="HR249" s="293">
        <f>IF(HE249&lt;&gt;"",MAX(HR$14:HR248)+1,0)</f>
        <v>0</v>
      </c>
      <c r="HS249" s="293">
        <f>IF(HF249&lt;&gt;"",MAX(HS$14:HS248)+1,0)</f>
        <v>0</v>
      </c>
      <c r="HT249" s="293">
        <f>IF(HG249&lt;&gt;"",MAX(HT$14:HT248)+1,0)</f>
        <v>0</v>
      </c>
      <c r="HU249" s="293">
        <f>IF(HH249&lt;&gt;"",MAX(HU$14:HU248)+1,0)</f>
        <v>0</v>
      </c>
      <c r="HV249" s="293">
        <f>IF(HI249&lt;&gt;"",MAX(HV$14:HV248)+1,0)</f>
        <v>0</v>
      </c>
      <c r="HW249" s="293">
        <f>IF(HJ249&lt;&gt;"",MAX(HW$14:HW248)+1,0)</f>
        <v>0</v>
      </c>
      <c r="HX249" s="293">
        <f>IF(HK249&lt;&gt;"",MAX(HX$14:HX248)+1,0)</f>
        <v>0</v>
      </c>
      <c r="HY249" s="293">
        <f>IF(HL249&lt;&gt;"",MAX(HY$14:HY248)+1,0)</f>
        <v>0</v>
      </c>
      <c r="HZ249" s="75" t="str">
        <f t="shared" si="450"/>
        <v/>
      </c>
      <c r="IA249" s="75" t="str">
        <f t="shared" si="451"/>
        <v/>
      </c>
      <c r="IB249" s="75" t="str">
        <f t="shared" si="452"/>
        <v/>
      </c>
      <c r="IC249" s="75" t="str">
        <f t="shared" si="453"/>
        <v/>
      </c>
      <c r="ID249" s="395" t="str">
        <f t="shared" si="454"/>
        <v/>
      </c>
      <c r="IE249" s="394">
        <f>IF(ISNUMBER(MATCH(GA249,$IC$15:$IC$313,0)),0,MAX(IE$14:IE248)+1)</f>
        <v>0</v>
      </c>
      <c r="IF249" s="394" t="str">
        <f t="shared" si="455"/>
        <v/>
      </c>
      <c r="IG249" s="383"/>
      <c r="IH249" s="80"/>
      <c r="II249" s="19"/>
      <c r="IJ249" s="282"/>
      <c r="IK249" s="71"/>
      <c r="IL249" s="19"/>
      <c r="IM249" s="19"/>
      <c r="IN249" s="19"/>
      <c r="IO249" s="19"/>
      <c r="IP249" s="19"/>
      <c r="IQ249" s="19"/>
      <c r="IR249" s="19"/>
      <c r="IS249" s="19"/>
      <c r="IT249" s="19"/>
      <c r="IU249" s="19"/>
      <c r="IV249" s="19"/>
      <c r="IW249" s="19"/>
      <c r="IX249" s="19"/>
      <c r="IY249" s="19"/>
      <c r="IZ249" s="19"/>
      <c r="JW249" s="71"/>
      <c r="JX249" s="293" t="str">
        <f>IF(AND(ISNUMBER(JX$14),ISNUMBER(MATCH($IC249,DJ$15:DJ$313,0))),$IC249,"")</f>
        <v/>
      </c>
      <c r="JY249" s="293" t="str">
        <f>IF(AND(ISNUMBER(JY$14),ISNUMBER(MATCH($IC249,DK$15:DK$313,0))),$IC249,"")</f>
        <v/>
      </c>
      <c r="JZ249" s="293" t="str">
        <f>IF(AND(ISNUMBER(JZ$14),ISNUMBER(MATCH($IC249,DL$15:DL$313,0))),$IC249,"")</f>
        <v/>
      </c>
      <c r="KA249" s="293" t="str">
        <f>IF(AND(ISNUMBER(KA$14),ISNUMBER(MATCH($IC249,DM$15:DM$313,0))),$IC249,"")</f>
        <v/>
      </c>
      <c r="KB249" s="293" t="str">
        <f>IF(AND(ISNUMBER(KB$14),ISNUMBER(MATCH($IC249,DN$15:DN$313,0))),$IC249,"")</f>
        <v/>
      </c>
      <c r="KC249" s="293" t="str">
        <f>IF(AND(ISNUMBER(KC$14),ISNUMBER(MATCH($IC249,DO$15:DO$313,0))),$IC249,"")</f>
        <v/>
      </c>
      <c r="KD249" s="293" t="str">
        <f>IF(AND(ISNUMBER(KD$14),ISNUMBER(MATCH($IC249,DP$15:DP$313,0))),$IC249,"")</f>
        <v/>
      </c>
      <c r="KE249" s="293" t="str">
        <f>IF(AND(ISNUMBER(KE$14),ISNUMBER(MATCH($IC249,DQ$15:DQ$313,0))),$IC249,"")</f>
        <v/>
      </c>
      <c r="KF249" s="293" t="str">
        <f>IF(AND(ISNUMBER(KF$14),ISNUMBER(MATCH($IC249,DR$15:DR$313,0))),$IC249,"")</f>
        <v/>
      </c>
      <c r="KG249" s="293" t="str">
        <f>IF(AND(ISNUMBER(KG$14),ISNUMBER(MATCH($IC249,DS$15:DS$313,0))),$IC249,"")</f>
        <v/>
      </c>
      <c r="KH249" s="293" t="str">
        <f>IF(AND(ISNUMBER(KH$14),ISNUMBER(MATCH($IC249,DT$15:DT$313,0))),$IC249,"")</f>
        <v/>
      </c>
      <c r="KI249" s="293" t="str">
        <f>IF(AND(ISNUMBER(KI$14),ISNUMBER(MATCH($IC249,DU$15:DU$313,0))),$IC249,"")</f>
        <v/>
      </c>
      <c r="KJ249" s="293" t="str">
        <f>IF(AND(ISNUMBER(KJ$14),ISNUMBER(MATCH($IC249,DV$15:DV$313,0))),$IC249,"")</f>
        <v/>
      </c>
      <c r="KK249" s="293" t="str">
        <f>IF(AND(ISNUMBER(KK$14),ISNUMBER(MATCH($IC249,DW$15:DW$313,0))),$IC249,"")</f>
        <v/>
      </c>
      <c r="KL249" s="293" t="str">
        <f>IF(AND(ISNUMBER(KL$14),ISNUMBER(MATCH($IC249,DX$15:DX$313,0))),$IC249,"")</f>
        <v/>
      </c>
      <c r="KM249" s="293" t="str">
        <f>IF(AND(ISNUMBER(KM$14),ISNUMBER(MATCH($IC249,DY$15:DY$313,0))),$IC249,"")</f>
        <v/>
      </c>
      <c r="KN249" s="293" t="str">
        <f>IF(AND(ISNUMBER(KN$14),ISNUMBER(MATCH($IC249,DZ$15:DZ$313,0))),$IC249,"")</f>
        <v/>
      </c>
      <c r="KO249" s="293" t="str">
        <f>IF(AND(ISNUMBER(KO$14),ISNUMBER(MATCH($IC249,EA$15:EA$313,0))),$IC249,"")</f>
        <v/>
      </c>
      <c r="KP249" s="293" t="str">
        <f>IF(AND(ISNUMBER(KP$14),ISNUMBER(MATCH($IC249,EB$15:EB$313,0))),$IC249,"")</f>
        <v/>
      </c>
      <c r="KQ249" s="293" t="str">
        <f>IF(AND(ISNUMBER(KQ$14),ISNUMBER(MATCH($IC249,EC$15:EC$313,0))),$IC249,"")</f>
        <v/>
      </c>
      <c r="KR249" s="293" t="str">
        <f>IF(AND(ISNUMBER(KR$14),ISNUMBER(MATCH($IC249,ED$15:ED$313,0))),$IC249,"")</f>
        <v/>
      </c>
      <c r="KS249" s="293" t="str">
        <f>IF(AND(ISNUMBER(KS$14),ISNUMBER(MATCH($IC249,EE$15:EE$313,0))),$IC249,"")</f>
        <v/>
      </c>
      <c r="KT249" s="293" t="str">
        <f>IF(AND(ISNUMBER(KT$14),ISNUMBER(MATCH($IC249,EF$15:EF$313,0))),$IC249,"")</f>
        <v/>
      </c>
      <c r="KU249" s="293" t="str">
        <f>IF(AND(ISNUMBER(KU$14),ISNUMBER(MATCH($IC249,EG$15:EG$313,0))),$IC249,"")</f>
        <v/>
      </c>
      <c r="KV249" s="293" t="str">
        <f>IF(AND(ISNUMBER(KV$14),ISNUMBER(MATCH($IC249,EH$15:EH$313,0))),$IC249,"")</f>
        <v/>
      </c>
      <c r="KW249" s="293" t="str">
        <f>IF(AND(ISNUMBER(KW$14),ISNUMBER(MATCH($IC249,EI$15:EI$313,0))),$IC249,"")</f>
        <v/>
      </c>
      <c r="KX249" s="293" t="str">
        <f>IF(AND(ISNUMBER(KX$14),ISNUMBER(MATCH($IC249,EJ$15:EJ$313,0))),$IC249,"")</f>
        <v/>
      </c>
      <c r="KY249" s="293" t="str">
        <f>IF(AND(ISNUMBER(KY$14),ISNUMBER(MATCH($IC249,EK$15:EK$313,0))),$IC249,"")</f>
        <v/>
      </c>
      <c r="KZ249" s="293"/>
      <c r="LA249" s="293"/>
      <c r="LB249" s="293"/>
      <c r="LC249" s="75">
        <f>COUNTIF(JX249:KY249,"="&amp;IC249)</f>
        <v>0</v>
      </c>
      <c r="LD249" s="71"/>
      <c r="LE249" s="71"/>
      <c r="LF249" s="71"/>
      <c r="LG249" s="71"/>
      <c r="LH249" s="71"/>
      <c r="LI249" s="71"/>
      <c r="LJ249" s="71"/>
      <c r="LK249" s="71"/>
      <c r="LL249" s="71"/>
      <c r="LM249" s="71"/>
      <c r="LN249" s="71"/>
      <c r="LO249" s="71"/>
      <c r="LP249" s="71"/>
      <c r="LQ249" s="71"/>
    </row>
    <row r="250" spans="1:329" ht="6" customHeight="1" x14ac:dyDescent="0.25">
      <c r="A250" s="80"/>
      <c r="B250" s="305">
        <f t="shared" si="456"/>
        <v>236</v>
      </c>
      <c r="C250" s="207" t="s">
        <v>758</v>
      </c>
      <c r="D250" s="207" t="s">
        <v>778</v>
      </c>
      <c r="E250" s="71"/>
      <c r="F250" s="260"/>
      <c r="G250" s="261"/>
      <c r="H250" s="262"/>
      <c r="I250" s="260"/>
      <c r="J250" s="261"/>
      <c r="K250" s="262"/>
      <c r="L250" s="260"/>
      <c r="M250" s="261"/>
      <c r="N250" s="262"/>
      <c r="O250" s="260"/>
      <c r="P250" s="261"/>
      <c r="Q250" s="262"/>
      <c r="R250" s="260"/>
      <c r="S250" s="261"/>
      <c r="T250" s="262"/>
      <c r="U250" s="260"/>
      <c r="V250" s="261"/>
      <c r="W250" s="262"/>
      <c r="X250" s="260"/>
      <c r="Y250" s="261"/>
      <c r="Z250" s="262"/>
      <c r="AA250" s="260"/>
      <c r="AB250" s="261"/>
      <c r="AC250" s="262"/>
      <c r="AD250" s="260"/>
      <c r="AE250" s="261"/>
      <c r="AF250" s="262"/>
      <c r="AG250" s="260"/>
      <c r="AH250" s="261"/>
      <c r="AI250" s="262"/>
      <c r="AJ250" s="260"/>
      <c r="AK250" s="261"/>
      <c r="AL250" s="262"/>
      <c r="AM250" s="260"/>
      <c r="AN250" s="261"/>
      <c r="AO250" s="262"/>
      <c r="AP250" s="283"/>
      <c r="AQ250" s="356"/>
      <c r="AR250" s="351"/>
      <c r="AS250" s="283"/>
      <c r="AT250" s="356"/>
      <c r="AU250" s="351"/>
      <c r="AV250" s="260"/>
      <c r="AW250" s="261"/>
      <c r="AX250" s="262"/>
      <c r="AY250" s="260"/>
      <c r="AZ250" s="261"/>
      <c r="BA250" s="262"/>
      <c r="BB250" s="260"/>
      <c r="BC250" s="261"/>
      <c r="BD250" s="262"/>
      <c r="BE250" s="260"/>
      <c r="BF250" s="261"/>
      <c r="BG250" s="262"/>
      <c r="BH250" s="260"/>
      <c r="BI250" s="261"/>
      <c r="BJ250" s="262"/>
      <c r="BK250" s="260"/>
      <c r="BL250" s="261"/>
      <c r="BM250" s="262"/>
      <c r="BN250" s="260"/>
      <c r="BO250" s="261"/>
      <c r="BP250" s="262"/>
      <c r="BQ250" s="260"/>
      <c r="BR250" s="261"/>
      <c r="BS250" s="262"/>
      <c r="BT250" s="260"/>
      <c r="BU250" s="261"/>
      <c r="BV250" s="262"/>
      <c r="BW250" s="260"/>
      <c r="BX250" s="261"/>
      <c r="BY250" s="262"/>
      <c r="BZ250" s="260"/>
      <c r="CA250" s="261"/>
      <c r="CB250" s="262"/>
      <c r="CC250" s="260"/>
      <c r="CD250" s="261"/>
      <c r="CE250" s="262"/>
      <c r="CF250" s="376" t="s">
        <v>2</v>
      </c>
      <c r="CG250" s="229"/>
      <c r="CH250" s="230"/>
      <c r="CI250" s="7" t="str">
        <f t="shared" si="361"/>
        <v/>
      </c>
      <c r="CJ250" s="7" t="str">
        <f t="shared" si="362"/>
        <v/>
      </c>
      <c r="CK250" s="7" t="str">
        <f t="shared" si="363"/>
        <v/>
      </c>
      <c r="CL250" s="7" t="str">
        <f t="shared" si="364"/>
        <v/>
      </c>
      <c r="CM250" s="7" t="str">
        <f t="shared" si="365"/>
        <v/>
      </c>
      <c r="CN250" s="7" t="str">
        <f t="shared" si="366"/>
        <v/>
      </c>
      <c r="CO250" s="7" t="str">
        <f t="shared" si="367"/>
        <v/>
      </c>
      <c r="CP250" s="7" t="str">
        <f t="shared" si="368"/>
        <v/>
      </c>
      <c r="CQ250" s="7" t="str">
        <f t="shared" si="369"/>
        <v/>
      </c>
      <c r="CR250" s="7" t="str">
        <f t="shared" si="370"/>
        <v/>
      </c>
      <c r="CS250" s="7" t="str">
        <f t="shared" si="371"/>
        <v/>
      </c>
      <c r="CT250" s="7" t="str">
        <f t="shared" si="372"/>
        <v/>
      </c>
      <c r="CU250" s="7" t="str">
        <f t="shared" si="373"/>
        <v/>
      </c>
      <c r="CV250" s="7">
        <f t="shared" si="374"/>
        <v>24</v>
      </c>
      <c r="CW250" s="7" t="str">
        <f t="shared" si="375"/>
        <v/>
      </c>
      <c r="CX250" s="7" t="str">
        <f t="shared" si="376"/>
        <v/>
      </c>
      <c r="CY250" s="7" t="str">
        <f t="shared" si="377"/>
        <v/>
      </c>
      <c r="CZ250" s="7" t="str">
        <f t="shared" si="378"/>
        <v/>
      </c>
      <c r="DA250" s="7" t="str">
        <f t="shared" si="379"/>
        <v/>
      </c>
      <c r="DB250" s="7" t="str">
        <f t="shared" si="380"/>
        <v/>
      </c>
      <c r="DC250" s="7" t="str">
        <f t="shared" si="381"/>
        <v/>
      </c>
      <c r="DD250" s="7" t="str">
        <f t="shared" si="382"/>
        <v/>
      </c>
      <c r="DE250" s="7" t="str">
        <f t="shared" si="383"/>
        <v/>
      </c>
      <c r="DF250" s="7" t="str">
        <f t="shared" si="384"/>
        <v/>
      </c>
      <c r="DG250" s="7" t="str">
        <f t="shared" si="385"/>
        <v/>
      </c>
      <c r="DH250" s="7" t="str">
        <f t="shared" si="386"/>
        <v/>
      </c>
      <c r="DI250" s="65" t="s">
        <v>2</v>
      </c>
      <c r="DJ250" s="309" t="str">
        <f t="shared" si="387"/>
        <v>-</v>
      </c>
      <c r="DK250" s="309" t="str">
        <f t="shared" si="388"/>
        <v>-</v>
      </c>
      <c r="DL250" s="309" t="str">
        <f t="shared" si="389"/>
        <v>-</v>
      </c>
      <c r="DM250" s="309" t="str">
        <f t="shared" si="390"/>
        <v>-</v>
      </c>
      <c r="DN250" s="309" t="str">
        <f t="shared" si="391"/>
        <v>-</v>
      </c>
      <c r="DO250" s="309" t="str">
        <f t="shared" si="392"/>
        <v>-</v>
      </c>
      <c r="DP250" s="309" t="str">
        <f t="shared" si="393"/>
        <v>-</v>
      </c>
      <c r="DQ250" s="309" t="str">
        <f t="shared" si="394"/>
        <v>-</v>
      </c>
      <c r="DR250" s="309" t="str">
        <f t="shared" si="395"/>
        <v>-</v>
      </c>
      <c r="DS250" s="309" t="str">
        <f t="shared" si="396"/>
        <v>-</v>
      </c>
      <c r="DT250" s="309" t="str">
        <f t="shared" si="397"/>
        <v>-</v>
      </c>
      <c r="DU250" s="309" t="str">
        <f t="shared" si="398"/>
        <v>-</v>
      </c>
      <c r="DV250" s="309" t="str">
        <f t="shared" si="399"/>
        <v>-</v>
      </c>
      <c r="DW250" s="309" t="str">
        <f t="shared" si="400"/>
        <v>linear_acceleration_NPF</v>
      </c>
      <c r="DX250" s="309" t="str">
        <f t="shared" si="401"/>
        <v>-</v>
      </c>
      <c r="DY250" s="309" t="str">
        <f t="shared" si="402"/>
        <v>-</v>
      </c>
      <c r="DZ250" s="309" t="str">
        <f t="shared" si="403"/>
        <v>-</v>
      </c>
      <c r="EA250" s="309" t="str">
        <f t="shared" si="404"/>
        <v>-</v>
      </c>
      <c r="EB250" s="309" t="str">
        <f t="shared" si="405"/>
        <v>-</v>
      </c>
      <c r="EC250" s="309" t="str">
        <f t="shared" si="406"/>
        <v>-</v>
      </c>
      <c r="ED250" s="309" t="str">
        <f t="shared" si="407"/>
        <v>-</v>
      </c>
      <c r="EE250" s="309" t="str">
        <f t="shared" si="408"/>
        <v>-</v>
      </c>
      <c r="EF250" s="309" t="str">
        <f t="shared" si="409"/>
        <v>-</v>
      </c>
      <c r="EG250" s="309" t="str">
        <f t="shared" si="410"/>
        <v>-</v>
      </c>
      <c r="EH250" s="309" t="str">
        <f t="shared" si="411"/>
        <v>-</v>
      </c>
      <c r="EI250" s="309" t="str">
        <f t="shared" si="412"/>
        <v>-</v>
      </c>
      <c r="EJ250" s="7"/>
      <c r="EK250" s="7"/>
      <c r="EL250" s="7"/>
      <c r="EM250" s="34"/>
      <c r="EN250" s="66" t="str">
        <f t="shared" si="413"/>
        <v>-</v>
      </c>
      <c r="EO250" s="66" t="str">
        <f t="shared" si="414"/>
        <v>-</v>
      </c>
      <c r="EP250" s="66" t="str">
        <f t="shared" si="415"/>
        <v>-</v>
      </c>
      <c r="EQ250" s="66" t="str">
        <f t="shared" si="416"/>
        <v>-</v>
      </c>
      <c r="ER250" s="66" t="str">
        <f t="shared" si="417"/>
        <v>-</v>
      </c>
      <c r="ES250" s="66" t="str">
        <f t="shared" si="418"/>
        <v>-</v>
      </c>
      <c r="ET250" s="66" t="str">
        <f t="shared" si="419"/>
        <v>-</v>
      </c>
      <c r="EU250" s="66" t="str">
        <f t="shared" si="420"/>
        <v>-</v>
      </c>
      <c r="EV250" s="66" t="str">
        <f t="shared" si="421"/>
        <v>-</v>
      </c>
      <c r="EW250" s="66" t="str">
        <f t="shared" si="422"/>
        <v>-</v>
      </c>
      <c r="EX250" s="66" t="str">
        <f t="shared" si="423"/>
        <v>-</v>
      </c>
      <c r="EY250" s="66" t="str">
        <f t="shared" si="424"/>
        <v>-</v>
      </c>
      <c r="EZ250" s="66" t="str">
        <f t="shared" si="425"/>
        <v>-</v>
      </c>
      <c r="FA250" s="66" t="str">
        <f t="shared" si="426"/>
        <v>cg</v>
      </c>
      <c r="FB250" s="66" t="str">
        <f t="shared" si="427"/>
        <v>-</v>
      </c>
      <c r="FC250" s="66" t="str">
        <f t="shared" si="428"/>
        <v>-</v>
      </c>
      <c r="FD250" s="66" t="str">
        <f t="shared" si="429"/>
        <v>-</v>
      </c>
      <c r="FE250" s="66" t="str">
        <f t="shared" si="430"/>
        <v>-</v>
      </c>
      <c r="FF250" s="66" t="str">
        <f t="shared" si="431"/>
        <v>-</v>
      </c>
      <c r="FG250" s="66" t="str">
        <f t="shared" si="432"/>
        <v>-</v>
      </c>
      <c r="FH250" s="66" t="str">
        <f t="shared" si="433"/>
        <v>-</v>
      </c>
      <c r="FI250" s="66" t="str">
        <f t="shared" si="434"/>
        <v>-</v>
      </c>
      <c r="FJ250" s="66" t="str">
        <f t="shared" si="435"/>
        <v>-</v>
      </c>
      <c r="FK250" s="66" t="str">
        <f t="shared" si="436"/>
        <v>-</v>
      </c>
      <c r="FL250" s="66" t="str">
        <f t="shared" si="437"/>
        <v>-</v>
      </c>
      <c r="FM250" s="66" t="str">
        <f t="shared" si="438"/>
        <v>-</v>
      </c>
      <c r="FN250" s="7"/>
      <c r="FO250" s="7"/>
      <c r="FP250" s="7"/>
      <c r="FQ250" s="97"/>
      <c r="FR250" s="71"/>
      <c r="FS250" s="7">
        <f>IF(ISNUMBER(INDEX($CI$15:$DI$314,$B250,GC$5)),MAX(FS$14:FS249)+1,0)</f>
        <v>0</v>
      </c>
      <c r="FT250" s="7" t="str">
        <f t="shared" si="439"/>
        <v/>
      </c>
      <c r="FU250" s="7" t="str">
        <f t="shared" si="440"/>
        <v/>
      </c>
      <c r="FV250" s="291">
        <f t="shared" si="441"/>
        <v>236</v>
      </c>
      <c r="FW250" s="291" t="str">
        <f t="shared" si="442"/>
        <v/>
      </c>
      <c r="FX250" s="291"/>
      <c r="FY250" s="85" t="str">
        <f t="shared" si="443"/>
        <v/>
      </c>
      <c r="FZ250" s="338">
        <f t="shared" si="444"/>
        <v>0</v>
      </c>
      <c r="GA250" s="316" t="str">
        <f t="shared" si="445"/>
        <v/>
      </c>
      <c r="GB250" s="28" t="str">
        <f t="shared" si="446"/>
        <v/>
      </c>
      <c r="GC250" s="243"/>
      <c r="GD250" s="72"/>
      <c r="GE250" s="72"/>
      <c r="GF250" s="72"/>
      <c r="GG250" s="72"/>
      <c r="GH250" s="72"/>
      <c r="GI250" s="72"/>
      <c r="GJ250" s="72"/>
      <c r="GK250" s="72"/>
      <c r="GL250" s="72"/>
      <c r="GM250" s="72"/>
      <c r="GN250" s="72"/>
      <c r="GO250" s="279" t="str">
        <f>IF(IF(ISNUMBER(MATCH(INDEX($HA250:$LB250,1,GO$14),$GA$15:$GA$313,0)),1,"")=1,INDEX($HA250:$LB250,1,GO$14),"")</f>
        <v/>
      </c>
      <c r="GP250" s="286" t="str">
        <f t="shared" si="447"/>
        <v/>
      </c>
      <c r="GQ250" s="72"/>
      <c r="GR250" s="339" t="str">
        <f>IF(ISNUMBER(IF250),INDEX($GA$15:$GA$313,MATCH(IF250,$IE$15:$IE$190,0),1),"")</f>
        <v/>
      </c>
      <c r="GS250" s="341" t="str">
        <f t="shared" si="448"/>
        <v/>
      </c>
      <c r="GT250" s="340" t="str">
        <f t="shared" si="449"/>
        <v/>
      </c>
      <c r="GU250" s="72"/>
      <c r="GV250" s="72"/>
      <c r="GW250" s="72"/>
      <c r="GX250" s="72"/>
      <c r="GY250" s="72"/>
      <c r="GZ250" s="71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293">
        <f>IF(HA250&lt;&gt;"",MAX(HN$14:HN249)+1,0)</f>
        <v>0</v>
      </c>
      <c r="HO250" s="293">
        <f>IF(HB250&lt;&gt;"",MAX(HO$14:HO249)+1,0)</f>
        <v>0</v>
      </c>
      <c r="HP250" s="293">
        <f>IF(HC250&lt;&gt;"",MAX(HP$14:HP249)+1,0)</f>
        <v>0</v>
      </c>
      <c r="HQ250" s="293">
        <f>IF(HD250&lt;&gt;"",MAX(HQ$14:HQ249)+1,0)</f>
        <v>0</v>
      </c>
      <c r="HR250" s="293">
        <f>IF(HE250&lt;&gt;"",MAX(HR$14:HR249)+1,0)</f>
        <v>0</v>
      </c>
      <c r="HS250" s="293">
        <f>IF(HF250&lt;&gt;"",MAX(HS$14:HS249)+1,0)</f>
        <v>0</v>
      </c>
      <c r="HT250" s="293">
        <f>IF(HG250&lt;&gt;"",MAX(HT$14:HT249)+1,0)</f>
        <v>0</v>
      </c>
      <c r="HU250" s="293">
        <f>IF(HH250&lt;&gt;"",MAX(HU$14:HU249)+1,0)</f>
        <v>0</v>
      </c>
      <c r="HV250" s="293">
        <f>IF(HI250&lt;&gt;"",MAX(HV$14:HV249)+1,0)</f>
        <v>0</v>
      </c>
      <c r="HW250" s="293">
        <f>IF(HJ250&lt;&gt;"",MAX(HW$14:HW249)+1,0)</f>
        <v>0</v>
      </c>
      <c r="HX250" s="293">
        <f>IF(HK250&lt;&gt;"",MAX(HX$14:HX249)+1,0)</f>
        <v>0</v>
      </c>
      <c r="HY250" s="293">
        <f>IF(HL250&lt;&gt;"",MAX(HY$14:HY249)+1,0)</f>
        <v>0</v>
      </c>
      <c r="HZ250" s="75" t="str">
        <f t="shared" si="450"/>
        <v/>
      </c>
      <c r="IA250" s="75" t="str">
        <f t="shared" si="451"/>
        <v/>
      </c>
      <c r="IB250" s="75" t="str">
        <f t="shared" si="452"/>
        <v/>
      </c>
      <c r="IC250" s="75" t="str">
        <f t="shared" si="453"/>
        <v/>
      </c>
      <c r="ID250" s="395" t="str">
        <f t="shared" si="454"/>
        <v/>
      </c>
      <c r="IE250" s="394">
        <f>IF(ISNUMBER(MATCH(GA250,$IC$15:$IC$313,0)),0,MAX(IE$14:IE249)+1)</f>
        <v>0</v>
      </c>
      <c r="IF250" s="394" t="str">
        <f t="shared" si="455"/>
        <v/>
      </c>
      <c r="IG250" s="383"/>
      <c r="IH250" s="80"/>
      <c r="II250" s="19"/>
      <c r="IJ250" s="282"/>
      <c r="IK250" s="71"/>
      <c r="IL250" s="19"/>
      <c r="IM250" s="19"/>
      <c r="IN250" s="19"/>
      <c r="IO250" s="19"/>
      <c r="IP250" s="19"/>
      <c r="IQ250" s="19"/>
      <c r="IR250" s="19"/>
      <c r="IS250" s="19"/>
      <c r="IT250" s="19"/>
      <c r="IU250" s="19"/>
      <c r="IV250" s="19"/>
      <c r="IW250" s="19"/>
      <c r="IX250" s="19"/>
      <c r="IY250" s="19"/>
      <c r="IZ250" s="19"/>
      <c r="JW250" s="71"/>
      <c r="JX250" s="293" t="str">
        <f>IF(AND(ISNUMBER(JX$14),ISNUMBER(MATCH($IC250,DJ$15:DJ$313,0))),$IC250,"")</f>
        <v/>
      </c>
      <c r="JY250" s="293" t="str">
        <f>IF(AND(ISNUMBER(JY$14),ISNUMBER(MATCH($IC250,DK$15:DK$313,0))),$IC250,"")</f>
        <v/>
      </c>
      <c r="JZ250" s="293" t="str">
        <f>IF(AND(ISNUMBER(JZ$14),ISNUMBER(MATCH($IC250,DL$15:DL$313,0))),$IC250,"")</f>
        <v/>
      </c>
      <c r="KA250" s="293" t="str">
        <f>IF(AND(ISNUMBER(KA$14),ISNUMBER(MATCH($IC250,DM$15:DM$313,0))),$IC250,"")</f>
        <v/>
      </c>
      <c r="KB250" s="293" t="str">
        <f>IF(AND(ISNUMBER(KB$14),ISNUMBER(MATCH($IC250,DN$15:DN$313,0))),$IC250,"")</f>
        <v/>
      </c>
      <c r="KC250" s="293" t="str">
        <f>IF(AND(ISNUMBER(KC$14),ISNUMBER(MATCH($IC250,DO$15:DO$313,0))),$IC250,"")</f>
        <v/>
      </c>
      <c r="KD250" s="293" t="str">
        <f>IF(AND(ISNUMBER(KD$14),ISNUMBER(MATCH($IC250,DP$15:DP$313,0))),$IC250,"")</f>
        <v/>
      </c>
      <c r="KE250" s="293" t="str">
        <f>IF(AND(ISNUMBER(KE$14),ISNUMBER(MATCH($IC250,DQ$15:DQ$313,0))),$IC250,"")</f>
        <v/>
      </c>
      <c r="KF250" s="293" t="str">
        <f>IF(AND(ISNUMBER(KF$14),ISNUMBER(MATCH($IC250,DR$15:DR$313,0))),$IC250,"")</f>
        <v/>
      </c>
      <c r="KG250" s="293" t="str">
        <f>IF(AND(ISNUMBER(KG$14),ISNUMBER(MATCH($IC250,DS$15:DS$313,0))),$IC250,"")</f>
        <v/>
      </c>
      <c r="KH250" s="293" t="str">
        <f>IF(AND(ISNUMBER(KH$14),ISNUMBER(MATCH($IC250,DT$15:DT$313,0))),$IC250,"")</f>
        <v/>
      </c>
      <c r="KI250" s="293" t="str">
        <f>IF(AND(ISNUMBER(KI$14),ISNUMBER(MATCH($IC250,DU$15:DU$313,0))),$IC250,"")</f>
        <v/>
      </c>
      <c r="KJ250" s="293" t="str">
        <f>IF(AND(ISNUMBER(KJ$14),ISNUMBER(MATCH($IC250,DV$15:DV$313,0))),$IC250,"")</f>
        <v/>
      </c>
      <c r="KK250" s="293" t="str">
        <f>IF(AND(ISNUMBER(KK$14),ISNUMBER(MATCH($IC250,DW$15:DW$313,0))),$IC250,"")</f>
        <v/>
      </c>
      <c r="KL250" s="293" t="str">
        <f>IF(AND(ISNUMBER(KL$14),ISNUMBER(MATCH($IC250,DX$15:DX$313,0))),$IC250,"")</f>
        <v/>
      </c>
      <c r="KM250" s="293" t="str">
        <f>IF(AND(ISNUMBER(KM$14),ISNUMBER(MATCH($IC250,DY$15:DY$313,0))),$IC250,"")</f>
        <v/>
      </c>
      <c r="KN250" s="293" t="str">
        <f>IF(AND(ISNUMBER(KN$14),ISNUMBER(MATCH($IC250,DZ$15:DZ$313,0))),$IC250,"")</f>
        <v/>
      </c>
      <c r="KO250" s="293" t="str">
        <f>IF(AND(ISNUMBER(KO$14),ISNUMBER(MATCH($IC250,EA$15:EA$313,0))),$IC250,"")</f>
        <v/>
      </c>
      <c r="KP250" s="293" t="str">
        <f>IF(AND(ISNUMBER(KP$14),ISNUMBER(MATCH($IC250,EB$15:EB$313,0))),$IC250,"")</f>
        <v/>
      </c>
      <c r="KQ250" s="293" t="str">
        <f>IF(AND(ISNUMBER(KQ$14),ISNUMBER(MATCH($IC250,EC$15:EC$313,0))),$IC250,"")</f>
        <v/>
      </c>
      <c r="KR250" s="293" t="str">
        <f>IF(AND(ISNUMBER(KR$14),ISNUMBER(MATCH($IC250,ED$15:ED$313,0))),$IC250,"")</f>
        <v/>
      </c>
      <c r="KS250" s="293" t="str">
        <f>IF(AND(ISNUMBER(KS$14),ISNUMBER(MATCH($IC250,EE$15:EE$313,0))),$IC250,"")</f>
        <v/>
      </c>
      <c r="KT250" s="293" t="str">
        <f>IF(AND(ISNUMBER(KT$14),ISNUMBER(MATCH($IC250,EF$15:EF$313,0))),$IC250,"")</f>
        <v/>
      </c>
      <c r="KU250" s="293" t="str">
        <f>IF(AND(ISNUMBER(KU$14),ISNUMBER(MATCH($IC250,EG$15:EG$313,0))),$IC250,"")</f>
        <v/>
      </c>
      <c r="KV250" s="293" t="str">
        <f>IF(AND(ISNUMBER(KV$14),ISNUMBER(MATCH($IC250,EH$15:EH$313,0))),$IC250,"")</f>
        <v/>
      </c>
      <c r="KW250" s="293" t="str">
        <f>IF(AND(ISNUMBER(KW$14),ISNUMBER(MATCH($IC250,EI$15:EI$313,0))),$IC250,"")</f>
        <v/>
      </c>
      <c r="KX250" s="293" t="str">
        <f>IF(AND(ISNUMBER(KX$14),ISNUMBER(MATCH($IC250,EJ$15:EJ$313,0))),$IC250,"")</f>
        <v/>
      </c>
      <c r="KY250" s="293" t="str">
        <f>IF(AND(ISNUMBER(KY$14),ISNUMBER(MATCH($IC250,EK$15:EK$313,0))),$IC250,"")</f>
        <v/>
      </c>
      <c r="KZ250" s="293"/>
      <c r="LA250" s="293"/>
      <c r="LB250" s="293"/>
      <c r="LC250" s="75">
        <f>COUNTIF(JX250:KY250,"="&amp;IC250)</f>
        <v>0</v>
      </c>
      <c r="LD250" s="71"/>
      <c r="LE250" s="71"/>
      <c r="LF250" s="71"/>
      <c r="LG250" s="71"/>
      <c r="LH250" s="71"/>
      <c r="LI250" s="71"/>
      <c r="LJ250" s="71"/>
      <c r="LK250" s="71"/>
      <c r="LL250" s="71"/>
      <c r="LM250" s="71"/>
      <c r="LN250" s="71"/>
      <c r="LO250" s="71"/>
      <c r="LP250" s="71"/>
      <c r="LQ250" s="71"/>
    </row>
    <row r="251" spans="1:329" ht="6" customHeight="1" x14ac:dyDescent="0.25">
      <c r="A251" s="80"/>
      <c r="B251" s="305">
        <f t="shared" si="456"/>
        <v>237</v>
      </c>
      <c r="C251" s="207" t="s">
        <v>759</v>
      </c>
      <c r="D251" s="207" t="s">
        <v>779</v>
      </c>
      <c r="E251" s="71"/>
      <c r="F251" s="260"/>
      <c r="G251" s="261"/>
      <c r="H251" s="262"/>
      <c r="I251" s="260"/>
      <c r="J251" s="261"/>
      <c r="K251" s="262"/>
      <c r="L251" s="260"/>
      <c r="M251" s="261"/>
      <c r="N251" s="262"/>
      <c r="O251" s="260"/>
      <c r="P251" s="261"/>
      <c r="Q251" s="262"/>
      <c r="R251" s="260"/>
      <c r="S251" s="261"/>
      <c r="T251" s="262"/>
      <c r="U251" s="260"/>
      <c r="V251" s="261"/>
      <c r="W251" s="262"/>
      <c r="X251" s="260"/>
      <c r="Y251" s="261"/>
      <c r="Z251" s="262"/>
      <c r="AA251" s="260"/>
      <c r="AB251" s="261"/>
      <c r="AC251" s="262"/>
      <c r="AD251" s="260"/>
      <c r="AE251" s="261"/>
      <c r="AF251" s="262"/>
      <c r="AG251" s="260"/>
      <c r="AH251" s="261"/>
      <c r="AI251" s="262"/>
      <c r="AJ251" s="260"/>
      <c r="AK251" s="261"/>
      <c r="AL251" s="262"/>
      <c r="AM251" s="260"/>
      <c r="AN251" s="261"/>
      <c r="AO251" s="262"/>
      <c r="AP251" s="283"/>
      <c r="AQ251" s="356"/>
      <c r="AR251" s="351"/>
      <c r="AS251" s="283"/>
      <c r="AT251" s="356"/>
      <c r="AU251" s="351"/>
      <c r="AV251" s="260"/>
      <c r="AW251" s="261"/>
      <c r="AX251" s="262"/>
      <c r="AY251" s="260"/>
      <c r="AZ251" s="261"/>
      <c r="BA251" s="262"/>
      <c r="BB251" s="260"/>
      <c r="BC251" s="261"/>
      <c r="BD251" s="262"/>
      <c r="BE251" s="260"/>
      <c r="BF251" s="261"/>
      <c r="BG251" s="262"/>
      <c r="BH251" s="260"/>
      <c r="BI251" s="261"/>
      <c r="BJ251" s="262"/>
      <c r="BK251" s="260"/>
      <c r="BL251" s="261"/>
      <c r="BM251" s="262"/>
      <c r="BN251" s="260"/>
      <c r="BO251" s="261"/>
      <c r="BP251" s="262"/>
      <c r="BQ251" s="260"/>
      <c r="BR251" s="261"/>
      <c r="BS251" s="262"/>
      <c r="BT251" s="260"/>
      <c r="BU251" s="261"/>
      <c r="BV251" s="262"/>
      <c r="BW251" s="260"/>
      <c r="BX251" s="261"/>
      <c r="BY251" s="262"/>
      <c r="BZ251" s="260"/>
      <c r="CA251" s="261"/>
      <c r="CB251" s="262"/>
      <c r="CC251" s="260"/>
      <c r="CD251" s="261"/>
      <c r="CE251" s="262"/>
      <c r="CF251" s="376" t="s">
        <v>2</v>
      </c>
      <c r="CG251" s="229"/>
      <c r="CH251" s="230"/>
      <c r="CI251" s="7" t="str">
        <f t="shared" si="361"/>
        <v/>
      </c>
      <c r="CJ251" s="7" t="str">
        <f t="shared" si="362"/>
        <v/>
      </c>
      <c r="CK251" s="7" t="str">
        <f t="shared" si="363"/>
        <v/>
      </c>
      <c r="CL251" s="7" t="str">
        <f t="shared" si="364"/>
        <v/>
      </c>
      <c r="CM251" s="7" t="str">
        <f t="shared" si="365"/>
        <v/>
      </c>
      <c r="CN251" s="7" t="str">
        <f t="shared" si="366"/>
        <v/>
      </c>
      <c r="CO251" s="7" t="str">
        <f t="shared" si="367"/>
        <v/>
      </c>
      <c r="CP251" s="7" t="str">
        <f t="shared" si="368"/>
        <v/>
      </c>
      <c r="CQ251" s="7" t="str">
        <f t="shared" si="369"/>
        <v/>
      </c>
      <c r="CR251" s="7" t="str">
        <f t="shared" si="370"/>
        <v/>
      </c>
      <c r="CS251" s="7" t="str">
        <f t="shared" si="371"/>
        <v/>
      </c>
      <c r="CT251" s="7" t="str">
        <f t="shared" si="372"/>
        <v/>
      </c>
      <c r="CU251" s="7" t="str">
        <f t="shared" si="373"/>
        <v/>
      </c>
      <c r="CV251" s="7">
        <f t="shared" si="374"/>
        <v>25</v>
      </c>
      <c r="CW251" s="7" t="str">
        <f t="shared" si="375"/>
        <v/>
      </c>
      <c r="CX251" s="7" t="str">
        <f t="shared" si="376"/>
        <v/>
      </c>
      <c r="CY251" s="7" t="str">
        <f t="shared" si="377"/>
        <v/>
      </c>
      <c r="CZ251" s="7" t="str">
        <f t="shared" si="378"/>
        <v/>
      </c>
      <c r="DA251" s="7" t="str">
        <f t="shared" si="379"/>
        <v/>
      </c>
      <c r="DB251" s="7" t="str">
        <f t="shared" si="380"/>
        <v/>
      </c>
      <c r="DC251" s="7" t="str">
        <f t="shared" si="381"/>
        <v/>
      </c>
      <c r="DD251" s="7" t="str">
        <f t="shared" si="382"/>
        <v/>
      </c>
      <c r="DE251" s="7" t="str">
        <f t="shared" si="383"/>
        <v/>
      </c>
      <c r="DF251" s="7" t="str">
        <f t="shared" si="384"/>
        <v/>
      </c>
      <c r="DG251" s="7" t="str">
        <f t="shared" si="385"/>
        <v/>
      </c>
      <c r="DH251" s="7" t="str">
        <f t="shared" si="386"/>
        <v/>
      </c>
      <c r="DI251" s="65" t="s">
        <v>2</v>
      </c>
      <c r="DJ251" s="309" t="str">
        <f t="shared" si="387"/>
        <v>-</v>
      </c>
      <c r="DK251" s="309" t="str">
        <f t="shared" si="388"/>
        <v>-</v>
      </c>
      <c r="DL251" s="309" t="str">
        <f t="shared" si="389"/>
        <v>-</v>
      </c>
      <c r="DM251" s="309" t="str">
        <f t="shared" si="390"/>
        <v>-</v>
      </c>
      <c r="DN251" s="309" t="str">
        <f t="shared" si="391"/>
        <v>-</v>
      </c>
      <c r="DO251" s="309" t="str">
        <f t="shared" si="392"/>
        <v>-</v>
      </c>
      <c r="DP251" s="309" t="str">
        <f t="shared" si="393"/>
        <v>-</v>
      </c>
      <c r="DQ251" s="309" t="str">
        <f t="shared" si="394"/>
        <v>-</v>
      </c>
      <c r="DR251" s="309" t="str">
        <f t="shared" si="395"/>
        <v>-</v>
      </c>
      <c r="DS251" s="309" t="str">
        <f t="shared" si="396"/>
        <v>-</v>
      </c>
      <c r="DT251" s="309" t="str">
        <f t="shared" si="397"/>
        <v>-</v>
      </c>
      <c r="DU251" s="309" t="str">
        <f t="shared" si="398"/>
        <v>-</v>
      </c>
      <c r="DV251" s="309" t="str">
        <f t="shared" si="399"/>
        <v>-</v>
      </c>
      <c r="DW251" s="309" t="str">
        <f t="shared" si="400"/>
        <v>newton_NPF</v>
      </c>
      <c r="DX251" s="309" t="str">
        <f t="shared" si="401"/>
        <v>-</v>
      </c>
      <c r="DY251" s="309" t="str">
        <f t="shared" si="402"/>
        <v>-</v>
      </c>
      <c r="DZ251" s="309" t="str">
        <f t="shared" si="403"/>
        <v>-</v>
      </c>
      <c r="EA251" s="309" t="str">
        <f t="shared" si="404"/>
        <v>-</v>
      </c>
      <c r="EB251" s="309" t="str">
        <f t="shared" si="405"/>
        <v>-</v>
      </c>
      <c r="EC251" s="309" t="str">
        <f t="shared" si="406"/>
        <v>-</v>
      </c>
      <c r="ED251" s="309" t="str">
        <f t="shared" si="407"/>
        <v>-</v>
      </c>
      <c r="EE251" s="309" t="str">
        <f t="shared" si="408"/>
        <v>-</v>
      </c>
      <c r="EF251" s="309" t="str">
        <f t="shared" si="409"/>
        <v>-</v>
      </c>
      <c r="EG251" s="309" t="str">
        <f t="shared" si="410"/>
        <v>-</v>
      </c>
      <c r="EH251" s="309" t="str">
        <f t="shared" si="411"/>
        <v>-</v>
      </c>
      <c r="EI251" s="309" t="str">
        <f t="shared" si="412"/>
        <v>-</v>
      </c>
      <c r="EJ251" s="7"/>
      <c r="EK251" s="7"/>
      <c r="EL251" s="7"/>
      <c r="EM251" s="34"/>
      <c r="EN251" s="66" t="str">
        <f t="shared" si="413"/>
        <v>-</v>
      </c>
      <c r="EO251" s="66" t="str">
        <f t="shared" si="414"/>
        <v>-</v>
      </c>
      <c r="EP251" s="66" t="str">
        <f t="shared" si="415"/>
        <v>-</v>
      </c>
      <c r="EQ251" s="66" t="str">
        <f t="shared" si="416"/>
        <v>-</v>
      </c>
      <c r="ER251" s="66" t="str">
        <f t="shared" si="417"/>
        <v>-</v>
      </c>
      <c r="ES251" s="66" t="str">
        <f t="shared" si="418"/>
        <v>-</v>
      </c>
      <c r="ET251" s="66" t="str">
        <f t="shared" si="419"/>
        <v>-</v>
      </c>
      <c r="EU251" s="66" t="str">
        <f t="shared" si="420"/>
        <v>-</v>
      </c>
      <c r="EV251" s="66" t="str">
        <f t="shared" si="421"/>
        <v>-</v>
      </c>
      <c r="EW251" s="66" t="str">
        <f t="shared" si="422"/>
        <v>-</v>
      </c>
      <c r="EX251" s="66" t="str">
        <f t="shared" si="423"/>
        <v>-</v>
      </c>
      <c r="EY251" s="66" t="str">
        <f t="shared" si="424"/>
        <v>-</v>
      </c>
      <c r="EZ251" s="66" t="str">
        <f t="shared" si="425"/>
        <v>-</v>
      </c>
      <c r="FA251" s="66" t="str">
        <f t="shared" si="426"/>
        <v>no</v>
      </c>
      <c r="FB251" s="66" t="str">
        <f t="shared" si="427"/>
        <v>-</v>
      </c>
      <c r="FC251" s="66" t="str">
        <f t="shared" si="428"/>
        <v>-</v>
      </c>
      <c r="FD251" s="66" t="str">
        <f t="shared" si="429"/>
        <v>-</v>
      </c>
      <c r="FE251" s="66" t="str">
        <f t="shared" si="430"/>
        <v>-</v>
      </c>
      <c r="FF251" s="66" t="str">
        <f t="shared" si="431"/>
        <v>-</v>
      </c>
      <c r="FG251" s="66" t="str">
        <f t="shared" si="432"/>
        <v>-</v>
      </c>
      <c r="FH251" s="66" t="str">
        <f t="shared" si="433"/>
        <v>-</v>
      </c>
      <c r="FI251" s="66" t="str">
        <f t="shared" si="434"/>
        <v>-</v>
      </c>
      <c r="FJ251" s="66" t="str">
        <f t="shared" si="435"/>
        <v>-</v>
      </c>
      <c r="FK251" s="66" t="str">
        <f t="shared" si="436"/>
        <v>-</v>
      </c>
      <c r="FL251" s="66" t="str">
        <f t="shared" si="437"/>
        <v>-</v>
      </c>
      <c r="FM251" s="66" t="str">
        <f t="shared" si="438"/>
        <v>-</v>
      </c>
      <c r="FN251" s="7"/>
      <c r="FO251" s="7"/>
      <c r="FP251" s="7"/>
      <c r="FQ251" s="97"/>
      <c r="FR251" s="71"/>
      <c r="FS251" s="7">
        <f>IF(ISNUMBER(INDEX($CI$15:$DI$314,$B251,GC$5)),MAX(FS$14:FS250)+1,0)</f>
        <v>0</v>
      </c>
      <c r="FT251" s="7" t="str">
        <f t="shared" si="439"/>
        <v/>
      </c>
      <c r="FU251" s="7" t="str">
        <f t="shared" si="440"/>
        <v/>
      </c>
      <c r="FV251" s="291">
        <f t="shared" si="441"/>
        <v>237</v>
      </c>
      <c r="FW251" s="291" t="str">
        <f t="shared" si="442"/>
        <v/>
      </c>
      <c r="FX251" s="291"/>
      <c r="FY251" s="85" t="str">
        <f t="shared" si="443"/>
        <v/>
      </c>
      <c r="FZ251" s="338">
        <f t="shared" si="444"/>
        <v>0</v>
      </c>
      <c r="GA251" s="316" t="str">
        <f t="shared" si="445"/>
        <v/>
      </c>
      <c r="GB251" s="28" t="str">
        <f t="shared" si="446"/>
        <v/>
      </c>
      <c r="GC251" s="243"/>
      <c r="GD251" s="72"/>
      <c r="GE251" s="72"/>
      <c r="GF251" s="72"/>
      <c r="GG251" s="72"/>
      <c r="GH251" s="72"/>
      <c r="GI251" s="72"/>
      <c r="GJ251" s="72"/>
      <c r="GK251" s="72"/>
      <c r="GL251" s="72"/>
      <c r="GM251" s="72"/>
      <c r="GN251" s="72"/>
      <c r="GO251" s="72"/>
      <c r="GP251" s="72"/>
      <c r="GQ251" s="72"/>
      <c r="GR251" s="339" t="str">
        <f>IF(ISNUMBER(IF251),INDEX($GA$15:$GA$313,MATCH(IF251,$IE$15:$IE$190,0),1),"")</f>
        <v/>
      </c>
      <c r="GS251" s="341" t="str">
        <f t="shared" si="448"/>
        <v/>
      </c>
      <c r="GT251" s="340" t="str">
        <f t="shared" si="449"/>
        <v/>
      </c>
      <c r="GU251" s="72"/>
      <c r="GV251" s="72"/>
      <c r="GW251" s="72"/>
      <c r="GX251" s="72"/>
      <c r="GY251" s="72"/>
      <c r="GZ251" s="71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293">
        <f>IF(HA251&lt;&gt;"",MAX(HN$14:HN250)+1,0)</f>
        <v>0</v>
      </c>
      <c r="HO251" s="293">
        <f>IF(HB251&lt;&gt;"",MAX(HO$14:HO250)+1,0)</f>
        <v>0</v>
      </c>
      <c r="HP251" s="293">
        <f>IF(HC251&lt;&gt;"",MAX(HP$14:HP250)+1,0)</f>
        <v>0</v>
      </c>
      <c r="HQ251" s="293">
        <f>IF(HD251&lt;&gt;"",MAX(HQ$14:HQ250)+1,0)</f>
        <v>0</v>
      </c>
      <c r="HR251" s="293">
        <f>IF(HE251&lt;&gt;"",MAX(HR$14:HR250)+1,0)</f>
        <v>0</v>
      </c>
      <c r="HS251" s="293">
        <f>IF(HF251&lt;&gt;"",MAX(HS$14:HS250)+1,0)</f>
        <v>0</v>
      </c>
      <c r="HT251" s="293">
        <f>IF(HG251&lt;&gt;"",MAX(HT$14:HT250)+1,0)</f>
        <v>0</v>
      </c>
      <c r="HU251" s="293">
        <f>IF(HH251&lt;&gt;"",MAX(HU$14:HU250)+1,0)</f>
        <v>0</v>
      </c>
      <c r="HV251" s="293">
        <f>IF(HI251&lt;&gt;"",MAX(HV$14:HV250)+1,0)</f>
        <v>0</v>
      </c>
      <c r="HW251" s="293">
        <f>IF(HJ251&lt;&gt;"",MAX(HW$14:HW250)+1,0)</f>
        <v>0</v>
      </c>
      <c r="HX251" s="293">
        <f>IF(HK251&lt;&gt;"",MAX(HX$14:HX250)+1,0)</f>
        <v>0</v>
      </c>
      <c r="HY251" s="293">
        <f>IF(HL251&lt;&gt;"",MAX(HY$14:HY250)+1,0)</f>
        <v>0</v>
      </c>
      <c r="HZ251" s="75" t="str">
        <f t="shared" si="450"/>
        <v/>
      </c>
      <c r="IA251" s="75" t="str">
        <f t="shared" si="451"/>
        <v/>
      </c>
      <c r="IB251" s="75" t="str">
        <f t="shared" si="452"/>
        <v/>
      </c>
      <c r="IC251" s="75" t="str">
        <f t="shared" si="453"/>
        <v/>
      </c>
      <c r="ID251" s="395" t="str">
        <f t="shared" si="454"/>
        <v/>
      </c>
      <c r="IE251" s="394">
        <f>IF(ISNUMBER(MATCH(GA251,$IC$15:$IC$313,0)),0,MAX(IE$14:IE250)+1)</f>
        <v>0</v>
      </c>
      <c r="IF251" s="394" t="str">
        <f t="shared" si="455"/>
        <v/>
      </c>
      <c r="IG251" s="383"/>
      <c r="IH251" s="80"/>
      <c r="II251" s="19"/>
      <c r="IJ251" s="282"/>
      <c r="IK251" s="71"/>
      <c r="IL251" s="19"/>
      <c r="IM251" s="19"/>
      <c r="IN251" s="19"/>
      <c r="IO251" s="19"/>
      <c r="IP251" s="19"/>
      <c r="IQ251" s="19"/>
      <c r="IR251" s="19"/>
      <c r="IS251" s="19"/>
      <c r="IT251" s="19"/>
      <c r="IU251" s="19"/>
      <c r="IV251" s="19"/>
      <c r="IW251" s="19"/>
      <c r="IX251" s="19"/>
      <c r="IY251" s="19"/>
      <c r="IZ251" s="19"/>
      <c r="JW251" s="71"/>
      <c r="JX251" s="293" t="str">
        <f>IF(AND(ISNUMBER(JX$14),ISNUMBER(MATCH($IC251,DJ$15:DJ$313,0))),$IC251,"")</f>
        <v/>
      </c>
      <c r="JY251" s="293" t="str">
        <f>IF(AND(ISNUMBER(JY$14),ISNUMBER(MATCH($IC251,DK$15:DK$313,0))),$IC251,"")</f>
        <v/>
      </c>
      <c r="JZ251" s="293" t="str">
        <f>IF(AND(ISNUMBER(JZ$14),ISNUMBER(MATCH($IC251,DL$15:DL$313,0))),$IC251,"")</f>
        <v/>
      </c>
      <c r="KA251" s="293" t="str">
        <f>IF(AND(ISNUMBER(KA$14),ISNUMBER(MATCH($IC251,DM$15:DM$313,0))),$IC251,"")</f>
        <v/>
      </c>
      <c r="KB251" s="293" t="str">
        <f>IF(AND(ISNUMBER(KB$14),ISNUMBER(MATCH($IC251,DN$15:DN$313,0))),$IC251,"")</f>
        <v/>
      </c>
      <c r="KC251" s="293" t="str">
        <f>IF(AND(ISNUMBER(KC$14),ISNUMBER(MATCH($IC251,DO$15:DO$313,0))),$IC251,"")</f>
        <v/>
      </c>
      <c r="KD251" s="293" t="str">
        <f>IF(AND(ISNUMBER(KD$14),ISNUMBER(MATCH($IC251,DP$15:DP$313,0))),$IC251,"")</f>
        <v/>
      </c>
      <c r="KE251" s="293" t="str">
        <f>IF(AND(ISNUMBER(KE$14),ISNUMBER(MATCH($IC251,DQ$15:DQ$313,0))),$IC251,"")</f>
        <v/>
      </c>
      <c r="KF251" s="293" t="str">
        <f>IF(AND(ISNUMBER(KF$14),ISNUMBER(MATCH($IC251,DR$15:DR$313,0))),$IC251,"")</f>
        <v/>
      </c>
      <c r="KG251" s="293" t="str">
        <f>IF(AND(ISNUMBER(KG$14),ISNUMBER(MATCH($IC251,DS$15:DS$313,0))),$IC251,"")</f>
        <v/>
      </c>
      <c r="KH251" s="293" t="str">
        <f>IF(AND(ISNUMBER(KH$14),ISNUMBER(MATCH($IC251,DT$15:DT$313,0))),$IC251,"")</f>
        <v/>
      </c>
      <c r="KI251" s="293" t="str">
        <f>IF(AND(ISNUMBER(KI$14),ISNUMBER(MATCH($IC251,DU$15:DU$313,0))),$IC251,"")</f>
        <v/>
      </c>
      <c r="KJ251" s="293" t="str">
        <f>IF(AND(ISNUMBER(KJ$14),ISNUMBER(MATCH($IC251,DV$15:DV$313,0))),$IC251,"")</f>
        <v/>
      </c>
      <c r="KK251" s="293" t="str">
        <f>IF(AND(ISNUMBER(KK$14),ISNUMBER(MATCH($IC251,DW$15:DW$313,0))),$IC251,"")</f>
        <v/>
      </c>
      <c r="KL251" s="293" t="str">
        <f>IF(AND(ISNUMBER(KL$14),ISNUMBER(MATCH($IC251,DX$15:DX$313,0))),$IC251,"")</f>
        <v/>
      </c>
      <c r="KM251" s="293" t="str">
        <f>IF(AND(ISNUMBER(KM$14),ISNUMBER(MATCH($IC251,DY$15:DY$313,0))),$IC251,"")</f>
        <v/>
      </c>
      <c r="KN251" s="293" t="str">
        <f>IF(AND(ISNUMBER(KN$14),ISNUMBER(MATCH($IC251,DZ$15:DZ$313,0))),$IC251,"")</f>
        <v/>
      </c>
      <c r="KO251" s="293" t="str">
        <f>IF(AND(ISNUMBER(KO$14),ISNUMBER(MATCH($IC251,EA$15:EA$313,0))),$IC251,"")</f>
        <v/>
      </c>
      <c r="KP251" s="293" t="str">
        <f>IF(AND(ISNUMBER(KP$14),ISNUMBER(MATCH($IC251,EB$15:EB$313,0))),$IC251,"")</f>
        <v/>
      </c>
      <c r="KQ251" s="293" t="str">
        <f>IF(AND(ISNUMBER(KQ$14),ISNUMBER(MATCH($IC251,EC$15:EC$313,0))),$IC251,"")</f>
        <v/>
      </c>
      <c r="KR251" s="293" t="str">
        <f>IF(AND(ISNUMBER(KR$14),ISNUMBER(MATCH($IC251,ED$15:ED$313,0))),$IC251,"")</f>
        <v/>
      </c>
      <c r="KS251" s="293" t="str">
        <f>IF(AND(ISNUMBER(KS$14),ISNUMBER(MATCH($IC251,EE$15:EE$313,0))),$IC251,"")</f>
        <v/>
      </c>
      <c r="KT251" s="293" t="str">
        <f>IF(AND(ISNUMBER(KT$14),ISNUMBER(MATCH($IC251,EF$15:EF$313,0))),$IC251,"")</f>
        <v/>
      </c>
      <c r="KU251" s="293" t="str">
        <f>IF(AND(ISNUMBER(KU$14),ISNUMBER(MATCH($IC251,EG$15:EG$313,0))),$IC251,"")</f>
        <v/>
      </c>
      <c r="KV251" s="293" t="str">
        <f>IF(AND(ISNUMBER(KV$14),ISNUMBER(MATCH($IC251,EH$15:EH$313,0))),$IC251,"")</f>
        <v/>
      </c>
      <c r="KW251" s="293" t="str">
        <f>IF(AND(ISNUMBER(KW$14),ISNUMBER(MATCH($IC251,EI$15:EI$313,0))),$IC251,"")</f>
        <v/>
      </c>
      <c r="KX251" s="293" t="str">
        <f>IF(AND(ISNUMBER(KX$14),ISNUMBER(MATCH($IC251,EJ$15:EJ$313,0))),$IC251,"")</f>
        <v/>
      </c>
      <c r="KY251" s="293" t="str">
        <f>IF(AND(ISNUMBER(KY$14),ISNUMBER(MATCH($IC251,EK$15:EK$313,0))),$IC251,"")</f>
        <v/>
      </c>
      <c r="KZ251" s="293"/>
      <c r="LA251" s="293"/>
      <c r="LB251" s="293"/>
      <c r="LC251" s="75">
        <f>COUNTIF(JX251:KY251,"="&amp;IC251)</f>
        <v>0</v>
      </c>
      <c r="LD251" s="71"/>
      <c r="LE251" s="71"/>
      <c r="LF251" s="71"/>
      <c r="LG251" s="71"/>
      <c r="LH251" s="71"/>
      <c r="LI251" s="71"/>
      <c r="LJ251" s="71"/>
      <c r="LK251" s="71"/>
      <c r="LL251" s="71"/>
      <c r="LM251" s="71"/>
      <c r="LN251" s="71"/>
      <c r="LO251" s="71"/>
      <c r="LP251" s="71"/>
      <c r="LQ251" s="71"/>
    </row>
    <row r="252" spans="1:329" ht="6" customHeight="1" x14ac:dyDescent="0.25">
      <c r="A252" s="80"/>
      <c r="B252" s="305">
        <f t="shared" si="456"/>
        <v>238</v>
      </c>
      <c r="C252" s="86" t="s">
        <v>771</v>
      </c>
      <c r="D252" s="86" t="s">
        <v>772</v>
      </c>
      <c r="E252" s="71"/>
      <c r="F252" s="260"/>
      <c r="G252" s="261"/>
      <c r="H252" s="262"/>
      <c r="I252" s="260"/>
      <c r="J252" s="261"/>
      <c r="K252" s="262"/>
      <c r="L252" s="260"/>
      <c r="M252" s="261"/>
      <c r="N252" s="262"/>
      <c r="O252" s="260"/>
      <c r="P252" s="261"/>
      <c r="Q252" s="262"/>
      <c r="R252" s="260"/>
      <c r="S252" s="261"/>
      <c r="T252" s="262"/>
      <c r="U252" s="260"/>
      <c r="V252" s="261"/>
      <c r="W252" s="262"/>
      <c r="X252" s="260"/>
      <c r="Y252" s="261"/>
      <c r="Z252" s="262"/>
      <c r="AA252" s="260"/>
      <c r="AB252" s="261"/>
      <c r="AC252" s="262"/>
      <c r="AD252" s="260"/>
      <c r="AE252" s="261"/>
      <c r="AF252" s="262"/>
      <c r="AG252" s="260"/>
      <c r="AH252" s="261"/>
      <c r="AI252" s="262"/>
      <c r="AJ252" s="260"/>
      <c r="AK252" s="261"/>
      <c r="AL252" s="262"/>
      <c r="AM252" s="260"/>
      <c r="AN252" s="261"/>
      <c r="AO252" s="262"/>
      <c r="AP252" s="283"/>
      <c r="AQ252" s="356"/>
      <c r="AR252" s="351"/>
      <c r="AS252" s="283"/>
      <c r="AT252" s="356"/>
      <c r="AU252" s="351"/>
      <c r="AV252" s="260"/>
      <c r="AW252" s="261"/>
      <c r="AX252" s="262"/>
      <c r="AY252" s="260"/>
      <c r="AZ252" s="261"/>
      <c r="BA252" s="262"/>
      <c r="BB252" s="260"/>
      <c r="BC252" s="261"/>
      <c r="BD252" s="262"/>
      <c r="BE252" s="260"/>
      <c r="BF252" s="261"/>
      <c r="BG252" s="262"/>
      <c r="BH252" s="260"/>
      <c r="BI252" s="261"/>
      <c r="BJ252" s="262"/>
      <c r="BK252" s="260"/>
      <c r="BL252" s="261"/>
      <c r="BM252" s="262"/>
      <c r="BN252" s="260"/>
      <c r="BO252" s="261"/>
      <c r="BP252" s="262"/>
      <c r="BQ252" s="260"/>
      <c r="BR252" s="261"/>
      <c r="BS252" s="262"/>
      <c r="BT252" s="260"/>
      <c r="BU252" s="261"/>
      <c r="BV252" s="262"/>
      <c r="BW252" s="260"/>
      <c r="BX252" s="261"/>
      <c r="BY252" s="262"/>
      <c r="BZ252" s="260"/>
      <c r="CA252" s="261"/>
      <c r="CB252" s="262"/>
      <c r="CC252" s="260"/>
      <c r="CD252" s="261"/>
      <c r="CE252" s="262"/>
      <c r="CF252" s="376" t="s">
        <v>2</v>
      </c>
      <c r="CG252" s="229"/>
      <c r="CH252" s="230"/>
      <c r="CI252" s="7" t="str">
        <f t="shared" si="361"/>
        <v/>
      </c>
      <c r="CJ252" s="7" t="str">
        <f t="shared" si="362"/>
        <v/>
      </c>
      <c r="CK252" s="7" t="str">
        <f t="shared" si="363"/>
        <v/>
      </c>
      <c r="CL252" s="7" t="str">
        <f t="shared" si="364"/>
        <v/>
      </c>
      <c r="CM252" s="7" t="str">
        <f t="shared" si="365"/>
        <v/>
      </c>
      <c r="CN252" s="7" t="str">
        <f t="shared" si="366"/>
        <v/>
      </c>
      <c r="CO252" s="7" t="str">
        <f t="shared" si="367"/>
        <v/>
      </c>
      <c r="CP252" s="7" t="str">
        <f t="shared" si="368"/>
        <v/>
      </c>
      <c r="CQ252" s="7" t="str">
        <f t="shared" si="369"/>
        <v/>
      </c>
      <c r="CR252" s="7" t="str">
        <f t="shared" si="370"/>
        <v/>
      </c>
      <c r="CS252" s="7" t="str">
        <f t="shared" si="371"/>
        <v/>
      </c>
      <c r="CT252" s="7" t="str">
        <f t="shared" si="372"/>
        <v/>
      </c>
      <c r="CU252" s="7" t="str">
        <f t="shared" si="373"/>
        <v/>
      </c>
      <c r="CV252" s="7" t="str">
        <f t="shared" si="374"/>
        <v/>
      </c>
      <c r="CW252" s="7" t="str">
        <f t="shared" si="375"/>
        <v/>
      </c>
      <c r="CX252" s="7">
        <f t="shared" si="376"/>
        <v>46</v>
      </c>
      <c r="CY252" s="7">
        <f t="shared" si="377"/>
        <v>46</v>
      </c>
      <c r="CZ252" s="7" t="str">
        <f t="shared" si="378"/>
        <v/>
      </c>
      <c r="DA252" s="7" t="str">
        <f t="shared" si="379"/>
        <v/>
      </c>
      <c r="DB252" s="7">
        <f t="shared" si="380"/>
        <v>40</v>
      </c>
      <c r="DC252" s="7" t="str">
        <f t="shared" si="381"/>
        <v/>
      </c>
      <c r="DD252" s="7">
        <f t="shared" si="382"/>
        <v>30</v>
      </c>
      <c r="DE252" s="7">
        <f t="shared" si="383"/>
        <v>30</v>
      </c>
      <c r="DF252" s="7" t="str">
        <f t="shared" si="384"/>
        <v/>
      </c>
      <c r="DG252" s="7" t="str">
        <f t="shared" si="385"/>
        <v/>
      </c>
      <c r="DH252" s="7" t="str">
        <f t="shared" si="386"/>
        <v/>
      </c>
      <c r="DI252" s="65" t="s">
        <v>2</v>
      </c>
      <c r="DJ252" s="309" t="str">
        <f t="shared" si="387"/>
        <v>-</v>
      </c>
      <c r="DK252" s="309" t="str">
        <f t="shared" si="388"/>
        <v>-</v>
      </c>
      <c r="DL252" s="309" t="str">
        <f t="shared" si="389"/>
        <v>-</v>
      </c>
      <c r="DM252" s="309" t="str">
        <f t="shared" si="390"/>
        <v>-</v>
      </c>
      <c r="DN252" s="309" t="str">
        <f t="shared" si="391"/>
        <v>-</v>
      </c>
      <c r="DO252" s="309" t="str">
        <f t="shared" si="392"/>
        <v>-</v>
      </c>
      <c r="DP252" s="309" t="str">
        <f t="shared" si="393"/>
        <v>-</v>
      </c>
      <c r="DQ252" s="309" t="str">
        <f t="shared" si="394"/>
        <v>-</v>
      </c>
      <c r="DR252" s="309" t="str">
        <f t="shared" si="395"/>
        <v>-</v>
      </c>
      <c r="DS252" s="309" t="str">
        <f t="shared" si="396"/>
        <v>-</v>
      </c>
      <c r="DT252" s="309" t="str">
        <f t="shared" si="397"/>
        <v>-</v>
      </c>
      <c r="DU252" s="309" t="str">
        <f t="shared" si="398"/>
        <v>-</v>
      </c>
      <c r="DV252" s="309" t="str">
        <f t="shared" si="399"/>
        <v>-</v>
      </c>
      <c r="DW252" s="309" t="str">
        <f t="shared" si="400"/>
        <v>-</v>
      </c>
      <c r="DX252" s="309" t="str">
        <f t="shared" si="401"/>
        <v>-</v>
      </c>
      <c r="DY252" s="309" t="str">
        <f t="shared" si="402"/>
        <v>STO</v>
      </c>
      <c r="DZ252" s="309" t="str">
        <f t="shared" si="403"/>
        <v>STO</v>
      </c>
      <c r="EA252" s="309" t="str">
        <f t="shared" si="404"/>
        <v>-</v>
      </c>
      <c r="EB252" s="309" t="str">
        <f t="shared" si="405"/>
        <v>-</v>
      </c>
      <c r="EC252" s="309" t="str">
        <f t="shared" si="406"/>
        <v>STO</v>
      </c>
      <c r="ED252" s="309" t="str">
        <f t="shared" si="407"/>
        <v>-</v>
      </c>
      <c r="EE252" s="309" t="str">
        <f t="shared" si="408"/>
        <v>STO</v>
      </c>
      <c r="EF252" s="309" t="str">
        <f t="shared" si="409"/>
        <v>STO</v>
      </c>
      <c r="EG252" s="309" t="str">
        <f t="shared" si="410"/>
        <v>-</v>
      </c>
      <c r="EH252" s="309" t="str">
        <f t="shared" si="411"/>
        <v>-</v>
      </c>
      <c r="EI252" s="309" t="str">
        <f t="shared" si="412"/>
        <v>-</v>
      </c>
      <c r="EJ252" s="7"/>
      <c r="EK252" s="7"/>
      <c r="EL252" s="7"/>
      <c r="EM252" s="34"/>
      <c r="EN252" s="66" t="str">
        <f t="shared" si="413"/>
        <v>-</v>
      </c>
      <c r="EO252" s="66" t="str">
        <f t="shared" si="414"/>
        <v>-</v>
      </c>
      <c r="EP252" s="66" t="str">
        <f t="shared" si="415"/>
        <v>-</v>
      </c>
      <c r="EQ252" s="66" t="str">
        <f t="shared" si="416"/>
        <v>-</v>
      </c>
      <c r="ER252" s="66" t="str">
        <f t="shared" si="417"/>
        <v>-</v>
      </c>
      <c r="ES252" s="66" t="str">
        <f t="shared" si="418"/>
        <v>-</v>
      </c>
      <c r="ET252" s="66" t="str">
        <f t="shared" si="419"/>
        <v>-</v>
      </c>
      <c r="EU252" s="66" t="str">
        <f t="shared" si="420"/>
        <v>-</v>
      </c>
      <c r="EV252" s="66" t="str">
        <f t="shared" si="421"/>
        <v>-</v>
      </c>
      <c r="EW252" s="66" t="str">
        <f t="shared" si="422"/>
        <v>-</v>
      </c>
      <c r="EX252" s="66" t="str">
        <f t="shared" si="423"/>
        <v>-</v>
      </c>
      <c r="EY252" s="66" t="str">
        <f t="shared" si="424"/>
        <v>-</v>
      </c>
      <c r="EZ252" s="66" t="str">
        <f t="shared" si="425"/>
        <v>-</v>
      </c>
      <c r="FA252" s="66" t="str">
        <f t="shared" si="426"/>
        <v>-</v>
      </c>
      <c r="FB252" s="66" t="str">
        <f t="shared" si="427"/>
        <v>-</v>
      </c>
      <c r="FC252" s="66" t="str">
        <f t="shared" si="428"/>
        <v>---------</v>
      </c>
      <c r="FD252" s="66" t="str">
        <f t="shared" si="429"/>
        <v>---------------</v>
      </c>
      <c r="FE252" s="66" t="str">
        <f t="shared" si="430"/>
        <v>-</v>
      </c>
      <c r="FF252" s="66" t="str">
        <f t="shared" si="431"/>
        <v>-</v>
      </c>
      <c r="FG252" s="66" t="str">
        <f t="shared" si="432"/>
        <v>---------------</v>
      </c>
      <c r="FH252" s="66" t="str">
        <f t="shared" si="433"/>
        <v>-</v>
      </c>
      <c r="FI252" s="66" t="str">
        <f t="shared" si="434"/>
        <v>---------------</v>
      </c>
      <c r="FJ252" s="66" t="str">
        <f t="shared" si="435"/>
        <v>---------------</v>
      </c>
      <c r="FK252" s="66" t="str">
        <f t="shared" si="436"/>
        <v>-</v>
      </c>
      <c r="FL252" s="66" t="str">
        <f t="shared" si="437"/>
        <v>-</v>
      </c>
      <c r="FM252" s="66" t="str">
        <f t="shared" si="438"/>
        <v>-</v>
      </c>
      <c r="FN252" s="7"/>
      <c r="FO252" s="7"/>
      <c r="FP252" s="7"/>
      <c r="FQ252" s="97"/>
      <c r="FR252" s="71"/>
      <c r="FS252" s="7">
        <f>IF(ISNUMBER(INDEX($CI$15:$DI$314,$B252,GC$5)),MAX(FS$14:FS251)+1,0)</f>
        <v>30</v>
      </c>
      <c r="FT252" s="7" t="str">
        <f t="shared" si="439"/>
        <v/>
      </c>
      <c r="FU252" s="7" t="str">
        <f t="shared" si="440"/>
        <v/>
      </c>
      <c r="FV252" s="291">
        <f t="shared" si="441"/>
        <v>238</v>
      </c>
      <c r="FW252" s="291" t="str">
        <f t="shared" si="442"/>
        <v/>
      </c>
      <c r="FX252" s="291"/>
      <c r="FY252" s="85" t="str">
        <f t="shared" si="443"/>
        <v/>
      </c>
      <c r="FZ252" s="338">
        <f t="shared" si="444"/>
        <v>0</v>
      </c>
      <c r="GA252" s="316" t="str">
        <f t="shared" si="445"/>
        <v/>
      </c>
      <c r="GB252" s="28" t="str">
        <f t="shared" si="446"/>
        <v/>
      </c>
      <c r="GC252" s="243"/>
      <c r="GD252" s="72"/>
      <c r="GE252" s="72"/>
      <c r="GF252" s="72"/>
      <c r="GG252" s="72"/>
      <c r="GH252" s="72"/>
      <c r="GI252" s="72"/>
      <c r="GJ252" s="72"/>
      <c r="GK252" s="72"/>
      <c r="GL252" s="72"/>
      <c r="GM252" s="72"/>
      <c r="GN252" s="72"/>
      <c r="GO252" s="72"/>
      <c r="GP252" s="72"/>
      <c r="GQ252" s="72"/>
      <c r="GR252" s="339" t="str">
        <f>IF(ISNUMBER(IF252),INDEX($GA$15:$GA$313,MATCH(IF252,$IE$15:$IE$190,0),1),"")</f>
        <v/>
      </c>
      <c r="GS252" s="341" t="str">
        <f t="shared" si="448"/>
        <v/>
      </c>
      <c r="GT252" s="340" t="str">
        <f t="shared" si="449"/>
        <v/>
      </c>
      <c r="GU252" s="72"/>
      <c r="GV252" s="72"/>
      <c r="GW252" s="72"/>
      <c r="GX252" s="72"/>
      <c r="GY252" s="72"/>
      <c r="GZ252" s="71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293">
        <f>IF(HA252&lt;&gt;"",MAX(HN$14:HN251)+1,0)</f>
        <v>0</v>
      </c>
      <c r="HO252" s="293">
        <f>IF(HB252&lt;&gt;"",MAX(HO$14:HO251)+1,0)</f>
        <v>0</v>
      </c>
      <c r="HP252" s="293">
        <f>IF(HC252&lt;&gt;"",MAX(HP$14:HP251)+1,0)</f>
        <v>0</v>
      </c>
      <c r="HQ252" s="293">
        <f>IF(HD252&lt;&gt;"",MAX(HQ$14:HQ251)+1,0)</f>
        <v>0</v>
      </c>
      <c r="HR252" s="293">
        <f>IF(HE252&lt;&gt;"",MAX(HR$14:HR251)+1,0)</f>
        <v>0</v>
      </c>
      <c r="HS252" s="293">
        <f>IF(HF252&lt;&gt;"",MAX(HS$14:HS251)+1,0)</f>
        <v>0</v>
      </c>
      <c r="HT252" s="293">
        <f>IF(HG252&lt;&gt;"",MAX(HT$14:HT251)+1,0)</f>
        <v>0</v>
      </c>
      <c r="HU252" s="293">
        <f>IF(HH252&lt;&gt;"",MAX(HU$14:HU251)+1,0)</f>
        <v>0</v>
      </c>
      <c r="HV252" s="293">
        <f>IF(HI252&lt;&gt;"",MAX(HV$14:HV251)+1,0)</f>
        <v>0</v>
      </c>
      <c r="HW252" s="293">
        <f>IF(HJ252&lt;&gt;"",MAX(HW$14:HW251)+1,0)</f>
        <v>0</v>
      </c>
      <c r="HX252" s="293">
        <f>IF(HK252&lt;&gt;"",MAX(HX$14:HX251)+1,0)</f>
        <v>0</v>
      </c>
      <c r="HY252" s="293">
        <f>IF(HL252&lt;&gt;"",MAX(HY$14:HY251)+1,0)</f>
        <v>0</v>
      </c>
      <c r="HZ252" s="75" t="str">
        <f t="shared" si="450"/>
        <v/>
      </c>
      <c r="IA252" s="75" t="str">
        <f t="shared" si="451"/>
        <v/>
      </c>
      <c r="IB252" s="75" t="str">
        <f t="shared" si="452"/>
        <v/>
      </c>
      <c r="IC252" s="75" t="str">
        <f t="shared" si="453"/>
        <v/>
      </c>
      <c r="ID252" s="395" t="str">
        <f t="shared" si="454"/>
        <v/>
      </c>
      <c r="IE252" s="394">
        <f>IF(ISNUMBER(MATCH(GA252,$IC$15:$IC$313,0)),0,MAX(IE$14:IE251)+1)</f>
        <v>0</v>
      </c>
      <c r="IF252" s="394" t="str">
        <f t="shared" si="455"/>
        <v/>
      </c>
      <c r="IG252" s="383"/>
      <c r="IH252" s="80"/>
      <c r="II252" s="19"/>
      <c r="IJ252" s="282"/>
      <c r="IK252" s="71"/>
      <c r="IL252" s="19"/>
      <c r="IM252" s="19"/>
      <c r="IN252" s="19"/>
      <c r="IO252" s="19"/>
      <c r="IP252" s="19"/>
      <c r="IQ252" s="19"/>
      <c r="IR252" s="19"/>
      <c r="IS252" s="19"/>
      <c r="IT252" s="19"/>
      <c r="IU252" s="19"/>
      <c r="IV252" s="19"/>
      <c r="IW252" s="19"/>
      <c r="IX252" s="19"/>
      <c r="IY252" s="19"/>
      <c r="IZ252" s="19"/>
      <c r="JW252" s="71"/>
      <c r="JX252" s="293" t="str">
        <f>IF(AND(ISNUMBER(JX$14),ISNUMBER(MATCH($IC252,DJ$15:DJ$313,0))),$IC252,"")</f>
        <v/>
      </c>
      <c r="JY252" s="293" t="str">
        <f>IF(AND(ISNUMBER(JY$14),ISNUMBER(MATCH($IC252,DK$15:DK$313,0))),$IC252,"")</f>
        <v/>
      </c>
      <c r="JZ252" s="293" t="str">
        <f>IF(AND(ISNUMBER(JZ$14),ISNUMBER(MATCH($IC252,DL$15:DL$313,0))),$IC252,"")</f>
        <v/>
      </c>
      <c r="KA252" s="293" t="str">
        <f>IF(AND(ISNUMBER(KA$14),ISNUMBER(MATCH($IC252,DM$15:DM$313,0))),$IC252,"")</f>
        <v/>
      </c>
      <c r="KB252" s="293" t="str">
        <f>IF(AND(ISNUMBER(KB$14),ISNUMBER(MATCH($IC252,DN$15:DN$313,0))),$IC252,"")</f>
        <v/>
      </c>
      <c r="KC252" s="293" t="str">
        <f>IF(AND(ISNUMBER(KC$14),ISNUMBER(MATCH($IC252,DO$15:DO$313,0))),$IC252,"")</f>
        <v/>
      </c>
      <c r="KD252" s="293" t="str">
        <f>IF(AND(ISNUMBER(KD$14),ISNUMBER(MATCH($IC252,DP$15:DP$313,0))),$IC252,"")</f>
        <v/>
      </c>
      <c r="KE252" s="293" t="str">
        <f>IF(AND(ISNUMBER(KE$14),ISNUMBER(MATCH($IC252,DQ$15:DQ$313,0))),$IC252,"")</f>
        <v/>
      </c>
      <c r="KF252" s="293" t="str">
        <f>IF(AND(ISNUMBER(KF$14),ISNUMBER(MATCH($IC252,DR$15:DR$313,0))),$IC252,"")</f>
        <v/>
      </c>
      <c r="KG252" s="293" t="str">
        <f>IF(AND(ISNUMBER(KG$14),ISNUMBER(MATCH($IC252,DS$15:DS$313,0))),$IC252,"")</f>
        <v/>
      </c>
      <c r="KH252" s="293" t="str">
        <f>IF(AND(ISNUMBER(KH$14),ISNUMBER(MATCH($IC252,DT$15:DT$313,0))),$IC252,"")</f>
        <v/>
      </c>
      <c r="KI252" s="293" t="str">
        <f>IF(AND(ISNUMBER(KI$14),ISNUMBER(MATCH($IC252,DU$15:DU$313,0))),$IC252,"")</f>
        <v/>
      </c>
      <c r="KJ252" s="293" t="str">
        <f>IF(AND(ISNUMBER(KJ$14),ISNUMBER(MATCH($IC252,DV$15:DV$313,0))),$IC252,"")</f>
        <v/>
      </c>
      <c r="KK252" s="293" t="str">
        <f>IF(AND(ISNUMBER(KK$14),ISNUMBER(MATCH($IC252,DW$15:DW$313,0))),$IC252,"")</f>
        <v/>
      </c>
      <c r="KL252" s="293" t="str">
        <f>IF(AND(ISNUMBER(KL$14),ISNUMBER(MATCH($IC252,DX$15:DX$313,0))),$IC252,"")</f>
        <v/>
      </c>
      <c r="KM252" s="293" t="str">
        <f>IF(AND(ISNUMBER(KM$14),ISNUMBER(MATCH($IC252,DY$15:DY$313,0))),$IC252,"")</f>
        <v/>
      </c>
      <c r="KN252" s="293" t="str">
        <f>IF(AND(ISNUMBER(KN$14),ISNUMBER(MATCH($IC252,DZ$15:DZ$313,0))),$IC252,"")</f>
        <v/>
      </c>
      <c r="KO252" s="293" t="str">
        <f>IF(AND(ISNUMBER(KO$14),ISNUMBER(MATCH($IC252,EA$15:EA$313,0))),$IC252,"")</f>
        <v/>
      </c>
      <c r="KP252" s="293" t="str">
        <f>IF(AND(ISNUMBER(KP$14),ISNUMBER(MATCH($IC252,EB$15:EB$313,0))),$IC252,"")</f>
        <v/>
      </c>
      <c r="KQ252" s="293" t="str">
        <f>IF(AND(ISNUMBER(KQ$14),ISNUMBER(MATCH($IC252,EC$15:EC$313,0))),$IC252,"")</f>
        <v/>
      </c>
      <c r="KR252" s="293" t="str">
        <f>IF(AND(ISNUMBER(KR$14),ISNUMBER(MATCH($IC252,ED$15:ED$313,0))),$IC252,"")</f>
        <v/>
      </c>
      <c r="KS252" s="293" t="str">
        <f>IF(AND(ISNUMBER(KS$14),ISNUMBER(MATCH($IC252,EE$15:EE$313,0))),$IC252,"")</f>
        <v/>
      </c>
      <c r="KT252" s="293" t="str">
        <f>IF(AND(ISNUMBER(KT$14),ISNUMBER(MATCH($IC252,EF$15:EF$313,0))),$IC252,"")</f>
        <v/>
      </c>
      <c r="KU252" s="293" t="str">
        <f>IF(AND(ISNUMBER(KU$14),ISNUMBER(MATCH($IC252,EG$15:EG$313,0))),$IC252,"")</f>
        <v/>
      </c>
      <c r="KV252" s="293" t="str">
        <f>IF(AND(ISNUMBER(KV$14),ISNUMBER(MATCH($IC252,EH$15:EH$313,0))),$IC252,"")</f>
        <v/>
      </c>
      <c r="KW252" s="293" t="str">
        <f>IF(AND(ISNUMBER(KW$14),ISNUMBER(MATCH($IC252,EI$15:EI$313,0))),$IC252,"")</f>
        <v/>
      </c>
      <c r="KX252" s="293" t="str">
        <f>IF(AND(ISNUMBER(KX$14),ISNUMBER(MATCH($IC252,EJ$15:EJ$313,0))),$IC252,"")</f>
        <v/>
      </c>
      <c r="KY252" s="293" t="str">
        <f>IF(AND(ISNUMBER(KY$14),ISNUMBER(MATCH($IC252,EK$15:EK$313,0))),$IC252,"")</f>
        <v/>
      </c>
      <c r="KZ252" s="293"/>
      <c r="LA252" s="293"/>
      <c r="LB252" s="293"/>
      <c r="LC252" s="75">
        <f>COUNTIF(JX252:KY252,"="&amp;IC252)</f>
        <v>0</v>
      </c>
      <c r="LD252" s="71"/>
      <c r="LE252" s="71"/>
      <c r="LF252" s="71"/>
      <c r="LG252" s="71"/>
      <c r="LH252" s="71"/>
      <c r="LI252" s="71"/>
      <c r="LJ252" s="71"/>
      <c r="LK252" s="71"/>
      <c r="LL252" s="71"/>
      <c r="LM252" s="71"/>
      <c r="LN252" s="71"/>
      <c r="LO252" s="71"/>
      <c r="LP252" s="71"/>
      <c r="LQ252" s="71"/>
    </row>
    <row r="253" spans="1:329" ht="6" customHeight="1" x14ac:dyDescent="0.25">
      <c r="A253" s="80"/>
      <c r="B253" s="305">
        <f t="shared" si="456"/>
        <v>239</v>
      </c>
      <c r="C253" s="86" t="s">
        <v>773</v>
      </c>
      <c r="D253" s="86" t="s">
        <v>775</v>
      </c>
      <c r="E253" s="71"/>
      <c r="F253" s="260"/>
      <c r="G253" s="261"/>
      <c r="H253" s="262"/>
      <c r="I253" s="260"/>
      <c r="J253" s="261"/>
      <c r="K253" s="262"/>
      <c r="L253" s="260"/>
      <c r="M253" s="261"/>
      <c r="N253" s="262"/>
      <c r="O253" s="260"/>
      <c r="P253" s="261"/>
      <c r="Q253" s="262"/>
      <c r="R253" s="260"/>
      <c r="S253" s="261"/>
      <c r="T253" s="262"/>
      <c r="U253" s="260"/>
      <c r="V253" s="261"/>
      <c r="W253" s="262"/>
      <c r="X253" s="260"/>
      <c r="Y253" s="261"/>
      <c r="Z253" s="262"/>
      <c r="AA253" s="260"/>
      <c r="AB253" s="261"/>
      <c r="AC253" s="262"/>
      <c r="AD253" s="260"/>
      <c r="AE253" s="261"/>
      <c r="AF253" s="262"/>
      <c r="AG253" s="260"/>
      <c r="AH253" s="261"/>
      <c r="AI253" s="262"/>
      <c r="AJ253" s="260"/>
      <c r="AK253" s="261"/>
      <c r="AL253" s="262"/>
      <c r="AM253" s="260"/>
      <c r="AN253" s="261"/>
      <c r="AO253" s="262"/>
      <c r="AP253" s="283"/>
      <c r="AQ253" s="356"/>
      <c r="AR253" s="351"/>
      <c r="AS253" s="283"/>
      <c r="AT253" s="356"/>
      <c r="AU253" s="351"/>
      <c r="AV253" s="260"/>
      <c r="AW253" s="261"/>
      <c r="AX253" s="262"/>
      <c r="AY253" s="260"/>
      <c r="AZ253" s="261"/>
      <c r="BA253" s="262"/>
      <c r="BB253" s="260"/>
      <c r="BC253" s="261"/>
      <c r="BD253" s="262"/>
      <c r="BE253" s="260"/>
      <c r="BF253" s="261"/>
      <c r="BG253" s="262"/>
      <c r="BH253" s="260"/>
      <c r="BI253" s="261"/>
      <c r="BJ253" s="262"/>
      <c r="BK253" s="260"/>
      <c r="BL253" s="261"/>
      <c r="BM253" s="262"/>
      <c r="BN253" s="260"/>
      <c r="BO253" s="261"/>
      <c r="BP253" s="262"/>
      <c r="BQ253" s="260"/>
      <c r="BR253" s="261"/>
      <c r="BS253" s="262"/>
      <c r="BT253" s="260"/>
      <c r="BU253" s="261"/>
      <c r="BV253" s="262"/>
      <c r="BW253" s="260"/>
      <c r="BX253" s="261"/>
      <c r="BY253" s="262"/>
      <c r="BZ253" s="260"/>
      <c r="CA253" s="261"/>
      <c r="CB253" s="262"/>
      <c r="CC253" s="260"/>
      <c r="CD253" s="261"/>
      <c r="CE253" s="262"/>
      <c r="CF253" s="376" t="s">
        <v>2</v>
      </c>
      <c r="CG253" s="229"/>
      <c r="CH253" s="230"/>
      <c r="CI253" s="7" t="str">
        <f t="shared" si="361"/>
        <v/>
      </c>
      <c r="CJ253" s="7" t="str">
        <f t="shared" si="362"/>
        <v/>
      </c>
      <c r="CK253" s="7" t="str">
        <f t="shared" si="363"/>
        <v/>
      </c>
      <c r="CL253" s="7" t="str">
        <f t="shared" si="364"/>
        <v/>
      </c>
      <c r="CM253" s="7" t="str">
        <f t="shared" si="365"/>
        <v/>
      </c>
      <c r="CN253" s="7" t="str">
        <f t="shared" si="366"/>
        <v/>
      </c>
      <c r="CO253" s="7" t="str">
        <f t="shared" si="367"/>
        <v/>
      </c>
      <c r="CP253" s="7" t="str">
        <f t="shared" si="368"/>
        <v/>
      </c>
      <c r="CQ253" s="7" t="str">
        <f t="shared" si="369"/>
        <v/>
      </c>
      <c r="CR253" s="7" t="str">
        <f t="shared" si="370"/>
        <v/>
      </c>
      <c r="CS253" s="7" t="str">
        <f t="shared" si="371"/>
        <v/>
      </c>
      <c r="CT253" s="7" t="str">
        <f t="shared" si="372"/>
        <v/>
      </c>
      <c r="CU253" s="7" t="str">
        <f t="shared" si="373"/>
        <v/>
      </c>
      <c r="CV253" s="7" t="str">
        <f t="shared" si="374"/>
        <v/>
      </c>
      <c r="CW253" s="7" t="str">
        <f t="shared" si="375"/>
        <v/>
      </c>
      <c r="CX253" s="7">
        <f t="shared" si="376"/>
        <v>47</v>
      </c>
      <c r="CY253" s="7" t="str">
        <f t="shared" si="377"/>
        <v/>
      </c>
      <c r="CZ253" s="7" t="str">
        <f t="shared" si="378"/>
        <v/>
      </c>
      <c r="DA253" s="7" t="str">
        <f t="shared" si="379"/>
        <v/>
      </c>
      <c r="DB253" s="7" t="str">
        <f t="shared" si="380"/>
        <v/>
      </c>
      <c r="DC253" s="7" t="str">
        <f t="shared" si="381"/>
        <v/>
      </c>
      <c r="DD253" s="7" t="str">
        <f t="shared" si="382"/>
        <v/>
      </c>
      <c r="DE253" s="7" t="str">
        <f t="shared" si="383"/>
        <v/>
      </c>
      <c r="DF253" s="7" t="str">
        <f t="shared" si="384"/>
        <v/>
      </c>
      <c r="DG253" s="7" t="str">
        <f t="shared" si="385"/>
        <v/>
      </c>
      <c r="DH253" s="7" t="str">
        <f t="shared" si="386"/>
        <v/>
      </c>
      <c r="DI253" s="65" t="s">
        <v>2</v>
      </c>
      <c r="DJ253" s="309" t="str">
        <f t="shared" si="387"/>
        <v>-</v>
      </c>
      <c r="DK253" s="309" t="str">
        <f t="shared" si="388"/>
        <v>-</v>
      </c>
      <c r="DL253" s="309" t="str">
        <f t="shared" si="389"/>
        <v>-</v>
      </c>
      <c r="DM253" s="309" t="str">
        <f t="shared" si="390"/>
        <v>-</v>
      </c>
      <c r="DN253" s="309" t="str">
        <f t="shared" si="391"/>
        <v>-</v>
      </c>
      <c r="DO253" s="309" t="str">
        <f t="shared" si="392"/>
        <v>-</v>
      </c>
      <c r="DP253" s="309" t="str">
        <f t="shared" si="393"/>
        <v>-</v>
      </c>
      <c r="DQ253" s="309" t="str">
        <f t="shared" si="394"/>
        <v>-</v>
      </c>
      <c r="DR253" s="309" t="str">
        <f t="shared" si="395"/>
        <v>-</v>
      </c>
      <c r="DS253" s="309" t="str">
        <f t="shared" si="396"/>
        <v>-</v>
      </c>
      <c r="DT253" s="309" t="str">
        <f t="shared" si="397"/>
        <v>-</v>
      </c>
      <c r="DU253" s="309" t="str">
        <f t="shared" si="398"/>
        <v>-</v>
      </c>
      <c r="DV253" s="309" t="str">
        <f t="shared" si="399"/>
        <v>-</v>
      </c>
      <c r="DW253" s="309" t="str">
        <f t="shared" si="400"/>
        <v>-</v>
      </c>
      <c r="DX253" s="309" t="str">
        <f t="shared" si="401"/>
        <v>-</v>
      </c>
      <c r="DY253" s="309" t="str">
        <f t="shared" si="402"/>
        <v>GHB</v>
      </c>
      <c r="DZ253" s="309" t="str">
        <f t="shared" si="403"/>
        <v>-</v>
      </c>
      <c r="EA253" s="309" t="str">
        <f t="shared" si="404"/>
        <v>-</v>
      </c>
      <c r="EB253" s="309" t="str">
        <f t="shared" si="405"/>
        <v>-</v>
      </c>
      <c r="EC253" s="309" t="str">
        <f t="shared" si="406"/>
        <v>-</v>
      </c>
      <c r="ED253" s="309" t="str">
        <f t="shared" si="407"/>
        <v>-</v>
      </c>
      <c r="EE253" s="309" t="str">
        <f t="shared" si="408"/>
        <v>-</v>
      </c>
      <c r="EF253" s="309" t="str">
        <f t="shared" si="409"/>
        <v>-</v>
      </c>
      <c r="EG253" s="309" t="str">
        <f t="shared" si="410"/>
        <v>-</v>
      </c>
      <c r="EH253" s="309" t="str">
        <f t="shared" si="411"/>
        <v>-</v>
      </c>
      <c r="EI253" s="309" t="str">
        <f t="shared" si="412"/>
        <v>-</v>
      </c>
      <c r="EJ253" s="7"/>
      <c r="EK253" s="7"/>
      <c r="EL253" s="7"/>
      <c r="EM253" s="34"/>
      <c r="EN253" s="66" t="str">
        <f t="shared" si="413"/>
        <v>-</v>
      </c>
      <c r="EO253" s="66" t="str">
        <f t="shared" si="414"/>
        <v>-</v>
      </c>
      <c r="EP253" s="66" t="str">
        <f t="shared" si="415"/>
        <v>-</v>
      </c>
      <c r="EQ253" s="66" t="str">
        <f t="shared" si="416"/>
        <v>-</v>
      </c>
      <c r="ER253" s="66" t="str">
        <f t="shared" si="417"/>
        <v>-</v>
      </c>
      <c r="ES253" s="66" t="str">
        <f t="shared" si="418"/>
        <v>-</v>
      </c>
      <c r="ET253" s="66" t="str">
        <f t="shared" si="419"/>
        <v>-</v>
      </c>
      <c r="EU253" s="66" t="str">
        <f t="shared" si="420"/>
        <v>-</v>
      </c>
      <c r="EV253" s="66" t="str">
        <f t="shared" si="421"/>
        <v>-</v>
      </c>
      <c r="EW253" s="66" t="str">
        <f t="shared" si="422"/>
        <v>-</v>
      </c>
      <c r="EX253" s="66" t="str">
        <f t="shared" si="423"/>
        <v>-</v>
      </c>
      <c r="EY253" s="66" t="str">
        <f t="shared" si="424"/>
        <v>-</v>
      </c>
      <c r="EZ253" s="66" t="str">
        <f t="shared" si="425"/>
        <v>-</v>
      </c>
      <c r="FA253" s="66" t="str">
        <f t="shared" si="426"/>
        <v>-</v>
      </c>
      <c r="FB253" s="66" t="str">
        <f t="shared" si="427"/>
        <v>-</v>
      </c>
      <c r="FC253" s="66" t="str">
        <f t="shared" si="428"/>
        <v>---------</v>
      </c>
      <c r="FD253" s="66" t="str">
        <f t="shared" si="429"/>
        <v>-</v>
      </c>
      <c r="FE253" s="66" t="str">
        <f t="shared" si="430"/>
        <v>-</v>
      </c>
      <c r="FF253" s="66" t="str">
        <f t="shared" si="431"/>
        <v>-</v>
      </c>
      <c r="FG253" s="66" t="str">
        <f t="shared" si="432"/>
        <v>-</v>
      </c>
      <c r="FH253" s="66" t="str">
        <f t="shared" si="433"/>
        <v>-</v>
      </c>
      <c r="FI253" s="66" t="str">
        <f t="shared" si="434"/>
        <v>-</v>
      </c>
      <c r="FJ253" s="66" t="str">
        <f t="shared" si="435"/>
        <v>-</v>
      </c>
      <c r="FK253" s="66" t="str">
        <f t="shared" si="436"/>
        <v>-</v>
      </c>
      <c r="FL253" s="66" t="str">
        <f t="shared" si="437"/>
        <v>-</v>
      </c>
      <c r="FM253" s="66" t="str">
        <f t="shared" si="438"/>
        <v>-</v>
      </c>
      <c r="FN253" s="7"/>
      <c r="FO253" s="7"/>
      <c r="FP253" s="7"/>
      <c r="FQ253" s="97"/>
      <c r="FR253" s="71"/>
      <c r="FS253" s="7">
        <f>IF(ISNUMBER(INDEX($CI$15:$DI$314,$B253,GC$5)),MAX(FS$14:FS252)+1,0)</f>
        <v>0</v>
      </c>
      <c r="FT253" s="7" t="str">
        <f t="shared" si="439"/>
        <v/>
      </c>
      <c r="FU253" s="7" t="str">
        <f t="shared" si="440"/>
        <v/>
      </c>
      <c r="FV253" s="291">
        <f t="shared" si="441"/>
        <v>239</v>
      </c>
      <c r="FW253" s="291" t="str">
        <f t="shared" si="442"/>
        <v/>
      </c>
      <c r="FX253" s="291"/>
      <c r="FY253" s="85" t="str">
        <f t="shared" si="443"/>
        <v/>
      </c>
      <c r="FZ253" s="338">
        <f t="shared" si="444"/>
        <v>0</v>
      </c>
      <c r="GA253" s="316" t="str">
        <f t="shared" si="445"/>
        <v/>
      </c>
      <c r="GB253" s="28" t="str">
        <f t="shared" si="446"/>
        <v/>
      </c>
      <c r="GC253" s="243"/>
      <c r="GD253" s="72"/>
      <c r="GE253" s="72"/>
      <c r="GF253" s="72"/>
      <c r="GG253" s="72"/>
      <c r="GH253" s="72"/>
      <c r="GI253" s="72"/>
      <c r="GJ253" s="72"/>
      <c r="GK253" s="72"/>
      <c r="GL253" s="72"/>
      <c r="GM253" s="72"/>
      <c r="GN253" s="72"/>
      <c r="GO253" s="72"/>
      <c r="GP253" s="72"/>
      <c r="GQ253" s="72"/>
      <c r="GR253" s="339" t="str">
        <f>IF(ISNUMBER(IF253),INDEX($GA$15:$GA$313,MATCH(IF253,$IE$15:$IE$190,0),1),"")</f>
        <v/>
      </c>
      <c r="GS253" s="341" t="str">
        <f t="shared" si="448"/>
        <v/>
      </c>
      <c r="GT253" s="340" t="str">
        <f t="shared" si="449"/>
        <v/>
      </c>
      <c r="GU253" s="72"/>
      <c r="GV253" s="72"/>
      <c r="GW253" s="72"/>
      <c r="GX253" s="72"/>
      <c r="GY253" s="72"/>
      <c r="GZ253" s="71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293">
        <f>IF(HA253&lt;&gt;"",MAX(HN$14:HN252)+1,0)</f>
        <v>0</v>
      </c>
      <c r="HO253" s="293">
        <f>IF(HB253&lt;&gt;"",MAX(HO$14:HO252)+1,0)</f>
        <v>0</v>
      </c>
      <c r="HP253" s="293">
        <f>IF(HC253&lt;&gt;"",MAX(HP$14:HP252)+1,0)</f>
        <v>0</v>
      </c>
      <c r="HQ253" s="293">
        <f>IF(HD253&lt;&gt;"",MAX(HQ$14:HQ252)+1,0)</f>
        <v>0</v>
      </c>
      <c r="HR253" s="293">
        <f>IF(HE253&lt;&gt;"",MAX(HR$14:HR252)+1,0)</f>
        <v>0</v>
      </c>
      <c r="HS253" s="293">
        <f>IF(HF253&lt;&gt;"",MAX(HS$14:HS252)+1,0)</f>
        <v>0</v>
      </c>
      <c r="HT253" s="293">
        <f>IF(HG253&lt;&gt;"",MAX(HT$14:HT252)+1,0)</f>
        <v>0</v>
      </c>
      <c r="HU253" s="293">
        <f>IF(HH253&lt;&gt;"",MAX(HU$14:HU252)+1,0)</f>
        <v>0</v>
      </c>
      <c r="HV253" s="293">
        <f>IF(HI253&lt;&gt;"",MAX(HV$14:HV252)+1,0)</f>
        <v>0</v>
      </c>
      <c r="HW253" s="293">
        <f>IF(HJ253&lt;&gt;"",MAX(HW$14:HW252)+1,0)</f>
        <v>0</v>
      </c>
      <c r="HX253" s="293">
        <f>IF(HK253&lt;&gt;"",MAX(HX$14:HX252)+1,0)</f>
        <v>0</v>
      </c>
      <c r="HY253" s="293">
        <f>IF(HL253&lt;&gt;"",MAX(HY$14:HY252)+1,0)</f>
        <v>0</v>
      </c>
      <c r="HZ253" s="75" t="str">
        <f t="shared" si="450"/>
        <v/>
      </c>
      <c r="IA253" s="75" t="str">
        <f t="shared" si="451"/>
        <v/>
      </c>
      <c r="IB253" s="75" t="str">
        <f t="shared" si="452"/>
        <v/>
      </c>
      <c r="IC253" s="75" t="str">
        <f t="shared" si="453"/>
        <v/>
      </c>
      <c r="ID253" s="395" t="str">
        <f t="shared" si="454"/>
        <v/>
      </c>
      <c r="IE253" s="394">
        <f>IF(ISNUMBER(MATCH(GA253,$IC$15:$IC$313,0)),0,MAX(IE$14:IE252)+1)</f>
        <v>0</v>
      </c>
      <c r="IF253" s="394" t="str">
        <f t="shared" si="455"/>
        <v/>
      </c>
      <c r="IG253" s="383"/>
      <c r="IH253" s="80"/>
      <c r="II253" s="19"/>
      <c r="IJ253" s="282"/>
      <c r="IK253" s="71"/>
      <c r="IL253" s="19"/>
      <c r="IM253" s="19"/>
      <c r="IN253" s="19"/>
      <c r="IO253" s="19"/>
      <c r="IP253" s="19"/>
      <c r="IQ253" s="19"/>
      <c r="IR253" s="19"/>
      <c r="IS253" s="19"/>
      <c r="IT253" s="19"/>
      <c r="IU253" s="19"/>
      <c r="IV253" s="19"/>
      <c r="IW253" s="19"/>
      <c r="IX253" s="19"/>
      <c r="IY253" s="19"/>
      <c r="IZ253" s="19"/>
      <c r="JW253" s="71"/>
      <c r="JX253" s="293" t="str">
        <f>IF(AND(ISNUMBER(JX$14),ISNUMBER(MATCH($IC253,DJ$15:DJ$313,0))),$IC253,"")</f>
        <v/>
      </c>
      <c r="JY253" s="293" t="str">
        <f>IF(AND(ISNUMBER(JY$14),ISNUMBER(MATCH($IC253,DK$15:DK$313,0))),$IC253,"")</f>
        <v/>
      </c>
      <c r="JZ253" s="293" t="str">
        <f>IF(AND(ISNUMBER(JZ$14),ISNUMBER(MATCH($IC253,DL$15:DL$313,0))),$IC253,"")</f>
        <v/>
      </c>
      <c r="KA253" s="293" t="str">
        <f>IF(AND(ISNUMBER(KA$14),ISNUMBER(MATCH($IC253,DM$15:DM$313,0))),$IC253,"")</f>
        <v/>
      </c>
      <c r="KB253" s="293" t="str">
        <f>IF(AND(ISNUMBER(KB$14),ISNUMBER(MATCH($IC253,DN$15:DN$313,0))),$IC253,"")</f>
        <v/>
      </c>
      <c r="KC253" s="293" t="str">
        <f>IF(AND(ISNUMBER(KC$14),ISNUMBER(MATCH($IC253,DO$15:DO$313,0))),$IC253,"")</f>
        <v/>
      </c>
      <c r="KD253" s="293" t="str">
        <f>IF(AND(ISNUMBER(KD$14),ISNUMBER(MATCH($IC253,DP$15:DP$313,0))),$IC253,"")</f>
        <v/>
      </c>
      <c r="KE253" s="293" t="str">
        <f>IF(AND(ISNUMBER(KE$14),ISNUMBER(MATCH($IC253,DQ$15:DQ$313,0))),$IC253,"")</f>
        <v/>
      </c>
      <c r="KF253" s="293" t="str">
        <f>IF(AND(ISNUMBER(KF$14),ISNUMBER(MATCH($IC253,DR$15:DR$313,0))),$IC253,"")</f>
        <v/>
      </c>
      <c r="KG253" s="293" t="str">
        <f>IF(AND(ISNUMBER(KG$14),ISNUMBER(MATCH($IC253,DS$15:DS$313,0))),$IC253,"")</f>
        <v/>
      </c>
      <c r="KH253" s="293" t="str">
        <f>IF(AND(ISNUMBER(KH$14),ISNUMBER(MATCH($IC253,DT$15:DT$313,0))),$IC253,"")</f>
        <v/>
      </c>
      <c r="KI253" s="293" t="str">
        <f>IF(AND(ISNUMBER(KI$14),ISNUMBER(MATCH($IC253,DU$15:DU$313,0))),$IC253,"")</f>
        <v/>
      </c>
      <c r="KJ253" s="293" t="str">
        <f>IF(AND(ISNUMBER(KJ$14),ISNUMBER(MATCH($IC253,DV$15:DV$313,0))),$IC253,"")</f>
        <v/>
      </c>
      <c r="KK253" s="293" t="str">
        <f>IF(AND(ISNUMBER(KK$14),ISNUMBER(MATCH($IC253,DW$15:DW$313,0))),$IC253,"")</f>
        <v/>
      </c>
      <c r="KL253" s="293" t="str">
        <f>IF(AND(ISNUMBER(KL$14),ISNUMBER(MATCH($IC253,DX$15:DX$313,0))),$IC253,"")</f>
        <v/>
      </c>
      <c r="KM253" s="293" t="str">
        <f>IF(AND(ISNUMBER(KM$14),ISNUMBER(MATCH($IC253,DY$15:DY$313,0))),$IC253,"")</f>
        <v/>
      </c>
      <c r="KN253" s="293" t="str">
        <f>IF(AND(ISNUMBER(KN$14),ISNUMBER(MATCH($IC253,DZ$15:DZ$313,0))),$IC253,"")</f>
        <v/>
      </c>
      <c r="KO253" s="293" t="str">
        <f>IF(AND(ISNUMBER(KO$14),ISNUMBER(MATCH($IC253,EA$15:EA$313,0))),$IC253,"")</f>
        <v/>
      </c>
      <c r="KP253" s="293" t="str">
        <f>IF(AND(ISNUMBER(KP$14),ISNUMBER(MATCH($IC253,EB$15:EB$313,0))),$IC253,"")</f>
        <v/>
      </c>
      <c r="KQ253" s="293" t="str">
        <f>IF(AND(ISNUMBER(KQ$14),ISNUMBER(MATCH($IC253,EC$15:EC$313,0))),$IC253,"")</f>
        <v/>
      </c>
      <c r="KR253" s="293" t="str">
        <f>IF(AND(ISNUMBER(KR$14),ISNUMBER(MATCH($IC253,ED$15:ED$313,0))),$IC253,"")</f>
        <v/>
      </c>
      <c r="KS253" s="293" t="str">
        <f>IF(AND(ISNUMBER(KS$14),ISNUMBER(MATCH($IC253,EE$15:EE$313,0))),$IC253,"")</f>
        <v/>
      </c>
      <c r="KT253" s="293" t="str">
        <f>IF(AND(ISNUMBER(KT$14),ISNUMBER(MATCH($IC253,EF$15:EF$313,0))),$IC253,"")</f>
        <v/>
      </c>
      <c r="KU253" s="293" t="str">
        <f>IF(AND(ISNUMBER(KU$14),ISNUMBER(MATCH($IC253,EG$15:EG$313,0))),$IC253,"")</f>
        <v/>
      </c>
      <c r="KV253" s="293" t="str">
        <f>IF(AND(ISNUMBER(KV$14),ISNUMBER(MATCH($IC253,EH$15:EH$313,0))),$IC253,"")</f>
        <v/>
      </c>
      <c r="KW253" s="293" t="str">
        <f>IF(AND(ISNUMBER(KW$14),ISNUMBER(MATCH($IC253,EI$15:EI$313,0))),$IC253,"")</f>
        <v/>
      </c>
      <c r="KX253" s="293" t="str">
        <f>IF(AND(ISNUMBER(KX$14),ISNUMBER(MATCH($IC253,EJ$15:EJ$313,0))),$IC253,"")</f>
        <v/>
      </c>
      <c r="KY253" s="293" t="str">
        <f>IF(AND(ISNUMBER(KY$14),ISNUMBER(MATCH($IC253,EK$15:EK$313,0))),$IC253,"")</f>
        <v/>
      </c>
      <c r="KZ253" s="293"/>
      <c r="LA253" s="293"/>
      <c r="LB253" s="293"/>
      <c r="LC253" s="75">
        <f>COUNTIF(JX253:KY253,"="&amp;IC253)</f>
        <v>0</v>
      </c>
      <c r="LD253" s="71"/>
      <c r="LE253" s="71"/>
      <c r="LF253" s="71"/>
      <c r="LG253" s="71"/>
      <c r="LH253" s="71"/>
      <c r="LI253" s="71"/>
      <c r="LJ253" s="71"/>
      <c r="LK253" s="71"/>
      <c r="LL253" s="71"/>
      <c r="LM253" s="71"/>
      <c r="LN253" s="71"/>
      <c r="LO253" s="71"/>
      <c r="LP253" s="71"/>
      <c r="LQ253" s="71"/>
    </row>
    <row r="254" spans="1:329" ht="6" customHeight="1" x14ac:dyDescent="0.25">
      <c r="A254" s="80"/>
      <c r="B254" s="305">
        <f t="shared" si="456"/>
        <v>240</v>
      </c>
      <c r="C254" s="86" t="s">
        <v>774</v>
      </c>
      <c r="D254" s="86" t="s">
        <v>777</v>
      </c>
      <c r="E254" s="71"/>
      <c r="F254" s="260"/>
      <c r="G254" s="261"/>
      <c r="H254" s="262"/>
      <c r="I254" s="260"/>
      <c r="J254" s="261"/>
      <c r="K254" s="262"/>
      <c r="L254" s="260"/>
      <c r="M254" s="261"/>
      <c r="N254" s="262"/>
      <c r="O254" s="260"/>
      <c r="P254" s="261"/>
      <c r="Q254" s="262"/>
      <c r="R254" s="260"/>
      <c r="S254" s="261"/>
      <c r="T254" s="262"/>
      <c r="U254" s="260"/>
      <c r="V254" s="261"/>
      <c r="W254" s="262"/>
      <c r="X254" s="260"/>
      <c r="Y254" s="261"/>
      <c r="Z254" s="262"/>
      <c r="AA254" s="260"/>
      <c r="AB254" s="261"/>
      <c r="AC254" s="262"/>
      <c r="AD254" s="260"/>
      <c r="AE254" s="261"/>
      <c r="AF254" s="262"/>
      <c r="AG254" s="260"/>
      <c r="AH254" s="261"/>
      <c r="AI254" s="262"/>
      <c r="AJ254" s="260"/>
      <c r="AK254" s="261"/>
      <c r="AL254" s="262"/>
      <c r="AM254" s="260"/>
      <c r="AN254" s="261"/>
      <c r="AO254" s="262"/>
      <c r="AP254" s="283"/>
      <c r="AQ254" s="356"/>
      <c r="AR254" s="351"/>
      <c r="AS254" s="283"/>
      <c r="AT254" s="356"/>
      <c r="AU254" s="351"/>
      <c r="AV254" s="260"/>
      <c r="AW254" s="261"/>
      <c r="AX254" s="262"/>
      <c r="AY254" s="260"/>
      <c r="AZ254" s="261"/>
      <c r="BA254" s="262"/>
      <c r="BB254" s="260"/>
      <c r="BC254" s="261"/>
      <c r="BD254" s="262"/>
      <c r="BE254" s="260"/>
      <c r="BF254" s="261"/>
      <c r="BG254" s="262"/>
      <c r="BH254" s="260"/>
      <c r="BI254" s="261"/>
      <c r="BJ254" s="262"/>
      <c r="BK254" s="260"/>
      <c r="BL254" s="261"/>
      <c r="BM254" s="262"/>
      <c r="BN254" s="260"/>
      <c r="BO254" s="261"/>
      <c r="BP254" s="262"/>
      <c r="BQ254" s="260"/>
      <c r="BR254" s="261"/>
      <c r="BS254" s="262"/>
      <c r="BT254" s="260"/>
      <c r="BU254" s="261"/>
      <c r="BV254" s="262"/>
      <c r="BW254" s="260"/>
      <c r="BX254" s="261"/>
      <c r="BY254" s="262"/>
      <c r="BZ254" s="260"/>
      <c r="CA254" s="261"/>
      <c r="CB254" s="262"/>
      <c r="CC254" s="260"/>
      <c r="CD254" s="261"/>
      <c r="CE254" s="262"/>
      <c r="CF254" s="376" t="s">
        <v>2</v>
      </c>
      <c r="CG254" s="229"/>
      <c r="CH254" s="230"/>
      <c r="CI254" s="7" t="str">
        <f t="shared" si="361"/>
        <v/>
      </c>
      <c r="CJ254" s="7" t="str">
        <f t="shared" si="362"/>
        <v/>
      </c>
      <c r="CK254" s="7" t="str">
        <f t="shared" si="363"/>
        <v/>
      </c>
      <c r="CL254" s="7" t="str">
        <f t="shared" si="364"/>
        <v/>
      </c>
      <c r="CM254" s="7" t="str">
        <f t="shared" si="365"/>
        <v/>
      </c>
      <c r="CN254" s="7" t="str">
        <f t="shared" si="366"/>
        <v/>
      </c>
      <c r="CO254" s="7" t="str">
        <f t="shared" si="367"/>
        <v/>
      </c>
      <c r="CP254" s="7" t="str">
        <f t="shared" si="368"/>
        <v/>
      </c>
      <c r="CQ254" s="7" t="str">
        <f t="shared" si="369"/>
        <v/>
      </c>
      <c r="CR254" s="7" t="str">
        <f t="shared" si="370"/>
        <v/>
      </c>
      <c r="CS254" s="7" t="str">
        <f t="shared" si="371"/>
        <v/>
      </c>
      <c r="CT254" s="7" t="str">
        <f t="shared" si="372"/>
        <v/>
      </c>
      <c r="CU254" s="7" t="str">
        <f t="shared" si="373"/>
        <v/>
      </c>
      <c r="CV254" s="7" t="str">
        <f t="shared" si="374"/>
        <v/>
      </c>
      <c r="CW254" s="7" t="str">
        <f t="shared" si="375"/>
        <v/>
      </c>
      <c r="CX254" s="7">
        <f t="shared" si="376"/>
        <v>55</v>
      </c>
      <c r="CY254" s="7" t="str">
        <f t="shared" si="377"/>
        <v/>
      </c>
      <c r="CZ254" s="7" t="str">
        <f t="shared" si="378"/>
        <v/>
      </c>
      <c r="DA254" s="7" t="str">
        <f t="shared" si="379"/>
        <v/>
      </c>
      <c r="DB254" s="7" t="str">
        <f t="shared" si="380"/>
        <v/>
      </c>
      <c r="DC254" s="7" t="str">
        <f t="shared" si="381"/>
        <v/>
      </c>
      <c r="DD254" s="7" t="str">
        <f t="shared" si="382"/>
        <v/>
      </c>
      <c r="DE254" s="7" t="str">
        <f t="shared" si="383"/>
        <v/>
      </c>
      <c r="DF254" s="7" t="str">
        <f t="shared" si="384"/>
        <v/>
      </c>
      <c r="DG254" s="7" t="str">
        <f t="shared" si="385"/>
        <v/>
      </c>
      <c r="DH254" s="7" t="str">
        <f t="shared" si="386"/>
        <v/>
      </c>
      <c r="DI254" s="65" t="s">
        <v>2</v>
      </c>
      <c r="DJ254" s="309" t="str">
        <f t="shared" si="387"/>
        <v>-</v>
      </c>
      <c r="DK254" s="309" t="str">
        <f t="shared" si="388"/>
        <v>-</v>
      </c>
      <c r="DL254" s="309" t="str">
        <f t="shared" si="389"/>
        <v>-</v>
      </c>
      <c r="DM254" s="309" t="str">
        <f t="shared" si="390"/>
        <v>-</v>
      </c>
      <c r="DN254" s="309" t="str">
        <f t="shared" si="391"/>
        <v>-</v>
      </c>
      <c r="DO254" s="309" t="str">
        <f t="shared" si="392"/>
        <v>-</v>
      </c>
      <c r="DP254" s="309" t="str">
        <f t="shared" si="393"/>
        <v>-</v>
      </c>
      <c r="DQ254" s="309" t="str">
        <f t="shared" si="394"/>
        <v>-</v>
      </c>
      <c r="DR254" s="309" t="str">
        <f t="shared" si="395"/>
        <v>-</v>
      </c>
      <c r="DS254" s="309" t="str">
        <f t="shared" si="396"/>
        <v>-</v>
      </c>
      <c r="DT254" s="309" t="str">
        <f t="shared" si="397"/>
        <v>-</v>
      </c>
      <c r="DU254" s="309" t="str">
        <f t="shared" si="398"/>
        <v>-</v>
      </c>
      <c r="DV254" s="309" t="str">
        <f t="shared" si="399"/>
        <v>-</v>
      </c>
      <c r="DW254" s="309" t="str">
        <f t="shared" si="400"/>
        <v>-</v>
      </c>
      <c r="DX254" s="309" t="str">
        <f t="shared" si="401"/>
        <v>-</v>
      </c>
      <c r="DY254" s="309" t="str">
        <f t="shared" si="402"/>
        <v>ghb_spd</v>
      </c>
      <c r="DZ254" s="309" t="str">
        <f t="shared" si="403"/>
        <v>-</v>
      </c>
      <c r="EA254" s="309" t="str">
        <f t="shared" si="404"/>
        <v>-</v>
      </c>
      <c r="EB254" s="309" t="str">
        <f t="shared" si="405"/>
        <v>-</v>
      </c>
      <c r="EC254" s="309" t="str">
        <f t="shared" si="406"/>
        <v>-</v>
      </c>
      <c r="ED254" s="309" t="str">
        <f t="shared" si="407"/>
        <v>-</v>
      </c>
      <c r="EE254" s="309" t="str">
        <f t="shared" si="408"/>
        <v>-</v>
      </c>
      <c r="EF254" s="309" t="str">
        <f t="shared" si="409"/>
        <v>-</v>
      </c>
      <c r="EG254" s="309" t="str">
        <f t="shared" si="410"/>
        <v>-</v>
      </c>
      <c r="EH254" s="309" t="str">
        <f t="shared" si="411"/>
        <v>-</v>
      </c>
      <c r="EI254" s="309" t="str">
        <f t="shared" si="412"/>
        <v>-</v>
      </c>
      <c r="EJ254" s="7"/>
      <c r="EK254" s="7"/>
      <c r="EL254" s="7"/>
      <c r="EM254" s="34"/>
      <c r="EN254" s="66" t="str">
        <f t="shared" si="413"/>
        <v>-</v>
      </c>
      <c r="EO254" s="66" t="str">
        <f t="shared" si="414"/>
        <v>-</v>
      </c>
      <c r="EP254" s="66" t="str">
        <f t="shared" si="415"/>
        <v>-</v>
      </c>
      <c r="EQ254" s="66" t="str">
        <f t="shared" si="416"/>
        <v>-</v>
      </c>
      <c r="ER254" s="66" t="str">
        <f t="shared" si="417"/>
        <v>-</v>
      </c>
      <c r="ES254" s="66" t="str">
        <f t="shared" si="418"/>
        <v>-</v>
      </c>
      <c r="ET254" s="66" t="str">
        <f t="shared" si="419"/>
        <v>-</v>
      </c>
      <c r="EU254" s="66" t="str">
        <f t="shared" si="420"/>
        <v>-</v>
      </c>
      <c r="EV254" s="66" t="str">
        <f t="shared" si="421"/>
        <v>-</v>
      </c>
      <c r="EW254" s="66" t="str">
        <f t="shared" si="422"/>
        <v>-</v>
      </c>
      <c r="EX254" s="66" t="str">
        <f t="shared" si="423"/>
        <v>-</v>
      </c>
      <c r="EY254" s="66" t="str">
        <f t="shared" si="424"/>
        <v>-</v>
      </c>
      <c r="EZ254" s="66" t="str">
        <f t="shared" si="425"/>
        <v>-</v>
      </c>
      <c r="FA254" s="66" t="str">
        <f t="shared" si="426"/>
        <v>-</v>
      </c>
      <c r="FB254" s="66" t="str">
        <f t="shared" si="427"/>
        <v>-</v>
      </c>
      <c r="FC254" s="66" t="str">
        <f t="shared" si="428"/>
        <v>03.csv</v>
      </c>
      <c r="FD254" s="66" t="str">
        <f t="shared" si="429"/>
        <v>-</v>
      </c>
      <c r="FE254" s="66" t="str">
        <f t="shared" si="430"/>
        <v>-</v>
      </c>
      <c r="FF254" s="66" t="str">
        <f t="shared" si="431"/>
        <v>-</v>
      </c>
      <c r="FG254" s="66" t="str">
        <f t="shared" si="432"/>
        <v>-</v>
      </c>
      <c r="FH254" s="66" t="str">
        <f t="shared" si="433"/>
        <v>-</v>
      </c>
      <c r="FI254" s="66" t="str">
        <f t="shared" si="434"/>
        <v>-</v>
      </c>
      <c r="FJ254" s="66" t="str">
        <f t="shared" si="435"/>
        <v>-</v>
      </c>
      <c r="FK254" s="66" t="str">
        <f t="shared" si="436"/>
        <v>-</v>
      </c>
      <c r="FL254" s="66" t="str">
        <f t="shared" si="437"/>
        <v>-</v>
      </c>
      <c r="FM254" s="66" t="str">
        <f t="shared" si="438"/>
        <v>-</v>
      </c>
      <c r="FN254" s="7"/>
      <c r="FO254" s="7"/>
      <c r="FP254" s="7"/>
      <c r="FQ254" s="97"/>
      <c r="FR254" s="71"/>
      <c r="FS254" s="7">
        <f>IF(ISNUMBER(INDEX($CI$15:$DI$314,$B254,GC$5)),MAX(FS$14:FS253)+1,0)</f>
        <v>0</v>
      </c>
      <c r="FT254" s="7" t="str">
        <f t="shared" si="439"/>
        <v/>
      </c>
      <c r="FU254" s="7" t="str">
        <f t="shared" si="440"/>
        <v/>
      </c>
      <c r="FV254" s="291">
        <f t="shared" si="441"/>
        <v>240</v>
      </c>
      <c r="FW254" s="291" t="str">
        <f t="shared" si="442"/>
        <v/>
      </c>
      <c r="FX254" s="291"/>
      <c r="FY254" s="85" t="str">
        <f t="shared" si="443"/>
        <v/>
      </c>
      <c r="FZ254" s="338">
        <f t="shared" si="444"/>
        <v>0</v>
      </c>
      <c r="GA254" s="316" t="str">
        <f t="shared" si="445"/>
        <v/>
      </c>
      <c r="GB254" s="28" t="str">
        <f t="shared" si="446"/>
        <v/>
      </c>
      <c r="GC254" s="243"/>
      <c r="GD254" s="72"/>
      <c r="GE254" s="72"/>
      <c r="GF254" s="72"/>
      <c r="GG254" s="72"/>
      <c r="GH254" s="72"/>
      <c r="GI254" s="72"/>
      <c r="GJ254" s="72"/>
      <c r="GK254" s="72"/>
      <c r="GL254" s="72"/>
      <c r="GM254" s="72"/>
      <c r="GN254" s="72"/>
      <c r="GO254" s="72"/>
      <c r="GP254" s="72"/>
      <c r="GQ254" s="72"/>
      <c r="GR254" s="339" t="str">
        <f>IF(ISNUMBER(IF254),INDEX($GA$15:$GA$313,MATCH(IF254,$IE$15:$IE$190,0),1),"")</f>
        <v/>
      </c>
      <c r="GS254" s="341" t="str">
        <f t="shared" si="448"/>
        <v/>
      </c>
      <c r="GT254" s="340" t="str">
        <f t="shared" si="449"/>
        <v/>
      </c>
      <c r="GU254" s="72"/>
      <c r="GV254" s="72"/>
      <c r="GW254" s="72"/>
      <c r="GX254" s="72"/>
      <c r="GY254" s="72"/>
      <c r="GZ254" s="71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293">
        <f>IF(HA254&lt;&gt;"",MAX(HN$14:HN253)+1,0)</f>
        <v>0</v>
      </c>
      <c r="HO254" s="293">
        <f>IF(HB254&lt;&gt;"",MAX(HO$14:HO253)+1,0)</f>
        <v>0</v>
      </c>
      <c r="HP254" s="293">
        <f>IF(HC254&lt;&gt;"",MAX(HP$14:HP253)+1,0)</f>
        <v>0</v>
      </c>
      <c r="HQ254" s="293">
        <f>IF(HD254&lt;&gt;"",MAX(HQ$14:HQ253)+1,0)</f>
        <v>0</v>
      </c>
      <c r="HR254" s="293">
        <f>IF(HE254&lt;&gt;"",MAX(HR$14:HR253)+1,0)</f>
        <v>0</v>
      </c>
      <c r="HS254" s="293">
        <f>IF(HF254&lt;&gt;"",MAX(HS$14:HS253)+1,0)</f>
        <v>0</v>
      </c>
      <c r="HT254" s="293">
        <f>IF(HG254&lt;&gt;"",MAX(HT$14:HT253)+1,0)</f>
        <v>0</v>
      </c>
      <c r="HU254" s="293">
        <f>IF(HH254&lt;&gt;"",MAX(HU$14:HU253)+1,0)</f>
        <v>0</v>
      </c>
      <c r="HV254" s="293">
        <f>IF(HI254&lt;&gt;"",MAX(HV$14:HV253)+1,0)</f>
        <v>0</v>
      </c>
      <c r="HW254" s="293">
        <f>IF(HJ254&lt;&gt;"",MAX(HW$14:HW253)+1,0)</f>
        <v>0</v>
      </c>
      <c r="HX254" s="293">
        <f>IF(HK254&lt;&gt;"",MAX(HX$14:HX253)+1,0)</f>
        <v>0</v>
      </c>
      <c r="HY254" s="293">
        <f>IF(HL254&lt;&gt;"",MAX(HY$14:HY253)+1,0)</f>
        <v>0</v>
      </c>
      <c r="HZ254" s="75" t="str">
        <f t="shared" si="450"/>
        <v/>
      </c>
      <c r="IA254" s="75" t="str">
        <f t="shared" si="451"/>
        <v/>
      </c>
      <c r="IB254" s="75" t="str">
        <f t="shared" si="452"/>
        <v/>
      </c>
      <c r="IC254" s="75" t="str">
        <f t="shared" si="453"/>
        <v/>
      </c>
      <c r="ID254" s="395" t="str">
        <f t="shared" si="454"/>
        <v/>
      </c>
      <c r="IE254" s="394">
        <f>IF(ISNUMBER(MATCH(GA254,$IC$15:$IC$313,0)),0,MAX(IE$14:IE253)+1)</f>
        <v>0</v>
      </c>
      <c r="IF254" s="394" t="str">
        <f t="shared" si="455"/>
        <v/>
      </c>
      <c r="IG254" s="383"/>
      <c r="IH254" s="80"/>
      <c r="II254" s="19"/>
      <c r="IJ254" s="282"/>
      <c r="IK254" s="71"/>
      <c r="IL254" s="19"/>
      <c r="IM254" s="19"/>
      <c r="IN254" s="19"/>
      <c r="IO254" s="19"/>
      <c r="IP254" s="19"/>
      <c r="IQ254" s="19"/>
      <c r="IR254" s="19"/>
      <c r="IS254" s="19"/>
      <c r="IT254" s="19"/>
      <c r="IU254" s="19"/>
      <c r="IV254" s="19"/>
      <c r="IW254" s="19"/>
      <c r="IX254" s="19"/>
      <c r="IY254" s="19"/>
      <c r="IZ254" s="19"/>
      <c r="JW254" s="71"/>
      <c r="JX254" s="293" t="str">
        <f>IF(AND(ISNUMBER(JX$14),ISNUMBER(MATCH($IC254,DJ$15:DJ$313,0))),$IC254,"")</f>
        <v/>
      </c>
      <c r="JY254" s="293" t="str">
        <f>IF(AND(ISNUMBER(JY$14),ISNUMBER(MATCH($IC254,DK$15:DK$313,0))),$IC254,"")</f>
        <v/>
      </c>
      <c r="JZ254" s="293" t="str">
        <f>IF(AND(ISNUMBER(JZ$14),ISNUMBER(MATCH($IC254,DL$15:DL$313,0))),$IC254,"")</f>
        <v/>
      </c>
      <c r="KA254" s="293" t="str">
        <f>IF(AND(ISNUMBER(KA$14),ISNUMBER(MATCH($IC254,DM$15:DM$313,0))),$IC254,"")</f>
        <v/>
      </c>
      <c r="KB254" s="293" t="str">
        <f>IF(AND(ISNUMBER(KB$14),ISNUMBER(MATCH($IC254,DN$15:DN$313,0))),$IC254,"")</f>
        <v/>
      </c>
      <c r="KC254" s="293" t="str">
        <f>IF(AND(ISNUMBER(KC$14),ISNUMBER(MATCH($IC254,DO$15:DO$313,0))),$IC254,"")</f>
        <v/>
      </c>
      <c r="KD254" s="293" t="str">
        <f>IF(AND(ISNUMBER(KD$14),ISNUMBER(MATCH($IC254,DP$15:DP$313,0))),$IC254,"")</f>
        <v/>
      </c>
      <c r="KE254" s="293" t="str">
        <f>IF(AND(ISNUMBER(KE$14),ISNUMBER(MATCH($IC254,DQ$15:DQ$313,0))),$IC254,"")</f>
        <v/>
      </c>
      <c r="KF254" s="293" t="str">
        <f>IF(AND(ISNUMBER(KF$14),ISNUMBER(MATCH($IC254,DR$15:DR$313,0))),$IC254,"")</f>
        <v/>
      </c>
      <c r="KG254" s="293" t="str">
        <f>IF(AND(ISNUMBER(KG$14),ISNUMBER(MATCH($IC254,DS$15:DS$313,0))),$IC254,"")</f>
        <v/>
      </c>
      <c r="KH254" s="293" t="str">
        <f>IF(AND(ISNUMBER(KH$14),ISNUMBER(MATCH($IC254,DT$15:DT$313,0))),$IC254,"")</f>
        <v/>
      </c>
      <c r="KI254" s="293" t="str">
        <f>IF(AND(ISNUMBER(KI$14),ISNUMBER(MATCH($IC254,DU$15:DU$313,0))),$IC254,"")</f>
        <v/>
      </c>
      <c r="KJ254" s="293" t="str">
        <f>IF(AND(ISNUMBER(KJ$14),ISNUMBER(MATCH($IC254,DV$15:DV$313,0))),$IC254,"")</f>
        <v/>
      </c>
      <c r="KK254" s="293" t="str">
        <f>IF(AND(ISNUMBER(KK$14),ISNUMBER(MATCH($IC254,DW$15:DW$313,0))),$IC254,"")</f>
        <v/>
      </c>
      <c r="KL254" s="293" t="str">
        <f>IF(AND(ISNUMBER(KL$14),ISNUMBER(MATCH($IC254,DX$15:DX$313,0))),$IC254,"")</f>
        <v/>
      </c>
      <c r="KM254" s="293" t="str">
        <f>IF(AND(ISNUMBER(KM$14),ISNUMBER(MATCH($IC254,DY$15:DY$313,0))),$IC254,"")</f>
        <v/>
      </c>
      <c r="KN254" s="293" t="str">
        <f>IF(AND(ISNUMBER(KN$14),ISNUMBER(MATCH($IC254,DZ$15:DZ$313,0))),$IC254,"")</f>
        <v/>
      </c>
      <c r="KO254" s="293" t="str">
        <f>IF(AND(ISNUMBER(KO$14),ISNUMBER(MATCH($IC254,EA$15:EA$313,0))),$IC254,"")</f>
        <v/>
      </c>
      <c r="KP254" s="293" t="str">
        <f>IF(AND(ISNUMBER(KP$14),ISNUMBER(MATCH($IC254,EB$15:EB$313,0))),$IC254,"")</f>
        <v/>
      </c>
      <c r="KQ254" s="293" t="str">
        <f>IF(AND(ISNUMBER(KQ$14),ISNUMBER(MATCH($IC254,EC$15:EC$313,0))),$IC254,"")</f>
        <v/>
      </c>
      <c r="KR254" s="293" t="str">
        <f>IF(AND(ISNUMBER(KR$14),ISNUMBER(MATCH($IC254,ED$15:ED$313,0))),$IC254,"")</f>
        <v/>
      </c>
      <c r="KS254" s="293" t="str">
        <f>IF(AND(ISNUMBER(KS$14),ISNUMBER(MATCH($IC254,EE$15:EE$313,0))),$IC254,"")</f>
        <v/>
      </c>
      <c r="KT254" s="293" t="str">
        <f>IF(AND(ISNUMBER(KT$14),ISNUMBER(MATCH($IC254,EF$15:EF$313,0))),$IC254,"")</f>
        <v/>
      </c>
      <c r="KU254" s="293" t="str">
        <f>IF(AND(ISNUMBER(KU$14),ISNUMBER(MATCH($IC254,EG$15:EG$313,0))),$IC254,"")</f>
        <v/>
      </c>
      <c r="KV254" s="293" t="str">
        <f>IF(AND(ISNUMBER(KV$14),ISNUMBER(MATCH($IC254,EH$15:EH$313,0))),$IC254,"")</f>
        <v/>
      </c>
      <c r="KW254" s="293" t="str">
        <f>IF(AND(ISNUMBER(KW$14),ISNUMBER(MATCH($IC254,EI$15:EI$313,0))),$IC254,"")</f>
        <v/>
      </c>
      <c r="KX254" s="293" t="str">
        <f>IF(AND(ISNUMBER(KX$14),ISNUMBER(MATCH($IC254,EJ$15:EJ$313,0))),$IC254,"")</f>
        <v/>
      </c>
      <c r="KY254" s="293" t="str">
        <f>IF(AND(ISNUMBER(KY$14),ISNUMBER(MATCH($IC254,EK$15:EK$313,0))),$IC254,"")</f>
        <v/>
      </c>
      <c r="KZ254" s="293"/>
      <c r="LA254" s="293"/>
      <c r="LB254" s="293"/>
      <c r="LC254" s="75">
        <f>COUNTIF(JX254:KY254,"="&amp;IC254)</f>
        <v>0</v>
      </c>
      <c r="LD254" s="71"/>
      <c r="LE254" s="71"/>
      <c r="LF254" s="71"/>
      <c r="LG254" s="71"/>
      <c r="LH254" s="71"/>
      <c r="LI254" s="71"/>
      <c r="LJ254" s="71"/>
      <c r="LK254" s="71"/>
      <c r="LL254" s="71"/>
      <c r="LM254" s="71"/>
      <c r="LN254" s="71"/>
      <c r="LO254" s="71"/>
      <c r="LP254" s="71"/>
      <c r="LQ254" s="71"/>
    </row>
    <row r="255" spans="1:329" ht="6" customHeight="1" x14ac:dyDescent="0.25">
      <c r="A255" s="80"/>
      <c r="B255" s="305">
        <f t="shared" si="456"/>
        <v>241</v>
      </c>
      <c r="C255" s="86" t="s">
        <v>780</v>
      </c>
      <c r="D255" s="86" t="s">
        <v>781</v>
      </c>
      <c r="E255" s="71"/>
      <c r="F255" s="260"/>
      <c r="G255" s="261"/>
      <c r="H255" s="262"/>
      <c r="I255" s="260"/>
      <c r="J255" s="261"/>
      <c r="K255" s="262"/>
      <c r="L255" s="260"/>
      <c r="M255" s="261"/>
      <c r="N255" s="262"/>
      <c r="O255" s="260"/>
      <c r="P255" s="261"/>
      <c r="Q255" s="262"/>
      <c r="R255" s="260"/>
      <c r="S255" s="261"/>
      <c r="T255" s="262"/>
      <c r="U255" s="260"/>
      <c r="V255" s="261"/>
      <c r="W255" s="262"/>
      <c r="X255" s="260"/>
      <c r="Y255" s="261"/>
      <c r="Z255" s="262"/>
      <c r="AA255" s="260"/>
      <c r="AB255" s="261"/>
      <c r="AC255" s="262"/>
      <c r="AD255" s="260"/>
      <c r="AE255" s="261"/>
      <c r="AF255" s="262"/>
      <c r="AG255" s="260"/>
      <c r="AH255" s="261"/>
      <c r="AI255" s="262"/>
      <c r="AJ255" s="260"/>
      <c r="AK255" s="261"/>
      <c r="AL255" s="262"/>
      <c r="AM255" s="260"/>
      <c r="AN255" s="261"/>
      <c r="AO255" s="262"/>
      <c r="AP255" s="283"/>
      <c r="AQ255" s="356"/>
      <c r="AR255" s="351"/>
      <c r="AS255" s="283"/>
      <c r="AT255" s="356"/>
      <c r="AU255" s="351"/>
      <c r="AV255" s="260"/>
      <c r="AW255" s="261"/>
      <c r="AX255" s="262"/>
      <c r="AY255" s="260"/>
      <c r="AZ255" s="261"/>
      <c r="BA255" s="262"/>
      <c r="BB255" s="260"/>
      <c r="BC255" s="261"/>
      <c r="BD255" s="262"/>
      <c r="BE255" s="260"/>
      <c r="BF255" s="261"/>
      <c r="BG255" s="262"/>
      <c r="BH255" s="260"/>
      <c r="BI255" s="261"/>
      <c r="BJ255" s="262"/>
      <c r="BK255" s="260"/>
      <c r="BL255" s="261"/>
      <c r="BM255" s="262"/>
      <c r="BN255" s="260"/>
      <c r="BO255" s="261"/>
      <c r="BP255" s="262"/>
      <c r="BQ255" s="260"/>
      <c r="BR255" s="261"/>
      <c r="BS255" s="262"/>
      <c r="BT255" s="260"/>
      <c r="BU255" s="261"/>
      <c r="BV255" s="262"/>
      <c r="BW255" s="260"/>
      <c r="BX255" s="261"/>
      <c r="BY255" s="262"/>
      <c r="BZ255" s="260"/>
      <c r="CA255" s="261"/>
      <c r="CB255" s="262"/>
      <c r="CC255" s="260"/>
      <c r="CD255" s="261"/>
      <c r="CE255" s="262"/>
      <c r="CF255" s="376" t="s">
        <v>2</v>
      </c>
      <c r="CG255" s="229"/>
      <c r="CH255" s="230"/>
      <c r="CI255" s="7" t="str">
        <f t="shared" si="361"/>
        <v/>
      </c>
      <c r="CJ255" s="7" t="str">
        <f t="shared" si="362"/>
        <v/>
      </c>
      <c r="CK255" s="7" t="str">
        <f t="shared" si="363"/>
        <v/>
      </c>
      <c r="CL255" s="7" t="str">
        <f t="shared" si="364"/>
        <v/>
      </c>
      <c r="CM255" s="7" t="str">
        <f t="shared" si="365"/>
        <v/>
      </c>
      <c r="CN255" s="7" t="str">
        <f t="shared" si="366"/>
        <v/>
      </c>
      <c r="CO255" s="7" t="str">
        <f t="shared" si="367"/>
        <v/>
      </c>
      <c r="CP255" s="7" t="str">
        <f t="shared" si="368"/>
        <v/>
      </c>
      <c r="CQ255" s="7" t="str">
        <f t="shared" si="369"/>
        <v/>
      </c>
      <c r="CR255" s="7" t="str">
        <f t="shared" si="370"/>
        <v/>
      </c>
      <c r="CS255" s="7" t="str">
        <f t="shared" si="371"/>
        <v/>
      </c>
      <c r="CT255" s="7" t="str">
        <f t="shared" si="372"/>
        <v/>
      </c>
      <c r="CU255" s="7" t="str">
        <f t="shared" si="373"/>
        <v/>
      </c>
      <c r="CV255" s="7" t="str">
        <f t="shared" si="374"/>
        <v/>
      </c>
      <c r="CW255" s="7" t="str">
        <f t="shared" si="375"/>
        <v/>
      </c>
      <c r="CX255" s="7" t="str">
        <f t="shared" si="376"/>
        <v/>
      </c>
      <c r="CY255" s="7" t="str">
        <f t="shared" si="377"/>
        <v/>
      </c>
      <c r="CZ255" s="7" t="str">
        <f t="shared" si="378"/>
        <v/>
      </c>
      <c r="DA255" s="7" t="str">
        <f t="shared" si="379"/>
        <v/>
      </c>
      <c r="DB255" s="7" t="str">
        <f t="shared" si="380"/>
        <v/>
      </c>
      <c r="DC255" s="7" t="str">
        <f t="shared" si="381"/>
        <v/>
      </c>
      <c r="DD255" s="7" t="str">
        <f t="shared" si="382"/>
        <v/>
      </c>
      <c r="DE255" s="7" t="str">
        <f t="shared" si="383"/>
        <v/>
      </c>
      <c r="DF255" s="7" t="str">
        <f t="shared" si="384"/>
        <v/>
      </c>
      <c r="DG255" s="7" t="str">
        <f t="shared" si="385"/>
        <v/>
      </c>
      <c r="DH255" s="7" t="str">
        <f t="shared" si="386"/>
        <v/>
      </c>
      <c r="DI255" s="65" t="s">
        <v>2</v>
      </c>
      <c r="DJ255" s="309" t="str">
        <f t="shared" si="387"/>
        <v>-</v>
      </c>
      <c r="DK255" s="309" t="str">
        <f t="shared" si="388"/>
        <v>-</v>
      </c>
      <c r="DL255" s="309" t="str">
        <f t="shared" si="389"/>
        <v>-</v>
      </c>
      <c r="DM255" s="309" t="str">
        <f t="shared" si="390"/>
        <v>-</v>
      </c>
      <c r="DN255" s="309" t="str">
        <f t="shared" si="391"/>
        <v>-</v>
      </c>
      <c r="DO255" s="309" t="str">
        <f t="shared" si="392"/>
        <v>-</v>
      </c>
      <c r="DP255" s="309" t="str">
        <f t="shared" si="393"/>
        <v>-</v>
      </c>
      <c r="DQ255" s="309" t="str">
        <f t="shared" si="394"/>
        <v>-</v>
      </c>
      <c r="DR255" s="309" t="str">
        <f t="shared" si="395"/>
        <v>-</v>
      </c>
      <c r="DS255" s="309" t="str">
        <f t="shared" si="396"/>
        <v>-</v>
      </c>
      <c r="DT255" s="309" t="str">
        <f t="shared" si="397"/>
        <v>-</v>
      </c>
      <c r="DU255" s="309" t="str">
        <f t="shared" si="398"/>
        <v>-</v>
      </c>
      <c r="DV255" s="309" t="str">
        <f t="shared" si="399"/>
        <v>-</v>
      </c>
      <c r="DW255" s="309" t="str">
        <f t="shared" si="400"/>
        <v>-</v>
      </c>
      <c r="DX255" s="309" t="str">
        <f t="shared" si="401"/>
        <v>-</v>
      </c>
      <c r="DY255" s="309" t="str">
        <f t="shared" si="402"/>
        <v>-</v>
      </c>
      <c r="DZ255" s="309" t="str">
        <f t="shared" si="403"/>
        <v>-</v>
      </c>
      <c r="EA255" s="309" t="str">
        <f t="shared" si="404"/>
        <v>-</v>
      </c>
      <c r="EB255" s="309" t="str">
        <f t="shared" si="405"/>
        <v>-</v>
      </c>
      <c r="EC255" s="309" t="str">
        <f t="shared" si="406"/>
        <v>-</v>
      </c>
      <c r="ED255" s="309" t="str">
        <f t="shared" si="407"/>
        <v>-</v>
      </c>
      <c r="EE255" s="309" t="str">
        <f t="shared" si="408"/>
        <v>-</v>
      </c>
      <c r="EF255" s="309" t="str">
        <f t="shared" si="409"/>
        <v>-</v>
      </c>
      <c r="EG255" s="309" t="str">
        <f t="shared" si="410"/>
        <v>-</v>
      </c>
      <c r="EH255" s="309" t="str">
        <f t="shared" si="411"/>
        <v>-</v>
      </c>
      <c r="EI255" s="309" t="str">
        <f t="shared" si="412"/>
        <v>-</v>
      </c>
      <c r="EJ255" s="7"/>
      <c r="EK255" s="7"/>
      <c r="EL255" s="7"/>
      <c r="EM255" s="34"/>
      <c r="EN255" s="66" t="str">
        <f t="shared" si="413"/>
        <v>-</v>
      </c>
      <c r="EO255" s="66" t="str">
        <f t="shared" si="414"/>
        <v>-</v>
      </c>
      <c r="EP255" s="66" t="str">
        <f t="shared" si="415"/>
        <v>-</v>
      </c>
      <c r="EQ255" s="66" t="str">
        <f t="shared" si="416"/>
        <v>-</v>
      </c>
      <c r="ER255" s="66" t="str">
        <f t="shared" si="417"/>
        <v>-</v>
      </c>
      <c r="ES255" s="66" t="str">
        <f t="shared" si="418"/>
        <v>-</v>
      </c>
      <c r="ET255" s="66" t="str">
        <f t="shared" si="419"/>
        <v>-</v>
      </c>
      <c r="EU255" s="66" t="str">
        <f t="shared" si="420"/>
        <v>-</v>
      </c>
      <c r="EV255" s="66" t="str">
        <f t="shared" si="421"/>
        <v>-</v>
      </c>
      <c r="EW255" s="66" t="str">
        <f t="shared" si="422"/>
        <v>-</v>
      </c>
      <c r="EX255" s="66" t="str">
        <f t="shared" si="423"/>
        <v>-</v>
      </c>
      <c r="EY255" s="66" t="str">
        <f t="shared" si="424"/>
        <v>-</v>
      </c>
      <c r="EZ255" s="66" t="str">
        <f t="shared" si="425"/>
        <v>-</v>
      </c>
      <c r="FA255" s="66" t="str">
        <f t="shared" si="426"/>
        <v>-</v>
      </c>
      <c r="FB255" s="66" t="str">
        <f t="shared" si="427"/>
        <v>-</v>
      </c>
      <c r="FC255" s="66" t="str">
        <f t="shared" si="428"/>
        <v>-</v>
      </c>
      <c r="FD255" s="66" t="str">
        <f t="shared" si="429"/>
        <v>-</v>
      </c>
      <c r="FE255" s="66" t="str">
        <f t="shared" si="430"/>
        <v>-</v>
      </c>
      <c r="FF255" s="66" t="str">
        <f t="shared" si="431"/>
        <v>-</v>
      </c>
      <c r="FG255" s="66" t="str">
        <f t="shared" si="432"/>
        <v>-</v>
      </c>
      <c r="FH255" s="66" t="str">
        <f t="shared" si="433"/>
        <v>-</v>
      </c>
      <c r="FI255" s="66" t="str">
        <f t="shared" si="434"/>
        <v>-</v>
      </c>
      <c r="FJ255" s="66" t="str">
        <f t="shared" si="435"/>
        <v>-</v>
      </c>
      <c r="FK255" s="66" t="str">
        <f t="shared" si="436"/>
        <v>-</v>
      </c>
      <c r="FL255" s="66" t="str">
        <f t="shared" si="437"/>
        <v>-</v>
      </c>
      <c r="FM255" s="66" t="str">
        <f t="shared" si="438"/>
        <v>-</v>
      </c>
      <c r="FN255" s="7"/>
      <c r="FO255" s="7"/>
      <c r="FP255" s="7"/>
      <c r="FQ255" s="97"/>
      <c r="FR255" s="71"/>
      <c r="FS255" s="7">
        <f>IF(ISNUMBER(INDEX($CI$15:$DI$314,$B255,GC$5)),MAX(FS$14:FS254)+1,0)</f>
        <v>0</v>
      </c>
      <c r="FT255" s="7" t="str">
        <f t="shared" si="439"/>
        <v/>
      </c>
      <c r="FU255" s="7" t="str">
        <f t="shared" si="440"/>
        <v/>
      </c>
      <c r="FV255" s="291">
        <f t="shared" si="441"/>
        <v>241</v>
      </c>
      <c r="FW255" s="291" t="str">
        <f t="shared" si="442"/>
        <v/>
      </c>
      <c r="FX255" s="291"/>
      <c r="FY255" s="85" t="str">
        <f t="shared" si="443"/>
        <v/>
      </c>
      <c r="FZ255" s="338">
        <f t="shared" si="444"/>
        <v>0</v>
      </c>
      <c r="GA255" s="316" t="str">
        <f t="shared" si="445"/>
        <v/>
      </c>
      <c r="GB255" s="28" t="str">
        <f t="shared" si="446"/>
        <v/>
      </c>
      <c r="GC255" s="243"/>
      <c r="GD255" s="72"/>
      <c r="GE255" s="72"/>
      <c r="GF255" s="72"/>
      <c r="GG255" s="72"/>
      <c r="GH255" s="72"/>
      <c r="GI255" s="72"/>
      <c r="GJ255" s="72"/>
      <c r="GK255" s="72"/>
      <c r="GL255" s="72"/>
      <c r="GM255" s="72"/>
      <c r="GN255" s="72"/>
      <c r="GO255" s="72"/>
      <c r="GP255" s="72"/>
      <c r="GQ255" s="72"/>
      <c r="GR255" s="339" t="str">
        <f>IF(ISNUMBER(IF255),INDEX($GA$15:$GA$313,MATCH(IF255,$IE$15:$IE$190,0),1),"")</f>
        <v/>
      </c>
      <c r="GS255" s="341" t="str">
        <f t="shared" si="448"/>
        <v/>
      </c>
      <c r="GT255" s="340" t="str">
        <f t="shared" si="449"/>
        <v/>
      </c>
      <c r="GU255" s="72"/>
      <c r="GV255" s="72"/>
      <c r="GW255" s="72"/>
      <c r="GX255" s="72"/>
      <c r="GY255" s="72"/>
      <c r="GZ255" s="71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293">
        <f>IF(HA255&lt;&gt;"",MAX(HN$14:HN254)+1,0)</f>
        <v>0</v>
      </c>
      <c r="HO255" s="293">
        <f>IF(HB255&lt;&gt;"",MAX(HO$14:HO254)+1,0)</f>
        <v>0</v>
      </c>
      <c r="HP255" s="293">
        <f>IF(HC255&lt;&gt;"",MAX(HP$14:HP254)+1,0)</f>
        <v>0</v>
      </c>
      <c r="HQ255" s="293">
        <f>IF(HD255&lt;&gt;"",MAX(HQ$14:HQ254)+1,0)</f>
        <v>0</v>
      </c>
      <c r="HR255" s="293">
        <f>IF(HE255&lt;&gt;"",MAX(HR$14:HR254)+1,0)</f>
        <v>0</v>
      </c>
      <c r="HS255" s="293">
        <f>IF(HF255&lt;&gt;"",MAX(HS$14:HS254)+1,0)</f>
        <v>0</v>
      </c>
      <c r="HT255" s="293">
        <f>IF(HG255&lt;&gt;"",MAX(HT$14:HT254)+1,0)</f>
        <v>0</v>
      </c>
      <c r="HU255" s="293">
        <f>IF(HH255&lt;&gt;"",MAX(HU$14:HU254)+1,0)</f>
        <v>0</v>
      </c>
      <c r="HV255" s="293">
        <f>IF(HI255&lt;&gt;"",MAX(HV$14:HV254)+1,0)</f>
        <v>0</v>
      </c>
      <c r="HW255" s="293">
        <f>IF(HJ255&lt;&gt;"",MAX(HW$14:HW254)+1,0)</f>
        <v>0</v>
      </c>
      <c r="HX255" s="293">
        <f>IF(HK255&lt;&gt;"",MAX(HX$14:HX254)+1,0)</f>
        <v>0</v>
      </c>
      <c r="HY255" s="293">
        <f>IF(HL255&lt;&gt;"",MAX(HY$14:HY254)+1,0)</f>
        <v>0</v>
      </c>
      <c r="HZ255" s="75" t="str">
        <f t="shared" si="450"/>
        <v/>
      </c>
      <c r="IA255" s="75" t="str">
        <f t="shared" si="451"/>
        <v/>
      </c>
      <c r="IB255" s="75" t="str">
        <f t="shared" si="452"/>
        <v/>
      </c>
      <c r="IC255" s="75" t="str">
        <f t="shared" si="453"/>
        <v/>
      </c>
      <c r="ID255" s="395" t="str">
        <f t="shared" si="454"/>
        <v/>
      </c>
      <c r="IE255" s="394">
        <f>IF(ISNUMBER(MATCH(GA255,$IC$15:$IC$313,0)),0,MAX(IE$14:IE254)+1)</f>
        <v>0</v>
      </c>
      <c r="IF255" s="394" t="str">
        <f t="shared" si="455"/>
        <v/>
      </c>
      <c r="IG255" s="383"/>
      <c r="IH255" s="80"/>
      <c r="II255" s="19"/>
      <c r="IJ255" s="282"/>
      <c r="IK255" s="71"/>
      <c r="IL255" s="19"/>
      <c r="IM255" s="19"/>
      <c r="IN255" s="19"/>
      <c r="IO255" s="19"/>
      <c r="IP255" s="19"/>
      <c r="IQ255" s="19"/>
      <c r="IR255" s="19"/>
      <c r="IS255" s="19"/>
      <c r="IT255" s="19"/>
      <c r="IU255" s="19"/>
      <c r="IV255" s="19"/>
      <c r="IW255" s="19"/>
      <c r="IX255" s="19"/>
      <c r="IY255" s="19"/>
      <c r="IZ255" s="19"/>
      <c r="JW255" s="71"/>
      <c r="JX255" s="293" t="str">
        <f>IF(AND(ISNUMBER(JX$14),ISNUMBER(MATCH($IC255,DJ$15:DJ$313,0))),$IC255,"")</f>
        <v/>
      </c>
      <c r="JY255" s="293" t="str">
        <f>IF(AND(ISNUMBER(JY$14),ISNUMBER(MATCH($IC255,DK$15:DK$313,0))),$IC255,"")</f>
        <v/>
      </c>
      <c r="JZ255" s="293" t="str">
        <f>IF(AND(ISNUMBER(JZ$14),ISNUMBER(MATCH($IC255,DL$15:DL$313,0))),$IC255,"")</f>
        <v/>
      </c>
      <c r="KA255" s="293" t="str">
        <f>IF(AND(ISNUMBER(KA$14),ISNUMBER(MATCH($IC255,DM$15:DM$313,0))),$IC255,"")</f>
        <v/>
      </c>
      <c r="KB255" s="293" t="str">
        <f>IF(AND(ISNUMBER(KB$14),ISNUMBER(MATCH($IC255,DN$15:DN$313,0))),$IC255,"")</f>
        <v/>
      </c>
      <c r="KC255" s="293" t="str">
        <f>IF(AND(ISNUMBER(KC$14),ISNUMBER(MATCH($IC255,DO$15:DO$313,0))),$IC255,"")</f>
        <v/>
      </c>
      <c r="KD255" s="293" t="str">
        <f>IF(AND(ISNUMBER(KD$14),ISNUMBER(MATCH($IC255,DP$15:DP$313,0))),$IC255,"")</f>
        <v/>
      </c>
      <c r="KE255" s="293" t="str">
        <f>IF(AND(ISNUMBER(KE$14),ISNUMBER(MATCH($IC255,DQ$15:DQ$313,0))),$IC255,"")</f>
        <v/>
      </c>
      <c r="KF255" s="293" t="str">
        <f>IF(AND(ISNUMBER(KF$14),ISNUMBER(MATCH($IC255,DR$15:DR$313,0))),$IC255,"")</f>
        <v/>
      </c>
      <c r="KG255" s="293" t="str">
        <f>IF(AND(ISNUMBER(KG$14),ISNUMBER(MATCH($IC255,DS$15:DS$313,0))),$IC255,"")</f>
        <v/>
      </c>
      <c r="KH255" s="293" t="str">
        <f>IF(AND(ISNUMBER(KH$14),ISNUMBER(MATCH($IC255,DT$15:DT$313,0))),$IC255,"")</f>
        <v/>
      </c>
      <c r="KI255" s="293" t="str">
        <f>IF(AND(ISNUMBER(KI$14),ISNUMBER(MATCH($IC255,DU$15:DU$313,0))),$IC255,"")</f>
        <v/>
      </c>
      <c r="KJ255" s="293" t="str">
        <f>IF(AND(ISNUMBER(KJ$14),ISNUMBER(MATCH($IC255,DV$15:DV$313,0))),$IC255,"")</f>
        <v/>
      </c>
      <c r="KK255" s="293" t="str">
        <f>IF(AND(ISNUMBER(KK$14),ISNUMBER(MATCH($IC255,DW$15:DW$313,0))),$IC255,"")</f>
        <v/>
      </c>
      <c r="KL255" s="293" t="str">
        <f>IF(AND(ISNUMBER(KL$14),ISNUMBER(MATCH($IC255,DX$15:DX$313,0))),$IC255,"")</f>
        <v/>
      </c>
      <c r="KM255" s="293" t="str">
        <f>IF(AND(ISNUMBER(KM$14),ISNUMBER(MATCH($IC255,DY$15:DY$313,0))),$IC255,"")</f>
        <v/>
      </c>
      <c r="KN255" s="293" t="str">
        <f>IF(AND(ISNUMBER(KN$14),ISNUMBER(MATCH($IC255,DZ$15:DZ$313,0))),$IC255,"")</f>
        <v/>
      </c>
      <c r="KO255" s="293" t="str">
        <f>IF(AND(ISNUMBER(KO$14),ISNUMBER(MATCH($IC255,EA$15:EA$313,0))),$IC255,"")</f>
        <v/>
      </c>
      <c r="KP255" s="293" t="str">
        <f>IF(AND(ISNUMBER(KP$14),ISNUMBER(MATCH($IC255,EB$15:EB$313,0))),$IC255,"")</f>
        <v/>
      </c>
      <c r="KQ255" s="293" t="str">
        <f>IF(AND(ISNUMBER(KQ$14),ISNUMBER(MATCH($IC255,EC$15:EC$313,0))),$IC255,"")</f>
        <v/>
      </c>
      <c r="KR255" s="293" t="str">
        <f>IF(AND(ISNUMBER(KR$14),ISNUMBER(MATCH($IC255,ED$15:ED$313,0))),$IC255,"")</f>
        <v/>
      </c>
      <c r="KS255" s="293" t="str">
        <f>IF(AND(ISNUMBER(KS$14),ISNUMBER(MATCH($IC255,EE$15:EE$313,0))),$IC255,"")</f>
        <v/>
      </c>
      <c r="KT255" s="293" t="str">
        <f>IF(AND(ISNUMBER(KT$14),ISNUMBER(MATCH($IC255,EF$15:EF$313,0))),$IC255,"")</f>
        <v/>
      </c>
      <c r="KU255" s="293" t="str">
        <f>IF(AND(ISNUMBER(KU$14),ISNUMBER(MATCH($IC255,EG$15:EG$313,0))),$IC255,"")</f>
        <v/>
      </c>
      <c r="KV255" s="293" t="str">
        <f>IF(AND(ISNUMBER(KV$14),ISNUMBER(MATCH($IC255,EH$15:EH$313,0))),$IC255,"")</f>
        <v/>
      </c>
      <c r="KW255" s="293" t="str">
        <f>IF(AND(ISNUMBER(KW$14),ISNUMBER(MATCH($IC255,EI$15:EI$313,0))),$IC255,"")</f>
        <v/>
      </c>
      <c r="KX255" s="293" t="str">
        <f>IF(AND(ISNUMBER(KX$14),ISNUMBER(MATCH($IC255,EJ$15:EJ$313,0))),$IC255,"")</f>
        <v/>
      </c>
      <c r="KY255" s="293" t="str">
        <f>IF(AND(ISNUMBER(KY$14),ISNUMBER(MATCH($IC255,EK$15:EK$313,0))),$IC255,"")</f>
        <v/>
      </c>
      <c r="KZ255" s="293"/>
      <c r="LA255" s="293"/>
      <c r="LB255" s="293"/>
      <c r="LC255" s="75">
        <f>COUNTIF(JX255:KY255,"="&amp;IC255)</f>
        <v>0</v>
      </c>
      <c r="LD255" s="71"/>
      <c r="LE255" s="71"/>
      <c r="LF255" s="71"/>
      <c r="LG255" s="71"/>
      <c r="LH255" s="71"/>
      <c r="LI255" s="71"/>
      <c r="LJ255" s="71"/>
      <c r="LK255" s="71"/>
      <c r="LL255" s="71"/>
      <c r="LM255" s="71"/>
      <c r="LN255" s="71"/>
      <c r="LO255" s="71"/>
      <c r="LP255" s="71"/>
      <c r="LQ255" s="71"/>
    </row>
    <row r="256" spans="1:329" ht="6" customHeight="1" x14ac:dyDescent="0.25">
      <c r="A256" s="80"/>
      <c r="B256" s="305">
        <f t="shared" si="456"/>
        <v>242</v>
      </c>
      <c r="C256" s="96" t="s">
        <v>786</v>
      </c>
      <c r="D256" s="207" t="s">
        <v>803</v>
      </c>
      <c r="E256" s="71"/>
      <c r="F256" s="260"/>
      <c r="G256" s="261"/>
      <c r="H256" s="262"/>
      <c r="I256" s="260"/>
      <c r="J256" s="261"/>
      <c r="K256" s="262"/>
      <c r="L256" s="260"/>
      <c r="M256" s="261"/>
      <c r="N256" s="262"/>
      <c r="O256" s="260"/>
      <c r="P256" s="261"/>
      <c r="Q256" s="262"/>
      <c r="R256" s="260"/>
      <c r="S256" s="261"/>
      <c r="T256" s="262"/>
      <c r="U256" s="260"/>
      <c r="V256" s="261"/>
      <c r="W256" s="262"/>
      <c r="X256" s="260"/>
      <c r="Y256" s="261"/>
      <c r="Z256" s="262"/>
      <c r="AA256" s="260"/>
      <c r="AB256" s="261"/>
      <c r="AC256" s="262"/>
      <c r="AD256" s="260"/>
      <c r="AE256" s="261"/>
      <c r="AF256" s="262"/>
      <c r="AG256" s="260"/>
      <c r="AH256" s="261"/>
      <c r="AI256" s="262"/>
      <c r="AJ256" s="260"/>
      <c r="AK256" s="261"/>
      <c r="AL256" s="262"/>
      <c r="AM256" s="260"/>
      <c r="AN256" s="261"/>
      <c r="AO256" s="262"/>
      <c r="AP256" s="283"/>
      <c r="AQ256" s="356"/>
      <c r="AR256" s="351"/>
      <c r="AS256" s="283"/>
      <c r="AT256" s="356"/>
      <c r="AU256" s="351"/>
      <c r="AV256" s="260"/>
      <c r="AW256" s="261"/>
      <c r="AX256" s="262"/>
      <c r="AY256" s="260"/>
      <c r="AZ256" s="261"/>
      <c r="BA256" s="262"/>
      <c r="BB256" s="260"/>
      <c r="BC256" s="261"/>
      <c r="BD256" s="262"/>
      <c r="BE256" s="260"/>
      <c r="BF256" s="261"/>
      <c r="BG256" s="262"/>
      <c r="BH256" s="260"/>
      <c r="BI256" s="261"/>
      <c r="BJ256" s="262"/>
      <c r="BK256" s="260"/>
      <c r="BL256" s="261"/>
      <c r="BM256" s="262"/>
      <c r="BN256" s="260"/>
      <c r="BO256" s="261"/>
      <c r="BP256" s="262"/>
      <c r="BQ256" s="260"/>
      <c r="BR256" s="261"/>
      <c r="BS256" s="262"/>
      <c r="BT256" s="260"/>
      <c r="BU256" s="261"/>
      <c r="BV256" s="262"/>
      <c r="BW256" s="260"/>
      <c r="BX256" s="261"/>
      <c r="BY256" s="262"/>
      <c r="BZ256" s="260"/>
      <c r="CA256" s="261"/>
      <c r="CB256" s="262"/>
      <c r="CC256" s="260"/>
      <c r="CD256" s="261"/>
      <c r="CE256" s="262"/>
      <c r="CF256" s="376" t="s">
        <v>2</v>
      </c>
      <c r="CG256" s="229"/>
      <c r="CH256" s="230"/>
      <c r="CI256" s="7" t="str">
        <f t="shared" si="361"/>
        <v/>
      </c>
      <c r="CJ256" s="7" t="str">
        <f t="shared" si="362"/>
        <v/>
      </c>
      <c r="CK256" s="7" t="str">
        <f t="shared" si="363"/>
        <v/>
      </c>
      <c r="CL256" s="7" t="str">
        <f t="shared" si="364"/>
        <v/>
      </c>
      <c r="CM256" s="7" t="str">
        <f t="shared" si="365"/>
        <v/>
      </c>
      <c r="CN256" s="7" t="str">
        <f t="shared" si="366"/>
        <v/>
      </c>
      <c r="CO256" s="7" t="str">
        <f t="shared" si="367"/>
        <v/>
      </c>
      <c r="CP256" s="7" t="str">
        <f t="shared" si="368"/>
        <v/>
      </c>
      <c r="CQ256" s="7" t="str">
        <f t="shared" si="369"/>
        <v/>
      </c>
      <c r="CR256" s="7" t="str">
        <f t="shared" si="370"/>
        <v/>
      </c>
      <c r="CS256" s="7" t="str">
        <f t="shared" si="371"/>
        <v/>
      </c>
      <c r="CT256" s="7" t="str">
        <f t="shared" si="372"/>
        <v/>
      </c>
      <c r="CU256" s="7" t="str">
        <f t="shared" si="373"/>
        <v/>
      </c>
      <c r="CV256" s="7" t="str">
        <f t="shared" si="374"/>
        <v/>
      </c>
      <c r="CW256" s="7" t="str">
        <f t="shared" si="375"/>
        <v/>
      </c>
      <c r="CX256" s="7">
        <f t="shared" si="376"/>
        <v>49</v>
      </c>
      <c r="CY256" s="7">
        <f t="shared" si="377"/>
        <v>30</v>
      </c>
      <c r="CZ256" s="7" t="str">
        <f t="shared" si="378"/>
        <v/>
      </c>
      <c r="DA256" s="7" t="str">
        <f t="shared" si="379"/>
        <v/>
      </c>
      <c r="DB256" s="7" t="str">
        <f t="shared" si="380"/>
        <v/>
      </c>
      <c r="DC256" s="7" t="str">
        <f t="shared" si="381"/>
        <v/>
      </c>
      <c r="DD256" s="7" t="str">
        <f t="shared" si="382"/>
        <v/>
      </c>
      <c r="DE256" s="7" t="str">
        <f t="shared" si="383"/>
        <v/>
      </c>
      <c r="DF256" s="7" t="str">
        <f t="shared" si="384"/>
        <v/>
      </c>
      <c r="DG256" s="7" t="str">
        <f t="shared" si="385"/>
        <v/>
      </c>
      <c r="DH256" s="7" t="str">
        <f t="shared" si="386"/>
        <v/>
      </c>
      <c r="DI256" s="65" t="s">
        <v>2</v>
      </c>
      <c r="DJ256" s="309" t="str">
        <f t="shared" si="387"/>
        <v>-</v>
      </c>
      <c r="DK256" s="309" t="str">
        <f t="shared" si="388"/>
        <v>-</v>
      </c>
      <c r="DL256" s="309" t="str">
        <f t="shared" si="389"/>
        <v>-</v>
      </c>
      <c r="DM256" s="309" t="str">
        <f t="shared" si="390"/>
        <v>-</v>
      </c>
      <c r="DN256" s="309" t="str">
        <f t="shared" si="391"/>
        <v>-</v>
      </c>
      <c r="DO256" s="309" t="str">
        <f t="shared" si="392"/>
        <v>-</v>
      </c>
      <c r="DP256" s="309" t="str">
        <f t="shared" si="393"/>
        <v>-</v>
      </c>
      <c r="DQ256" s="309" t="str">
        <f t="shared" si="394"/>
        <v>-</v>
      </c>
      <c r="DR256" s="309" t="str">
        <f t="shared" si="395"/>
        <v>-</v>
      </c>
      <c r="DS256" s="309" t="str">
        <f t="shared" si="396"/>
        <v>-</v>
      </c>
      <c r="DT256" s="309" t="str">
        <f t="shared" si="397"/>
        <v>-</v>
      </c>
      <c r="DU256" s="309" t="str">
        <f t="shared" si="398"/>
        <v>-</v>
      </c>
      <c r="DV256" s="309" t="str">
        <f t="shared" si="399"/>
        <v>-</v>
      </c>
      <c r="DW256" s="309" t="str">
        <f t="shared" si="400"/>
        <v>-</v>
      </c>
      <c r="DX256" s="309" t="str">
        <f t="shared" si="401"/>
        <v>-</v>
      </c>
      <c r="DY256" s="309" t="str">
        <f t="shared" si="402"/>
        <v>wel_ts</v>
      </c>
      <c r="DZ256" s="309" t="str">
        <f t="shared" si="403"/>
        <v>wel_ts</v>
      </c>
      <c r="EA256" s="309" t="str">
        <f t="shared" si="404"/>
        <v>-</v>
      </c>
      <c r="EB256" s="309" t="str">
        <f t="shared" si="405"/>
        <v>-</v>
      </c>
      <c r="EC256" s="309" t="str">
        <f t="shared" si="406"/>
        <v>-</v>
      </c>
      <c r="ED256" s="309" t="str">
        <f t="shared" si="407"/>
        <v>-</v>
      </c>
      <c r="EE256" s="309" t="str">
        <f t="shared" si="408"/>
        <v>-</v>
      </c>
      <c r="EF256" s="309" t="str">
        <f t="shared" si="409"/>
        <v>-</v>
      </c>
      <c r="EG256" s="309" t="str">
        <f t="shared" si="410"/>
        <v>-</v>
      </c>
      <c r="EH256" s="309" t="str">
        <f t="shared" si="411"/>
        <v>-</v>
      </c>
      <c r="EI256" s="309" t="str">
        <f t="shared" si="412"/>
        <v>-</v>
      </c>
      <c r="EJ256" s="7"/>
      <c r="EK256" s="7"/>
      <c r="EL256" s="7"/>
      <c r="EM256" s="34"/>
      <c r="EN256" s="66" t="str">
        <f t="shared" si="413"/>
        <v>-</v>
      </c>
      <c r="EO256" s="66" t="str">
        <f t="shared" si="414"/>
        <v>-</v>
      </c>
      <c r="EP256" s="66" t="str">
        <f t="shared" si="415"/>
        <v>-</v>
      </c>
      <c r="EQ256" s="66" t="str">
        <f t="shared" si="416"/>
        <v>-</v>
      </c>
      <c r="ER256" s="66" t="str">
        <f t="shared" si="417"/>
        <v>-</v>
      </c>
      <c r="ES256" s="66" t="str">
        <f t="shared" si="418"/>
        <v>-</v>
      </c>
      <c r="ET256" s="66" t="str">
        <f t="shared" si="419"/>
        <v>-</v>
      </c>
      <c r="EU256" s="66" t="str">
        <f t="shared" si="420"/>
        <v>-</v>
      </c>
      <c r="EV256" s="66" t="str">
        <f t="shared" si="421"/>
        <v>-</v>
      </c>
      <c r="EW256" s="66" t="str">
        <f t="shared" si="422"/>
        <v>-</v>
      </c>
      <c r="EX256" s="66" t="str">
        <f t="shared" si="423"/>
        <v>-</v>
      </c>
      <c r="EY256" s="66" t="str">
        <f t="shared" si="424"/>
        <v>-</v>
      </c>
      <c r="EZ256" s="66" t="str">
        <f t="shared" si="425"/>
        <v>-</v>
      </c>
      <c r="FA256" s="66" t="str">
        <f t="shared" si="426"/>
        <v>-</v>
      </c>
      <c r="FB256" s="66" t="str">
        <f t="shared" si="427"/>
        <v>-</v>
      </c>
      <c r="FC256" s="66" t="str">
        <f t="shared" si="428"/>
        <v>a</v>
      </c>
      <c r="FD256" s="66" t="str">
        <f t="shared" si="429"/>
        <v>yes</v>
      </c>
      <c r="FE256" s="66" t="str">
        <f t="shared" si="430"/>
        <v>-</v>
      </c>
      <c r="FF256" s="66" t="str">
        <f t="shared" si="431"/>
        <v>-</v>
      </c>
      <c r="FG256" s="66" t="str">
        <f t="shared" si="432"/>
        <v>-</v>
      </c>
      <c r="FH256" s="66" t="str">
        <f t="shared" si="433"/>
        <v>-</v>
      </c>
      <c r="FI256" s="66" t="str">
        <f t="shared" si="434"/>
        <v>-</v>
      </c>
      <c r="FJ256" s="66" t="str">
        <f t="shared" si="435"/>
        <v>-</v>
      </c>
      <c r="FK256" s="66" t="str">
        <f t="shared" si="436"/>
        <v>-</v>
      </c>
      <c r="FL256" s="66" t="str">
        <f t="shared" si="437"/>
        <v>-</v>
      </c>
      <c r="FM256" s="66" t="str">
        <f t="shared" si="438"/>
        <v>-</v>
      </c>
      <c r="FN256" s="7"/>
      <c r="FO256" s="7"/>
      <c r="FP256" s="7"/>
      <c r="FQ256" s="97"/>
      <c r="FR256" s="71"/>
      <c r="FS256" s="7">
        <f>IF(ISNUMBER(INDEX($CI$15:$DI$314,$B256,GC$5)),MAX(FS$14:FS255)+1,0)</f>
        <v>0</v>
      </c>
      <c r="FT256" s="7" t="str">
        <f t="shared" si="439"/>
        <v/>
      </c>
      <c r="FU256" s="7" t="str">
        <f t="shared" si="440"/>
        <v/>
      </c>
      <c r="FV256" s="291">
        <f t="shared" si="441"/>
        <v>242</v>
      </c>
      <c r="FW256" s="291" t="str">
        <f t="shared" si="442"/>
        <v/>
      </c>
      <c r="FX256" s="291"/>
      <c r="FY256" s="85" t="str">
        <f t="shared" si="443"/>
        <v/>
      </c>
      <c r="FZ256" s="338">
        <f t="shared" si="444"/>
        <v>0</v>
      </c>
      <c r="GA256" s="316" t="str">
        <f t="shared" si="445"/>
        <v/>
      </c>
      <c r="GB256" s="28" t="str">
        <f t="shared" si="446"/>
        <v/>
      </c>
      <c r="GC256" s="243"/>
      <c r="GD256" s="72"/>
      <c r="GE256" s="72"/>
      <c r="GF256" s="72"/>
      <c r="GG256" s="72"/>
      <c r="GH256" s="72"/>
      <c r="GI256" s="72"/>
      <c r="GJ256" s="72"/>
      <c r="GK256" s="72"/>
      <c r="GL256" s="72"/>
      <c r="GM256" s="72"/>
      <c r="GN256" s="72"/>
      <c r="GO256" s="72"/>
      <c r="GP256" s="72"/>
      <c r="GQ256" s="72"/>
      <c r="GR256" s="339" t="str">
        <f>IF(ISNUMBER(IF256),INDEX($GA$15:$GA$313,MATCH(IF256,$IE$15:$IE$190,0),1),"")</f>
        <v/>
      </c>
      <c r="GS256" s="341" t="str">
        <f t="shared" si="448"/>
        <v/>
      </c>
      <c r="GT256" s="340" t="str">
        <f t="shared" si="449"/>
        <v/>
      </c>
      <c r="GU256" s="72"/>
      <c r="GV256" s="72"/>
      <c r="GW256" s="72"/>
      <c r="GX256" s="72"/>
      <c r="GY256" s="72"/>
      <c r="GZ256" s="71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293">
        <f>IF(HA256&lt;&gt;"",MAX(HN$14:HN255)+1,0)</f>
        <v>0</v>
      </c>
      <c r="HO256" s="293">
        <f>IF(HB256&lt;&gt;"",MAX(HO$14:HO255)+1,0)</f>
        <v>0</v>
      </c>
      <c r="HP256" s="293">
        <f>IF(HC256&lt;&gt;"",MAX(HP$14:HP255)+1,0)</f>
        <v>0</v>
      </c>
      <c r="HQ256" s="293">
        <f>IF(HD256&lt;&gt;"",MAX(HQ$14:HQ255)+1,0)</f>
        <v>0</v>
      </c>
      <c r="HR256" s="293">
        <f>IF(HE256&lt;&gt;"",MAX(HR$14:HR255)+1,0)</f>
        <v>0</v>
      </c>
      <c r="HS256" s="293">
        <f>IF(HF256&lt;&gt;"",MAX(HS$14:HS255)+1,0)</f>
        <v>0</v>
      </c>
      <c r="HT256" s="293">
        <f>IF(HG256&lt;&gt;"",MAX(HT$14:HT255)+1,0)</f>
        <v>0</v>
      </c>
      <c r="HU256" s="293">
        <f>IF(HH256&lt;&gt;"",MAX(HU$14:HU255)+1,0)</f>
        <v>0</v>
      </c>
      <c r="HV256" s="293">
        <f>IF(HI256&lt;&gt;"",MAX(HV$14:HV255)+1,0)</f>
        <v>0</v>
      </c>
      <c r="HW256" s="293">
        <f>IF(HJ256&lt;&gt;"",MAX(HW$14:HW255)+1,0)</f>
        <v>0</v>
      </c>
      <c r="HX256" s="293">
        <f>IF(HK256&lt;&gt;"",MAX(HX$14:HX255)+1,0)</f>
        <v>0</v>
      </c>
      <c r="HY256" s="293">
        <f>IF(HL256&lt;&gt;"",MAX(HY$14:HY255)+1,0)</f>
        <v>0</v>
      </c>
      <c r="HZ256" s="75" t="str">
        <f t="shared" si="450"/>
        <v/>
      </c>
      <c r="IA256" s="75" t="str">
        <f t="shared" si="451"/>
        <v/>
      </c>
      <c r="IB256" s="75" t="str">
        <f t="shared" si="452"/>
        <v/>
      </c>
      <c r="IC256" s="75" t="str">
        <f t="shared" si="453"/>
        <v/>
      </c>
      <c r="ID256" s="395" t="str">
        <f t="shared" si="454"/>
        <v/>
      </c>
      <c r="IE256" s="394">
        <f>IF(ISNUMBER(MATCH(GA256,$IC$15:$IC$313,0)),0,MAX(IE$14:IE255)+1)</f>
        <v>0</v>
      </c>
      <c r="IF256" s="394" t="str">
        <f t="shared" si="455"/>
        <v/>
      </c>
      <c r="IG256" s="383"/>
      <c r="IH256" s="80"/>
      <c r="II256" s="19"/>
      <c r="IJ256" s="282"/>
      <c r="IK256" s="71"/>
      <c r="IL256" s="19"/>
      <c r="IM256" s="19"/>
      <c r="IN256" s="19"/>
      <c r="IO256" s="19"/>
      <c r="IP256" s="19"/>
      <c r="IQ256" s="19"/>
      <c r="IR256" s="19"/>
      <c r="IS256" s="19"/>
      <c r="IT256" s="19"/>
      <c r="IU256" s="19"/>
      <c r="IV256" s="19"/>
      <c r="IW256" s="19"/>
      <c r="IX256" s="19"/>
      <c r="IY256" s="19"/>
      <c r="IZ256" s="19"/>
      <c r="JW256" s="71"/>
      <c r="JX256" s="293" t="str">
        <f>IF(AND(ISNUMBER(JX$14),ISNUMBER(MATCH($IC256,DJ$15:DJ$313,0))),$IC256,"")</f>
        <v/>
      </c>
      <c r="JY256" s="293" t="str">
        <f>IF(AND(ISNUMBER(JY$14),ISNUMBER(MATCH($IC256,DK$15:DK$313,0))),$IC256,"")</f>
        <v/>
      </c>
      <c r="JZ256" s="293" t="str">
        <f>IF(AND(ISNUMBER(JZ$14),ISNUMBER(MATCH($IC256,DL$15:DL$313,0))),$IC256,"")</f>
        <v/>
      </c>
      <c r="KA256" s="293" t="str">
        <f>IF(AND(ISNUMBER(KA$14),ISNUMBER(MATCH($IC256,DM$15:DM$313,0))),$IC256,"")</f>
        <v/>
      </c>
      <c r="KB256" s="293" t="str">
        <f>IF(AND(ISNUMBER(KB$14),ISNUMBER(MATCH($IC256,DN$15:DN$313,0))),$IC256,"")</f>
        <v/>
      </c>
      <c r="KC256" s="293" t="str">
        <f>IF(AND(ISNUMBER(KC$14),ISNUMBER(MATCH($IC256,DO$15:DO$313,0))),$IC256,"")</f>
        <v/>
      </c>
      <c r="KD256" s="293" t="str">
        <f>IF(AND(ISNUMBER(KD$14),ISNUMBER(MATCH($IC256,DP$15:DP$313,0))),$IC256,"")</f>
        <v/>
      </c>
      <c r="KE256" s="293" t="str">
        <f>IF(AND(ISNUMBER(KE$14),ISNUMBER(MATCH($IC256,DQ$15:DQ$313,0))),$IC256,"")</f>
        <v/>
      </c>
      <c r="KF256" s="293" t="str">
        <f>IF(AND(ISNUMBER(KF$14),ISNUMBER(MATCH($IC256,DR$15:DR$313,0))),$IC256,"")</f>
        <v/>
      </c>
      <c r="KG256" s="293" t="str">
        <f>IF(AND(ISNUMBER(KG$14),ISNUMBER(MATCH($IC256,DS$15:DS$313,0))),$IC256,"")</f>
        <v/>
      </c>
      <c r="KH256" s="293" t="str">
        <f>IF(AND(ISNUMBER(KH$14),ISNUMBER(MATCH($IC256,DT$15:DT$313,0))),$IC256,"")</f>
        <v/>
      </c>
      <c r="KI256" s="293" t="str">
        <f>IF(AND(ISNUMBER(KI$14),ISNUMBER(MATCH($IC256,DU$15:DU$313,0))),$IC256,"")</f>
        <v/>
      </c>
      <c r="KJ256" s="293" t="str">
        <f>IF(AND(ISNUMBER(KJ$14),ISNUMBER(MATCH($IC256,DV$15:DV$313,0))),$IC256,"")</f>
        <v/>
      </c>
      <c r="KK256" s="293" t="str">
        <f>IF(AND(ISNUMBER(KK$14),ISNUMBER(MATCH($IC256,DW$15:DW$313,0))),$IC256,"")</f>
        <v/>
      </c>
      <c r="KL256" s="293" t="str">
        <f>IF(AND(ISNUMBER(KL$14),ISNUMBER(MATCH($IC256,DX$15:DX$313,0))),$IC256,"")</f>
        <v/>
      </c>
      <c r="KM256" s="293" t="str">
        <f>IF(AND(ISNUMBER(KM$14),ISNUMBER(MATCH($IC256,DY$15:DY$313,0))),$IC256,"")</f>
        <v/>
      </c>
      <c r="KN256" s="293" t="str">
        <f>IF(AND(ISNUMBER(KN$14),ISNUMBER(MATCH($IC256,DZ$15:DZ$313,0))),$IC256,"")</f>
        <v/>
      </c>
      <c r="KO256" s="293" t="str">
        <f>IF(AND(ISNUMBER(KO$14),ISNUMBER(MATCH($IC256,EA$15:EA$313,0))),$IC256,"")</f>
        <v/>
      </c>
      <c r="KP256" s="293" t="str">
        <f>IF(AND(ISNUMBER(KP$14),ISNUMBER(MATCH($IC256,EB$15:EB$313,0))),$IC256,"")</f>
        <v/>
      </c>
      <c r="KQ256" s="293" t="str">
        <f>IF(AND(ISNUMBER(KQ$14),ISNUMBER(MATCH($IC256,EC$15:EC$313,0))),$IC256,"")</f>
        <v/>
      </c>
      <c r="KR256" s="293" t="str">
        <f>IF(AND(ISNUMBER(KR$14),ISNUMBER(MATCH($IC256,ED$15:ED$313,0))),$IC256,"")</f>
        <v/>
      </c>
      <c r="KS256" s="293" t="str">
        <f>IF(AND(ISNUMBER(KS$14),ISNUMBER(MATCH($IC256,EE$15:EE$313,0))),$IC256,"")</f>
        <v/>
      </c>
      <c r="KT256" s="293" t="str">
        <f>IF(AND(ISNUMBER(KT$14),ISNUMBER(MATCH($IC256,EF$15:EF$313,0))),$IC256,"")</f>
        <v/>
      </c>
      <c r="KU256" s="293" t="str">
        <f>IF(AND(ISNUMBER(KU$14),ISNUMBER(MATCH($IC256,EG$15:EG$313,0))),$IC256,"")</f>
        <v/>
      </c>
      <c r="KV256" s="293" t="str">
        <f>IF(AND(ISNUMBER(KV$14),ISNUMBER(MATCH($IC256,EH$15:EH$313,0))),$IC256,"")</f>
        <v/>
      </c>
      <c r="KW256" s="293" t="str">
        <f>IF(AND(ISNUMBER(KW$14),ISNUMBER(MATCH($IC256,EI$15:EI$313,0))),$IC256,"")</f>
        <v/>
      </c>
      <c r="KX256" s="293" t="str">
        <f>IF(AND(ISNUMBER(KX$14),ISNUMBER(MATCH($IC256,EJ$15:EJ$313,0))),$IC256,"")</f>
        <v/>
      </c>
      <c r="KY256" s="293" t="str">
        <f>IF(AND(ISNUMBER(KY$14),ISNUMBER(MATCH($IC256,EK$15:EK$313,0))),$IC256,"")</f>
        <v/>
      </c>
      <c r="KZ256" s="293"/>
      <c r="LA256" s="293"/>
      <c r="LB256" s="293"/>
      <c r="LC256" s="75">
        <f>COUNTIF(JX256:KY256,"="&amp;IC256)</f>
        <v>0</v>
      </c>
      <c r="LD256" s="71"/>
      <c r="LE256" s="71"/>
      <c r="LF256" s="71"/>
      <c r="LG256" s="71"/>
      <c r="LH256" s="71"/>
      <c r="LI256" s="71"/>
      <c r="LJ256" s="71"/>
      <c r="LK256" s="71"/>
      <c r="LL256" s="71"/>
      <c r="LM256" s="71"/>
      <c r="LN256" s="71"/>
      <c r="LO256" s="71"/>
      <c r="LP256" s="71"/>
      <c r="LQ256" s="71"/>
    </row>
    <row r="257" spans="1:329" ht="6" customHeight="1" x14ac:dyDescent="0.25">
      <c r="A257" s="80"/>
      <c r="B257" s="305">
        <f t="shared" si="456"/>
        <v>243</v>
      </c>
      <c r="C257" s="96" t="s">
        <v>783</v>
      </c>
      <c r="D257" s="96" t="s">
        <v>804</v>
      </c>
      <c r="E257" s="71"/>
      <c r="F257" s="260"/>
      <c r="G257" s="261"/>
      <c r="H257" s="262"/>
      <c r="I257" s="260"/>
      <c r="J257" s="261"/>
      <c r="K257" s="262"/>
      <c r="L257" s="260"/>
      <c r="M257" s="261"/>
      <c r="N257" s="262"/>
      <c r="O257" s="260"/>
      <c r="P257" s="261"/>
      <c r="Q257" s="262"/>
      <c r="R257" s="260"/>
      <c r="S257" s="261"/>
      <c r="T257" s="262"/>
      <c r="U257" s="260"/>
      <c r="V257" s="261"/>
      <c r="W257" s="262"/>
      <c r="X257" s="260"/>
      <c r="Y257" s="261"/>
      <c r="Z257" s="262"/>
      <c r="AA257" s="260"/>
      <c r="AB257" s="261"/>
      <c r="AC257" s="262"/>
      <c r="AD257" s="260"/>
      <c r="AE257" s="261"/>
      <c r="AF257" s="262"/>
      <c r="AG257" s="260"/>
      <c r="AH257" s="261"/>
      <c r="AI257" s="262"/>
      <c r="AJ257" s="260"/>
      <c r="AK257" s="261"/>
      <c r="AL257" s="262"/>
      <c r="AM257" s="260"/>
      <c r="AN257" s="261"/>
      <c r="AO257" s="262"/>
      <c r="AP257" s="283"/>
      <c r="AQ257" s="356"/>
      <c r="AR257" s="351"/>
      <c r="AS257" s="283"/>
      <c r="AT257" s="356"/>
      <c r="AU257" s="351"/>
      <c r="AV257" s="260"/>
      <c r="AW257" s="261"/>
      <c r="AX257" s="262"/>
      <c r="AY257" s="260"/>
      <c r="AZ257" s="261"/>
      <c r="BA257" s="262"/>
      <c r="BB257" s="260"/>
      <c r="BC257" s="261"/>
      <c r="BD257" s="262"/>
      <c r="BE257" s="260"/>
      <c r="BF257" s="261"/>
      <c r="BG257" s="262"/>
      <c r="BH257" s="260"/>
      <c r="BI257" s="261"/>
      <c r="BJ257" s="262"/>
      <c r="BK257" s="260"/>
      <c r="BL257" s="261"/>
      <c r="BM257" s="262"/>
      <c r="BN257" s="260"/>
      <c r="BO257" s="261"/>
      <c r="BP257" s="262"/>
      <c r="BQ257" s="260"/>
      <c r="BR257" s="261"/>
      <c r="BS257" s="262"/>
      <c r="BT257" s="260"/>
      <c r="BU257" s="261"/>
      <c r="BV257" s="262"/>
      <c r="BW257" s="260"/>
      <c r="BX257" s="261"/>
      <c r="BY257" s="262"/>
      <c r="BZ257" s="260"/>
      <c r="CA257" s="261"/>
      <c r="CB257" s="262"/>
      <c r="CC257" s="260"/>
      <c r="CD257" s="261"/>
      <c r="CE257" s="262"/>
      <c r="CF257" s="376" t="s">
        <v>2</v>
      </c>
      <c r="CG257" s="229"/>
      <c r="CH257" s="230"/>
      <c r="CI257" s="7" t="str">
        <f t="shared" si="361"/>
        <v/>
      </c>
      <c r="CJ257" s="7" t="str">
        <f t="shared" si="362"/>
        <v/>
      </c>
      <c r="CK257" s="7" t="str">
        <f t="shared" si="363"/>
        <v/>
      </c>
      <c r="CL257" s="7" t="str">
        <f t="shared" si="364"/>
        <v/>
      </c>
      <c r="CM257" s="7" t="str">
        <f t="shared" si="365"/>
        <v/>
      </c>
      <c r="CN257" s="7" t="str">
        <f t="shared" si="366"/>
        <v/>
      </c>
      <c r="CO257" s="7" t="str">
        <f t="shared" si="367"/>
        <v/>
      </c>
      <c r="CP257" s="7" t="str">
        <f t="shared" si="368"/>
        <v/>
      </c>
      <c r="CQ257" s="7" t="str">
        <f t="shared" si="369"/>
        <v/>
      </c>
      <c r="CR257" s="7" t="str">
        <f t="shared" si="370"/>
        <v/>
      </c>
      <c r="CS257" s="7" t="str">
        <f t="shared" si="371"/>
        <v/>
      </c>
      <c r="CT257" s="7" t="str">
        <f t="shared" si="372"/>
        <v/>
      </c>
      <c r="CU257" s="7" t="str">
        <f t="shared" si="373"/>
        <v/>
      </c>
      <c r="CV257" s="7" t="str">
        <f t="shared" si="374"/>
        <v/>
      </c>
      <c r="CW257" s="7" t="str">
        <f t="shared" si="375"/>
        <v/>
      </c>
      <c r="CX257" s="7">
        <f t="shared" si="376"/>
        <v>51</v>
      </c>
      <c r="CY257" s="7" t="str">
        <f t="shared" si="377"/>
        <v/>
      </c>
      <c r="CZ257" s="7" t="str">
        <f t="shared" si="378"/>
        <v/>
      </c>
      <c r="DA257" s="7" t="str">
        <f t="shared" si="379"/>
        <v/>
      </c>
      <c r="DB257" s="7" t="str">
        <f t="shared" si="380"/>
        <v/>
      </c>
      <c r="DC257" s="7" t="str">
        <f t="shared" si="381"/>
        <v/>
      </c>
      <c r="DD257" s="7" t="str">
        <f t="shared" si="382"/>
        <v/>
      </c>
      <c r="DE257" s="7" t="str">
        <f t="shared" si="383"/>
        <v/>
      </c>
      <c r="DF257" s="7" t="str">
        <f t="shared" si="384"/>
        <v/>
      </c>
      <c r="DG257" s="7" t="str">
        <f t="shared" si="385"/>
        <v/>
      </c>
      <c r="DH257" s="7" t="str">
        <f t="shared" si="386"/>
        <v/>
      </c>
      <c r="DI257" s="65" t="s">
        <v>2</v>
      </c>
      <c r="DJ257" s="309" t="str">
        <f t="shared" si="387"/>
        <v>-</v>
      </c>
      <c r="DK257" s="309" t="str">
        <f t="shared" si="388"/>
        <v>-</v>
      </c>
      <c r="DL257" s="309" t="str">
        <f t="shared" si="389"/>
        <v>-</v>
      </c>
      <c r="DM257" s="309" t="str">
        <f t="shared" si="390"/>
        <v>-</v>
      </c>
      <c r="DN257" s="309" t="str">
        <f t="shared" si="391"/>
        <v>-</v>
      </c>
      <c r="DO257" s="309" t="str">
        <f t="shared" si="392"/>
        <v>-</v>
      </c>
      <c r="DP257" s="309" t="str">
        <f t="shared" si="393"/>
        <v>-</v>
      </c>
      <c r="DQ257" s="309" t="str">
        <f t="shared" si="394"/>
        <v>-</v>
      </c>
      <c r="DR257" s="309" t="str">
        <f t="shared" si="395"/>
        <v>-</v>
      </c>
      <c r="DS257" s="309" t="str">
        <f t="shared" si="396"/>
        <v>-</v>
      </c>
      <c r="DT257" s="309" t="str">
        <f t="shared" si="397"/>
        <v>-</v>
      </c>
      <c r="DU257" s="309" t="str">
        <f t="shared" si="398"/>
        <v>-</v>
      </c>
      <c r="DV257" s="309" t="str">
        <f t="shared" si="399"/>
        <v>-</v>
      </c>
      <c r="DW257" s="309" t="str">
        <f t="shared" si="400"/>
        <v>-</v>
      </c>
      <c r="DX257" s="309" t="str">
        <f t="shared" si="401"/>
        <v>-</v>
      </c>
      <c r="DY257" s="309" t="str">
        <f t="shared" si="402"/>
        <v>riv_ts</v>
      </c>
      <c r="DZ257" s="309" t="str">
        <f t="shared" si="403"/>
        <v>-</v>
      </c>
      <c r="EA257" s="309" t="str">
        <f t="shared" si="404"/>
        <v>-</v>
      </c>
      <c r="EB257" s="309" t="str">
        <f t="shared" si="405"/>
        <v>-</v>
      </c>
      <c r="EC257" s="309" t="str">
        <f t="shared" si="406"/>
        <v>-</v>
      </c>
      <c r="ED257" s="309" t="str">
        <f t="shared" si="407"/>
        <v>-</v>
      </c>
      <c r="EE257" s="309" t="str">
        <f t="shared" si="408"/>
        <v>-</v>
      </c>
      <c r="EF257" s="309" t="str">
        <f t="shared" si="409"/>
        <v>-</v>
      </c>
      <c r="EG257" s="309" t="str">
        <f t="shared" si="410"/>
        <v>-</v>
      </c>
      <c r="EH257" s="309" t="str">
        <f t="shared" si="411"/>
        <v>-</v>
      </c>
      <c r="EI257" s="309" t="str">
        <f t="shared" si="412"/>
        <v>-</v>
      </c>
      <c r="EJ257" s="7"/>
      <c r="EK257" s="7"/>
      <c r="EL257" s="7"/>
      <c r="EM257" s="34"/>
      <c r="EN257" s="66" t="str">
        <f t="shared" si="413"/>
        <v>-</v>
      </c>
      <c r="EO257" s="66" t="str">
        <f t="shared" si="414"/>
        <v>-</v>
      </c>
      <c r="EP257" s="66" t="str">
        <f t="shared" si="415"/>
        <v>-</v>
      </c>
      <c r="EQ257" s="66" t="str">
        <f t="shared" si="416"/>
        <v>-</v>
      </c>
      <c r="ER257" s="66" t="str">
        <f t="shared" si="417"/>
        <v>-</v>
      </c>
      <c r="ES257" s="66" t="str">
        <f t="shared" si="418"/>
        <v>-</v>
      </c>
      <c r="ET257" s="66" t="str">
        <f t="shared" si="419"/>
        <v>-</v>
      </c>
      <c r="EU257" s="66" t="str">
        <f t="shared" si="420"/>
        <v>-</v>
      </c>
      <c r="EV257" s="66" t="str">
        <f t="shared" si="421"/>
        <v>-</v>
      </c>
      <c r="EW257" s="66" t="str">
        <f t="shared" si="422"/>
        <v>-</v>
      </c>
      <c r="EX257" s="66" t="str">
        <f t="shared" si="423"/>
        <v>-</v>
      </c>
      <c r="EY257" s="66" t="str">
        <f t="shared" si="424"/>
        <v>-</v>
      </c>
      <c r="EZ257" s="66" t="str">
        <f t="shared" si="425"/>
        <v>-</v>
      </c>
      <c r="FA257" s="66" t="str">
        <f t="shared" si="426"/>
        <v>-</v>
      </c>
      <c r="FB257" s="66" t="str">
        <f t="shared" si="427"/>
        <v>-</v>
      </c>
      <c r="FC257" s="66" t="str">
        <f t="shared" si="428"/>
        <v>b</v>
      </c>
      <c r="FD257" s="66" t="str">
        <f t="shared" si="429"/>
        <v>-</v>
      </c>
      <c r="FE257" s="66" t="str">
        <f t="shared" si="430"/>
        <v>-</v>
      </c>
      <c r="FF257" s="66" t="str">
        <f t="shared" si="431"/>
        <v>-</v>
      </c>
      <c r="FG257" s="66" t="str">
        <f t="shared" si="432"/>
        <v>-</v>
      </c>
      <c r="FH257" s="66" t="str">
        <f t="shared" si="433"/>
        <v>-</v>
      </c>
      <c r="FI257" s="66" t="str">
        <f t="shared" si="434"/>
        <v>-</v>
      </c>
      <c r="FJ257" s="66" t="str">
        <f t="shared" si="435"/>
        <v>-</v>
      </c>
      <c r="FK257" s="66" t="str">
        <f t="shared" si="436"/>
        <v>-</v>
      </c>
      <c r="FL257" s="66" t="str">
        <f t="shared" si="437"/>
        <v>-</v>
      </c>
      <c r="FM257" s="66" t="str">
        <f t="shared" si="438"/>
        <v>-</v>
      </c>
      <c r="FN257" s="7"/>
      <c r="FO257" s="7"/>
      <c r="FP257" s="7"/>
      <c r="FQ257" s="97"/>
      <c r="FR257" s="71"/>
      <c r="FS257" s="7">
        <f>IF(ISNUMBER(INDEX($CI$15:$DI$314,$B257,GC$5)),MAX(FS$14:FS256)+1,0)</f>
        <v>0</v>
      </c>
      <c r="FT257" s="7" t="str">
        <f t="shared" si="439"/>
        <v/>
      </c>
      <c r="FU257" s="7" t="str">
        <f t="shared" si="440"/>
        <v/>
      </c>
      <c r="FV257" s="291">
        <f t="shared" si="441"/>
        <v>243</v>
      </c>
      <c r="FW257" s="291" t="str">
        <f t="shared" si="442"/>
        <v/>
      </c>
      <c r="FX257" s="291"/>
      <c r="FY257" s="85" t="str">
        <f t="shared" si="443"/>
        <v/>
      </c>
      <c r="FZ257" s="338">
        <f t="shared" si="444"/>
        <v>0</v>
      </c>
      <c r="GA257" s="316" t="str">
        <f t="shared" si="445"/>
        <v/>
      </c>
      <c r="GB257" s="28" t="str">
        <f t="shared" si="446"/>
        <v/>
      </c>
      <c r="GC257" s="243"/>
      <c r="GD257" s="72"/>
      <c r="GE257" s="72"/>
      <c r="GF257" s="72"/>
      <c r="GG257" s="72"/>
      <c r="GH257" s="72"/>
      <c r="GI257" s="72"/>
      <c r="GJ257" s="72"/>
      <c r="GK257" s="72"/>
      <c r="GL257" s="72"/>
      <c r="GM257" s="72"/>
      <c r="GN257" s="72"/>
      <c r="GO257" s="72"/>
      <c r="GP257" s="72"/>
      <c r="GQ257" s="72"/>
      <c r="GR257" s="339" t="str">
        <f>IF(ISNUMBER(IF257),INDEX($GA$15:$GA$313,MATCH(IF257,$IE$15:$IE$190,0),1),"")</f>
        <v/>
      </c>
      <c r="GS257" s="341" t="str">
        <f t="shared" si="448"/>
        <v/>
      </c>
      <c r="GT257" s="340" t="str">
        <f t="shared" si="449"/>
        <v/>
      </c>
      <c r="GU257" s="72"/>
      <c r="GV257" s="72"/>
      <c r="GW257" s="72"/>
      <c r="GX257" s="72"/>
      <c r="GY257" s="72"/>
      <c r="GZ257" s="71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293">
        <f>IF(HA257&lt;&gt;"",MAX(HN$14:HN256)+1,0)</f>
        <v>0</v>
      </c>
      <c r="HO257" s="293">
        <f>IF(HB257&lt;&gt;"",MAX(HO$14:HO256)+1,0)</f>
        <v>0</v>
      </c>
      <c r="HP257" s="293">
        <f>IF(HC257&lt;&gt;"",MAX(HP$14:HP256)+1,0)</f>
        <v>0</v>
      </c>
      <c r="HQ257" s="293">
        <f>IF(HD257&lt;&gt;"",MAX(HQ$14:HQ256)+1,0)</f>
        <v>0</v>
      </c>
      <c r="HR257" s="293">
        <f>IF(HE257&lt;&gt;"",MAX(HR$14:HR256)+1,0)</f>
        <v>0</v>
      </c>
      <c r="HS257" s="293">
        <f>IF(HF257&lt;&gt;"",MAX(HS$14:HS256)+1,0)</f>
        <v>0</v>
      </c>
      <c r="HT257" s="293">
        <f>IF(HG257&lt;&gt;"",MAX(HT$14:HT256)+1,0)</f>
        <v>0</v>
      </c>
      <c r="HU257" s="293">
        <f>IF(HH257&lt;&gt;"",MAX(HU$14:HU256)+1,0)</f>
        <v>0</v>
      </c>
      <c r="HV257" s="293">
        <f>IF(HI257&lt;&gt;"",MAX(HV$14:HV256)+1,0)</f>
        <v>0</v>
      </c>
      <c r="HW257" s="293">
        <f>IF(HJ257&lt;&gt;"",MAX(HW$14:HW256)+1,0)</f>
        <v>0</v>
      </c>
      <c r="HX257" s="293">
        <f>IF(HK257&lt;&gt;"",MAX(HX$14:HX256)+1,0)</f>
        <v>0</v>
      </c>
      <c r="HY257" s="293">
        <f>IF(HL257&lt;&gt;"",MAX(HY$14:HY256)+1,0)</f>
        <v>0</v>
      </c>
      <c r="HZ257" s="75" t="str">
        <f t="shared" si="450"/>
        <v/>
      </c>
      <c r="IA257" s="75" t="str">
        <f t="shared" si="451"/>
        <v/>
      </c>
      <c r="IB257" s="75" t="str">
        <f t="shared" si="452"/>
        <v/>
      </c>
      <c r="IC257" s="75" t="str">
        <f t="shared" si="453"/>
        <v/>
      </c>
      <c r="ID257" s="395" t="str">
        <f t="shared" si="454"/>
        <v/>
      </c>
      <c r="IE257" s="394">
        <f>IF(ISNUMBER(MATCH(GA257,$IC$15:$IC$313,0)),0,MAX(IE$14:IE256)+1)</f>
        <v>0</v>
      </c>
      <c r="IF257" s="394" t="str">
        <f t="shared" si="455"/>
        <v/>
      </c>
      <c r="IG257" s="383"/>
      <c r="IH257" s="80"/>
      <c r="II257" s="19"/>
      <c r="IJ257" s="282"/>
      <c r="IK257" s="71"/>
      <c r="IL257" s="19"/>
      <c r="IM257" s="19"/>
      <c r="IN257" s="19"/>
      <c r="IO257" s="19"/>
      <c r="IP257" s="19"/>
      <c r="IQ257" s="19"/>
      <c r="IR257" s="19"/>
      <c r="IS257" s="19"/>
      <c r="IT257" s="19"/>
      <c r="IU257" s="19"/>
      <c r="IV257" s="19"/>
      <c r="IW257" s="19"/>
      <c r="IX257" s="19"/>
      <c r="IY257" s="19"/>
      <c r="IZ257" s="19"/>
      <c r="JW257" s="71"/>
      <c r="JX257" s="293" t="str">
        <f>IF(AND(ISNUMBER(JX$14),ISNUMBER(MATCH($IC257,DJ$15:DJ$313,0))),$IC257,"")</f>
        <v/>
      </c>
      <c r="JY257" s="293" t="str">
        <f>IF(AND(ISNUMBER(JY$14),ISNUMBER(MATCH($IC257,DK$15:DK$313,0))),$IC257,"")</f>
        <v/>
      </c>
      <c r="JZ257" s="293" t="str">
        <f>IF(AND(ISNUMBER(JZ$14),ISNUMBER(MATCH($IC257,DL$15:DL$313,0))),$IC257,"")</f>
        <v/>
      </c>
      <c r="KA257" s="293" t="str">
        <f>IF(AND(ISNUMBER(KA$14),ISNUMBER(MATCH($IC257,DM$15:DM$313,0))),$IC257,"")</f>
        <v/>
      </c>
      <c r="KB257" s="293" t="str">
        <f>IF(AND(ISNUMBER(KB$14),ISNUMBER(MATCH($IC257,DN$15:DN$313,0))),$IC257,"")</f>
        <v/>
      </c>
      <c r="KC257" s="293" t="str">
        <f>IF(AND(ISNUMBER(KC$14),ISNUMBER(MATCH($IC257,DO$15:DO$313,0))),$IC257,"")</f>
        <v/>
      </c>
      <c r="KD257" s="293" t="str">
        <f>IF(AND(ISNUMBER(KD$14),ISNUMBER(MATCH($IC257,DP$15:DP$313,0))),$IC257,"")</f>
        <v/>
      </c>
      <c r="KE257" s="293" t="str">
        <f>IF(AND(ISNUMBER(KE$14),ISNUMBER(MATCH($IC257,DQ$15:DQ$313,0))),$IC257,"")</f>
        <v/>
      </c>
      <c r="KF257" s="293" t="str">
        <f>IF(AND(ISNUMBER(KF$14),ISNUMBER(MATCH($IC257,DR$15:DR$313,0))),$IC257,"")</f>
        <v/>
      </c>
      <c r="KG257" s="293" t="str">
        <f>IF(AND(ISNUMBER(KG$14),ISNUMBER(MATCH($IC257,DS$15:DS$313,0))),$IC257,"")</f>
        <v/>
      </c>
      <c r="KH257" s="293" t="str">
        <f>IF(AND(ISNUMBER(KH$14),ISNUMBER(MATCH($IC257,DT$15:DT$313,0))),$IC257,"")</f>
        <v/>
      </c>
      <c r="KI257" s="293" t="str">
        <f>IF(AND(ISNUMBER(KI$14),ISNUMBER(MATCH($IC257,DU$15:DU$313,0))),$IC257,"")</f>
        <v/>
      </c>
      <c r="KJ257" s="293" t="str">
        <f>IF(AND(ISNUMBER(KJ$14),ISNUMBER(MATCH($IC257,DV$15:DV$313,0))),$IC257,"")</f>
        <v/>
      </c>
      <c r="KK257" s="293" t="str">
        <f>IF(AND(ISNUMBER(KK$14),ISNUMBER(MATCH($IC257,DW$15:DW$313,0))),$IC257,"")</f>
        <v/>
      </c>
      <c r="KL257" s="293" t="str">
        <f>IF(AND(ISNUMBER(KL$14),ISNUMBER(MATCH($IC257,DX$15:DX$313,0))),$IC257,"")</f>
        <v/>
      </c>
      <c r="KM257" s="293" t="str">
        <f>IF(AND(ISNUMBER(KM$14),ISNUMBER(MATCH($IC257,DY$15:DY$313,0))),$IC257,"")</f>
        <v/>
      </c>
      <c r="KN257" s="293" t="str">
        <f>IF(AND(ISNUMBER(KN$14),ISNUMBER(MATCH($IC257,DZ$15:DZ$313,0))),$IC257,"")</f>
        <v/>
      </c>
      <c r="KO257" s="293" t="str">
        <f>IF(AND(ISNUMBER(KO$14),ISNUMBER(MATCH($IC257,EA$15:EA$313,0))),$IC257,"")</f>
        <v/>
      </c>
      <c r="KP257" s="293" t="str">
        <f>IF(AND(ISNUMBER(KP$14),ISNUMBER(MATCH($IC257,EB$15:EB$313,0))),$IC257,"")</f>
        <v/>
      </c>
      <c r="KQ257" s="293" t="str">
        <f>IF(AND(ISNUMBER(KQ$14),ISNUMBER(MATCH($IC257,EC$15:EC$313,0))),$IC257,"")</f>
        <v/>
      </c>
      <c r="KR257" s="293" t="str">
        <f>IF(AND(ISNUMBER(KR$14),ISNUMBER(MATCH($IC257,ED$15:ED$313,0))),$IC257,"")</f>
        <v/>
      </c>
      <c r="KS257" s="293" t="str">
        <f>IF(AND(ISNUMBER(KS$14),ISNUMBER(MATCH($IC257,EE$15:EE$313,0))),$IC257,"")</f>
        <v/>
      </c>
      <c r="KT257" s="293" t="str">
        <f>IF(AND(ISNUMBER(KT$14),ISNUMBER(MATCH($IC257,EF$15:EF$313,0))),$IC257,"")</f>
        <v/>
      </c>
      <c r="KU257" s="293" t="str">
        <f>IF(AND(ISNUMBER(KU$14),ISNUMBER(MATCH($IC257,EG$15:EG$313,0))),$IC257,"")</f>
        <v/>
      </c>
      <c r="KV257" s="293" t="str">
        <f>IF(AND(ISNUMBER(KV$14),ISNUMBER(MATCH($IC257,EH$15:EH$313,0))),$IC257,"")</f>
        <v/>
      </c>
      <c r="KW257" s="293" t="str">
        <f>IF(AND(ISNUMBER(KW$14),ISNUMBER(MATCH($IC257,EI$15:EI$313,0))),$IC257,"")</f>
        <v/>
      </c>
      <c r="KX257" s="293" t="str">
        <f>IF(AND(ISNUMBER(KX$14),ISNUMBER(MATCH($IC257,EJ$15:EJ$313,0))),$IC257,"")</f>
        <v/>
      </c>
      <c r="KY257" s="293" t="str">
        <f>IF(AND(ISNUMBER(KY$14),ISNUMBER(MATCH($IC257,EK$15:EK$313,0))),$IC257,"")</f>
        <v/>
      </c>
      <c r="KZ257" s="293"/>
      <c r="LA257" s="293"/>
      <c r="LB257" s="293"/>
      <c r="LC257" s="75">
        <f>COUNTIF(JX257:KY257,"="&amp;IC257)</f>
        <v>0</v>
      </c>
      <c r="LD257" s="71"/>
      <c r="LE257" s="71"/>
      <c r="LF257" s="71"/>
      <c r="LG257" s="71"/>
      <c r="LH257" s="71"/>
      <c r="LI257" s="71"/>
      <c r="LJ257" s="71"/>
      <c r="LK257" s="71"/>
      <c r="LL257" s="71"/>
      <c r="LM257" s="71"/>
      <c r="LN257" s="71"/>
      <c r="LO257" s="71"/>
      <c r="LP257" s="71"/>
      <c r="LQ257" s="71"/>
    </row>
    <row r="258" spans="1:329" ht="6" customHeight="1" x14ac:dyDescent="0.25">
      <c r="A258" s="80"/>
      <c r="B258" s="305">
        <f t="shared" si="456"/>
        <v>244</v>
      </c>
      <c r="C258" s="96" t="s">
        <v>784</v>
      </c>
      <c r="D258" s="96" t="s">
        <v>805</v>
      </c>
      <c r="E258" s="71"/>
      <c r="F258" s="260"/>
      <c r="G258" s="261"/>
      <c r="H258" s="262"/>
      <c r="I258" s="260"/>
      <c r="J258" s="261"/>
      <c r="K258" s="262"/>
      <c r="L258" s="260"/>
      <c r="M258" s="261"/>
      <c r="N258" s="262"/>
      <c r="O258" s="260"/>
      <c r="P258" s="261"/>
      <c r="Q258" s="262"/>
      <c r="R258" s="260"/>
      <c r="S258" s="261"/>
      <c r="T258" s="262"/>
      <c r="U258" s="260"/>
      <c r="V258" s="261"/>
      <c r="W258" s="262"/>
      <c r="X258" s="260"/>
      <c r="Y258" s="261"/>
      <c r="Z258" s="262"/>
      <c r="AA258" s="260"/>
      <c r="AB258" s="261"/>
      <c r="AC258" s="262"/>
      <c r="AD258" s="260"/>
      <c r="AE258" s="261"/>
      <c r="AF258" s="262"/>
      <c r="AG258" s="260"/>
      <c r="AH258" s="261"/>
      <c r="AI258" s="262"/>
      <c r="AJ258" s="260"/>
      <c r="AK258" s="261"/>
      <c r="AL258" s="262"/>
      <c r="AM258" s="260"/>
      <c r="AN258" s="261"/>
      <c r="AO258" s="262"/>
      <c r="AP258" s="283"/>
      <c r="AQ258" s="356"/>
      <c r="AR258" s="351"/>
      <c r="AS258" s="283"/>
      <c r="AT258" s="356"/>
      <c r="AU258" s="351"/>
      <c r="AV258" s="260"/>
      <c r="AW258" s="261"/>
      <c r="AX258" s="262"/>
      <c r="AY258" s="260"/>
      <c r="AZ258" s="261"/>
      <c r="BA258" s="262"/>
      <c r="BB258" s="260"/>
      <c r="BC258" s="261"/>
      <c r="BD258" s="262"/>
      <c r="BE258" s="260"/>
      <c r="BF258" s="261"/>
      <c r="BG258" s="262"/>
      <c r="BH258" s="260"/>
      <c r="BI258" s="261"/>
      <c r="BJ258" s="262"/>
      <c r="BK258" s="260"/>
      <c r="BL258" s="261"/>
      <c r="BM258" s="262"/>
      <c r="BN258" s="260"/>
      <c r="BO258" s="261"/>
      <c r="BP258" s="262"/>
      <c r="BQ258" s="260"/>
      <c r="BR258" s="261"/>
      <c r="BS258" s="262"/>
      <c r="BT258" s="260"/>
      <c r="BU258" s="261"/>
      <c r="BV258" s="262"/>
      <c r="BW258" s="260"/>
      <c r="BX258" s="261"/>
      <c r="BY258" s="262"/>
      <c r="BZ258" s="260"/>
      <c r="CA258" s="261"/>
      <c r="CB258" s="262"/>
      <c r="CC258" s="260"/>
      <c r="CD258" s="261"/>
      <c r="CE258" s="262"/>
      <c r="CF258" s="376" t="s">
        <v>2</v>
      </c>
      <c r="CG258" s="229"/>
      <c r="CH258" s="230"/>
      <c r="CI258" s="7" t="str">
        <f t="shared" si="361"/>
        <v/>
      </c>
      <c r="CJ258" s="7" t="str">
        <f t="shared" si="362"/>
        <v/>
      </c>
      <c r="CK258" s="7" t="str">
        <f t="shared" si="363"/>
        <v/>
      </c>
      <c r="CL258" s="7" t="str">
        <f t="shared" si="364"/>
        <v/>
      </c>
      <c r="CM258" s="7" t="str">
        <f t="shared" si="365"/>
        <v/>
      </c>
      <c r="CN258" s="7" t="str">
        <f t="shared" si="366"/>
        <v/>
      </c>
      <c r="CO258" s="7" t="str">
        <f t="shared" si="367"/>
        <v/>
      </c>
      <c r="CP258" s="7" t="str">
        <f t="shared" si="368"/>
        <v/>
      </c>
      <c r="CQ258" s="7" t="str">
        <f t="shared" si="369"/>
        <v/>
      </c>
      <c r="CR258" s="7" t="str">
        <f t="shared" si="370"/>
        <v/>
      </c>
      <c r="CS258" s="7" t="str">
        <f t="shared" si="371"/>
        <v/>
      </c>
      <c r="CT258" s="7" t="str">
        <f t="shared" si="372"/>
        <v/>
      </c>
      <c r="CU258" s="7" t="str">
        <f t="shared" si="373"/>
        <v/>
      </c>
      <c r="CV258" s="7" t="str">
        <f t="shared" si="374"/>
        <v/>
      </c>
      <c r="CW258" s="7" t="str">
        <f t="shared" si="375"/>
        <v/>
      </c>
      <c r="CX258" s="7">
        <f t="shared" si="376"/>
        <v>53</v>
      </c>
      <c r="CY258" s="7" t="str">
        <f t="shared" si="377"/>
        <v/>
      </c>
      <c r="CZ258" s="7" t="str">
        <f t="shared" si="378"/>
        <v/>
      </c>
      <c r="DA258" s="7" t="str">
        <f t="shared" si="379"/>
        <v/>
      </c>
      <c r="DB258" s="7" t="str">
        <f t="shared" si="380"/>
        <v/>
      </c>
      <c r="DC258" s="7" t="str">
        <f t="shared" si="381"/>
        <v/>
      </c>
      <c r="DD258" s="7" t="str">
        <f t="shared" si="382"/>
        <v/>
      </c>
      <c r="DE258" s="7" t="str">
        <f t="shared" si="383"/>
        <v/>
      </c>
      <c r="DF258" s="7" t="str">
        <f t="shared" si="384"/>
        <v/>
      </c>
      <c r="DG258" s="7" t="str">
        <f t="shared" si="385"/>
        <v/>
      </c>
      <c r="DH258" s="7" t="str">
        <f t="shared" si="386"/>
        <v/>
      </c>
      <c r="DI258" s="65" t="s">
        <v>2</v>
      </c>
      <c r="DJ258" s="309" t="str">
        <f t="shared" si="387"/>
        <v>-</v>
      </c>
      <c r="DK258" s="309" t="str">
        <f t="shared" si="388"/>
        <v>-</v>
      </c>
      <c r="DL258" s="309" t="str">
        <f t="shared" si="389"/>
        <v>-</v>
      </c>
      <c r="DM258" s="309" t="str">
        <f t="shared" si="390"/>
        <v>-</v>
      </c>
      <c r="DN258" s="309" t="str">
        <f t="shared" si="391"/>
        <v>-</v>
      </c>
      <c r="DO258" s="309" t="str">
        <f t="shared" si="392"/>
        <v>-</v>
      </c>
      <c r="DP258" s="309" t="str">
        <f t="shared" si="393"/>
        <v>-</v>
      </c>
      <c r="DQ258" s="309" t="str">
        <f t="shared" si="394"/>
        <v>-</v>
      </c>
      <c r="DR258" s="309" t="str">
        <f t="shared" si="395"/>
        <v>-</v>
      </c>
      <c r="DS258" s="309" t="str">
        <f t="shared" si="396"/>
        <v>-</v>
      </c>
      <c r="DT258" s="309" t="str">
        <f t="shared" si="397"/>
        <v>-</v>
      </c>
      <c r="DU258" s="309" t="str">
        <f t="shared" si="398"/>
        <v>-</v>
      </c>
      <c r="DV258" s="309" t="str">
        <f t="shared" si="399"/>
        <v>-</v>
      </c>
      <c r="DW258" s="309" t="str">
        <f t="shared" si="400"/>
        <v>-</v>
      </c>
      <c r="DX258" s="309" t="str">
        <f t="shared" si="401"/>
        <v>-</v>
      </c>
      <c r="DY258" s="309" t="str">
        <f t="shared" si="402"/>
        <v>rch_ts</v>
      </c>
      <c r="DZ258" s="309" t="str">
        <f t="shared" si="403"/>
        <v>-</v>
      </c>
      <c r="EA258" s="309" t="str">
        <f t="shared" si="404"/>
        <v>-</v>
      </c>
      <c r="EB258" s="309" t="str">
        <f t="shared" si="405"/>
        <v>-</v>
      </c>
      <c r="EC258" s="309" t="str">
        <f t="shared" si="406"/>
        <v>-</v>
      </c>
      <c r="ED258" s="309" t="str">
        <f t="shared" si="407"/>
        <v>-</v>
      </c>
      <c r="EE258" s="309" t="str">
        <f t="shared" si="408"/>
        <v>-</v>
      </c>
      <c r="EF258" s="309" t="str">
        <f t="shared" si="409"/>
        <v>-</v>
      </c>
      <c r="EG258" s="309" t="str">
        <f t="shared" si="410"/>
        <v>-</v>
      </c>
      <c r="EH258" s="309" t="str">
        <f t="shared" si="411"/>
        <v>-</v>
      </c>
      <c r="EI258" s="309" t="str">
        <f t="shared" si="412"/>
        <v>-</v>
      </c>
      <c r="EJ258" s="7"/>
      <c r="EK258" s="7"/>
      <c r="EL258" s="7"/>
      <c r="EM258" s="34"/>
      <c r="EN258" s="66" t="str">
        <f t="shared" si="413"/>
        <v>-</v>
      </c>
      <c r="EO258" s="66" t="str">
        <f t="shared" si="414"/>
        <v>-</v>
      </c>
      <c r="EP258" s="66" t="str">
        <f t="shared" si="415"/>
        <v>-</v>
      </c>
      <c r="EQ258" s="66" t="str">
        <f t="shared" si="416"/>
        <v>-</v>
      </c>
      <c r="ER258" s="66" t="str">
        <f t="shared" si="417"/>
        <v>-</v>
      </c>
      <c r="ES258" s="66" t="str">
        <f t="shared" si="418"/>
        <v>-</v>
      </c>
      <c r="ET258" s="66" t="str">
        <f t="shared" si="419"/>
        <v>-</v>
      </c>
      <c r="EU258" s="66" t="str">
        <f t="shared" si="420"/>
        <v>-</v>
      </c>
      <c r="EV258" s="66" t="str">
        <f t="shared" si="421"/>
        <v>-</v>
      </c>
      <c r="EW258" s="66" t="str">
        <f t="shared" si="422"/>
        <v>-</v>
      </c>
      <c r="EX258" s="66" t="str">
        <f t="shared" si="423"/>
        <v>-</v>
      </c>
      <c r="EY258" s="66" t="str">
        <f t="shared" si="424"/>
        <v>-</v>
      </c>
      <c r="EZ258" s="66" t="str">
        <f t="shared" si="425"/>
        <v>-</v>
      </c>
      <c r="FA258" s="66" t="str">
        <f t="shared" si="426"/>
        <v>-</v>
      </c>
      <c r="FB258" s="66" t="str">
        <f t="shared" si="427"/>
        <v>-</v>
      </c>
      <c r="FC258" s="66" t="str">
        <f t="shared" si="428"/>
        <v>c</v>
      </c>
      <c r="FD258" s="66" t="str">
        <f t="shared" si="429"/>
        <v>-</v>
      </c>
      <c r="FE258" s="66" t="str">
        <f t="shared" si="430"/>
        <v>-</v>
      </c>
      <c r="FF258" s="66" t="str">
        <f t="shared" si="431"/>
        <v>-</v>
      </c>
      <c r="FG258" s="66" t="str">
        <f t="shared" si="432"/>
        <v>-</v>
      </c>
      <c r="FH258" s="66" t="str">
        <f t="shared" si="433"/>
        <v>-</v>
      </c>
      <c r="FI258" s="66" t="str">
        <f t="shared" si="434"/>
        <v>-</v>
      </c>
      <c r="FJ258" s="66" t="str">
        <f t="shared" si="435"/>
        <v>-</v>
      </c>
      <c r="FK258" s="66" t="str">
        <f t="shared" si="436"/>
        <v>-</v>
      </c>
      <c r="FL258" s="66" t="str">
        <f t="shared" si="437"/>
        <v>-</v>
      </c>
      <c r="FM258" s="66" t="str">
        <f t="shared" si="438"/>
        <v>-</v>
      </c>
      <c r="FN258" s="7"/>
      <c r="FO258" s="7"/>
      <c r="FP258" s="7"/>
      <c r="FQ258" s="97"/>
      <c r="FR258" s="71"/>
      <c r="FS258" s="7">
        <f>IF(ISNUMBER(INDEX($CI$15:$DI$314,$B258,GC$5)),MAX(FS$14:FS257)+1,0)</f>
        <v>0</v>
      </c>
      <c r="FT258" s="7" t="str">
        <f t="shared" si="439"/>
        <v/>
      </c>
      <c r="FU258" s="7" t="str">
        <f t="shared" si="440"/>
        <v/>
      </c>
      <c r="FV258" s="291">
        <f t="shared" si="441"/>
        <v>244</v>
      </c>
      <c r="FW258" s="291" t="str">
        <f t="shared" si="442"/>
        <v/>
      </c>
      <c r="FX258" s="291"/>
      <c r="FY258" s="85" t="str">
        <f t="shared" si="443"/>
        <v/>
      </c>
      <c r="FZ258" s="338">
        <f t="shared" si="444"/>
        <v>0</v>
      </c>
      <c r="GA258" s="316" t="str">
        <f t="shared" si="445"/>
        <v/>
      </c>
      <c r="GB258" s="28" t="str">
        <f t="shared" si="446"/>
        <v/>
      </c>
      <c r="GC258" s="243"/>
      <c r="GD258" s="72"/>
      <c r="GE258" s="72"/>
      <c r="GF258" s="72"/>
      <c r="GG258" s="72"/>
      <c r="GH258" s="72"/>
      <c r="GI258" s="72"/>
      <c r="GJ258" s="72"/>
      <c r="GK258" s="72"/>
      <c r="GL258" s="72"/>
      <c r="GM258" s="72"/>
      <c r="GN258" s="72"/>
      <c r="GO258" s="72"/>
      <c r="GP258" s="72"/>
      <c r="GQ258" s="72"/>
      <c r="GR258" s="339" t="str">
        <f>IF(ISNUMBER(IF258),INDEX($GA$15:$GA$313,MATCH(IF258,$IE$15:$IE$190,0),1),"")</f>
        <v/>
      </c>
      <c r="GS258" s="341" t="str">
        <f t="shared" si="448"/>
        <v/>
      </c>
      <c r="GT258" s="340" t="str">
        <f t="shared" si="449"/>
        <v/>
      </c>
      <c r="GU258" s="72"/>
      <c r="GV258" s="72"/>
      <c r="GW258" s="72"/>
      <c r="GX258" s="72"/>
      <c r="GY258" s="72"/>
      <c r="GZ258" s="71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293">
        <f>IF(HA258&lt;&gt;"",MAX(HN$14:HN257)+1,0)</f>
        <v>0</v>
      </c>
      <c r="HO258" s="293">
        <f>IF(HB258&lt;&gt;"",MAX(HO$14:HO257)+1,0)</f>
        <v>0</v>
      </c>
      <c r="HP258" s="293">
        <f>IF(HC258&lt;&gt;"",MAX(HP$14:HP257)+1,0)</f>
        <v>0</v>
      </c>
      <c r="HQ258" s="293">
        <f>IF(HD258&lt;&gt;"",MAX(HQ$14:HQ257)+1,0)</f>
        <v>0</v>
      </c>
      <c r="HR258" s="293">
        <f>IF(HE258&lt;&gt;"",MAX(HR$14:HR257)+1,0)</f>
        <v>0</v>
      </c>
      <c r="HS258" s="293">
        <f>IF(HF258&lt;&gt;"",MAX(HS$14:HS257)+1,0)</f>
        <v>0</v>
      </c>
      <c r="HT258" s="293">
        <f>IF(HG258&lt;&gt;"",MAX(HT$14:HT257)+1,0)</f>
        <v>0</v>
      </c>
      <c r="HU258" s="293">
        <f>IF(HH258&lt;&gt;"",MAX(HU$14:HU257)+1,0)</f>
        <v>0</v>
      </c>
      <c r="HV258" s="293">
        <f>IF(HI258&lt;&gt;"",MAX(HV$14:HV257)+1,0)</f>
        <v>0</v>
      </c>
      <c r="HW258" s="293">
        <f>IF(HJ258&lt;&gt;"",MAX(HW$14:HW257)+1,0)</f>
        <v>0</v>
      </c>
      <c r="HX258" s="293">
        <f>IF(HK258&lt;&gt;"",MAX(HX$14:HX257)+1,0)</f>
        <v>0</v>
      </c>
      <c r="HY258" s="293">
        <f>IF(HL258&lt;&gt;"",MAX(HY$14:HY257)+1,0)</f>
        <v>0</v>
      </c>
      <c r="HZ258" s="75" t="str">
        <f t="shared" si="450"/>
        <v/>
      </c>
      <c r="IA258" s="75" t="str">
        <f t="shared" si="451"/>
        <v/>
      </c>
      <c r="IB258" s="75" t="str">
        <f t="shared" si="452"/>
        <v/>
      </c>
      <c r="IC258" s="75" t="str">
        <f t="shared" si="453"/>
        <v/>
      </c>
      <c r="ID258" s="395" t="str">
        <f t="shared" si="454"/>
        <v/>
      </c>
      <c r="IE258" s="394">
        <f>IF(ISNUMBER(MATCH(GA258,$IC$15:$IC$313,0)),0,MAX(IE$14:IE257)+1)</f>
        <v>0</v>
      </c>
      <c r="IF258" s="394" t="str">
        <f t="shared" si="455"/>
        <v/>
      </c>
      <c r="IG258" s="383"/>
      <c r="IH258" s="80"/>
      <c r="II258" s="19"/>
      <c r="IJ258" s="282"/>
      <c r="IK258" s="71"/>
      <c r="IL258" s="19"/>
      <c r="IM258" s="19"/>
      <c r="IN258" s="19"/>
      <c r="IO258" s="19"/>
      <c r="IP258" s="19"/>
      <c r="IQ258" s="19"/>
      <c r="IR258" s="19"/>
      <c r="IS258" s="19"/>
      <c r="IT258" s="19"/>
      <c r="IU258" s="19"/>
      <c r="IV258" s="19"/>
      <c r="IW258" s="19"/>
      <c r="IX258" s="19"/>
      <c r="IY258" s="19"/>
      <c r="IZ258" s="19"/>
      <c r="JW258" s="71"/>
      <c r="JX258" s="293" t="str">
        <f>IF(AND(ISNUMBER(JX$14),ISNUMBER(MATCH($IC258,DJ$15:DJ$313,0))),$IC258,"")</f>
        <v/>
      </c>
      <c r="JY258" s="293" t="str">
        <f>IF(AND(ISNUMBER(JY$14),ISNUMBER(MATCH($IC258,DK$15:DK$313,0))),$IC258,"")</f>
        <v/>
      </c>
      <c r="JZ258" s="293" t="str">
        <f>IF(AND(ISNUMBER(JZ$14),ISNUMBER(MATCH($IC258,DL$15:DL$313,0))),$IC258,"")</f>
        <v/>
      </c>
      <c r="KA258" s="293" t="str">
        <f>IF(AND(ISNUMBER(KA$14),ISNUMBER(MATCH($IC258,DM$15:DM$313,0))),$IC258,"")</f>
        <v/>
      </c>
      <c r="KB258" s="293" t="str">
        <f>IF(AND(ISNUMBER(KB$14),ISNUMBER(MATCH($IC258,DN$15:DN$313,0))),$IC258,"")</f>
        <v/>
      </c>
      <c r="KC258" s="293" t="str">
        <f>IF(AND(ISNUMBER(KC$14),ISNUMBER(MATCH($IC258,DO$15:DO$313,0))),$IC258,"")</f>
        <v/>
      </c>
      <c r="KD258" s="293" t="str">
        <f>IF(AND(ISNUMBER(KD$14),ISNUMBER(MATCH($IC258,DP$15:DP$313,0))),$IC258,"")</f>
        <v/>
      </c>
      <c r="KE258" s="293" t="str">
        <f>IF(AND(ISNUMBER(KE$14),ISNUMBER(MATCH($IC258,DQ$15:DQ$313,0))),$IC258,"")</f>
        <v/>
      </c>
      <c r="KF258" s="293" t="str">
        <f>IF(AND(ISNUMBER(KF$14),ISNUMBER(MATCH($IC258,DR$15:DR$313,0))),$IC258,"")</f>
        <v/>
      </c>
      <c r="KG258" s="293" t="str">
        <f>IF(AND(ISNUMBER(KG$14),ISNUMBER(MATCH($IC258,DS$15:DS$313,0))),$IC258,"")</f>
        <v/>
      </c>
      <c r="KH258" s="293" t="str">
        <f>IF(AND(ISNUMBER(KH$14),ISNUMBER(MATCH($IC258,DT$15:DT$313,0))),$IC258,"")</f>
        <v/>
      </c>
      <c r="KI258" s="293" t="str">
        <f>IF(AND(ISNUMBER(KI$14),ISNUMBER(MATCH($IC258,DU$15:DU$313,0))),$IC258,"")</f>
        <v/>
      </c>
      <c r="KJ258" s="293" t="str">
        <f>IF(AND(ISNUMBER(KJ$14),ISNUMBER(MATCH($IC258,DV$15:DV$313,0))),$IC258,"")</f>
        <v/>
      </c>
      <c r="KK258" s="293" t="str">
        <f>IF(AND(ISNUMBER(KK$14),ISNUMBER(MATCH($IC258,DW$15:DW$313,0))),$IC258,"")</f>
        <v/>
      </c>
      <c r="KL258" s="293" t="str">
        <f>IF(AND(ISNUMBER(KL$14),ISNUMBER(MATCH($IC258,DX$15:DX$313,0))),$IC258,"")</f>
        <v/>
      </c>
      <c r="KM258" s="293" t="str">
        <f>IF(AND(ISNUMBER(KM$14),ISNUMBER(MATCH($IC258,DY$15:DY$313,0))),$IC258,"")</f>
        <v/>
      </c>
      <c r="KN258" s="293" t="str">
        <f>IF(AND(ISNUMBER(KN$14),ISNUMBER(MATCH($IC258,DZ$15:DZ$313,0))),$IC258,"")</f>
        <v/>
      </c>
      <c r="KO258" s="293" t="str">
        <f>IF(AND(ISNUMBER(KO$14),ISNUMBER(MATCH($IC258,EA$15:EA$313,0))),$IC258,"")</f>
        <v/>
      </c>
      <c r="KP258" s="293" t="str">
        <f>IF(AND(ISNUMBER(KP$14),ISNUMBER(MATCH($IC258,EB$15:EB$313,0))),$IC258,"")</f>
        <v/>
      </c>
      <c r="KQ258" s="293" t="str">
        <f>IF(AND(ISNUMBER(KQ$14),ISNUMBER(MATCH($IC258,EC$15:EC$313,0))),$IC258,"")</f>
        <v/>
      </c>
      <c r="KR258" s="293" t="str">
        <f>IF(AND(ISNUMBER(KR$14),ISNUMBER(MATCH($IC258,ED$15:ED$313,0))),$IC258,"")</f>
        <v/>
      </c>
      <c r="KS258" s="293" t="str">
        <f>IF(AND(ISNUMBER(KS$14),ISNUMBER(MATCH($IC258,EE$15:EE$313,0))),$IC258,"")</f>
        <v/>
      </c>
      <c r="KT258" s="293" t="str">
        <f>IF(AND(ISNUMBER(KT$14),ISNUMBER(MATCH($IC258,EF$15:EF$313,0))),$IC258,"")</f>
        <v/>
      </c>
      <c r="KU258" s="293" t="str">
        <f>IF(AND(ISNUMBER(KU$14),ISNUMBER(MATCH($IC258,EG$15:EG$313,0))),$IC258,"")</f>
        <v/>
      </c>
      <c r="KV258" s="293" t="str">
        <f>IF(AND(ISNUMBER(KV$14),ISNUMBER(MATCH($IC258,EH$15:EH$313,0))),$IC258,"")</f>
        <v/>
      </c>
      <c r="KW258" s="293" t="str">
        <f>IF(AND(ISNUMBER(KW$14),ISNUMBER(MATCH($IC258,EI$15:EI$313,0))),$IC258,"")</f>
        <v/>
      </c>
      <c r="KX258" s="293" t="str">
        <f>IF(AND(ISNUMBER(KX$14),ISNUMBER(MATCH($IC258,EJ$15:EJ$313,0))),$IC258,"")</f>
        <v/>
      </c>
      <c r="KY258" s="293" t="str">
        <f>IF(AND(ISNUMBER(KY$14),ISNUMBER(MATCH($IC258,EK$15:EK$313,0))),$IC258,"")</f>
        <v/>
      </c>
      <c r="KZ258" s="293"/>
      <c r="LA258" s="293"/>
      <c r="LB258" s="293"/>
      <c r="LC258" s="75">
        <f>COUNTIF(JX258:KY258,"="&amp;IC258)</f>
        <v>0</v>
      </c>
      <c r="LD258" s="71"/>
      <c r="LE258" s="71"/>
      <c r="LF258" s="71"/>
      <c r="LG258" s="71"/>
      <c r="LH258" s="71"/>
      <c r="LI258" s="71"/>
      <c r="LJ258" s="71"/>
      <c r="LK258" s="71"/>
      <c r="LL258" s="71"/>
      <c r="LM258" s="71"/>
      <c r="LN258" s="71"/>
      <c r="LO258" s="71"/>
      <c r="LP258" s="71"/>
      <c r="LQ258" s="71"/>
    </row>
    <row r="259" spans="1:329" ht="6" customHeight="1" x14ac:dyDescent="0.25">
      <c r="A259" s="80"/>
      <c r="B259" s="305">
        <f t="shared" si="456"/>
        <v>245</v>
      </c>
      <c r="C259" s="96" t="s">
        <v>785</v>
      </c>
      <c r="D259" s="96" t="s">
        <v>806</v>
      </c>
      <c r="E259" s="71"/>
      <c r="F259" s="260"/>
      <c r="G259" s="261"/>
      <c r="H259" s="262"/>
      <c r="I259" s="260"/>
      <c r="J259" s="261"/>
      <c r="K259" s="262"/>
      <c r="L259" s="260"/>
      <c r="M259" s="261"/>
      <c r="N259" s="262"/>
      <c r="O259" s="260"/>
      <c r="P259" s="261"/>
      <c r="Q259" s="262"/>
      <c r="R259" s="260"/>
      <c r="S259" s="261"/>
      <c r="T259" s="262"/>
      <c r="U259" s="260"/>
      <c r="V259" s="261"/>
      <c r="W259" s="262"/>
      <c r="X259" s="260"/>
      <c r="Y259" s="261"/>
      <c r="Z259" s="262"/>
      <c r="AA259" s="260"/>
      <c r="AB259" s="261"/>
      <c r="AC259" s="262"/>
      <c r="AD259" s="260"/>
      <c r="AE259" s="261"/>
      <c r="AF259" s="262"/>
      <c r="AG259" s="260"/>
      <c r="AH259" s="261"/>
      <c r="AI259" s="262"/>
      <c r="AJ259" s="260"/>
      <c r="AK259" s="261"/>
      <c r="AL259" s="262"/>
      <c r="AM259" s="260"/>
      <c r="AN259" s="261"/>
      <c r="AO259" s="262"/>
      <c r="AP259" s="283"/>
      <c r="AQ259" s="356"/>
      <c r="AR259" s="351"/>
      <c r="AS259" s="283"/>
      <c r="AT259" s="356"/>
      <c r="AU259" s="351"/>
      <c r="AV259" s="260"/>
      <c r="AW259" s="261"/>
      <c r="AX259" s="262"/>
      <c r="AY259" s="260"/>
      <c r="AZ259" s="261"/>
      <c r="BA259" s="262"/>
      <c r="BB259" s="260"/>
      <c r="BC259" s="261"/>
      <c r="BD259" s="262"/>
      <c r="BE259" s="260"/>
      <c r="BF259" s="261"/>
      <c r="BG259" s="262"/>
      <c r="BH259" s="260"/>
      <c r="BI259" s="261"/>
      <c r="BJ259" s="262"/>
      <c r="BK259" s="260"/>
      <c r="BL259" s="261"/>
      <c r="BM259" s="262"/>
      <c r="BN259" s="260"/>
      <c r="BO259" s="261"/>
      <c r="BP259" s="262"/>
      <c r="BQ259" s="260"/>
      <c r="BR259" s="261"/>
      <c r="BS259" s="262"/>
      <c r="BT259" s="260"/>
      <c r="BU259" s="261"/>
      <c r="BV259" s="262"/>
      <c r="BW259" s="260"/>
      <c r="BX259" s="261"/>
      <c r="BY259" s="262"/>
      <c r="BZ259" s="260"/>
      <c r="CA259" s="261"/>
      <c r="CB259" s="262"/>
      <c r="CC259" s="260"/>
      <c r="CD259" s="261"/>
      <c r="CE259" s="262"/>
      <c r="CF259" s="376" t="s">
        <v>2</v>
      </c>
      <c r="CG259" s="229"/>
      <c r="CH259" s="230"/>
      <c r="CI259" s="7" t="str">
        <f t="shared" si="361"/>
        <v/>
      </c>
      <c r="CJ259" s="7" t="str">
        <f t="shared" si="362"/>
        <v/>
      </c>
      <c r="CK259" s="7" t="str">
        <f t="shared" si="363"/>
        <v/>
      </c>
      <c r="CL259" s="7" t="str">
        <f t="shared" si="364"/>
        <v/>
      </c>
      <c r="CM259" s="7" t="str">
        <f t="shared" si="365"/>
        <v/>
      </c>
      <c r="CN259" s="7" t="str">
        <f t="shared" si="366"/>
        <v/>
      </c>
      <c r="CO259" s="7" t="str">
        <f t="shared" si="367"/>
        <v/>
      </c>
      <c r="CP259" s="7" t="str">
        <f t="shared" si="368"/>
        <v/>
      </c>
      <c r="CQ259" s="7" t="str">
        <f t="shared" si="369"/>
        <v/>
      </c>
      <c r="CR259" s="7" t="str">
        <f t="shared" si="370"/>
        <v/>
      </c>
      <c r="CS259" s="7" t="str">
        <f t="shared" si="371"/>
        <v/>
      </c>
      <c r="CT259" s="7" t="str">
        <f t="shared" si="372"/>
        <v/>
      </c>
      <c r="CU259" s="7" t="str">
        <f t="shared" si="373"/>
        <v/>
      </c>
      <c r="CV259" s="7" t="str">
        <f t="shared" si="374"/>
        <v/>
      </c>
      <c r="CW259" s="7" t="str">
        <f t="shared" si="375"/>
        <v/>
      </c>
      <c r="CX259" s="7">
        <f t="shared" si="376"/>
        <v>54</v>
      </c>
      <c r="CY259" s="7" t="str">
        <f t="shared" si="377"/>
        <v/>
      </c>
      <c r="CZ259" s="7" t="str">
        <f t="shared" si="378"/>
        <v/>
      </c>
      <c r="DA259" s="7" t="str">
        <f t="shared" si="379"/>
        <v/>
      </c>
      <c r="DB259" s="7" t="str">
        <f t="shared" si="380"/>
        <v/>
      </c>
      <c r="DC259" s="7" t="str">
        <f t="shared" si="381"/>
        <v/>
      </c>
      <c r="DD259" s="7" t="str">
        <f t="shared" si="382"/>
        <v/>
      </c>
      <c r="DE259" s="7" t="str">
        <f t="shared" si="383"/>
        <v/>
      </c>
      <c r="DF259" s="7" t="str">
        <f t="shared" si="384"/>
        <v/>
      </c>
      <c r="DG259" s="7" t="str">
        <f t="shared" si="385"/>
        <v/>
      </c>
      <c r="DH259" s="7" t="str">
        <f t="shared" si="386"/>
        <v/>
      </c>
      <c r="DI259" s="65" t="s">
        <v>2</v>
      </c>
      <c r="DJ259" s="309" t="str">
        <f t="shared" si="387"/>
        <v>-</v>
      </c>
      <c r="DK259" s="309" t="str">
        <f t="shared" si="388"/>
        <v>-</v>
      </c>
      <c r="DL259" s="309" t="str">
        <f t="shared" si="389"/>
        <v>-</v>
      </c>
      <c r="DM259" s="309" t="str">
        <f t="shared" si="390"/>
        <v>-</v>
      </c>
      <c r="DN259" s="309" t="str">
        <f t="shared" si="391"/>
        <v>-</v>
      </c>
      <c r="DO259" s="309" t="str">
        <f t="shared" si="392"/>
        <v>-</v>
      </c>
      <c r="DP259" s="309" t="str">
        <f t="shared" si="393"/>
        <v>-</v>
      </c>
      <c r="DQ259" s="309" t="str">
        <f t="shared" si="394"/>
        <v>-</v>
      </c>
      <c r="DR259" s="309" t="str">
        <f t="shared" si="395"/>
        <v>-</v>
      </c>
      <c r="DS259" s="309" t="str">
        <f t="shared" si="396"/>
        <v>-</v>
      </c>
      <c r="DT259" s="309" t="str">
        <f t="shared" si="397"/>
        <v>-</v>
      </c>
      <c r="DU259" s="309" t="str">
        <f t="shared" si="398"/>
        <v>-</v>
      </c>
      <c r="DV259" s="309" t="str">
        <f t="shared" si="399"/>
        <v>-</v>
      </c>
      <c r="DW259" s="309" t="str">
        <f t="shared" si="400"/>
        <v>-</v>
      </c>
      <c r="DX259" s="309" t="str">
        <f t="shared" si="401"/>
        <v>-</v>
      </c>
      <c r="DY259" s="309" t="str">
        <f t="shared" si="402"/>
        <v>ghb_ts</v>
      </c>
      <c r="DZ259" s="309" t="str">
        <f t="shared" si="403"/>
        <v>-</v>
      </c>
      <c r="EA259" s="309" t="str">
        <f t="shared" si="404"/>
        <v>-</v>
      </c>
      <c r="EB259" s="309" t="str">
        <f t="shared" si="405"/>
        <v>-</v>
      </c>
      <c r="EC259" s="309" t="str">
        <f t="shared" si="406"/>
        <v>-</v>
      </c>
      <c r="ED259" s="309" t="str">
        <f t="shared" si="407"/>
        <v>-</v>
      </c>
      <c r="EE259" s="309" t="str">
        <f t="shared" si="408"/>
        <v>-</v>
      </c>
      <c r="EF259" s="309" t="str">
        <f t="shared" si="409"/>
        <v>-</v>
      </c>
      <c r="EG259" s="309" t="str">
        <f t="shared" si="410"/>
        <v>-</v>
      </c>
      <c r="EH259" s="309" t="str">
        <f t="shared" si="411"/>
        <v>-</v>
      </c>
      <c r="EI259" s="309" t="str">
        <f t="shared" si="412"/>
        <v>-</v>
      </c>
      <c r="EJ259" s="7"/>
      <c r="EK259" s="7"/>
      <c r="EL259" s="7"/>
      <c r="EM259" s="34"/>
      <c r="EN259" s="66" t="str">
        <f t="shared" si="413"/>
        <v>-</v>
      </c>
      <c r="EO259" s="66" t="str">
        <f t="shared" si="414"/>
        <v>-</v>
      </c>
      <c r="EP259" s="66" t="str">
        <f t="shared" si="415"/>
        <v>-</v>
      </c>
      <c r="EQ259" s="66" t="str">
        <f t="shared" si="416"/>
        <v>-</v>
      </c>
      <c r="ER259" s="66" t="str">
        <f t="shared" si="417"/>
        <v>-</v>
      </c>
      <c r="ES259" s="66" t="str">
        <f t="shared" si="418"/>
        <v>-</v>
      </c>
      <c r="ET259" s="66" t="str">
        <f t="shared" si="419"/>
        <v>-</v>
      </c>
      <c r="EU259" s="66" t="str">
        <f t="shared" si="420"/>
        <v>-</v>
      </c>
      <c r="EV259" s="66" t="str">
        <f t="shared" si="421"/>
        <v>-</v>
      </c>
      <c r="EW259" s="66" t="str">
        <f t="shared" si="422"/>
        <v>-</v>
      </c>
      <c r="EX259" s="66" t="str">
        <f t="shared" si="423"/>
        <v>-</v>
      </c>
      <c r="EY259" s="66" t="str">
        <f t="shared" si="424"/>
        <v>-</v>
      </c>
      <c r="EZ259" s="66" t="str">
        <f t="shared" si="425"/>
        <v>-</v>
      </c>
      <c r="FA259" s="66" t="str">
        <f t="shared" si="426"/>
        <v>-</v>
      </c>
      <c r="FB259" s="66" t="str">
        <f t="shared" si="427"/>
        <v>-</v>
      </c>
      <c r="FC259" s="66" t="str">
        <f t="shared" si="428"/>
        <v>d</v>
      </c>
      <c r="FD259" s="66" t="str">
        <f t="shared" si="429"/>
        <v>-</v>
      </c>
      <c r="FE259" s="66" t="str">
        <f t="shared" si="430"/>
        <v>-</v>
      </c>
      <c r="FF259" s="66" t="str">
        <f t="shared" si="431"/>
        <v>-</v>
      </c>
      <c r="FG259" s="66" t="str">
        <f t="shared" si="432"/>
        <v>-</v>
      </c>
      <c r="FH259" s="66" t="str">
        <f t="shared" si="433"/>
        <v>-</v>
      </c>
      <c r="FI259" s="66" t="str">
        <f t="shared" si="434"/>
        <v>-</v>
      </c>
      <c r="FJ259" s="66" t="str">
        <f t="shared" si="435"/>
        <v>-</v>
      </c>
      <c r="FK259" s="66" t="str">
        <f t="shared" si="436"/>
        <v>-</v>
      </c>
      <c r="FL259" s="66" t="str">
        <f t="shared" si="437"/>
        <v>-</v>
      </c>
      <c r="FM259" s="66" t="str">
        <f t="shared" si="438"/>
        <v>-</v>
      </c>
      <c r="FN259" s="7"/>
      <c r="FO259" s="7"/>
      <c r="FP259" s="7"/>
      <c r="FQ259" s="97"/>
      <c r="FR259" s="71"/>
      <c r="FS259" s="7">
        <f>IF(ISNUMBER(INDEX($CI$15:$DI$314,$B259,GC$5)),MAX(FS$14:FS258)+1,0)</f>
        <v>0</v>
      </c>
      <c r="FT259" s="7" t="str">
        <f t="shared" si="439"/>
        <v/>
      </c>
      <c r="FU259" s="7" t="str">
        <f t="shared" si="440"/>
        <v/>
      </c>
      <c r="FV259" s="291">
        <f t="shared" si="441"/>
        <v>245</v>
      </c>
      <c r="FW259" s="291" t="str">
        <f t="shared" si="442"/>
        <v/>
      </c>
      <c r="FX259" s="291"/>
      <c r="FY259" s="85" t="str">
        <f t="shared" si="443"/>
        <v/>
      </c>
      <c r="FZ259" s="338">
        <f t="shared" si="444"/>
        <v>0</v>
      </c>
      <c r="GA259" s="316" t="str">
        <f t="shared" si="445"/>
        <v/>
      </c>
      <c r="GB259" s="28" t="str">
        <f t="shared" si="446"/>
        <v/>
      </c>
      <c r="GC259" s="243"/>
      <c r="GD259" s="72"/>
      <c r="GE259" s="72"/>
      <c r="GF259" s="72"/>
      <c r="GG259" s="72"/>
      <c r="GH259" s="72"/>
      <c r="GI259" s="72"/>
      <c r="GJ259" s="72"/>
      <c r="GK259" s="72"/>
      <c r="GL259" s="72"/>
      <c r="GM259" s="72"/>
      <c r="GN259" s="72"/>
      <c r="GO259" s="72"/>
      <c r="GP259" s="72"/>
      <c r="GQ259" s="72"/>
      <c r="GR259" s="339" t="str">
        <f>IF(ISNUMBER(IF259),INDEX($GA$15:$GA$313,MATCH(IF259,$IE$15:$IE$190,0),1),"")</f>
        <v/>
      </c>
      <c r="GS259" s="341" t="str">
        <f t="shared" si="448"/>
        <v/>
      </c>
      <c r="GT259" s="340" t="str">
        <f t="shared" si="449"/>
        <v/>
      </c>
      <c r="GU259" s="72"/>
      <c r="GV259" s="72"/>
      <c r="GW259" s="72"/>
      <c r="GX259" s="72"/>
      <c r="GY259" s="72"/>
      <c r="GZ259" s="71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293">
        <f>IF(HA259&lt;&gt;"",MAX(HN$14:HN258)+1,0)</f>
        <v>0</v>
      </c>
      <c r="HO259" s="293">
        <f>IF(HB259&lt;&gt;"",MAX(HO$14:HO258)+1,0)</f>
        <v>0</v>
      </c>
      <c r="HP259" s="293">
        <f>IF(HC259&lt;&gt;"",MAX(HP$14:HP258)+1,0)</f>
        <v>0</v>
      </c>
      <c r="HQ259" s="293">
        <f>IF(HD259&lt;&gt;"",MAX(HQ$14:HQ258)+1,0)</f>
        <v>0</v>
      </c>
      <c r="HR259" s="293">
        <f>IF(HE259&lt;&gt;"",MAX(HR$14:HR258)+1,0)</f>
        <v>0</v>
      </c>
      <c r="HS259" s="293">
        <f>IF(HF259&lt;&gt;"",MAX(HS$14:HS258)+1,0)</f>
        <v>0</v>
      </c>
      <c r="HT259" s="293">
        <f>IF(HG259&lt;&gt;"",MAX(HT$14:HT258)+1,0)</f>
        <v>0</v>
      </c>
      <c r="HU259" s="293">
        <f>IF(HH259&lt;&gt;"",MAX(HU$14:HU258)+1,0)</f>
        <v>0</v>
      </c>
      <c r="HV259" s="293">
        <f>IF(HI259&lt;&gt;"",MAX(HV$14:HV258)+1,0)</f>
        <v>0</v>
      </c>
      <c r="HW259" s="293">
        <f>IF(HJ259&lt;&gt;"",MAX(HW$14:HW258)+1,0)</f>
        <v>0</v>
      </c>
      <c r="HX259" s="293">
        <f>IF(HK259&lt;&gt;"",MAX(HX$14:HX258)+1,0)</f>
        <v>0</v>
      </c>
      <c r="HY259" s="293">
        <f>IF(HL259&lt;&gt;"",MAX(HY$14:HY258)+1,0)</f>
        <v>0</v>
      </c>
      <c r="HZ259" s="75" t="str">
        <f t="shared" si="450"/>
        <v/>
      </c>
      <c r="IA259" s="75" t="str">
        <f t="shared" si="451"/>
        <v/>
      </c>
      <c r="IB259" s="75" t="str">
        <f t="shared" si="452"/>
        <v/>
      </c>
      <c r="IC259" s="75" t="str">
        <f t="shared" si="453"/>
        <v/>
      </c>
      <c r="ID259" s="395" t="str">
        <f t="shared" si="454"/>
        <v/>
      </c>
      <c r="IE259" s="394">
        <f>IF(ISNUMBER(MATCH(GA259,$IC$15:$IC$313,0)),0,MAX(IE$14:IE258)+1)</f>
        <v>0</v>
      </c>
      <c r="IF259" s="394" t="str">
        <f t="shared" si="455"/>
        <v/>
      </c>
      <c r="IG259" s="383"/>
      <c r="IH259" s="80"/>
      <c r="II259" s="19"/>
      <c r="IJ259" s="282"/>
      <c r="IK259" s="71"/>
      <c r="IL259" s="19"/>
      <c r="IM259" s="19"/>
      <c r="IN259" s="19"/>
      <c r="IO259" s="19"/>
      <c r="IP259" s="19"/>
      <c r="IQ259" s="19"/>
      <c r="IR259" s="19"/>
      <c r="IS259" s="19"/>
      <c r="IT259" s="19"/>
      <c r="IU259" s="19"/>
      <c r="IV259" s="19"/>
      <c r="IW259" s="19"/>
      <c r="IX259" s="19"/>
      <c r="IY259" s="19"/>
      <c r="IZ259" s="19"/>
      <c r="JW259" s="71"/>
      <c r="JX259" s="293" t="str">
        <f>IF(AND(ISNUMBER(JX$14),ISNUMBER(MATCH($IC259,DJ$15:DJ$313,0))),$IC259,"")</f>
        <v/>
      </c>
      <c r="JY259" s="293" t="str">
        <f>IF(AND(ISNUMBER(JY$14),ISNUMBER(MATCH($IC259,DK$15:DK$313,0))),$IC259,"")</f>
        <v/>
      </c>
      <c r="JZ259" s="293" t="str">
        <f>IF(AND(ISNUMBER(JZ$14),ISNUMBER(MATCH($IC259,DL$15:DL$313,0))),$IC259,"")</f>
        <v/>
      </c>
      <c r="KA259" s="293" t="str">
        <f>IF(AND(ISNUMBER(KA$14),ISNUMBER(MATCH($IC259,DM$15:DM$313,0))),$IC259,"")</f>
        <v/>
      </c>
      <c r="KB259" s="293" t="str">
        <f>IF(AND(ISNUMBER(KB$14),ISNUMBER(MATCH($IC259,DN$15:DN$313,0))),$IC259,"")</f>
        <v/>
      </c>
      <c r="KC259" s="293" t="str">
        <f>IF(AND(ISNUMBER(KC$14),ISNUMBER(MATCH($IC259,DO$15:DO$313,0))),$IC259,"")</f>
        <v/>
      </c>
      <c r="KD259" s="293" t="str">
        <f>IF(AND(ISNUMBER(KD$14),ISNUMBER(MATCH($IC259,DP$15:DP$313,0))),$IC259,"")</f>
        <v/>
      </c>
      <c r="KE259" s="293" t="str">
        <f>IF(AND(ISNUMBER(KE$14),ISNUMBER(MATCH($IC259,DQ$15:DQ$313,0))),$IC259,"")</f>
        <v/>
      </c>
      <c r="KF259" s="293" t="str">
        <f>IF(AND(ISNUMBER(KF$14),ISNUMBER(MATCH($IC259,DR$15:DR$313,0))),$IC259,"")</f>
        <v/>
      </c>
      <c r="KG259" s="293" t="str">
        <f>IF(AND(ISNUMBER(KG$14),ISNUMBER(MATCH($IC259,DS$15:DS$313,0))),$IC259,"")</f>
        <v/>
      </c>
      <c r="KH259" s="293" t="str">
        <f>IF(AND(ISNUMBER(KH$14),ISNUMBER(MATCH($IC259,DT$15:DT$313,0))),$IC259,"")</f>
        <v/>
      </c>
      <c r="KI259" s="293" t="str">
        <f>IF(AND(ISNUMBER(KI$14),ISNUMBER(MATCH($IC259,DU$15:DU$313,0))),$IC259,"")</f>
        <v/>
      </c>
      <c r="KJ259" s="293" t="str">
        <f>IF(AND(ISNUMBER(KJ$14),ISNUMBER(MATCH($IC259,DV$15:DV$313,0))),$IC259,"")</f>
        <v/>
      </c>
      <c r="KK259" s="293" t="str">
        <f>IF(AND(ISNUMBER(KK$14),ISNUMBER(MATCH($IC259,DW$15:DW$313,0))),$IC259,"")</f>
        <v/>
      </c>
      <c r="KL259" s="293" t="str">
        <f>IF(AND(ISNUMBER(KL$14),ISNUMBER(MATCH($IC259,DX$15:DX$313,0))),$IC259,"")</f>
        <v/>
      </c>
      <c r="KM259" s="293" t="str">
        <f>IF(AND(ISNUMBER(KM$14),ISNUMBER(MATCH($IC259,DY$15:DY$313,0))),$IC259,"")</f>
        <v/>
      </c>
      <c r="KN259" s="293" t="str">
        <f>IF(AND(ISNUMBER(KN$14),ISNUMBER(MATCH($IC259,DZ$15:DZ$313,0))),$IC259,"")</f>
        <v/>
      </c>
      <c r="KO259" s="293" t="str">
        <f>IF(AND(ISNUMBER(KO$14),ISNUMBER(MATCH($IC259,EA$15:EA$313,0))),$IC259,"")</f>
        <v/>
      </c>
      <c r="KP259" s="293" t="str">
        <f>IF(AND(ISNUMBER(KP$14),ISNUMBER(MATCH($IC259,EB$15:EB$313,0))),$IC259,"")</f>
        <v/>
      </c>
      <c r="KQ259" s="293" t="str">
        <f>IF(AND(ISNUMBER(KQ$14),ISNUMBER(MATCH($IC259,EC$15:EC$313,0))),$IC259,"")</f>
        <v/>
      </c>
      <c r="KR259" s="293" t="str">
        <f>IF(AND(ISNUMBER(KR$14),ISNUMBER(MATCH($IC259,ED$15:ED$313,0))),$IC259,"")</f>
        <v/>
      </c>
      <c r="KS259" s="293" t="str">
        <f>IF(AND(ISNUMBER(KS$14),ISNUMBER(MATCH($IC259,EE$15:EE$313,0))),$IC259,"")</f>
        <v/>
      </c>
      <c r="KT259" s="293" t="str">
        <f>IF(AND(ISNUMBER(KT$14),ISNUMBER(MATCH($IC259,EF$15:EF$313,0))),$IC259,"")</f>
        <v/>
      </c>
      <c r="KU259" s="293" t="str">
        <f>IF(AND(ISNUMBER(KU$14),ISNUMBER(MATCH($IC259,EG$15:EG$313,0))),$IC259,"")</f>
        <v/>
      </c>
      <c r="KV259" s="293" t="str">
        <f>IF(AND(ISNUMBER(KV$14),ISNUMBER(MATCH($IC259,EH$15:EH$313,0))),$IC259,"")</f>
        <v/>
      </c>
      <c r="KW259" s="293" t="str">
        <f>IF(AND(ISNUMBER(KW$14),ISNUMBER(MATCH($IC259,EI$15:EI$313,0))),$IC259,"")</f>
        <v/>
      </c>
      <c r="KX259" s="293" t="str">
        <f>IF(AND(ISNUMBER(KX$14),ISNUMBER(MATCH($IC259,EJ$15:EJ$313,0))),$IC259,"")</f>
        <v/>
      </c>
      <c r="KY259" s="293" t="str">
        <f>IF(AND(ISNUMBER(KY$14),ISNUMBER(MATCH($IC259,EK$15:EK$313,0))),$IC259,"")</f>
        <v/>
      </c>
      <c r="KZ259" s="293"/>
      <c r="LA259" s="293"/>
      <c r="LB259" s="293"/>
      <c r="LC259" s="75">
        <f>COUNTIF(JX259:KY259,"="&amp;IC259)</f>
        <v>0</v>
      </c>
      <c r="LD259" s="71"/>
      <c r="LE259" s="71"/>
      <c r="LF259" s="71"/>
      <c r="LG259" s="71"/>
      <c r="LH259" s="71"/>
      <c r="LI259" s="71"/>
      <c r="LJ259" s="71"/>
      <c r="LK259" s="71"/>
      <c r="LL259" s="71"/>
      <c r="LM259" s="71"/>
      <c r="LN259" s="71"/>
      <c r="LO259" s="71"/>
      <c r="LP259" s="71"/>
      <c r="LQ259" s="71"/>
    </row>
    <row r="260" spans="1:329" ht="6" customHeight="1" x14ac:dyDescent="0.25">
      <c r="A260" s="80"/>
      <c r="B260" s="305">
        <f t="shared" si="456"/>
        <v>246</v>
      </c>
      <c r="C260" s="96" t="s">
        <v>797</v>
      </c>
      <c r="D260" s="96" t="s">
        <v>777</v>
      </c>
      <c r="E260" s="71"/>
      <c r="F260" s="260"/>
      <c r="G260" s="261"/>
      <c r="H260" s="262"/>
      <c r="I260" s="260"/>
      <c r="J260" s="261"/>
      <c r="K260" s="262"/>
      <c r="L260" s="260"/>
      <c r="M260" s="261"/>
      <c r="N260" s="262"/>
      <c r="O260" s="260"/>
      <c r="P260" s="261"/>
      <c r="Q260" s="262"/>
      <c r="R260" s="260"/>
      <c r="S260" s="261"/>
      <c r="T260" s="262"/>
      <c r="U260" s="260"/>
      <c r="V260" s="261"/>
      <c r="W260" s="262"/>
      <c r="X260" s="260"/>
      <c r="Y260" s="261"/>
      <c r="Z260" s="262"/>
      <c r="AA260" s="260"/>
      <c r="AB260" s="261"/>
      <c r="AC260" s="262"/>
      <c r="AD260" s="260"/>
      <c r="AE260" s="261"/>
      <c r="AF260" s="262"/>
      <c r="AG260" s="260"/>
      <c r="AH260" s="261"/>
      <c r="AI260" s="262"/>
      <c r="AJ260" s="260"/>
      <c r="AK260" s="261"/>
      <c r="AL260" s="262"/>
      <c r="AM260" s="260"/>
      <c r="AN260" s="261"/>
      <c r="AO260" s="262"/>
      <c r="AP260" s="283"/>
      <c r="AQ260" s="356"/>
      <c r="AR260" s="351"/>
      <c r="AS260" s="283"/>
      <c r="AT260" s="356"/>
      <c r="AU260" s="351"/>
      <c r="AV260" s="260"/>
      <c r="AW260" s="261"/>
      <c r="AX260" s="262"/>
      <c r="AY260" s="260"/>
      <c r="AZ260" s="261"/>
      <c r="BA260" s="262"/>
      <c r="BB260" s="260"/>
      <c r="BC260" s="261"/>
      <c r="BD260" s="262"/>
      <c r="BE260" s="260"/>
      <c r="BF260" s="261"/>
      <c r="BG260" s="262"/>
      <c r="BH260" s="260"/>
      <c r="BI260" s="261"/>
      <c r="BJ260" s="262"/>
      <c r="BK260" s="260"/>
      <c r="BL260" s="261"/>
      <c r="BM260" s="262"/>
      <c r="BN260" s="260"/>
      <c r="BO260" s="261"/>
      <c r="BP260" s="262"/>
      <c r="BQ260" s="260"/>
      <c r="BR260" s="261"/>
      <c r="BS260" s="262"/>
      <c r="BT260" s="260"/>
      <c r="BU260" s="261"/>
      <c r="BV260" s="262"/>
      <c r="BW260" s="260"/>
      <c r="BX260" s="261"/>
      <c r="BY260" s="262"/>
      <c r="BZ260" s="260"/>
      <c r="CA260" s="261"/>
      <c r="CB260" s="262"/>
      <c r="CC260" s="260"/>
      <c r="CD260" s="261"/>
      <c r="CE260" s="262"/>
      <c r="CF260" s="376" t="s">
        <v>2</v>
      </c>
      <c r="CG260" s="229"/>
      <c r="CH260" s="230"/>
      <c r="CI260" s="7" t="str">
        <f t="shared" si="361"/>
        <v/>
      </c>
      <c r="CJ260" s="7" t="str">
        <f t="shared" si="362"/>
        <v/>
      </c>
      <c r="CK260" s="7" t="str">
        <f t="shared" si="363"/>
        <v/>
      </c>
      <c r="CL260" s="7" t="str">
        <f t="shared" si="364"/>
        <v/>
      </c>
      <c r="CM260" s="7" t="str">
        <f t="shared" si="365"/>
        <v/>
      </c>
      <c r="CN260" s="7" t="str">
        <f t="shared" si="366"/>
        <v/>
      </c>
      <c r="CO260" s="7" t="str">
        <f t="shared" si="367"/>
        <v/>
      </c>
      <c r="CP260" s="7" t="str">
        <f t="shared" si="368"/>
        <v/>
      </c>
      <c r="CQ260" s="7" t="str">
        <f t="shared" si="369"/>
        <v/>
      </c>
      <c r="CR260" s="7" t="str">
        <f t="shared" si="370"/>
        <v/>
      </c>
      <c r="CS260" s="7" t="str">
        <f t="shared" si="371"/>
        <v/>
      </c>
      <c r="CT260" s="7" t="str">
        <f t="shared" si="372"/>
        <v/>
      </c>
      <c r="CU260" s="7" t="str">
        <f t="shared" si="373"/>
        <v/>
      </c>
      <c r="CV260" s="7" t="str">
        <f t="shared" si="374"/>
        <v/>
      </c>
      <c r="CW260" s="7" t="str">
        <f t="shared" si="375"/>
        <v/>
      </c>
      <c r="CX260" s="7">
        <f t="shared" si="376"/>
        <v>23</v>
      </c>
      <c r="CY260" s="7" t="str">
        <f t="shared" si="377"/>
        <v/>
      </c>
      <c r="CZ260" s="7" t="str">
        <f t="shared" si="378"/>
        <v/>
      </c>
      <c r="DA260" s="7" t="str">
        <f t="shared" si="379"/>
        <v/>
      </c>
      <c r="DB260" s="7" t="str">
        <f t="shared" si="380"/>
        <v/>
      </c>
      <c r="DC260" s="7" t="str">
        <f t="shared" si="381"/>
        <v/>
      </c>
      <c r="DD260" s="7" t="str">
        <f t="shared" si="382"/>
        <v/>
      </c>
      <c r="DE260" s="7" t="str">
        <f t="shared" si="383"/>
        <v/>
      </c>
      <c r="DF260" s="7" t="str">
        <f t="shared" si="384"/>
        <v/>
      </c>
      <c r="DG260" s="7" t="str">
        <f t="shared" si="385"/>
        <v/>
      </c>
      <c r="DH260" s="7" t="str">
        <f t="shared" si="386"/>
        <v/>
      </c>
      <c r="DI260" s="65" t="s">
        <v>2</v>
      </c>
      <c r="DJ260" s="309" t="str">
        <f t="shared" si="387"/>
        <v>-</v>
      </c>
      <c r="DK260" s="309" t="str">
        <f t="shared" si="388"/>
        <v>-</v>
      </c>
      <c r="DL260" s="309" t="str">
        <f t="shared" si="389"/>
        <v>-</v>
      </c>
      <c r="DM260" s="309" t="str">
        <f t="shared" si="390"/>
        <v>-</v>
      </c>
      <c r="DN260" s="309" t="str">
        <f t="shared" si="391"/>
        <v>-</v>
      </c>
      <c r="DO260" s="309" t="str">
        <f t="shared" si="392"/>
        <v>-</v>
      </c>
      <c r="DP260" s="309" t="str">
        <f t="shared" si="393"/>
        <v>-</v>
      </c>
      <c r="DQ260" s="309" t="str">
        <f t="shared" si="394"/>
        <v>-</v>
      </c>
      <c r="DR260" s="309" t="str">
        <f t="shared" si="395"/>
        <v>-</v>
      </c>
      <c r="DS260" s="309" t="str">
        <f t="shared" si="396"/>
        <v>-</v>
      </c>
      <c r="DT260" s="309" t="str">
        <f t="shared" si="397"/>
        <v>-</v>
      </c>
      <c r="DU260" s="309" t="str">
        <f t="shared" si="398"/>
        <v>-</v>
      </c>
      <c r="DV260" s="309" t="str">
        <f t="shared" si="399"/>
        <v>-</v>
      </c>
      <c r="DW260" s="309" t="str">
        <f t="shared" si="400"/>
        <v>-</v>
      </c>
      <c r="DX260" s="309" t="str">
        <f t="shared" si="401"/>
        <v>-</v>
      </c>
      <c r="DY260" s="309" t="str">
        <f t="shared" si="402"/>
        <v>evt_spd</v>
      </c>
      <c r="DZ260" s="309" t="str">
        <f t="shared" si="403"/>
        <v>-</v>
      </c>
      <c r="EA260" s="309" t="str">
        <f t="shared" si="404"/>
        <v>-</v>
      </c>
      <c r="EB260" s="309" t="str">
        <f t="shared" si="405"/>
        <v>-</v>
      </c>
      <c r="EC260" s="309" t="str">
        <f t="shared" si="406"/>
        <v>-</v>
      </c>
      <c r="ED260" s="309" t="str">
        <f t="shared" si="407"/>
        <v>-</v>
      </c>
      <c r="EE260" s="309" t="str">
        <f t="shared" si="408"/>
        <v>-</v>
      </c>
      <c r="EF260" s="309" t="str">
        <f t="shared" si="409"/>
        <v>-</v>
      </c>
      <c r="EG260" s="309" t="str">
        <f t="shared" si="410"/>
        <v>-</v>
      </c>
      <c r="EH260" s="309" t="str">
        <f t="shared" si="411"/>
        <v>-</v>
      </c>
      <c r="EI260" s="309" t="str">
        <f t="shared" si="412"/>
        <v>-</v>
      </c>
      <c r="EJ260" s="7"/>
      <c r="EK260" s="7"/>
      <c r="EL260" s="7"/>
      <c r="EM260" s="34"/>
      <c r="EN260" s="66" t="str">
        <f t="shared" si="413"/>
        <v>-</v>
      </c>
      <c r="EO260" s="66" t="str">
        <f t="shared" si="414"/>
        <v>-</v>
      </c>
      <c r="EP260" s="66" t="str">
        <f t="shared" si="415"/>
        <v>-</v>
      </c>
      <c r="EQ260" s="66" t="str">
        <f t="shared" si="416"/>
        <v>-</v>
      </c>
      <c r="ER260" s="66" t="str">
        <f t="shared" si="417"/>
        <v>-</v>
      </c>
      <c r="ES260" s="66" t="str">
        <f t="shared" si="418"/>
        <v>-</v>
      </c>
      <c r="ET260" s="66" t="str">
        <f t="shared" si="419"/>
        <v>-</v>
      </c>
      <c r="EU260" s="66" t="str">
        <f t="shared" si="420"/>
        <v>-</v>
      </c>
      <c r="EV260" s="66" t="str">
        <f t="shared" si="421"/>
        <v>-</v>
      </c>
      <c r="EW260" s="66" t="str">
        <f t="shared" si="422"/>
        <v>-</v>
      </c>
      <c r="EX260" s="66" t="str">
        <f t="shared" si="423"/>
        <v>-</v>
      </c>
      <c r="EY260" s="66" t="str">
        <f t="shared" si="424"/>
        <v>-</v>
      </c>
      <c r="EZ260" s="66" t="str">
        <f t="shared" si="425"/>
        <v>-</v>
      </c>
      <c r="FA260" s="66" t="str">
        <f t="shared" si="426"/>
        <v>-</v>
      </c>
      <c r="FB260" s="66" t="str">
        <f t="shared" si="427"/>
        <v>-</v>
      </c>
      <c r="FC260" s="66" t="str">
        <f t="shared" si="428"/>
        <v>---------</v>
      </c>
      <c r="FD260" s="66" t="str">
        <f t="shared" si="429"/>
        <v>-</v>
      </c>
      <c r="FE260" s="66" t="str">
        <f t="shared" si="430"/>
        <v>-</v>
      </c>
      <c r="FF260" s="66" t="str">
        <f t="shared" si="431"/>
        <v>-</v>
      </c>
      <c r="FG260" s="66" t="str">
        <f t="shared" si="432"/>
        <v>-</v>
      </c>
      <c r="FH260" s="66" t="str">
        <f t="shared" si="433"/>
        <v>-</v>
      </c>
      <c r="FI260" s="66" t="str">
        <f t="shared" si="434"/>
        <v>-</v>
      </c>
      <c r="FJ260" s="66" t="str">
        <f t="shared" si="435"/>
        <v>-</v>
      </c>
      <c r="FK260" s="66" t="str">
        <f t="shared" si="436"/>
        <v>-</v>
      </c>
      <c r="FL260" s="66" t="str">
        <f t="shared" si="437"/>
        <v>-</v>
      </c>
      <c r="FM260" s="66" t="str">
        <f t="shared" si="438"/>
        <v>-</v>
      </c>
      <c r="FN260" s="7"/>
      <c r="FO260" s="7"/>
      <c r="FP260" s="7"/>
      <c r="FQ260" s="97"/>
      <c r="FR260" s="71"/>
      <c r="FS260" s="7">
        <f>IF(ISNUMBER(INDEX($CI$15:$DI$314,$B260,GC$5)),MAX(FS$14:FS259)+1,0)</f>
        <v>0</v>
      </c>
      <c r="FT260" s="7" t="str">
        <f t="shared" si="439"/>
        <v/>
      </c>
      <c r="FU260" s="7" t="str">
        <f t="shared" si="440"/>
        <v/>
      </c>
      <c r="FV260" s="291">
        <f t="shared" si="441"/>
        <v>246</v>
      </c>
      <c r="FW260" s="291" t="str">
        <f t="shared" si="442"/>
        <v/>
      </c>
      <c r="FX260" s="291"/>
      <c r="FY260" s="85" t="str">
        <f t="shared" si="443"/>
        <v/>
      </c>
      <c r="FZ260" s="338">
        <f t="shared" si="444"/>
        <v>0</v>
      </c>
      <c r="GA260" s="316" t="str">
        <f t="shared" si="445"/>
        <v/>
      </c>
      <c r="GB260" s="28" t="str">
        <f t="shared" si="446"/>
        <v/>
      </c>
      <c r="GC260" s="243"/>
      <c r="GD260" s="72"/>
      <c r="GE260" s="72"/>
      <c r="GF260" s="72"/>
      <c r="GG260" s="72"/>
      <c r="GH260" s="72"/>
      <c r="GI260" s="72"/>
      <c r="GJ260" s="72"/>
      <c r="GK260" s="72"/>
      <c r="GL260" s="72"/>
      <c r="GM260" s="72"/>
      <c r="GN260" s="72"/>
      <c r="GO260" s="72"/>
      <c r="GP260" s="72"/>
      <c r="GQ260" s="72"/>
      <c r="GR260" s="339" t="str">
        <f>IF(ISNUMBER(IF260),INDEX($GA$15:$GA$313,MATCH(IF260,$IE$15:$IE$190,0),1),"")</f>
        <v/>
      </c>
      <c r="GS260" s="341" t="str">
        <f t="shared" si="448"/>
        <v/>
      </c>
      <c r="GT260" s="340" t="str">
        <f t="shared" si="449"/>
        <v/>
      </c>
      <c r="GU260" s="72"/>
      <c r="GV260" s="72"/>
      <c r="GW260" s="72"/>
      <c r="GX260" s="72"/>
      <c r="GY260" s="72"/>
      <c r="GZ260" s="71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293">
        <f>IF(HA260&lt;&gt;"",MAX(HN$14:HN259)+1,0)</f>
        <v>0</v>
      </c>
      <c r="HO260" s="293">
        <f>IF(HB260&lt;&gt;"",MAX(HO$14:HO259)+1,0)</f>
        <v>0</v>
      </c>
      <c r="HP260" s="293">
        <f>IF(HC260&lt;&gt;"",MAX(HP$14:HP259)+1,0)</f>
        <v>0</v>
      </c>
      <c r="HQ260" s="293">
        <f>IF(HD260&lt;&gt;"",MAX(HQ$14:HQ259)+1,0)</f>
        <v>0</v>
      </c>
      <c r="HR260" s="293">
        <f>IF(HE260&lt;&gt;"",MAX(HR$14:HR259)+1,0)</f>
        <v>0</v>
      </c>
      <c r="HS260" s="293">
        <f>IF(HF260&lt;&gt;"",MAX(HS$14:HS259)+1,0)</f>
        <v>0</v>
      </c>
      <c r="HT260" s="293">
        <f>IF(HG260&lt;&gt;"",MAX(HT$14:HT259)+1,0)</f>
        <v>0</v>
      </c>
      <c r="HU260" s="293">
        <f>IF(HH260&lt;&gt;"",MAX(HU$14:HU259)+1,0)</f>
        <v>0</v>
      </c>
      <c r="HV260" s="293">
        <f>IF(HI260&lt;&gt;"",MAX(HV$14:HV259)+1,0)</f>
        <v>0</v>
      </c>
      <c r="HW260" s="293">
        <f>IF(HJ260&lt;&gt;"",MAX(HW$14:HW259)+1,0)</f>
        <v>0</v>
      </c>
      <c r="HX260" s="293">
        <f>IF(HK260&lt;&gt;"",MAX(HX$14:HX259)+1,0)</f>
        <v>0</v>
      </c>
      <c r="HY260" s="293">
        <f>IF(HL260&lt;&gt;"",MAX(HY$14:HY259)+1,0)</f>
        <v>0</v>
      </c>
      <c r="HZ260" s="75" t="str">
        <f t="shared" si="450"/>
        <v/>
      </c>
      <c r="IA260" s="75" t="str">
        <f t="shared" si="451"/>
        <v/>
      </c>
      <c r="IB260" s="75" t="str">
        <f t="shared" si="452"/>
        <v/>
      </c>
      <c r="IC260" s="75" t="str">
        <f t="shared" si="453"/>
        <v/>
      </c>
      <c r="ID260" s="395" t="str">
        <f t="shared" si="454"/>
        <v/>
      </c>
      <c r="IE260" s="394">
        <f>IF(ISNUMBER(MATCH(GA260,$IC$15:$IC$313,0)),0,MAX(IE$14:IE259)+1)</f>
        <v>0</v>
      </c>
      <c r="IF260" s="394" t="str">
        <f t="shared" si="455"/>
        <v/>
      </c>
      <c r="IG260" s="383"/>
      <c r="IH260" s="80"/>
      <c r="II260" s="19"/>
      <c r="IJ260" s="282"/>
      <c r="IK260" s="71"/>
      <c r="IL260" s="19"/>
      <c r="IM260" s="19"/>
      <c r="IN260" s="19"/>
      <c r="IO260" s="19"/>
      <c r="IP260" s="19"/>
      <c r="IQ260" s="19"/>
      <c r="IR260" s="19"/>
      <c r="IS260" s="19"/>
      <c r="IT260" s="19"/>
      <c r="IU260" s="19"/>
      <c r="IV260" s="19"/>
      <c r="IW260" s="19"/>
      <c r="IX260" s="19"/>
      <c r="IY260" s="19"/>
      <c r="IZ260" s="19"/>
      <c r="JW260" s="71"/>
      <c r="JX260" s="293" t="str">
        <f>IF(AND(ISNUMBER(JX$14),ISNUMBER(MATCH($IC260,DJ$15:DJ$313,0))),$IC260,"")</f>
        <v/>
      </c>
      <c r="JY260" s="293" t="str">
        <f>IF(AND(ISNUMBER(JY$14),ISNUMBER(MATCH($IC260,DK$15:DK$313,0))),$IC260,"")</f>
        <v/>
      </c>
      <c r="JZ260" s="293" t="str">
        <f>IF(AND(ISNUMBER(JZ$14),ISNUMBER(MATCH($IC260,DL$15:DL$313,0))),$IC260,"")</f>
        <v/>
      </c>
      <c r="KA260" s="293" t="str">
        <f>IF(AND(ISNUMBER(KA$14),ISNUMBER(MATCH($IC260,DM$15:DM$313,0))),$IC260,"")</f>
        <v/>
      </c>
      <c r="KB260" s="293" t="str">
        <f>IF(AND(ISNUMBER(KB$14),ISNUMBER(MATCH($IC260,DN$15:DN$313,0))),$IC260,"")</f>
        <v/>
      </c>
      <c r="KC260" s="293" t="str">
        <f>IF(AND(ISNUMBER(KC$14),ISNUMBER(MATCH($IC260,DO$15:DO$313,0))),$IC260,"")</f>
        <v/>
      </c>
      <c r="KD260" s="293" t="str">
        <f>IF(AND(ISNUMBER(KD$14),ISNUMBER(MATCH($IC260,DP$15:DP$313,0))),$IC260,"")</f>
        <v/>
      </c>
      <c r="KE260" s="293" t="str">
        <f>IF(AND(ISNUMBER(KE$14),ISNUMBER(MATCH($IC260,DQ$15:DQ$313,0))),$IC260,"")</f>
        <v/>
      </c>
      <c r="KF260" s="293" t="str">
        <f>IF(AND(ISNUMBER(KF$14),ISNUMBER(MATCH($IC260,DR$15:DR$313,0))),$IC260,"")</f>
        <v/>
      </c>
      <c r="KG260" s="293" t="str">
        <f>IF(AND(ISNUMBER(KG$14),ISNUMBER(MATCH($IC260,DS$15:DS$313,0))),$IC260,"")</f>
        <v/>
      </c>
      <c r="KH260" s="293" t="str">
        <f>IF(AND(ISNUMBER(KH$14),ISNUMBER(MATCH($IC260,DT$15:DT$313,0))),$IC260,"")</f>
        <v/>
      </c>
      <c r="KI260" s="293" t="str">
        <f>IF(AND(ISNUMBER(KI$14),ISNUMBER(MATCH($IC260,DU$15:DU$313,0))),$IC260,"")</f>
        <v/>
      </c>
      <c r="KJ260" s="293" t="str">
        <f>IF(AND(ISNUMBER(KJ$14),ISNUMBER(MATCH($IC260,DV$15:DV$313,0))),$IC260,"")</f>
        <v/>
      </c>
      <c r="KK260" s="293" t="str">
        <f>IF(AND(ISNUMBER(KK$14),ISNUMBER(MATCH($IC260,DW$15:DW$313,0))),$IC260,"")</f>
        <v/>
      </c>
      <c r="KL260" s="293" t="str">
        <f>IF(AND(ISNUMBER(KL$14),ISNUMBER(MATCH($IC260,DX$15:DX$313,0))),$IC260,"")</f>
        <v/>
      </c>
      <c r="KM260" s="293" t="str">
        <f>IF(AND(ISNUMBER(KM$14),ISNUMBER(MATCH($IC260,DY$15:DY$313,0))),$IC260,"")</f>
        <v/>
      </c>
      <c r="KN260" s="293" t="str">
        <f>IF(AND(ISNUMBER(KN$14),ISNUMBER(MATCH($IC260,DZ$15:DZ$313,0))),$IC260,"")</f>
        <v/>
      </c>
      <c r="KO260" s="293" t="str">
        <f>IF(AND(ISNUMBER(KO$14),ISNUMBER(MATCH($IC260,EA$15:EA$313,0))),$IC260,"")</f>
        <v/>
      </c>
      <c r="KP260" s="293" t="str">
        <f>IF(AND(ISNUMBER(KP$14),ISNUMBER(MATCH($IC260,EB$15:EB$313,0))),$IC260,"")</f>
        <v/>
      </c>
      <c r="KQ260" s="293" t="str">
        <f>IF(AND(ISNUMBER(KQ$14),ISNUMBER(MATCH($IC260,EC$15:EC$313,0))),$IC260,"")</f>
        <v/>
      </c>
      <c r="KR260" s="293" t="str">
        <f>IF(AND(ISNUMBER(KR$14),ISNUMBER(MATCH($IC260,ED$15:ED$313,0))),$IC260,"")</f>
        <v/>
      </c>
      <c r="KS260" s="293" t="str">
        <f>IF(AND(ISNUMBER(KS$14),ISNUMBER(MATCH($IC260,EE$15:EE$313,0))),$IC260,"")</f>
        <v/>
      </c>
      <c r="KT260" s="293" t="str">
        <f>IF(AND(ISNUMBER(KT$14),ISNUMBER(MATCH($IC260,EF$15:EF$313,0))),$IC260,"")</f>
        <v/>
      </c>
      <c r="KU260" s="293" t="str">
        <f>IF(AND(ISNUMBER(KU$14),ISNUMBER(MATCH($IC260,EG$15:EG$313,0))),$IC260,"")</f>
        <v/>
      </c>
      <c r="KV260" s="293" t="str">
        <f>IF(AND(ISNUMBER(KV$14),ISNUMBER(MATCH($IC260,EH$15:EH$313,0))),$IC260,"")</f>
        <v/>
      </c>
      <c r="KW260" s="293" t="str">
        <f>IF(AND(ISNUMBER(KW$14),ISNUMBER(MATCH($IC260,EI$15:EI$313,0))),$IC260,"")</f>
        <v/>
      </c>
      <c r="KX260" s="293" t="str">
        <f>IF(AND(ISNUMBER(KX$14),ISNUMBER(MATCH($IC260,EJ$15:EJ$313,0))),$IC260,"")</f>
        <v/>
      </c>
      <c r="KY260" s="293" t="str">
        <f>IF(AND(ISNUMBER(KY$14),ISNUMBER(MATCH($IC260,EK$15:EK$313,0))),$IC260,"")</f>
        <v/>
      </c>
      <c r="KZ260" s="293"/>
      <c r="LA260" s="293"/>
      <c r="LB260" s="293"/>
      <c r="LC260" s="75">
        <f>COUNTIF(JX260:KY260,"="&amp;IC260)</f>
        <v>0</v>
      </c>
      <c r="LD260" s="71"/>
      <c r="LE260" s="71"/>
      <c r="LF260" s="71"/>
      <c r="LG260" s="71"/>
      <c r="LH260" s="71"/>
      <c r="LI260" s="71"/>
      <c r="LJ260" s="71"/>
      <c r="LK260" s="71"/>
      <c r="LL260" s="71"/>
      <c r="LM260" s="71"/>
      <c r="LN260" s="71"/>
      <c r="LO260" s="71"/>
      <c r="LP260" s="71"/>
      <c r="LQ260" s="71"/>
    </row>
    <row r="261" spans="1:329" ht="6" customHeight="1" x14ac:dyDescent="0.25">
      <c r="A261" s="80"/>
      <c r="B261" s="305">
        <f t="shared" si="456"/>
        <v>247</v>
      </c>
      <c r="C261" s="96" t="s">
        <v>787</v>
      </c>
      <c r="D261" s="96" t="s">
        <v>788</v>
      </c>
      <c r="E261" s="71"/>
      <c r="F261" s="260"/>
      <c r="G261" s="261"/>
      <c r="H261" s="262"/>
      <c r="I261" s="260"/>
      <c r="J261" s="261"/>
      <c r="K261" s="262"/>
      <c r="L261" s="260"/>
      <c r="M261" s="261"/>
      <c r="N261" s="262"/>
      <c r="O261" s="260"/>
      <c r="P261" s="261"/>
      <c r="Q261" s="262"/>
      <c r="R261" s="260"/>
      <c r="S261" s="261"/>
      <c r="T261" s="262"/>
      <c r="U261" s="260"/>
      <c r="V261" s="261"/>
      <c r="W261" s="262"/>
      <c r="X261" s="260"/>
      <c r="Y261" s="261"/>
      <c r="Z261" s="262"/>
      <c r="AA261" s="260"/>
      <c r="AB261" s="261"/>
      <c r="AC261" s="262"/>
      <c r="AD261" s="260"/>
      <c r="AE261" s="261"/>
      <c r="AF261" s="262"/>
      <c r="AG261" s="260"/>
      <c r="AH261" s="261"/>
      <c r="AI261" s="262"/>
      <c r="AJ261" s="260"/>
      <c r="AK261" s="261"/>
      <c r="AL261" s="262"/>
      <c r="AM261" s="260"/>
      <c r="AN261" s="261"/>
      <c r="AO261" s="262"/>
      <c r="AP261" s="283"/>
      <c r="AQ261" s="356"/>
      <c r="AR261" s="351"/>
      <c r="AS261" s="283"/>
      <c r="AT261" s="356"/>
      <c r="AU261" s="351"/>
      <c r="AV261" s="260"/>
      <c r="AW261" s="261"/>
      <c r="AX261" s="262"/>
      <c r="AY261" s="260"/>
      <c r="AZ261" s="261"/>
      <c r="BA261" s="262"/>
      <c r="BB261" s="260"/>
      <c r="BC261" s="261"/>
      <c r="BD261" s="262"/>
      <c r="BE261" s="260"/>
      <c r="BF261" s="261"/>
      <c r="BG261" s="262"/>
      <c r="BH261" s="260"/>
      <c r="BI261" s="261"/>
      <c r="BJ261" s="262"/>
      <c r="BK261" s="260"/>
      <c r="BL261" s="261"/>
      <c r="BM261" s="262"/>
      <c r="BN261" s="260"/>
      <c r="BO261" s="261"/>
      <c r="BP261" s="262"/>
      <c r="BQ261" s="260"/>
      <c r="BR261" s="261"/>
      <c r="BS261" s="262"/>
      <c r="BT261" s="260"/>
      <c r="BU261" s="261"/>
      <c r="BV261" s="262"/>
      <c r="BW261" s="260"/>
      <c r="BX261" s="261"/>
      <c r="BY261" s="262"/>
      <c r="BZ261" s="260"/>
      <c r="CA261" s="261"/>
      <c r="CB261" s="262"/>
      <c r="CC261" s="260"/>
      <c r="CD261" s="261"/>
      <c r="CE261" s="262"/>
      <c r="CF261" s="376" t="s">
        <v>2</v>
      </c>
      <c r="CG261" s="229"/>
      <c r="CH261" s="230"/>
      <c r="CI261" s="7" t="str">
        <f t="shared" si="361"/>
        <v/>
      </c>
      <c r="CJ261" s="7" t="str">
        <f t="shared" si="362"/>
        <v/>
      </c>
      <c r="CK261" s="7" t="str">
        <f t="shared" si="363"/>
        <v/>
      </c>
      <c r="CL261" s="7" t="str">
        <f t="shared" si="364"/>
        <v/>
      </c>
      <c r="CM261" s="7" t="str">
        <f t="shared" si="365"/>
        <v/>
      </c>
      <c r="CN261" s="7" t="str">
        <f t="shared" si="366"/>
        <v/>
      </c>
      <c r="CO261" s="7" t="str">
        <f t="shared" si="367"/>
        <v/>
      </c>
      <c r="CP261" s="7" t="str">
        <f t="shared" si="368"/>
        <v/>
      </c>
      <c r="CQ261" s="7" t="str">
        <f t="shared" si="369"/>
        <v/>
      </c>
      <c r="CR261" s="7" t="str">
        <f t="shared" si="370"/>
        <v/>
      </c>
      <c r="CS261" s="7" t="str">
        <f t="shared" si="371"/>
        <v/>
      </c>
      <c r="CT261" s="7" t="str">
        <f t="shared" si="372"/>
        <v/>
      </c>
      <c r="CU261" s="7" t="str">
        <f t="shared" si="373"/>
        <v/>
      </c>
      <c r="CV261" s="7" t="str">
        <f t="shared" si="374"/>
        <v/>
      </c>
      <c r="CW261" s="7" t="str">
        <f t="shared" si="375"/>
        <v/>
      </c>
      <c r="CX261" s="7">
        <f t="shared" si="376"/>
        <v>48</v>
      </c>
      <c r="CY261" s="7" t="str">
        <f t="shared" si="377"/>
        <v/>
      </c>
      <c r="CZ261" s="7" t="str">
        <f t="shared" si="378"/>
        <v/>
      </c>
      <c r="DA261" s="7" t="str">
        <f t="shared" si="379"/>
        <v/>
      </c>
      <c r="DB261" s="7" t="str">
        <f t="shared" si="380"/>
        <v/>
      </c>
      <c r="DC261" s="7" t="str">
        <f t="shared" si="381"/>
        <v/>
      </c>
      <c r="DD261" s="7">
        <f t="shared" si="382"/>
        <v>35</v>
      </c>
      <c r="DE261" s="7" t="str">
        <f t="shared" si="383"/>
        <v/>
      </c>
      <c r="DF261" s="7" t="str">
        <f t="shared" si="384"/>
        <v/>
      </c>
      <c r="DG261" s="7" t="str">
        <f t="shared" si="385"/>
        <v/>
      </c>
      <c r="DH261" s="7" t="str">
        <f t="shared" si="386"/>
        <v/>
      </c>
      <c r="DI261" s="65" t="s">
        <v>2</v>
      </c>
      <c r="DJ261" s="309" t="str">
        <f t="shared" si="387"/>
        <v>-</v>
      </c>
      <c r="DK261" s="309" t="str">
        <f t="shared" si="388"/>
        <v>-</v>
      </c>
      <c r="DL261" s="309" t="str">
        <f t="shared" si="389"/>
        <v>-</v>
      </c>
      <c r="DM261" s="309" t="str">
        <f t="shared" si="390"/>
        <v>-</v>
      </c>
      <c r="DN261" s="309" t="str">
        <f t="shared" si="391"/>
        <v>-</v>
      </c>
      <c r="DO261" s="309" t="str">
        <f t="shared" si="392"/>
        <v>-</v>
      </c>
      <c r="DP261" s="309" t="str">
        <f t="shared" si="393"/>
        <v>-</v>
      </c>
      <c r="DQ261" s="309" t="str">
        <f t="shared" si="394"/>
        <v>-</v>
      </c>
      <c r="DR261" s="309" t="str">
        <f t="shared" si="395"/>
        <v>-</v>
      </c>
      <c r="DS261" s="309" t="str">
        <f t="shared" si="396"/>
        <v>-</v>
      </c>
      <c r="DT261" s="309" t="str">
        <f t="shared" si="397"/>
        <v>-</v>
      </c>
      <c r="DU261" s="309" t="str">
        <f t="shared" si="398"/>
        <v>-</v>
      </c>
      <c r="DV261" s="309" t="str">
        <f t="shared" si="399"/>
        <v>-</v>
      </c>
      <c r="DW261" s="309" t="str">
        <f t="shared" si="400"/>
        <v>-</v>
      </c>
      <c r="DX261" s="309" t="str">
        <f t="shared" si="401"/>
        <v>-</v>
      </c>
      <c r="DY261" s="309" t="str">
        <f t="shared" si="402"/>
        <v>EVT</v>
      </c>
      <c r="DZ261" s="309" t="str">
        <f t="shared" si="403"/>
        <v>-</v>
      </c>
      <c r="EA261" s="309" t="str">
        <f t="shared" si="404"/>
        <v>-</v>
      </c>
      <c r="EB261" s="309" t="str">
        <f t="shared" si="405"/>
        <v>-</v>
      </c>
      <c r="EC261" s="309" t="str">
        <f t="shared" si="406"/>
        <v>-</v>
      </c>
      <c r="ED261" s="309" t="str">
        <f t="shared" si="407"/>
        <v>-</v>
      </c>
      <c r="EE261" s="309" t="str">
        <f t="shared" si="408"/>
        <v>EVT</v>
      </c>
      <c r="EF261" s="309" t="str">
        <f t="shared" si="409"/>
        <v>-</v>
      </c>
      <c r="EG261" s="309" t="str">
        <f t="shared" si="410"/>
        <v>-</v>
      </c>
      <c r="EH261" s="309" t="str">
        <f t="shared" si="411"/>
        <v>-</v>
      </c>
      <c r="EI261" s="309" t="str">
        <f t="shared" si="412"/>
        <v>-</v>
      </c>
      <c r="EJ261" s="7"/>
      <c r="EK261" s="7"/>
      <c r="EL261" s="7"/>
      <c r="EM261" s="34"/>
      <c r="EN261" s="66" t="str">
        <f t="shared" si="413"/>
        <v>-</v>
      </c>
      <c r="EO261" s="66" t="str">
        <f t="shared" si="414"/>
        <v>-</v>
      </c>
      <c r="EP261" s="66" t="str">
        <f t="shared" si="415"/>
        <v>-</v>
      </c>
      <c r="EQ261" s="66" t="str">
        <f t="shared" si="416"/>
        <v>-</v>
      </c>
      <c r="ER261" s="66" t="str">
        <f t="shared" si="417"/>
        <v>-</v>
      </c>
      <c r="ES261" s="66" t="str">
        <f t="shared" si="418"/>
        <v>-</v>
      </c>
      <c r="ET261" s="66" t="str">
        <f t="shared" si="419"/>
        <v>-</v>
      </c>
      <c r="EU261" s="66" t="str">
        <f t="shared" si="420"/>
        <v>-</v>
      </c>
      <c r="EV261" s="66" t="str">
        <f t="shared" si="421"/>
        <v>-</v>
      </c>
      <c r="EW261" s="66" t="str">
        <f t="shared" si="422"/>
        <v>-</v>
      </c>
      <c r="EX261" s="66" t="str">
        <f t="shared" si="423"/>
        <v>-</v>
      </c>
      <c r="EY261" s="66" t="str">
        <f t="shared" si="424"/>
        <v>-</v>
      </c>
      <c r="EZ261" s="66" t="str">
        <f t="shared" si="425"/>
        <v>-</v>
      </c>
      <c r="FA261" s="66" t="str">
        <f t="shared" si="426"/>
        <v>-</v>
      </c>
      <c r="FB261" s="66" t="str">
        <f t="shared" si="427"/>
        <v>-</v>
      </c>
      <c r="FC261" s="66" t="str">
        <f t="shared" si="428"/>
        <v>---------</v>
      </c>
      <c r="FD261" s="66" t="str">
        <f t="shared" si="429"/>
        <v>-</v>
      </c>
      <c r="FE261" s="66" t="str">
        <f t="shared" si="430"/>
        <v>-</v>
      </c>
      <c r="FF261" s="66" t="str">
        <f t="shared" si="431"/>
        <v>-</v>
      </c>
      <c r="FG261" s="66" t="str">
        <f t="shared" si="432"/>
        <v>-</v>
      </c>
      <c r="FH261" s="66" t="str">
        <f t="shared" si="433"/>
        <v>-</v>
      </c>
      <c r="FI261" s="66" t="str">
        <f t="shared" si="434"/>
        <v>---------------</v>
      </c>
      <c r="FJ261" s="66" t="str">
        <f t="shared" si="435"/>
        <v>-</v>
      </c>
      <c r="FK261" s="66" t="str">
        <f t="shared" si="436"/>
        <v>-</v>
      </c>
      <c r="FL261" s="66" t="str">
        <f t="shared" si="437"/>
        <v>-</v>
      </c>
      <c r="FM261" s="66" t="str">
        <f t="shared" si="438"/>
        <v>-</v>
      </c>
      <c r="FN261" s="7"/>
      <c r="FO261" s="7"/>
      <c r="FP261" s="7"/>
      <c r="FQ261" s="97"/>
      <c r="FR261" s="71"/>
      <c r="FS261" s="7">
        <f>IF(ISNUMBER(INDEX($CI$15:$DI$314,$B261,GC$5)),MAX(FS$14:FS260)+1,0)</f>
        <v>0</v>
      </c>
      <c r="FT261" s="7" t="str">
        <f t="shared" si="439"/>
        <v/>
      </c>
      <c r="FU261" s="7" t="str">
        <f t="shared" si="440"/>
        <v/>
      </c>
      <c r="FV261" s="291">
        <f t="shared" si="441"/>
        <v>247</v>
      </c>
      <c r="FW261" s="291" t="str">
        <f t="shared" si="442"/>
        <v/>
      </c>
      <c r="FX261" s="291"/>
      <c r="FY261" s="85" t="str">
        <f t="shared" si="443"/>
        <v/>
      </c>
      <c r="FZ261" s="338">
        <f t="shared" si="444"/>
        <v>0</v>
      </c>
      <c r="GA261" s="316" t="str">
        <f t="shared" si="445"/>
        <v/>
      </c>
      <c r="GB261" s="28" t="str">
        <f t="shared" si="446"/>
        <v/>
      </c>
      <c r="GC261" s="243"/>
      <c r="GD261" s="72"/>
      <c r="GE261" s="72"/>
      <c r="GF261" s="72"/>
      <c r="GG261" s="72"/>
      <c r="GH261" s="72"/>
      <c r="GI261" s="72"/>
      <c r="GJ261" s="72"/>
      <c r="GK261" s="72"/>
      <c r="GL261" s="72"/>
      <c r="GM261" s="72"/>
      <c r="GN261" s="72"/>
      <c r="GO261" s="72"/>
      <c r="GP261" s="72"/>
      <c r="GQ261" s="72"/>
      <c r="GR261" s="339" t="str">
        <f>IF(ISNUMBER(IF261),INDEX($GA$15:$GA$313,MATCH(IF261,$IE$15:$IE$190,0),1),"")</f>
        <v/>
      </c>
      <c r="GS261" s="341" t="str">
        <f t="shared" si="448"/>
        <v/>
      </c>
      <c r="GT261" s="340" t="str">
        <f t="shared" si="449"/>
        <v/>
      </c>
      <c r="GU261" s="72"/>
      <c r="GV261" s="72"/>
      <c r="GW261" s="72"/>
      <c r="GX261" s="72"/>
      <c r="GY261" s="72"/>
      <c r="GZ261" s="71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293">
        <f>IF(HA261&lt;&gt;"",MAX(HN$14:HN260)+1,0)</f>
        <v>0</v>
      </c>
      <c r="HO261" s="293">
        <f>IF(HB261&lt;&gt;"",MAX(HO$14:HO260)+1,0)</f>
        <v>0</v>
      </c>
      <c r="HP261" s="293">
        <f>IF(HC261&lt;&gt;"",MAX(HP$14:HP260)+1,0)</f>
        <v>0</v>
      </c>
      <c r="HQ261" s="293">
        <f>IF(HD261&lt;&gt;"",MAX(HQ$14:HQ260)+1,0)</f>
        <v>0</v>
      </c>
      <c r="HR261" s="293">
        <f>IF(HE261&lt;&gt;"",MAX(HR$14:HR260)+1,0)</f>
        <v>0</v>
      </c>
      <c r="HS261" s="293">
        <f>IF(HF261&lt;&gt;"",MAX(HS$14:HS260)+1,0)</f>
        <v>0</v>
      </c>
      <c r="HT261" s="293">
        <f>IF(HG261&lt;&gt;"",MAX(HT$14:HT260)+1,0)</f>
        <v>0</v>
      </c>
      <c r="HU261" s="293">
        <f>IF(HH261&lt;&gt;"",MAX(HU$14:HU260)+1,0)</f>
        <v>0</v>
      </c>
      <c r="HV261" s="293">
        <f>IF(HI261&lt;&gt;"",MAX(HV$14:HV260)+1,0)</f>
        <v>0</v>
      </c>
      <c r="HW261" s="293">
        <f>IF(HJ261&lt;&gt;"",MAX(HW$14:HW260)+1,0)</f>
        <v>0</v>
      </c>
      <c r="HX261" s="293">
        <f>IF(HK261&lt;&gt;"",MAX(HX$14:HX260)+1,0)</f>
        <v>0</v>
      </c>
      <c r="HY261" s="293">
        <f>IF(HL261&lt;&gt;"",MAX(HY$14:HY260)+1,0)</f>
        <v>0</v>
      </c>
      <c r="HZ261" s="75" t="str">
        <f t="shared" si="450"/>
        <v/>
      </c>
      <c r="IA261" s="75" t="str">
        <f t="shared" si="451"/>
        <v/>
      </c>
      <c r="IB261" s="75" t="str">
        <f t="shared" si="452"/>
        <v/>
      </c>
      <c r="IC261" s="75" t="str">
        <f t="shared" si="453"/>
        <v/>
      </c>
      <c r="ID261" s="395" t="str">
        <f t="shared" si="454"/>
        <v/>
      </c>
      <c r="IE261" s="394">
        <f>IF(ISNUMBER(MATCH(GA261,$IC$15:$IC$313,0)),0,MAX(IE$14:IE260)+1)</f>
        <v>0</v>
      </c>
      <c r="IF261" s="394" t="str">
        <f t="shared" si="455"/>
        <v/>
      </c>
      <c r="IG261" s="383"/>
      <c r="IH261" s="80"/>
      <c r="II261" s="19"/>
      <c r="IJ261" s="282"/>
      <c r="IK261" s="71"/>
      <c r="IL261" s="19"/>
      <c r="IM261" s="19"/>
      <c r="IN261" s="19"/>
      <c r="IO261" s="19"/>
      <c r="IP261" s="19"/>
      <c r="IQ261" s="19"/>
      <c r="IR261" s="19"/>
      <c r="IS261" s="19"/>
      <c r="IT261" s="19"/>
      <c r="IU261" s="19"/>
      <c r="IV261" s="19"/>
      <c r="IW261" s="19"/>
      <c r="IX261" s="19"/>
      <c r="IY261" s="19"/>
      <c r="IZ261" s="19"/>
      <c r="JW261" s="71"/>
      <c r="JX261" s="293" t="str">
        <f>IF(AND(ISNUMBER(JX$14),ISNUMBER(MATCH($IC261,DJ$15:DJ$313,0))),$IC261,"")</f>
        <v/>
      </c>
      <c r="JY261" s="293" t="str">
        <f>IF(AND(ISNUMBER(JY$14),ISNUMBER(MATCH($IC261,DK$15:DK$313,0))),$IC261,"")</f>
        <v/>
      </c>
      <c r="JZ261" s="293" t="str">
        <f>IF(AND(ISNUMBER(JZ$14),ISNUMBER(MATCH($IC261,DL$15:DL$313,0))),$IC261,"")</f>
        <v/>
      </c>
      <c r="KA261" s="293" t="str">
        <f>IF(AND(ISNUMBER(KA$14),ISNUMBER(MATCH($IC261,DM$15:DM$313,0))),$IC261,"")</f>
        <v/>
      </c>
      <c r="KB261" s="293" t="str">
        <f>IF(AND(ISNUMBER(KB$14),ISNUMBER(MATCH($IC261,DN$15:DN$313,0))),$IC261,"")</f>
        <v/>
      </c>
      <c r="KC261" s="293" t="str">
        <f>IF(AND(ISNUMBER(KC$14),ISNUMBER(MATCH($IC261,DO$15:DO$313,0))),$IC261,"")</f>
        <v/>
      </c>
      <c r="KD261" s="293" t="str">
        <f>IF(AND(ISNUMBER(KD$14),ISNUMBER(MATCH($IC261,DP$15:DP$313,0))),$IC261,"")</f>
        <v/>
      </c>
      <c r="KE261" s="293" t="str">
        <f>IF(AND(ISNUMBER(KE$14),ISNUMBER(MATCH($IC261,DQ$15:DQ$313,0))),$IC261,"")</f>
        <v/>
      </c>
      <c r="KF261" s="293" t="str">
        <f>IF(AND(ISNUMBER(KF$14),ISNUMBER(MATCH($IC261,DR$15:DR$313,0))),$IC261,"")</f>
        <v/>
      </c>
      <c r="KG261" s="293" t="str">
        <f>IF(AND(ISNUMBER(KG$14),ISNUMBER(MATCH($IC261,DS$15:DS$313,0))),$IC261,"")</f>
        <v/>
      </c>
      <c r="KH261" s="293" t="str">
        <f>IF(AND(ISNUMBER(KH$14),ISNUMBER(MATCH($IC261,DT$15:DT$313,0))),$IC261,"")</f>
        <v/>
      </c>
      <c r="KI261" s="293" t="str">
        <f>IF(AND(ISNUMBER(KI$14),ISNUMBER(MATCH($IC261,DU$15:DU$313,0))),$IC261,"")</f>
        <v/>
      </c>
      <c r="KJ261" s="293" t="str">
        <f>IF(AND(ISNUMBER(KJ$14),ISNUMBER(MATCH($IC261,DV$15:DV$313,0))),$IC261,"")</f>
        <v/>
      </c>
      <c r="KK261" s="293" t="str">
        <f>IF(AND(ISNUMBER(KK$14),ISNUMBER(MATCH($IC261,DW$15:DW$313,0))),$IC261,"")</f>
        <v/>
      </c>
      <c r="KL261" s="293" t="str">
        <f>IF(AND(ISNUMBER(KL$14),ISNUMBER(MATCH($IC261,DX$15:DX$313,0))),$IC261,"")</f>
        <v/>
      </c>
      <c r="KM261" s="293" t="str">
        <f>IF(AND(ISNUMBER(KM$14),ISNUMBER(MATCH($IC261,DY$15:DY$313,0))),$IC261,"")</f>
        <v/>
      </c>
      <c r="KN261" s="293" t="str">
        <f>IF(AND(ISNUMBER(KN$14),ISNUMBER(MATCH($IC261,DZ$15:DZ$313,0))),$IC261,"")</f>
        <v/>
      </c>
      <c r="KO261" s="293" t="str">
        <f>IF(AND(ISNUMBER(KO$14),ISNUMBER(MATCH($IC261,EA$15:EA$313,0))),$IC261,"")</f>
        <v/>
      </c>
      <c r="KP261" s="293" t="str">
        <f>IF(AND(ISNUMBER(KP$14),ISNUMBER(MATCH($IC261,EB$15:EB$313,0))),$IC261,"")</f>
        <v/>
      </c>
      <c r="KQ261" s="293" t="str">
        <f>IF(AND(ISNUMBER(KQ$14),ISNUMBER(MATCH($IC261,EC$15:EC$313,0))),$IC261,"")</f>
        <v/>
      </c>
      <c r="KR261" s="293" t="str">
        <f>IF(AND(ISNUMBER(KR$14),ISNUMBER(MATCH($IC261,ED$15:ED$313,0))),$IC261,"")</f>
        <v/>
      </c>
      <c r="KS261" s="293" t="str">
        <f>IF(AND(ISNUMBER(KS$14),ISNUMBER(MATCH($IC261,EE$15:EE$313,0))),$IC261,"")</f>
        <v/>
      </c>
      <c r="KT261" s="293" t="str">
        <f>IF(AND(ISNUMBER(KT$14),ISNUMBER(MATCH($IC261,EF$15:EF$313,0))),$IC261,"")</f>
        <v/>
      </c>
      <c r="KU261" s="293" t="str">
        <f>IF(AND(ISNUMBER(KU$14),ISNUMBER(MATCH($IC261,EG$15:EG$313,0))),$IC261,"")</f>
        <v/>
      </c>
      <c r="KV261" s="293" t="str">
        <f>IF(AND(ISNUMBER(KV$14),ISNUMBER(MATCH($IC261,EH$15:EH$313,0))),$IC261,"")</f>
        <v/>
      </c>
      <c r="KW261" s="293" t="str">
        <f>IF(AND(ISNUMBER(KW$14),ISNUMBER(MATCH($IC261,EI$15:EI$313,0))),$IC261,"")</f>
        <v/>
      </c>
      <c r="KX261" s="293" t="str">
        <f>IF(AND(ISNUMBER(KX$14),ISNUMBER(MATCH($IC261,EJ$15:EJ$313,0))),$IC261,"")</f>
        <v/>
      </c>
      <c r="KY261" s="293" t="str">
        <f>IF(AND(ISNUMBER(KY$14),ISNUMBER(MATCH($IC261,EK$15:EK$313,0))),$IC261,"")</f>
        <v/>
      </c>
      <c r="KZ261" s="293"/>
      <c r="LA261" s="293"/>
      <c r="LB261" s="293"/>
      <c r="LC261" s="75">
        <f>COUNTIF(JX261:KY261,"="&amp;IC261)</f>
        <v>0</v>
      </c>
      <c r="LD261" s="71"/>
      <c r="LE261" s="71"/>
      <c r="LF261" s="71"/>
      <c r="LG261" s="71"/>
      <c r="LH261" s="71"/>
      <c r="LI261" s="71"/>
      <c r="LJ261" s="71"/>
      <c r="LK261" s="71"/>
      <c r="LL261" s="71"/>
      <c r="LM261" s="71"/>
      <c r="LN261" s="71"/>
      <c r="LO261" s="71"/>
      <c r="LP261" s="71"/>
      <c r="LQ261" s="71"/>
    </row>
    <row r="262" spans="1:329" ht="6" customHeight="1" x14ac:dyDescent="0.25">
      <c r="A262" s="80"/>
      <c r="B262" s="305">
        <f t="shared" si="456"/>
        <v>248</v>
      </c>
      <c r="C262" s="96" t="s">
        <v>400</v>
      </c>
      <c r="D262" s="96" t="s">
        <v>789</v>
      </c>
      <c r="E262" s="71"/>
      <c r="F262" s="260"/>
      <c r="G262" s="261"/>
      <c r="H262" s="262"/>
      <c r="I262" s="260"/>
      <c r="J262" s="261"/>
      <c r="K262" s="262"/>
      <c r="L262" s="260"/>
      <c r="M262" s="261"/>
      <c r="N262" s="262"/>
      <c r="O262" s="260"/>
      <c r="P262" s="261"/>
      <c r="Q262" s="262"/>
      <c r="R262" s="260"/>
      <c r="S262" s="261"/>
      <c r="T262" s="262"/>
      <c r="U262" s="260"/>
      <c r="V262" s="261"/>
      <c r="W262" s="262"/>
      <c r="X262" s="260"/>
      <c r="Y262" s="261"/>
      <c r="Z262" s="262"/>
      <c r="AA262" s="260"/>
      <c r="AB262" s="261"/>
      <c r="AC262" s="262"/>
      <c r="AD262" s="260"/>
      <c r="AE262" s="261"/>
      <c r="AF262" s="262"/>
      <c r="AG262" s="260"/>
      <c r="AH262" s="261"/>
      <c r="AI262" s="262"/>
      <c r="AJ262" s="260"/>
      <c r="AK262" s="261"/>
      <c r="AL262" s="262"/>
      <c r="AM262" s="260"/>
      <c r="AN262" s="261"/>
      <c r="AO262" s="262"/>
      <c r="AP262" s="283"/>
      <c r="AQ262" s="356"/>
      <c r="AR262" s="351"/>
      <c r="AS262" s="283"/>
      <c r="AT262" s="356"/>
      <c r="AU262" s="351"/>
      <c r="AV262" s="260"/>
      <c r="AW262" s="261"/>
      <c r="AX262" s="262"/>
      <c r="AY262" s="260"/>
      <c r="AZ262" s="261"/>
      <c r="BA262" s="262"/>
      <c r="BB262" s="260"/>
      <c r="BC262" s="261"/>
      <c r="BD262" s="262"/>
      <c r="BE262" s="260"/>
      <c r="BF262" s="261"/>
      <c r="BG262" s="262"/>
      <c r="BH262" s="260"/>
      <c r="BI262" s="261"/>
      <c r="BJ262" s="262"/>
      <c r="BK262" s="260"/>
      <c r="BL262" s="261"/>
      <c r="BM262" s="262"/>
      <c r="BN262" s="260"/>
      <c r="BO262" s="261"/>
      <c r="BP262" s="262"/>
      <c r="BQ262" s="260"/>
      <c r="BR262" s="261"/>
      <c r="BS262" s="262"/>
      <c r="BT262" s="260"/>
      <c r="BU262" s="261"/>
      <c r="BV262" s="262"/>
      <c r="BW262" s="260"/>
      <c r="BX262" s="261"/>
      <c r="BY262" s="262"/>
      <c r="BZ262" s="260"/>
      <c r="CA262" s="261"/>
      <c r="CB262" s="262"/>
      <c r="CC262" s="260"/>
      <c r="CD262" s="261"/>
      <c r="CE262" s="262"/>
      <c r="CF262" s="376" t="s">
        <v>2</v>
      </c>
      <c r="CG262" s="229"/>
      <c r="CH262" s="230"/>
      <c r="CI262" s="7" t="str">
        <f t="shared" si="361"/>
        <v/>
      </c>
      <c r="CJ262" s="7" t="str">
        <f t="shared" si="362"/>
        <v/>
      </c>
      <c r="CK262" s="7" t="str">
        <f t="shared" si="363"/>
        <v/>
      </c>
      <c r="CL262" s="7" t="str">
        <f t="shared" si="364"/>
        <v/>
      </c>
      <c r="CM262" s="7" t="str">
        <f t="shared" si="365"/>
        <v/>
      </c>
      <c r="CN262" s="7" t="str">
        <f t="shared" si="366"/>
        <v/>
      </c>
      <c r="CO262" s="7" t="str">
        <f t="shared" si="367"/>
        <v/>
      </c>
      <c r="CP262" s="7" t="str">
        <f t="shared" si="368"/>
        <v/>
      </c>
      <c r="CQ262" s="7" t="str">
        <f t="shared" si="369"/>
        <v/>
      </c>
      <c r="CR262" s="7" t="str">
        <f t="shared" si="370"/>
        <v/>
      </c>
      <c r="CS262" s="7" t="str">
        <f t="shared" si="371"/>
        <v/>
      </c>
      <c r="CT262" s="7" t="str">
        <f t="shared" si="372"/>
        <v/>
      </c>
      <c r="CU262" s="7" t="str">
        <f t="shared" si="373"/>
        <v/>
      </c>
      <c r="CV262" s="7" t="str">
        <f t="shared" si="374"/>
        <v/>
      </c>
      <c r="CW262" s="7" t="str">
        <f t="shared" si="375"/>
        <v/>
      </c>
      <c r="CX262" s="7">
        <f t="shared" si="376"/>
        <v>24</v>
      </c>
      <c r="CY262" s="7" t="str">
        <f t="shared" si="377"/>
        <v/>
      </c>
      <c r="CZ262" s="7" t="str">
        <f t="shared" si="378"/>
        <v/>
      </c>
      <c r="DA262" s="7" t="str">
        <f t="shared" si="379"/>
        <v/>
      </c>
      <c r="DB262" s="7" t="str">
        <f t="shared" si="380"/>
        <v/>
      </c>
      <c r="DC262" s="7" t="str">
        <f t="shared" si="381"/>
        <v/>
      </c>
      <c r="DD262" s="7" t="str">
        <f t="shared" si="382"/>
        <v/>
      </c>
      <c r="DE262" s="7" t="str">
        <f t="shared" si="383"/>
        <v/>
      </c>
      <c r="DF262" s="7" t="str">
        <f t="shared" si="384"/>
        <v/>
      </c>
      <c r="DG262" s="7" t="str">
        <f t="shared" si="385"/>
        <v/>
      </c>
      <c r="DH262" s="7" t="str">
        <f t="shared" si="386"/>
        <v/>
      </c>
      <c r="DI262" s="65" t="s">
        <v>2</v>
      </c>
      <c r="DJ262" s="309" t="str">
        <f t="shared" si="387"/>
        <v>-</v>
      </c>
      <c r="DK262" s="309" t="str">
        <f t="shared" si="388"/>
        <v>-</v>
      </c>
      <c r="DL262" s="309" t="str">
        <f t="shared" si="389"/>
        <v>-</v>
      </c>
      <c r="DM262" s="309" t="str">
        <f t="shared" si="390"/>
        <v>-</v>
      </c>
      <c r="DN262" s="309" t="str">
        <f t="shared" si="391"/>
        <v>-</v>
      </c>
      <c r="DO262" s="309" t="str">
        <f t="shared" si="392"/>
        <v>-</v>
      </c>
      <c r="DP262" s="309" t="str">
        <f t="shared" si="393"/>
        <v>-</v>
      </c>
      <c r="DQ262" s="309" t="str">
        <f t="shared" si="394"/>
        <v>-</v>
      </c>
      <c r="DR262" s="309" t="str">
        <f t="shared" si="395"/>
        <v>-</v>
      </c>
      <c r="DS262" s="309" t="str">
        <f t="shared" si="396"/>
        <v>-</v>
      </c>
      <c r="DT262" s="309" t="str">
        <f t="shared" si="397"/>
        <v>-</v>
      </c>
      <c r="DU262" s="309" t="str">
        <f t="shared" si="398"/>
        <v>-</v>
      </c>
      <c r="DV262" s="309" t="str">
        <f t="shared" si="399"/>
        <v>-</v>
      </c>
      <c r="DW262" s="309" t="str">
        <f t="shared" si="400"/>
        <v>-</v>
      </c>
      <c r="DX262" s="309" t="str">
        <f t="shared" si="401"/>
        <v>-</v>
      </c>
      <c r="DY262" s="309" t="str">
        <f t="shared" si="402"/>
        <v>nseg</v>
      </c>
      <c r="DZ262" s="309" t="str">
        <f t="shared" si="403"/>
        <v>-</v>
      </c>
      <c r="EA262" s="309" t="str">
        <f t="shared" si="404"/>
        <v>-</v>
      </c>
      <c r="EB262" s="309" t="str">
        <f t="shared" si="405"/>
        <v>-</v>
      </c>
      <c r="EC262" s="309" t="str">
        <f t="shared" si="406"/>
        <v>-</v>
      </c>
      <c r="ED262" s="309" t="str">
        <f t="shared" si="407"/>
        <v>-</v>
      </c>
      <c r="EE262" s="309" t="str">
        <f t="shared" si="408"/>
        <v>-</v>
      </c>
      <c r="EF262" s="309" t="str">
        <f t="shared" si="409"/>
        <v>-</v>
      </c>
      <c r="EG262" s="309" t="str">
        <f t="shared" si="410"/>
        <v>-</v>
      </c>
      <c r="EH262" s="309" t="str">
        <f t="shared" si="411"/>
        <v>-</v>
      </c>
      <c r="EI262" s="309" t="str">
        <f t="shared" si="412"/>
        <v>-</v>
      </c>
      <c r="EJ262" s="7"/>
      <c r="EK262" s="7"/>
      <c r="EL262" s="7"/>
      <c r="EM262" s="34"/>
      <c r="EN262" s="66" t="str">
        <f t="shared" si="413"/>
        <v>-</v>
      </c>
      <c r="EO262" s="66" t="str">
        <f t="shared" si="414"/>
        <v>-</v>
      </c>
      <c r="EP262" s="66" t="str">
        <f t="shared" si="415"/>
        <v>-</v>
      </c>
      <c r="EQ262" s="66" t="str">
        <f t="shared" si="416"/>
        <v>-</v>
      </c>
      <c r="ER262" s="66" t="str">
        <f t="shared" si="417"/>
        <v>-</v>
      </c>
      <c r="ES262" s="66" t="str">
        <f t="shared" si="418"/>
        <v>-</v>
      </c>
      <c r="ET262" s="66" t="str">
        <f t="shared" si="419"/>
        <v>-</v>
      </c>
      <c r="EU262" s="66" t="str">
        <f t="shared" si="420"/>
        <v>-</v>
      </c>
      <c r="EV262" s="66" t="str">
        <f t="shared" si="421"/>
        <v>-</v>
      </c>
      <c r="EW262" s="66" t="str">
        <f t="shared" si="422"/>
        <v>-</v>
      </c>
      <c r="EX262" s="66" t="str">
        <f t="shared" si="423"/>
        <v>-</v>
      </c>
      <c r="EY262" s="66" t="str">
        <f t="shared" si="424"/>
        <v>-</v>
      </c>
      <c r="EZ262" s="66" t="str">
        <f t="shared" si="425"/>
        <v>-</v>
      </c>
      <c r="FA262" s="66" t="str">
        <f t="shared" si="426"/>
        <v>-</v>
      </c>
      <c r="FB262" s="66" t="str">
        <f t="shared" si="427"/>
        <v>-</v>
      </c>
      <c r="FC262" s="66">
        <f t="shared" si="428"/>
        <v>3</v>
      </c>
      <c r="FD262" s="66" t="str">
        <f t="shared" si="429"/>
        <v>-</v>
      </c>
      <c r="FE262" s="66" t="str">
        <f t="shared" si="430"/>
        <v>-</v>
      </c>
      <c r="FF262" s="66" t="str">
        <f t="shared" si="431"/>
        <v>-</v>
      </c>
      <c r="FG262" s="66" t="str">
        <f t="shared" si="432"/>
        <v>-</v>
      </c>
      <c r="FH262" s="66" t="str">
        <f t="shared" si="433"/>
        <v>-</v>
      </c>
      <c r="FI262" s="66" t="str">
        <f t="shared" si="434"/>
        <v>-</v>
      </c>
      <c r="FJ262" s="66" t="str">
        <f t="shared" si="435"/>
        <v>-</v>
      </c>
      <c r="FK262" s="66" t="str">
        <f t="shared" si="436"/>
        <v>-</v>
      </c>
      <c r="FL262" s="66" t="str">
        <f t="shared" si="437"/>
        <v>-</v>
      </c>
      <c r="FM262" s="66" t="str">
        <f t="shared" si="438"/>
        <v>-</v>
      </c>
      <c r="FN262" s="7"/>
      <c r="FO262" s="7"/>
      <c r="FP262" s="7"/>
      <c r="FQ262" s="97"/>
      <c r="FR262" s="71"/>
      <c r="FS262" s="7">
        <f>IF(ISNUMBER(INDEX($CI$15:$DI$314,$B262,GC$5)),MAX(FS$14:FS261)+1,0)</f>
        <v>0</v>
      </c>
      <c r="FT262" s="7" t="str">
        <f t="shared" si="439"/>
        <v/>
      </c>
      <c r="FU262" s="7" t="str">
        <f t="shared" si="440"/>
        <v/>
      </c>
      <c r="FV262" s="291">
        <f t="shared" si="441"/>
        <v>248</v>
      </c>
      <c r="FW262" s="291" t="str">
        <f t="shared" si="442"/>
        <v/>
      </c>
      <c r="FX262" s="291"/>
      <c r="FY262" s="85" t="str">
        <f t="shared" si="443"/>
        <v/>
      </c>
      <c r="FZ262" s="338">
        <f t="shared" si="444"/>
        <v>0</v>
      </c>
      <c r="GA262" s="316" t="str">
        <f t="shared" si="445"/>
        <v/>
      </c>
      <c r="GB262" s="28" t="str">
        <f t="shared" si="446"/>
        <v/>
      </c>
      <c r="GC262" s="243"/>
      <c r="GD262" s="72"/>
      <c r="GE262" s="72"/>
      <c r="GF262" s="72"/>
      <c r="GG262" s="72"/>
      <c r="GH262" s="72"/>
      <c r="GI262" s="72"/>
      <c r="GJ262" s="72"/>
      <c r="GK262" s="72"/>
      <c r="GL262" s="72"/>
      <c r="GM262" s="72"/>
      <c r="GN262" s="72"/>
      <c r="GO262" s="72"/>
      <c r="GP262" s="72"/>
      <c r="GQ262" s="72"/>
      <c r="GR262" s="339" t="str">
        <f>IF(ISNUMBER(IF262),INDEX($GA$15:$GA$313,MATCH(IF262,$IE$15:$IE$190,0),1),"")</f>
        <v/>
      </c>
      <c r="GS262" s="341" t="str">
        <f t="shared" si="448"/>
        <v/>
      </c>
      <c r="GT262" s="340" t="str">
        <f t="shared" si="449"/>
        <v/>
      </c>
      <c r="GU262" s="72"/>
      <c r="GV262" s="72"/>
      <c r="GW262" s="72"/>
      <c r="GX262" s="72"/>
      <c r="GY262" s="72"/>
      <c r="GZ262" s="71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293">
        <f>IF(HA262&lt;&gt;"",MAX(HN$14:HN261)+1,0)</f>
        <v>0</v>
      </c>
      <c r="HO262" s="293">
        <f>IF(HB262&lt;&gt;"",MAX(HO$14:HO261)+1,0)</f>
        <v>0</v>
      </c>
      <c r="HP262" s="293">
        <f>IF(HC262&lt;&gt;"",MAX(HP$14:HP261)+1,0)</f>
        <v>0</v>
      </c>
      <c r="HQ262" s="293">
        <f>IF(HD262&lt;&gt;"",MAX(HQ$14:HQ261)+1,0)</f>
        <v>0</v>
      </c>
      <c r="HR262" s="293">
        <f>IF(HE262&lt;&gt;"",MAX(HR$14:HR261)+1,0)</f>
        <v>0</v>
      </c>
      <c r="HS262" s="293">
        <f>IF(HF262&lt;&gt;"",MAX(HS$14:HS261)+1,0)</f>
        <v>0</v>
      </c>
      <c r="HT262" s="293">
        <f>IF(HG262&lt;&gt;"",MAX(HT$14:HT261)+1,0)</f>
        <v>0</v>
      </c>
      <c r="HU262" s="293">
        <f>IF(HH262&lt;&gt;"",MAX(HU$14:HU261)+1,0)</f>
        <v>0</v>
      </c>
      <c r="HV262" s="293">
        <f>IF(HI262&lt;&gt;"",MAX(HV$14:HV261)+1,0)</f>
        <v>0</v>
      </c>
      <c r="HW262" s="293">
        <f>IF(HJ262&lt;&gt;"",MAX(HW$14:HW261)+1,0)</f>
        <v>0</v>
      </c>
      <c r="HX262" s="293">
        <f>IF(HK262&lt;&gt;"",MAX(HX$14:HX261)+1,0)</f>
        <v>0</v>
      </c>
      <c r="HY262" s="293">
        <f>IF(HL262&lt;&gt;"",MAX(HY$14:HY261)+1,0)</f>
        <v>0</v>
      </c>
      <c r="HZ262" s="75" t="str">
        <f t="shared" si="450"/>
        <v/>
      </c>
      <c r="IA262" s="75" t="str">
        <f t="shared" si="451"/>
        <v/>
      </c>
      <c r="IB262" s="75" t="str">
        <f t="shared" si="452"/>
        <v/>
      </c>
      <c r="IC262" s="75" t="str">
        <f t="shared" si="453"/>
        <v/>
      </c>
      <c r="ID262" s="395" t="str">
        <f t="shared" si="454"/>
        <v/>
      </c>
      <c r="IE262" s="394">
        <f>IF(ISNUMBER(MATCH(GA262,$IC$15:$IC$313,0)),0,MAX(IE$14:IE261)+1)</f>
        <v>0</v>
      </c>
      <c r="IF262" s="394" t="str">
        <f t="shared" si="455"/>
        <v/>
      </c>
      <c r="IG262" s="383"/>
      <c r="IH262" s="80"/>
      <c r="II262" s="19"/>
      <c r="IJ262" s="282"/>
      <c r="IK262" s="71"/>
      <c r="IL262" s="19"/>
      <c r="IM262" s="19"/>
      <c r="IN262" s="19"/>
      <c r="IO262" s="19"/>
      <c r="IP262" s="19"/>
      <c r="IQ262" s="19"/>
      <c r="IR262" s="19"/>
      <c r="IS262" s="19"/>
      <c r="IT262" s="19"/>
      <c r="IU262" s="19"/>
      <c r="IV262" s="19"/>
      <c r="IW262" s="19"/>
      <c r="IX262" s="19"/>
      <c r="IY262" s="19"/>
      <c r="IZ262" s="19"/>
      <c r="JW262" s="71"/>
      <c r="JX262" s="293" t="str">
        <f>IF(AND(ISNUMBER(JX$14),ISNUMBER(MATCH($IC262,DJ$15:DJ$313,0))),$IC262,"")</f>
        <v/>
      </c>
      <c r="JY262" s="293" t="str">
        <f>IF(AND(ISNUMBER(JY$14),ISNUMBER(MATCH($IC262,DK$15:DK$313,0))),$IC262,"")</f>
        <v/>
      </c>
      <c r="JZ262" s="293" t="str">
        <f>IF(AND(ISNUMBER(JZ$14),ISNUMBER(MATCH($IC262,DL$15:DL$313,0))),$IC262,"")</f>
        <v/>
      </c>
      <c r="KA262" s="293" t="str">
        <f>IF(AND(ISNUMBER(KA$14),ISNUMBER(MATCH($IC262,DM$15:DM$313,0))),$IC262,"")</f>
        <v/>
      </c>
      <c r="KB262" s="293" t="str">
        <f>IF(AND(ISNUMBER(KB$14),ISNUMBER(MATCH($IC262,DN$15:DN$313,0))),$IC262,"")</f>
        <v/>
      </c>
      <c r="KC262" s="293" t="str">
        <f>IF(AND(ISNUMBER(KC$14),ISNUMBER(MATCH($IC262,DO$15:DO$313,0))),$IC262,"")</f>
        <v/>
      </c>
      <c r="KD262" s="293" t="str">
        <f>IF(AND(ISNUMBER(KD$14),ISNUMBER(MATCH($IC262,DP$15:DP$313,0))),$IC262,"")</f>
        <v/>
      </c>
      <c r="KE262" s="293" t="str">
        <f>IF(AND(ISNUMBER(KE$14),ISNUMBER(MATCH($IC262,DQ$15:DQ$313,0))),$IC262,"")</f>
        <v/>
      </c>
      <c r="KF262" s="293" t="str">
        <f>IF(AND(ISNUMBER(KF$14),ISNUMBER(MATCH($IC262,DR$15:DR$313,0))),$IC262,"")</f>
        <v/>
      </c>
      <c r="KG262" s="293" t="str">
        <f>IF(AND(ISNUMBER(KG$14),ISNUMBER(MATCH($IC262,DS$15:DS$313,0))),$IC262,"")</f>
        <v/>
      </c>
      <c r="KH262" s="293" t="str">
        <f>IF(AND(ISNUMBER(KH$14),ISNUMBER(MATCH($IC262,DT$15:DT$313,0))),$IC262,"")</f>
        <v/>
      </c>
      <c r="KI262" s="293" t="str">
        <f>IF(AND(ISNUMBER(KI$14),ISNUMBER(MATCH($IC262,DU$15:DU$313,0))),$IC262,"")</f>
        <v/>
      </c>
      <c r="KJ262" s="293" t="str">
        <f>IF(AND(ISNUMBER(KJ$14),ISNUMBER(MATCH($IC262,DV$15:DV$313,0))),$IC262,"")</f>
        <v/>
      </c>
      <c r="KK262" s="293" t="str">
        <f>IF(AND(ISNUMBER(KK$14),ISNUMBER(MATCH($IC262,DW$15:DW$313,0))),$IC262,"")</f>
        <v/>
      </c>
      <c r="KL262" s="293" t="str">
        <f>IF(AND(ISNUMBER(KL$14),ISNUMBER(MATCH($IC262,DX$15:DX$313,0))),$IC262,"")</f>
        <v/>
      </c>
      <c r="KM262" s="293" t="str">
        <f>IF(AND(ISNUMBER(KM$14),ISNUMBER(MATCH($IC262,DY$15:DY$313,0))),$IC262,"")</f>
        <v/>
      </c>
      <c r="KN262" s="293" t="str">
        <f>IF(AND(ISNUMBER(KN$14),ISNUMBER(MATCH($IC262,DZ$15:DZ$313,0))),$IC262,"")</f>
        <v/>
      </c>
      <c r="KO262" s="293" t="str">
        <f>IF(AND(ISNUMBER(KO$14),ISNUMBER(MATCH($IC262,EA$15:EA$313,0))),$IC262,"")</f>
        <v/>
      </c>
      <c r="KP262" s="293" t="str">
        <f>IF(AND(ISNUMBER(KP$14),ISNUMBER(MATCH($IC262,EB$15:EB$313,0))),$IC262,"")</f>
        <v/>
      </c>
      <c r="KQ262" s="293" t="str">
        <f>IF(AND(ISNUMBER(KQ$14),ISNUMBER(MATCH($IC262,EC$15:EC$313,0))),$IC262,"")</f>
        <v/>
      </c>
      <c r="KR262" s="293" t="str">
        <f>IF(AND(ISNUMBER(KR$14),ISNUMBER(MATCH($IC262,ED$15:ED$313,0))),$IC262,"")</f>
        <v/>
      </c>
      <c r="KS262" s="293" t="str">
        <f>IF(AND(ISNUMBER(KS$14),ISNUMBER(MATCH($IC262,EE$15:EE$313,0))),$IC262,"")</f>
        <v/>
      </c>
      <c r="KT262" s="293" t="str">
        <f>IF(AND(ISNUMBER(KT$14),ISNUMBER(MATCH($IC262,EF$15:EF$313,0))),$IC262,"")</f>
        <v/>
      </c>
      <c r="KU262" s="293" t="str">
        <f>IF(AND(ISNUMBER(KU$14),ISNUMBER(MATCH($IC262,EG$15:EG$313,0))),$IC262,"")</f>
        <v/>
      </c>
      <c r="KV262" s="293" t="str">
        <f>IF(AND(ISNUMBER(KV$14),ISNUMBER(MATCH($IC262,EH$15:EH$313,0))),$IC262,"")</f>
        <v/>
      </c>
      <c r="KW262" s="293" t="str">
        <f>IF(AND(ISNUMBER(KW$14),ISNUMBER(MATCH($IC262,EI$15:EI$313,0))),$IC262,"")</f>
        <v/>
      </c>
      <c r="KX262" s="293" t="str">
        <f>IF(AND(ISNUMBER(KX$14),ISNUMBER(MATCH($IC262,EJ$15:EJ$313,0))),$IC262,"")</f>
        <v/>
      </c>
      <c r="KY262" s="293" t="str">
        <f>IF(AND(ISNUMBER(KY$14),ISNUMBER(MATCH($IC262,EK$15:EK$313,0))),$IC262,"")</f>
        <v/>
      </c>
      <c r="KZ262" s="293"/>
      <c r="LA262" s="293"/>
      <c r="LB262" s="293"/>
      <c r="LC262" s="75">
        <f>COUNTIF(JX262:KY262,"="&amp;IC262)</f>
        <v>0</v>
      </c>
      <c r="LD262" s="71"/>
      <c r="LE262" s="71"/>
      <c r="LF262" s="71"/>
      <c r="LG262" s="71"/>
      <c r="LH262" s="71"/>
      <c r="LI262" s="71"/>
      <c r="LJ262" s="71"/>
      <c r="LK262" s="71"/>
      <c r="LL262" s="71"/>
      <c r="LM262" s="71"/>
      <c r="LN262" s="71"/>
      <c r="LO262" s="71"/>
      <c r="LP262" s="71"/>
      <c r="LQ262" s="71"/>
    </row>
    <row r="263" spans="1:329" ht="6" customHeight="1" x14ac:dyDescent="0.25">
      <c r="A263" s="80"/>
      <c r="B263" s="305">
        <f t="shared" si="456"/>
        <v>249</v>
      </c>
      <c r="C263" s="96" t="s">
        <v>401</v>
      </c>
      <c r="D263" s="96" t="s">
        <v>790</v>
      </c>
      <c r="E263" s="71"/>
      <c r="F263" s="260"/>
      <c r="G263" s="261"/>
      <c r="H263" s="262"/>
      <c r="I263" s="260"/>
      <c r="J263" s="261"/>
      <c r="K263" s="262"/>
      <c r="L263" s="260"/>
      <c r="M263" s="261"/>
      <c r="N263" s="262"/>
      <c r="O263" s="260"/>
      <c r="P263" s="261"/>
      <c r="Q263" s="262"/>
      <c r="R263" s="260"/>
      <c r="S263" s="261"/>
      <c r="T263" s="262"/>
      <c r="U263" s="260"/>
      <c r="V263" s="261"/>
      <c r="W263" s="262"/>
      <c r="X263" s="260"/>
      <c r="Y263" s="261"/>
      <c r="Z263" s="262"/>
      <c r="AA263" s="260"/>
      <c r="AB263" s="261"/>
      <c r="AC263" s="262"/>
      <c r="AD263" s="260"/>
      <c r="AE263" s="261"/>
      <c r="AF263" s="262"/>
      <c r="AG263" s="260"/>
      <c r="AH263" s="261"/>
      <c r="AI263" s="262"/>
      <c r="AJ263" s="260"/>
      <c r="AK263" s="261"/>
      <c r="AL263" s="262"/>
      <c r="AM263" s="260"/>
      <c r="AN263" s="261"/>
      <c r="AO263" s="262"/>
      <c r="AP263" s="283"/>
      <c r="AQ263" s="356"/>
      <c r="AR263" s="351"/>
      <c r="AS263" s="283"/>
      <c r="AT263" s="356"/>
      <c r="AU263" s="351"/>
      <c r="AV263" s="260"/>
      <c r="AW263" s="261"/>
      <c r="AX263" s="262"/>
      <c r="AY263" s="260"/>
      <c r="AZ263" s="261"/>
      <c r="BA263" s="262"/>
      <c r="BB263" s="260"/>
      <c r="BC263" s="261"/>
      <c r="BD263" s="262"/>
      <c r="BE263" s="260"/>
      <c r="BF263" s="261"/>
      <c r="BG263" s="262"/>
      <c r="BH263" s="260"/>
      <c r="BI263" s="261"/>
      <c r="BJ263" s="262"/>
      <c r="BK263" s="260"/>
      <c r="BL263" s="261"/>
      <c r="BM263" s="262"/>
      <c r="BN263" s="260"/>
      <c r="BO263" s="261"/>
      <c r="BP263" s="262"/>
      <c r="BQ263" s="260"/>
      <c r="BR263" s="261"/>
      <c r="BS263" s="262"/>
      <c r="BT263" s="260"/>
      <c r="BU263" s="261"/>
      <c r="BV263" s="262"/>
      <c r="BW263" s="260"/>
      <c r="BX263" s="261"/>
      <c r="BY263" s="262"/>
      <c r="BZ263" s="260"/>
      <c r="CA263" s="261"/>
      <c r="CB263" s="262"/>
      <c r="CC263" s="260"/>
      <c r="CD263" s="261"/>
      <c r="CE263" s="262"/>
      <c r="CF263" s="376" t="s">
        <v>2</v>
      </c>
      <c r="CG263" s="229"/>
      <c r="CH263" s="230"/>
      <c r="CI263" s="7" t="str">
        <f t="shared" si="361"/>
        <v/>
      </c>
      <c r="CJ263" s="7" t="str">
        <f t="shared" si="362"/>
        <v/>
      </c>
      <c r="CK263" s="7" t="str">
        <f t="shared" si="363"/>
        <v/>
      </c>
      <c r="CL263" s="7" t="str">
        <f t="shared" si="364"/>
        <v/>
      </c>
      <c r="CM263" s="7" t="str">
        <f t="shared" si="365"/>
        <v/>
      </c>
      <c r="CN263" s="7" t="str">
        <f t="shared" si="366"/>
        <v/>
      </c>
      <c r="CO263" s="7" t="str">
        <f t="shared" si="367"/>
        <v/>
      </c>
      <c r="CP263" s="7" t="str">
        <f t="shared" si="368"/>
        <v/>
      </c>
      <c r="CQ263" s="7" t="str">
        <f t="shared" si="369"/>
        <v/>
      </c>
      <c r="CR263" s="7" t="str">
        <f t="shared" si="370"/>
        <v/>
      </c>
      <c r="CS263" s="7" t="str">
        <f t="shared" si="371"/>
        <v/>
      </c>
      <c r="CT263" s="7" t="str">
        <f t="shared" si="372"/>
        <v/>
      </c>
      <c r="CU263" s="7" t="str">
        <f t="shared" si="373"/>
        <v/>
      </c>
      <c r="CV263" s="7" t="str">
        <f t="shared" si="374"/>
        <v/>
      </c>
      <c r="CW263" s="7" t="str">
        <f t="shared" si="375"/>
        <v/>
      </c>
      <c r="CX263" s="7">
        <f t="shared" si="376"/>
        <v>25</v>
      </c>
      <c r="CY263" s="7" t="str">
        <f t="shared" si="377"/>
        <v/>
      </c>
      <c r="CZ263" s="7" t="str">
        <f t="shared" si="378"/>
        <v/>
      </c>
      <c r="DA263" s="7" t="str">
        <f t="shared" si="379"/>
        <v/>
      </c>
      <c r="DB263" s="7" t="str">
        <f t="shared" si="380"/>
        <v/>
      </c>
      <c r="DC263" s="7" t="str">
        <f t="shared" si="381"/>
        <v/>
      </c>
      <c r="DD263" s="7" t="str">
        <f t="shared" si="382"/>
        <v/>
      </c>
      <c r="DE263" s="7" t="str">
        <f t="shared" si="383"/>
        <v/>
      </c>
      <c r="DF263" s="7" t="str">
        <f t="shared" si="384"/>
        <v/>
      </c>
      <c r="DG263" s="7" t="str">
        <f t="shared" si="385"/>
        <v/>
      </c>
      <c r="DH263" s="7" t="str">
        <f t="shared" si="386"/>
        <v/>
      </c>
      <c r="DI263" s="65" t="s">
        <v>2</v>
      </c>
      <c r="DJ263" s="309" t="str">
        <f t="shared" si="387"/>
        <v>-</v>
      </c>
      <c r="DK263" s="309" t="str">
        <f t="shared" si="388"/>
        <v>-</v>
      </c>
      <c r="DL263" s="309" t="str">
        <f t="shared" si="389"/>
        <v>-</v>
      </c>
      <c r="DM263" s="309" t="str">
        <f t="shared" si="390"/>
        <v>-</v>
      </c>
      <c r="DN263" s="309" t="str">
        <f t="shared" si="391"/>
        <v>-</v>
      </c>
      <c r="DO263" s="309" t="str">
        <f t="shared" si="392"/>
        <v>-</v>
      </c>
      <c r="DP263" s="309" t="str">
        <f t="shared" si="393"/>
        <v>-</v>
      </c>
      <c r="DQ263" s="309" t="str">
        <f t="shared" si="394"/>
        <v>-</v>
      </c>
      <c r="DR263" s="309" t="str">
        <f t="shared" si="395"/>
        <v>-</v>
      </c>
      <c r="DS263" s="309" t="str">
        <f t="shared" si="396"/>
        <v>-</v>
      </c>
      <c r="DT263" s="309" t="str">
        <f t="shared" si="397"/>
        <v>-</v>
      </c>
      <c r="DU263" s="309" t="str">
        <f t="shared" si="398"/>
        <v>-</v>
      </c>
      <c r="DV263" s="309" t="str">
        <f t="shared" si="399"/>
        <v>-</v>
      </c>
      <c r="DW263" s="309" t="str">
        <f t="shared" si="400"/>
        <v>-</v>
      </c>
      <c r="DX263" s="309" t="str">
        <f t="shared" si="401"/>
        <v>-</v>
      </c>
      <c r="DY263" s="309" t="str">
        <f t="shared" si="402"/>
        <v>etsurf</v>
      </c>
      <c r="DZ263" s="309" t="str">
        <f t="shared" si="403"/>
        <v>-</v>
      </c>
      <c r="EA263" s="309" t="str">
        <f t="shared" si="404"/>
        <v>-</v>
      </c>
      <c r="EB263" s="309" t="str">
        <f t="shared" si="405"/>
        <v>-</v>
      </c>
      <c r="EC263" s="309" t="str">
        <f t="shared" si="406"/>
        <v>-</v>
      </c>
      <c r="ED263" s="309" t="str">
        <f t="shared" si="407"/>
        <v>-</v>
      </c>
      <c r="EE263" s="309" t="str">
        <f t="shared" si="408"/>
        <v>-</v>
      </c>
      <c r="EF263" s="309" t="str">
        <f t="shared" si="409"/>
        <v>-</v>
      </c>
      <c r="EG263" s="309" t="str">
        <f t="shared" si="410"/>
        <v>-</v>
      </c>
      <c r="EH263" s="309" t="str">
        <f t="shared" si="411"/>
        <v>-</v>
      </c>
      <c r="EI263" s="309" t="str">
        <f t="shared" si="412"/>
        <v>-</v>
      </c>
      <c r="EJ263" s="7"/>
      <c r="EK263" s="7"/>
      <c r="EL263" s="7"/>
      <c r="EM263" s="34"/>
      <c r="EN263" s="66" t="str">
        <f t="shared" si="413"/>
        <v>-</v>
      </c>
      <c r="EO263" s="66" t="str">
        <f t="shared" si="414"/>
        <v>-</v>
      </c>
      <c r="EP263" s="66" t="str">
        <f t="shared" si="415"/>
        <v>-</v>
      </c>
      <c r="EQ263" s="66" t="str">
        <f t="shared" si="416"/>
        <v>-</v>
      </c>
      <c r="ER263" s="66" t="str">
        <f t="shared" si="417"/>
        <v>-</v>
      </c>
      <c r="ES263" s="66" t="str">
        <f t="shared" si="418"/>
        <v>-</v>
      </c>
      <c r="ET263" s="66" t="str">
        <f t="shared" si="419"/>
        <v>-</v>
      </c>
      <c r="EU263" s="66" t="str">
        <f t="shared" si="420"/>
        <v>-</v>
      </c>
      <c r="EV263" s="66" t="str">
        <f t="shared" si="421"/>
        <v>-</v>
      </c>
      <c r="EW263" s="66" t="str">
        <f t="shared" si="422"/>
        <v>-</v>
      </c>
      <c r="EX263" s="66" t="str">
        <f t="shared" si="423"/>
        <v>-</v>
      </c>
      <c r="EY263" s="66" t="str">
        <f t="shared" si="424"/>
        <v>-</v>
      </c>
      <c r="EZ263" s="66" t="str">
        <f t="shared" si="425"/>
        <v>-</v>
      </c>
      <c r="FA263" s="66" t="str">
        <f t="shared" si="426"/>
        <v>-</v>
      </c>
      <c r="FB263" s="66" t="str">
        <f t="shared" si="427"/>
        <v>-</v>
      </c>
      <c r="FC263" s="66">
        <f t="shared" si="428"/>
        <v>50</v>
      </c>
      <c r="FD263" s="66" t="str">
        <f t="shared" si="429"/>
        <v>-</v>
      </c>
      <c r="FE263" s="66" t="str">
        <f t="shared" si="430"/>
        <v>-</v>
      </c>
      <c r="FF263" s="66" t="str">
        <f t="shared" si="431"/>
        <v>-</v>
      </c>
      <c r="FG263" s="66" t="str">
        <f t="shared" si="432"/>
        <v>-</v>
      </c>
      <c r="FH263" s="66" t="str">
        <f t="shared" si="433"/>
        <v>-</v>
      </c>
      <c r="FI263" s="66" t="str">
        <f t="shared" si="434"/>
        <v>-</v>
      </c>
      <c r="FJ263" s="66" t="str">
        <f t="shared" si="435"/>
        <v>-</v>
      </c>
      <c r="FK263" s="66" t="str">
        <f t="shared" si="436"/>
        <v>-</v>
      </c>
      <c r="FL263" s="66" t="str">
        <f t="shared" si="437"/>
        <v>-</v>
      </c>
      <c r="FM263" s="66" t="str">
        <f t="shared" si="438"/>
        <v>-</v>
      </c>
      <c r="FN263" s="7"/>
      <c r="FO263" s="7"/>
      <c r="FP263" s="7"/>
      <c r="FQ263" s="97"/>
      <c r="FR263" s="71"/>
      <c r="FS263" s="7">
        <f>IF(ISNUMBER(INDEX($CI$15:$DI$314,$B263,GC$5)),MAX(FS$14:FS262)+1,0)</f>
        <v>0</v>
      </c>
      <c r="FT263" s="7" t="str">
        <f t="shared" si="439"/>
        <v/>
      </c>
      <c r="FU263" s="7" t="str">
        <f t="shared" si="440"/>
        <v/>
      </c>
      <c r="FV263" s="291">
        <f t="shared" si="441"/>
        <v>249</v>
      </c>
      <c r="FW263" s="291" t="str">
        <f t="shared" si="442"/>
        <v/>
      </c>
      <c r="FX263" s="291"/>
      <c r="FY263" s="85" t="str">
        <f t="shared" si="443"/>
        <v/>
      </c>
      <c r="FZ263" s="338">
        <f t="shared" si="444"/>
        <v>0</v>
      </c>
      <c r="GA263" s="316" t="str">
        <f t="shared" si="445"/>
        <v/>
      </c>
      <c r="GB263" s="28" t="str">
        <f t="shared" si="446"/>
        <v/>
      </c>
      <c r="GC263" s="243"/>
      <c r="GD263" s="72"/>
      <c r="GE263" s="72"/>
      <c r="GF263" s="72"/>
      <c r="GG263" s="72"/>
      <c r="GH263" s="72"/>
      <c r="GI263" s="72"/>
      <c r="GJ263" s="72"/>
      <c r="GK263" s="72"/>
      <c r="GL263" s="72"/>
      <c r="GM263" s="72"/>
      <c r="GN263" s="72"/>
      <c r="GO263" s="72"/>
      <c r="GP263" s="72"/>
      <c r="GQ263" s="72"/>
      <c r="GR263" s="339" t="str">
        <f>IF(ISNUMBER(IF263),INDEX($GA$15:$GA$313,MATCH(IF263,$IE$15:$IE$190,0),1),"")</f>
        <v/>
      </c>
      <c r="GS263" s="341" t="str">
        <f t="shared" si="448"/>
        <v/>
      </c>
      <c r="GT263" s="340" t="str">
        <f t="shared" si="449"/>
        <v/>
      </c>
      <c r="GU263" s="72"/>
      <c r="GV263" s="72"/>
      <c r="GW263" s="72"/>
      <c r="GX263" s="72"/>
      <c r="GY263" s="72"/>
      <c r="GZ263" s="71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293">
        <f>IF(HA263&lt;&gt;"",MAX(HN$14:HN262)+1,0)</f>
        <v>0</v>
      </c>
      <c r="HO263" s="293">
        <f>IF(HB263&lt;&gt;"",MAX(HO$14:HO262)+1,0)</f>
        <v>0</v>
      </c>
      <c r="HP263" s="293">
        <f>IF(HC263&lt;&gt;"",MAX(HP$14:HP262)+1,0)</f>
        <v>0</v>
      </c>
      <c r="HQ263" s="293">
        <f>IF(HD263&lt;&gt;"",MAX(HQ$14:HQ262)+1,0)</f>
        <v>0</v>
      </c>
      <c r="HR263" s="293">
        <f>IF(HE263&lt;&gt;"",MAX(HR$14:HR262)+1,0)</f>
        <v>0</v>
      </c>
      <c r="HS263" s="293">
        <f>IF(HF263&lt;&gt;"",MAX(HS$14:HS262)+1,0)</f>
        <v>0</v>
      </c>
      <c r="HT263" s="293">
        <f>IF(HG263&lt;&gt;"",MAX(HT$14:HT262)+1,0)</f>
        <v>0</v>
      </c>
      <c r="HU263" s="293">
        <f>IF(HH263&lt;&gt;"",MAX(HU$14:HU262)+1,0)</f>
        <v>0</v>
      </c>
      <c r="HV263" s="293">
        <f>IF(HI263&lt;&gt;"",MAX(HV$14:HV262)+1,0)</f>
        <v>0</v>
      </c>
      <c r="HW263" s="293">
        <f>IF(HJ263&lt;&gt;"",MAX(HW$14:HW262)+1,0)</f>
        <v>0</v>
      </c>
      <c r="HX263" s="293">
        <f>IF(HK263&lt;&gt;"",MAX(HX$14:HX262)+1,0)</f>
        <v>0</v>
      </c>
      <c r="HY263" s="293">
        <f>IF(HL263&lt;&gt;"",MAX(HY$14:HY262)+1,0)</f>
        <v>0</v>
      </c>
      <c r="HZ263" s="75" t="str">
        <f t="shared" si="450"/>
        <v/>
      </c>
      <c r="IA263" s="75" t="str">
        <f t="shared" si="451"/>
        <v/>
      </c>
      <c r="IB263" s="75" t="str">
        <f t="shared" si="452"/>
        <v/>
      </c>
      <c r="IC263" s="75" t="str">
        <f t="shared" si="453"/>
        <v/>
      </c>
      <c r="ID263" s="395" t="str">
        <f t="shared" si="454"/>
        <v/>
      </c>
      <c r="IE263" s="394">
        <f>IF(ISNUMBER(MATCH(GA263,$IC$15:$IC$313,0)),0,MAX(IE$14:IE262)+1)</f>
        <v>0</v>
      </c>
      <c r="IF263" s="394" t="str">
        <f t="shared" si="455"/>
        <v/>
      </c>
      <c r="IG263" s="383"/>
      <c r="IH263" s="80"/>
      <c r="II263" s="19"/>
      <c r="IJ263" s="282"/>
      <c r="IK263" s="71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  <c r="IW263" s="19"/>
      <c r="IX263" s="19"/>
      <c r="IY263" s="19"/>
      <c r="IZ263" s="19"/>
      <c r="JW263" s="71"/>
      <c r="JX263" s="293" t="str">
        <f>IF(AND(ISNUMBER(JX$14),ISNUMBER(MATCH($IC263,DJ$15:DJ$313,0))),$IC263,"")</f>
        <v/>
      </c>
      <c r="JY263" s="293" t="str">
        <f>IF(AND(ISNUMBER(JY$14),ISNUMBER(MATCH($IC263,DK$15:DK$313,0))),$IC263,"")</f>
        <v/>
      </c>
      <c r="JZ263" s="293" t="str">
        <f>IF(AND(ISNUMBER(JZ$14),ISNUMBER(MATCH($IC263,DL$15:DL$313,0))),$IC263,"")</f>
        <v/>
      </c>
      <c r="KA263" s="293" t="str">
        <f>IF(AND(ISNUMBER(KA$14),ISNUMBER(MATCH($IC263,DM$15:DM$313,0))),$IC263,"")</f>
        <v/>
      </c>
      <c r="KB263" s="293" t="str">
        <f>IF(AND(ISNUMBER(KB$14),ISNUMBER(MATCH($IC263,DN$15:DN$313,0))),$IC263,"")</f>
        <v/>
      </c>
      <c r="KC263" s="293" t="str">
        <f>IF(AND(ISNUMBER(KC$14),ISNUMBER(MATCH($IC263,DO$15:DO$313,0))),$IC263,"")</f>
        <v/>
      </c>
      <c r="KD263" s="293" t="str">
        <f>IF(AND(ISNUMBER(KD$14),ISNUMBER(MATCH($IC263,DP$15:DP$313,0))),$IC263,"")</f>
        <v/>
      </c>
      <c r="KE263" s="293" t="str">
        <f>IF(AND(ISNUMBER(KE$14),ISNUMBER(MATCH($IC263,DQ$15:DQ$313,0))),$IC263,"")</f>
        <v/>
      </c>
      <c r="KF263" s="293" t="str">
        <f>IF(AND(ISNUMBER(KF$14),ISNUMBER(MATCH($IC263,DR$15:DR$313,0))),$IC263,"")</f>
        <v/>
      </c>
      <c r="KG263" s="293" t="str">
        <f>IF(AND(ISNUMBER(KG$14),ISNUMBER(MATCH($IC263,DS$15:DS$313,0))),$IC263,"")</f>
        <v/>
      </c>
      <c r="KH263" s="293" t="str">
        <f>IF(AND(ISNUMBER(KH$14),ISNUMBER(MATCH($IC263,DT$15:DT$313,0))),$IC263,"")</f>
        <v/>
      </c>
      <c r="KI263" s="293" t="str">
        <f>IF(AND(ISNUMBER(KI$14),ISNUMBER(MATCH($IC263,DU$15:DU$313,0))),$IC263,"")</f>
        <v/>
      </c>
      <c r="KJ263" s="293" t="str">
        <f>IF(AND(ISNUMBER(KJ$14),ISNUMBER(MATCH($IC263,DV$15:DV$313,0))),$IC263,"")</f>
        <v/>
      </c>
      <c r="KK263" s="293" t="str">
        <f>IF(AND(ISNUMBER(KK$14),ISNUMBER(MATCH($IC263,DW$15:DW$313,0))),$IC263,"")</f>
        <v/>
      </c>
      <c r="KL263" s="293" t="str">
        <f>IF(AND(ISNUMBER(KL$14),ISNUMBER(MATCH($IC263,DX$15:DX$313,0))),$IC263,"")</f>
        <v/>
      </c>
      <c r="KM263" s="293" t="str">
        <f>IF(AND(ISNUMBER(KM$14),ISNUMBER(MATCH($IC263,DY$15:DY$313,0))),$IC263,"")</f>
        <v/>
      </c>
      <c r="KN263" s="293" t="str">
        <f>IF(AND(ISNUMBER(KN$14),ISNUMBER(MATCH($IC263,DZ$15:DZ$313,0))),$IC263,"")</f>
        <v/>
      </c>
      <c r="KO263" s="293" t="str">
        <f>IF(AND(ISNUMBER(KO$14),ISNUMBER(MATCH($IC263,EA$15:EA$313,0))),$IC263,"")</f>
        <v/>
      </c>
      <c r="KP263" s="293" t="str">
        <f>IF(AND(ISNUMBER(KP$14),ISNUMBER(MATCH($IC263,EB$15:EB$313,0))),$IC263,"")</f>
        <v/>
      </c>
      <c r="KQ263" s="293" t="str">
        <f>IF(AND(ISNUMBER(KQ$14),ISNUMBER(MATCH($IC263,EC$15:EC$313,0))),$IC263,"")</f>
        <v/>
      </c>
      <c r="KR263" s="293" t="str">
        <f>IF(AND(ISNUMBER(KR$14),ISNUMBER(MATCH($IC263,ED$15:ED$313,0))),$IC263,"")</f>
        <v/>
      </c>
      <c r="KS263" s="293" t="str">
        <f>IF(AND(ISNUMBER(KS$14),ISNUMBER(MATCH($IC263,EE$15:EE$313,0))),$IC263,"")</f>
        <v/>
      </c>
      <c r="KT263" s="293" t="str">
        <f>IF(AND(ISNUMBER(KT$14),ISNUMBER(MATCH($IC263,EF$15:EF$313,0))),$IC263,"")</f>
        <v/>
      </c>
      <c r="KU263" s="293" t="str">
        <f>IF(AND(ISNUMBER(KU$14),ISNUMBER(MATCH($IC263,EG$15:EG$313,0))),$IC263,"")</f>
        <v/>
      </c>
      <c r="KV263" s="293" t="str">
        <f>IF(AND(ISNUMBER(KV$14),ISNUMBER(MATCH($IC263,EH$15:EH$313,0))),$IC263,"")</f>
        <v/>
      </c>
      <c r="KW263" s="293" t="str">
        <f>IF(AND(ISNUMBER(KW$14),ISNUMBER(MATCH($IC263,EI$15:EI$313,0))),$IC263,"")</f>
        <v/>
      </c>
      <c r="KX263" s="293" t="str">
        <f>IF(AND(ISNUMBER(KX$14),ISNUMBER(MATCH($IC263,EJ$15:EJ$313,0))),$IC263,"")</f>
        <v/>
      </c>
      <c r="KY263" s="293" t="str">
        <f>IF(AND(ISNUMBER(KY$14),ISNUMBER(MATCH($IC263,EK$15:EK$313,0))),$IC263,"")</f>
        <v/>
      </c>
      <c r="KZ263" s="293"/>
      <c r="LA263" s="293"/>
      <c r="LB263" s="293"/>
      <c r="LC263" s="75">
        <f>COUNTIF(JX263:KY263,"="&amp;IC263)</f>
        <v>0</v>
      </c>
      <c r="LD263" s="71"/>
      <c r="LE263" s="71"/>
      <c r="LF263" s="71"/>
      <c r="LG263" s="71"/>
      <c r="LH263" s="71"/>
      <c r="LI263" s="71"/>
      <c r="LJ263" s="71"/>
      <c r="LK263" s="71"/>
      <c r="LL263" s="71"/>
      <c r="LM263" s="71"/>
      <c r="LN263" s="71"/>
      <c r="LO263" s="71"/>
      <c r="LP263" s="71"/>
      <c r="LQ263" s="71"/>
    </row>
    <row r="264" spans="1:329" ht="6" customHeight="1" x14ac:dyDescent="0.25">
      <c r="A264" s="80"/>
      <c r="B264" s="305">
        <f t="shared" si="456"/>
        <v>250</v>
      </c>
      <c r="C264" s="96" t="s">
        <v>402</v>
      </c>
      <c r="D264" s="96" t="s">
        <v>791</v>
      </c>
      <c r="E264" s="71"/>
      <c r="F264" s="260"/>
      <c r="G264" s="261"/>
      <c r="H264" s="262"/>
      <c r="I264" s="260"/>
      <c r="J264" s="261"/>
      <c r="K264" s="262"/>
      <c r="L264" s="260"/>
      <c r="M264" s="261"/>
      <c r="N264" s="262"/>
      <c r="O264" s="260"/>
      <c r="P264" s="261"/>
      <c r="Q264" s="262"/>
      <c r="R264" s="260"/>
      <c r="S264" s="261"/>
      <c r="T264" s="262"/>
      <c r="U264" s="260"/>
      <c r="V264" s="261"/>
      <c r="W264" s="262"/>
      <c r="X264" s="260"/>
      <c r="Y264" s="261"/>
      <c r="Z264" s="262"/>
      <c r="AA264" s="260"/>
      <c r="AB264" s="261"/>
      <c r="AC264" s="262"/>
      <c r="AD264" s="260"/>
      <c r="AE264" s="261"/>
      <c r="AF264" s="262"/>
      <c r="AG264" s="260"/>
      <c r="AH264" s="261"/>
      <c r="AI264" s="262"/>
      <c r="AJ264" s="260"/>
      <c r="AK264" s="261"/>
      <c r="AL264" s="262"/>
      <c r="AM264" s="260"/>
      <c r="AN264" s="261"/>
      <c r="AO264" s="262"/>
      <c r="AP264" s="283"/>
      <c r="AQ264" s="356"/>
      <c r="AR264" s="351"/>
      <c r="AS264" s="283"/>
      <c r="AT264" s="356"/>
      <c r="AU264" s="351"/>
      <c r="AV264" s="260"/>
      <c r="AW264" s="261"/>
      <c r="AX264" s="262"/>
      <c r="AY264" s="260"/>
      <c r="AZ264" s="261"/>
      <c r="BA264" s="262"/>
      <c r="BB264" s="260"/>
      <c r="BC264" s="261"/>
      <c r="BD264" s="262"/>
      <c r="BE264" s="260"/>
      <c r="BF264" s="261"/>
      <c r="BG264" s="262"/>
      <c r="BH264" s="260"/>
      <c r="BI264" s="261"/>
      <c r="BJ264" s="262"/>
      <c r="BK264" s="260"/>
      <c r="BL264" s="261"/>
      <c r="BM264" s="262"/>
      <c r="BN264" s="260"/>
      <c r="BO264" s="261"/>
      <c r="BP264" s="262"/>
      <c r="BQ264" s="260"/>
      <c r="BR264" s="261"/>
      <c r="BS264" s="262"/>
      <c r="BT264" s="260"/>
      <c r="BU264" s="261"/>
      <c r="BV264" s="262"/>
      <c r="BW264" s="260"/>
      <c r="BX264" s="261"/>
      <c r="BY264" s="262"/>
      <c r="BZ264" s="260"/>
      <c r="CA264" s="261"/>
      <c r="CB264" s="262"/>
      <c r="CC264" s="260"/>
      <c r="CD264" s="261"/>
      <c r="CE264" s="262"/>
      <c r="CF264" s="376" t="s">
        <v>2</v>
      </c>
      <c r="CG264" s="229"/>
      <c r="CH264" s="230"/>
      <c r="CI264" s="7" t="str">
        <f t="shared" si="361"/>
        <v/>
      </c>
      <c r="CJ264" s="7" t="str">
        <f t="shared" si="362"/>
        <v/>
      </c>
      <c r="CK264" s="7" t="str">
        <f t="shared" si="363"/>
        <v/>
      </c>
      <c r="CL264" s="7" t="str">
        <f t="shared" si="364"/>
        <v/>
      </c>
      <c r="CM264" s="7" t="str">
        <f t="shared" si="365"/>
        <v/>
      </c>
      <c r="CN264" s="7" t="str">
        <f t="shared" si="366"/>
        <v/>
      </c>
      <c r="CO264" s="7" t="str">
        <f t="shared" si="367"/>
        <v/>
      </c>
      <c r="CP264" s="7" t="str">
        <f t="shared" si="368"/>
        <v/>
      </c>
      <c r="CQ264" s="7" t="str">
        <f t="shared" si="369"/>
        <v/>
      </c>
      <c r="CR264" s="7" t="str">
        <f t="shared" si="370"/>
        <v/>
      </c>
      <c r="CS264" s="7" t="str">
        <f t="shared" si="371"/>
        <v/>
      </c>
      <c r="CT264" s="7" t="str">
        <f t="shared" si="372"/>
        <v/>
      </c>
      <c r="CU264" s="7" t="str">
        <f t="shared" si="373"/>
        <v/>
      </c>
      <c r="CV264" s="7" t="str">
        <f t="shared" si="374"/>
        <v/>
      </c>
      <c r="CW264" s="7" t="str">
        <f t="shared" si="375"/>
        <v/>
      </c>
      <c r="CX264" s="7">
        <f t="shared" si="376"/>
        <v>26</v>
      </c>
      <c r="CY264" s="7" t="str">
        <f t="shared" si="377"/>
        <v/>
      </c>
      <c r="CZ264" s="7" t="str">
        <f t="shared" si="378"/>
        <v/>
      </c>
      <c r="DA264" s="7" t="str">
        <f t="shared" si="379"/>
        <v/>
      </c>
      <c r="DB264" s="7" t="str">
        <f t="shared" si="380"/>
        <v/>
      </c>
      <c r="DC264" s="7" t="str">
        <f t="shared" si="381"/>
        <v/>
      </c>
      <c r="DD264" s="7">
        <f t="shared" si="382"/>
        <v>15</v>
      </c>
      <c r="DE264" s="7" t="str">
        <f t="shared" si="383"/>
        <v/>
      </c>
      <c r="DF264" s="7">
        <f t="shared" si="384"/>
        <v>14</v>
      </c>
      <c r="DG264" s="7" t="str">
        <f t="shared" si="385"/>
        <v/>
      </c>
      <c r="DH264" s="7" t="str">
        <f t="shared" si="386"/>
        <v/>
      </c>
      <c r="DI264" s="65" t="s">
        <v>2</v>
      </c>
      <c r="DJ264" s="309" t="str">
        <f t="shared" si="387"/>
        <v>-</v>
      </c>
      <c r="DK264" s="309" t="str">
        <f t="shared" si="388"/>
        <v>-</v>
      </c>
      <c r="DL264" s="309" t="str">
        <f t="shared" si="389"/>
        <v>-</v>
      </c>
      <c r="DM264" s="309" t="str">
        <f t="shared" si="390"/>
        <v>-</v>
      </c>
      <c r="DN264" s="309" t="str">
        <f t="shared" si="391"/>
        <v>-</v>
      </c>
      <c r="DO264" s="309" t="str">
        <f t="shared" si="392"/>
        <v>-</v>
      </c>
      <c r="DP264" s="309" t="str">
        <f t="shared" si="393"/>
        <v>-</v>
      </c>
      <c r="DQ264" s="309" t="str">
        <f t="shared" si="394"/>
        <v>-</v>
      </c>
      <c r="DR264" s="309" t="str">
        <f t="shared" si="395"/>
        <v>-</v>
      </c>
      <c r="DS264" s="309" t="str">
        <f t="shared" si="396"/>
        <v>-</v>
      </c>
      <c r="DT264" s="309" t="str">
        <f t="shared" si="397"/>
        <v>-</v>
      </c>
      <c r="DU264" s="309" t="str">
        <f t="shared" si="398"/>
        <v>-</v>
      </c>
      <c r="DV264" s="309" t="str">
        <f t="shared" si="399"/>
        <v>-</v>
      </c>
      <c r="DW264" s="309" t="str">
        <f t="shared" si="400"/>
        <v>-</v>
      </c>
      <c r="DX264" s="309" t="str">
        <f t="shared" si="401"/>
        <v>-</v>
      </c>
      <c r="DY264" s="309" t="str">
        <f t="shared" si="402"/>
        <v>etrate</v>
      </c>
      <c r="DZ264" s="309" t="str">
        <f t="shared" si="403"/>
        <v>-</v>
      </c>
      <c r="EA264" s="309" t="str">
        <f t="shared" si="404"/>
        <v>-</v>
      </c>
      <c r="EB264" s="309" t="str">
        <f t="shared" si="405"/>
        <v>-</v>
      </c>
      <c r="EC264" s="309" t="str">
        <f t="shared" si="406"/>
        <v>-</v>
      </c>
      <c r="ED264" s="309" t="str">
        <f t="shared" si="407"/>
        <v>-</v>
      </c>
      <c r="EE264" s="309" t="str">
        <f t="shared" si="408"/>
        <v>etrate</v>
      </c>
      <c r="EF264" s="309" t="str">
        <f t="shared" si="409"/>
        <v>-</v>
      </c>
      <c r="EG264" s="309" t="str">
        <f t="shared" si="410"/>
        <v>etrate</v>
      </c>
      <c r="EH264" s="309" t="str">
        <f t="shared" si="411"/>
        <v>-</v>
      </c>
      <c r="EI264" s="309" t="str">
        <f t="shared" si="412"/>
        <v>-</v>
      </c>
      <c r="EJ264" s="7"/>
      <c r="EK264" s="7"/>
      <c r="EL264" s="7"/>
      <c r="EM264" s="34"/>
      <c r="EN264" s="66" t="str">
        <f t="shared" si="413"/>
        <v>-</v>
      </c>
      <c r="EO264" s="66" t="str">
        <f t="shared" si="414"/>
        <v>-</v>
      </c>
      <c r="EP264" s="66" t="str">
        <f t="shared" si="415"/>
        <v>-</v>
      </c>
      <c r="EQ264" s="66" t="str">
        <f t="shared" si="416"/>
        <v>-</v>
      </c>
      <c r="ER264" s="66" t="str">
        <f t="shared" si="417"/>
        <v>-</v>
      </c>
      <c r="ES264" s="66" t="str">
        <f t="shared" si="418"/>
        <v>-</v>
      </c>
      <c r="ET264" s="66" t="str">
        <f t="shared" si="419"/>
        <v>-</v>
      </c>
      <c r="EU264" s="66" t="str">
        <f t="shared" si="420"/>
        <v>-</v>
      </c>
      <c r="EV264" s="66" t="str">
        <f t="shared" si="421"/>
        <v>-</v>
      </c>
      <c r="EW264" s="66" t="str">
        <f t="shared" si="422"/>
        <v>-</v>
      </c>
      <c r="EX264" s="66" t="str">
        <f t="shared" si="423"/>
        <v>-</v>
      </c>
      <c r="EY264" s="66" t="str">
        <f t="shared" si="424"/>
        <v>-</v>
      </c>
      <c r="EZ264" s="66" t="str">
        <f t="shared" si="425"/>
        <v>-</v>
      </c>
      <c r="FA264" s="66" t="str">
        <f t="shared" si="426"/>
        <v>-</v>
      </c>
      <c r="FB264" s="66" t="str">
        <f t="shared" si="427"/>
        <v>-</v>
      </c>
      <c r="FC264" s="66">
        <f t="shared" si="428"/>
        <v>4.0000000000000002E-4</v>
      </c>
      <c r="FD264" s="66" t="str">
        <f t="shared" si="429"/>
        <v>-</v>
      </c>
      <c r="FE264" s="66" t="str">
        <f t="shared" si="430"/>
        <v>-</v>
      </c>
      <c r="FF264" s="66" t="str">
        <f t="shared" si="431"/>
        <v>-</v>
      </c>
      <c r="FG264" s="66" t="str">
        <f t="shared" si="432"/>
        <v>-</v>
      </c>
      <c r="FH264" s="66" t="str">
        <f t="shared" si="433"/>
        <v>-</v>
      </c>
      <c r="FI264" s="66">
        <f t="shared" si="434"/>
        <v>9.5000000000000004E-8</v>
      </c>
      <c r="FJ264" s="66" t="str">
        <f t="shared" si="435"/>
        <v>-</v>
      </c>
      <c r="FK264" s="66">
        <f t="shared" si="436"/>
        <v>9.5000000000000004E-8</v>
      </c>
      <c r="FL264" s="66" t="str">
        <f t="shared" si="437"/>
        <v>-</v>
      </c>
      <c r="FM264" s="66" t="str">
        <f t="shared" si="438"/>
        <v>-</v>
      </c>
      <c r="FN264" s="7"/>
      <c r="FO264" s="7"/>
      <c r="FP264" s="7"/>
      <c r="FQ264" s="97"/>
      <c r="FR264" s="71"/>
      <c r="FS264" s="7">
        <f>IF(ISNUMBER(INDEX($CI$15:$DI$314,$B264,GC$5)),MAX(FS$14:FS263)+1,0)</f>
        <v>0</v>
      </c>
      <c r="FT264" s="7" t="str">
        <f t="shared" si="439"/>
        <v/>
      </c>
      <c r="FU264" s="7" t="str">
        <f t="shared" si="440"/>
        <v/>
      </c>
      <c r="FV264" s="291">
        <f t="shared" si="441"/>
        <v>250</v>
      </c>
      <c r="FW264" s="291" t="str">
        <f t="shared" si="442"/>
        <v/>
      </c>
      <c r="FX264" s="291"/>
      <c r="FY264" s="85" t="str">
        <f t="shared" si="443"/>
        <v/>
      </c>
      <c r="FZ264" s="338">
        <f t="shared" si="444"/>
        <v>0</v>
      </c>
      <c r="GA264" s="316" t="str">
        <f t="shared" si="445"/>
        <v/>
      </c>
      <c r="GB264" s="28" t="str">
        <f t="shared" si="446"/>
        <v/>
      </c>
      <c r="GC264" s="243"/>
      <c r="GD264" s="72"/>
      <c r="GE264" s="72"/>
      <c r="GF264" s="72"/>
      <c r="GG264" s="72"/>
      <c r="GH264" s="72"/>
      <c r="GI264" s="72"/>
      <c r="GJ264" s="72"/>
      <c r="GK264" s="72"/>
      <c r="GL264" s="72"/>
      <c r="GM264" s="72"/>
      <c r="GN264" s="72"/>
      <c r="GO264" s="72"/>
      <c r="GP264" s="72"/>
      <c r="GQ264" s="72"/>
      <c r="GR264" s="339" t="str">
        <f>IF(ISNUMBER(IF264),INDEX($GA$15:$GA$313,MATCH(IF264,$IE$15:$IE$190,0),1),"")</f>
        <v/>
      </c>
      <c r="GS264" s="341" t="str">
        <f t="shared" si="448"/>
        <v/>
      </c>
      <c r="GT264" s="340" t="str">
        <f t="shared" si="449"/>
        <v/>
      </c>
      <c r="GU264" s="72"/>
      <c r="GV264" s="72"/>
      <c r="GW264" s="72"/>
      <c r="GX264" s="72"/>
      <c r="GY264" s="72"/>
      <c r="GZ264" s="71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293">
        <f>IF(HA264&lt;&gt;"",MAX(HN$14:HN263)+1,0)</f>
        <v>0</v>
      </c>
      <c r="HO264" s="293">
        <f>IF(HB264&lt;&gt;"",MAX(HO$14:HO263)+1,0)</f>
        <v>0</v>
      </c>
      <c r="HP264" s="293">
        <f>IF(HC264&lt;&gt;"",MAX(HP$14:HP263)+1,0)</f>
        <v>0</v>
      </c>
      <c r="HQ264" s="293">
        <f>IF(HD264&lt;&gt;"",MAX(HQ$14:HQ263)+1,0)</f>
        <v>0</v>
      </c>
      <c r="HR264" s="293">
        <f>IF(HE264&lt;&gt;"",MAX(HR$14:HR263)+1,0)</f>
        <v>0</v>
      </c>
      <c r="HS264" s="293">
        <f>IF(HF264&lt;&gt;"",MAX(HS$14:HS263)+1,0)</f>
        <v>0</v>
      </c>
      <c r="HT264" s="293">
        <f>IF(HG264&lt;&gt;"",MAX(HT$14:HT263)+1,0)</f>
        <v>0</v>
      </c>
      <c r="HU264" s="293">
        <f>IF(HH264&lt;&gt;"",MAX(HU$14:HU263)+1,0)</f>
        <v>0</v>
      </c>
      <c r="HV264" s="293">
        <f>IF(HI264&lt;&gt;"",MAX(HV$14:HV263)+1,0)</f>
        <v>0</v>
      </c>
      <c r="HW264" s="293">
        <f>IF(HJ264&lt;&gt;"",MAX(HW$14:HW263)+1,0)</f>
        <v>0</v>
      </c>
      <c r="HX264" s="293">
        <f>IF(HK264&lt;&gt;"",MAX(HX$14:HX263)+1,0)</f>
        <v>0</v>
      </c>
      <c r="HY264" s="293">
        <f>IF(HL264&lt;&gt;"",MAX(HY$14:HY263)+1,0)</f>
        <v>0</v>
      </c>
      <c r="HZ264" s="75" t="str">
        <f t="shared" si="450"/>
        <v/>
      </c>
      <c r="IA264" s="75" t="str">
        <f t="shared" si="451"/>
        <v/>
      </c>
      <c r="IB264" s="75" t="str">
        <f t="shared" si="452"/>
        <v/>
      </c>
      <c r="IC264" s="75" t="str">
        <f t="shared" si="453"/>
        <v/>
      </c>
      <c r="ID264" s="395" t="str">
        <f t="shared" si="454"/>
        <v/>
      </c>
      <c r="IE264" s="394">
        <f>IF(ISNUMBER(MATCH(GA264,$IC$15:$IC$313,0)),0,MAX(IE$14:IE263)+1)</f>
        <v>0</v>
      </c>
      <c r="IF264" s="394" t="str">
        <f t="shared" si="455"/>
        <v/>
      </c>
      <c r="IG264" s="383"/>
      <c r="IH264" s="80"/>
      <c r="II264" s="19"/>
      <c r="IJ264" s="282"/>
      <c r="IK264" s="71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  <c r="IY264" s="19"/>
      <c r="IZ264" s="19"/>
      <c r="JW264" s="71"/>
      <c r="JX264" s="293" t="str">
        <f>IF(AND(ISNUMBER(JX$14),ISNUMBER(MATCH($IC264,DJ$15:DJ$313,0))),$IC264,"")</f>
        <v/>
      </c>
      <c r="JY264" s="293" t="str">
        <f>IF(AND(ISNUMBER(JY$14),ISNUMBER(MATCH($IC264,DK$15:DK$313,0))),$IC264,"")</f>
        <v/>
      </c>
      <c r="JZ264" s="293" t="str">
        <f>IF(AND(ISNUMBER(JZ$14),ISNUMBER(MATCH($IC264,DL$15:DL$313,0))),$IC264,"")</f>
        <v/>
      </c>
      <c r="KA264" s="293" t="str">
        <f>IF(AND(ISNUMBER(KA$14),ISNUMBER(MATCH($IC264,DM$15:DM$313,0))),$IC264,"")</f>
        <v/>
      </c>
      <c r="KB264" s="293" t="str">
        <f>IF(AND(ISNUMBER(KB$14),ISNUMBER(MATCH($IC264,DN$15:DN$313,0))),$IC264,"")</f>
        <v/>
      </c>
      <c r="KC264" s="293" t="str">
        <f>IF(AND(ISNUMBER(KC$14),ISNUMBER(MATCH($IC264,DO$15:DO$313,0))),$IC264,"")</f>
        <v/>
      </c>
      <c r="KD264" s="293" t="str">
        <f>IF(AND(ISNUMBER(KD$14),ISNUMBER(MATCH($IC264,DP$15:DP$313,0))),$IC264,"")</f>
        <v/>
      </c>
      <c r="KE264" s="293" t="str">
        <f>IF(AND(ISNUMBER(KE$14),ISNUMBER(MATCH($IC264,DQ$15:DQ$313,0))),$IC264,"")</f>
        <v/>
      </c>
      <c r="KF264" s="293" t="str">
        <f>IF(AND(ISNUMBER(KF$14),ISNUMBER(MATCH($IC264,DR$15:DR$313,0))),$IC264,"")</f>
        <v/>
      </c>
      <c r="KG264" s="293" t="str">
        <f>IF(AND(ISNUMBER(KG$14),ISNUMBER(MATCH($IC264,DS$15:DS$313,0))),$IC264,"")</f>
        <v/>
      </c>
      <c r="KH264" s="293" t="str">
        <f>IF(AND(ISNUMBER(KH$14),ISNUMBER(MATCH($IC264,DT$15:DT$313,0))),$IC264,"")</f>
        <v/>
      </c>
      <c r="KI264" s="293" t="str">
        <f>IF(AND(ISNUMBER(KI$14),ISNUMBER(MATCH($IC264,DU$15:DU$313,0))),$IC264,"")</f>
        <v/>
      </c>
      <c r="KJ264" s="293" t="str">
        <f>IF(AND(ISNUMBER(KJ$14),ISNUMBER(MATCH($IC264,DV$15:DV$313,0))),$IC264,"")</f>
        <v/>
      </c>
      <c r="KK264" s="293" t="str">
        <f>IF(AND(ISNUMBER(KK$14),ISNUMBER(MATCH($IC264,DW$15:DW$313,0))),$IC264,"")</f>
        <v/>
      </c>
      <c r="KL264" s="293" t="str">
        <f>IF(AND(ISNUMBER(KL$14),ISNUMBER(MATCH($IC264,DX$15:DX$313,0))),$IC264,"")</f>
        <v/>
      </c>
      <c r="KM264" s="293" t="str">
        <f>IF(AND(ISNUMBER(KM$14),ISNUMBER(MATCH($IC264,DY$15:DY$313,0))),$IC264,"")</f>
        <v/>
      </c>
      <c r="KN264" s="293" t="str">
        <f>IF(AND(ISNUMBER(KN$14),ISNUMBER(MATCH($IC264,DZ$15:DZ$313,0))),$IC264,"")</f>
        <v/>
      </c>
      <c r="KO264" s="293" t="str">
        <f>IF(AND(ISNUMBER(KO$14),ISNUMBER(MATCH($IC264,EA$15:EA$313,0))),$IC264,"")</f>
        <v/>
      </c>
      <c r="KP264" s="293" t="str">
        <f>IF(AND(ISNUMBER(KP$14),ISNUMBER(MATCH($IC264,EB$15:EB$313,0))),$IC264,"")</f>
        <v/>
      </c>
      <c r="KQ264" s="293" t="str">
        <f>IF(AND(ISNUMBER(KQ$14),ISNUMBER(MATCH($IC264,EC$15:EC$313,0))),$IC264,"")</f>
        <v/>
      </c>
      <c r="KR264" s="293" t="str">
        <f>IF(AND(ISNUMBER(KR$14),ISNUMBER(MATCH($IC264,ED$15:ED$313,0))),$IC264,"")</f>
        <v/>
      </c>
      <c r="KS264" s="293" t="str">
        <f>IF(AND(ISNUMBER(KS$14),ISNUMBER(MATCH($IC264,EE$15:EE$313,0))),$IC264,"")</f>
        <v/>
      </c>
      <c r="KT264" s="293" t="str">
        <f>IF(AND(ISNUMBER(KT$14),ISNUMBER(MATCH($IC264,EF$15:EF$313,0))),$IC264,"")</f>
        <v/>
      </c>
      <c r="KU264" s="293" t="str">
        <f>IF(AND(ISNUMBER(KU$14),ISNUMBER(MATCH($IC264,EG$15:EG$313,0))),$IC264,"")</f>
        <v/>
      </c>
      <c r="KV264" s="293" t="str">
        <f>IF(AND(ISNUMBER(KV$14),ISNUMBER(MATCH($IC264,EH$15:EH$313,0))),$IC264,"")</f>
        <v/>
      </c>
      <c r="KW264" s="293" t="str">
        <f>IF(AND(ISNUMBER(KW$14),ISNUMBER(MATCH($IC264,EI$15:EI$313,0))),$IC264,"")</f>
        <v/>
      </c>
      <c r="KX264" s="293" t="str">
        <f>IF(AND(ISNUMBER(KX$14),ISNUMBER(MATCH($IC264,EJ$15:EJ$313,0))),$IC264,"")</f>
        <v/>
      </c>
      <c r="KY264" s="293" t="str">
        <f>IF(AND(ISNUMBER(KY$14),ISNUMBER(MATCH($IC264,EK$15:EK$313,0))),$IC264,"")</f>
        <v/>
      </c>
      <c r="KZ264" s="293"/>
      <c r="LA264" s="293"/>
      <c r="LB264" s="293"/>
      <c r="LC264" s="75">
        <f>COUNTIF(JX264:KY264,"="&amp;IC264)</f>
        <v>0</v>
      </c>
      <c r="LD264" s="71"/>
      <c r="LE264" s="71"/>
      <c r="LF264" s="71"/>
      <c r="LG264" s="71"/>
      <c r="LH264" s="71"/>
      <c r="LI264" s="71"/>
      <c r="LJ264" s="71"/>
      <c r="LK264" s="71"/>
      <c r="LL264" s="71"/>
      <c r="LM264" s="71"/>
      <c r="LN264" s="71"/>
      <c r="LO264" s="71"/>
      <c r="LP264" s="71"/>
      <c r="LQ264" s="71"/>
    </row>
    <row r="265" spans="1:329" ht="6" customHeight="1" x14ac:dyDescent="0.25">
      <c r="A265" s="80"/>
      <c r="B265" s="305">
        <f t="shared" si="456"/>
        <v>251</v>
      </c>
      <c r="C265" s="207" t="s">
        <v>403</v>
      </c>
      <c r="D265" s="207" t="s">
        <v>792</v>
      </c>
      <c r="E265" s="71"/>
      <c r="F265" s="260"/>
      <c r="G265" s="261"/>
      <c r="H265" s="262"/>
      <c r="I265" s="260"/>
      <c r="J265" s="261"/>
      <c r="K265" s="262"/>
      <c r="L265" s="260"/>
      <c r="M265" s="261"/>
      <c r="N265" s="262"/>
      <c r="O265" s="260"/>
      <c r="P265" s="261"/>
      <c r="Q265" s="262"/>
      <c r="R265" s="260"/>
      <c r="S265" s="261"/>
      <c r="T265" s="262"/>
      <c r="U265" s="260"/>
      <c r="V265" s="261"/>
      <c r="W265" s="262"/>
      <c r="X265" s="260"/>
      <c r="Y265" s="261"/>
      <c r="Z265" s="262"/>
      <c r="AA265" s="260"/>
      <c r="AB265" s="261"/>
      <c r="AC265" s="262"/>
      <c r="AD265" s="260"/>
      <c r="AE265" s="261"/>
      <c r="AF265" s="262"/>
      <c r="AG265" s="260"/>
      <c r="AH265" s="261"/>
      <c r="AI265" s="262"/>
      <c r="AJ265" s="260"/>
      <c r="AK265" s="261"/>
      <c r="AL265" s="262"/>
      <c r="AM265" s="260"/>
      <c r="AN265" s="261"/>
      <c r="AO265" s="262"/>
      <c r="AP265" s="283"/>
      <c r="AQ265" s="356"/>
      <c r="AR265" s="351"/>
      <c r="AS265" s="283"/>
      <c r="AT265" s="356"/>
      <c r="AU265" s="351"/>
      <c r="AV265" s="260"/>
      <c r="AW265" s="261"/>
      <c r="AX265" s="262"/>
      <c r="AY265" s="260"/>
      <c r="AZ265" s="261"/>
      <c r="BA265" s="262"/>
      <c r="BB265" s="260"/>
      <c r="BC265" s="261"/>
      <c r="BD265" s="262"/>
      <c r="BE265" s="260"/>
      <c r="BF265" s="261"/>
      <c r="BG265" s="262"/>
      <c r="BH265" s="260"/>
      <c r="BI265" s="261"/>
      <c r="BJ265" s="262"/>
      <c r="BK265" s="260"/>
      <c r="BL265" s="261"/>
      <c r="BM265" s="262"/>
      <c r="BN265" s="260"/>
      <c r="BO265" s="261"/>
      <c r="BP265" s="262"/>
      <c r="BQ265" s="260"/>
      <c r="BR265" s="261"/>
      <c r="BS265" s="262"/>
      <c r="BT265" s="260"/>
      <c r="BU265" s="261"/>
      <c r="BV265" s="262"/>
      <c r="BW265" s="260"/>
      <c r="BX265" s="261"/>
      <c r="BY265" s="262"/>
      <c r="BZ265" s="260"/>
      <c r="CA265" s="261"/>
      <c r="CB265" s="262"/>
      <c r="CC265" s="260"/>
      <c r="CD265" s="261"/>
      <c r="CE265" s="262"/>
      <c r="CF265" s="376" t="s">
        <v>2</v>
      </c>
      <c r="CG265" s="229"/>
      <c r="CH265" s="230"/>
      <c r="CI265" s="7" t="str">
        <f t="shared" si="361"/>
        <v/>
      </c>
      <c r="CJ265" s="7" t="str">
        <f t="shared" si="362"/>
        <v/>
      </c>
      <c r="CK265" s="7" t="str">
        <f t="shared" si="363"/>
        <v/>
      </c>
      <c r="CL265" s="7" t="str">
        <f t="shared" si="364"/>
        <v/>
      </c>
      <c r="CM265" s="7" t="str">
        <f t="shared" si="365"/>
        <v/>
      </c>
      <c r="CN265" s="7" t="str">
        <f t="shared" si="366"/>
        <v/>
      </c>
      <c r="CO265" s="7" t="str">
        <f t="shared" si="367"/>
        <v/>
      </c>
      <c r="CP265" s="7" t="str">
        <f t="shared" si="368"/>
        <v/>
      </c>
      <c r="CQ265" s="7" t="str">
        <f t="shared" si="369"/>
        <v/>
      </c>
      <c r="CR265" s="7" t="str">
        <f t="shared" si="370"/>
        <v/>
      </c>
      <c r="CS265" s="7" t="str">
        <f t="shared" si="371"/>
        <v/>
      </c>
      <c r="CT265" s="7" t="str">
        <f t="shared" si="372"/>
        <v/>
      </c>
      <c r="CU265" s="7" t="str">
        <f t="shared" si="373"/>
        <v/>
      </c>
      <c r="CV265" s="7" t="str">
        <f t="shared" si="374"/>
        <v/>
      </c>
      <c r="CW265" s="7" t="str">
        <f t="shared" si="375"/>
        <v/>
      </c>
      <c r="CX265" s="7">
        <f t="shared" si="376"/>
        <v>27</v>
      </c>
      <c r="CY265" s="7" t="str">
        <f t="shared" si="377"/>
        <v/>
      </c>
      <c r="CZ265" s="7" t="str">
        <f t="shared" si="378"/>
        <v/>
      </c>
      <c r="DA265" s="7" t="str">
        <f t="shared" si="379"/>
        <v/>
      </c>
      <c r="DB265" s="7" t="str">
        <f t="shared" si="380"/>
        <v/>
      </c>
      <c r="DC265" s="7" t="str">
        <f t="shared" si="381"/>
        <v/>
      </c>
      <c r="DD265" s="7">
        <f t="shared" si="382"/>
        <v>16</v>
      </c>
      <c r="DE265" s="7" t="str">
        <f t="shared" si="383"/>
        <v/>
      </c>
      <c r="DF265" s="7" t="str">
        <f t="shared" si="384"/>
        <v/>
      </c>
      <c r="DG265" s="7" t="str">
        <f t="shared" si="385"/>
        <v/>
      </c>
      <c r="DH265" s="7" t="str">
        <f t="shared" si="386"/>
        <v/>
      </c>
      <c r="DI265" s="65" t="s">
        <v>2</v>
      </c>
      <c r="DJ265" s="309" t="str">
        <f t="shared" si="387"/>
        <v>-</v>
      </c>
      <c r="DK265" s="309" t="str">
        <f t="shared" si="388"/>
        <v>-</v>
      </c>
      <c r="DL265" s="309" t="str">
        <f t="shared" si="389"/>
        <v>-</v>
      </c>
      <c r="DM265" s="309" t="str">
        <f t="shared" si="390"/>
        <v>-</v>
      </c>
      <c r="DN265" s="309" t="str">
        <f t="shared" si="391"/>
        <v>-</v>
      </c>
      <c r="DO265" s="309" t="str">
        <f t="shared" si="392"/>
        <v>-</v>
      </c>
      <c r="DP265" s="309" t="str">
        <f t="shared" si="393"/>
        <v>-</v>
      </c>
      <c r="DQ265" s="309" t="str">
        <f t="shared" si="394"/>
        <v>-</v>
      </c>
      <c r="DR265" s="309" t="str">
        <f t="shared" si="395"/>
        <v>-</v>
      </c>
      <c r="DS265" s="309" t="str">
        <f t="shared" si="396"/>
        <v>-</v>
      </c>
      <c r="DT265" s="309" t="str">
        <f t="shared" si="397"/>
        <v>-</v>
      </c>
      <c r="DU265" s="309" t="str">
        <f t="shared" si="398"/>
        <v>-</v>
      </c>
      <c r="DV265" s="309" t="str">
        <f t="shared" si="399"/>
        <v>-</v>
      </c>
      <c r="DW265" s="309" t="str">
        <f t="shared" si="400"/>
        <v>-</v>
      </c>
      <c r="DX265" s="309" t="str">
        <f t="shared" si="401"/>
        <v>-</v>
      </c>
      <c r="DY265" s="309" t="str">
        <f t="shared" si="402"/>
        <v>depth</v>
      </c>
      <c r="DZ265" s="309" t="str">
        <f t="shared" si="403"/>
        <v>-</v>
      </c>
      <c r="EA265" s="309" t="str">
        <f t="shared" si="404"/>
        <v>-</v>
      </c>
      <c r="EB265" s="309" t="str">
        <f t="shared" si="405"/>
        <v>-</v>
      </c>
      <c r="EC265" s="309" t="str">
        <f t="shared" si="406"/>
        <v>-</v>
      </c>
      <c r="ED265" s="309" t="str">
        <f t="shared" si="407"/>
        <v>-</v>
      </c>
      <c r="EE265" s="309" t="str">
        <f t="shared" si="408"/>
        <v>depth</v>
      </c>
      <c r="EF265" s="309" t="str">
        <f t="shared" si="409"/>
        <v>-</v>
      </c>
      <c r="EG265" s="309" t="str">
        <f t="shared" si="410"/>
        <v>-</v>
      </c>
      <c r="EH265" s="309" t="str">
        <f t="shared" si="411"/>
        <v>-</v>
      </c>
      <c r="EI265" s="309" t="str">
        <f t="shared" si="412"/>
        <v>-</v>
      </c>
      <c r="EJ265" s="7"/>
      <c r="EK265" s="7"/>
      <c r="EL265" s="7"/>
      <c r="EM265" s="34"/>
      <c r="EN265" s="66" t="str">
        <f t="shared" si="413"/>
        <v>-</v>
      </c>
      <c r="EO265" s="66" t="str">
        <f t="shared" si="414"/>
        <v>-</v>
      </c>
      <c r="EP265" s="66" t="str">
        <f t="shared" si="415"/>
        <v>-</v>
      </c>
      <c r="EQ265" s="66" t="str">
        <f t="shared" si="416"/>
        <v>-</v>
      </c>
      <c r="ER265" s="66" t="str">
        <f t="shared" si="417"/>
        <v>-</v>
      </c>
      <c r="ES265" s="66" t="str">
        <f t="shared" si="418"/>
        <v>-</v>
      </c>
      <c r="ET265" s="66" t="str">
        <f t="shared" si="419"/>
        <v>-</v>
      </c>
      <c r="EU265" s="66" t="str">
        <f t="shared" si="420"/>
        <v>-</v>
      </c>
      <c r="EV265" s="66" t="str">
        <f t="shared" si="421"/>
        <v>-</v>
      </c>
      <c r="EW265" s="66" t="str">
        <f t="shared" si="422"/>
        <v>-</v>
      </c>
      <c r="EX265" s="66" t="str">
        <f t="shared" si="423"/>
        <v>-</v>
      </c>
      <c r="EY265" s="66" t="str">
        <f t="shared" si="424"/>
        <v>-</v>
      </c>
      <c r="EZ265" s="66" t="str">
        <f t="shared" si="425"/>
        <v>-</v>
      </c>
      <c r="FA265" s="66" t="str">
        <f t="shared" si="426"/>
        <v>-</v>
      </c>
      <c r="FB265" s="66" t="str">
        <f t="shared" si="427"/>
        <v>-</v>
      </c>
      <c r="FC265" s="66">
        <f t="shared" si="428"/>
        <v>10</v>
      </c>
      <c r="FD265" s="66" t="str">
        <f t="shared" si="429"/>
        <v>-</v>
      </c>
      <c r="FE265" s="66" t="str">
        <f t="shared" si="430"/>
        <v>-</v>
      </c>
      <c r="FF265" s="66" t="str">
        <f t="shared" si="431"/>
        <v>-</v>
      </c>
      <c r="FG265" s="66" t="str">
        <f t="shared" si="432"/>
        <v>-</v>
      </c>
      <c r="FH265" s="66" t="str">
        <f t="shared" si="433"/>
        <v>-</v>
      </c>
      <c r="FI265" s="66">
        <f t="shared" si="434"/>
        <v>15</v>
      </c>
      <c r="FJ265" s="66" t="str">
        <f t="shared" si="435"/>
        <v>-</v>
      </c>
      <c r="FK265" s="66" t="str">
        <f t="shared" si="436"/>
        <v>-</v>
      </c>
      <c r="FL265" s="66" t="str">
        <f t="shared" si="437"/>
        <v>-</v>
      </c>
      <c r="FM265" s="66" t="str">
        <f t="shared" si="438"/>
        <v>-</v>
      </c>
      <c r="FN265" s="7"/>
      <c r="FO265" s="7"/>
      <c r="FP265" s="7"/>
      <c r="FQ265" s="97"/>
      <c r="FR265" s="71"/>
      <c r="FS265" s="7">
        <f>IF(ISNUMBER(INDEX($CI$15:$DI$314,$B265,GC$5)),MAX(FS$14:FS264)+1,0)</f>
        <v>0</v>
      </c>
      <c r="FT265" s="7" t="str">
        <f t="shared" si="439"/>
        <v/>
      </c>
      <c r="FU265" s="7" t="str">
        <f t="shared" si="440"/>
        <v/>
      </c>
      <c r="FV265" s="291">
        <f t="shared" si="441"/>
        <v>251</v>
      </c>
      <c r="FW265" s="291" t="str">
        <f t="shared" si="442"/>
        <v/>
      </c>
      <c r="FX265" s="291"/>
      <c r="FY265" s="85" t="str">
        <f t="shared" si="443"/>
        <v/>
      </c>
      <c r="FZ265" s="338">
        <f t="shared" si="444"/>
        <v>0</v>
      </c>
      <c r="GA265" s="316" t="str">
        <f t="shared" si="445"/>
        <v/>
      </c>
      <c r="GB265" s="28" t="str">
        <f t="shared" si="446"/>
        <v/>
      </c>
      <c r="GC265" s="243"/>
      <c r="GD265" s="72"/>
      <c r="GE265" s="72"/>
      <c r="GF265" s="72"/>
      <c r="GG265" s="72"/>
      <c r="GH265" s="72"/>
      <c r="GI265" s="72"/>
      <c r="GJ265" s="72"/>
      <c r="GK265" s="72"/>
      <c r="GL265" s="72"/>
      <c r="GM265" s="72"/>
      <c r="GN265" s="72"/>
      <c r="GO265" s="72"/>
      <c r="GP265" s="72"/>
      <c r="GQ265" s="72"/>
      <c r="GR265" s="339" t="str">
        <f>IF(ISNUMBER(IF265),INDEX($GA$15:$GA$313,MATCH(IF265,$IE$15:$IE$190,0),1),"")</f>
        <v/>
      </c>
      <c r="GS265" s="341" t="str">
        <f t="shared" si="448"/>
        <v/>
      </c>
      <c r="GT265" s="340" t="str">
        <f t="shared" si="449"/>
        <v/>
      </c>
      <c r="GU265" s="72"/>
      <c r="GV265" s="72"/>
      <c r="GW265" s="72"/>
      <c r="GX265" s="72"/>
      <c r="GY265" s="72"/>
      <c r="GZ265" s="71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293">
        <f>IF(HA265&lt;&gt;"",MAX(HN$14:HN264)+1,0)</f>
        <v>0</v>
      </c>
      <c r="HO265" s="293">
        <f>IF(HB265&lt;&gt;"",MAX(HO$14:HO264)+1,0)</f>
        <v>0</v>
      </c>
      <c r="HP265" s="293">
        <f>IF(HC265&lt;&gt;"",MAX(HP$14:HP264)+1,0)</f>
        <v>0</v>
      </c>
      <c r="HQ265" s="293">
        <f>IF(HD265&lt;&gt;"",MAX(HQ$14:HQ264)+1,0)</f>
        <v>0</v>
      </c>
      <c r="HR265" s="293">
        <f>IF(HE265&lt;&gt;"",MAX(HR$14:HR264)+1,0)</f>
        <v>0</v>
      </c>
      <c r="HS265" s="293">
        <f>IF(HF265&lt;&gt;"",MAX(HS$14:HS264)+1,0)</f>
        <v>0</v>
      </c>
      <c r="HT265" s="293">
        <f>IF(HG265&lt;&gt;"",MAX(HT$14:HT264)+1,0)</f>
        <v>0</v>
      </c>
      <c r="HU265" s="293">
        <f>IF(HH265&lt;&gt;"",MAX(HU$14:HU264)+1,0)</f>
        <v>0</v>
      </c>
      <c r="HV265" s="293">
        <f>IF(HI265&lt;&gt;"",MAX(HV$14:HV264)+1,0)</f>
        <v>0</v>
      </c>
      <c r="HW265" s="293">
        <f>IF(HJ265&lt;&gt;"",MAX(HW$14:HW264)+1,0)</f>
        <v>0</v>
      </c>
      <c r="HX265" s="293">
        <f>IF(HK265&lt;&gt;"",MAX(HX$14:HX264)+1,0)</f>
        <v>0</v>
      </c>
      <c r="HY265" s="293">
        <f>IF(HL265&lt;&gt;"",MAX(HY$14:HY264)+1,0)</f>
        <v>0</v>
      </c>
      <c r="HZ265" s="75" t="str">
        <f t="shared" si="450"/>
        <v/>
      </c>
      <c r="IA265" s="75" t="str">
        <f t="shared" si="451"/>
        <v/>
      </c>
      <c r="IB265" s="75" t="str">
        <f t="shared" si="452"/>
        <v/>
      </c>
      <c r="IC265" s="75" t="str">
        <f t="shared" si="453"/>
        <v/>
      </c>
      <c r="ID265" s="395" t="str">
        <f t="shared" si="454"/>
        <v/>
      </c>
      <c r="IE265" s="394">
        <f>IF(ISNUMBER(MATCH(GA265,$IC$15:$IC$313,0)),0,MAX(IE$14:IE264)+1)</f>
        <v>0</v>
      </c>
      <c r="IF265" s="394" t="str">
        <f t="shared" si="455"/>
        <v/>
      </c>
      <c r="IG265" s="383"/>
      <c r="IH265" s="80"/>
      <c r="II265" s="19"/>
      <c r="IJ265" s="282"/>
      <c r="IK265" s="71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  <c r="IW265" s="19"/>
      <c r="IX265" s="19"/>
      <c r="IY265" s="19"/>
      <c r="IZ265" s="19"/>
      <c r="JW265" s="71"/>
      <c r="JX265" s="293" t="str">
        <f>IF(AND(ISNUMBER(JX$14),ISNUMBER(MATCH($IC265,DJ$15:DJ$313,0))),$IC265,"")</f>
        <v/>
      </c>
      <c r="JY265" s="293" t="str">
        <f>IF(AND(ISNUMBER(JY$14),ISNUMBER(MATCH($IC265,DK$15:DK$313,0))),$IC265,"")</f>
        <v/>
      </c>
      <c r="JZ265" s="293" t="str">
        <f>IF(AND(ISNUMBER(JZ$14),ISNUMBER(MATCH($IC265,DL$15:DL$313,0))),$IC265,"")</f>
        <v/>
      </c>
      <c r="KA265" s="293" t="str">
        <f>IF(AND(ISNUMBER(KA$14),ISNUMBER(MATCH($IC265,DM$15:DM$313,0))),$IC265,"")</f>
        <v/>
      </c>
      <c r="KB265" s="293" t="str">
        <f>IF(AND(ISNUMBER(KB$14),ISNUMBER(MATCH($IC265,DN$15:DN$313,0))),$IC265,"")</f>
        <v/>
      </c>
      <c r="KC265" s="293" t="str">
        <f>IF(AND(ISNUMBER(KC$14),ISNUMBER(MATCH($IC265,DO$15:DO$313,0))),$IC265,"")</f>
        <v/>
      </c>
      <c r="KD265" s="293" t="str">
        <f>IF(AND(ISNUMBER(KD$14),ISNUMBER(MATCH($IC265,DP$15:DP$313,0))),$IC265,"")</f>
        <v/>
      </c>
      <c r="KE265" s="293" t="str">
        <f>IF(AND(ISNUMBER(KE$14),ISNUMBER(MATCH($IC265,DQ$15:DQ$313,0))),$IC265,"")</f>
        <v/>
      </c>
      <c r="KF265" s="293" t="str">
        <f>IF(AND(ISNUMBER(KF$14),ISNUMBER(MATCH($IC265,DR$15:DR$313,0))),$IC265,"")</f>
        <v/>
      </c>
      <c r="KG265" s="293" t="str">
        <f>IF(AND(ISNUMBER(KG$14),ISNUMBER(MATCH($IC265,DS$15:DS$313,0))),$IC265,"")</f>
        <v/>
      </c>
      <c r="KH265" s="293" t="str">
        <f>IF(AND(ISNUMBER(KH$14),ISNUMBER(MATCH($IC265,DT$15:DT$313,0))),$IC265,"")</f>
        <v/>
      </c>
      <c r="KI265" s="293" t="str">
        <f>IF(AND(ISNUMBER(KI$14),ISNUMBER(MATCH($IC265,DU$15:DU$313,0))),$IC265,"")</f>
        <v/>
      </c>
      <c r="KJ265" s="293" t="str">
        <f>IF(AND(ISNUMBER(KJ$14),ISNUMBER(MATCH($IC265,DV$15:DV$313,0))),$IC265,"")</f>
        <v/>
      </c>
      <c r="KK265" s="293" t="str">
        <f>IF(AND(ISNUMBER(KK$14),ISNUMBER(MATCH($IC265,DW$15:DW$313,0))),$IC265,"")</f>
        <v/>
      </c>
      <c r="KL265" s="293" t="str">
        <f>IF(AND(ISNUMBER(KL$14),ISNUMBER(MATCH($IC265,DX$15:DX$313,0))),$IC265,"")</f>
        <v/>
      </c>
      <c r="KM265" s="293" t="str">
        <f>IF(AND(ISNUMBER(KM$14),ISNUMBER(MATCH($IC265,DY$15:DY$313,0))),$IC265,"")</f>
        <v/>
      </c>
      <c r="KN265" s="293" t="str">
        <f>IF(AND(ISNUMBER(KN$14),ISNUMBER(MATCH($IC265,DZ$15:DZ$313,0))),$IC265,"")</f>
        <v/>
      </c>
      <c r="KO265" s="293" t="str">
        <f>IF(AND(ISNUMBER(KO$14),ISNUMBER(MATCH($IC265,EA$15:EA$313,0))),$IC265,"")</f>
        <v/>
      </c>
      <c r="KP265" s="293" t="str">
        <f>IF(AND(ISNUMBER(KP$14),ISNUMBER(MATCH($IC265,EB$15:EB$313,0))),$IC265,"")</f>
        <v/>
      </c>
      <c r="KQ265" s="293" t="str">
        <f>IF(AND(ISNUMBER(KQ$14),ISNUMBER(MATCH($IC265,EC$15:EC$313,0))),$IC265,"")</f>
        <v/>
      </c>
      <c r="KR265" s="293" t="str">
        <f>IF(AND(ISNUMBER(KR$14),ISNUMBER(MATCH($IC265,ED$15:ED$313,0))),$IC265,"")</f>
        <v/>
      </c>
      <c r="KS265" s="293" t="str">
        <f>IF(AND(ISNUMBER(KS$14),ISNUMBER(MATCH($IC265,EE$15:EE$313,0))),$IC265,"")</f>
        <v/>
      </c>
      <c r="KT265" s="293" t="str">
        <f>IF(AND(ISNUMBER(KT$14),ISNUMBER(MATCH($IC265,EF$15:EF$313,0))),$IC265,"")</f>
        <v/>
      </c>
      <c r="KU265" s="293" t="str">
        <f>IF(AND(ISNUMBER(KU$14),ISNUMBER(MATCH($IC265,EG$15:EG$313,0))),$IC265,"")</f>
        <v/>
      </c>
      <c r="KV265" s="293" t="str">
        <f>IF(AND(ISNUMBER(KV$14),ISNUMBER(MATCH($IC265,EH$15:EH$313,0))),$IC265,"")</f>
        <v/>
      </c>
      <c r="KW265" s="293" t="str">
        <f>IF(AND(ISNUMBER(KW$14),ISNUMBER(MATCH($IC265,EI$15:EI$313,0))),$IC265,"")</f>
        <v/>
      </c>
      <c r="KX265" s="293" t="str">
        <f>IF(AND(ISNUMBER(KX$14),ISNUMBER(MATCH($IC265,EJ$15:EJ$313,0))),$IC265,"")</f>
        <v/>
      </c>
      <c r="KY265" s="293" t="str">
        <f>IF(AND(ISNUMBER(KY$14),ISNUMBER(MATCH($IC265,EK$15:EK$313,0))),$IC265,"")</f>
        <v/>
      </c>
      <c r="KZ265" s="293"/>
      <c r="LA265" s="293"/>
      <c r="LB265" s="293"/>
      <c r="LC265" s="75">
        <f>COUNTIF(JX265:KY265,"="&amp;IC265)</f>
        <v>0</v>
      </c>
      <c r="LD265" s="71"/>
      <c r="LE265" s="71"/>
      <c r="LF265" s="71"/>
      <c r="LG265" s="71"/>
      <c r="LH265" s="71"/>
      <c r="LI265" s="71"/>
      <c r="LJ265" s="71"/>
      <c r="LK265" s="71"/>
      <c r="LL265" s="71"/>
      <c r="LM265" s="71"/>
      <c r="LN265" s="71"/>
      <c r="LO265" s="71"/>
      <c r="LP265" s="71"/>
      <c r="LQ265" s="71"/>
    </row>
    <row r="266" spans="1:329" ht="6" customHeight="1" x14ac:dyDescent="0.25">
      <c r="A266" s="80"/>
      <c r="B266" s="305">
        <f t="shared" si="456"/>
        <v>252</v>
      </c>
      <c r="C266" s="207" t="s">
        <v>404</v>
      </c>
      <c r="D266" s="207" t="s">
        <v>793</v>
      </c>
      <c r="E266" s="71"/>
      <c r="F266" s="260"/>
      <c r="G266" s="261"/>
      <c r="H266" s="262"/>
      <c r="I266" s="260"/>
      <c r="J266" s="261"/>
      <c r="K266" s="262"/>
      <c r="L266" s="260"/>
      <c r="M266" s="261"/>
      <c r="N266" s="262"/>
      <c r="O266" s="260"/>
      <c r="P266" s="261"/>
      <c r="Q266" s="262"/>
      <c r="R266" s="260"/>
      <c r="S266" s="261"/>
      <c r="T266" s="262"/>
      <c r="U266" s="260"/>
      <c r="V266" s="261"/>
      <c r="W266" s="262"/>
      <c r="X266" s="260"/>
      <c r="Y266" s="261"/>
      <c r="Z266" s="262"/>
      <c r="AA266" s="260"/>
      <c r="AB266" s="261"/>
      <c r="AC266" s="262"/>
      <c r="AD266" s="260"/>
      <c r="AE266" s="261"/>
      <c r="AF266" s="262"/>
      <c r="AG266" s="260"/>
      <c r="AH266" s="261"/>
      <c r="AI266" s="262"/>
      <c r="AJ266" s="260"/>
      <c r="AK266" s="261"/>
      <c r="AL266" s="262"/>
      <c r="AM266" s="260"/>
      <c r="AN266" s="261"/>
      <c r="AO266" s="262"/>
      <c r="AP266" s="283"/>
      <c r="AQ266" s="356"/>
      <c r="AR266" s="351"/>
      <c r="AS266" s="283"/>
      <c r="AT266" s="356"/>
      <c r="AU266" s="351"/>
      <c r="AV266" s="260"/>
      <c r="AW266" s="261"/>
      <c r="AX266" s="262"/>
      <c r="AY266" s="260"/>
      <c r="AZ266" s="261"/>
      <c r="BA266" s="262"/>
      <c r="BB266" s="260"/>
      <c r="BC266" s="261"/>
      <c r="BD266" s="262"/>
      <c r="BE266" s="260"/>
      <c r="BF266" s="261"/>
      <c r="BG266" s="262"/>
      <c r="BH266" s="260"/>
      <c r="BI266" s="261"/>
      <c r="BJ266" s="262"/>
      <c r="BK266" s="260"/>
      <c r="BL266" s="261"/>
      <c r="BM266" s="262"/>
      <c r="BN266" s="260"/>
      <c r="BO266" s="261"/>
      <c r="BP266" s="262"/>
      <c r="BQ266" s="260"/>
      <c r="BR266" s="261"/>
      <c r="BS266" s="262"/>
      <c r="BT266" s="260"/>
      <c r="BU266" s="261"/>
      <c r="BV266" s="262"/>
      <c r="BW266" s="260"/>
      <c r="BX266" s="261"/>
      <c r="BY266" s="262"/>
      <c r="BZ266" s="260"/>
      <c r="CA266" s="261"/>
      <c r="CB266" s="262"/>
      <c r="CC266" s="260"/>
      <c r="CD266" s="261"/>
      <c r="CE266" s="262"/>
      <c r="CF266" s="376" t="s">
        <v>2</v>
      </c>
      <c r="CG266" s="229"/>
      <c r="CH266" s="230"/>
      <c r="CI266" s="7" t="str">
        <f t="shared" si="361"/>
        <v/>
      </c>
      <c r="CJ266" s="7" t="str">
        <f t="shared" si="362"/>
        <v/>
      </c>
      <c r="CK266" s="7" t="str">
        <f t="shared" si="363"/>
        <v/>
      </c>
      <c r="CL266" s="7" t="str">
        <f t="shared" si="364"/>
        <v/>
      </c>
      <c r="CM266" s="7" t="str">
        <f t="shared" si="365"/>
        <v/>
      </c>
      <c r="CN266" s="7" t="str">
        <f t="shared" si="366"/>
        <v/>
      </c>
      <c r="CO266" s="7" t="str">
        <f t="shared" si="367"/>
        <v/>
      </c>
      <c r="CP266" s="7" t="str">
        <f t="shared" si="368"/>
        <v/>
      </c>
      <c r="CQ266" s="7" t="str">
        <f t="shared" si="369"/>
        <v/>
      </c>
      <c r="CR266" s="7" t="str">
        <f t="shared" si="370"/>
        <v/>
      </c>
      <c r="CS266" s="7" t="str">
        <f t="shared" si="371"/>
        <v/>
      </c>
      <c r="CT266" s="7" t="str">
        <f t="shared" si="372"/>
        <v/>
      </c>
      <c r="CU266" s="7" t="str">
        <f t="shared" si="373"/>
        <v/>
      </c>
      <c r="CV266" s="7" t="str">
        <f t="shared" si="374"/>
        <v/>
      </c>
      <c r="CW266" s="7" t="str">
        <f t="shared" si="375"/>
        <v/>
      </c>
      <c r="CX266" s="7">
        <f t="shared" si="376"/>
        <v>28</v>
      </c>
      <c r="CY266" s="7" t="str">
        <f t="shared" si="377"/>
        <v/>
      </c>
      <c r="CZ266" s="7" t="str">
        <f t="shared" si="378"/>
        <v/>
      </c>
      <c r="DA266" s="7" t="str">
        <f t="shared" si="379"/>
        <v/>
      </c>
      <c r="DB266" s="7" t="str">
        <f t="shared" si="380"/>
        <v/>
      </c>
      <c r="DC266" s="7" t="str">
        <f t="shared" si="381"/>
        <v/>
      </c>
      <c r="DD266" s="7" t="str">
        <f t="shared" si="382"/>
        <v/>
      </c>
      <c r="DE266" s="7" t="str">
        <f t="shared" si="383"/>
        <v/>
      </c>
      <c r="DF266" s="7" t="str">
        <f t="shared" si="384"/>
        <v/>
      </c>
      <c r="DG266" s="7" t="str">
        <f t="shared" si="385"/>
        <v/>
      </c>
      <c r="DH266" s="7" t="str">
        <f t="shared" si="386"/>
        <v/>
      </c>
      <c r="DI266" s="65" t="s">
        <v>2</v>
      </c>
      <c r="DJ266" s="309" t="str">
        <f t="shared" si="387"/>
        <v>-</v>
      </c>
      <c r="DK266" s="309" t="str">
        <f t="shared" si="388"/>
        <v>-</v>
      </c>
      <c r="DL266" s="309" t="str">
        <f t="shared" si="389"/>
        <v>-</v>
      </c>
      <c r="DM266" s="309" t="str">
        <f t="shared" si="390"/>
        <v>-</v>
      </c>
      <c r="DN266" s="309" t="str">
        <f t="shared" si="391"/>
        <v>-</v>
      </c>
      <c r="DO266" s="309" t="str">
        <f t="shared" si="392"/>
        <v>-</v>
      </c>
      <c r="DP266" s="309" t="str">
        <f t="shared" si="393"/>
        <v>-</v>
      </c>
      <c r="DQ266" s="309" t="str">
        <f t="shared" si="394"/>
        <v>-</v>
      </c>
      <c r="DR266" s="309" t="str">
        <f t="shared" si="395"/>
        <v>-</v>
      </c>
      <c r="DS266" s="309" t="str">
        <f t="shared" si="396"/>
        <v>-</v>
      </c>
      <c r="DT266" s="309" t="str">
        <f t="shared" si="397"/>
        <v>-</v>
      </c>
      <c r="DU266" s="309" t="str">
        <f t="shared" si="398"/>
        <v>-</v>
      </c>
      <c r="DV266" s="309" t="str">
        <f t="shared" si="399"/>
        <v>-</v>
      </c>
      <c r="DW266" s="309" t="str">
        <f t="shared" si="400"/>
        <v>-</v>
      </c>
      <c r="DX266" s="309" t="str">
        <f t="shared" si="401"/>
        <v>-</v>
      </c>
      <c r="DY266" s="309" t="str">
        <f t="shared" si="402"/>
        <v>pxdp</v>
      </c>
      <c r="DZ266" s="309" t="str">
        <f t="shared" si="403"/>
        <v>-</v>
      </c>
      <c r="EA266" s="309" t="str">
        <f t="shared" si="404"/>
        <v>-</v>
      </c>
      <c r="EB266" s="309" t="str">
        <f t="shared" si="405"/>
        <v>-</v>
      </c>
      <c r="EC266" s="309" t="str">
        <f t="shared" si="406"/>
        <v>-</v>
      </c>
      <c r="ED266" s="309" t="str">
        <f t="shared" si="407"/>
        <v>-</v>
      </c>
      <c r="EE266" s="309" t="str">
        <f t="shared" si="408"/>
        <v>-</v>
      </c>
      <c r="EF266" s="309" t="str">
        <f t="shared" si="409"/>
        <v>-</v>
      </c>
      <c r="EG266" s="309" t="str">
        <f t="shared" si="410"/>
        <v>-</v>
      </c>
      <c r="EH266" s="309" t="str">
        <f t="shared" si="411"/>
        <v>-</v>
      </c>
      <c r="EI266" s="309" t="str">
        <f t="shared" si="412"/>
        <v>-</v>
      </c>
      <c r="EJ266" s="7"/>
      <c r="EK266" s="7"/>
      <c r="EL266" s="7"/>
      <c r="EM266" s="34"/>
      <c r="EN266" s="66" t="str">
        <f t="shared" si="413"/>
        <v>-</v>
      </c>
      <c r="EO266" s="66" t="str">
        <f t="shared" si="414"/>
        <v>-</v>
      </c>
      <c r="EP266" s="66" t="str">
        <f t="shared" si="415"/>
        <v>-</v>
      </c>
      <c r="EQ266" s="66" t="str">
        <f t="shared" si="416"/>
        <v>-</v>
      </c>
      <c r="ER266" s="66" t="str">
        <f t="shared" si="417"/>
        <v>-</v>
      </c>
      <c r="ES266" s="66" t="str">
        <f t="shared" si="418"/>
        <v>-</v>
      </c>
      <c r="ET266" s="66" t="str">
        <f t="shared" si="419"/>
        <v>-</v>
      </c>
      <c r="EU266" s="66" t="str">
        <f t="shared" si="420"/>
        <v>-</v>
      </c>
      <c r="EV266" s="66" t="str">
        <f t="shared" si="421"/>
        <v>-</v>
      </c>
      <c r="EW266" s="66" t="str">
        <f t="shared" si="422"/>
        <v>-</v>
      </c>
      <c r="EX266" s="66" t="str">
        <f t="shared" si="423"/>
        <v>-</v>
      </c>
      <c r="EY266" s="66" t="str">
        <f t="shared" si="424"/>
        <v>-</v>
      </c>
      <c r="EZ266" s="66" t="str">
        <f t="shared" si="425"/>
        <v>-</v>
      </c>
      <c r="FA266" s="66" t="str">
        <f t="shared" si="426"/>
        <v>-</v>
      </c>
      <c r="FB266" s="66" t="str">
        <f t="shared" si="427"/>
        <v>-</v>
      </c>
      <c r="FC266" s="66" t="str">
        <f t="shared" si="428"/>
        <v>0.2|0.5</v>
      </c>
      <c r="FD266" s="66" t="str">
        <f t="shared" si="429"/>
        <v>-</v>
      </c>
      <c r="FE266" s="66" t="str">
        <f t="shared" si="430"/>
        <v>-</v>
      </c>
      <c r="FF266" s="66" t="str">
        <f t="shared" si="431"/>
        <v>-</v>
      </c>
      <c r="FG266" s="66" t="str">
        <f t="shared" si="432"/>
        <v>-</v>
      </c>
      <c r="FH266" s="66" t="str">
        <f t="shared" si="433"/>
        <v>-</v>
      </c>
      <c r="FI266" s="66" t="str">
        <f t="shared" si="434"/>
        <v>-</v>
      </c>
      <c r="FJ266" s="66" t="str">
        <f t="shared" si="435"/>
        <v>-</v>
      </c>
      <c r="FK266" s="66" t="str">
        <f t="shared" si="436"/>
        <v>-</v>
      </c>
      <c r="FL266" s="66" t="str">
        <f t="shared" si="437"/>
        <v>-</v>
      </c>
      <c r="FM266" s="66" t="str">
        <f t="shared" si="438"/>
        <v>-</v>
      </c>
      <c r="FN266" s="7"/>
      <c r="FO266" s="7"/>
      <c r="FP266" s="7"/>
      <c r="FQ266" s="97"/>
      <c r="FR266" s="71"/>
      <c r="FS266" s="7">
        <f>IF(ISNUMBER(INDEX($CI$15:$DI$314,$B266,GC$5)),MAX(FS$14:FS265)+1,0)</f>
        <v>0</v>
      </c>
      <c r="FT266" s="7" t="str">
        <f t="shared" si="439"/>
        <v/>
      </c>
      <c r="FU266" s="7" t="str">
        <f t="shared" si="440"/>
        <v/>
      </c>
      <c r="FV266" s="291">
        <f t="shared" si="441"/>
        <v>252</v>
      </c>
      <c r="FW266" s="291" t="str">
        <f t="shared" si="442"/>
        <v/>
      </c>
      <c r="FX266" s="291"/>
      <c r="FY266" s="85" t="str">
        <f t="shared" si="443"/>
        <v/>
      </c>
      <c r="FZ266" s="338">
        <f t="shared" si="444"/>
        <v>0</v>
      </c>
      <c r="GA266" s="316" t="str">
        <f t="shared" si="445"/>
        <v/>
      </c>
      <c r="GB266" s="28" t="str">
        <f t="shared" si="446"/>
        <v/>
      </c>
      <c r="GC266" s="243"/>
      <c r="GD266" s="72"/>
      <c r="GE266" s="72"/>
      <c r="GF266" s="72"/>
      <c r="GG266" s="72"/>
      <c r="GH266" s="72"/>
      <c r="GI266" s="72"/>
      <c r="GJ266" s="72"/>
      <c r="GK266" s="72"/>
      <c r="GL266" s="72"/>
      <c r="GM266" s="72"/>
      <c r="GN266" s="72"/>
      <c r="GO266" s="72"/>
      <c r="GP266" s="72"/>
      <c r="GQ266" s="72"/>
      <c r="GR266" s="339" t="str">
        <f>IF(ISNUMBER(IF266),INDEX($GA$15:$GA$313,MATCH(IF266,$IE$15:$IE$190,0),1),"")</f>
        <v/>
      </c>
      <c r="GS266" s="341" t="str">
        <f t="shared" si="448"/>
        <v/>
      </c>
      <c r="GT266" s="340" t="str">
        <f t="shared" si="449"/>
        <v/>
      </c>
      <c r="GU266" s="72"/>
      <c r="GV266" s="72"/>
      <c r="GW266" s="72"/>
      <c r="GX266" s="72"/>
      <c r="GY266" s="72"/>
      <c r="GZ266" s="71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293">
        <f>IF(HA266&lt;&gt;"",MAX(HN$14:HN265)+1,0)</f>
        <v>0</v>
      </c>
      <c r="HO266" s="293">
        <f>IF(HB266&lt;&gt;"",MAX(HO$14:HO265)+1,0)</f>
        <v>0</v>
      </c>
      <c r="HP266" s="293">
        <f>IF(HC266&lt;&gt;"",MAX(HP$14:HP265)+1,0)</f>
        <v>0</v>
      </c>
      <c r="HQ266" s="293">
        <f>IF(HD266&lt;&gt;"",MAX(HQ$14:HQ265)+1,0)</f>
        <v>0</v>
      </c>
      <c r="HR266" s="293">
        <f>IF(HE266&lt;&gt;"",MAX(HR$14:HR265)+1,0)</f>
        <v>0</v>
      </c>
      <c r="HS266" s="293">
        <f>IF(HF266&lt;&gt;"",MAX(HS$14:HS265)+1,0)</f>
        <v>0</v>
      </c>
      <c r="HT266" s="293">
        <f>IF(HG266&lt;&gt;"",MAX(HT$14:HT265)+1,0)</f>
        <v>0</v>
      </c>
      <c r="HU266" s="293">
        <f>IF(HH266&lt;&gt;"",MAX(HU$14:HU265)+1,0)</f>
        <v>0</v>
      </c>
      <c r="HV266" s="293">
        <f>IF(HI266&lt;&gt;"",MAX(HV$14:HV265)+1,0)</f>
        <v>0</v>
      </c>
      <c r="HW266" s="293">
        <f>IF(HJ266&lt;&gt;"",MAX(HW$14:HW265)+1,0)</f>
        <v>0</v>
      </c>
      <c r="HX266" s="293">
        <f>IF(HK266&lt;&gt;"",MAX(HX$14:HX265)+1,0)</f>
        <v>0</v>
      </c>
      <c r="HY266" s="293">
        <f>IF(HL266&lt;&gt;"",MAX(HY$14:HY265)+1,0)</f>
        <v>0</v>
      </c>
      <c r="HZ266" s="75" t="str">
        <f t="shared" si="450"/>
        <v/>
      </c>
      <c r="IA266" s="75" t="str">
        <f t="shared" si="451"/>
        <v/>
      </c>
      <c r="IB266" s="75" t="str">
        <f t="shared" si="452"/>
        <v/>
      </c>
      <c r="IC266" s="75" t="str">
        <f t="shared" si="453"/>
        <v/>
      </c>
      <c r="ID266" s="395" t="str">
        <f t="shared" si="454"/>
        <v/>
      </c>
      <c r="IE266" s="394">
        <f>IF(ISNUMBER(MATCH(GA266,$IC$15:$IC$313,0)),0,MAX(IE$14:IE265)+1)</f>
        <v>0</v>
      </c>
      <c r="IF266" s="394" t="str">
        <f t="shared" si="455"/>
        <v/>
      </c>
      <c r="IG266" s="383"/>
      <c r="IH266" s="80"/>
      <c r="II266" s="19"/>
      <c r="IJ266" s="282"/>
      <c r="IK266" s="71"/>
      <c r="IL266" s="19"/>
      <c r="IM266" s="19"/>
      <c r="IN266" s="19"/>
      <c r="IO266" s="19"/>
      <c r="IP266" s="19"/>
      <c r="IQ266" s="19"/>
      <c r="IR266" s="19"/>
      <c r="IS266" s="19"/>
      <c r="IT266" s="19"/>
      <c r="IU266" s="19"/>
      <c r="IV266" s="19"/>
      <c r="IW266" s="19"/>
      <c r="IX266" s="19"/>
      <c r="IY266" s="19"/>
      <c r="IZ266" s="19"/>
      <c r="JW266" s="71"/>
      <c r="JX266" s="293" t="str">
        <f>IF(AND(ISNUMBER(JX$14),ISNUMBER(MATCH($IC266,DJ$15:DJ$313,0))),$IC266,"")</f>
        <v/>
      </c>
      <c r="JY266" s="293" t="str">
        <f>IF(AND(ISNUMBER(JY$14),ISNUMBER(MATCH($IC266,DK$15:DK$313,0))),$IC266,"")</f>
        <v/>
      </c>
      <c r="JZ266" s="293" t="str">
        <f>IF(AND(ISNUMBER(JZ$14),ISNUMBER(MATCH($IC266,DL$15:DL$313,0))),$IC266,"")</f>
        <v/>
      </c>
      <c r="KA266" s="293" t="str">
        <f>IF(AND(ISNUMBER(KA$14),ISNUMBER(MATCH($IC266,DM$15:DM$313,0))),$IC266,"")</f>
        <v/>
      </c>
      <c r="KB266" s="293" t="str">
        <f>IF(AND(ISNUMBER(KB$14),ISNUMBER(MATCH($IC266,DN$15:DN$313,0))),$IC266,"")</f>
        <v/>
      </c>
      <c r="KC266" s="293" t="str">
        <f>IF(AND(ISNUMBER(KC$14),ISNUMBER(MATCH($IC266,DO$15:DO$313,0))),$IC266,"")</f>
        <v/>
      </c>
      <c r="KD266" s="293" t="str">
        <f>IF(AND(ISNUMBER(KD$14),ISNUMBER(MATCH($IC266,DP$15:DP$313,0))),$IC266,"")</f>
        <v/>
      </c>
      <c r="KE266" s="293" t="str">
        <f>IF(AND(ISNUMBER(KE$14),ISNUMBER(MATCH($IC266,DQ$15:DQ$313,0))),$IC266,"")</f>
        <v/>
      </c>
      <c r="KF266" s="293" t="str">
        <f>IF(AND(ISNUMBER(KF$14),ISNUMBER(MATCH($IC266,DR$15:DR$313,0))),$IC266,"")</f>
        <v/>
      </c>
      <c r="KG266" s="293" t="str">
        <f>IF(AND(ISNUMBER(KG$14),ISNUMBER(MATCH($IC266,DS$15:DS$313,0))),$IC266,"")</f>
        <v/>
      </c>
      <c r="KH266" s="293" t="str">
        <f>IF(AND(ISNUMBER(KH$14),ISNUMBER(MATCH($IC266,DT$15:DT$313,0))),$IC266,"")</f>
        <v/>
      </c>
      <c r="KI266" s="293" t="str">
        <f>IF(AND(ISNUMBER(KI$14),ISNUMBER(MATCH($IC266,DU$15:DU$313,0))),$IC266,"")</f>
        <v/>
      </c>
      <c r="KJ266" s="293" t="str">
        <f>IF(AND(ISNUMBER(KJ$14),ISNUMBER(MATCH($IC266,DV$15:DV$313,0))),$IC266,"")</f>
        <v/>
      </c>
      <c r="KK266" s="293" t="str">
        <f>IF(AND(ISNUMBER(KK$14),ISNUMBER(MATCH($IC266,DW$15:DW$313,0))),$IC266,"")</f>
        <v/>
      </c>
      <c r="KL266" s="293" t="str">
        <f>IF(AND(ISNUMBER(KL$14),ISNUMBER(MATCH($IC266,DX$15:DX$313,0))),$IC266,"")</f>
        <v/>
      </c>
      <c r="KM266" s="293" t="str">
        <f>IF(AND(ISNUMBER(KM$14),ISNUMBER(MATCH($IC266,DY$15:DY$313,0))),$IC266,"")</f>
        <v/>
      </c>
      <c r="KN266" s="293" t="str">
        <f>IF(AND(ISNUMBER(KN$14),ISNUMBER(MATCH($IC266,DZ$15:DZ$313,0))),$IC266,"")</f>
        <v/>
      </c>
      <c r="KO266" s="293" t="str">
        <f>IF(AND(ISNUMBER(KO$14),ISNUMBER(MATCH($IC266,EA$15:EA$313,0))),$IC266,"")</f>
        <v/>
      </c>
      <c r="KP266" s="293" t="str">
        <f>IF(AND(ISNUMBER(KP$14),ISNUMBER(MATCH($IC266,EB$15:EB$313,0))),$IC266,"")</f>
        <v/>
      </c>
      <c r="KQ266" s="293" t="str">
        <f>IF(AND(ISNUMBER(KQ$14),ISNUMBER(MATCH($IC266,EC$15:EC$313,0))),$IC266,"")</f>
        <v/>
      </c>
      <c r="KR266" s="293" t="str">
        <f>IF(AND(ISNUMBER(KR$14),ISNUMBER(MATCH($IC266,ED$15:ED$313,0))),$IC266,"")</f>
        <v/>
      </c>
      <c r="KS266" s="293" t="str">
        <f>IF(AND(ISNUMBER(KS$14),ISNUMBER(MATCH($IC266,EE$15:EE$313,0))),$IC266,"")</f>
        <v/>
      </c>
      <c r="KT266" s="293" t="str">
        <f>IF(AND(ISNUMBER(KT$14),ISNUMBER(MATCH($IC266,EF$15:EF$313,0))),$IC266,"")</f>
        <v/>
      </c>
      <c r="KU266" s="293" t="str">
        <f>IF(AND(ISNUMBER(KU$14),ISNUMBER(MATCH($IC266,EG$15:EG$313,0))),$IC266,"")</f>
        <v/>
      </c>
      <c r="KV266" s="293" t="str">
        <f>IF(AND(ISNUMBER(KV$14),ISNUMBER(MATCH($IC266,EH$15:EH$313,0))),$IC266,"")</f>
        <v/>
      </c>
      <c r="KW266" s="293" t="str">
        <f>IF(AND(ISNUMBER(KW$14),ISNUMBER(MATCH($IC266,EI$15:EI$313,0))),$IC266,"")</f>
        <v/>
      </c>
      <c r="KX266" s="293" t="str">
        <f>IF(AND(ISNUMBER(KX$14),ISNUMBER(MATCH($IC266,EJ$15:EJ$313,0))),$IC266,"")</f>
        <v/>
      </c>
      <c r="KY266" s="293" t="str">
        <f>IF(AND(ISNUMBER(KY$14),ISNUMBER(MATCH($IC266,EK$15:EK$313,0))),$IC266,"")</f>
        <v/>
      </c>
      <c r="KZ266" s="293"/>
      <c r="LA266" s="293"/>
      <c r="LB266" s="293"/>
      <c r="LC266" s="75">
        <f>COUNTIF(JX266:KY266,"="&amp;IC266)</f>
        <v>0</v>
      </c>
      <c r="LD266" s="71"/>
      <c r="LE266" s="71"/>
      <c r="LF266" s="71"/>
      <c r="LG266" s="71"/>
      <c r="LH266" s="71"/>
      <c r="LI266" s="71"/>
      <c r="LJ266" s="71"/>
      <c r="LK266" s="71"/>
      <c r="LL266" s="71"/>
      <c r="LM266" s="71"/>
      <c r="LN266" s="71"/>
      <c r="LO266" s="71"/>
      <c r="LP266" s="71"/>
      <c r="LQ266" s="71"/>
    </row>
    <row r="267" spans="1:329" ht="6" customHeight="1" x14ac:dyDescent="0.25">
      <c r="A267" s="80"/>
      <c r="B267" s="305">
        <f t="shared" si="456"/>
        <v>253</v>
      </c>
      <c r="C267" s="207" t="s">
        <v>405</v>
      </c>
      <c r="D267" s="207" t="s">
        <v>794</v>
      </c>
      <c r="E267" s="71"/>
      <c r="F267" s="260"/>
      <c r="G267" s="261"/>
      <c r="H267" s="262"/>
      <c r="I267" s="260"/>
      <c r="J267" s="261"/>
      <c r="K267" s="262"/>
      <c r="L267" s="260"/>
      <c r="M267" s="261"/>
      <c r="N267" s="262"/>
      <c r="O267" s="260"/>
      <c r="P267" s="261"/>
      <c r="Q267" s="262"/>
      <c r="R267" s="260"/>
      <c r="S267" s="261"/>
      <c r="T267" s="262"/>
      <c r="U267" s="260"/>
      <c r="V267" s="261"/>
      <c r="W267" s="262"/>
      <c r="X267" s="260"/>
      <c r="Y267" s="261"/>
      <c r="Z267" s="262"/>
      <c r="AA267" s="260"/>
      <c r="AB267" s="261"/>
      <c r="AC267" s="262"/>
      <c r="AD267" s="260"/>
      <c r="AE267" s="261"/>
      <c r="AF267" s="262"/>
      <c r="AG267" s="260"/>
      <c r="AH267" s="261"/>
      <c r="AI267" s="262"/>
      <c r="AJ267" s="260"/>
      <c r="AK267" s="261"/>
      <c r="AL267" s="262"/>
      <c r="AM267" s="260"/>
      <c r="AN267" s="261"/>
      <c r="AO267" s="262"/>
      <c r="AP267" s="283"/>
      <c r="AQ267" s="356"/>
      <c r="AR267" s="351"/>
      <c r="AS267" s="283"/>
      <c r="AT267" s="356"/>
      <c r="AU267" s="351"/>
      <c r="AV267" s="260"/>
      <c r="AW267" s="261"/>
      <c r="AX267" s="262"/>
      <c r="AY267" s="260"/>
      <c r="AZ267" s="261"/>
      <c r="BA267" s="262"/>
      <c r="BB267" s="260"/>
      <c r="BC267" s="261"/>
      <c r="BD267" s="262"/>
      <c r="BE267" s="260"/>
      <c r="BF267" s="261"/>
      <c r="BG267" s="262"/>
      <c r="BH267" s="260"/>
      <c r="BI267" s="261"/>
      <c r="BJ267" s="262"/>
      <c r="BK267" s="260"/>
      <c r="BL267" s="261"/>
      <c r="BM267" s="262"/>
      <c r="BN267" s="260"/>
      <c r="BO267" s="261"/>
      <c r="BP267" s="262"/>
      <c r="BQ267" s="260"/>
      <c r="BR267" s="261"/>
      <c r="BS267" s="262"/>
      <c r="BT267" s="260"/>
      <c r="BU267" s="261"/>
      <c r="BV267" s="262"/>
      <c r="BW267" s="260"/>
      <c r="BX267" s="261"/>
      <c r="BY267" s="262"/>
      <c r="BZ267" s="260"/>
      <c r="CA267" s="261"/>
      <c r="CB267" s="262"/>
      <c r="CC267" s="260"/>
      <c r="CD267" s="261"/>
      <c r="CE267" s="262"/>
      <c r="CF267" s="376" t="s">
        <v>2</v>
      </c>
      <c r="CG267" s="229"/>
      <c r="CH267" s="230"/>
      <c r="CI267" s="7" t="str">
        <f t="shared" si="361"/>
        <v/>
      </c>
      <c r="CJ267" s="7" t="str">
        <f t="shared" si="362"/>
        <v/>
      </c>
      <c r="CK267" s="7" t="str">
        <f t="shared" si="363"/>
        <v/>
      </c>
      <c r="CL267" s="7" t="str">
        <f t="shared" si="364"/>
        <v/>
      </c>
      <c r="CM267" s="7" t="str">
        <f t="shared" si="365"/>
        <v/>
      </c>
      <c r="CN267" s="7" t="str">
        <f t="shared" si="366"/>
        <v/>
      </c>
      <c r="CO267" s="7" t="str">
        <f t="shared" si="367"/>
        <v/>
      </c>
      <c r="CP267" s="7" t="str">
        <f t="shared" si="368"/>
        <v/>
      </c>
      <c r="CQ267" s="7" t="str">
        <f t="shared" si="369"/>
        <v/>
      </c>
      <c r="CR267" s="7" t="str">
        <f t="shared" si="370"/>
        <v/>
      </c>
      <c r="CS267" s="7" t="str">
        <f t="shared" si="371"/>
        <v/>
      </c>
      <c r="CT267" s="7" t="str">
        <f t="shared" si="372"/>
        <v/>
      </c>
      <c r="CU267" s="7" t="str">
        <f t="shared" si="373"/>
        <v/>
      </c>
      <c r="CV267" s="7" t="str">
        <f t="shared" si="374"/>
        <v/>
      </c>
      <c r="CW267" s="7" t="str">
        <f t="shared" si="375"/>
        <v/>
      </c>
      <c r="CX267" s="7">
        <f t="shared" si="376"/>
        <v>29</v>
      </c>
      <c r="CY267" s="7" t="str">
        <f t="shared" si="377"/>
        <v/>
      </c>
      <c r="CZ267" s="7" t="str">
        <f t="shared" si="378"/>
        <v/>
      </c>
      <c r="DA267" s="7" t="str">
        <f t="shared" si="379"/>
        <v/>
      </c>
      <c r="DB267" s="7" t="str">
        <f t="shared" si="380"/>
        <v/>
      </c>
      <c r="DC267" s="7" t="str">
        <f t="shared" si="381"/>
        <v/>
      </c>
      <c r="DD267" s="7" t="str">
        <f t="shared" si="382"/>
        <v/>
      </c>
      <c r="DE267" s="7" t="str">
        <f t="shared" si="383"/>
        <v/>
      </c>
      <c r="DF267" s="7" t="str">
        <f t="shared" si="384"/>
        <v/>
      </c>
      <c r="DG267" s="7" t="str">
        <f t="shared" si="385"/>
        <v/>
      </c>
      <c r="DH267" s="7" t="str">
        <f t="shared" si="386"/>
        <v/>
      </c>
      <c r="DI267" s="65" t="s">
        <v>2</v>
      </c>
      <c r="DJ267" s="309" t="str">
        <f t="shared" si="387"/>
        <v>-</v>
      </c>
      <c r="DK267" s="309" t="str">
        <f t="shared" si="388"/>
        <v>-</v>
      </c>
      <c r="DL267" s="309" t="str">
        <f t="shared" si="389"/>
        <v>-</v>
      </c>
      <c r="DM267" s="309" t="str">
        <f t="shared" si="390"/>
        <v>-</v>
      </c>
      <c r="DN267" s="309" t="str">
        <f t="shared" si="391"/>
        <v>-</v>
      </c>
      <c r="DO267" s="309" t="str">
        <f t="shared" si="392"/>
        <v>-</v>
      </c>
      <c r="DP267" s="309" t="str">
        <f t="shared" si="393"/>
        <v>-</v>
      </c>
      <c r="DQ267" s="309" t="str">
        <f t="shared" si="394"/>
        <v>-</v>
      </c>
      <c r="DR267" s="309" t="str">
        <f t="shared" si="395"/>
        <v>-</v>
      </c>
      <c r="DS267" s="309" t="str">
        <f t="shared" si="396"/>
        <v>-</v>
      </c>
      <c r="DT267" s="309" t="str">
        <f t="shared" si="397"/>
        <v>-</v>
      </c>
      <c r="DU267" s="309" t="str">
        <f t="shared" si="398"/>
        <v>-</v>
      </c>
      <c r="DV267" s="309" t="str">
        <f t="shared" si="399"/>
        <v>-</v>
      </c>
      <c r="DW267" s="309" t="str">
        <f t="shared" si="400"/>
        <v>-</v>
      </c>
      <c r="DX267" s="309" t="str">
        <f t="shared" si="401"/>
        <v>-</v>
      </c>
      <c r="DY267" s="309" t="str">
        <f t="shared" si="402"/>
        <v>petm</v>
      </c>
      <c r="DZ267" s="309" t="str">
        <f t="shared" si="403"/>
        <v>-</v>
      </c>
      <c r="EA267" s="309" t="str">
        <f t="shared" si="404"/>
        <v>-</v>
      </c>
      <c r="EB267" s="309" t="str">
        <f t="shared" si="405"/>
        <v>-</v>
      </c>
      <c r="EC267" s="309" t="str">
        <f t="shared" si="406"/>
        <v>-</v>
      </c>
      <c r="ED267" s="309" t="str">
        <f t="shared" si="407"/>
        <v>-</v>
      </c>
      <c r="EE267" s="309" t="str">
        <f t="shared" si="408"/>
        <v>-</v>
      </c>
      <c r="EF267" s="309" t="str">
        <f t="shared" si="409"/>
        <v>-</v>
      </c>
      <c r="EG267" s="309" t="str">
        <f t="shared" si="410"/>
        <v>-</v>
      </c>
      <c r="EH267" s="309" t="str">
        <f t="shared" si="411"/>
        <v>-</v>
      </c>
      <c r="EI267" s="309" t="str">
        <f t="shared" si="412"/>
        <v>-</v>
      </c>
      <c r="EJ267" s="7"/>
      <c r="EK267" s="7"/>
      <c r="EL267" s="7"/>
      <c r="EM267" s="34"/>
      <c r="EN267" s="66" t="str">
        <f t="shared" si="413"/>
        <v>-</v>
      </c>
      <c r="EO267" s="66" t="str">
        <f t="shared" si="414"/>
        <v>-</v>
      </c>
      <c r="EP267" s="66" t="str">
        <f t="shared" si="415"/>
        <v>-</v>
      </c>
      <c r="EQ267" s="66" t="str">
        <f t="shared" si="416"/>
        <v>-</v>
      </c>
      <c r="ER267" s="66" t="str">
        <f t="shared" si="417"/>
        <v>-</v>
      </c>
      <c r="ES267" s="66" t="str">
        <f t="shared" si="418"/>
        <v>-</v>
      </c>
      <c r="ET267" s="66" t="str">
        <f t="shared" si="419"/>
        <v>-</v>
      </c>
      <c r="EU267" s="66" t="str">
        <f t="shared" si="420"/>
        <v>-</v>
      </c>
      <c r="EV267" s="66" t="str">
        <f t="shared" si="421"/>
        <v>-</v>
      </c>
      <c r="EW267" s="66" t="str">
        <f t="shared" si="422"/>
        <v>-</v>
      </c>
      <c r="EX267" s="66" t="str">
        <f t="shared" si="423"/>
        <v>-</v>
      </c>
      <c r="EY267" s="66" t="str">
        <f t="shared" si="424"/>
        <v>-</v>
      </c>
      <c r="EZ267" s="66" t="str">
        <f t="shared" si="425"/>
        <v>-</v>
      </c>
      <c r="FA267" s="66" t="str">
        <f t="shared" si="426"/>
        <v>-</v>
      </c>
      <c r="FB267" s="66" t="str">
        <f t="shared" si="427"/>
        <v>-</v>
      </c>
      <c r="FC267" s="66" t="str">
        <f t="shared" si="428"/>
        <v>0.3|0.1</v>
      </c>
      <c r="FD267" s="66" t="str">
        <f t="shared" si="429"/>
        <v>-</v>
      </c>
      <c r="FE267" s="66" t="str">
        <f t="shared" si="430"/>
        <v>-</v>
      </c>
      <c r="FF267" s="66" t="str">
        <f t="shared" si="431"/>
        <v>-</v>
      </c>
      <c r="FG267" s="66" t="str">
        <f t="shared" si="432"/>
        <v>-</v>
      </c>
      <c r="FH267" s="66" t="str">
        <f t="shared" si="433"/>
        <v>-</v>
      </c>
      <c r="FI267" s="66" t="str">
        <f t="shared" si="434"/>
        <v>-</v>
      </c>
      <c r="FJ267" s="66" t="str">
        <f t="shared" si="435"/>
        <v>-</v>
      </c>
      <c r="FK267" s="66" t="str">
        <f t="shared" si="436"/>
        <v>-</v>
      </c>
      <c r="FL267" s="66" t="str">
        <f t="shared" si="437"/>
        <v>-</v>
      </c>
      <c r="FM267" s="66" t="str">
        <f t="shared" si="438"/>
        <v>-</v>
      </c>
      <c r="FN267" s="7"/>
      <c r="FO267" s="7"/>
      <c r="FP267" s="7"/>
      <c r="FQ267" s="97"/>
      <c r="FR267" s="71"/>
      <c r="FS267" s="7">
        <f>IF(ISNUMBER(INDEX($CI$15:$DI$314,$B267,GC$5)),MAX(FS$14:FS266)+1,0)</f>
        <v>0</v>
      </c>
      <c r="FT267" s="7" t="str">
        <f t="shared" si="439"/>
        <v/>
      </c>
      <c r="FU267" s="7" t="str">
        <f t="shared" si="440"/>
        <v/>
      </c>
      <c r="FV267" s="291">
        <f t="shared" si="441"/>
        <v>253</v>
      </c>
      <c r="FW267" s="291" t="str">
        <f t="shared" si="442"/>
        <v/>
      </c>
      <c r="FX267" s="291"/>
      <c r="FY267" s="85" t="str">
        <f t="shared" si="443"/>
        <v/>
      </c>
      <c r="FZ267" s="338">
        <f t="shared" si="444"/>
        <v>0</v>
      </c>
      <c r="GA267" s="316" t="str">
        <f t="shared" si="445"/>
        <v/>
      </c>
      <c r="GB267" s="28" t="str">
        <f t="shared" si="446"/>
        <v/>
      </c>
      <c r="GC267" s="243"/>
      <c r="GD267" s="72"/>
      <c r="GE267" s="72"/>
      <c r="GF267" s="72"/>
      <c r="GG267" s="72"/>
      <c r="GH267" s="72"/>
      <c r="GI267" s="72"/>
      <c r="GJ267" s="72"/>
      <c r="GK267" s="72"/>
      <c r="GL267" s="72"/>
      <c r="GM267" s="72"/>
      <c r="GN267" s="72"/>
      <c r="GO267" s="72"/>
      <c r="GP267" s="72"/>
      <c r="GQ267" s="72"/>
      <c r="GR267" s="339" t="str">
        <f>IF(ISNUMBER(IF267),INDEX($GA$15:$GA$313,MATCH(IF267,$IE$15:$IE$190,0),1),"")</f>
        <v/>
      </c>
      <c r="GS267" s="341" t="str">
        <f t="shared" si="448"/>
        <v/>
      </c>
      <c r="GT267" s="340" t="str">
        <f t="shared" si="449"/>
        <v/>
      </c>
      <c r="GU267" s="72"/>
      <c r="GV267" s="72"/>
      <c r="GW267" s="72"/>
      <c r="GX267" s="72"/>
      <c r="GY267" s="72"/>
      <c r="GZ267" s="71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293">
        <f>IF(HA267&lt;&gt;"",MAX(HN$14:HN266)+1,0)</f>
        <v>0</v>
      </c>
      <c r="HO267" s="293">
        <f>IF(HB267&lt;&gt;"",MAX(HO$14:HO266)+1,0)</f>
        <v>0</v>
      </c>
      <c r="HP267" s="293">
        <f>IF(HC267&lt;&gt;"",MAX(HP$14:HP266)+1,0)</f>
        <v>0</v>
      </c>
      <c r="HQ267" s="293">
        <f>IF(HD267&lt;&gt;"",MAX(HQ$14:HQ266)+1,0)</f>
        <v>0</v>
      </c>
      <c r="HR267" s="293">
        <f>IF(HE267&lt;&gt;"",MAX(HR$14:HR266)+1,0)</f>
        <v>0</v>
      </c>
      <c r="HS267" s="293">
        <f>IF(HF267&lt;&gt;"",MAX(HS$14:HS266)+1,0)</f>
        <v>0</v>
      </c>
      <c r="HT267" s="293">
        <f>IF(HG267&lt;&gt;"",MAX(HT$14:HT266)+1,0)</f>
        <v>0</v>
      </c>
      <c r="HU267" s="293">
        <f>IF(HH267&lt;&gt;"",MAX(HU$14:HU266)+1,0)</f>
        <v>0</v>
      </c>
      <c r="HV267" s="293">
        <f>IF(HI267&lt;&gt;"",MAX(HV$14:HV266)+1,0)</f>
        <v>0</v>
      </c>
      <c r="HW267" s="293">
        <f>IF(HJ267&lt;&gt;"",MAX(HW$14:HW266)+1,0)</f>
        <v>0</v>
      </c>
      <c r="HX267" s="293">
        <f>IF(HK267&lt;&gt;"",MAX(HX$14:HX266)+1,0)</f>
        <v>0</v>
      </c>
      <c r="HY267" s="293">
        <f>IF(HL267&lt;&gt;"",MAX(HY$14:HY266)+1,0)</f>
        <v>0</v>
      </c>
      <c r="HZ267" s="75" t="str">
        <f t="shared" si="450"/>
        <v/>
      </c>
      <c r="IA267" s="75" t="str">
        <f t="shared" si="451"/>
        <v/>
      </c>
      <c r="IB267" s="75" t="str">
        <f t="shared" si="452"/>
        <v/>
      </c>
      <c r="IC267" s="75" t="str">
        <f t="shared" si="453"/>
        <v/>
      </c>
      <c r="ID267" s="395" t="str">
        <f t="shared" si="454"/>
        <v/>
      </c>
      <c r="IE267" s="394">
        <f>IF(ISNUMBER(MATCH(GA267,$IC$15:$IC$313,0)),0,MAX(IE$14:IE266)+1)</f>
        <v>0</v>
      </c>
      <c r="IF267" s="394" t="str">
        <f t="shared" si="455"/>
        <v/>
      </c>
      <c r="IG267" s="383"/>
      <c r="IH267" s="80"/>
      <c r="II267" s="19"/>
      <c r="IJ267" s="282"/>
      <c r="IK267" s="71"/>
      <c r="IL267" s="19"/>
      <c r="IM267" s="19"/>
      <c r="IN267" s="19"/>
      <c r="IO267" s="19"/>
      <c r="IP267" s="19"/>
      <c r="IQ267" s="19"/>
      <c r="IR267" s="19"/>
      <c r="IS267" s="19"/>
      <c r="IT267" s="19"/>
      <c r="IU267" s="19"/>
      <c r="IV267" s="19"/>
      <c r="IW267" s="19"/>
      <c r="IX267" s="19"/>
      <c r="IY267" s="19"/>
      <c r="IZ267" s="19"/>
      <c r="JW267" s="71"/>
      <c r="JX267" s="293" t="str">
        <f>IF(AND(ISNUMBER(JX$14),ISNUMBER(MATCH($IC267,DJ$15:DJ$313,0))),$IC267,"")</f>
        <v/>
      </c>
      <c r="JY267" s="293" t="str">
        <f>IF(AND(ISNUMBER(JY$14),ISNUMBER(MATCH($IC267,DK$15:DK$313,0))),$IC267,"")</f>
        <v/>
      </c>
      <c r="JZ267" s="293" t="str">
        <f>IF(AND(ISNUMBER(JZ$14),ISNUMBER(MATCH($IC267,DL$15:DL$313,0))),$IC267,"")</f>
        <v/>
      </c>
      <c r="KA267" s="293" t="str">
        <f>IF(AND(ISNUMBER(KA$14),ISNUMBER(MATCH($IC267,DM$15:DM$313,0))),$IC267,"")</f>
        <v/>
      </c>
      <c r="KB267" s="293" t="str">
        <f>IF(AND(ISNUMBER(KB$14),ISNUMBER(MATCH($IC267,DN$15:DN$313,0))),$IC267,"")</f>
        <v/>
      </c>
      <c r="KC267" s="293" t="str">
        <f>IF(AND(ISNUMBER(KC$14),ISNUMBER(MATCH($IC267,DO$15:DO$313,0))),$IC267,"")</f>
        <v/>
      </c>
      <c r="KD267" s="293" t="str">
        <f>IF(AND(ISNUMBER(KD$14),ISNUMBER(MATCH($IC267,DP$15:DP$313,0))),$IC267,"")</f>
        <v/>
      </c>
      <c r="KE267" s="293" t="str">
        <f>IF(AND(ISNUMBER(KE$14),ISNUMBER(MATCH($IC267,DQ$15:DQ$313,0))),$IC267,"")</f>
        <v/>
      </c>
      <c r="KF267" s="293" t="str">
        <f>IF(AND(ISNUMBER(KF$14),ISNUMBER(MATCH($IC267,DR$15:DR$313,0))),$IC267,"")</f>
        <v/>
      </c>
      <c r="KG267" s="293" t="str">
        <f>IF(AND(ISNUMBER(KG$14),ISNUMBER(MATCH($IC267,DS$15:DS$313,0))),$IC267,"")</f>
        <v/>
      </c>
      <c r="KH267" s="293" t="str">
        <f>IF(AND(ISNUMBER(KH$14),ISNUMBER(MATCH($IC267,DT$15:DT$313,0))),$IC267,"")</f>
        <v/>
      </c>
      <c r="KI267" s="293" t="str">
        <f>IF(AND(ISNUMBER(KI$14),ISNUMBER(MATCH($IC267,DU$15:DU$313,0))),$IC267,"")</f>
        <v/>
      </c>
      <c r="KJ267" s="293" t="str">
        <f>IF(AND(ISNUMBER(KJ$14),ISNUMBER(MATCH($IC267,DV$15:DV$313,0))),$IC267,"")</f>
        <v/>
      </c>
      <c r="KK267" s="293" t="str">
        <f>IF(AND(ISNUMBER(KK$14),ISNUMBER(MATCH($IC267,DW$15:DW$313,0))),$IC267,"")</f>
        <v/>
      </c>
      <c r="KL267" s="293" t="str">
        <f>IF(AND(ISNUMBER(KL$14),ISNUMBER(MATCH($IC267,DX$15:DX$313,0))),$IC267,"")</f>
        <v/>
      </c>
      <c r="KM267" s="293" t="str">
        <f>IF(AND(ISNUMBER(KM$14),ISNUMBER(MATCH($IC267,DY$15:DY$313,0))),$IC267,"")</f>
        <v/>
      </c>
      <c r="KN267" s="293" t="str">
        <f>IF(AND(ISNUMBER(KN$14),ISNUMBER(MATCH($IC267,DZ$15:DZ$313,0))),$IC267,"")</f>
        <v/>
      </c>
      <c r="KO267" s="293" t="str">
        <f>IF(AND(ISNUMBER(KO$14),ISNUMBER(MATCH($IC267,EA$15:EA$313,0))),$IC267,"")</f>
        <v/>
      </c>
      <c r="KP267" s="293" t="str">
        <f>IF(AND(ISNUMBER(KP$14),ISNUMBER(MATCH($IC267,EB$15:EB$313,0))),$IC267,"")</f>
        <v/>
      </c>
      <c r="KQ267" s="293" t="str">
        <f>IF(AND(ISNUMBER(KQ$14),ISNUMBER(MATCH($IC267,EC$15:EC$313,0))),$IC267,"")</f>
        <v/>
      </c>
      <c r="KR267" s="293" t="str">
        <f>IF(AND(ISNUMBER(KR$14),ISNUMBER(MATCH($IC267,ED$15:ED$313,0))),$IC267,"")</f>
        <v/>
      </c>
      <c r="KS267" s="293" t="str">
        <f>IF(AND(ISNUMBER(KS$14),ISNUMBER(MATCH($IC267,EE$15:EE$313,0))),$IC267,"")</f>
        <v/>
      </c>
      <c r="KT267" s="293" t="str">
        <f>IF(AND(ISNUMBER(KT$14),ISNUMBER(MATCH($IC267,EF$15:EF$313,0))),$IC267,"")</f>
        <v/>
      </c>
      <c r="KU267" s="293" t="str">
        <f>IF(AND(ISNUMBER(KU$14),ISNUMBER(MATCH($IC267,EG$15:EG$313,0))),$IC267,"")</f>
        <v/>
      </c>
      <c r="KV267" s="293" t="str">
        <f>IF(AND(ISNUMBER(KV$14),ISNUMBER(MATCH($IC267,EH$15:EH$313,0))),$IC267,"")</f>
        <v/>
      </c>
      <c r="KW267" s="293" t="str">
        <f>IF(AND(ISNUMBER(KW$14),ISNUMBER(MATCH($IC267,EI$15:EI$313,0))),$IC267,"")</f>
        <v/>
      </c>
      <c r="KX267" s="293" t="str">
        <f>IF(AND(ISNUMBER(KX$14),ISNUMBER(MATCH($IC267,EJ$15:EJ$313,0))),$IC267,"")</f>
        <v/>
      </c>
      <c r="KY267" s="293" t="str">
        <f>IF(AND(ISNUMBER(KY$14),ISNUMBER(MATCH($IC267,EK$15:EK$313,0))),$IC267,"")</f>
        <v/>
      </c>
      <c r="KZ267" s="293"/>
      <c r="LA267" s="293"/>
      <c r="LB267" s="293"/>
      <c r="LC267" s="75">
        <f>COUNTIF(JX267:KY267,"="&amp;IC267)</f>
        <v>0</v>
      </c>
      <c r="LD267" s="71"/>
      <c r="LE267" s="71"/>
      <c r="LF267" s="71"/>
      <c r="LG267" s="71"/>
      <c r="LH267" s="71"/>
      <c r="LI267" s="71"/>
      <c r="LJ267" s="71"/>
      <c r="LK267" s="71"/>
      <c r="LL267" s="71"/>
      <c r="LM267" s="71"/>
      <c r="LN267" s="71"/>
      <c r="LO267" s="71"/>
      <c r="LP267" s="71"/>
      <c r="LQ267" s="71"/>
    </row>
    <row r="268" spans="1:329" ht="6" customHeight="1" x14ac:dyDescent="0.25">
      <c r="A268" s="80"/>
      <c r="B268" s="305">
        <f t="shared" si="456"/>
        <v>254</v>
      </c>
      <c r="C268" s="207" t="s">
        <v>795</v>
      </c>
      <c r="D268" s="207" t="s">
        <v>796</v>
      </c>
      <c r="E268" s="71"/>
      <c r="F268" s="260"/>
      <c r="G268" s="261"/>
      <c r="H268" s="262"/>
      <c r="I268" s="260"/>
      <c r="J268" s="261"/>
      <c r="K268" s="262"/>
      <c r="L268" s="260"/>
      <c r="M268" s="261"/>
      <c r="N268" s="262"/>
      <c r="O268" s="260"/>
      <c r="P268" s="261"/>
      <c r="Q268" s="262"/>
      <c r="R268" s="260"/>
      <c r="S268" s="261"/>
      <c r="T268" s="262"/>
      <c r="U268" s="260"/>
      <c r="V268" s="261"/>
      <c r="W268" s="262"/>
      <c r="X268" s="260"/>
      <c r="Y268" s="261"/>
      <c r="Z268" s="262"/>
      <c r="AA268" s="260"/>
      <c r="AB268" s="261"/>
      <c r="AC268" s="262"/>
      <c r="AD268" s="260"/>
      <c r="AE268" s="261"/>
      <c r="AF268" s="262"/>
      <c r="AG268" s="260"/>
      <c r="AH268" s="261"/>
      <c r="AI268" s="262"/>
      <c r="AJ268" s="260"/>
      <c r="AK268" s="261"/>
      <c r="AL268" s="262"/>
      <c r="AM268" s="260"/>
      <c r="AN268" s="261"/>
      <c r="AO268" s="262"/>
      <c r="AP268" s="283"/>
      <c r="AQ268" s="356"/>
      <c r="AR268" s="351"/>
      <c r="AS268" s="283"/>
      <c r="AT268" s="356"/>
      <c r="AU268" s="351"/>
      <c r="AV268" s="260"/>
      <c r="AW268" s="261"/>
      <c r="AX268" s="262"/>
      <c r="AY268" s="260"/>
      <c r="AZ268" s="261"/>
      <c r="BA268" s="262"/>
      <c r="BB268" s="260"/>
      <c r="BC268" s="261"/>
      <c r="BD268" s="262"/>
      <c r="BE268" s="260"/>
      <c r="BF268" s="261"/>
      <c r="BG268" s="262"/>
      <c r="BH268" s="260"/>
      <c r="BI268" s="261"/>
      <c r="BJ268" s="262"/>
      <c r="BK268" s="260"/>
      <c r="BL268" s="261"/>
      <c r="BM268" s="262"/>
      <c r="BN268" s="260"/>
      <c r="BO268" s="261"/>
      <c r="BP268" s="262"/>
      <c r="BQ268" s="260"/>
      <c r="BR268" s="261"/>
      <c r="BS268" s="262"/>
      <c r="BT268" s="260"/>
      <c r="BU268" s="261"/>
      <c r="BV268" s="262"/>
      <c r="BW268" s="260"/>
      <c r="BX268" s="261"/>
      <c r="BY268" s="262"/>
      <c r="BZ268" s="260"/>
      <c r="CA268" s="261"/>
      <c r="CB268" s="262"/>
      <c r="CC268" s="260"/>
      <c r="CD268" s="261"/>
      <c r="CE268" s="262"/>
      <c r="CF268" s="376" t="s">
        <v>2</v>
      </c>
      <c r="CG268" s="229"/>
      <c r="CH268" s="230"/>
      <c r="CI268" s="7" t="str">
        <f t="shared" si="361"/>
        <v/>
      </c>
      <c r="CJ268" s="7" t="str">
        <f t="shared" si="362"/>
        <v/>
      </c>
      <c r="CK268" s="7" t="str">
        <f t="shared" si="363"/>
        <v/>
      </c>
      <c r="CL268" s="7" t="str">
        <f t="shared" si="364"/>
        <v/>
      </c>
      <c r="CM268" s="7" t="str">
        <f t="shared" si="365"/>
        <v/>
      </c>
      <c r="CN268" s="7" t="str">
        <f t="shared" si="366"/>
        <v/>
      </c>
      <c r="CO268" s="7" t="str">
        <f t="shared" si="367"/>
        <v/>
      </c>
      <c r="CP268" s="7" t="str">
        <f t="shared" si="368"/>
        <v/>
      </c>
      <c r="CQ268" s="7" t="str">
        <f t="shared" si="369"/>
        <v/>
      </c>
      <c r="CR268" s="7" t="str">
        <f t="shared" si="370"/>
        <v/>
      </c>
      <c r="CS268" s="7" t="str">
        <f t="shared" si="371"/>
        <v/>
      </c>
      <c r="CT268" s="7" t="str">
        <f t="shared" si="372"/>
        <v/>
      </c>
      <c r="CU268" s="7" t="str">
        <f t="shared" si="373"/>
        <v/>
      </c>
      <c r="CV268" s="7" t="str">
        <f t="shared" si="374"/>
        <v/>
      </c>
      <c r="CW268" s="7" t="str">
        <f t="shared" si="375"/>
        <v/>
      </c>
      <c r="CX268" s="7">
        <f t="shared" si="376"/>
        <v>30</v>
      </c>
      <c r="CY268" s="7" t="str">
        <f t="shared" si="377"/>
        <v/>
      </c>
      <c r="CZ268" s="7" t="str">
        <f t="shared" si="378"/>
        <v/>
      </c>
      <c r="DA268" s="7" t="str">
        <f t="shared" si="379"/>
        <v/>
      </c>
      <c r="DB268" s="7" t="str">
        <f t="shared" si="380"/>
        <v/>
      </c>
      <c r="DC268" s="7" t="str">
        <f t="shared" si="381"/>
        <v/>
      </c>
      <c r="DD268" s="7" t="str">
        <f t="shared" si="382"/>
        <v/>
      </c>
      <c r="DE268" s="7" t="str">
        <f t="shared" si="383"/>
        <v/>
      </c>
      <c r="DF268" s="7" t="str">
        <f t="shared" si="384"/>
        <v/>
      </c>
      <c r="DG268" s="7" t="str">
        <f t="shared" si="385"/>
        <v/>
      </c>
      <c r="DH268" s="7" t="str">
        <f t="shared" si="386"/>
        <v/>
      </c>
      <c r="DI268" s="65" t="s">
        <v>2</v>
      </c>
      <c r="DJ268" s="309" t="str">
        <f t="shared" si="387"/>
        <v>-</v>
      </c>
      <c r="DK268" s="309" t="str">
        <f t="shared" si="388"/>
        <v>-</v>
      </c>
      <c r="DL268" s="309" t="str">
        <f t="shared" si="389"/>
        <v>-</v>
      </c>
      <c r="DM268" s="309" t="str">
        <f t="shared" si="390"/>
        <v>-</v>
      </c>
      <c r="DN268" s="309" t="str">
        <f t="shared" si="391"/>
        <v>-</v>
      </c>
      <c r="DO268" s="309" t="str">
        <f t="shared" si="392"/>
        <v>-</v>
      </c>
      <c r="DP268" s="309" t="str">
        <f t="shared" si="393"/>
        <v>-</v>
      </c>
      <c r="DQ268" s="309" t="str">
        <f t="shared" si="394"/>
        <v>-</v>
      </c>
      <c r="DR268" s="309" t="str">
        <f t="shared" si="395"/>
        <v>-</v>
      </c>
      <c r="DS268" s="309" t="str">
        <f t="shared" si="396"/>
        <v>-</v>
      </c>
      <c r="DT268" s="309" t="str">
        <f t="shared" si="397"/>
        <v>-</v>
      </c>
      <c r="DU268" s="309" t="str">
        <f t="shared" si="398"/>
        <v>-</v>
      </c>
      <c r="DV268" s="309" t="str">
        <f t="shared" si="399"/>
        <v>-</v>
      </c>
      <c r="DW268" s="309" t="str">
        <f t="shared" si="400"/>
        <v>-</v>
      </c>
      <c r="DX268" s="309" t="str">
        <f t="shared" si="401"/>
        <v>-</v>
      </c>
      <c r="DY268" s="309" t="str">
        <f t="shared" si="402"/>
        <v>pname</v>
      </c>
      <c r="DZ268" s="309" t="str">
        <f t="shared" si="403"/>
        <v>-</v>
      </c>
      <c r="EA268" s="309" t="str">
        <f t="shared" si="404"/>
        <v>-</v>
      </c>
      <c r="EB268" s="309" t="str">
        <f t="shared" si="405"/>
        <v>-</v>
      </c>
      <c r="EC268" s="309" t="str">
        <f t="shared" si="406"/>
        <v>-</v>
      </c>
      <c r="ED268" s="309" t="str">
        <f t="shared" si="407"/>
        <v>-</v>
      </c>
      <c r="EE268" s="309" t="str">
        <f t="shared" si="408"/>
        <v>-</v>
      </c>
      <c r="EF268" s="309" t="str">
        <f t="shared" si="409"/>
        <v>-</v>
      </c>
      <c r="EG268" s="309" t="str">
        <f t="shared" si="410"/>
        <v>-</v>
      </c>
      <c r="EH268" s="309" t="str">
        <f t="shared" si="411"/>
        <v>-</v>
      </c>
      <c r="EI268" s="309" t="str">
        <f t="shared" si="412"/>
        <v>-</v>
      </c>
      <c r="EJ268" s="7"/>
      <c r="EK268" s="7"/>
      <c r="EL268" s="7"/>
      <c r="EM268" s="34"/>
      <c r="EN268" s="66" t="str">
        <f t="shared" si="413"/>
        <v>-</v>
      </c>
      <c r="EO268" s="66" t="str">
        <f t="shared" si="414"/>
        <v>-</v>
      </c>
      <c r="EP268" s="66" t="str">
        <f t="shared" si="415"/>
        <v>-</v>
      </c>
      <c r="EQ268" s="66" t="str">
        <f t="shared" si="416"/>
        <v>-</v>
      </c>
      <c r="ER268" s="66" t="str">
        <f t="shared" si="417"/>
        <v>-</v>
      </c>
      <c r="ES268" s="66" t="str">
        <f t="shared" si="418"/>
        <v>-</v>
      </c>
      <c r="ET268" s="66" t="str">
        <f t="shared" si="419"/>
        <v>-</v>
      </c>
      <c r="EU268" s="66" t="str">
        <f t="shared" si="420"/>
        <v>-</v>
      </c>
      <c r="EV268" s="66" t="str">
        <f t="shared" si="421"/>
        <v>-</v>
      </c>
      <c r="EW268" s="66" t="str">
        <f t="shared" si="422"/>
        <v>-</v>
      </c>
      <c r="EX268" s="66" t="str">
        <f t="shared" si="423"/>
        <v>-</v>
      </c>
      <c r="EY268" s="66" t="str">
        <f t="shared" si="424"/>
        <v>-</v>
      </c>
      <c r="EZ268" s="66" t="str">
        <f t="shared" si="425"/>
        <v>-</v>
      </c>
      <c r="FA268" s="66" t="str">
        <f t="shared" si="426"/>
        <v>-</v>
      </c>
      <c r="FB268" s="66" t="str">
        <f t="shared" si="427"/>
        <v>-</v>
      </c>
      <c r="FC268" s="66" t="str">
        <f t="shared" si="428"/>
        <v>EVT</v>
      </c>
      <c r="FD268" s="66" t="str">
        <f t="shared" si="429"/>
        <v>-</v>
      </c>
      <c r="FE268" s="66" t="str">
        <f t="shared" si="430"/>
        <v>-</v>
      </c>
      <c r="FF268" s="66" t="str">
        <f t="shared" si="431"/>
        <v>-</v>
      </c>
      <c r="FG268" s="66" t="str">
        <f t="shared" si="432"/>
        <v>-</v>
      </c>
      <c r="FH268" s="66" t="str">
        <f t="shared" si="433"/>
        <v>-</v>
      </c>
      <c r="FI268" s="66" t="str">
        <f t="shared" si="434"/>
        <v>-</v>
      </c>
      <c r="FJ268" s="66" t="str">
        <f t="shared" si="435"/>
        <v>-</v>
      </c>
      <c r="FK268" s="66" t="str">
        <f t="shared" si="436"/>
        <v>-</v>
      </c>
      <c r="FL268" s="66" t="str">
        <f t="shared" si="437"/>
        <v>-</v>
      </c>
      <c r="FM268" s="66" t="str">
        <f t="shared" si="438"/>
        <v>-</v>
      </c>
      <c r="FN268" s="7"/>
      <c r="FO268" s="7"/>
      <c r="FP268" s="7"/>
      <c r="FQ268" s="97"/>
      <c r="FR268" s="71"/>
      <c r="FS268" s="7">
        <f>IF(ISNUMBER(INDEX($CI$15:$DI$314,$B268,GC$5)),MAX(FS$14:FS267)+1,0)</f>
        <v>0</v>
      </c>
      <c r="FT268" s="7" t="str">
        <f t="shared" si="439"/>
        <v/>
      </c>
      <c r="FU268" s="7" t="str">
        <f t="shared" si="440"/>
        <v/>
      </c>
      <c r="FV268" s="291">
        <f t="shared" si="441"/>
        <v>254</v>
      </c>
      <c r="FW268" s="291" t="str">
        <f t="shared" si="442"/>
        <v/>
      </c>
      <c r="FX268" s="291"/>
      <c r="FY268" s="85" t="str">
        <f t="shared" si="443"/>
        <v/>
      </c>
      <c r="FZ268" s="338">
        <f t="shared" si="444"/>
        <v>0</v>
      </c>
      <c r="GA268" s="316" t="str">
        <f t="shared" si="445"/>
        <v/>
      </c>
      <c r="GB268" s="28" t="str">
        <f t="shared" si="446"/>
        <v/>
      </c>
      <c r="GC268" s="243"/>
      <c r="GD268" s="72"/>
      <c r="GE268" s="72"/>
      <c r="GF268" s="72"/>
      <c r="GG268" s="72"/>
      <c r="GH268" s="72"/>
      <c r="GI268" s="72"/>
      <c r="GJ268" s="72"/>
      <c r="GK268" s="72"/>
      <c r="GL268" s="72"/>
      <c r="GM268" s="72"/>
      <c r="GN268" s="72"/>
      <c r="GO268" s="72"/>
      <c r="GP268" s="72"/>
      <c r="GQ268" s="72"/>
      <c r="GR268" s="339" t="str">
        <f>IF(ISNUMBER(IF268),INDEX($GA$15:$GA$313,MATCH(IF268,$IE$15:$IE$190,0),1),"")</f>
        <v/>
      </c>
      <c r="GS268" s="341" t="str">
        <f t="shared" si="448"/>
        <v/>
      </c>
      <c r="GT268" s="340" t="str">
        <f t="shared" si="449"/>
        <v/>
      </c>
      <c r="GU268" s="72"/>
      <c r="GV268" s="72"/>
      <c r="GW268" s="72"/>
      <c r="GX268" s="72"/>
      <c r="GY268" s="72"/>
      <c r="GZ268" s="71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293">
        <f>IF(HA268&lt;&gt;"",MAX(HN$14:HN267)+1,0)</f>
        <v>0</v>
      </c>
      <c r="HO268" s="293">
        <f>IF(HB268&lt;&gt;"",MAX(HO$14:HO267)+1,0)</f>
        <v>0</v>
      </c>
      <c r="HP268" s="293">
        <f>IF(HC268&lt;&gt;"",MAX(HP$14:HP267)+1,0)</f>
        <v>0</v>
      </c>
      <c r="HQ268" s="293">
        <f>IF(HD268&lt;&gt;"",MAX(HQ$14:HQ267)+1,0)</f>
        <v>0</v>
      </c>
      <c r="HR268" s="293">
        <f>IF(HE268&lt;&gt;"",MAX(HR$14:HR267)+1,0)</f>
        <v>0</v>
      </c>
      <c r="HS268" s="293">
        <f>IF(HF268&lt;&gt;"",MAX(HS$14:HS267)+1,0)</f>
        <v>0</v>
      </c>
      <c r="HT268" s="293">
        <f>IF(HG268&lt;&gt;"",MAX(HT$14:HT267)+1,0)</f>
        <v>0</v>
      </c>
      <c r="HU268" s="293">
        <f>IF(HH268&lt;&gt;"",MAX(HU$14:HU267)+1,0)</f>
        <v>0</v>
      </c>
      <c r="HV268" s="293">
        <f>IF(HI268&lt;&gt;"",MAX(HV$14:HV267)+1,0)</f>
        <v>0</v>
      </c>
      <c r="HW268" s="293">
        <f>IF(HJ268&lt;&gt;"",MAX(HW$14:HW267)+1,0)</f>
        <v>0</v>
      </c>
      <c r="HX268" s="293">
        <f>IF(HK268&lt;&gt;"",MAX(HX$14:HX267)+1,0)</f>
        <v>0</v>
      </c>
      <c r="HY268" s="293">
        <f>IF(HL268&lt;&gt;"",MAX(HY$14:HY267)+1,0)</f>
        <v>0</v>
      </c>
      <c r="HZ268" s="75" t="str">
        <f t="shared" si="450"/>
        <v/>
      </c>
      <c r="IA268" s="75" t="str">
        <f t="shared" si="451"/>
        <v/>
      </c>
      <c r="IB268" s="75" t="str">
        <f t="shared" si="452"/>
        <v/>
      </c>
      <c r="IC268" s="75" t="str">
        <f t="shared" si="453"/>
        <v/>
      </c>
      <c r="ID268" s="395" t="str">
        <f t="shared" si="454"/>
        <v/>
      </c>
      <c r="IE268" s="394">
        <f>IF(ISNUMBER(MATCH(GA268,$IC$15:$IC$313,0)),0,MAX(IE$14:IE267)+1)</f>
        <v>0</v>
      </c>
      <c r="IF268" s="394" t="str">
        <f t="shared" si="455"/>
        <v/>
      </c>
      <c r="IG268" s="383"/>
      <c r="IH268" s="80"/>
      <c r="II268" s="19"/>
      <c r="IJ268" s="282"/>
      <c r="IK268" s="71"/>
      <c r="IL268" s="19"/>
      <c r="IM268" s="19"/>
      <c r="IN268" s="19"/>
      <c r="IO268" s="19"/>
      <c r="IP268" s="19"/>
      <c r="IQ268" s="19"/>
      <c r="IR268" s="19"/>
      <c r="IS268" s="19"/>
      <c r="IT268" s="19"/>
      <c r="IU268" s="19"/>
      <c r="IV268" s="19"/>
      <c r="IW268" s="19"/>
      <c r="IX268" s="19"/>
      <c r="IY268" s="19"/>
      <c r="IZ268" s="19"/>
      <c r="JW268" s="71"/>
      <c r="JX268" s="293" t="str">
        <f>IF(AND(ISNUMBER(JX$14),ISNUMBER(MATCH($IC268,DJ$15:DJ$313,0))),$IC268,"")</f>
        <v/>
      </c>
      <c r="JY268" s="293" t="str">
        <f>IF(AND(ISNUMBER(JY$14),ISNUMBER(MATCH($IC268,DK$15:DK$313,0))),$IC268,"")</f>
        <v/>
      </c>
      <c r="JZ268" s="293" t="str">
        <f>IF(AND(ISNUMBER(JZ$14),ISNUMBER(MATCH($IC268,DL$15:DL$313,0))),$IC268,"")</f>
        <v/>
      </c>
      <c r="KA268" s="293" t="str">
        <f>IF(AND(ISNUMBER(KA$14),ISNUMBER(MATCH($IC268,DM$15:DM$313,0))),$IC268,"")</f>
        <v/>
      </c>
      <c r="KB268" s="293" t="str">
        <f>IF(AND(ISNUMBER(KB$14),ISNUMBER(MATCH($IC268,DN$15:DN$313,0))),$IC268,"")</f>
        <v/>
      </c>
      <c r="KC268" s="293" t="str">
        <f>IF(AND(ISNUMBER(KC$14),ISNUMBER(MATCH($IC268,DO$15:DO$313,0))),$IC268,"")</f>
        <v/>
      </c>
      <c r="KD268" s="293" t="str">
        <f>IF(AND(ISNUMBER(KD$14),ISNUMBER(MATCH($IC268,DP$15:DP$313,0))),$IC268,"")</f>
        <v/>
      </c>
      <c r="KE268" s="293" t="str">
        <f>IF(AND(ISNUMBER(KE$14),ISNUMBER(MATCH($IC268,DQ$15:DQ$313,0))),$IC268,"")</f>
        <v/>
      </c>
      <c r="KF268" s="293" t="str">
        <f>IF(AND(ISNUMBER(KF$14),ISNUMBER(MATCH($IC268,DR$15:DR$313,0))),$IC268,"")</f>
        <v/>
      </c>
      <c r="KG268" s="293" t="str">
        <f>IF(AND(ISNUMBER(KG$14),ISNUMBER(MATCH($IC268,DS$15:DS$313,0))),$IC268,"")</f>
        <v/>
      </c>
      <c r="KH268" s="293" t="str">
        <f>IF(AND(ISNUMBER(KH$14),ISNUMBER(MATCH($IC268,DT$15:DT$313,0))),$IC268,"")</f>
        <v/>
      </c>
      <c r="KI268" s="293" t="str">
        <f>IF(AND(ISNUMBER(KI$14),ISNUMBER(MATCH($IC268,DU$15:DU$313,0))),$IC268,"")</f>
        <v/>
      </c>
      <c r="KJ268" s="293" t="str">
        <f>IF(AND(ISNUMBER(KJ$14),ISNUMBER(MATCH($IC268,DV$15:DV$313,0))),$IC268,"")</f>
        <v/>
      </c>
      <c r="KK268" s="293" t="str">
        <f>IF(AND(ISNUMBER(KK$14),ISNUMBER(MATCH($IC268,DW$15:DW$313,0))),$IC268,"")</f>
        <v/>
      </c>
      <c r="KL268" s="293" t="str">
        <f>IF(AND(ISNUMBER(KL$14),ISNUMBER(MATCH($IC268,DX$15:DX$313,0))),$IC268,"")</f>
        <v/>
      </c>
      <c r="KM268" s="293" t="str">
        <f>IF(AND(ISNUMBER(KM$14),ISNUMBER(MATCH($IC268,DY$15:DY$313,0))),$IC268,"")</f>
        <v/>
      </c>
      <c r="KN268" s="293" t="str">
        <f>IF(AND(ISNUMBER(KN$14),ISNUMBER(MATCH($IC268,DZ$15:DZ$313,0))),$IC268,"")</f>
        <v/>
      </c>
      <c r="KO268" s="293" t="str">
        <f>IF(AND(ISNUMBER(KO$14),ISNUMBER(MATCH($IC268,EA$15:EA$313,0))),$IC268,"")</f>
        <v/>
      </c>
      <c r="KP268" s="293" t="str">
        <f>IF(AND(ISNUMBER(KP$14),ISNUMBER(MATCH($IC268,EB$15:EB$313,0))),$IC268,"")</f>
        <v/>
      </c>
      <c r="KQ268" s="293" t="str">
        <f>IF(AND(ISNUMBER(KQ$14),ISNUMBER(MATCH($IC268,EC$15:EC$313,0))),$IC268,"")</f>
        <v/>
      </c>
      <c r="KR268" s="293" t="str">
        <f>IF(AND(ISNUMBER(KR$14),ISNUMBER(MATCH($IC268,ED$15:ED$313,0))),$IC268,"")</f>
        <v/>
      </c>
      <c r="KS268" s="293" t="str">
        <f>IF(AND(ISNUMBER(KS$14),ISNUMBER(MATCH($IC268,EE$15:EE$313,0))),$IC268,"")</f>
        <v/>
      </c>
      <c r="KT268" s="293" t="str">
        <f>IF(AND(ISNUMBER(KT$14),ISNUMBER(MATCH($IC268,EF$15:EF$313,0))),$IC268,"")</f>
        <v/>
      </c>
      <c r="KU268" s="293" t="str">
        <f>IF(AND(ISNUMBER(KU$14),ISNUMBER(MATCH($IC268,EG$15:EG$313,0))),$IC268,"")</f>
        <v/>
      </c>
      <c r="KV268" s="293" t="str">
        <f>IF(AND(ISNUMBER(KV$14),ISNUMBER(MATCH($IC268,EH$15:EH$313,0))),$IC268,"")</f>
        <v/>
      </c>
      <c r="KW268" s="293" t="str">
        <f>IF(AND(ISNUMBER(KW$14),ISNUMBER(MATCH($IC268,EI$15:EI$313,0))),$IC268,"")</f>
        <v/>
      </c>
      <c r="KX268" s="293" t="str">
        <f>IF(AND(ISNUMBER(KX$14),ISNUMBER(MATCH($IC268,EJ$15:EJ$313,0))),$IC268,"")</f>
        <v/>
      </c>
      <c r="KY268" s="293" t="str">
        <f>IF(AND(ISNUMBER(KY$14),ISNUMBER(MATCH($IC268,EK$15:EK$313,0))),$IC268,"")</f>
        <v/>
      </c>
      <c r="KZ268" s="293"/>
      <c r="LA268" s="293"/>
      <c r="LB268" s="293"/>
      <c r="LC268" s="75">
        <f>COUNTIF(JX268:KY268,"="&amp;IC268)</f>
        <v>0</v>
      </c>
      <c r="LD268" s="71"/>
      <c r="LE268" s="71"/>
      <c r="LF268" s="71"/>
      <c r="LG268" s="71"/>
      <c r="LH268" s="71"/>
      <c r="LI268" s="71"/>
      <c r="LJ268" s="71"/>
      <c r="LK268" s="71"/>
      <c r="LL268" s="71"/>
      <c r="LM268" s="71"/>
      <c r="LN268" s="71"/>
      <c r="LO268" s="71"/>
      <c r="LP268" s="71"/>
      <c r="LQ268" s="71"/>
    </row>
    <row r="269" spans="1:329" ht="6" customHeight="1" x14ac:dyDescent="0.25">
      <c r="A269" s="80"/>
      <c r="B269" s="305">
        <f t="shared" si="456"/>
        <v>255</v>
      </c>
      <c r="C269" s="287" t="s">
        <v>808</v>
      </c>
      <c r="D269" s="207" t="s">
        <v>772</v>
      </c>
      <c r="E269" s="71"/>
      <c r="F269" s="260"/>
      <c r="G269" s="261"/>
      <c r="H269" s="262"/>
      <c r="I269" s="260"/>
      <c r="J269" s="261"/>
      <c r="K269" s="262"/>
      <c r="L269" s="260"/>
      <c r="M269" s="261"/>
      <c r="N269" s="262"/>
      <c r="O269" s="260"/>
      <c r="P269" s="261"/>
      <c r="Q269" s="262"/>
      <c r="R269" s="260"/>
      <c r="S269" s="261"/>
      <c r="T269" s="262"/>
      <c r="U269" s="260"/>
      <c r="V269" s="261"/>
      <c r="W269" s="262"/>
      <c r="X269" s="260"/>
      <c r="Y269" s="261"/>
      <c r="Z269" s="262"/>
      <c r="AA269" s="260"/>
      <c r="AB269" s="261"/>
      <c r="AC269" s="262"/>
      <c r="AD269" s="260"/>
      <c r="AE269" s="261"/>
      <c r="AF269" s="262"/>
      <c r="AG269" s="260"/>
      <c r="AH269" s="261"/>
      <c r="AI269" s="262"/>
      <c r="AJ269" s="260"/>
      <c r="AK269" s="261"/>
      <c r="AL269" s="262"/>
      <c r="AM269" s="260"/>
      <c r="AN269" s="261"/>
      <c r="AO269" s="262"/>
      <c r="AP269" s="283"/>
      <c r="AQ269" s="356"/>
      <c r="AR269" s="351"/>
      <c r="AS269" s="283"/>
      <c r="AT269" s="356"/>
      <c r="AU269" s="351"/>
      <c r="AV269" s="260"/>
      <c r="AW269" s="261"/>
      <c r="AX269" s="262"/>
      <c r="AY269" s="260"/>
      <c r="AZ269" s="261"/>
      <c r="BA269" s="262"/>
      <c r="BB269" s="260"/>
      <c r="BC269" s="261"/>
      <c r="BD269" s="262"/>
      <c r="BE269" s="260"/>
      <c r="BF269" s="261"/>
      <c r="BG269" s="262"/>
      <c r="BH269" s="260"/>
      <c r="BI269" s="261"/>
      <c r="BJ269" s="262"/>
      <c r="BK269" s="260"/>
      <c r="BL269" s="261"/>
      <c r="BM269" s="262"/>
      <c r="BN269" s="260"/>
      <c r="BO269" s="261"/>
      <c r="BP269" s="262"/>
      <c r="BQ269" s="260"/>
      <c r="BR269" s="261"/>
      <c r="BS269" s="262"/>
      <c r="BT269" s="260"/>
      <c r="BU269" s="261"/>
      <c r="BV269" s="262"/>
      <c r="BW269" s="260"/>
      <c r="BX269" s="261"/>
      <c r="BY269" s="262"/>
      <c r="BZ269" s="260"/>
      <c r="CA269" s="261"/>
      <c r="CB269" s="262"/>
      <c r="CC269" s="260"/>
      <c r="CD269" s="261"/>
      <c r="CE269" s="262"/>
      <c r="CF269" s="376" t="s">
        <v>2</v>
      </c>
      <c r="CG269" s="229"/>
      <c r="CH269" s="230"/>
      <c r="CI269" s="7" t="str">
        <f t="shared" si="361"/>
        <v/>
      </c>
      <c r="CJ269" s="7" t="str">
        <f t="shared" si="362"/>
        <v/>
      </c>
      <c r="CK269" s="7" t="str">
        <f t="shared" si="363"/>
        <v/>
      </c>
      <c r="CL269" s="7" t="str">
        <f t="shared" si="364"/>
        <v/>
      </c>
      <c r="CM269" s="7" t="str">
        <f t="shared" si="365"/>
        <v/>
      </c>
      <c r="CN269" s="7" t="str">
        <f t="shared" si="366"/>
        <v/>
      </c>
      <c r="CO269" s="7" t="str">
        <f t="shared" si="367"/>
        <v/>
      </c>
      <c r="CP269" s="7" t="str">
        <f t="shared" si="368"/>
        <v/>
      </c>
      <c r="CQ269" s="7" t="str">
        <f t="shared" si="369"/>
        <v/>
      </c>
      <c r="CR269" s="7" t="str">
        <f t="shared" si="370"/>
        <v/>
      </c>
      <c r="CS269" s="7" t="str">
        <f t="shared" si="371"/>
        <v/>
      </c>
      <c r="CT269" s="7" t="str">
        <f t="shared" si="372"/>
        <v/>
      </c>
      <c r="CU269" s="7" t="str">
        <f t="shared" si="373"/>
        <v/>
      </c>
      <c r="CV269" s="7" t="str">
        <f t="shared" si="374"/>
        <v/>
      </c>
      <c r="CW269" s="7" t="str">
        <f t="shared" si="375"/>
        <v/>
      </c>
      <c r="CX269" s="7" t="str">
        <f t="shared" si="376"/>
        <v/>
      </c>
      <c r="CY269" s="7">
        <f t="shared" si="377"/>
        <v>16</v>
      </c>
      <c r="CZ269" s="7" t="str">
        <f t="shared" si="378"/>
        <v/>
      </c>
      <c r="DA269" s="7" t="str">
        <f t="shared" si="379"/>
        <v/>
      </c>
      <c r="DB269" s="7" t="str">
        <f t="shared" si="380"/>
        <v/>
      </c>
      <c r="DC269" s="7" t="str">
        <f t="shared" si="381"/>
        <v/>
      </c>
      <c r="DD269" s="7" t="str">
        <f t="shared" si="382"/>
        <v/>
      </c>
      <c r="DE269" s="7" t="str">
        <f t="shared" si="383"/>
        <v/>
      </c>
      <c r="DF269" s="7" t="str">
        <f t="shared" si="384"/>
        <v/>
      </c>
      <c r="DG269" s="7" t="str">
        <f t="shared" si="385"/>
        <v/>
      </c>
      <c r="DH269" s="7" t="str">
        <f t="shared" si="386"/>
        <v/>
      </c>
      <c r="DI269" s="65" t="s">
        <v>2</v>
      </c>
      <c r="DJ269" s="309" t="str">
        <f t="shared" si="387"/>
        <v>-</v>
      </c>
      <c r="DK269" s="309" t="str">
        <f t="shared" si="388"/>
        <v>-</v>
      </c>
      <c r="DL269" s="309" t="str">
        <f t="shared" si="389"/>
        <v>-</v>
      </c>
      <c r="DM269" s="309" t="str">
        <f t="shared" si="390"/>
        <v>-</v>
      </c>
      <c r="DN269" s="309" t="str">
        <f t="shared" si="391"/>
        <v>-</v>
      </c>
      <c r="DO269" s="309" t="str">
        <f t="shared" si="392"/>
        <v>-</v>
      </c>
      <c r="DP269" s="309" t="str">
        <f t="shared" si="393"/>
        <v>-</v>
      </c>
      <c r="DQ269" s="309" t="str">
        <f t="shared" si="394"/>
        <v>-</v>
      </c>
      <c r="DR269" s="309" t="str">
        <f t="shared" si="395"/>
        <v>-</v>
      </c>
      <c r="DS269" s="309" t="str">
        <f t="shared" si="396"/>
        <v>-</v>
      </c>
      <c r="DT269" s="309" t="str">
        <f t="shared" si="397"/>
        <v>-</v>
      </c>
      <c r="DU269" s="309" t="str">
        <f t="shared" si="398"/>
        <v>-</v>
      </c>
      <c r="DV269" s="309" t="str">
        <f t="shared" si="399"/>
        <v>-</v>
      </c>
      <c r="DW269" s="309" t="str">
        <f t="shared" si="400"/>
        <v>-</v>
      </c>
      <c r="DX269" s="309" t="str">
        <f t="shared" si="401"/>
        <v>-</v>
      </c>
      <c r="DY269" s="309" t="str">
        <f t="shared" si="402"/>
        <v>-</v>
      </c>
      <c r="DZ269" s="309" t="str">
        <f t="shared" si="403"/>
        <v>iconvert</v>
      </c>
      <c r="EA269" s="309" t="str">
        <f t="shared" si="404"/>
        <v>-</v>
      </c>
      <c r="EB269" s="309" t="str">
        <f t="shared" si="405"/>
        <v>-</v>
      </c>
      <c r="EC269" s="309" t="str">
        <f t="shared" si="406"/>
        <v>-</v>
      </c>
      <c r="ED269" s="309" t="str">
        <f t="shared" si="407"/>
        <v>-</v>
      </c>
      <c r="EE269" s="309" t="str">
        <f t="shared" si="408"/>
        <v>-</v>
      </c>
      <c r="EF269" s="309" t="str">
        <f t="shared" si="409"/>
        <v>-</v>
      </c>
      <c r="EG269" s="309" t="str">
        <f t="shared" si="410"/>
        <v>-</v>
      </c>
      <c r="EH269" s="309" t="str">
        <f t="shared" si="411"/>
        <v>-</v>
      </c>
      <c r="EI269" s="309" t="str">
        <f t="shared" si="412"/>
        <v>-</v>
      </c>
      <c r="EJ269" s="7"/>
      <c r="EK269" s="7"/>
      <c r="EL269" s="7"/>
      <c r="EM269" s="34"/>
      <c r="EN269" s="66" t="str">
        <f t="shared" si="413"/>
        <v>-</v>
      </c>
      <c r="EO269" s="66" t="str">
        <f t="shared" si="414"/>
        <v>-</v>
      </c>
      <c r="EP269" s="66" t="str">
        <f t="shared" si="415"/>
        <v>-</v>
      </c>
      <c r="EQ269" s="66" t="str">
        <f t="shared" si="416"/>
        <v>-</v>
      </c>
      <c r="ER269" s="66" t="str">
        <f t="shared" si="417"/>
        <v>-</v>
      </c>
      <c r="ES269" s="66" t="str">
        <f t="shared" si="418"/>
        <v>-</v>
      </c>
      <c r="ET269" s="66" t="str">
        <f t="shared" si="419"/>
        <v>-</v>
      </c>
      <c r="EU269" s="66" t="str">
        <f t="shared" si="420"/>
        <v>-</v>
      </c>
      <c r="EV269" s="66" t="str">
        <f t="shared" si="421"/>
        <v>-</v>
      </c>
      <c r="EW269" s="66" t="str">
        <f t="shared" si="422"/>
        <v>-</v>
      </c>
      <c r="EX269" s="66" t="str">
        <f t="shared" si="423"/>
        <v>-</v>
      </c>
      <c r="EY269" s="66" t="str">
        <f t="shared" si="424"/>
        <v>-</v>
      </c>
      <c r="EZ269" s="66" t="str">
        <f t="shared" si="425"/>
        <v>-</v>
      </c>
      <c r="FA269" s="66" t="str">
        <f t="shared" si="426"/>
        <v>-</v>
      </c>
      <c r="FB269" s="66" t="str">
        <f t="shared" si="427"/>
        <v>-</v>
      </c>
      <c r="FC269" s="66" t="str">
        <f t="shared" si="428"/>
        <v>-</v>
      </c>
      <c r="FD269" s="66">
        <f t="shared" si="429"/>
        <v>0</v>
      </c>
      <c r="FE269" s="66" t="str">
        <f t="shared" si="430"/>
        <v>-</v>
      </c>
      <c r="FF269" s="66" t="str">
        <f t="shared" si="431"/>
        <v>-</v>
      </c>
      <c r="FG269" s="66" t="str">
        <f t="shared" si="432"/>
        <v>-</v>
      </c>
      <c r="FH269" s="66" t="str">
        <f t="shared" si="433"/>
        <v>-</v>
      </c>
      <c r="FI269" s="66" t="str">
        <f t="shared" si="434"/>
        <v>-</v>
      </c>
      <c r="FJ269" s="66" t="str">
        <f t="shared" si="435"/>
        <v>-</v>
      </c>
      <c r="FK269" s="66" t="str">
        <f t="shared" si="436"/>
        <v>-</v>
      </c>
      <c r="FL269" s="66" t="str">
        <f t="shared" si="437"/>
        <v>-</v>
      </c>
      <c r="FM269" s="66" t="str">
        <f t="shared" si="438"/>
        <v>-</v>
      </c>
      <c r="FN269" s="7"/>
      <c r="FO269" s="7"/>
      <c r="FP269" s="7"/>
      <c r="FQ269" s="97"/>
      <c r="FR269" s="71"/>
      <c r="FS269" s="7">
        <f>IF(ISNUMBER(INDEX($CI$15:$DI$314,$B269,GC$5)),MAX(FS$14:FS268)+1,0)</f>
        <v>0</v>
      </c>
      <c r="FT269" s="7" t="str">
        <f t="shared" si="439"/>
        <v/>
      </c>
      <c r="FU269" s="7" t="str">
        <f t="shared" si="440"/>
        <v/>
      </c>
      <c r="FV269" s="291">
        <f t="shared" si="441"/>
        <v>255</v>
      </c>
      <c r="FW269" s="291" t="str">
        <f t="shared" si="442"/>
        <v/>
      </c>
      <c r="FX269" s="291"/>
      <c r="FY269" s="85" t="str">
        <f t="shared" si="443"/>
        <v/>
      </c>
      <c r="FZ269" s="338">
        <f t="shared" si="444"/>
        <v>0</v>
      </c>
      <c r="GA269" s="316" t="str">
        <f t="shared" si="445"/>
        <v/>
      </c>
      <c r="GB269" s="28" t="str">
        <f t="shared" si="446"/>
        <v/>
      </c>
      <c r="GC269" s="243"/>
      <c r="GD269" s="72"/>
      <c r="GE269" s="72"/>
      <c r="GF269" s="72"/>
      <c r="GG269" s="72"/>
      <c r="GH269" s="72"/>
      <c r="GI269" s="72"/>
      <c r="GJ269" s="72"/>
      <c r="GK269" s="72"/>
      <c r="GL269" s="72"/>
      <c r="GM269" s="72"/>
      <c r="GN269" s="72"/>
      <c r="GO269" s="72"/>
      <c r="GP269" s="72"/>
      <c r="GQ269" s="72"/>
      <c r="GR269" s="339" t="str">
        <f>IF(ISNUMBER(IF269),INDEX($GA$15:$GA$313,MATCH(IF269,$IE$15:$IE$190,0),1),"")</f>
        <v/>
      </c>
      <c r="GS269" s="341" t="str">
        <f t="shared" si="448"/>
        <v/>
      </c>
      <c r="GT269" s="340" t="str">
        <f t="shared" si="449"/>
        <v/>
      </c>
      <c r="GU269" s="72"/>
      <c r="GV269" s="72"/>
      <c r="GW269" s="72"/>
      <c r="GX269" s="72"/>
      <c r="GY269" s="72"/>
      <c r="GZ269" s="71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293">
        <f>IF(HA269&lt;&gt;"",MAX(HN$14:HN268)+1,0)</f>
        <v>0</v>
      </c>
      <c r="HO269" s="293">
        <f>IF(HB269&lt;&gt;"",MAX(HO$14:HO268)+1,0)</f>
        <v>0</v>
      </c>
      <c r="HP269" s="293">
        <f>IF(HC269&lt;&gt;"",MAX(HP$14:HP268)+1,0)</f>
        <v>0</v>
      </c>
      <c r="HQ269" s="293">
        <f>IF(HD269&lt;&gt;"",MAX(HQ$14:HQ268)+1,0)</f>
        <v>0</v>
      </c>
      <c r="HR269" s="293">
        <f>IF(HE269&lt;&gt;"",MAX(HR$14:HR268)+1,0)</f>
        <v>0</v>
      </c>
      <c r="HS269" s="293">
        <f>IF(HF269&lt;&gt;"",MAX(HS$14:HS268)+1,0)</f>
        <v>0</v>
      </c>
      <c r="HT269" s="293">
        <f>IF(HG269&lt;&gt;"",MAX(HT$14:HT268)+1,0)</f>
        <v>0</v>
      </c>
      <c r="HU269" s="293">
        <f>IF(HH269&lt;&gt;"",MAX(HU$14:HU268)+1,0)</f>
        <v>0</v>
      </c>
      <c r="HV269" s="293">
        <f>IF(HI269&lt;&gt;"",MAX(HV$14:HV268)+1,0)</f>
        <v>0</v>
      </c>
      <c r="HW269" s="293">
        <f>IF(HJ269&lt;&gt;"",MAX(HW$14:HW268)+1,0)</f>
        <v>0</v>
      </c>
      <c r="HX269" s="293">
        <f>IF(HK269&lt;&gt;"",MAX(HX$14:HX268)+1,0)</f>
        <v>0</v>
      </c>
      <c r="HY269" s="293">
        <f>IF(HL269&lt;&gt;"",MAX(HY$14:HY268)+1,0)</f>
        <v>0</v>
      </c>
      <c r="HZ269" s="75" t="str">
        <f t="shared" si="450"/>
        <v/>
      </c>
      <c r="IA269" s="75" t="str">
        <f t="shared" si="451"/>
        <v/>
      </c>
      <c r="IB269" s="75" t="str">
        <f t="shared" si="452"/>
        <v/>
      </c>
      <c r="IC269" s="75" t="str">
        <f t="shared" si="453"/>
        <v/>
      </c>
      <c r="ID269" s="395" t="str">
        <f t="shared" si="454"/>
        <v/>
      </c>
      <c r="IE269" s="394">
        <f>IF(ISNUMBER(MATCH(GA269,$IC$15:$IC$313,0)),0,MAX(IE$14:IE268)+1)</f>
        <v>0</v>
      </c>
      <c r="IF269" s="394" t="str">
        <f t="shared" si="455"/>
        <v/>
      </c>
      <c r="IG269" s="383"/>
      <c r="IH269" s="80"/>
      <c r="II269" s="19"/>
      <c r="IJ269" s="282"/>
      <c r="IK269" s="71"/>
      <c r="IL269" s="19"/>
      <c r="IM269" s="19"/>
      <c r="IN269" s="19"/>
      <c r="IO269" s="19"/>
      <c r="IP269" s="19"/>
      <c r="IQ269" s="19"/>
      <c r="IR269" s="19"/>
      <c r="IS269" s="19"/>
      <c r="IT269" s="19"/>
      <c r="IU269" s="19"/>
      <c r="IV269" s="19"/>
      <c r="IW269" s="19"/>
      <c r="IX269" s="19"/>
      <c r="IY269" s="19"/>
      <c r="IZ269" s="19"/>
      <c r="JW269" s="71"/>
      <c r="JX269" s="293" t="str">
        <f>IF(AND(ISNUMBER(JX$14),ISNUMBER(MATCH($IC269,DJ$15:DJ$313,0))),$IC269,"")</f>
        <v/>
      </c>
      <c r="JY269" s="293" t="str">
        <f>IF(AND(ISNUMBER(JY$14),ISNUMBER(MATCH($IC269,DK$15:DK$313,0))),$IC269,"")</f>
        <v/>
      </c>
      <c r="JZ269" s="293" t="str">
        <f>IF(AND(ISNUMBER(JZ$14),ISNUMBER(MATCH($IC269,DL$15:DL$313,0))),$IC269,"")</f>
        <v/>
      </c>
      <c r="KA269" s="293" t="str">
        <f>IF(AND(ISNUMBER(KA$14),ISNUMBER(MATCH($IC269,DM$15:DM$313,0))),$IC269,"")</f>
        <v/>
      </c>
      <c r="KB269" s="293" t="str">
        <f>IF(AND(ISNUMBER(KB$14),ISNUMBER(MATCH($IC269,DN$15:DN$313,0))),$IC269,"")</f>
        <v/>
      </c>
      <c r="KC269" s="293" t="str">
        <f>IF(AND(ISNUMBER(KC$14),ISNUMBER(MATCH($IC269,DO$15:DO$313,0))),$IC269,"")</f>
        <v/>
      </c>
      <c r="KD269" s="293" t="str">
        <f>IF(AND(ISNUMBER(KD$14),ISNUMBER(MATCH($IC269,DP$15:DP$313,0))),$IC269,"")</f>
        <v/>
      </c>
      <c r="KE269" s="293" t="str">
        <f>IF(AND(ISNUMBER(KE$14),ISNUMBER(MATCH($IC269,DQ$15:DQ$313,0))),$IC269,"")</f>
        <v/>
      </c>
      <c r="KF269" s="293" t="str">
        <f>IF(AND(ISNUMBER(KF$14),ISNUMBER(MATCH($IC269,DR$15:DR$313,0))),$IC269,"")</f>
        <v/>
      </c>
      <c r="KG269" s="293" t="str">
        <f>IF(AND(ISNUMBER(KG$14),ISNUMBER(MATCH($IC269,DS$15:DS$313,0))),$IC269,"")</f>
        <v/>
      </c>
      <c r="KH269" s="293" t="str">
        <f>IF(AND(ISNUMBER(KH$14),ISNUMBER(MATCH($IC269,DT$15:DT$313,0))),$IC269,"")</f>
        <v/>
      </c>
      <c r="KI269" s="293" t="str">
        <f>IF(AND(ISNUMBER(KI$14),ISNUMBER(MATCH($IC269,DU$15:DU$313,0))),$IC269,"")</f>
        <v/>
      </c>
      <c r="KJ269" s="293" t="str">
        <f>IF(AND(ISNUMBER(KJ$14),ISNUMBER(MATCH($IC269,DV$15:DV$313,0))),$IC269,"")</f>
        <v/>
      </c>
      <c r="KK269" s="293" t="str">
        <f>IF(AND(ISNUMBER(KK$14),ISNUMBER(MATCH($IC269,DW$15:DW$313,0))),$IC269,"")</f>
        <v/>
      </c>
      <c r="KL269" s="293" t="str">
        <f>IF(AND(ISNUMBER(KL$14),ISNUMBER(MATCH($IC269,DX$15:DX$313,0))),$IC269,"")</f>
        <v/>
      </c>
      <c r="KM269" s="293" t="str">
        <f>IF(AND(ISNUMBER(KM$14),ISNUMBER(MATCH($IC269,DY$15:DY$313,0))),$IC269,"")</f>
        <v/>
      </c>
      <c r="KN269" s="293" t="str">
        <f>IF(AND(ISNUMBER(KN$14),ISNUMBER(MATCH($IC269,DZ$15:DZ$313,0))),$IC269,"")</f>
        <v/>
      </c>
      <c r="KO269" s="293" t="str">
        <f>IF(AND(ISNUMBER(KO$14),ISNUMBER(MATCH($IC269,EA$15:EA$313,0))),$IC269,"")</f>
        <v/>
      </c>
      <c r="KP269" s="293" t="str">
        <f>IF(AND(ISNUMBER(KP$14),ISNUMBER(MATCH($IC269,EB$15:EB$313,0))),$IC269,"")</f>
        <v/>
      </c>
      <c r="KQ269" s="293" t="str">
        <f>IF(AND(ISNUMBER(KQ$14),ISNUMBER(MATCH($IC269,EC$15:EC$313,0))),$IC269,"")</f>
        <v/>
      </c>
      <c r="KR269" s="293" t="str">
        <f>IF(AND(ISNUMBER(KR$14),ISNUMBER(MATCH($IC269,ED$15:ED$313,0))),$IC269,"")</f>
        <v/>
      </c>
      <c r="KS269" s="293" t="str">
        <f>IF(AND(ISNUMBER(KS$14),ISNUMBER(MATCH($IC269,EE$15:EE$313,0))),$IC269,"")</f>
        <v/>
      </c>
      <c r="KT269" s="293" t="str">
        <f>IF(AND(ISNUMBER(KT$14),ISNUMBER(MATCH($IC269,EF$15:EF$313,0))),$IC269,"")</f>
        <v/>
      </c>
      <c r="KU269" s="293" t="str">
        <f>IF(AND(ISNUMBER(KU$14),ISNUMBER(MATCH($IC269,EG$15:EG$313,0))),$IC269,"")</f>
        <v/>
      </c>
      <c r="KV269" s="293" t="str">
        <f>IF(AND(ISNUMBER(KV$14),ISNUMBER(MATCH($IC269,EH$15:EH$313,0))),$IC269,"")</f>
        <v/>
      </c>
      <c r="KW269" s="293" t="str">
        <f>IF(AND(ISNUMBER(KW$14),ISNUMBER(MATCH($IC269,EI$15:EI$313,0))),$IC269,"")</f>
        <v/>
      </c>
      <c r="KX269" s="293" t="str">
        <f>IF(AND(ISNUMBER(KX$14),ISNUMBER(MATCH($IC269,EJ$15:EJ$313,0))),$IC269,"")</f>
        <v/>
      </c>
      <c r="KY269" s="293" t="str">
        <f>IF(AND(ISNUMBER(KY$14),ISNUMBER(MATCH($IC269,EK$15:EK$313,0))),$IC269,"")</f>
        <v/>
      </c>
      <c r="KZ269" s="293"/>
      <c r="LA269" s="293"/>
      <c r="LB269" s="293"/>
      <c r="LC269" s="75">
        <f>COUNTIF(JX269:KY269,"="&amp;IC269)</f>
        <v>0</v>
      </c>
      <c r="LD269" s="71"/>
      <c r="LE269" s="71"/>
      <c r="LF269" s="71"/>
      <c r="LG269" s="71"/>
      <c r="LH269" s="71"/>
      <c r="LI269" s="71"/>
      <c r="LJ269" s="71"/>
      <c r="LK269" s="71"/>
      <c r="LL269" s="71"/>
      <c r="LM269" s="71"/>
      <c r="LN269" s="71"/>
      <c r="LO269" s="71"/>
      <c r="LP269" s="71"/>
      <c r="LQ269" s="71"/>
    </row>
    <row r="270" spans="1:329" ht="6" customHeight="1" x14ac:dyDescent="0.25">
      <c r="A270" s="80"/>
      <c r="B270" s="305">
        <f t="shared" si="456"/>
        <v>256</v>
      </c>
      <c r="C270" s="287" t="s">
        <v>809</v>
      </c>
      <c r="D270" s="207" t="s">
        <v>772</v>
      </c>
      <c r="E270" s="71"/>
      <c r="F270" s="260"/>
      <c r="G270" s="261"/>
      <c r="H270" s="262"/>
      <c r="I270" s="260"/>
      <c r="J270" s="261"/>
      <c r="K270" s="262"/>
      <c r="L270" s="260"/>
      <c r="M270" s="261"/>
      <c r="N270" s="262"/>
      <c r="O270" s="260"/>
      <c r="P270" s="261"/>
      <c r="Q270" s="262"/>
      <c r="R270" s="260"/>
      <c r="S270" s="261"/>
      <c r="T270" s="262"/>
      <c r="U270" s="260"/>
      <c r="V270" s="261"/>
      <c r="W270" s="262"/>
      <c r="X270" s="260"/>
      <c r="Y270" s="261"/>
      <c r="Z270" s="262"/>
      <c r="AA270" s="260"/>
      <c r="AB270" s="261"/>
      <c r="AC270" s="262"/>
      <c r="AD270" s="260"/>
      <c r="AE270" s="261"/>
      <c r="AF270" s="262"/>
      <c r="AG270" s="260"/>
      <c r="AH270" s="261"/>
      <c r="AI270" s="262"/>
      <c r="AJ270" s="260"/>
      <c r="AK270" s="261"/>
      <c r="AL270" s="262"/>
      <c r="AM270" s="260"/>
      <c r="AN270" s="261"/>
      <c r="AO270" s="262"/>
      <c r="AP270" s="283"/>
      <c r="AQ270" s="356"/>
      <c r="AR270" s="351"/>
      <c r="AS270" s="283"/>
      <c r="AT270" s="356"/>
      <c r="AU270" s="351"/>
      <c r="AV270" s="260"/>
      <c r="AW270" s="261"/>
      <c r="AX270" s="262"/>
      <c r="AY270" s="260"/>
      <c r="AZ270" s="261"/>
      <c r="BA270" s="262"/>
      <c r="BB270" s="260"/>
      <c r="BC270" s="261"/>
      <c r="BD270" s="262"/>
      <c r="BE270" s="260"/>
      <c r="BF270" s="261"/>
      <c r="BG270" s="262"/>
      <c r="BH270" s="260"/>
      <c r="BI270" s="261"/>
      <c r="BJ270" s="262"/>
      <c r="BK270" s="260"/>
      <c r="BL270" s="261"/>
      <c r="BM270" s="262"/>
      <c r="BN270" s="260"/>
      <c r="BO270" s="261"/>
      <c r="BP270" s="262"/>
      <c r="BQ270" s="260"/>
      <c r="BR270" s="261"/>
      <c r="BS270" s="262"/>
      <c r="BT270" s="260"/>
      <c r="BU270" s="261"/>
      <c r="BV270" s="262"/>
      <c r="BW270" s="260"/>
      <c r="BX270" s="261"/>
      <c r="BY270" s="262"/>
      <c r="BZ270" s="260"/>
      <c r="CA270" s="261"/>
      <c r="CB270" s="262"/>
      <c r="CC270" s="260"/>
      <c r="CD270" s="261"/>
      <c r="CE270" s="262"/>
      <c r="CF270" s="376" t="s">
        <v>2</v>
      </c>
      <c r="CG270" s="229"/>
      <c r="CH270" s="230"/>
      <c r="CI270" s="7" t="str">
        <f t="shared" si="361"/>
        <v/>
      </c>
      <c r="CJ270" s="7" t="str">
        <f t="shared" si="362"/>
        <v/>
      </c>
      <c r="CK270" s="7" t="str">
        <f t="shared" si="363"/>
        <v/>
      </c>
      <c r="CL270" s="7" t="str">
        <f t="shared" si="364"/>
        <v/>
      </c>
      <c r="CM270" s="7" t="str">
        <f t="shared" si="365"/>
        <v/>
      </c>
      <c r="CN270" s="7" t="str">
        <f t="shared" si="366"/>
        <v/>
      </c>
      <c r="CO270" s="7" t="str">
        <f t="shared" si="367"/>
        <v/>
      </c>
      <c r="CP270" s="7" t="str">
        <f t="shared" si="368"/>
        <v/>
      </c>
      <c r="CQ270" s="7" t="str">
        <f t="shared" si="369"/>
        <v/>
      </c>
      <c r="CR270" s="7" t="str">
        <f t="shared" si="370"/>
        <v/>
      </c>
      <c r="CS270" s="7" t="str">
        <f t="shared" si="371"/>
        <v/>
      </c>
      <c r="CT270" s="7" t="str">
        <f t="shared" si="372"/>
        <v/>
      </c>
      <c r="CU270" s="7" t="str">
        <f t="shared" si="373"/>
        <v/>
      </c>
      <c r="CV270" s="7" t="str">
        <f t="shared" si="374"/>
        <v/>
      </c>
      <c r="CW270" s="7" t="str">
        <f t="shared" si="375"/>
        <v/>
      </c>
      <c r="CX270" s="7" t="str">
        <f t="shared" si="376"/>
        <v/>
      </c>
      <c r="CY270" s="7">
        <f t="shared" si="377"/>
        <v>17</v>
      </c>
      <c r="CZ270" s="7" t="str">
        <f t="shared" si="378"/>
        <v/>
      </c>
      <c r="DA270" s="7" t="str">
        <f t="shared" si="379"/>
        <v/>
      </c>
      <c r="DB270" s="7" t="str">
        <f t="shared" si="380"/>
        <v/>
      </c>
      <c r="DC270" s="7" t="str">
        <f t="shared" si="381"/>
        <v/>
      </c>
      <c r="DD270" s="7" t="str">
        <f t="shared" si="382"/>
        <v/>
      </c>
      <c r="DE270" s="7" t="str">
        <f t="shared" si="383"/>
        <v/>
      </c>
      <c r="DF270" s="7" t="str">
        <f t="shared" si="384"/>
        <v/>
      </c>
      <c r="DG270" s="7" t="str">
        <f t="shared" si="385"/>
        <v/>
      </c>
      <c r="DH270" s="7" t="str">
        <f t="shared" si="386"/>
        <v/>
      </c>
      <c r="DI270" s="65" t="s">
        <v>2</v>
      </c>
      <c r="DJ270" s="309" t="str">
        <f t="shared" si="387"/>
        <v>-</v>
      </c>
      <c r="DK270" s="309" t="str">
        <f t="shared" si="388"/>
        <v>-</v>
      </c>
      <c r="DL270" s="309" t="str">
        <f t="shared" si="389"/>
        <v>-</v>
      </c>
      <c r="DM270" s="309" t="str">
        <f t="shared" si="390"/>
        <v>-</v>
      </c>
      <c r="DN270" s="309" t="str">
        <f t="shared" si="391"/>
        <v>-</v>
      </c>
      <c r="DO270" s="309" t="str">
        <f t="shared" si="392"/>
        <v>-</v>
      </c>
      <c r="DP270" s="309" t="str">
        <f t="shared" si="393"/>
        <v>-</v>
      </c>
      <c r="DQ270" s="309" t="str">
        <f t="shared" si="394"/>
        <v>-</v>
      </c>
      <c r="DR270" s="309" t="str">
        <f t="shared" si="395"/>
        <v>-</v>
      </c>
      <c r="DS270" s="309" t="str">
        <f t="shared" si="396"/>
        <v>-</v>
      </c>
      <c r="DT270" s="309" t="str">
        <f t="shared" si="397"/>
        <v>-</v>
      </c>
      <c r="DU270" s="309" t="str">
        <f t="shared" si="398"/>
        <v>-</v>
      </c>
      <c r="DV270" s="309" t="str">
        <f t="shared" si="399"/>
        <v>-</v>
      </c>
      <c r="DW270" s="309" t="str">
        <f t="shared" si="400"/>
        <v>-</v>
      </c>
      <c r="DX270" s="309" t="str">
        <f t="shared" si="401"/>
        <v>-</v>
      </c>
      <c r="DY270" s="309" t="str">
        <f t="shared" si="402"/>
        <v>-</v>
      </c>
      <c r="DZ270" s="309" t="str">
        <f t="shared" si="403"/>
        <v>transient</v>
      </c>
      <c r="EA270" s="309" t="str">
        <f t="shared" si="404"/>
        <v>-</v>
      </c>
      <c r="EB270" s="309" t="str">
        <f t="shared" si="405"/>
        <v>-</v>
      </c>
      <c r="EC270" s="309" t="str">
        <f t="shared" si="406"/>
        <v>-</v>
      </c>
      <c r="ED270" s="309" t="str">
        <f t="shared" si="407"/>
        <v>-</v>
      </c>
      <c r="EE270" s="309" t="str">
        <f t="shared" si="408"/>
        <v>-</v>
      </c>
      <c r="EF270" s="309" t="str">
        <f t="shared" si="409"/>
        <v>-</v>
      </c>
      <c r="EG270" s="309" t="str">
        <f t="shared" si="410"/>
        <v>-</v>
      </c>
      <c r="EH270" s="309" t="str">
        <f t="shared" si="411"/>
        <v>-</v>
      </c>
      <c r="EI270" s="309" t="str">
        <f t="shared" si="412"/>
        <v>-</v>
      </c>
      <c r="EJ270" s="7"/>
      <c r="EK270" s="7"/>
      <c r="EL270" s="7"/>
      <c r="EM270" s="34"/>
      <c r="EN270" s="66" t="str">
        <f t="shared" si="413"/>
        <v>-</v>
      </c>
      <c r="EO270" s="66" t="str">
        <f t="shared" si="414"/>
        <v>-</v>
      </c>
      <c r="EP270" s="66" t="str">
        <f t="shared" si="415"/>
        <v>-</v>
      </c>
      <c r="EQ270" s="66" t="str">
        <f t="shared" si="416"/>
        <v>-</v>
      </c>
      <c r="ER270" s="66" t="str">
        <f t="shared" si="417"/>
        <v>-</v>
      </c>
      <c r="ES270" s="66" t="str">
        <f t="shared" si="418"/>
        <v>-</v>
      </c>
      <c r="ET270" s="66" t="str">
        <f t="shared" si="419"/>
        <v>-</v>
      </c>
      <c r="EU270" s="66" t="str">
        <f t="shared" si="420"/>
        <v>-</v>
      </c>
      <c r="EV270" s="66" t="str">
        <f t="shared" si="421"/>
        <v>-</v>
      </c>
      <c r="EW270" s="66" t="str">
        <f t="shared" si="422"/>
        <v>-</v>
      </c>
      <c r="EX270" s="66" t="str">
        <f t="shared" si="423"/>
        <v>-</v>
      </c>
      <c r="EY270" s="66" t="str">
        <f t="shared" si="424"/>
        <v>-</v>
      </c>
      <c r="EZ270" s="66" t="str">
        <f t="shared" si="425"/>
        <v>-</v>
      </c>
      <c r="FA270" s="66" t="str">
        <f t="shared" si="426"/>
        <v>-</v>
      </c>
      <c r="FB270" s="66" t="str">
        <f t="shared" si="427"/>
        <v>-</v>
      </c>
      <c r="FC270" s="66" t="str">
        <f t="shared" si="428"/>
        <v>-</v>
      </c>
      <c r="FD270" s="66" t="str">
        <f t="shared" si="429"/>
        <v>0|T</v>
      </c>
      <c r="FE270" s="66" t="str">
        <f t="shared" si="430"/>
        <v>-</v>
      </c>
      <c r="FF270" s="66" t="str">
        <f t="shared" si="431"/>
        <v>-</v>
      </c>
      <c r="FG270" s="66" t="str">
        <f t="shared" si="432"/>
        <v>-</v>
      </c>
      <c r="FH270" s="66" t="str">
        <f t="shared" si="433"/>
        <v>-</v>
      </c>
      <c r="FI270" s="66" t="str">
        <f t="shared" si="434"/>
        <v>-</v>
      </c>
      <c r="FJ270" s="66" t="str">
        <f t="shared" si="435"/>
        <v>-</v>
      </c>
      <c r="FK270" s="66" t="str">
        <f t="shared" si="436"/>
        <v>-</v>
      </c>
      <c r="FL270" s="66" t="str">
        <f t="shared" si="437"/>
        <v>-</v>
      </c>
      <c r="FM270" s="66" t="str">
        <f t="shared" si="438"/>
        <v>-</v>
      </c>
      <c r="FN270" s="7"/>
      <c r="FO270" s="7"/>
      <c r="FP270" s="7"/>
      <c r="FQ270" s="97"/>
      <c r="FR270" s="71"/>
      <c r="FS270" s="7">
        <f>IF(ISNUMBER(INDEX($CI$15:$DI$314,$B270,GC$5)),MAX(FS$14:FS269)+1,0)</f>
        <v>0</v>
      </c>
      <c r="FT270" s="7" t="str">
        <f t="shared" si="439"/>
        <v/>
      </c>
      <c r="FU270" s="7" t="str">
        <f t="shared" si="440"/>
        <v/>
      </c>
      <c r="FV270" s="291">
        <f t="shared" si="441"/>
        <v>256</v>
      </c>
      <c r="FW270" s="291" t="str">
        <f t="shared" si="442"/>
        <v/>
      </c>
      <c r="FX270" s="291"/>
      <c r="FY270" s="85" t="str">
        <f t="shared" si="443"/>
        <v/>
      </c>
      <c r="FZ270" s="338">
        <f t="shared" si="444"/>
        <v>0</v>
      </c>
      <c r="GA270" s="316" t="str">
        <f t="shared" si="445"/>
        <v/>
      </c>
      <c r="GB270" s="28" t="str">
        <f t="shared" si="446"/>
        <v/>
      </c>
      <c r="GC270" s="243"/>
      <c r="GD270" s="72"/>
      <c r="GE270" s="72"/>
      <c r="GF270" s="72"/>
      <c r="GG270" s="72"/>
      <c r="GH270" s="72"/>
      <c r="GI270" s="72"/>
      <c r="GJ270" s="72"/>
      <c r="GK270" s="72"/>
      <c r="GL270" s="72"/>
      <c r="GM270" s="72"/>
      <c r="GN270" s="72"/>
      <c r="GO270" s="72"/>
      <c r="GP270" s="72"/>
      <c r="GQ270" s="72"/>
      <c r="GR270" s="339" t="str">
        <f>IF(ISNUMBER(IF270),INDEX($GA$15:$GA$313,MATCH(IF270,$IE$15:$IE$190,0),1),"")</f>
        <v/>
      </c>
      <c r="GS270" s="341" t="str">
        <f t="shared" si="448"/>
        <v/>
      </c>
      <c r="GT270" s="340" t="str">
        <f t="shared" si="449"/>
        <v/>
      </c>
      <c r="GU270" s="72"/>
      <c r="GV270" s="72"/>
      <c r="GW270" s="72"/>
      <c r="GX270" s="72"/>
      <c r="GY270" s="72"/>
      <c r="GZ270" s="71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293">
        <f>IF(HA270&lt;&gt;"",MAX(HN$14:HN269)+1,0)</f>
        <v>0</v>
      </c>
      <c r="HO270" s="293">
        <f>IF(HB270&lt;&gt;"",MAX(HO$14:HO269)+1,0)</f>
        <v>0</v>
      </c>
      <c r="HP270" s="293">
        <f>IF(HC270&lt;&gt;"",MAX(HP$14:HP269)+1,0)</f>
        <v>0</v>
      </c>
      <c r="HQ270" s="293">
        <f>IF(HD270&lt;&gt;"",MAX(HQ$14:HQ269)+1,0)</f>
        <v>0</v>
      </c>
      <c r="HR270" s="293">
        <f>IF(HE270&lt;&gt;"",MAX(HR$14:HR269)+1,0)</f>
        <v>0</v>
      </c>
      <c r="HS270" s="293">
        <f>IF(HF270&lt;&gt;"",MAX(HS$14:HS269)+1,0)</f>
        <v>0</v>
      </c>
      <c r="HT270" s="293">
        <f>IF(HG270&lt;&gt;"",MAX(HT$14:HT269)+1,0)</f>
        <v>0</v>
      </c>
      <c r="HU270" s="293">
        <f>IF(HH270&lt;&gt;"",MAX(HU$14:HU269)+1,0)</f>
        <v>0</v>
      </c>
      <c r="HV270" s="293">
        <f>IF(HI270&lt;&gt;"",MAX(HV$14:HV269)+1,0)</f>
        <v>0</v>
      </c>
      <c r="HW270" s="293">
        <f>IF(HJ270&lt;&gt;"",MAX(HW$14:HW269)+1,0)</f>
        <v>0</v>
      </c>
      <c r="HX270" s="293">
        <f>IF(HK270&lt;&gt;"",MAX(HX$14:HX269)+1,0)</f>
        <v>0</v>
      </c>
      <c r="HY270" s="293">
        <f>IF(HL270&lt;&gt;"",MAX(HY$14:HY269)+1,0)</f>
        <v>0</v>
      </c>
      <c r="HZ270" s="75" t="str">
        <f t="shared" si="450"/>
        <v/>
      </c>
      <c r="IA270" s="75" t="str">
        <f t="shared" si="451"/>
        <v/>
      </c>
      <c r="IB270" s="75" t="str">
        <f t="shared" si="452"/>
        <v/>
      </c>
      <c r="IC270" s="75" t="str">
        <f t="shared" si="453"/>
        <v/>
      </c>
      <c r="ID270" s="395" t="str">
        <f t="shared" si="454"/>
        <v/>
      </c>
      <c r="IE270" s="394">
        <f>IF(ISNUMBER(MATCH(GA270,$IC$15:$IC$313,0)),0,MAX(IE$14:IE269)+1)</f>
        <v>0</v>
      </c>
      <c r="IF270" s="394" t="str">
        <f t="shared" si="455"/>
        <v/>
      </c>
      <c r="IG270" s="383"/>
      <c r="IH270" s="80"/>
      <c r="II270" s="19"/>
      <c r="IJ270" s="282"/>
      <c r="IK270" s="71"/>
      <c r="IL270" s="19"/>
      <c r="IM270" s="19"/>
      <c r="IN270" s="19"/>
      <c r="IO270" s="19"/>
      <c r="IP270" s="19"/>
      <c r="IQ270" s="19"/>
      <c r="IR270" s="19"/>
      <c r="IS270" s="19"/>
      <c r="IT270" s="19"/>
      <c r="IU270" s="19"/>
      <c r="IV270" s="19"/>
      <c r="IW270" s="19"/>
      <c r="IX270" s="19"/>
      <c r="IY270" s="19"/>
      <c r="IZ270" s="19"/>
      <c r="JW270" s="71"/>
      <c r="JX270" s="293" t="str">
        <f>IF(AND(ISNUMBER(JX$14),ISNUMBER(MATCH($IC270,DJ$15:DJ$313,0))),$IC270,"")</f>
        <v/>
      </c>
      <c r="JY270" s="293" t="str">
        <f>IF(AND(ISNUMBER(JY$14),ISNUMBER(MATCH($IC270,DK$15:DK$313,0))),$IC270,"")</f>
        <v/>
      </c>
      <c r="JZ270" s="293" t="str">
        <f>IF(AND(ISNUMBER(JZ$14),ISNUMBER(MATCH($IC270,DL$15:DL$313,0))),$IC270,"")</f>
        <v/>
      </c>
      <c r="KA270" s="293" t="str">
        <f>IF(AND(ISNUMBER(KA$14),ISNUMBER(MATCH($IC270,DM$15:DM$313,0))),$IC270,"")</f>
        <v/>
      </c>
      <c r="KB270" s="293" t="str">
        <f>IF(AND(ISNUMBER(KB$14),ISNUMBER(MATCH($IC270,DN$15:DN$313,0))),$IC270,"")</f>
        <v/>
      </c>
      <c r="KC270" s="293" t="str">
        <f>IF(AND(ISNUMBER(KC$14),ISNUMBER(MATCH($IC270,DO$15:DO$313,0))),$IC270,"")</f>
        <v/>
      </c>
      <c r="KD270" s="293" t="str">
        <f>IF(AND(ISNUMBER(KD$14),ISNUMBER(MATCH($IC270,DP$15:DP$313,0))),$IC270,"")</f>
        <v/>
      </c>
      <c r="KE270" s="293" t="str">
        <f>IF(AND(ISNUMBER(KE$14),ISNUMBER(MATCH($IC270,DQ$15:DQ$313,0))),$IC270,"")</f>
        <v/>
      </c>
      <c r="KF270" s="293" t="str">
        <f>IF(AND(ISNUMBER(KF$14),ISNUMBER(MATCH($IC270,DR$15:DR$313,0))),$IC270,"")</f>
        <v/>
      </c>
      <c r="KG270" s="293" t="str">
        <f>IF(AND(ISNUMBER(KG$14),ISNUMBER(MATCH($IC270,DS$15:DS$313,0))),$IC270,"")</f>
        <v/>
      </c>
      <c r="KH270" s="293" t="str">
        <f>IF(AND(ISNUMBER(KH$14),ISNUMBER(MATCH($IC270,DT$15:DT$313,0))),$IC270,"")</f>
        <v/>
      </c>
      <c r="KI270" s="293" t="str">
        <f>IF(AND(ISNUMBER(KI$14),ISNUMBER(MATCH($IC270,DU$15:DU$313,0))),$IC270,"")</f>
        <v/>
      </c>
      <c r="KJ270" s="293" t="str">
        <f>IF(AND(ISNUMBER(KJ$14),ISNUMBER(MATCH($IC270,DV$15:DV$313,0))),$IC270,"")</f>
        <v/>
      </c>
      <c r="KK270" s="293" t="str">
        <f>IF(AND(ISNUMBER(KK$14),ISNUMBER(MATCH($IC270,DW$15:DW$313,0))),$IC270,"")</f>
        <v/>
      </c>
      <c r="KL270" s="293" t="str">
        <f>IF(AND(ISNUMBER(KL$14),ISNUMBER(MATCH($IC270,DX$15:DX$313,0))),$IC270,"")</f>
        <v/>
      </c>
      <c r="KM270" s="293" t="str">
        <f>IF(AND(ISNUMBER(KM$14),ISNUMBER(MATCH($IC270,DY$15:DY$313,0))),$IC270,"")</f>
        <v/>
      </c>
      <c r="KN270" s="293" t="str">
        <f>IF(AND(ISNUMBER(KN$14),ISNUMBER(MATCH($IC270,DZ$15:DZ$313,0))),$IC270,"")</f>
        <v/>
      </c>
      <c r="KO270" s="293" t="str">
        <f>IF(AND(ISNUMBER(KO$14),ISNUMBER(MATCH($IC270,EA$15:EA$313,0))),$IC270,"")</f>
        <v/>
      </c>
      <c r="KP270" s="293" t="str">
        <f>IF(AND(ISNUMBER(KP$14),ISNUMBER(MATCH($IC270,EB$15:EB$313,0))),$IC270,"")</f>
        <v/>
      </c>
      <c r="KQ270" s="293" t="str">
        <f>IF(AND(ISNUMBER(KQ$14),ISNUMBER(MATCH($IC270,EC$15:EC$313,0))),$IC270,"")</f>
        <v/>
      </c>
      <c r="KR270" s="293" t="str">
        <f>IF(AND(ISNUMBER(KR$14),ISNUMBER(MATCH($IC270,ED$15:ED$313,0))),$IC270,"")</f>
        <v/>
      </c>
      <c r="KS270" s="293" t="str">
        <f>IF(AND(ISNUMBER(KS$14),ISNUMBER(MATCH($IC270,EE$15:EE$313,0))),$IC270,"")</f>
        <v/>
      </c>
      <c r="KT270" s="293" t="str">
        <f>IF(AND(ISNUMBER(KT$14),ISNUMBER(MATCH($IC270,EF$15:EF$313,0))),$IC270,"")</f>
        <v/>
      </c>
      <c r="KU270" s="293" t="str">
        <f>IF(AND(ISNUMBER(KU$14),ISNUMBER(MATCH($IC270,EG$15:EG$313,0))),$IC270,"")</f>
        <v/>
      </c>
      <c r="KV270" s="293" t="str">
        <f>IF(AND(ISNUMBER(KV$14),ISNUMBER(MATCH($IC270,EH$15:EH$313,0))),$IC270,"")</f>
        <v/>
      </c>
      <c r="KW270" s="293" t="str">
        <f>IF(AND(ISNUMBER(KW$14),ISNUMBER(MATCH($IC270,EI$15:EI$313,0))),$IC270,"")</f>
        <v/>
      </c>
      <c r="KX270" s="293" t="str">
        <f>IF(AND(ISNUMBER(KX$14),ISNUMBER(MATCH($IC270,EJ$15:EJ$313,0))),$IC270,"")</f>
        <v/>
      </c>
      <c r="KY270" s="293" t="str">
        <f>IF(AND(ISNUMBER(KY$14),ISNUMBER(MATCH($IC270,EK$15:EK$313,0))),$IC270,"")</f>
        <v/>
      </c>
      <c r="KZ270" s="293"/>
      <c r="LA270" s="293"/>
      <c r="LB270" s="293"/>
      <c r="LC270" s="75">
        <f>COUNTIF(JX270:KY270,"="&amp;IC270)</f>
        <v>0</v>
      </c>
      <c r="LD270" s="71"/>
      <c r="LE270" s="71"/>
      <c r="LF270" s="71"/>
      <c r="LG270" s="71"/>
      <c r="LH270" s="71"/>
      <c r="LI270" s="71"/>
      <c r="LJ270" s="71"/>
      <c r="LK270" s="71"/>
      <c r="LL270" s="71"/>
      <c r="LM270" s="71"/>
      <c r="LN270" s="71"/>
      <c r="LO270" s="71"/>
      <c r="LP270" s="71"/>
      <c r="LQ270" s="71"/>
    </row>
    <row r="271" spans="1:329" ht="6" customHeight="1" x14ac:dyDescent="0.25">
      <c r="A271" s="80"/>
      <c r="B271" s="305">
        <f t="shared" si="456"/>
        <v>257</v>
      </c>
      <c r="C271" s="207" t="s">
        <v>730</v>
      </c>
      <c r="D271" s="207" t="s">
        <v>822</v>
      </c>
      <c r="E271" s="71"/>
      <c r="F271" s="260"/>
      <c r="G271" s="261"/>
      <c r="H271" s="262"/>
      <c r="I271" s="260"/>
      <c r="J271" s="261"/>
      <c r="K271" s="262"/>
      <c r="L271" s="260"/>
      <c r="M271" s="261"/>
      <c r="N271" s="262"/>
      <c r="O271" s="260"/>
      <c r="P271" s="261"/>
      <c r="Q271" s="262"/>
      <c r="R271" s="260"/>
      <c r="S271" s="261"/>
      <c r="T271" s="262"/>
      <c r="U271" s="260"/>
      <c r="V271" s="261"/>
      <c r="W271" s="262"/>
      <c r="X271" s="260"/>
      <c r="Y271" s="261"/>
      <c r="Z271" s="262"/>
      <c r="AA271" s="260"/>
      <c r="AB271" s="261"/>
      <c r="AC271" s="262"/>
      <c r="AD271" s="260"/>
      <c r="AE271" s="261"/>
      <c r="AF271" s="262"/>
      <c r="AG271" s="260"/>
      <c r="AH271" s="261"/>
      <c r="AI271" s="262"/>
      <c r="AJ271" s="260"/>
      <c r="AK271" s="261"/>
      <c r="AL271" s="262"/>
      <c r="AM271" s="260"/>
      <c r="AN271" s="261"/>
      <c r="AO271" s="262"/>
      <c r="AP271" s="283"/>
      <c r="AQ271" s="356"/>
      <c r="AR271" s="351"/>
      <c r="AS271" s="283"/>
      <c r="AT271" s="356"/>
      <c r="AU271" s="351"/>
      <c r="AV271" s="260"/>
      <c r="AW271" s="261"/>
      <c r="AX271" s="262"/>
      <c r="AY271" s="260"/>
      <c r="AZ271" s="261"/>
      <c r="BA271" s="262"/>
      <c r="BB271" s="260"/>
      <c r="BC271" s="261"/>
      <c r="BD271" s="262"/>
      <c r="BE271" s="260"/>
      <c r="BF271" s="261"/>
      <c r="BG271" s="262"/>
      <c r="BH271" s="260"/>
      <c r="BI271" s="261"/>
      <c r="BJ271" s="262"/>
      <c r="BK271" s="260"/>
      <c r="BL271" s="261"/>
      <c r="BM271" s="262"/>
      <c r="BN271" s="260"/>
      <c r="BO271" s="261"/>
      <c r="BP271" s="262"/>
      <c r="BQ271" s="260"/>
      <c r="BR271" s="261"/>
      <c r="BS271" s="262"/>
      <c r="BT271" s="260"/>
      <c r="BU271" s="261"/>
      <c r="BV271" s="262"/>
      <c r="BW271" s="260"/>
      <c r="BX271" s="261"/>
      <c r="BY271" s="262"/>
      <c r="BZ271" s="260"/>
      <c r="CA271" s="261"/>
      <c r="CB271" s="262"/>
      <c r="CC271" s="260"/>
      <c r="CD271" s="261"/>
      <c r="CE271" s="262"/>
      <c r="CF271" s="376" t="s">
        <v>2</v>
      </c>
      <c r="CG271" s="229"/>
      <c r="CH271" s="230"/>
      <c r="CI271" s="7" t="str">
        <f t="shared" ref="CI271:CI313" si="457">IF(ISNUMBER(MATCH($C271,$G$15:$G$314,0)),MATCH($C271,$G$15:$G$314,0),(((IF(ISNUMBER(MATCH($C271,$F$15:$F$314,0)),MATCH($C271,$F$15:$F$314,0),"")))))</f>
        <v/>
      </c>
      <c r="CJ271" s="7" t="str">
        <f t="shared" ref="CJ271:CJ313" si="458">IF(ISNUMBER(MATCH($C271,$J$15:$J$314,0)),MATCH($C271,$J$15:$J$314,0),(((IF(ISNUMBER(MATCH($C271,$I$15:$I$314,0)),MATCH($C271,$I$15:$I$314,0),"")))))</f>
        <v/>
      </c>
      <c r="CK271" s="7" t="str">
        <f t="shared" ref="CK271:CK313" si="459">IF(ISNUMBER(MATCH($C271,$M$15:$M$314,0)),MATCH($C271,$M$15:$M$314,0),(((IF(ISNUMBER(MATCH($C271,$L$15:$L$314,0)),MATCH($C271,$L$15:$L$314,0),"")))))</f>
        <v/>
      </c>
      <c r="CL271" s="7" t="str">
        <f t="shared" ref="CL271:CL313" si="460">IF(ISNUMBER(MATCH($C271,$P$15:$P$314,0)),MATCH($C271,$P$15:$P$314,0),(((IF(ISNUMBER(MATCH($C271,$O$15:$O$314,0)),MATCH($C271,$O$15:$O$314,0),"")))))</f>
        <v/>
      </c>
      <c r="CM271" s="7" t="str">
        <f t="shared" ref="CM271:CM313" si="461">IF(ISNUMBER(MATCH($C271,$S$15:$S$314,0)),MATCH($C271,$S$15:$S$314,0),(((IF(ISNUMBER(MATCH($C271,$R$15:$R$314,0)),MATCH($C271,$R$15:$R$314,0),"")))))</f>
        <v/>
      </c>
      <c r="CN271" s="7" t="str">
        <f t="shared" ref="CN271:CN313" si="462">IF(ISNUMBER(MATCH($C271,$V$15:$V$314,0)),MATCH($C271,$V$15:$V$314,0),(((IF(ISNUMBER(MATCH($C271,$U$15:$U$314,0)),MATCH($C271,$U$15:$U$314,0),"")))))</f>
        <v/>
      </c>
      <c r="CO271" s="7" t="str">
        <f t="shared" ref="CO271:CO313" si="463">IF(ISNUMBER(MATCH($C271,$Y$15:$Y$314,0)),MATCH($C271,$Y$15:$Y$314,0),(((IF(ISNUMBER(MATCH($C271,$X$15:$X$314,0)),MATCH($C271,$X$15:$X$314,0),"")))))</f>
        <v/>
      </c>
      <c r="CP271" s="7" t="str">
        <f t="shared" ref="CP271:CP313" si="464">IF(ISNUMBER(MATCH($C271,$AB$15:$AB$314,0)),MATCH($C271,$AB$15:$AB$314,0),(((IF(ISNUMBER(MATCH($C271,$AA$15:$AA$314,0)),MATCH($C271,$AA$15:$AA$314,0),"")))))</f>
        <v/>
      </c>
      <c r="CQ271" s="7" t="str">
        <f t="shared" ref="CQ271:CQ313" si="465">IF(ISNUMBER(MATCH($C271,$AE$15:$AE$314,0)),MATCH($C271,$AE$15:$AE$314,0),(((IF(ISNUMBER(MATCH($C271,$AD$15:$AD$314,0)),MATCH($C271,$AD$15:$AD$314,0),"")))))</f>
        <v/>
      </c>
      <c r="CR271" s="7" t="str">
        <f t="shared" ref="CR271:CR313" si="466">IF(ISNUMBER(MATCH($C271,$AH$15:$AH$314,0)),MATCH($C271,$AH$15:$AH$314,0),(((IF(ISNUMBER(MATCH($C271,$AG$15:$AG$314,0)),MATCH($C271,$AG$15:$AG$314,0),"")))))</f>
        <v/>
      </c>
      <c r="CS271" s="7" t="str">
        <f t="shared" ref="CS271:CS313" si="467">IF(ISNUMBER(MATCH($C271,$AK$15:$AK$314,0)),MATCH($C271,$AK$15:$AK$314,0),(((IF(ISNUMBER(MATCH($C271,$AJ$15:$AJ$314,0)),MATCH($C271,$AJ$15:$AJ$314,0),"")))))</f>
        <v/>
      </c>
      <c r="CT271" s="7" t="str">
        <f t="shared" ref="CT271:CT313" si="468">IF(ISNUMBER(MATCH($C271,$AN$15:$AN$314,0)),MATCH($C271,$AN$15:$AN$314,0),(((IF(ISNUMBER(MATCH($C271,$AM$15:$AM$314,0)),MATCH($C271,$AM$15:$AM$314,0),"")))))</f>
        <v/>
      </c>
      <c r="CU271" s="7" t="str">
        <f t="shared" ref="CU271:CU313" si="469">IF(ISNUMBER(MATCH($C271,$AQ$15:$AQ$314,0)),MATCH($C271,$AQ$15:$AQ$314,0),(((IF(ISNUMBER(MATCH($C271,$AP$15:$AP$314,0)),MATCH($C271,$AP$15:$AP$314,0),"")))))</f>
        <v/>
      </c>
      <c r="CV271" s="7" t="str">
        <f t="shared" ref="CV271:CV313" si="470">IF(ISNUMBER(MATCH($C271,$AT$15:$AT$314,0)),MATCH($C271,$AT$15:$AT$314,0),(((IF(ISNUMBER(MATCH($C271,$AS$15:$AS$314,0)),MATCH($C271,$AS$15:$AS$314,0),"")))))</f>
        <v/>
      </c>
      <c r="CW271" s="7" t="str">
        <f t="shared" ref="CW271:CW313" si="471">IF(ISNUMBER(MATCH($C271,$AW$15:$AW$314,0)),MATCH($C271,$AW$15:$AW$314,0),(((IF(ISNUMBER(MATCH($C271,$AV$15:$AV$314,0)),MATCH($C271,$AV$15:$AV$314,0),"")))))</f>
        <v/>
      </c>
      <c r="CX271" s="7" t="str">
        <f t="shared" ref="CX271:CX313" si="472">IF(ISNUMBER(MATCH($C271,$AZ$15:$AZ$314,0)),MATCH($C271,$AZ$15:$AZ$314,0),(((IF(ISNUMBER(MATCH($C271,$AY$15:$AY$314,0)),MATCH($C271,$AY$15:$AY$314,0),"")))))</f>
        <v/>
      </c>
      <c r="CY271" s="7" t="str">
        <f t="shared" ref="CY271:CY313" si="473">IF(ISNUMBER(MATCH($C271,$BC$15:$BC$314,0)),MATCH($C271,$BC$15:$BC$314,0),(((IF(ISNUMBER(MATCH($C271,$BB$15:$BB$314,0)),MATCH($C271,$BB$15:$BB$314,0),"")))))</f>
        <v/>
      </c>
      <c r="CZ271" s="7">
        <f t="shared" ref="CZ271:CZ313" si="474">IF(ISNUMBER(MATCH($C271,$BF$15:$BF$314,0)),MATCH($C271,$BF$15:$BF$314,0),(((IF(ISNUMBER(MATCH($C271,$BE$15:$BE$314,0)),MATCH($C271,$BE$15:$BE$314,0),"")))))</f>
        <v>41</v>
      </c>
      <c r="DA271" s="7" t="str">
        <f t="shared" ref="DA271:DA313" si="475">IF(ISNUMBER(MATCH($C271,$BI$15:$BI$314,0)),MATCH($C271,$BI$15:$BI$314,0),(((IF(ISNUMBER(MATCH($C271,$BH$15:$BH$314,0)),MATCH($C271,$BH$15:$BH$314,0),"")))))</f>
        <v/>
      </c>
      <c r="DB271" s="7" t="str">
        <f t="shared" ref="DB271:DB313" si="476">IF(ISNUMBER(MATCH($C271,$BL$15:$BL$314,0)),MATCH($C271,$BL$15:$BL$314,0),(((IF(ISNUMBER(MATCH($C271,$BK$15:$BK$314,0)),MATCH($C271,$BK$15:$BK$314,0),"")))))</f>
        <v/>
      </c>
      <c r="DC271" s="7" t="str">
        <f t="shared" ref="DC271:DC313" si="477">IF(ISNUMBER(MATCH($C271,$BO$15:$BO$314,0)),MATCH($C271,$BO$15:$BO$314,0),(((IF(ISNUMBER(MATCH($C271,$BN$15:$BN$314,0)),MATCH($C271,$BN$15:$BN$314,0),"")))))</f>
        <v/>
      </c>
      <c r="DD271" s="7" t="str">
        <f t="shared" ref="DD271:DD313" si="478">IF(ISNUMBER(MATCH($C271,$BR$15:$BR$314,0)),MATCH($C271,$BR$15:$BR$314,0),(((IF(ISNUMBER(MATCH($C271,$BQ$15:$BQ$314,0)),MATCH($C271,$BQ$15:$BQ$314,0),"")))))</f>
        <v/>
      </c>
      <c r="DE271" s="7" t="str">
        <f t="shared" ref="DE271:DE313" si="479">IF(ISNUMBER(MATCH($C271,$BU$15:$BU$314,0)),MATCH($C271,$BU$15:$BU$314,0),(((IF(ISNUMBER(MATCH($C271,$BT$15:$BT$314,0)),MATCH($C271,$BT$15:$BT$314,0),"")))))</f>
        <v/>
      </c>
      <c r="DF271" s="7" t="str">
        <f t="shared" ref="DF271:DF313" si="480">IF(ISNUMBER(MATCH($C271,$BX$15:$BX$314,0)),MATCH($C271,$BX$15:$BX$314,0),(((IF(ISNUMBER(MATCH($C271,$BW$15:$BW$314,0)),MATCH($C271,$BW$15:$BW$314,0),"")))))</f>
        <v/>
      </c>
      <c r="DG271" s="7" t="str">
        <f t="shared" ref="DG271:DG313" si="481">IF(ISNUMBER(MATCH($C271,$CA$15:$CA$314,0)),MATCH($C271,$CA$15:$CA$314,0),(((IF(ISNUMBER(MATCH($C271,$BZ$15:$BZ$314,0)),MATCH($C271,$BZ$15:$BZ$314,0),"")))))</f>
        <v/>
      </c>
      <c r="DH271" s="7" t="str">
        <f t="shared" ref="DH271:DH313" si="482">IF(ISNUMBER(MATCH($C271,$CD$15:$CD$314,0)),MATCH($C271,$CD$15:$CD$314,0),(((IF(ISNUMBER(MATCH($C271,$CC$15:$CC$314,0)),MATCH($C271,$CC$15:$CC$314,0),"")))))</f>
        <v/>
      </c>
      <c r="DI271" s="65" t="s">
        <v>2</v>
      </c>
      <c r="DJ271" s="309" t="str">
        <f t="shared" ref="DJ271:DJ313" si="483">IF(ISTEXT(INDEX($F$15:$H$314,CI271,1)),INDEX($F$15:$H$314,CI271,1),IF(ISNUMBER(CI271),INDEX($F$15:$H$314,CI271,2),"-"))</f>
        <v>-</v>
      </c>
      <c r="DK271" s="309" t="str">
        <f t="shared" ref="DK271:DK313" si="484">IF(ISTEXT(INDEX($I$15:$K$314,CJ271,1)),INDEX($I$15:$K$314,CJ271,1),IF(ISNUMBER(CJ271),INDEX($I$15:$K$314,CJ271,2),"-"))</f>
        <v>-</v>
      </c>
      <c r="DL271" s="309" t="str">
        <f t="shared" ref="DL271:DL313" si="485">IF(ISTEXT(INDEX($L$15:$N$314,CK271,1)),INDEX($L$15:$N$314,CK271,1),IF(ISNUMBER(CK271),INDEX($L$15:$N$314,CK271,2),"-"))</f>
        <v>-</v>
      </c>
      <c r="DM271" s="309" t="str">
        <f t="shared" ref="DM271:DM313" si="486">IF(ISTEXT(INDEX($O$15:$Q$314,CL271,1)),INDEX($O$15:$Q$314,CL271,1),IF(ISNUMBER(CL271),INDEX($O$15:$Q$314,CL271,2),"-"))</f>
        <v>-</v>
      </c>
      <c r="DN271" s="309" t="str">
        <f t="shared" ref="DN271:DN313" si="487">IF(ISTEXT(INDEX($R$15:$T$314,CM271,1)),INDEX($R$15:$T$314,CM271,1),IF(ISNUMBER(CM271),INDEX($R$15:$T$314,CM271,2),"-"))</f>
        <v>-</v>
      </c>
      <c r="DO271" s="309" t="str">
        <f t="shared" ref="DO271:DO313" si="488">IF(ISTEXT(INDEX($U$15:$W$314,CN271,1)),INDEX($U$15:$W$314,CN271,1),IF(ISNUMBER(CN271),INDEX($U$15:$W$314,CN271,2),"-"))</f>
        <v>-</v>
      </c>
      <c r="DP271" s="309" t="str">
        <f t="shared" ref="DP271:DP313" si="489">IF(ISTEXT(INDEX($X$15:$Z$314,CO271,1)),INDEX($X$15:$Z$314,CO271,1),IF(ISNUMBER(CO271),INDEX($X$15:$Z$314,CO271,2),"-"))</f>
        <v>-</v>
      </c>
      <c r="DQ271" s="309" t="str">
        <f t="shared" ref="DQ271:DQ313" si="490">IF(ISTEXT(INDEX($AA$15:$AC$314,CP271,1)),INDEX($AA$15:$AC$314,CP271,1),IF(ISNUMBER(CP271),INDEX($AA$15:$AC$314,CP271,2),"-"))</f>
        <v>-</v>
      </c>
      <c r="DR271" s="309" t="str">
        <f t="shared" ref="DR271:DR313" si="491">IF(ISTEXT(INDEX($AD$15:$AF$314,CQ271,1)),INDEX($AD$15:$AF$314,CQ271,1),IF(ISNUMBER(CQ271),INDEX($AD$15:$AF$314,CQ271,2),"-"))</f>
        <v>-</v>
      </c>
      <c r="DS271" s="309" t="str">
        <f t="shared" ref="DS271:DS313" si="492">IF(ISTEXT(INDEX($AG$15:$AI$314,CR271,1)),INDEX($AG$15:$AI$314,CR271,1),IF(ISNUMBER(CR271),INDEX($AG$15:$AI$314,CR271,2),"-"))</f>
        <v>-</v>
      </c>
      <c r="DT271" s="309" t="str">
        <f t="shared" ref="DT271:DT313" si="493">IF(ISTEXT(INDEX($AJ$15:$AL$314,CS271,1)),INDEX($AJ$15:$AL$314,CS271,1),IF(ISNUMBER(CS271),INDEX($AJ$15:$AL$314,CS271,2),"-"))</f>
        <v>-</v>
      </c>
      <c r="DU271" s="309" t="str">
        <f t="shared" ref="DU271:DU313" si="494">IF(ISTEXT(INDEX($AM$15:$AO$314,CT271,1)),INDEX($AM$15:$AO$314,CT271,1),IF(ISNUMBER(CT271),INDEX($AM$15:$AO$314,CT271,2),"-"))</f>
        <v>-</v>
      </c>
      <c r="DV271" s="309" t="str">
        <f t="shared" ref="DV271:DV313" si="495">IF(ISTEXT(INDEX($AP$15:$AR$314,CU271,1)),INDEX($AP$15:$AR$314,CU271,1),IF(ISNUMBER(CU271),INDEX($AP$15:$AR$314,CU271,2),"-"))</f>
        <v>-</v>
      </c>
      <c r="DW271" s="309" t="str">
        <f t="shared" ref="DW271:DW313" si="496">IF(ISTEXT(INDEX($AS$15:$AU$314,CV271,1)),INDEX($AS$15:$AU$314,CV271,1),IF(ISNUMBER(CV271),INDEX($AS$15:$AU$314,CV271,2),"-"))</f>
        <v>-</v>
      </c>
      <c r="DX271" s="309" t="str">
        <f t="shared" ref="DX271:DX313" si="497">IF(ISTEXT(INDEX($AV$15:$AX$314,CW271,1)),INDEX($AV$15:$AX$314,CW271,1),IF(ISNUMBER(CW271),INDEX($AV$15:$AX$314,CW271,2),"-"))</f>
        <v>-</v>
      </c>
      <c r="DY271" s="309" t="str">
        <f t="shared" ref="DY271:DY313" si="498">IF(ISTEXT(INDEX($AY$15:$BA$314,CX271,1)),INDEX($AY$15:$BA$314,CX271,1),IF(ISNUMBER(CX271),INDEX($AY$15:$BA$314,CX271,2),"-"))</f>
        <v>-</v>
      </c>
      <c r="DZ271" s="309" t="str">
        <f t="shared" ref="DZ271:DZ313" si="499">IF(ISTEXT(INDEX($BB$15:$BD$314,CY271,1)),INDEX($BB$15:$BD$314,CY271,1),IF(ISNUMBER(CY271),INDEX($BB$15:$BD$314,CY271,2),"-"))</f>
        <v>-</v>
      </c>
      <c r="EA271" s="309" t="str">
        <f t="shared" ref="EA271:EA313" si="500">IF(ISTEXT(INDEX($BE$15:$BG$314,CZ271,1)),INDEX($BE$15:$BG$314,CZ271,1),IF(ISNUMBER(CZ271),INDEX($BE$15:$BG$314,CZ271,2),"-"))</f>
        <v>DISV</v>
      </c>
      <c r="EB271" s="309" t="str">
        <f t="shared" ref="EB271:EB313" si="501">IF(ISTEXT(INDEX($BH$15:$BJ$314,DA271,1)),INDEX($BH$15:$BJ$314,DA271,1),IF(ISNUMBER(DA271),INDEX($BH$15:$BJ$314,DA271,2),"-"))</f>
        <v>-</v>
      </c>
      <c r="EC271" s="309" t="str">
        <f t="shared" ref="EC271:EC313" si="502">IF(ISTEXT(INDEX($BK$15:$BM$314,DB271,1)),INDEX($BK$15:$BM$314,DB271,1),IF(ISNUMBER(DB271),INDEX($BK$15:$BM$314,DB271,2),"-"))</f>
        <v>-</v>
      </c>
      <c r="ED271" s="309" t="str">
        <f t="shared" ref="ED271:ED313" si="503">IF(ISTEXT(INDEX($BN$15:$BP$314,DC271,1)),INDEX($BN$15:$BP$314,DC271,1),IF(ISNUMBER(DC271),INDEX($BN$15:$BP$314,DC271,2),"-"))</f>
        <v>-</v>
      </c>
      <c r="EE271" s="309" t="str">
        <f t="shared" ref="EE271:EE313" si="504">IF(ISTEXT(INDEX($BQ$15:$BS$314,DD271,1)),INDEX($BQ$15:$BS$314,DD271,1),IF(ISNUMBER(DD271),INDEX($BQ$15:$BS$314,DD271,2),"-"))</f>
        <v>-</v>
      </c>
      <c r="EF271" s="309" t="str">
        <f t="shared" ref="EF271:EF313" si="505">IF(ISTEXT(INDEX($BT$15:$BV$314,DE271,1)),INDEX($BT$15:$BV$314,DE271,1),IF(ISNUMBER(DE271),INDEX($BT$15:$BV$314,DE271,2),"-"))</f>
        <v>-</v>
      </c>
      <c r="EG271" s="309" t="str">
        <f t="shared" ref="EG271:EG313" si="506">IF(ISTEXT(INDEX($BW$15:$BY$314,DF271,1)),INDEX($BW$15:$BY$314,DF271,1),IF(ISNUMBER(DF271),INDEX($BW$15:$BY$314,DF271,2),"-"))</f>
        <v>-</v>
      </c>
      <c r="EH271" s="309" t="str">
        <f t="shared" ref="EH271:EH313" si="507">IF(ISTEXT(INDEX($BZ$15:$CB$314,DG271,1)),INDEX($BZ$15:$CB$314,DG271,1),IF(ISNUMBER(DG271),INDEX($BZ$15:$CB$314,DG271,2),"-"))</f>
        <v>-</v>
      </c>
      <c r="EI271" s="309" t="str">
        <f t="shared" ref="EI271:EI313" si="508">IF(ISTEXT(INDEX($CC$15:$CE$314,DH271,1)),INDEX($CC$15:$CE$314,DH271,1),IF(ISNUMBER(DH271),INDEX($CC$15:$CE$314,DH271,2),"-"))</f>
        <v>-</v>
      </c>
      <c r="EJ271" s="7"/>
      <c r="EK271" s="7"/>
      <c r="EL271" s="7"/>
      <c r="EM271" s="34"/>
      <c r="EN271" s="66" t="str">
        <f t="shared" ref="EN271:EN313" si="509">IF(ISNUMBER($CI271),INDEX($G$15:$H$314,$CI271,2),"-")</f>
        <v>-</v>
      </c>
      <c r="EO271" s="66" t="str">
        <f t="shared" ref="EO271:EO313" si="510">IF(ISNUMBER($CJ271),INDEX($J$15:$K$314,$CJ271,2),"-")</f>
        <v>-</v>
      </c>
      <c r="EP271" s="66" t="str">
        <f t="shared" ref="EP271:EP313" si="511">IF(ISNUMBER($CK271),INDEX($M$15:$N$314,$CK271,2),"-")</f>
        <v>-</v>
      </c>
      <c r="EQ271" s="66" t="str">
        <f t="shared" ref="EQ271:EQ313" si="512">IF(ISNUMBER($CL271),INDEX($P$15:$Q$314,$CL271,2),"-")</f>
        <v>-</v>
      </c>
      <c r="ER271" s="66" t="str">
        <f t="shared" ref="ER271:ER313" si="513">IF(ISNUMBER(CM271),INDEX($S$15:$T$314,CM271,2),"-")</f>
        <v>-</v>
      </c>
      <c r="ES271" s="66" t="str">
        <f t="shared" ref="ES271:ES313" si="514">IF(ISNUMBER(CN271),INDEX($V$15:$W$314,CN271,2),"-")</f>
        <v>-</v>
      </c>
      <c r="ET271" s="66" t="str">
        <f t="shared" ref="ET271:ET313" si="515">IF(ISNUMBER(CO271),INDEX($Y$15:$Z$314,CO271,2),"-")</f>
        <v>-</v>
      </c>
      <c r="EU271" s="66" t="str">
        <f t="shared" ref="EU271:EU313" si="516">IF(ISNUMBER(CP271),INDEX($AB$15:$AC$314,CP271,2),"-")</f>
        <v>-</v>
      </c>
      <c r="EV271" s="66" t="str">
        <f t="shared" ref="EV271:EV313" si="517">IF(ISNUMBER(CQ271),INDEX($AE$15:$AF$314,CQ271,2),"-")</f>
        <v>-</v>
      </c>
      <c r="EW271" s="66" t="str">
        <f t="shared" ref="EW271:EW313" si="518">IF(ISNUMBER(CR271),INDEX($AH$15:$AI$314,CR271,2),"-")</f>
        <v>-</v>
      </c>
      <c r="EX271" s="66" t="str">
        <f t="shared" ref="EX271:EX313" si="519">IF(ISNUMBER(CS271),INDEX($AK$15:$AL$314,CS271,2),"-")</f>
        <v>-</v>
      </c>
      <c r="EY271" s="66" t="str">
        <f t="shared" ref="EY271:EY313" si="520">IF(ISNUMBER(CT271),INDEX($AN$15:$AO$314,CT271,2),"-")</f>
        <v>-</v>
      </c>
      <c r="EZ271" s="66" t="str">
        <f t="shared" ref="EZ271:EZ313" si="521">IF(ISNUMBER(CU271),INDEX($AQ$15:$AR$314,CU271,2),"-")</f>
        <v>-</v>
      </c>
      <c r="FA271" s="66" t="str">
        <f t="shared" ref="FA271:FA313" si="522">IF(ISNUMBER(CV271),INDEX($AT$15:$AU$314,CV271,2),"-")</f>
        <v>-</v>
      </c>
      <c r="FB271" s="66" t="str">
        <f t="shared" ref="FB271:FB313" si="523">IF(ISNUMBER(CW271),INDEX($AW$15:$AX$314,CW271,2),"-")</f>
        <v>-</v>
      </c>
      <c r="FC271" s="66" t="str">
        <f t="shared" ref="FC271:FC313" si="524">IF(ISNUMBER(CX271),INDEX($AZ$15:$BA$314,CX271,2),"-")</f>
        <v>-</v>
      </c>
      <c r="FD271" s="66" t="str">
        <f t="shared" ref="FD271:FD313" si="525">IF(ISNUMBER(CY271),INDEX($BC$15:$BD$314,CY271,2),"-")</f>
        <v>-</v>
      </c>
      <c r="FE271" s="66" t="str">
        <f t="shared" ref="FE271:FE313" si="526">IF(ISNUMBER(CZ271),INDEX($BF$15:$BG$314,CZ271,2),"-")</f>
        <v>---------------</v>
      </c>
      <c r="FF271" s="66" t="str">
        <f t="shared" ref="FF271:FF313" si="527">IF(ISNUMBER(DA271),INDEX($BI$15:$BJ$314,DA271,2),"-")</f>
        <v>-</v>
      </c>
      <c r="FG271" s="66" t="str">
        <f t="shared" ref="FG271:FG313" si="528">IF(ISNUMBER(DB271),INDEX($BL$15:$BM$314,DB271,2),"-")</f>
        <v>-</v>
      </c>
      <c r="FH271" s="66" t="str">
        <f t="shared" ref="FH271:FH313" si="529">IF(ISNUMBER(DC271),INDEX($BO$15:$BP$314,DC271,2),"-")</f>
        <v>-</v>
      </c>
      <c r="FI271" s="66" t="str">
        <f t="shared" ref="FI271:FI313" si="530">IF(ISNUMBER(DD271),INDEX($BR$15:$BS$314,DD271,2),"-")</f>
        <v>-</v>
      </c>
      <c r="FJ271" s="66" t="str">
        <f t="shared" ref="FJ271:FJ313" si="531">IF(ISNUMBER(DE271),INDEX($BU$15:$BV$314,DE271,2),"-")</f>
        <v>-</v>
      </c>
      <c r="FK271" s="66" t="str">
        <f t="shared" ref="FK271:FK313" si="532">IF(ISNUMBER(DF271),INDEX($BX$15:$BY$314,DF271,2),"-")</f>
        <v>-</v>
      </c>
      <c r="FL271" s="66" t="str">
        <f t="shared" ref="FL271:FL313" si="533">IF(ISNUMBER(DG271),INDEX($CA$15:$CB$314,DG271,2),"-")</f>
        <v>-</v>
      </c>
      <c r="FM271" s="66" t="str">
        <f t="shared" ref="FM271:FM313" si="534">IF(ISNUMBER(DH271),INDEX($CD$15:$CE$314,DH271,2),"-")</f>
        <v>-</v>
      </c>
      <c r="FN271" s="7"/>
      <c r="FO271" s="7"/>
      <c r="FP271" s="7"/>
      <c r="FQ271" s="97"/>
      <c r="FR271" s="71"/>
      <c r="FS271" s="7">
        <f>IF(ISNUMBER(INDEX($CI$15:$DI$314,$B271,GC$5)),MAX(FS$14:FS270)+1,0)</f>
        <v>0</v>
      </c>
      <c r="FT271" s="7" t="str">
        <f t="shared" ref="FT271:FT312" si="535">IF(FT270="","",IF($B271&lt;=$FS$13,$B271,""))</f>
        <v/>
      </c>
      <c r="FU271" s="7" t="str">
        <f t="shared" ref="FU271:FU334" si="536">IF(ISNUMBER($FT271),MATCH(FT271,$FS$15:$FS$316,0),"")</f>
        <v/>
      </c>
      <c r="FV271" s="291">
        <f t="shared" ref="FV271:FV313" si="537">IF(AND(ISNUMBER(B271),FW271=""),B271,IF(MATCH(GA271,$GA$15:$GA$314,0)&lt;&gt;FW271,"",0))</f>
        <v>257</v>
      </c>
      <c r="FW271" s="291" t="str">
        <f t="shared" ref="FW271:FW313" si="538">IF(ISNUMBER(FU271),B271,"")</f>
        <v/>
      </c>
      <c r="FX271" s="291"/>
      <c r="FY271" s="85" t="str">
        <f t="shared" ref="FY271:FY313" si="539">IF(GA271="","",IF($FY$13=1,IF(ISNUMBER(B271),IF(ISNUMBER(MATCH(GA271,$D$15:$D$314,0)),GA271,INDEX($D$15:$D$314,MATCH(GA271,$C$15:$C$315,0),1)),""),""))</f>
        <v/>
      </c>
      <c r="FZ271" s="338">
        <f t="shared" ref="FZ271:FZ313" si="540">IF($FY$13=1,IF(AND(ISNUMBER($FV271),ISNUMBER(B271)),INDEX($FX$15:$FX$314,$B271,1),""),"")</f>
        <v>0</v>
      </c>
      <c r="GA271" s="316" t="str">
        <f t="shared" ref="GA271:GA313" si="541">IF(ISNUMBER($FT271),INDEX($DJ$15:$EM$314,$FU271,GC$5),"")</f>
        <v/>
      </c>
      <c r="GB271" s="28" t="str">
        <f t="shared" ref="GB271:GB334" si="542">IF(GA271="","",IF(GA271=GA272,1,""))</f>
        <v/>
      </c>
      <c r="GC271" s="243"/>
      <c r="GD271" s="72"/>
      <c r="GE271" s="72"/>
      <c r="GF271" s="72"/>
      <c r="GG271" s="72"/>
      <c r="GH271" s="72"/>
      <c r="GI271" s="72"/>
      <c r="GJ271" s="72"/>
      <c r="GK271" s="72"/>
      <c r="GL271" s="72"/>
      <c r="GM271" s="72"/>
      <c r="GN271" s="72"/>
      <c r="GO271" s="72"/>
      <c r="GP271" s="72"/>
      <c r="GQ271" s="72"/>
      <c r="GR271" s="339" t="str">
        <f>IF(ISNUMBER(IF271),INDEX($GA$15:$GA$313,MATCH(IF271,$IE$15:$IE$190,0),1),"")</f>
        <v/>
      </c>
      <c r="GS271" s="341" t="str">
        <f t="shared" ref="GS271:GS313" si="543">IF(GR271="","",INDEX($FZ$15:$FZ$313,MATCH(GR271,$GA$15:$GA$313,0),1))</f>
        <v/>
      </c>
      <c r="GT271" s="340" t="str">
        <f t="shared" ref="GT271:GT313" si="544">IF(GR271="","",INDEX($FY$15:$FY$313,MATCH(GR271,$GA$15:$GA$313,0),1))</f>
        <v/>
      </c>
      <c r="GU271" s="72"/>
      <c r="GV271" s="72"/>
      <c r="GW271" s="72"/>
      <c r="GX271" s="72"/>
      <c r="GY271" s="72"/>
      <c r="GZ271" s="71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293">
        <f>IF(HA271&lt;&gt;"",MAX(HN$14:HN270)+1,0)</f>
        <v>0</v>
      </c>
      <c r="HO271" s="293">
        <f>IF(HB271&lt;&gt;"",MAX(HO$14:HO270)+1,0)</f>
        <v>0</v>
      </c>
      <c r="HP271" s="293">
        <f>IF(HC271&lt;&gt;"",MAX(HP$14:HP270)+1,0)</f>
        <v>0</v>
      </c>
      <c r="HQ271" s="293">
        <f>IF(HD271&lt;&gt;"",MAX(HQ$14:HQ270)+1,0)</f>
        <v>0</v>
      </c>
      <c r="HR271" s="293">
        <f>IF(HE271&lt;&gt;"",MAX(HR$14:HR270)+1,0)</f>
        <v>0</v>
      </c>
      <c r="HS271" s="293">
        <f>IF(HF271&lt;&gt;"",MAX(HS$14:HS270)+1,0)</f>
        <v>0</v>
      </c>
      <c r="HT271" s="293">
        <f>IF(HG271&lt;&gt;"",MAX(HT$14:HT270)+1,0)</f>
        <v>0</v>
      </c>
      <c r="HU271" s="293">
        <f>IF(HH271&lt;&gt;"",MAX(HU$14:HU270)+1,0)</f>
        <v>0</v>
      </c>
      <c r="HV271" s="293">
        <f>IF(HI271&lt;&gt;"",MAX(HV$14:HV270)+1,0)</f>
        <v>0</v>
      </c>
      <c r="HW271" s="293">
        <f>IF(HJ271&lt;&gt;"",MAX(HW$14:HW270)+1,0)</f>
        <v>0</v>
      </c>
      <c r="HX271" s="293">
        <f>IF(HK271&lt;&gt;"",MAX(HX$14:HX270)+1,0)</f>
        <v>0</v>
      </c>
      <c r="HY271" s="293">
        <f>IF(HL271&lt;&gt;"",MAX(HY$14:HY270)+1,0)</f>
        <v>0</v>
      </c>
      <c r="HZ271" s="75" t="str">
        <f t="shared" si="450"/>
        <v/>
      </c>
      <c r="IA271" s="75" t="str">
        <f t="shared" si="451"/>
        <v/>
      </c>
      <c r="IB271" s="75" t="str">
        <f t="shared" si="452"/>
        <v/>
      </c>
      <c r="IC271" s="75" t="str">
        <f t="shared" si="453"/>
        <v/>
      </c>
      <c r="ID271" s="395" t="str">
        <f t="shared" si="454"/>
        <v/>
      </c>
      <c r="IE271" s="394">
        <f>IF(ISNUMBER(MATCH(GA271,$IC$15:$IC$313,0)),0,MAX(IE$14:IE270)+1)</f>
        <v>0</v>
      </c>
      <c r="IF271" s="394" t="str">
        <f t="shared" si="455"/>
        <v/>
      </c>
      <c r="IG271" s="383"/>
      <c r="IH271" s="80"/>
      <c r="II271" s="19"/>
      <c r="IJ271" s="282"/>
      <c r="IK271" s="71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  <c r="IW271" s="19"/>
      <c r="IX271" s="19"/>
      <c r="IY271" s="19"/>
      <c r="IZ271" s="19"/>
      <c r="JW271" s="71"/>
      <c r="JX271" s="293" t="str">
        <f>IF(AND(ISNUMBER(JX$14),ISNUMBER(MATCH($IC271,DJ$15:DJ$313,0))),$IC271,"")</f>
        <v/>
      </c>
      <c r="JY271" s="293" t="str">
        <f>IF(AND(ISNUMBER(JY$14),ISNUMBER(MATCH($IC271,DK$15:DK$313,0))),$IC271,"")</f>
        <v/>
      </c>
      <c r="JZ271" s="293" t="str">
        <f>IF(AND(ISNUMBER(JZ$14),ISNUMBER(MATCH($IC271,DL$15:DL$313,0))),$IC271,"")</f>
        <v/>
      </c>
      <c r="KA271" s="293" t="str">
        <f>IF(AND(ISNUMBER(KA$14),ISNUMBER(MATCH($IC271,DM$15:DM$313,0))),$IC271,"")</f>
        <v/>
      </c>
      <c r="KB271" s="293" t="str">
        <f>IF(AND(ISNUMBER(KB$14),ISNUMBER(MATCH($IC271,DN$15:DN$313,0))),$IC271,"")</f>
        <v/>
      </c>
      <c r="KC271" s="293" t="str">
        <f>IF(AND(ISNUMBER(KC$14),ISNUMBER(MATCH($IC271,DO$15:DO$313,0))),$IC271,"")</f>
        <v/>
      </c>
      <c r="KD271" s="293" t="str">
        <f>IF(AND(ISNUMBER(KD$14),ISNUMBER(MATCH($IC271,DP$15:DP$313,0))),$IC271,"")</f>
        <v/>
      </c>
      <c r="KE271" s="293" t="str">
        <f>IF(AND(ISNUMBER(KE$14),ISNUMBER(MATCH($IC271,DQ$15:DQ$313,0))),$IC271,"")</f>
        <v/>
      </c>
      <c r="KF271" s="293" t="str">
        <f>IF(AND(ISNUMBER(KF$14),ISNUMBER(MATCH($IC271,DR$15:DR$313,0))),$IC271,"")</f>
        <v/>
      </c>
      <c r="KG271" s="293" t="str">
        <f>IF(AND(ISNUMBER(KG$14),ISNUMBER(MATCH($IC271,DS$15:DS$313,0))),$IC271,"")</f>
        <v/>
      </c>
      <c r="KH271" s="293" t="str">
        <f>IF(AND(ISNUMBER(KH$14),ISNUMBER(MATCH($IC271,DT$15:DT$313,0))),$IC271,"")</f>
        <v/>
      </c>
      <c r="KI271" s="293" t="str">
        <f>IF(AND(ISNUMBER(KI$14),ISNUMBER(MATCH($IC271,DU$15:DU$313,0))),$IC271,"")</f>
        <v/>
      </c>
      <c r="KJ271" s="293" t="str">
        <f>IF(AND(ISNUMBER(KJ$14),ISNUMBER(MATCH($IC271,DV$15:DV$313,0))),$IC271,"")</f>
        <v/>
      </c>
      <c r="KK271" s="293" t="str">
        <f>IF(AND(ISNUMBER(KK$14),ISNUMBER(MATCH($IC271,DW$15:DW$313,0))),$IC271,"")</f>
        <v/>
      </c>
      <c r="KL271" s="293" t="str">
        <f>IF(AND(ISNUMBER(KL$14),ISNUMBER(MATCH($IC271,DX$15:DX$313,0))),$IC271,"")</f>
        <v/>
      </c>
      <c r="KM271" s="293" t="str">
        <f>IF(AND(ISNUMBER(KM$14),ISNUMBER(MATCH($IC271,DY$15:DY$313,0))),$IC271,"")</f>
        <v/>
      </c>
      <c r="KN271" s="293" t="str">
        <f>IF(AND(ISNUMBER(KN$14),ISNUMBER(MATCH($IC271,DZ$15:DZ$313,0))),$IC271,"")</f>
        <v/>
      </c>
      <c r="KO271" s="293" t="str">
        <f>IF(AND(ISNUMBER(KO$14),ISNUMBER(MATCH($IC271,EA$15:EA$313,0))),$IC271,"")</f>
        <v/>
      </c>
      <c r="KP271" s="293" t="str">
        <f>IF(AND(ISNUMBER(KP$14),ISNUMBER(MATCH($IC271,EB$15:EB$313,0))),$IC271,"")</f>
        <v/>
      </c>
      <c r="KQ271" s="293" t="str">
        <f>IF(AND(ISNUMBER(KQ$14),ISNUMBER(MATCH($IC271,EC$15:EC$313,0))),$IC271,"")</f>
        <v/>
      </c>
      <c r="KR271" s="293" t="str">
        <f>IF(AND(ISNUMBER(KR$14),ISNUMBER(MATCH($IC271,ED$15:ED$313,0))),$IC271,"")</f>
        <v/>
      </c>
      <c r="KS271" s="293" t="str">
        <f>IF(AND(ISNUMBER(KS$14),ISNUMBER(MATCH($IC271,EE$15:EE$313,0))),$IC271,"")</f>
        <v/>
      </c>
      <c r="KT271" s="293" t="str">
        <f>IF(AND(ISNUMBER(KT$14),ISNUMBER(MATCH($IC271,EF$15:EF$313,0))),$IC271,"")</f>
        <v/>
      </c>
      <c r="KU271" s="293" t="str">
        <f>IF(AND(ISNUMBER(KU$14),ISNUMBER(MATCH($IC271,EG$15:EG$313,0))),$IC271,"")</f>
        <v/>
      </c>
      <c r="KV271" s="293" t="str">
        <f>IF(AND(ISNUMBER(KV$14),ISNUMBER(MATCH($IC271,EH$15:EH$313,0))),$IC271,"")</f>
        <v/>
      </c>
      <c r="KW271" s="293" t="str">
        <f>IF(AND(ISNUMBER(KW$14),ISNUMBER(MATCH($IC271,EI$15:EI$313,0))),$IC271,"")</f>
        <v/>
      </c>
      <c r="KX271" s="293" t="str">
        <f>IF(AND(ISNUMBER(KX$14),ISNUMBER(MATCH($IC271,EJ$15:EJ$313,0))),$IC271,"")</f>
        <v/>
      </c>
      <c r="KY271" s="293" t="str">
        <f>IF(AND(ISNUMBER(KY$14),ISNUMBER(MATCH($IC271,EK$15:EK$313,0))),$IC271,"")</f>
        <v/>
      </c>
      <c r="KZ271" s="293"/>
      <c r="LA271" s="293"/>
      <c r="LB271" s="293"/>
      <c r="LC271" s="75">
        <f>COUNTIF(JX271:KY271,"="&amp;IC271)</f>
        <v>0</v>
      </c>
      <c r="LD271" s="71"/>
      <c r="LE271" s="71"/>
      <c r="LF271" s="71"/>
      <c r="LG271" s="71"/>
      <c r="LH271" s="71"/>
      <c r="LI271" s="71"/>
      <c r="LJ271" s="71"/>
      <c r="LK271" s="71"/>
      <c r="LL271" s="71"/>
      <c r="LM271" s="71"/>
      <c r="LN271" s="71"/>
      <c r="LO271" s="71"/>
      <c r="LP271" s="71"/>
      <c r="LQ271" s="71"/>
    </row>
    <row r="272" spans="1:329" ht="6" customHeight="1" x14ac:dyDescent="0.25">
      <c r="A272" s="80"/>
      <c r="B272" s="305">
        <f t="shared" si="456"/>
        <v>258</v>
      </c>
      <c r="C272" s="207" t="s">
        <v>823</v>
      </c>
      <c r="D272" s="207" t="s">
        <v>824</v>
      </c>
      <c r="E272" s="71"/>
      <c r="F272" s="260"/>
      <c r="G272" s="261"/>
      <c r="H272" s="262"/>
      <c r="I272" s="260"/>
      <c r="J272" s="261"/>
      <c r="K272" s="262"/>
      <c r="L272" s="260"/>
      <c r="M272" s="261"/>
      <c r="N272" s="262"/>
      <c r="O272" s="260"/>
      <c r="P272" s="261"/>
      <c r="Q272" s="262"/>
      <c r="R272" s="260"/>
      <c r="S272" s="261"/>
      <c r="T272" s="262"/>
      <c r="U272" s="260"/>
      <c r="V272" s="261"/>
      <c r="W272" s="262"/>
      <c r="X272" s="260"/>
      <c r="Y272" s="261"/>
      <c r="Z272" s="262"/>
      <c r="AA272" s="260"/>
      <c r="AB272" s="261"/>
      <c r="AC272" s="262"/>
      <c r="AD272" s="260"/>
      <c r="AE272" s="261"/>
      <c r="AF272" s="262"/>
      <c r="AG272" s="260"/>
      <c r="AH272" s="261"/>
      <c r="AI272" s="262"/>
      <c r="AJ272" s="260"/>
      <c r="AK272" s="261"/>
      <c r="AL272" s="262"/>
      <c r="AM272" s="260"/>
      <c r="AN272" s="261"/>
      <c r="AO272" s="262"/>
      <c r="AP272" s="283"/>
      <c r="AQ272" s="356"/>
      <c r="AR272" s="351"/>
      <c r="AS272" s="283"/>
      <c r="AT272" s="356"/>
      <c r="AU272" s="351"/>
      <c r="AV272" s="260"/>
      <c r="AW272" s="261"/>
      <c r="AX272" s="262"/>
      <c r="AY272" s="260"/>
      <c r="AZ272" s="261"/>
      <c r="BA272" s="262"/>
      <c r="BB272" s="260"/>
      <c r="BC272" s="261"/>
      <c r="BD272" s="262"/>
      <c r="BE272" s="260"/>
      <c r="BF272" s="261"/>
      <c r="BG272" s="262"/>
      <c r="BH272" s="260"/>
      <c r="BI272" s="261"/>
      <c r="BJ272" s="262"/>
      <c r="BK272" s="260"/>
      <c r="BL272" s="261"/>
      <c r="BM272" s="262"/>
      <c r="BN272" s="260"/>
      <c r="BO272" s="261"/>
      <c r="BP272" s="262"/>
      <c r="BQ272" s="260"/>
      <c r="BR272" s="261"/>
      <c r="BS272" s="262"/>
      <c r="BT272" s="260"/>
      <c r="BU272" s="261"/>
      <c r="BV272" s="262"/>
      <c r="BW272" s="260"/>
      <c r="BX272" s="261"/>
      <c r="BY272" s="262"/>
      <c r="BZ272" s="260"/>
      <c r="CA272" s="261"/>
      <c r="CB272" s="262"/>
      <c r="CC272" s="260"/>
      <c r="CD272" s="261"/>
      <c r="CE272" s="262"/>
      <c r="CF272" s="376" t="s">
        <v>2</v>
      </c>
      <c r="CG272" s="229"/>
      <c r="CH272" s="230"/>
      <c r="CI272" s="7" t="str">
        <f t="shared" si="457"/>
        <v/>
      </c>
      <c r="CJ272" s="7" t="str">
        <f t="shared" si="458"/>
        <v/>
      </c>
      <c r="CK272" s="7" t="str">
        <f t="shared" si="459"/>
        <v/>
      </c>
      <c r="CL272" s="7" t="str">
        <f t="shared" si="460"/>
        <v/>
      </c>
      <c r="CM272" s="7" t="str">
        <f t="shared" si="461"/>
        <v/>
      </c>
      <c r="CN272" s="7" t="str">
        <f t="shared" si="462"/>
        <v/>
      </c>
      <c r="CO272" s="7" t="str">
        <f t="shared" si="463"/>
        <v/>
      </c>
      <c r="CP272" s="7" t="str">
        <f t="shared" si="464"/>
        <v/>
      </c>
      <c r="CQ272" s="7" t="str">
        <f t="shared" si="465"/>
        <v/>
      </c>
      <c r="CR272" s="7" t="str">
        <f t="shared" si="466"/>
        <v/>
      </c>
      <c r="CS272" s="7" t="str">
        <f t="shared" si="467"/>
        <v/>
      </c>
      <c r="CT272" s="7" t="str">
        <f t="shared" si="468"/>
        <v/>
      </c>
      <c r="CU272" s="7" t="str">
        <f t="shared" si="469"/>
        <v/>
      </c>
      <c r="CV272" s="7" t="str">
        <f t="shared" si="470"/>
        <v/>
      </c>
      <c r="CW272" s="7" t="str">
        <f t="shared" si="471"/>
        <v/>
      </c>
      <c r="CX272" s="7" t="str">
        <f t="shared" si="472"/>
        <v/>
      </c>
      <c r="CY272" s="7" t="str">
        <f t="shared" si="473"/>
        <v/>
      </c>
      <c r="CZ272" s="7">
        <f t="shared" si="474"/>
        <v>31</v>
      </c>
      <c r="DA272" s="7" t="str">
        <f t="shared" si="475"/>
        <v/>
      </c>
      <c r="DB272" s="7" t="str">
        <f t="shared" si="476"/>
        <v/>
      </c>
      <c r="DC272" s="7" t="str">
        <f t="shared" si="477"/>
        <v/>
      </c>
      <c r="DD272" s="7" t="str">
        <f t="shared" si="478"/>
        <v/>
      </c>
      <c r="DE272" s="7" t="str">
        <f t="shared" si="479"/>
        <v/>
      </c>
      <c r="DF272" s="7" t="str">
        <f t="shared" si="480"/>
        <v/>
      </c>
      <c r="DG272" s="7" t="str">
        <f t="shared" si="481"/>
        <v/>
      </c>
      <c r="DH272" s="7" t="str">
        <f t="shared" si="482"/>
        <v/>
      </c>
      <c r="DI272" s="65" t="s">
        <v>2</v>
      </c>
      <c r="DJ272" s="309" t="str">
        <f t="shared" si="483"/>
        <v>-</v>
      </c>
      <c r="DK272" s="309" t="str">
        <f t="shared" si="484"/>
        <v>-</v>
      </c>
      <c r="DL272" s="309" t="str">
        <f t="shared" si="485"/>
        <v>-</v>
      </c>
      <c r="DM272" s="309" t="str">
        <f t="shared" si="486"/>
        <v>-</v>
      </c>
      <c r="DN272" s="309" t="str">
        <f t="shared" si="487"/>
        <v>-</v>
      </c>
      <c r="DO272" s="309" t="str">
        <f t="shared" si="488"/>
        <v>-</v>
      </c>
      <c r="DP272" s="309" t="str">
        <f t="shared" si="489"/>
        <v>-</v>
      </c>
      <c r="DQ272" s="309" t="str">
        <f t="shared" si="490"/>
        <v>-</v>
      </c>
      <c r="DR272" s="309" t="str">
        <f t="shared" si="491"/>
        <v>-</v>
      </c>
      <c r="DS272" s="309" t="str">
        <f t="shared" si="492"/>
        <v>-</v>
      </c>
      <c r="DT272" s="309" t="str">
        <f t="shared" si="493"/>
        <v>-</v>
      </c>
      <c r="DU272" s="309" t="str">
        <f t="shared" si="494"/>
        <v>-</v>
      </c>
      <c r="DV272" s="309" t="str">
        <f t="shared" si="495"/>
        <v>-</v>
      </c>
      <c r="DW272" s="309" t="str">
        <f t="shared" si="496"/>
        <v>-</v>
      </c>
      <c r="DX272" s="309" t="str">
        <f t="shared" si="497"/>
        <v>-</v>
      </c>
      <c r="DY272" s="309" t="str">
        <f t="shared" si="498"/>
        <v>-</v>
      </c>
      <c r="DZ272" s="309" t="str">
        <f t="shared" si="499"/>
        <v>-</v>
      </c>
      <c r="EA272" s="309" t="str">
        <f t="shared" si="500"/>
        <v>gridprops</v>
      </c>
      <c r="EB272" s="309" t="str">
        <f t="shared" si="501"/>
        <v>-</v>
      </c>
      <c r="EC272" s="309" t="str">
        <f t="shared" si="502"/>
        <v>-</v>
      </c>
      <c r="ED272" s="309" t="str">
        <f t="shared" si="503"/>
        <v>-</v>
      </c>
      <c r="EE272" s="309" t="str">
        <f t="shared" si="504"/>
        <v>-</v>
      </c>
      <c r="EF272" s="309" t="str">
        <f t="shared" si="505"/>
        <v>-</v>
      </c>
      <c r="EG272" s="309" t="str">
        <f t="shared" si="506"/>
        <v>-</v>
      </c>
      <c r="EH272" s="309" t="str">
        <f t="shared" si="507"/>
        <v>-</v>
      </c>
      <c r="EI272" s="309" t="str">
        <f t="shared" si="508"/>
        <v>-</v>
      </c>
      <c r="EJ272" s="7"/>
      <c r="EK272" s="7"/>
      <c r="EL272" s="7"/>
      <c r="EM272" s="34"/>
      <c r="EN272" s="66" t="str">
        <f t="shared" si="509"/>
        <v>-</v>
      </c>
      <c r="EO272" s="66" t="str">
        <f t="shared" si="510"/>
        <v>-</v>
      </c>
      <c r="EP272" s="66" t="str">
        <f t="shared" si="511"/>
        <v>-</v>
      </c>
      <c r="EQ272" s="66" t="str">
        <f t="shared" si="512"/>
        <v>-</v>
      </c>
      <c r="ER272" s="66" t="str">
        <f t="shared" si="513"/>
        <v>-</v>
      </c>
      <c r="ES272" s="66" t="str">
        <f t="shared" si="514"/>
        <v>-</v>
      </c>
      <c r="ET272" s="66" t="str">
        <f t="shared" si="515"/>
        <v>-</v>
      </c>
      <c r="EU272" s="66" t="str">
        <f t="shared" si="516"/>
        <v>-</v>
      </c>
      <c r="EV272" s="66" t="str">
        <f t="shared" si="517"/>
        <v>-</v>
      </c>
      <c r="EW272" s="66" t="str">
        <f t="shared" si="518"/>
        <v>-</v>
      </c>
      <c r="EX272" s="66" t="str">
        <f t="shared" si="519"/>
        <v>-</v>
      </c>
      <c r="EY272" s="66" t="str">
        <f t="shared" si="520"/>
        <v>-</v>
      </c>
      <c r="EZ272" s="66" t="str">
        <f t="shared" si="521"/>
        <v>-</v>
      </c>
      <c r="FA272" s="66" t="str">
        <f t="shared" si="522"/>
        <v>-</v>
      </c>
      <c r="FB272" s="66" t="str">
        <f t="shared" si="523"/>
        <v>-</v>
      </c>
      <c r="FC272" s="66" t="str">
        <f t="shared" si="524"/>
        <v>-</v>
      </c>
      <c r="FD272" s="66" t="str">
        <f t="shared" si="525"/>
        <v>-</v>
      </c>
      <c r="FE272" s="66" t="str">
        <f t="shared" si="526"/>
        <v>GD</v>
      </c>
      <c r="FF272" s="66" t="str">
        <f t="shared" si="527"/>
        <v>-</v>
      </c>
      <c r="FG272" s="66" t="str">
        <f t="shared" si="528"/>
        <v>-</v>
      </c>
      <c r="FH272" s="66" t="str">
        <f t="shared" si="529"/>
        <v>-</v>
      </c>
      <c r="FI272" s="66" t="str">
        <f t="shared" si="530"/>
        <v>-</v>
      </c>
      <c r="FJ272" s="66" t="str">
        <f t="shared" si="531"/>
        <v>-</v>
      </c>
      <c r="FK272" s="66" t="str">
        <f t="shared" si="532"/>
        <v>-</v>
      </c>
      <c r="FL272" s="66" t="str">
        <f t="shared" si="533"/>
        <v>-</v>
      </c>
      <c r="FM272" s="66" t="str">
        <f t="shared" si="534"/>
        <v>-</v>
      </c>
      <c r="FN272" s="7"/>
      <c r="FO272" s="7"/>
      <c r="FP272" s="7"/>
      <c r="FQ272" s="97"/>
      <c r="FR272" s="71"/>
      <c r="FS272" s="7">
        <f>IF(ISNUMBER(INDEX($CI$15:$DI$314,$B272,GC$5)),MAX(FS$14:FS271)+1,0)</f>
        <v>0</v>
      </c>
      <c r="FT272" s="7" t="str">
        <f t="shared" si="535"/>
        <v/>
      </c>
      <c r="FU272" s="7" t="str">
        <f t="shared" si="536"/>
        <v/>
      </c>
      <c r="FV272" s="291">
        <f t="shared" si="537"/>
        <v>258</v>
      </c>
      <c r="FW272" s="291" t="str">
        <f t="shared" si="538"/>
        <v/>
      </c>
      <c r="FX272" s="291"/>
      <c r="FY272" s="85" t="str">
        <f t="shared" si="539"/>
        <v/>
      </c>
      <c r="FZ272" s="338">
        <f t="shared" si="540"/>
        <v>0</v>
      </c>
      <c r="GA272" s="316" t="str">
        <f t="shared" si="541"/>
        <v/>
      </c>
      <c r="GB272" s="28" t="str">
        <f t="shared" si="542"/>
        <v/>
      </c>
      <c r="GC272" s="243"/>
      <c r="GD272" s="72"/>
      <c r="GE272" s="72"/>
      <c r="GF272" s="72"/>
      <c r="GG272" s="72"/>
      <c r="GH272" s="72"/>
      <c r="GI272" s="72"/>
      <c r="GJ272" s="72"/>
      <c r="GK272" s="72"/>
      <c r="GL272" s="72"/>
      <c r="GM272" s="72"/>
      <c r="GN272" s="72"/>
      <c r="GO272" s="72"/>
      <c r="GP272" s="72"/>
      <c r="GQ272" s="72"/>
      <c r="GR272" s="339" t="str">
        <f>IF(ISNUMBER(IF272),INDEX($GA$15:$GA$313,MATCH(IF272,$IE$15:$IE$190,0),1),"")</f>
        <v/>
      </c>
      <c r="GS272" s="341" t="str">
        <f t="shared" si="543"/>
        <v/>
      </c>
      <c r="GT272" s="340" t="str">
        <f t="shared" si="544"/>
        <v/>
      </c>
      <c r="GU272" s="72"/>
      <c r="GV272" s="72"/>
      <c r="GW272" s="72"/>
      <c r="GX272" s="72"/>
      <c r="GY272" s="72"/>
      <c r="GZ272" s="71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293">
        <f>IF(HA272&lt;&gt;"",MAX(HN$14:HN271)+1,0)</f>
        <v>0</v>
      </c>
      <c r="HO272" s="293">
        <f>IF(HB272&lt;&gt;"",MAX(HO$14:HO271)+1,0)</f>
        <v>0</v>
      </c>
      <c r="HP272" s="293">
        <f>IF(HC272&lt;&gt;"",MAX(HP$14:HP271)+1,0)</f>
        <v>0</v>
      </c>
      <c r="HQ272" s="293">
        <f>IF(HD272&lt;&gt;"",MAX(HQ$14:HQ271)+1,0)</f>
        <v>0</v>
      </c>
      <c r="HR272" s="293">
        <f>IF(HE272&lt;&gt;"",MAX(HR$14:HR271)+1,0)</f>
        <v>0</v>
      </c>
      <c r="HS272" s="293">
        <f>IF(HF272&lt;&gt;"",MAX(HS$14:HS271)+1,0)</f>
        <v>0</v>
      </c>
      <c r="HT272" s="293">
        <f>IF(HG272&lt;&gt;"",MAX(HT$14:HT271)+1,0)</f>
        <v>0</v>
      </c>
      <c r="HU272" s="293">
        <f>IF(HH272&lt;&gt;"",MAX(HU$14:HU271)+1,0)</f>
        <v>0</v>
      </c>
      <c r="HV272" s="293">
        <f>IF(HI272&lt;&gt;"",MAX(HV$14:HV271)+1,0)</f>
        <v>0</v>
      </c>
      <c r="HW272" s="293">
        <f>IF(HJ272&lt;&gt;"",MAX(HW$14:HW271)+1,0)</f>
        <v>0</v>
      </c>
      <c r="HX272" s="293">
        <f>IF(HK272&lt;&gt;"",MAX(HX$14:HX271)+1,0)</f>
        <v>0</v>
      </c>
      <c r="HY272" s="293">
        <f>IF(HL272&lt;&gt;"",MAX(HY$14:HY271)+1,0)</f>
        <v>0</v>
      </c>
      <c r="HZ272" s="75" t="str">
        <f t="shared" ref="HZ272:HZ313" si="545">IF(B272&gt;$HZ$12,"",_xlfn.IFS(B272&lt;=HN$12,$HN$13,B272&lt;=HO$12,$HO$13,B272&lt;=HP$12,$HP$13,B272&lt;=HQ$12,$HQ$13,B272&lt;=HR$12,$HR$13,B272&lt;=HS$12,$HS$13,B272&lt;=HT$12,$HT$13,B272&lt;=HU$12,$HU$13,B272&lt;=HV$12,$HV$13,B272&lt;=HW$12,$HW$13,B272&lt;=HX$12,$HX$13,B272&lt;=HY$12,$HY$13))</f>
        <v/>
      </c>
      <c r="IA272" s="75" t="str">
        <f t="shared" ref="IA272:IA313" si="546">IF(HZ272="","",IF(HZ271=HZ272,0,1))</f>
        <v/>
      </c>
      <c r="IB272" s="75" t="str">
        <f t="shared" ref="IB272:IB313" si="547">IF(HZ272="","",IF(IA272=1,1,IB271+1))</f>
        <v/>
      </c>
      <c r="IC272" s="75" t="str">
        <f t="shared" ref="IC272:IC313" si="548">IF(ISNUMBER(HZ272),INDEX($HA$15:$HL$67,IB272,HZ272),"")</f>
        <v/>
      </c>
      <c r="ID272" s="395" t="str">
        <f t="shared" ref="ID272:ID313" si="549">IF(GA272="","",MATCH(GA272,$IC$15:$IC$313,0))</f>
        <v/>
      </c>
      <c r="IE272" s="394">
        <f>IF(ISNUMBER(MATCH(GA272,$IC$15:$IC$313,0)),0,MAX(IE$14:IE271)+1)</f>
        <v>0</v>
      </c>
      <c r="IF272" s="394" t="str">
        <f t="shared" ref="IF272:IF313" si="550">IF(B272&lt;=$IF$14,B272,"")</f>
        <v/>
      </c>
      <c r="IG272" s="383"/>
      <c r="IH272" s="80"/>
      <c r="II272" s="19"/>
      <c r="IJ272" s="282"/>
      <c r="IK272" s="71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  <c r="IW272" s="19"/>
      <c r="IX272" s="19"/>
      <c r="IY272" s="19"/>
      <c r="IZ272" s="19"/>
      <c r="JW272" s="71"/>
      <c r="JX272" s="293" t="str">
        <f>IF(AND(ISNUMBER(JX$14),ISNUMBER(MATCH($IC272,DJ$15:DJ$313,0))),$IC272,"")</f>
        <v/>
      </c>
      <c r="JY272" s="293" t="str">
        <f>IF(AND(ISNUMBER(JY$14),ISNUMBER(MATCH($IC272,DK$15:DK$313,0))),$IC272,"")</f>
        <v/>
      </c>
      <c r="JZ272" s="293" t="str">
        <f>IF(AND(ISNUMBER(JZ$14),ISNUMBER(MATCH($IC272,DL$15:DL$313,0))),$IC272,"")</f>
        <v/>
      </c>
      <c r="KA272" s="293" t="str">
        <f>IF(AND(ISNUMBER(KA$14),ISNUMBER(MATCH($IC272,DM$15:DM$313,0))),$IC272,"")</f>
        <v/>
      </c>
      <c r="KB272" s="293" t="str">
        <f>IF(AND(ISNUMBER(KB$14),ISNUMBER(MATCH($IC272,DN$15:DN$313,0))),$IC272,"")</f>
        <v/>
      </c>
      <c r="KC272" s="293" t="str">
        <f>IF(AND(ISNUMBER(KC$14),ISNUMBER(MATCH($IC272,DO$15:DO$313,0))),$IC272,"")</f>
        <v/>
      </c>
      <c r="KD272" s="293" t="str">
        <f>IF(AND(ISNUMBER(KD$14),ISNUMBER(MATCH($IC272,DP$15:DP$313,0))),$IC272,"")</f>
        <v/>
      </c>
      <c r="KE272" s="293" t="str">
        <f>IF(AND(ISNUMBER(KE$14),ISNUMBER(MATCH($IC272,DQ$15:DQ$313,0))),$IC272,"")</f>
        <v/>
      </c>
      <c r="KF272" s="293" t="str">
        <f>IF(AND(ISNUMBER(KF$14),ISNUMBER(MATCH($IC272,DR$15:DR$313,0))),$IC272,"")</f>
        <v/>
      </c>
      <c r="KG272" s="293" t="str">
        <f>IF(AND(ISNUMBER(KG$14),ISNUMBER(MATCH($IC272,DS$15:DS$313,0))),$IC272,"")</f>
        <v/>
      </c>
      <c r="KH272" s="293" t="str">
        <f>IF(AND(ISNUMBER(KH$14),ISNUMBER(MATCH($IC272,DT$15:DT$313,0))),$IC272,"")</f>
        <v/>
      </c>
      <c r="KI272" s="293" t="str">
        <f>IF(AND(ISNUMBER(KI$14),ISNUMBER(MATCH($IC272,DU$15:DU$313,0))),$IC272,"")</f>
        <v/>
      </c>
      <c r="KJ272" s="293" t="str">
        <f>IF(AND(ISNUMBER(KJ$14),ISNUMBER(MATCH($IC272,DV$15:DV$313,0))),$IC272,"")</f>
        <v/>
      </c>
      <c r="KK272" s="293" t="str">
        <f>IF(AND(ISNUMBER(KK$14),ISNUMBER(MATCH($IC272,DW$15:DW$313,0))),$IC272,"")</f>
        <v/>
      </c>
      <c r="KL272" s="293" t="str">
        <f>IF(AND(ISNUMBER(KL$14),ISNUMBER(MATCH($IC272,DX$15:DX$313,0))),$IC272,"")</f>
        <v/>
      </c>
      <c r="KM272" s="293" t="str">
        <f>IF(AND(ISNUMBER(KM$14),ISNUMBER(MATCH($IC272,DY$15:DY$313,0))),$IC272,"")</f>
        <v/>
      </c>
      <c r="KN272" s="293" t="str">
        <f>IF(AND(ISNUMBER(KN$14),ISNUMBER(MATCH($IC272,DZ$15:DZ$313,0))),$IC272,"")</f>
        <v/>
      </c>
      <c r="KO272" s="293" t="str">
        <f>IF(AND(ISNUMBER(KO$14),ISNUMBER(MATCH($IC272,EA$15:EA$313,0))),$IC272,"")</f>
        <v/>
      </c>
      <c r="KP272" s="293" t="str">
        <f>IF(AND(ISNUMBER(KP$14),ISNUMBER(MATCH($IC272,EB$15:EB$313,0))),$IC272,"")</f>
        <v/>
      </c>
      <c r="KQ272" s="293" t="str">
        <f>IF(AND(ISNUMBER(KQ$14),ISNUMBER(MATCH($IC272,EC$15:EC$313,0))),$IC272,"")</f>
        <v/>
      </c>
      <c r="KR272" s="293" t="str">
        <f>IF(AND(ISNUMBER(KR$14),ISNUMBER(MATCH($IC272,ED$15:ED$313,0))),$IC272,"")</f>
        <v/>
      </c>
      <c r="KS272" s="293" t="str">
        <f>IF(AND(ISNUMBER(KS$14),ISNUMBER(MATCH($IC272,EE$15:EE$313,0))),$IC272,"")</f>
        <v/>
      </c>
      <c r="KT272" s="293" t="str">
        <f>IF(AND(ISNUMBER(KT$14),ISNUMBER(MATCH($IC272,EF$15:EF$313,0))),$IC272,"")</f>
        <v/>
      </c>
      <c r="KU272" s="293" t="str">
        <f>IF(AND(ISNUMBER(KU$14),ISNUMBER(MATCH($IC272,EG$15:EG$313,0))),$IC272,"")</f>
        <v/>
      </c>
      <c r="KV272" s="293" t="str">
        <f>IF(AND(ISNUMBER(KV$14),ISNUMBER(MATCH($IC272,EH$15:EH$313,0))),$IC272,"")</f>
        <v/>
      </c>
      <c r="KW272" s="293" t="str">
        <f>IF(AND(ISNUMBER(KW$14),ISNUMBER(MATCH($IC272,EI$15:EI$313,0))),$IC272,"")</f>
        <v/>
      </c>
      <c r="KX272" s="293" t="str">
        <f>IF(AND(ISNUMBER(KX$14),ISNUMBER(MATCH($IC272,EJ$15:EJ$313,0))),$IC272,"")</f>
        <v/>
      </c>
      <c r="KY272" s="293" t="str">
        <f>IF(AND(ISNUMBER(KY$14),ISNUMBER(MATCH($IC272,EK$15:EK$313,0))),$IC272,"")</f>
        <v/>
      </c>
      <c r="KZ272" s="293"/>
      <c r="LA272" s="293"/>
      <c r="LB272" s="293"/>
      <c r="LC272" s="75">
        <f>COUNTIF(JX272:KY272,"="&amp;IC272)</f>
        <v>0</v>
      </c>
      <c r="LD272" s="71"/>
      <c r="LE272" s="71"/>
      <c r="LF272" s="71"/>
      <c r="LG272" s="71"/>
      <c r="LH272" s="71"/>
      <c r="LI272" s="71"/>
      <c r="LJ272" s="71"/>
      <c r="LK272" s="71"/>
      <c r="LL272" s="71"/>
      <c r="LM272" s="71"/>
      <c r="LN272" s="71"/>
      <c r="LO272" s="71"/>
      <c r="LP272" s="71"/>
      <c r="LQ272" s="71"/>
    </row>
    <row r="273" spans="1:329" ht="6.75" customHeight="1" x14ac:dyDescent="0.25">
      <c r="A273" s="80"/>
      <c r="B273" s="305">
        <f t="shared" ref="B273:B313" si="551">IF(C273="","",ROW()-$A$14)</f>
        <v>259</v>
      </c>
      <c r="C273" s="207" t="s">
        <v>873</v>
      </c>
      <c r="D273" s="207" t="s">
        <v>827</v>
      </c>
      <c r="E273" s="71"/>
      <c r="F273" s="260"/>
      <c r="G273" s="261"/>
      <c r="H273" s="262"/>
      <c r="I273" s="260"/>
      <c r="J273" s="261"/>
      <c r="K273" s="262"/>
      <c r="L273" s="260"/>
      <c r="M273" s="261"/>
      <c r="N273" s="262"/>
      <c r="O273" s="260"/>
      <c r="P273" s="261"/>
      <c r="Q273" s="262"/>
      <c r="R273" s="260"/>
      <c r="S273" s="261"/>
      <c r="T273" s="262"/>
      <c r="U273" s="260"/>
      <c r="V273" s="261"/>
      <c r="W273" s="262"/>
      <c r="X273" s="260"/>
      <c r="Y273" s="261"/>
      <c r="Z273" s="262"/>
      <c r="AA273" s="260"/>
      <c r="AB273" s="261"/>
      <c r="AC273" s="262"/>
      <c r="AD273" s="260"/>
      <c r="AE273" s="261"/>
      <c r="AF273" s="262"/>
      <c r="AG273" s="260"/>
      <c r="AH273" s="261"/>
      <c r="AI273" s="262"/>
      <c r="AJ273" s="260"/>
      <c r="AK273" s="261"/>
      <c r="AL273" s="262"/>
      <c r="AM273" s="260"/>
      <c r="AN273" s="261"/>
      <c r="AO273" s="262"/>
      <c r="AP273" s="283"/>
      <c r="AQ273" s="356"/>
      <c r="AR273" s="351"/>
      <c r="AS273" s="283"/>
      <c r="AT273" s="356"/>
      <c r="AU273" s="351"/>
      <c r="AV273" s="260"/>
      <c r="AW273" s="261"/>
      <c r="AX273" s="262"/>
      <c r="AY273" s="260"/>
      <c r="AZ273" s="261"/>
      <c r="BA273" s="262"/>
      <c r="BB273" s="260"/>
      <c r="BC273" s="261"/>
      <c r="BD273" s="262"/>
      <c r="BE273" s="260"/>
      <c r="BF273" s="261"/>
      <c r="BG273" s="262"/>
      <c r="BH273" s="260"/>
      <c r="BI273" s="261"/>
      <c r="BJ273" s="262"/>
      <c r="BK273" s="260"/>
      <c r="BL273" s="261"/>
      <c r="BM273" s="262"/>
      <c r="BN273" s="260"/>
      <c r="BO273" s="261"/>
      <c r="BP273" s="262"/>
      <c r="BQ273" s="260"/>
      <c r="BR273" s="261"/>
      <c r="BS273" s="262"/>
      <c r="BT273" s="260"/>
      <c r="BU273" s="261"/>
      <c r="BV273" s="262"/>
      <c r="BW273" s="260"/>
      <c r="BX273" s="261"/>
      <c r="BY273" s="262"/>
      <c r="BZ273" s="260"/>
      <c r="CA273" s="261"/>
      <c r="CB273" s="262"/>
      <c r="CC273" s="260"/>
      <c r="CD273" s="261"/>
      <c r="CE273" s="262"/>
      <c r="CF273" s="376" t="s">
        <v>2</v>
      </c>
      <c r="CG273" s="229"/>
      <c r="CH273" s="230"/>
      <c r="CI273" s="7" t="str">
        <f t="shared" si="457"/>
        <v/>
      </c>
      <c r="CJ273" s="7" t="str">
        <f t="shared" si="458"/>
        <v/>
      </c>
      <c r="CK273" s="7" t="str">
        <f t="shared" si="459"/>
        <v/>
      </c>
      <c r="CL273" s="7" t="str">
        <f t="shared" si="460"/>
        <v/>
      </c>
      <c r="CM273" s="7" t="str">
        <f t="shared" si="461"/>
        <v/>
      </c>
      <c r="CN273" s="7" t="str">
        <f t="shared" si="462"/>
        <v/>
      </c>
      <c r="CO273" s="7" t="str">
        <f t="shared" si="463"/>
        <v/>
      </c>
      <c r="CP273" s="7" t="str">
        <f t="shared" si="464"/>
        <v/>
      </c>
      <c r="CQ273" s="7" t="str">
        <f t="shared" si="465"/>
        <v/>
      </c>
      <c r="CR273" s="7" t="str">
        <f t="shared" si="466"/>
        <v/>
      </c>
      <c r="CS273" s="7" t="str">
        <f t="shared" si="467"/>
        <v/>
      </c>
      <c r="CT273" s="7" t="str">
        <f t="shared" si="468"/>
        <v/>
      </c>
      <c r="CU273" s="7" t="str">
        <f t="shared" si="469"/>
        <v/>
      </c>
      <c r="CV273" s="7" t="str">
        <f t="shared" si="470"/>
        <v/>
      </c>
      <c r="CW273" s="7" t="str">
        <f t="shared" si="471"/>
        <v/>
      </c>
      <c r="CX273" s="7" t="str">
        <f t="shared" si="472"/>
        <v/>
      </c>
      <c r="CY273" s="7" t="str">
        <f t="shared" si="473"/>
        <v/>
      </c>
      <c r="CZ273" s="7">
        <f t="shared" si="474"/>
        <v>32</v>
      </c>
      <c r="DA273" s="7">
        <f t="shared" si="475"/>
        <v>23</v>
      </c>
      <c r="DB273" s="7" t="str">
        <f t="shared" si="476"/>
        <v/>
      </c>
      <c r="DC273" s="7" t="str">
        <f t="shared" si="477"/>
        <v/>
      </c>
      <c r="DD273" s="7" t="str">
        <f t="shared" si="478"/>
        <v/>
      </c>
      <c r="DE273" s="7" t="str">
        <f t="shared" si="479"/>
        <v/>
      </c>
      <c r="DF273" s="7" t="str">
        <f t="shared" si="480"/>
        <v/>
      </c>
      <c r="DG273" s="7" t="str">
        <f t="shared" si="481"/>
        <v/>
      </c>
      <c r="DH273" s="7" t="str">
        <f t="shared" si="482"/>
        <v/>
      </c>
      <c r="DI273" s="65" t="s">
        <v>2</v>
      </c>
      <c r="DJ273" s="309" t="str">
        <f t="shared" si="483"/>
        <v>-</v>
      </c>
      <c r="DK273" s="309" t="str">
        <f t="shared" si="484"/>
        <v>-</v>
      </c>
      <c r="DL273" s="309" t="str">
        <f t="shared" si="485"/>
        <v>-</v>
      </c>
      <c r="DM273" s="309" t="str">
        <f t="shared" si="486"/>
        <v>-</v>
      </c>
      <c r="DN273" s="309" t="str">
        <f t="shared" si="487"/>
        <v>-</v>
      </c>
      <c r="DO273" s="309" t="str">
        <f t="shared" si="488"/>
        <v>-</v>
      </c>
      <c r="DP273" s="309" t="str">
        <f t="shared" si="489"/>
        <v>-</v>
      </c>
      <c r="DQ273" s="309" t="str">
        <f t="shared" si="490"/>
        <v>-</v>
      </c>
      <c r="DR273" s="309" t="str">
        <f t="shared" si="491"/>
        <v>-</v>
      </c>
      <c r="DS273" s="309" t="str">
        <f t="shared" si="492"/>
        <v>-</v>
      </c>
      <c r="DT273" s="309" t="str">
        <f t="shared" si="493"/>
        <v>-</v>
      </c>
      <c r="DU273" s="309" t="str">
        <f t="shared" si="494"/>
        <v>-</v>
      </c>
      <c r="DV273" s="309" t="str">
        <f t="shared" si="495"/>
        <v>-</v>
      </c>
      <c r="DW273" s="309" t="str">
        <f t="shared" si="496"/>
        <v>-</v>
      </c>
      <c r="DX273" s="309" t="str">
        <f t="shared" si="497"/>
        <v>-</v>
      </c>
      <c r="DY273" s="309" t="str">
        <f t="shared" si="498"/>
        <v>-</v>
      </c>
      <c r="DZ273" s="309" t="str">
        <f t="shared" si="499"/>
        <v>-</v>
      </c>
      <c r="EA273" s="309" t="str">
        <f t="shared" si="500"/>
        <v>chd_spd_R</v>
      </c>
      <c r="EB273" s="309" t="str">
        <f t="shared" si="501"/>
        <v>chd_spd_R</v>
      </c>
      <c r="EC273" s="309" t="str">
        <f t="shared" si="502"/>
        <v>-</v>
      </c>
      <c r="ED273" s="309" t="str">
        <f t="shared" si="503"/>
        <v>-</v>
      </c>
      <c r="EE273" s="309" t="str">
        <f t="shared" si="504"/>
        <v>-</v>
      </c>
      <c r="EF273" s="309" t="str">
        <f t="shared" si="505"/>
        <v>-</v>
      </c>
      <c r="EG273" s="309" t="str">
        <f t="shared" si="506"/>
        <v>-</v>
      </c>
      <c r="EH273" s="309" t="str">
        <f t="shared" si="507"/>
        <v>-</v>
      </c>
      <c r="EI273" s="309" t="str">
        <f t="shared" si="508"/>
        <v>-</v>
      </c>
      <c r="EJ273" s="7"/>
      <c r="EK273" s="7"/>
      <c r="EL273" s="7"/>
      <c r="EM273" s="34"/>
      <c r="EN273" s="66" t="str">
        <f t="shared" si="509"/>
        <v>-</v>
      </c>
      <c r="EO273" s="66" t="str">
        <f t="shared" si="510"/>
        <v>-</v>
      </c>
      <c r="EP273" s="66" t="str">
        <f t="shared" si="511"/>
        <v>-</v>
      </c>
      <c r="EQ273" s="66" t="str">
        <f t="shared" si="512"/>
        <v>-</v>
      </c>
      <c r="ER273" s="66" t="str">
        <f t="shared" si="513"/>
        <v>-</v>
      </c>
      <c r="ES273" s="66" t="str">
        <f t="shared" si="514"/>
        <v>-</v>
      </c>
      <c r="ET273" s="66" t="str">
        <f t="shared" si="515"/>
        <v>-</v>
      </c>
      <c r="EU273" s="66" t="str">
        <f t="shared" si="516"/>
        <v>-</v>
      </c>
      <c r="EV273" s="66" t="str">
        <f t="shared" si="517"/>
        <v>-</v>
      </c>
      <c r="EW273" s="66" t="str">
        <f t="shared" si="518"/>
        <v>-</v>
      </c>
      <c r="EX273" s="66" t="str">
        <f t="shared" si="519"/>
        <v>-</v>
      </c>
      <c r="EY273" s="66" t="str">
        <f t="shared" si="520"/>
        <v>-</v>
      </c>
      <c r="EZ273" s="66" t="str">
        <f t="shared" si="521"/>
        <v>-</v>
      </c>
      <c r="FA273" s="66" t="str">
        <f t="shared" si="522"/>
        <v>-</v>
      </c>
      <c r="FB273" s="66" t="str">
        <f t="shared" si="523"/>
        <v>-</v>
      </c>
      <c r="FC273" s="66" t="str">
        <f t="shared" si="524"/>
        <v>-</v>
      </c>
      <c r="FD273" s="66" t="str">
        <f t="shared" si="525"/>
        <v>-</v>
      </c>
      <c r="FE273" s="66" t="str">
        <f t="shared" si="526"/>
        <v>R</v>
      </c>
      <c r="FF273" s="66" t="str">
        <f t="shared" si="527"/>
        <v>R</v>
      </c>
      <c r="FG273" s="66" t="str">
        <f t="shared" si="528"/>
        <v>-</v>
      </c>
      <c r="FH273" s="66" t="str">
        <f t="shared" si="529"/>
        <v>-</v>
      </c>
      <c r="FI273" s="66" t="str">
        <f t="shared" si="530"/>
        <v>-</v>
      </c>
      <c r="FJ273" s="66" t="str">
        <f t="shared" si="531"/>
        <v>-</v>
      </c>
      <c r="FK273" s="66" t="str">
        <f t="shared" si="532"/>
        <v>-</v>
      </c>
      <c r="FL273" s="66" t="str">
        <f t="shared" si="533"/>
        <v>-</v>
      </c>
      <c r="FM273" s="66" t="str">
        <f t="shared" si="534"/>
        <v>-</v>
      </c>
      <c r="FN273" s="7"/>
      <c r="FO273" s="7"/>
      <c r="FP273" s="7"/>
      <c r="FQ273" s="97"/>
      <c r="FR273" s="71"/>
      <c r="FS273" s="7">
        <f>IF(ISNUMBER(INDEX($CI$15:$DI$314,$B273,GC$5)),MAX(FS$14:FS272)+1,0)</f>
        <v>0</v>
      </c>
      <c r="FT273" s="7" t="str">
        <f t="shared" si="535"/>
        <v/>
      </c>
      <c r="FU273" s="7" t="str">
        <f t="shared" si="536"/>
        <v/>
      </c>
      <c r="FV273" s="291">
        <f t="shared" si="537"/>
        <v>259</v>
      </c>
      <c r="FW273" s="291" t="str">
        <f t="shared" si="538"/>
        <v/>
      </c>
      <c r="FX273" s="291"/>
      <c r="FY273" s="85" t="str">
        <f t="shared" si="539"/>
        <v/>
      </c>
      <c r="FZ273" s="338">
        <f t="shared" si="540"/>
        <v>0</v>
      </c>
      <c r="GA273" s="316" t="str">
        <f t="shared" si="541"/>
        <v/>
      </c>
      <c r="GB273" s="28" t="str">
        <f>IF(GA273="","",IF(GA273=GA312,1,""))</f>
        <v/>
      </c>
      <c r="GC273" s="243"/>
      <c r="GD273" s="72"/>
      <c r="GE273" s="72"/>
      <c r="GF273" s="72"/>
      <c r="GG273" s="72"/>
      <c r="GH273" s="72"/>
      <c r="GI273" s="72"/>
      <c r="GJ273" s="72"/>
      <c r="GK273" s="72"/>
      <c r="GL273" s="72"/>
      <c r="GM273" s="72"/>
      <c r="GN273" s="72"/>
      <c r="GO273" s="72"/>
      <c r="GP273" s="72"/>
      <c r="GQ273" s="72"/>
      <c r="GR273" s="339" t="str">
        <f>IF(ISNUMBER(IF273),INDEX($GA$15:$GA$313,MATCH(IF273,$IE$15:$IE$190,0),1),"")</f>
        <v/>
      </c>
      <c r="GS273" s="341" t="str">
        <f t="shared" si="543"/>
        <v/>
      </c>
      <c r="GT273" s="340" t="str">
        <f t="shared" si="544"/>
        <v/>
      </c>
      <c r="GU273" s="72"/>
      <c r="GV273" s="72"/>
      <c r="GW273" s="72"/>
      <c r="GX273" s="72"/>
      <c r="GY273" s="72"/>
      <c r="GZ273" s="71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293">
        <f>IF(HA273&lt;&gt;"",MAX(HN$14:HN272)+1,0)</f>
        <v>0</v>
      </c>
      <c r="HO273" s="293">
        <f>IF(HB273&lt;&gt;"",MAX(HO$14:HO272)+1,0)</f>
        <v>0</v>
      </c>
      <c r="HP273" s="293">
        <f>IF(HC273&lt;&gt;"",MAX(HP$14:HP272)+1,0)</f>
        <v>0</v>
      </c>
      <c r="HQ273" s="293">
        <f>IF(HD273&lt;&gt;"",MAX(HQ$14:HQ272)+1,0)</f>
        <v>0</v>
      </c>
      <c r="HR273" s="293">
        <f>IF(HE273&lt;&gt;"",MAX(HR$14:HR272)+1,0)</f>
        <v>0</v>
      </c>
      <c r="HS273" s="293">
        <f>IF(HF273&lt;&gt;"",MAX(HS$14:HS272)+1,0)</f>
        <v>0</v>
      </c>
      <c r="HT273" s="293">
        <f>IF(HG273&lt;&gt;"",MAX(HT$14:HT272)+1,0)</f>
        <v>0</v>
      </c>
      <c r="HU273" s="293">
        <f>IF(HH273&lt;&gt;"",MAX(HU$14:HU272)+1,0)</f>
        <v>0</v>
      </c>
      <c r="HV273" s="293">
        <f>IF(HI273&lt;&gt;"",MAX(HV$14:HV272)+1,0)</f>
        <v>0</v>
      </c>
      <c r="HW273" s="293">
        <f>IF(HJ273&lt;&gt;"",MAX(HW$14:HW272)+1,0)</f>
        <v>0</v>
      </c>
      <c r="HX273" s="293">
        <f>IF(HK273&lt;&gt;"",MAX(HX$14:HX272)+1,0)</f>
        <v>0</v>
      </c>
      <c r="HY273" s="293">
        <f>IF(HL273&lt;&gt;"",MAX(HY$14:HY272)+1,0)</f>
        <v>0</v>
      </c>
      <c r="HZ273" s="75" t="str">
        <f t="shared" si="545"/>
        <v/>
      </c>
      <c r="IA273" s="75" t="str">
        <f t="shared" si="546"/>
        <v/>
      </c>
      <c r="IB273" s="75" t="str">
        <f t="shared" si="547"/>
        <v/>
      </c>
      <c r="IC273" s="75" t="str">
        <f t="shared" si="548"/>
        <v/>
      </c>
      <c r="ID273" s="395" t="str">
        <f t="shared" si="549"/>
        <v/>
      </c>
      <c r="IE273" s="394">
        <f>IF(ISNUMBER(MATCH(GA273,$IC$15:$IC$313,0)),0,MAX(IE$14:IE272)+1)</f>
        <v>0</v>
      </c>
      <c r="IF273" s="394" t="str">
        <f t="shared" si="550"/>
        <v/>
      </c>
      <c r="IG273" s="383"/>
      <c r="IH273" s="80"/>
      <c r="II273" s="19"/>
      <c r="IJ273" s="282"/>
      <c r="IK273" s="71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  <c r="IW273" s="19"/>
      <c r="IX273" s="19"/>
      <c r="IY273" s="19"/>
      <c r="IZ273" s="19"/>
      <c r="JW273" s="71"/>
      <c r="JX273" s="293" t="str">
        <f>IF(AND(ISNUMBER(JX$14),ISNUMBER(MATCH($IC273,DJ$15:DJ$313,0))),$IC273,"")</f>
        <v/>
      </c>
      <c r="JY273" s="293" t="str">
        <f>IF(AND(ISNUMBER(JY$14),ISNUMBER(MATCH($IC273,DK$15:DK$313,0))),$IC273,"")</f>
        <v/>
      </c>
      <c r="JZ273" s="293" t="str">
        <f>IF(AND(ISNUMBER(JZ$14),ISNUMBER(MATCH($IC273,DL$15:DL$313,0))),$IC273,"")</f>
        <v/>
      </c>
      <c r="KA273" s="293" t="str">
        <f>IF(AND(ISNUMBER(KA$14),ISNUMBER(MATCH($IC273,DM$15:DM$313,0))),$IC273,"")</f>
        <v/>
      </c>
      <c r="KB273" s="293" t="str">
        <f>IF(AND(ISNUMBER(KB$14),ISNUMBER(MATCH($IC273,DN$15:DN$313,0))),$IC273,"")</f>
        <v/>
      </c>
      <c r="KC273" s="293" t="str">
        <f>IF(AND(ISNUMBER(KC$14),ISNUMBER(MATCH($IC273,DO$15:DO$313,0))),$IC273,"")</f>
        <v/>
      </c>
      <c r="KD273" s="293" t="str">
        <f>IF(AND(ISNUMBER(KD$14),ISNUMBER(MATCH($IC273,DP$15:DP$313,0))),$IC273,"")</f>
        <v/>
      </c>
      <c r="KE273" s="293" t="str">
        <f>IF(AND(ISNUMBER(KE$14),ISNUMBER(MATCH($IC273,DQ$15:DQ$313,0))),$IC273,"")</f>
        <v/>
      </c>
      <c r="KF273" s="293" t="str">
        <f>IF(AND(ISNUMBER(KF$14),ISNUMBER(MATCH($IC273,DR$15:DR$313,0))),$IC273,"")</f>
        <v/>
      </c>
      <c r="KG273" s="293" t="str">
        <f>IF(AND(ISNUMBER(KG$14),ISNUMBER(MATCH($IC273,DS$15:DS$313,0))),$IC273,"")</f>
        <v/>
      </c>
      <c r="KH273" s="293" t="str">
        <f>IF(AND(ISNUMBER(KH$14),ISNUMBER(MATCH($IC273,DT$15:DT$313,0))),$IC273,"")</f>
        <v/>
      </c>
      <c r="KI273" s="293" t="str">
        <f>IF(AND(ISNUMBER(KI$14),ISNUMBER(MATCH($IC273,DU$15:DU$313,0))),$IC273,"")</f>
        <v/>
      </c>
      <c r="KJ273" s="293" t="str">
        <f>IF(AND(ISNUMBER(KJ$14),ISNUMBER(MATCH($IC273,DV$15:DV$313,0))),$IC273,"")</f>
        <v/>
      </c>
      <c r="KK273" s="293" t="str">
        <f>IF(AND(ISNUMBER(KK$14),ISNUMBER(MATCH($IC273,DW$15:DW$313,0))),$IC273,"")</f>
        <v/>
      </c>
      <c r="KL273" s="293" t="str">
        <f>IF(AND(ISNUMBER(KL$14),ISNUMBER(MATCH($IC273,DX$15:DX$313,0))),$IC273,"")</f>
        <v/>
      </c>
      <c r="KM273" s="293" t="str">
        <f>IF(AND(ISNUMBER(KM$14),ISNUMBER(MATCH($IC273,DY$15:DY$313,0))),$IC273,"")</f>
        <v/>
      </c>
      <c r="KN273" s="293" t="str">
        <f>IF(AND(ISNUMBER(KN$14),ISNUMBER(MATCH($IC273,DZ$15:DZ$313,0))),$IC273,"")</f>
        <v/>
      </c>
      <c r="KO273" s="293" t="str">
        <f>IF(AND(ISNUMBER(KO$14),ISNUMBER(MATCH($IC273,EA$15:EA$313,0))),$IC273,"")</f>
        <v/>
      </c>
      <c r="KP273" s="293" t="str">
        <f>IF(AND(ISNUMBER(KP$14),ISNUMBER(MATCH($IC273,EB$15:EB$313,0))),$IC273,"")</f>
        <v/>
      </c>
      <c r="KQ273" s="293" t="str">
        <f>IF(AND(ISNUMBER(KQ$14),ISNUMBER(MATCH($IC273,EC$15:EC$313,0))),$IC273,"")</f>
        <v/>
      </c>
      <c r="KR273" s="293" t="str">
        <f>IF(AND(ISNUMBER(KR$14),ISNUMBER(MATCH($IC273,ED$15:ED$313,0))),$IC273,"")</f>
        <v/>
      </c>
      <c r="KS273" s="293" t="str">
        <f>IF(AND(ISNUMBER(KS$14),ISNUMBER(MATCH($IC273,EE$15:EE$313,0))),$IC273,"")</f>
        <v/>
      </c>
      <c r="KT273" s="293" t="str">
        <f>IF(AND(ISNUMBER(KT$14),ISNUMBER(MATCH($IC273,EF$15:EF$313,0))),$IC273,"")</f>
        <v/>
      </c>
      <c r="KU273" s="293" t="str">
        <f>IF(AND(ISNUMBER(KU$14),ISNUMBER(MATCH($IC273,EG$15:EG$313,0))),$IC273,"")</f>
        <v/>
      </c>
      <c r="KV273" s="293" t="str">
        <f>IF(AND(ISNUMBER(KV$14),ISNUMBER(MATCH($IC273,EH$15:EH$313,0))),$IC273,"")</f>
        <v/>
      </c>
      <c r="KW273" s="293" t="str">
        <f>IF(AND(ISNUMBER(KW$14),ISNUMBER(MATCH($IC273,EI$15:EI$313,0))),$IC273,"")</f>
        <v/>
      </c>
      <c r="KX273" s="293" t="str">
        <f>IF(AND(ISNUMBER(KX$14),ISNUMBER(MATCH($IC273,EJ$15:EJ$313,0))),$IC273,"")</f>
        <v/>
      </c>
      <c r="KY273" s="293" t="str">
        <f>IF(AND(ISNUMBER(KY$14),ISNUMBER(MATCH($IC273,EK$15:EK$313,0))),$IC273,"")</f>
        <v/>
      </c>
      <c r="KZ273" s="293"/>
      <c r="LA273" s="293"/>
      <c r="LB273" s="293"/>
      <c r="LC273" s="75">
        <f>COUNTIF(JX273:KY273,"="&amp;IC273)</f>
        <v>0</v>
      </c>
      <c r="LD273" s="71"/>
      <c r="LE273" s="71"/>
      <c r="LF273" s="71"/>
      <c r="LG273" s="71"/>
      <c r="LH273" s="71"/>
      <c r="LI273" s="71"/>
      <c r="LJ273" s="71"/>
      <c r="LK273" s="71"/>
      <c r="LL273" s="71"/>
      <c r="LM273" s="71"/>
      <c r="LN273" s="71"/>
      <c r="LO273" s="71"/>
      <c r="LP273" s="71"/>
      <c r="LQ273" s="71"/>
    </row>
    <row r="274" spans="1:329" ht="6.75" customHeight="1" x14ac:dyDescent="0.25">
      <c r="A274" s="80"/>
      <c r="B274" s="305">
        <f t="shared" si="551"/>
        <v>260</v>
      </c>
      <c r="C274" s="207" t="s">
        <v>872</v>
      </c>
      <c r="D274" s="207" t="s">
        <v>828</v>
      </c>
      <c r="E274" s="71"/>
      <c r="F274" s="260"/>
      <c r="G274" s="261"/>
      <c r="H274" s="262"/>
      <c r="I274" s="260"/>
      <c r="J274" s="261"/>
      <c r="K274" s="262"/>
      <c r="L274" s="260"/>
      <c r="M274" s="261"/>
      <c r="N274" s="262"/>
      <c r="O274" s="260"/>
      <c r="P274" s="261"/>
      <c r="Q274" s="262"/>
      <c r="R274" s="260"/>
      <c r="S274" s="261"/>
      <c r="T274" s="262"/>
      <c r="U274" s="260"/>
      <c r="V274" s="261"/>
      <c r="W274" s="262"/>
      <c r="X274" s="260"/>
      <c r="Y274" s="261"/>
      <c r="Z274" s="262"/>
      <c r="AA274" s="260"/>
      <c r="AB274" s="261"/>
      <c r="AC274" s="262"/>
      <c r="AD274" s="260"/>
      <c r="AE274" s="261"/>
      <c r="AF274" s="262"/>
      <c r="AG274" s="260"/>
      <c r="AH274" s="261"/>
      <c r="AI274" s="262"/>
      <c r="AJ274" s="260"/>
      <c r="AK274" s="261"/>
      <c r="AL274" s="262"/>
      <c r="AM274" s="260"/>
      <c r="AN274" s="261"/>
      <c r="AO274" s="262"/>
      <c r="AP274" s="283"/>
      <c r="AQ274" s="356"/>
      <c r="AR274" s="351"/>
      <c r="AS274" s="283"/>
      <c r="AT274" s="356"/>
      <c r="AU274" s="351"/>
      <c r="AV274" s="260"/>
      <c r="AW274" s="261"/>
      <c r="AX274" s="262"/>
      <c r="AY274" s="260"/>
      <c r="AZ274" s="261"/>
      <c r="BA274" s="262"/>
      <c r="BB274" s="260"/>
      <c r="BC274" s="261"/>
      <c r="BD274" s="262"/>
      <c r="BE274" s="260"/>
      <c r="BF274" s="261"/>
      <c r="BG274" s="262"/>
      <c r="BH274" s="260"/>
      <c r="BI274" s="261"/>
      <c r="BJ274" s="262"/>
      <c r="BK274" s="260"/>
      <c r="BL274" s="261"/>
      <c r="BM274" s="262"/>
      <c r="BN274" s="260"/>
      <c r="BO274" s="261"/>
      <c r="BP274" s="262"/>
      <c r="BQ274" s="260"/>
      <c r="BR274" s="261"/>
      <c r="BS274" s="262"/>
      <c r="BT274" s="260"/>
      <c r="BU274" s="261"/>
      <c r="BV274" s="262"/>
      <c r="BW274" s="260"/>
      <c r="BX274" s="261"/>
      <c r="BY274" s="262"/>
      <c r="BZ274" s="260"/>
      <c r="CA274" s="261"/>
      <c r="CB274" s="262"/>
      <c r="CC274" s="260"/>
      <c r="CD274" s="261"/>
      <c r="CE274" s="262"/>
      <c r="CF274" s="376" t="s">
        <v>2</v>
      </c>
      <c r="CG274" s="229"/>
      <c r="CH274" s="230"/>
      <c r="CI274" s="7" t="str">
        <f t="shared" si="457"/>
        <v/>
      </c>
      <c r="CJ274" s="7" t="str">
        <f t="shared" si="458"/>
        <v/>
      </c>
      <c r="CK274" s="7" t="str">
        <f t="shared" si="459"/>
        <v/>
      </c>
      <c r="CL274" s="7" t="str">
        <f t="shared" si="460"/>
        <v/>
      </c>
      <c r="CM274" s="7" t="str">
        <f t="shared" si="461"/>
        <v/>
      </c>
      <c r="CN274" s="7" t="str">
        <f t="shared" si="462"/>
        <v/>
      </c>
      <c r="CO274" s="7" t="str">
        <f t="shared" si="463"/>
        <v/>
      </c>
      <c r="CP274" s="7" t="str">
        <f t="shared" si="464"/>
        <v/>
      </c>
      <c r="CQ274" s="7" t="str">
        <f t="shared" si="465"/>
        <v/>
      </c>
      <c r="CR274" s="7" t="str">
        <f t="shared" si="466"/>
        <v/>
      </c>
      <c r="CS274" s="7" t="str">
        <f t="shared" si="467"/>
        <v/>
      </c>
      <c r="CT274" s="7" t="str">
        <f t="shared" si="468"/>
        <v/>
      </c>
      <c r="CU274" s="7" t="str">
        <f t="shared" si="469"/>
        <v/>
      </c>
      <c r="CV274" s="7" t="str">
        <f t="shared" si="470"/>
        <v/>
      </c>
      <c r="CW274" s="7" t="str">
        <f t="shared" si="471"/>
        <v/>
      </c>
      <c r="CX274" s="7" t="str">
        <f t="shared" si="472"/>
        <v/>
      </c>
      <c r="CY274" s="7" t="str">
        <f t="shared" si="473"/>
        <v/>
      </c>
      <c r="CZ274" s="7">
        <f t="shared" si="474"/>
        <v>33</v>
      </c>
      <c r="DA274" s="7">
        <f t="shared" si="475"/>
        <v>24</v>
      </c>
      <c r="DB274" s="7" t="str">
        <f t="shared" si="476"/>
        <v/>
      </c>
      <c r="DC274" s="7" t="str">
        <f t="shared" si="477"/>
        <v/>
      </c>
      <c r="DD274" s="7" t="str">
        <f t="shared" si="478"/>
        <v/>
      </c>
      <c r="DE274" s="7" t="str">
        <f t="shared" si="479"/>
        <v/>
      </c>
      <c r="DF274" s="7" t="str">
        <f t="shared" si="480"/>
        <v/>
      </c>
      <c r="DG274" s="7" t="str">
        <f t="shared" si="481"/>
        <v/>
      </c>
      <c r="DH274" s="7" t="str">
        <f t="shared" si="482"/>
        <v/>
      </c>
      <c r="DI274" s="65" t="s">
        <v>2</v>
      </c>
      <c r="DJ274" s="309" t="str">
        <f t="shared" si="483"/>
        <v>-</v>
      </c>
      <c r="DK274" s="309" t="str">
        <f t="shared" si="484"/>
        <v>-</v>
      </c>
      <c r="DL274" s="309" t="str">
        <f t="shared" si="485"/>
        <v>-</v>
      </c>
      <c r="DM274" s="309" t="str">
        <f t="shared" si="486"/>
        <v>-</v>
      </c>
      <c r="DN274" s="309" t="str">
        <f t="shared" si="487"/>
        <v>-</v>
      </c>
      <c r="DO274" s="309" t="str">
        <f t="shared" si="488"/>
        <v>-</v>
      </c>
      <c r="DP274" s="309" t="str">
        <f t="shared" si="489"/>
        <v>-</v>
      </c>
      <c r="DQ274" s="309" t="str">
        <f t="shared" si="490"/>
        <v>-</v>
      </c>
      <c r="DR274" s="309" t="str">
        <f t="shared" si="491"/>
        <v>-</v>
      </c>
      <c r="DS274" s="309" t="str">
        <f t="shared" si="492"/>
        <v>-</v>
      </c>
      <c r="DT274" s="309" t="str">
        <f t="shared" si="493"/>
        <v>-</v>
      </c>
      <c r="DU274" s="309" t="str">
        <f t="shared" si="494"/>
        <v>-</v>
      </c>
      <c r="DV274" s="309" t="str">
        <f t="shared" si="495"/>
        <v>-</v>
      </c>
      <c r="DW274" s="309" t="str">
        <f t="shared" si="496"/>
        <v>-</v>
      </c>
      <c r="DX274" s="309" t="str">
        <f t="shared" si="497"/>
        <v>-</v>
      </c>
      <c r="DY274" s="309" t="str">
        <f t="shared" si="498"/>
        <v>-</v>
      </c>
      <c r="DZ274" s="309" t="str">
        <f t="shared" si="499"/>
        <v>-</v>
      </c>
      <c r="EA274" s="309" t="str">
        <f t="shared" si="500"/>
        <v>chd_spd_L</v>
      </c>
      <c r="EB274" s="309" t="str">
        <f t="shared" si="501"/>
        <v>chd_spd_L</v>
      </c>
      <c r="EC274" s="309" t="str">
        <f t="shared" si="502"/>
        <v>-</v>
      </c>
      <c r="ED274" s="309" t="str">
        <f t="shared" si="503"/>
        <v>-</v>
      </c>
      <c r="EE274" s="309" t="str">
        <f t="shared" si="504"/>
        <v>-</v>
      </c>
      <c r="EF274" s="309" t="str">
        <f t="shared" si="505"/>
        <v>-</v>
      </c>
      <c r="EG274" s="309" t="str">
        <f t="shared" si="506"/>
        <v>-</v>
      </c>
      <c r="EH274" s="309" t="str">
        <f t="shared" si="507"/>
        <v>-</v>
      </c>
      <c r="EI274" s="309" t="str">
        <f t="shared" si="508"/>
        <v>-</v>
      </c>
      <c r="EJ274" s="7"/>
      <c r="EK274" s="7"/>
      <c r="EL274" s="7"/>
      <c r="EM274" s="34"/>
      <c r="EN274" s="66" t="str">
        <f t="shared" si="509"/>
        <v>-</v>
      </c>
      <c r="EO274" s="66" t="str">
        <f t="shared" si="510"/>
        <v>-</v>
      </c>
      <c r="EP274" s="66" t="str">
        <f t="shared" si="511"/>
        <v>-</v>
      </c>
      <c r="EQ274" s="66" t="str">
        <f t="shared" si="512"/>
        <v>-</v>
      </c>
      <c r="ER274" s="66" t="str">
        <f t="shared" si="513"/>
        <v>-</v>
      </c>
      <c r="ES274" s="66" t="str">
        <f t="shared" si="514"/>
        <v>-</v>
      </c>
      <c r="ET274" s="66" t="str">
        <f t="shared" si="515"/>
        <v>-</v>
      </c>
      <c r="EU274" s="66" t="str">
        <f t="shared" si="516"/>
        <v>-</v>
      </c>
      <c r="EV274" s="66" t="str">
        <f t="shared" si="517"/>
        <v>-</v>
      </c>
      <c r="EW274" s="66" t="str">
        <f t="shared" si="518"/>
        <v>-</v>
      </c>
      <c r="EX274" s="66" t="str">
        <f t="shared" si="519"/>
        <v>-</v>
      </c>
      <c r="EY274" s="66" t="str">
        <f t="shared" si="520"/>
        <v>-</v>
      </c>
      <c r="EZ274" s="66" t="str">
        <f t="shared" si="521"/>
        <v>-</v>
      </c>
      <c r="FA274" s="66" t="str">
        <f t="shared" si="522"/>
        <v>-</v>
      </c>
      <c r="FB274" s="66" t="str">
        <f t="shared" si="523"/>
        <v>-</v>
      </c>
      <c r="FC274" s="66" t="str">
        <f t="shared" si="524"/>
        <v>-</v>
      </c>
      <c r="FD274" s="66" t="str">
        <f t="shared" si="525"/>
        <v>-</v>
      </c>
      <c r="FE274" s="66" t="str">
        <f t="shared" si="526"/>
        <v>L</v>
      </c>
      <c r="FF274" s="66" t="str">
        <f t="shared" si="527"/>
        <v>L</v>
      </c>
      <c r="FG274" s="66" t="str">
        <f t="shared" si="528"/>
        <v>-</v>
      </c>
      <c r="FH274" s="66" t="str">
        <f t="shared" si="529"/>
        <v>-</v>
      </c>
      <c r="FI274" s="66" t="str">
        <f t="shared" si="530"/>
        <v>-</v>
      </c>
      <c r="FJ274" s="66" t="str">
        <f t="shared" si="531"/>
        <v>-</v>
      </c>
      <c r="FK274" s="66" t="str">
        <f t="shared" si="532"/>
        <v>-</v>
      </c>
      <c r="FL274" s="66" t="str">
        <f t="shared" si="533"/>
        <v>-</v>
      </c>
      <c r="FM274" s="66" t="str">
        <f t="shared" si="534"/>
        <v>-</v>
      </c>
      <c r="FN274" s="7"/>
      <c r="FO274" s="7"/>
      <c r="FP274" s="7"/>
      <c r="FQ274" s="97"/>
      <c r="FR274" s="71"/>
      <c r="FS274" s="7">
        <f>IF(ISNUMBER(INDEX($CI$15:$DI$314,$B274,GC$5)),MAX(FS$14:FS273)+1,0)</f>
        <v>0</v>
      </c>
      <c r="FT274" s="7" t="str">
        <f t="shared" si="535"/>
        <v/>
      </c>
      <c r="FU274" s="7" t="str">
        <f t="shared" si="536"/>
        <v/>
      </c>
      <c r="FV274" s="291">
        <f t="shared" si="537"/>
        <v>260</v>
      </c>
      <c r="FW274" s="291" t="str">
        <f t="shared" ref="FW274:FW312" si="552">IF(ISNUMBER(FU274),B274,"")</f>
        <v/>
      </c>
      <c r="FX274" s="291"/>
      <c r="FY274" s="85" t="str">
        <f t="shared" si="539"/>
        <v/>
      </c>
      <c r="FZ274" s="338">
        <f t="shared" si="540"/>
        <v>0</v>
      </c>
      <c r="GA274" s="316" t="str">
        <f t="shared" si="541"/>
        <v/>
      </c>
      <c r="GB274" s="28" t="str">
        <f>IF(GA274="","",IF(GA274=#REF!,1,""))</f>
        <v/>
      </c>
      <c r="GC274" s="243"/>
      <c r="GD274" s="72"/>
      <c r="GE274" s="72"/>
      <c r="GF274" s="72"/>
      <c r="GG274" s="72"/>
      <c r="GH274" s="72"/>
      <c r="GI274" s="72"/>
      <c r="GJ274" s="72"/>
      <c r="GK274" s="72"/>
      <c r="GL274" s="72"/>
      <c r="GM274" s="72"/>
      <c r="GN274" s="72"/>
      <c r="GO274" s="72"/>
      <c r="GP274" s="72"/>
      <c r="GQ274" s="72"/>
      <c r="GR274" s="339" t="str">
        <f>IF(ISNUMBER(IF274),INDEX($GA$15:$GA$313,MATCH(IF274,$IE$15:$IE$190,0),1),"")</f>
        <v/>
      </c>
      <c r="GS274" s="341" t="str">
        <f t="shared" si="543"/>
        <v/>
      </c>
      <c r="GT274" s="340" t="str">
        <f t="shared" si="544"/>
        <v/>
      </c>
      <c r="GU274" s="72"/>
      <c r="GV274" s="72"/>
      <c r="GW274" s="72"/>
      <c r="GX274" s="72"/>
      <c r="GY274" s="72"/>
      <c r="GZ274" s="71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293">
        <f>IF(HA274&lt;&gt;"",MAX(HN$14:HN273)+1,0)</f>
        <v>0</v>
      </c>
      <c r="HO274" s="293">
        <f>IF(HB274&lt;&gt;"",MAX(HO$14:HO273)+1,0)</f>
        <v>0</v>
      </c>
      <c r="HP274" s="293">
        <f>IF(HC274&lt;&gt;"",MAX(HP$14:HP273)+1,0)</f>
        <v>0</v>
      </c>
      <c r="HQ274" s="293">
        <f>IF(HD274&lt;&gt;"",MAX(HQ$14:HQ273)+1,0)</f>
        <v>0</v>
      </c>
      <c r="HR274" s="293">
        <f>IF(HE274&lt;&gt;"",MAX(HR$14:HR273)+1,0)</f>
        <v>0</v>
      </c>
      <c r="HS274" s="293">
        <f>IF(HF274&lt;&gt;"",MAX(HS$14:HS273)+1,0)</f>
        <v>0</v>
      </c>
      <c r="HT274" s="293">
        <f>IF(HG274&lt;&gt;"",MAX(HT$14:HT273)+1,0)</f>
        <v>0</v>
      </c>
      <c r="HU274" s="293">
        <f>IF(HH274&lt;&gt;"",MAX(HU$14:HU273)+1,0)</f>
        <v>0</v>
      </c>
      <c r="HV274" s="293">
        <f>IF(HI274&lt;&gt;"",MAX(HV$14:HV273)+1,0)</f>
        <v>0</v>
      </c>
      <c r="HW274" s="293">
        <f>IF(HJ274&lt;&gt;"",MAX(HW$14:HW273)+1,0)</f>
        <v>0</v>
      </c>
      <c r="HX274" s="293">
        <f>IF(HK274&lt;&gt;"",MAX(HX$14:HX273)+1,0)</f>
        <v>0</v>
      </c>
      <c r="HY274" s="293">
        <f>IF(HL274&lt;&gt;"",MAX(HY$14:HY273)+1,0)</f>
        <v>0</v>
      </c>
      <c r="HZ274" s="75" t="str">
        <f t="shared" si="545"/>
        <v/>
      </c>
      <c r="IA274" s="75" t="str">
        <f t="shared" si="546"/>
        <v/>
      </c>
      <c r="IB274" s="75" t="str">
        <f t="shared" si="547"/>
        <v/>
      </c>
      <c r="IC274" s="75" t="str">
        <f t="shared" si="548"/>
        <v/>
      </c>
      <c r="ID274" s="395" t="str">
        <f t="shared" si="549"/>
        <v/>
      </c>
      <c r="IE274" s="394">
        <f>IF(ISNUMBER(MATCH(GA274,$IC$15:$IC$313,0)),0,MAX(IE$14:IE273)+1)</f>
        <v>0</v>
      </c>
      <c r="IF274" s="394" t="str">
        <f t="shared" si="550"/>
        <v/>
      </c>
      <c r="IG274" s="383"/>
      <c r="IH274" s="80"/>
      <c r="II274" s="19"/>
      <c r="IJ274" s="282"/>
      <c r="IK274" s="71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  <c r="IW274" s="19"/>
      <c r="IX274" s="19"/>
      <c r="IY274" s="19"/>
      <c r="IZ274" s="19"/>
      <c r="JW274" s="71"/>
      <c r="JX274" s="293" t="str">
        <f>IF(AND(ISNUMBER(JX$14),ISNUMBER(MATCH($IC274,DJ$15:DJ$313,0))),$IC274,"")</f>
        <v/>
      </c>
      <c r="JY274" s="293" t="str">
        <f>IF(AND(ISNUMBER(JY$14),ISNUMBER(MATCH($IC274,DK$15:DK$313,0))),$IC274,"")</f>
        <v/>
      </c>
      <c r="JZ274" s="293" t="str">
        <f>IF(AND(ISNUMBER(JZ$14),ISNUMBER(MATCH($IC274,DL$15:DL$313,0))),$IC274,"")</f>
        <v/>
      </c>
      <c r="KA274" s="293" t="str">
        <f>IF(AND(ISNUMBER(KA$14),ISNUMBER(MATCH($IC274,DM$15:DM$313,0))),$IC274,"")</f>
        <v/>
      </c>
      <c r="KB274" s="293" t="str">
        <f>IF(AND(ISNUMBER(KB$14),ISNUMBER(MATCH($IC274,DN$15:DN$313,0))),$IC274,"")</f>
        <v/>
      </c>
      <c r="KC274" s="293" t="str">
        <f>IF(AND(ISNUMBER(KC$14),ISNUMBER(MATCH($IC274,DO$15:DO$313,0))),$IC274,"")</f>
        <v/>
      </c>
      <c r="KD274" s="293" t="str">
        <f>IF(AND(ISNUMBER(KD$14),ISNUMBER(MATCH($IC274,DP$15:DP$313,0))),$IC274,"")</f>
        <v/>
      </c>
      <c r="KE274" s="293" t="str">
        <f>IF(AND(ISNUMBER(KE$14),ISNUMBER(MATCH($IC274,DQ$15:DQ$313,0))),$IC274,"")</f>
        <v/>
      </c>
      <c r="KF274" s="293" t="str">
        <f>IF(AND(ISNUMBER(KF$14),ISNUMBER(MATCH($IC274,DR$15:DR$313,0))),$IC274,"")</f>
        <v/>
      </c>
      <c r="KG274" s="293" t="str">
        <f>IF(AND(ISNUMBER(KG$14),ISNUMBER(MATCH($IC274,DS$15:DS$313,0))),$IC274,"")</f>
        <v/>
      </c>
      <c r="KH274" s="293" t="str">
        <f>IF(AND(ISNUMBER(KH$14),ISNUMBER(MATCH($IC274,DT$15:DT$313,0))),$IC274,"")</f>
        <v/>
      </c>
      <c r="KI274" s="293" t="str">
        <f>IF(AND(ISNUMBER(KI$14),ISNUMBER(MATCH($IC274,DU$15:DU$313,0))),$IC274,"")</f>
        <v/>
      </c>
      <c r="KJ274" s="293" t="str">
        <f>IF(AND(ISNUMBER(KJ$14),ISNUMBER(MATCH($IC274,DV$15:DV$313,0))),$IC274,"")</f>
        <v/>
      </c>
      <c r="KK274" s="293" t="str">
        <f>IF(AND(ISNUMBER(KK$14),ISNUMBER(MATCH($IC274,DW$15:DW$313,0))),$IC274,"")</f>
        <v/>
      </c>
      <c r="KL274" s="293" t="str">
        <f>IF(AND(ISNUMBER(KL$14),ISNUMBER(MATCH($IC274,DX$15:DX$313,0))),$IC274,"")</f>
        <v/>
      </c>
      <c r="KM274" s="293" t="str">
        <f>IF(AND(ISNUMBER(KM$14),ISNUMBER(MATCH($IC274,DY$15:DY$313,0))),$IC274,"")</f>
        <v/>
      </c>
      <c r="KN274" s="293" t="str">
        <f>IF(AND(ISNUMBER(KN$14),ISNUMBER(MATCH($IC274,DZ$15:DZ$313,0))),$IC274,"")</f>
        <v/>
      </c>
      <c r="KO274" s="293" t="str">
        <f>IF(AND(ISNUMBER(KO$14),ISNUMBER(MATCH($IC274,EA$15:EA$313,0))),$IC274,"")</f>
        <v/>
      </c>
      <c r="KP274" s="293" t="str">
        <f>IF(AND(ISNUMBER(KP$14),ISNUMBER(MATCH($IC274,EB$15:EB$313,0))),$IC274,"")</f>
        <v/>
      </c>
      <c r="KQ274" s="293" t="str">
        <f>IF(AND(ISNUMBER(KQ$14),ISNUMBER(MATCH($IC274,EC$15:EC$313,0))),$IC274,"")</f>
        <v/>
      </c>
      <c r="KR274" s="293" t="str">
        <f>IF(AND(ISNUMBER(KR$14),ISNUMBER(MATCH($IC274,ED$15:ED$313,0))),$IC274,"")</f>
        <v/>
      </c>
      <c r="KS274" s="293" t="str">
        <f>IF(AND(ISNUMBER(KS$14),ISNUMBER(MATCH($IC274,EE$15:EE$313,0))),$IC274,"")</f>
        <v/>
      </c>
      <c r="KT274" s="293" t="str">
        <f>IF(AND(ISNUMBER(KT$14),ISNUMBER(MATCH($IC274,EF$15:EF$313,0))),$IC274,"")</f>
        <v/>
      </c>
      <c r="KU274" s="293" t="str">
        <f>IF(AND(ISNUMBER(KU$14),ISNUMBER(MATCH($IC274,EG$15:EG$313,0))),$IC274,"")</f>
        <v/>
      </c>
      <c r="KV274" s="293" t="str">
        <f>IF(AND(ISNUMBER(KV$14),ISNUMBER(MATCH($IC274,EH$15:EH$313,0))),$IC274,"")</f>
        <v/>
      </c>
      <c r="KW274" s="293" t="str">
        <f>IF(AND(ISNUMBER(KW$14),ISNUMBER(MATCH($IC274,EI$15:EI$313,0))),$IC274,"")</f>
        <v/>
      </c>
      <c r="KX274" s="293" t="str">
        <f>IF(AND(ISNUMBER(KX$14),ISNUMBER(MATCH($IC274,EJ$15:EJ$313,0))),$IC274,"")</f>
        <v/>
      </c>
      <c r="KY274" s="293" t="str">
        <f>IF(AND(ISNUMBER(KY$14),ISNUMBER(MATCH($IC274,EK$15:EK$313,0))),$IC274,"")</f>
        <v/>
      </c>
      <c r="KZ274" s="293"/>
      <c r="LA274" s="293"/>
      <c r="LB274" s="293"/>
      <c r="LC274" s="75">
        <f>COUNTIF(JX274:KY274,"="&amp;IC274)</f>
        <v>0</v>
      </c>
      <c r="LD274" s="71"/>
      <c r="LE274" s="71"/>
      <c r="LF274" s="71"/>
      <c r="LG274" s="71"/>
      <c r="LH274" s="71"/>
      <c r="LI274" s="71"/>
      <c r="LJ274" s="71"/>
      <c r="LK274" s="71"/>
      <c r="LL274" s="71"/>
      <c r="LM274" s="71"/>
      <c r="LN274" s="71"/>
      <c r="LO274" s="71"/>
      <c r="LP274" s="71"/>
      <c r="LQ274" s="71"/>
    </row>
    <row r="275" spans="1:329" ht="6.75" customHeight="1" x14ac:dyDescent="0.25">
      <c r="A275" s="80"/>
      <c r="B275" s="305">
        <f t="shared" si="551"/>
        <v>261</v>
      </c>
      <c r="C275" s="86" t="s">
        <v>829</v>
      </c>
      <c r="D275" s="207" t="s">
        <v>838</v>
      </c>
      <c r="E275" s="71"/>
      <c r="F275" s="260"/>
      <c r="G275" s="261"/>
      <c r="H275" s="262"/>
      <c r="I275" s="260"/>
      <c r="J275" s="261"/>
      <c r="K275" s="262"/>
      <c r="L275" s="260"/>
      <c r="M275" s="261"/>
      <c r="N275" s="262"/>
      <c r="O275" s="260"/>
      <c r="P275" s="261"/>
      <c r="Q275" s="262"/>
      <c r="R275" s="260"/>
      <c r="S275" s="261"/>
      <c r="T275" s="262"/>
      <c r="U275" s="260"/>
      <c r="V275" s="261"/>
      <c r="W275" s="262"/>
      <c r="X275" s="260"/>
      <c r="Y275" s="261"/>
      <c r="Z275" s="262"/>
      <c r="AA275" s="260"/>
      <c r="AB275" s="261"/>
      <c r="AC275" s="262"/>
      <c r="AD275" s="260"/>
      <c r="AE275" s="261"/>
      <c r="AF275" s="262"/>
      <c r="AG275" s="260"/>
      <c r="AH275" s="261"/>
      <c r="AI275" s="262"/>
      <c r="AJ275" s="260"/>
      <c r="AK275" s="261"/>
      <c r="AL275" s="262"/>
      <c r="AM275" s="260"/>
      <c r="AN275" s="261"/>
      <c r="AO275" s="262"/>
      <c r="AP275" s="283"/>
      <c r="AQ275" s="356"/>
      <c r="AR275" s="351"/>
      <c r="AS275" s="283"/>
      <c r="AT275" s="356"/>
      <c r="AU275" s="351"/>
      <c r="AV275" s="260"/>
      <c r="AW275" s="261"/>
      <c r="AX275" s="262"/>
      <c r="AY275" s="260"/>
      <c r="AZ275" s="261"/>
      <c r="BA275" s="262"/>
      <c r="BB275" s="260"/>
      <c r="BC275" s="261"/>
      <c r="BD275" s="262"/>
      <c r="BE275" s="260"/>
      <c r="BF275" s="261"/>
      <c r="BG275" s="262"/>
      <c r="BH275" s="260"/>
      <c r="BI275" s="261"/>
      <c r="BJ275" s="262"/>
      <c r="BK275" s="260"/>
      <c r="BL275" s="261"/>
      <c r="BM275" s="262"/>
      <c r="BN275" s="260"/>
      <c r="BO275" s="261"/>
      <c r="BP275" s="262"/>
      <c r="BQ275" s="260"/>
      <c r="BR275" s="261"/>
      <c r="BS275" s="262"/>
      <c r="BT275" s="260"/>
      <c r="BU275" s="261"/>
      <c r="BV275" s="262"/>
      <c r="BW275" s="260"/>
      <c r="BX275" s="261"/>
      <c r="BY275" s="262"/>
      <c r="BZ275" s="260"/>
      <c r="CA275" s="261"/>
      <c r="CB275" s="262"/>
      <c r="CC275" s="260"/>
      <c r="CD275" s="261"/>
      <c r="CE275" s="262"/>
      <c r="CF275" s="376" t="s">
        <v>2</v>
      </c>
      <c r="CG275" s="229"/>
      <c r="CH275" s="230"/>
      <c r="CI275" s="7" t="str">
        <f t="shared" si="457"/>
        <v/>
      </c>
      <c r="CJ275" s="7" t="str">
        <f t="shared" si="458"/>
        <v/>
      </c>
      <c r="CK275" s="7" t="str">
        <f t="shared" si="459"/>
        <v/>
      </c>
      <c r="CL275" s="7" t="str">
        <f t="shared" si="460"/>
        <v/>
      </c>
      <c r="CM275" s="7" t="str">
        <f t="shared" si="461"/>
        <v/>
      </c>
      <c r="CN275" s="7" t="str">
        <f t="shared" si="462"/>
        <v/>
      </c>
      <c r="CO275" s="7" t="str">
        <f t="shared" si="463"/>
        <v/>
      </c>
      <c r="CP275" s="7" t="str">
        <f t="shared" si="464"/>
        <v/>
      </c>
      <c r="CQ275" s="7" t="str">
        <f t="shared" si="465"/>
        <v/>
      </c>
      <c r="CR275" s="7" t="str">
        <f t="shared" si="466"/>
        <v/>
      </c>
      <c r="CS275" s="7" t="str">
        <f t="shared" si="467"/>
        <v/>
      </c>
      <c r="CT275" s="7" t="str">
        <f t="shared" si="468"/>
        <v/>
      </c>
      <c r="CU275" s="7" t="str">
        <f t="shared" si="469"/>
        <v/>
      </c>
      <c r="CV275" s="7" t="str">
        <f t="shared" si="470"/>
        <v/>
      </c>
      <c r="CW275" s="7" t="str">
        <f t="shared" si="471"/>
        <v/>
      </c>
      <c r="CX275" s="7" t="str">
        <f t="shared" si="472"/>
        <v/>
      </c>
      <c r="CY275" s="7" t="str">
        <f t="shared" si="473"/>
        <v/>
      </c>
      <c r="CZ275" s="7">
        <f t="shared" si="474"/>
        <v>45</v>
      </c>
      <c r="DA275" s="7" t="str">
        <f t="shared" si="475"/>
        <v/>
      </c>
      <c r="DB275" s="7" t="str">
        <f t="shared" si="476"/>
        <v/>
      </c>
      <c r="DC275" s="7" t="str">
        <f t="shared" si="477"/>
        <v/>
      </c>
      <c r="DD275" s="7" t="str">
        <f t="shared" si="478"/>
        <v/>
      </c>
      <c r="DE275" s="7" t="str">
        <f t="shared" si="479"/>
        <v/>
      </c>
      <c r="DF275" s="7" t="str">
        <f t="shared" si="480"/>
        <v/>
      </c>
      <c r="DG275" s="7" t="str">
        <f t="shared" si="481"/>
        <v/>
      </c>
      <c r="DH275" s="7" t="str">
        <f t="shared" si="482"/>
        <v/>
      </c>
      <c r="DI275" s="65" t="s">
        <v>2</v>
      </c>
      <c r="DJ275" s="309" t="str">
        <f t="shared" si="483"/>
        <v>-</v>
      </c>
      <c r="DK275" s="309" t="str">
        <f t="shared" si="484"/>
        <v>-</v>
      </c>
      <c r="DL275" s="309" t="str">
        <f t="shared" si="485"/>
        <v>-</v>
      </c>
      <c r="DM275" s="309" t="str">
        <f t="shared" si="486"/>
        <v>-</v>
      </c>
      <c r="DN275" s="309" t="str">
        <f t="shared" si="487"/>
        <v>-</v>
      </c>
      <c r="DO275" s="309" t="str">
        <f t="shared" si="488"/>
        <v>-</v>
      </c>
      <c r="DP275" s="309" t="str">
        <f t="shared" si="489"/>
        <v>-</v>
      </c>
      <c r="DQ275" s="309" t="str">
        <f t="shared" si="490"/>
        <v>-</v>
      </c>
      <c r="DR275" s="309" t="str">
        <f t="shared" si="491"/>
        <v>-</v>
      </c>
      <c r="DS275" s="309" t="str">
        <f t="shared" si="492"/>
        <v>-</v>
      </c>
      <c r="DT275" s="309" t="str">
        <f t="shared" si="493"/>
        <v>-</v>
      </c>
      <c r="DU275" s="309" t="str">
        <f t="shared" si="494"/>
        <v>-</v>
      </c>
      <c r="DV275" s="309" t="str">
        <f t="shared" si="495"/>
        <v>-</v>
      </c>
      <c r="DW275" s="309" t="str">
        <f t="shared" si="496"/>
        <v>-</v>
      </c>
      <c r="DX275" s="309" t="str">
        <f t="shared" si="497"/>
        <v>-</v>
      </c>
      <c r="DY275" s="309" t="str">
        <f t="shared" si="498"/>
        <v>-</v>
      </c>
      <c r="DZ275" s="309" t="str">
        <f t="shared" si="499"/>
        <v>-</v>
      </c>
      <c r="EA275" s="309" t="str">
        <f t="shared" si="500"/>
        <v>OC_rec</v>
      </c>
      <c r="EB275" s="309" t="str">
        <f t="shared" si="501"/>
        <v>-</v>
      </c>
      <c r="EC275" s="309" t="str">
        <f t="shared" si="502"/>
        <v>-</v>
      </c>
      <c r="ED275" s="309" t="str">
        <f t="shared" si="503"/>
        <v>-</v>
      </c>
      <c r="EE275" s="309" t="str">
        <f t="shared" si="504"/>
        <v>-</v>
      </c>
      <c r="EF275" s="309" t="str">
        <f t="shared" si="505"/>
        <v>-</v>
      </c>
      <c r="EG275" s="309" t="str">
        <f t="shared" si="506"/>
        <v>-</v>
      </c>
      <c r="EH275" s="309" t="str">
        <f t="shared" si="507"/>
        <v>-</v>
      </c>
      <c r="EI275" s="309" t="str">
        <f t="shared" si="508"/>
        <v>-</v>
      </c>
      <c r="EJ275" s="7"/>
      <c r="EK275" s="7"/>
      <c r="EL275" s="7"/>
      <c r="EM275" s="34"/>
      <c r="EN275" s="66" t="str">
        <f t="shared" si="509"/>
        <v>-</v>
      </c>
      <c r="EO275" s="66" t="str">
        <f t="shared" si="510"/>
        <v>-</v>
      </c>
      <c r="EP275" s="66" t="str">
        <f t="shared" si="511"/>
        <v>-</v>
      </c>
      <c r="EQ275" s="66" t="str">
        <f t="shared" si="512"/>
        <v>-</v>
      </c>
      <c r="ER275" s="66" t="str">
        <f t="shared" si="513"/>
        <v>-</v>
      </c>
      <c r="ES275" s="66" t="str">
        <f t="shared" si="514"/>
        <v>-</v>
      </c>
      <c r="ET275" s="66" t="str">
        <f t="shared" si="515"/>
        <v>-</v>
      </c>
      <c r="EU275" s="66" t="str">
        <f t="shared" si="516"/>
        <v>-</v>
      </c>
      <c r="EV275" s="66" t="str">
        <f t="shared" si="517"/>
        <v>-</v>
      </c>
      <c r="EW275" s="66" t="str">
        <f t="shared" si="518"/>
        <v>-</v>
      </c>
      <c r="EX275" s="66" t="str">
        <f t="shared" si="519"/>
        <v>-</v>
      </c>
      <c r="EY275" s="66" t="str">
        <f t="shared" si="520"/>
        <v>-</v>
      </c>
      <c r="EZ275" s="66" t="str">
        <f t="shared" si="521"/>
        <v>-</v>
      </c>
      <c r="FA275" s="66" t="str">
        <f t="shared" si="522"/>
        <v>-</v>
      </c>
      <c r="FB275" s="66" t="str">
        <f t="shared" si="523"/>
        <v>-</v>
      </c>
      <c r="FC275" s="66" t="str">
        <f t="shared" si="524"/>
        <v>-</v>
      </c>
      <c r="FD275" s="66" t="str">
        <f t="shared" si="525"/>
        <v>-</v>
      </c>
      <c r="FE275" s="66" t="str">
        <f t="shared" si="526"/>
        <v>|oc</v>
      </c>
      <c r="FF275" s="66" t="str">
        <f t="shared" si="527"/>
        <v>-</v>
      </c>
      <c r="FG275" s="66" t="str">
        <f t="shared" si="528"/>
        <v>-</v>
      </c>
      <c r="FH275" s="66" t="str">
        <f t="shared" si="529"/>
        <v>-</v>
      </c>
      <c r="FI275" s="66" t="str">
        <f t="shared" si="530"/>
        <v>-</v>
      </c>
      <c r="FJ275" s="66" t="str">
        <f t="shared" si="531"/>
        <v>-</v>
      </c>
      <c r="FK275" s="66" t="str">
        <f t="shared" si="532"/>
        <v>-</v>
      </c>
      <c r="FL275" s="66" t="str">
        <f t="shared" si="533"/>
        <v>-</v>
      </c>
      <c r="FM275" s="66" t="str">
        <f t="shared" si="534"/>
        <v>-</v>
      </c>
      <c r="FN275" s="7"/>
      <c r="FO275" s="7"/>
      <c r="FP275" s="7"/>
      <c r="FQ275" s="97"/>
      <c r="FR275" s="71"/>
      <c r="FS275" s="7">
        <f>IF(ISNUMBER(INDEX($CI$15:$DI$314,$B275,GC$5)),MAX(FS$14:FS274)+1,0)</f>
        <v>0</v>
      </c>
      <c r="FT275" s="7" t="str">
        <f t="shared" si="535"/>
        <v/>
      </c>
      <c r="FU275" s="7" t="str">
        <f t="shared" si="536"/>
        <v/>
      </c>
      <c r="FV275" s="291">
        <f t="shared" si="537"/>
        <v>261</v>
      </c>
      <c r="FW275" s="291" t="str">
        <f t="shared" si="552"/>
        <v/>
      </c>
      <c r="FX275" s="291"/>
      <c r="FY275" s="85" t="str">
        <f t="shared" si="539"/>
        <v/>
      </c>
      <c r="FZ275" s="338">
        <f t="shared" si="540"/>
        <v>0</v>
      </c>
      <c r="GA275" s="316" t="str">
        <f t="shared" si="541"/>
        <v/>
      </c>
      <c r="GB275" s="28" t="str">
        <f>IF(GA275="","",IF(GA275=#REF!,1,""))</f>
        <v/>
      </c>
      <c r="GC275" s="243"/>
      <c r="GD275" s="72"/>
      <c r="GE275" s="72"/>
      <c r="GF275" s="72"/>
      <c r="GG275" s="72"/>
      <c r="GH275" s="72"/>
      <c r="GI275" s="72"/>
      <c r="GJ275" s="72"/>
      <c r="GK275" s="72"/>
      <c r="GL275" s="72"/>
      <c r="GM275" s="72"/>
      <c r="GN275" s="72"/>
      <c r="GO275" s="72"/>
      <c r="GP275" s="72"/>
      <c r="GQ275" s="72"/>
      <c r="GR275" s="339" t="str">
        <f>IF(ISNUMBER(IF275),INDEX($GA$15:$GA$313,MATCH(IF275,$IE$15:$IE$190,0),1),"")</f>
        <v/>
      </c>
      <c r="GS275" s="341" t="str">
        <f t="shared" si="543"/>
        <v/>
      </c>
      <c r="GT275" s="340" t="str">
        <f t="shared" si="544"/>
        <v/>
      </c>
      <c r="GU275" s="72"/>
      <c r="GV275" s="72"/>
      <c r="GW275" s="72"/>
      <c r="GX275" s="72"/>
      <c r="GY275" s="72"/>
      <c r="GZ275" s="71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293">
        <f>IF(HA275&lt;&gt;"",MAX(HN$14:HN274)+1,0)</f>
        <v>0</v>
      </c>
      <c r="HO275" s="293">
        <f>IF(HB275&lt;&gt;"",MAX(HO$14:HO274)+1,0)</f>
        <v>0</v>
      </c>
      <c r="HP275" s="293">
        <f>IF(HC275&lt;&gt;"",MAX(HP$14:HP274)+1,0)</f>
        <v>0</v>
      </c>
      <c r="HQ275" s="293">
        <f>IF(HD275&lt;&gt;"",MAX(HQ$14:HQ274)+1,0)</f>
        <v>0</v>
      </c>
      <c r="HR275" s="293">
        <f>IF(HE275&lt;&gt;"",MAX(HR$14:HR274)+1,0)</f>
        <v>0</v>
      </c>
      <c r="HS275" s="293">
        <f>IF(HF275&lt;&gt;"",MAX(HS$14:HS274)+1,0)</f>
        <v>0</v>
      </c>
      <c r="HT275" s="293">
        <f>IF(HG275&lt;&gt;"",MAX(HT$14:HT274)+1,0)</f>
        <v>0</v>
      </c>
      <c r="HU275" s="293">
        <f>IF(HH275&lt;&gt;"",MAX(HU$14:HU274)+1,0)</f>
        <v>0</v>
      </c>
      <c r="HV275" s="293">
        <f>IF(HI275&lt;&gt;"",MAX(HV$14:HV274)+1,0)</f>
        <v>0</v>
      </c>
      <c r="HW275" s="293">
        <f>IF(HJ275&lt;&gt;"",MAX(HW$14:HW274)+1,0)</f>
        <v>0</v>
      </c>
      <c r="HX275" s="293">
        <f>IF(HK275&lt;&gt;"",MAX(HX$14:HX274)+1,0)</f>
        <v>0</v>
      </c>
      <c r="HY275" s="293">
        <f>IF(HL275&lt;&gt;"",MAX(HY$14:HY274)+1,0)</f>
        <v>0</v>
      </c>
      <c r="HZ275" s="75" t="str">
        <f t="shared" si="545"/>
        <v/>
      </c>
      <c r="IA275" s="75" t="str">
        <f t="shared" si="546"/>
        <v/>
      </c>
      <c r="IB275" s="75" t="str">
        <f t="shared" si="547"/>
        <v/>
      </c>
      <c r="IC275" s="75" t="str">
        <f t="shared" si="548"/>
        <v/>
      </c>
      <c r="ID275" s="395" t="str">
        <f t="shared" si="549"/>
        <v/>
      </c>
      <c r="IE275" s="394">
        <f>IF(ISNUMBER(MATCH(GA275,$IC$15:$IC$313,0)),0,MAX(IE$14:IE274)+1)</f>
        <v>0</v>
      </c>
      <c r="IF275" s="394" t="str">
        <f t="shared" si="550"/>
        <v/>
      </c>
      <c r="IG275" s="383"/>
      <c r="IH275" s="80"/>
      <c r="II275" s="19"/>
      <c r="IJ275" s="282"/>
      <c r="IK275" s="71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  <c r="IW275" s="19"/>
      <c r="IX275" s="19"/>
      <c r="IY275" s="19"/>
      <c r="IZ275" s="19"/>
      <c r="JW275" s="71"/>
      <c r="JX275" s="293" t="str">
        <f>IF(AND(ISNUMBER(JX$14),ISNUMBER(MATCH($IC275,DJ$15:DJ$313,0))),$IC275,"")</f>
        <v/>
      </c>
      <c r="JY275" s="293" t="str">
        <f>IF(AND(ISNUMBER(JY$14),ISNUMBER(MATCH($IC275,DK$15:DK$313,0))),$IC275,"")</f>
        <v/>
      </c>
      <c r="JZ275" s="293" t="str">
        <f>IF(AND(ISNUMBER(JZ$14),ISNUMBER(MATCH($IC275,DL$15:DL$313,0))),$IC275,"")</f>
        <v/>
      </c>
      <c r="KA275" s="293" t="str">
        <f>IF(AND(ISNUMBER(KA$14),ISNUMBER(MATCH($IC275,DM$15:DM$313,0))),$IC275,"")</f>
        <v/>
      </c>
      <c r="KB275" s="293" t="str">
        <f>IF(AND(ISNUMBER(KB$14),ISNUMBER(MATCH($IC275,DN$15:DN$313,0))),$IC275,"")</f>
        <v/>
      </c>
      <c r="KC275" s="293" t="str">
        <f>IF(AND(ISNUMBER(KC$14),ISNUMBER(MATCH($IC275,DO$15:DO$313,0))),$IC275,"")</f>
        <v/>
      </c>
      <c r="KD275" s="293" t="str">
        <f>IF(AND(ISNUMBER(KD$14),ISNUMBER(MATCH($IC275,DP$15:DP$313,0))),$IC275,"")</f>
        <v/>
      </c>
      <c r="KE275" s="293" t="str">
        <f>IF(AND(ISNUMBER(KE$14),ISNUMBER(MATCH($IC275,DQ$15:DQ$313,0))),$IC275,"")</f>
        <v/>
      </c>
      <c r="KF275" s="293" t="str">
        <f>IF(AND(ISNUMBER(KF$14),ISNUMBER(MATCH($IC275,DR$15:DR$313,0))),$IC275,"")</f>
        <v/>
      </c>
      <c r="KG275" s="293" t="str">
        <f>IF(AND(ISNUMBER(KG$14),ISNUMBER(MATCH($IC275,DS$15:DS$313,0))),$IC275,"")</f>
        <v/>
      </c>
      <c r="KH275" s="293" t="str">
        <f>IF(AND(ISNUMBER(KH$14),ISNUMBER(MATCH($IC275,DT$15:DT$313,0))),$IC275,"")</f>
        <v/>
      </c>
      <c r="KI275" s="293" t="str">
        <f>IF(AND(ISNUMBER(KI$14),ISNUMBER(MATCH($IC275,DU$15:DU$313,0))),$IC275,"")</f>
        <v/>
      </c>
      <c r="KJ275" s="293" t="str">
        <f>IF(AND(ISNUMBER(KJ$14),ISNUMBER(MATCH($IC275,DV$15:DV$313,0))),$IC275,"")</f>
        <v/>
      </c>
      <c r="KK275" s="293" t="str">
        <f>IF(AND(ISNUMBER(KK$14),ISNUMBER(MATCH($IC275,DW$15:DW$313,0))),$IC275,"")</f>
        <v/>
      </c>
      <c r="KL275" s="293" t="str">
        <f>IF(AND(ISNUMBER(KL$14),ISNUMBER(MATCH($IC275,DX$15:DX$313,0))),$IC275,"")</f>
        <v/>
      </c>
      <c r="KM275" s="293" t="str">
        <f>IF(AND(ISNUMBER(KM$14),ISNUMBER(MATCH($IC275,DY$15:DY$313,0))),$IC275,"")</f>
        <v/>
      </c>
      <c r="KN275" s="293" t="str">
        <f>IF(AND(ISNUMBER(KN$14),ISNUMBER(MATCH($IC275,DZ$15:DZ$313,0))),$IC275,"")</f>
        <v/>
      </c>
      <c r="KO275" s="293" t="str">
        <f>IF(AND(ISNUMBER(KO$14),ISNUMBER(MATCH($IC275,EA$15:EA$313,0))),$IC275,"")</f>
        <v/>
      </c>
      <c r="KP275" s="293" t="str">
        <f>IF(AND(ISNUMBER(KP$14),ISNUMBER(MATCH($IC275,EB$15:EB$313,0))),$IC275,"")</f>
        <v/>
      </c>
      <c r="KQ275" s="293" t="str">
        <f>IF(AND(ISNUMBER(KQ$14),ISNUMBER(MATCH($IC275,EC$15:EC$313,0))),$IC275,"")</f>
        <v/>
      </c>
      <c r="KR275" s="293" t="str">
        <f>IF(AND(ISNUMBER(KR$14),ISNUMBER(MATCH($IC275,ED$15:ED$313,0))),$IC275,"")</f>
        <v/>
      </c>
      <c r="KS275" s="293" t="str">
        <f>IF(AND(ISNUMBER(KS$14),ISNUMBER(MATCH($IC275,EE$15:EE$313,0))),$IC275,"")</f>
        <v/>
      </c>
      <c r="KT275" s="293" t="str">
        <f>IF(AND(ISNUMBER(KT$14),ISNUMBER(MATCH($IC275,EF$15:EF$313,0))),$IC275,"")</f>
        <v/>
      </c>
      <c r="KU275" s="293" t="str">
        <f>IF(AND(ISNUMBER(KU$14),ISNUMBER(MATCH($IC275,EG$15:EG$313,0))),$IC275,"")</f>
        <v/>
      </c>
      <c r="KV275" s="293" t="str">
        <f>IF(AND(ISNUMBER(KV$14),ISNUMBER(MATCH($IC275,EH$15:EH$313,0))),$IC275,"")</f>
        <v/>
      </c>
      <c r="KW275" s="293" t="str">
        <f>IF(AND(ISNUMBER(KW$14),ISNUMBER(MATCH($IC275,EI$15:EI$313,0))),$IC275,"")</f>
        <v/>
      </c>
      <c r="KX275" s="293" t="str">
        <f>IF(AND(ISNUMBER(KX$14),ISNUMBER(MATCH($IC275,EJ$15:EJ$313,0))),$IC275,"")</f>
        <v/>
      </c>
      <c r="KY275" s="293" t="str">
        <f>IF(AND(ISNUMBER(KY$14),ISNUMBER(MATCH($IC275,EK$15:EK$313,0))),$IC275,"")</f>
        <v/>
      </c>
      <c r="KZ275" s="293"/>
      <c r="LA275" s="293"/>
      <c r="LB275" s="293"/>
      <c r="LC275" s="75">
        <f>COUNTIF(JX275:KY275,"="&amp;IC275)</f>
        <v>0</v>
      </c>
      <c r="LD275" s="71"/>
      <c r="LE275" s="71"/>
      <c r="LF275" s="71"/>
      <c r="LG275" s="71"/>
      <c r="LH275" s="71"/>
      <c r="LI275" s="71"/>
      <c r="LJ275" s="71"/>
      <c r="LK275" s="71"/>
      <c r="LL275" s="71"/>
      <c r="LM275" s="71"/>
      <c r="LN275" s="71"/>
      <c r="LO275" s="71"/>
      <c r="LP275" s="71"/>
      <c r="LQ275" s="71"/>
    </row>
    <row r="276" spans="1:329" ht="6.75" customHeight="1" x14ac:dyDescent="0.25">
      <c r="A276" s="80"/>
      <c r="B276" s="305">
        <f t="shared" si="551"/>
        <v>262</v>
      </c>
      <c r="C276" s="86" t="s">
        <v>830</v>
      </c>
      <c r="D276" s="207" t="s">
        <v>832</v>
      </c>
      <c r="E276" s="71"/>
      <c r="F276" s="260"/>
      <c r="G276" s="261"/>
      <c r="H276" s="262"/>
      <c r="I276" s="260"/>
      <c r="J276" s="261"/>
      <c r="K276" s="262"/>
      <c r="L276" s="260"/>
      <c r="M276" s="261"/>
      <c r="N276" s="262"/>
      <c r="O276" s="260"/>
      <c r="P276" s="261"/>
      <c r="Q276" s="262"/>
      <c r="R276" s="260"/>
      <c r="S276" s="261"/>
      <c r="T276" s="262"/>
      <c r="U276" s="260"/>
      <c r="V276" s="261"/>
      <c r="W276" s="262"/>
      <c r="X276" s="260"/>
      <c r="Y276" s="261"/>
      <c r="Z276" s="262"/>
      <c r="AA276" s="260"/>
      <c r="AB276" s="261"/>
      <c r="AC276" s="262"/>
      <c r="AD276" s="260"/>
      <c r="AE276" s="261"/>
      <c r="AF276" s="262"/>
      <c r="AG276" s="260"/>
      <c r="AH276" s="261"/>
      <c r="AI276" s="262"/>
      <c r="AJ276" s="260"/>
      <c r="AK276" s="261"/>
      <c r="AL276" s="262"/>
      <c r="AM276" s="260"/>
      <c r="AN276" s="261"/>
      <c r="AO276" s="262"/>
      <c r="AP276" s="283"/>
      <c r="AQ276" s="356"/>
      <c r="AR276" s="351"/>
      <c r="AS276" s="283"/>
      <c r="AT276" s="356"/>
      <c r="AU276" s="351"/>
      <c r="AV276" s="260"/>
      <c r="AW276" s="261"/>
      <c r="AX276" s="262"/>
      <c r="AY276" s="260"/>
      <c r="AZ276" s="261"/>
      <c r="BA276" s="262"/>
      <c r="BB276" s="260"/>
      <c r="BC276" s="261"/>
      <c r="BD276" s="262"/>
      <c r="BE276" s="260"/>
      <c r="BF276" s="261"/>
      <c r="BG276" s="262"/>
      <c r="BH276" s="260"/>
      <c r="BI276" s="261"/>
      <c r="BJ276" s="262"/>
      <c r="BK276" s="260"/>
      <c r="BL276" s="261"/>
      <c r="BM276" s="262"/>
      <c r="BN276" s="260"/>
      <c r="BO276" s="261"/>
      <c r="BP276" s="262"/>
      <c r="BQ276" s="260"/>
      <c r="BR276" s="261"/>
      <c r="BS276" s="262"/>
      <c r="BT276" s="260"/>
      <c r="BU276" s="261"/>
      <c r="BV276" s="262"/>
      <c r="BW276" s="260"/>
      <c r="BX276" s="261"/>
      <c r="BY276" s="262"/>
      <c r="BZ276" s="260"/>
      <c r="CA276" s="261"/>
      <c r="CB276" s="262"/>
      <c r="CC276" s="260"/>
      <c r="CD276" s="261"/>
      <c r="CE276" s="262"/>
      <c r="CF276" s="376" t="s">
        <v>2</v>
      </c>
      <c r="CG276" s="229"/>
      <c r="CH276" s="230"/>
      <c r="CI276" s="7" t="str">
        <f t="shared" si="457"/>
        <v/>
      </c>
      <c r="CJ276" s="7" t="str">
        <f t="shared" si="458"/>
        <v/>
      </c>
      <c r="CK276" s="7" t="str">
        <f t="shared" si="459"/>
        <v/>
      </c>
      <c r="CL276" s="7" t="str">
        <f t="shared" si="460"/>
        <v/>
      </c>
      <c r="CM276" s="7" t="str">
        <f t="shared" si="461"/>
        <v/>
      </c>
      <c r="CN276" s="7" t="str">
        <f t="shared" si="462"/>
        <v/>
      </c>
      <c r="CO276" s="7" t="str">
        <f t="shared" si="463"/>
        <v/>
      </c>
      <c r="CP276" s="7" t="str">
        <f t="shared" si="464"/>
        <v/>
      </c>
      <c r="CQ276" s="7" t="str">
        <f t="shared" si="465"/>
        <v/>
      </c>
      <c r="CR276" s="7" t="str">
        <f t="shared" si="466"/>
        <v/>
      </c>
      <c r="CS276" s="7" t="str">
        <f t="shared" si="467"/>
        <v/>
      </c>
      <c r="CT276" s="7" t="str">
        <f t="shared" si="468"/>
        <v/>
      </c>
      <c r="CU276" s="7" t="str">
        <f t="shared" si="469"/>
        <v/>
      </c>
      <c r="CV276" s="7" t="str">
        <f t="shared" si="470"/>
        <v/>
      </c>
      <c r="CW276" s="7" t="str">
        <f t="shared" si="471"/>
        <v/>
      </c>
      <c r="CX276" s="7" t="str">
        <f t="shared" si="472"/>
        <v/>
      </c>
      <c r="CY276" s="7" t="str">
        <f t="shared" si="473"/>
        <v/>
      </c>
      <c r="CZ276" s="7">
        <f t="shared" si="474"/>
        <v>34</v>
      </c>
      <c r="DA276" s="7" t="str">
        <f t="shared" si="475"/>
        <v/>
      </c>
      <c r="DB276" s="7" t="str">
        <f t="shared" si="476"/>
        <v/>
      </c>
      <c r="DC276" s="7" t="str">
        <f t="shared" si="477"/>
        <v/>
      </c>
      <c r="DD276" s="7" t="str">
        <f t="shared" si="478"/>
        <v/>
      </c>
      <c r="DE276" s="7" t="str">
        <f t="shared" si="479"/>
        <v/>
      </c>
      <c r="DF276" s="7" t="str">
        <f t="shared" si="480"/>
        <v/>
      </c>
      <c r="DG276" s="7" t="str">
        <f t="shared" si="481"/>
        <v/>
      </c>
      <c r="DH276" s="7" t="str">
        <f t="shared" si="482"/>
        <v/>
      </c>
      <c r="DI276" s="65" t="s">
        <v>2</v>
      </c>
      <c r="DJ276" s="309" t="str">
        <f t="shared" si="483"/>
        <v>-</v>
      </c>
      <c r="DK276" s="309" t="str">
        <f t="shared" si="484"/>
        <v>-</v>
      </c>
      <c r="DL276" s="309" t="str">
        <f t="shared" si="485"/>
        <v>-</v>
      </c>
      <c r="DM276" s="309" t="str">
        <f t="shared" si="486"/>
        <v>-</v>
      </c>
      <c r="DN276" s="309" t="str">
        <f t="shared" si="487"/>
        <v>-</v>
      </c>
      <c r="DO276" s="309" t="str">
        <f t="shared" si="488"/>
        <v>-</v>
      </c>
      <c r="DP276" s="309" t="str">
        <f t="shared" si="489"/>
        <v>-</v>
      </c>
      <c r="DQ276" s="309" t="str">
        <f t="shared" si="490"/>
        <v>-</v>
      </c>
      <c r="DR276" s="309" t="str">
        <f t="shared" si="491"/>
        <v>-</v>
      </c>
      <c r="DS276" s="309" t="str">
        <f t="shared" si="492"/>
        <v>-</v>
      </c>
      <c r="DT276" s="309" t="str">
        <f t="shared" si="493"/>
        <v>-</v>
      </c>
      <c r="DU276" s="309" t="str">
        <f t="shared" si="494"/>
        <v>-</v>
      </c>
      <c r="DV276" s="309" t="str">
        <f t="shared" si="495"/>
        <v>-</v>
      </c>
      <c r="DW276" s="309" t="str">
        <f t="shared" si="496"/>
        <v>-</v>
      </c>
      <c r="DX276" s="309" t="str">
        <f t="shared" si="497"/>
        <v>-</v>
      </c>
      <c r="DY276" s="309" t="str">
        <f t="shared" si="498"/>
        <v>-</v>
      </c>
      <c r="DZ276" s="309" t="str">
        <f t="shared" si="499"/>
        <v>-</v>
      </c>
      <c r="EA276" s="309" t="str">
        <f t="shared" si="500"/>
        <v>xoff</v>
      </c>
      <c r="EB276" s="309" t="str">
        <f t="shared" si="501"/>
        <v>-</v>
      </c>
      <c r="EC276" s="309" t="str">
        <f t="shared" si="502"/>
        <v>-</v>
      </c>
      <c r="ED276" s="309" t="str">
        <f t="shared" si="503"/>
        <v>-</v>
      </c>
      <c r="EE276" s="309" t="str">
        <f t="shared" si="504"/>
        <v>-</v>
      </c>
      <c r="EF276" s="309" t="str">
        <f t="shared" si="505"/>
        <v>-</v>
      </c>
      <c r="EG276" s="309" t="str">
        <f t="shared" si="506"/>
        <v>-</v>
      </c>
      <c r="EH276" s="309" t="str">
        <f t="shared" si="507"/>
        <v>-</v>
      </c>
      <c r="EI276" s="309" t="str">
        <f t="shared" si="508"/>
        <v>-</v>
      </c>
      <c r="EJ276" s="7"/>
      <c r="EK276" s="7"/>
      <c r="EL276" s="7"/>
      <c r="EM276" s="34"/>
      <c r="EN276" s="66" t="str">
        <f t="shared" si="509"/>
        <v>-</v>
      </c>
      <c r="EO276" s="66" t="str">
        <f t="shared" si="510"/>
        <v>-</v>
      </c>
      <c r="EP276" s="66" t="str">
        <f t="shared" si="511"/>
        <v>-</v>
      </c>
      <c r="EQ276" s="66" t="str">
        <f t="shared" si="512"/>
        <v>-</v>
      </c>
      <c r="ER276" s="66" t="str">
        <f t="shared" si="513"/>
        <v>-</v>
      </c>
      <c r="ES276" s="66" t="str">
        <f t="shared" si="514"/>
        <v>-</v>
      </c>
      <c r="ET276" s="66" t="str">
        <f t="shared" si="515"/>
        <v>-</v>
      </c>
      <c r="EU276" s="66" t="str">
        <f t="shared" si="516"/>
        <v>-</v>
      </c>
      <c r="EV276" s="66" t="str">
        <f t="shared" si="517"/>
        <v>-</v>
      </c>
      <c r="EW276" s="66" t="str">
        <f t="shared" si="518"/>
        <v>-</v>
      </c>
      <c r="EX276" s="66" t="str">
        <f t="shared" si="519"/>
        <v>-</v>
      </c>
      <c r="EY276" s="66" t="str">
        <f t="shared" si="520"/>
        <v>-</v>
      </c>
      <c r="EZ276" s="66" t="str">
        <f t="shared" si="521"/>
        <v>-</v>
      </c>
      <c r="FA276" s="66" t="str">
        <f t="shared" si="522"/>
        <v>-</v>
      </c>
      <c r="FB276" s="66" t="str">
        <f t="shared" si="523"/>
        <v>-</v>
      </c>
      <c r="FC276" s="66" t="str">
        <f t="shared" si="524"/>
        <v>-</v>
      </c>
      <c r="FD276" s="66" t="str">
        <f t="shared" si="525"/>
        <v>-</v>
      </c>
      <c r="FE276" s="66">
        <f t="shared" si="526"/>
        <v>200</v>
      </c>
      <c r="FF276" s="66" t="str">
        <f t="shared" si="527"/>
        <v>-</v>
      </c>
      <c r="FG276" s="66" t="str">
        <f t="shared" si="528"/>
        <v>-</v>
      </c>
      <c r="FH276" s="66" t="str">
        <f t="shared" si="529"/>
        <v>-</v>
      </c>
      <c r="FI276" s="66" t="str">
        <f t="shared" si="530"/>
        <v>-</v>
      </c>
      <c r="FJ276" s="66" t="str">
        <f t="shared" si="531"/>
        <v>-</v>
      </c>
      <c r="FK276" s="66" t="str">
        <f t="shared" si="532"/>
        <v>-</v>
      </c>
      <c r="FL276" s="66" t="str">
        <f t="shared" si="533"/>
        <v>-</v>
      </c>
      <c r="FM276" s="66" t="str">
        <f t="shared" si="534"/>
        <v>-</v>
      </c>
      <c r="FN276" s="7"/>
      <c r="FO276" s="7"/>
      <c r="FP276" s="7"/>
      <c r="FQ276" s="97"/>
      <c r="FR276" s="71"/>
      <c r="FS276" s="7">
        <f>IF(ISNUMBER(INDEX($CI$15:$DI$314,$B276,GC$5)),MAX(FS$14:FS275)+1,0)</f>
        <v>0</v>
      </c>
      <c r="FT276" s="7" t="str">
        <f t="shared" si="535"/>
        <v/>
      </c>
      <c r="FU276" s="7" t="str">
        <f t="shared" si="536"/>
        <v/>
      </c>
      <c r="FV276" s="291">
        <f t="shared" si="537"/>
        <v>262</v>
      </c>
      <c r="FW276" s="291" t="str">
        <f t="shared" si="552"/>
        <v/>
      </c>
      <c r="FX276" s="291"/>
      <c r="FY276" s="85" t="str">
        <f t="shared" si="539"/>
        <v/>
      </c>
      <c r="FZ276" s="338">
        <f t="shared" si="540"/>
        <v>0</v>
      </c>
      <c r="GA276" s="316" t="str">
        <f t="shared" si="541"/>
        <v/>
      </c>
      <c r="GB276" s="28" t="str">
        <f>IF(GA276="","",IF(GA276=#REF!,1,""))</f>
        <v/>
      </c>
      <c r="GC276" s="243"/>
      <c r="GD276" s="72"/>
      <c r="GE276" s="72"/>
      <c r="GF276" s="72"/>
      <c r="GG276" s="72"/>
      <c r="GH276" s="72"/>
      <c r="GI276" s="72"/>
      <c r="GJ276" s="72"/>
      <c r="GK276" s="72"/>
      <c r="GL276" s="72"/>
      <c r="GM276" s="72"/>
      <c r="GN276" s="72"/>
      <c r="GO276" s="72"/>
      <c r="GP276" s="72"/>
      <c r="GQ276" s="72"/>
      <c r="GR276" s="339" t="str">
        <f>IF(ISNUMBER(IF276),INDEX($GA$15:$GA$313,MATCH(IF276,$IE$15:$IE$190,0),1),"")</f>
        <v/>
      </c>
      <c r="GS276" s="341" t="str">
        <f t="shared" si="543"/>
        <v/>
      </c>
      <c r="GT276" s="340" t="str">
        <f t="shared" si="544"/>
        <v/>
      </c>
      <c r="GU276" s="72"/>
      <c r="GV276" s="72"/>
      <c r="GW276" s="72"/>
      <c r="GX276" s="72"/>
      <c r="GY276" s="72"/>
      <c r="GZ276" s="71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293">
        <f>IF(HA276&lt;&gt;"",MAX(HN$14:HN275)+1,0)</f>
        <v>0</v>
      </c>
      <c r="HO276" s="293">
        <f>IF(HB276&lt;&gt;"",MAX(HO$14:HO275)+1,0)</f>
        <v>0</v>
      </c>
      <c r="HP276" s="293">
        <f>IF(HC276&lt;&gt;"",MAX(HP$14:HP275)+1,0)</f>
        <v>0</v>
      </c>
      <c r="HQ276" s="293">
        <f>IF(HD276&lt;&gt;"",MAX(HQ$14:HQ275)+1,0)</f>
        <v>0</v>
      </c>
      <c r="HR276" s="293">
        <f>IF(HE276&lt;&gt;"",MAX(HR$14:HR275)+1,0)</f>
        <v>0</v>
      </c>
      <c r="HS276" s="293">
        <f>IF(HF276&lt;&gt;"",MAX(HS$14:HS275)+1,0)</f>
        <v>0</v>
      </c>
      <c r="HT276" s="293">
        <f>IF(HG276&lt;&gt;"",MAX(HT$14:HT275)+1,0)</f>
        <v>0</v>
      </c>
      <c r="HU276" s="293">
        <f>IF(HH276&lt;&gt;"",MAX(HU$14:HU275)+1,0)</f>
        <v>0</v>
      </c>
      <c r="HV276" s="293">
        <f>IF(HI276&lt;&gt;"",MAX(HV$14:HV275)+1,0)</f>
        <v>0</v>
      </c>
      <c r="HW276" s="293">
        <f>IF(HJ276&lt;&gt;"",MAX(HW$14:HW275)+1,0)</f>
        <v>0</v>
      </c>
      <c r="HX276" s="293">
        <f>IF(HK276&lt;&gt;"",MAX(HX$14:HX275)+1,0)</f>
        <v>0</v>
      </c>
      <c r="HY276" s="293">
        <f>IF(HL276&lt;&gt;"",MAX(HY$14:HY275)+1,0)</f>
        <v>0</v>
      </c>
      <c r="HZ276" s="75" t="str">
        <f t="shared" si="545"/>
        <v/>
      </c>
      <c r="IA276" s="75" t="str">
        <f t="shared" si="546"/>
        <v/>
      </c>
      <c r="IB276" s="75" t="str">
        <f t="shared" si="547"/>
        <v/>
      </c>
      <c r="IC276" s="75" t="str">
        <f t="shared" si="548"/>
        <v/>
      </c>
      <c r="ID276" s="395" t="str">
        <f t="shared" si="549"/>
        <v/>
      </c>
      <c r="IE276" s="394">
        <f>IF(ISNUMBER(MATCH(GA276,$IC$15:$IC$313,0)),0,MAX(IE$14:IE275)+1)</f>
        <v>0</v>
      </c>
      <c r="IF276" s="394" t="str">
        <f t="shared" si="550"/>
        <v/>
      </c>
      <c r="IG276" s="383"/>
      <c r="IH276" s="80"/>
      <c r="II276" s="19"/>
      <c r="IJ276" s="282"/>
      <c r="IK276" s="71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  <c r="IW276" s="19"/>
      <c r="IX276" s="19"/>
      <c r="IY276" s="19"/>
      <c r="IZ276" s="19"/>
      <c r="JW276" s="71"/>
      <c r="JX276" s="293" t="str">
        <f>IF(AND(ISNUMBER(JX$14),ISNUMBER(MATCH($IC276,DJ$15:DJ$313,0))),$IC276,"")</f>
        <v/>
      </c>
      <c r="JY276" s="293" t="str">
        <f>IF(AND(ISNUMBER(JY$14),ISNUMBER(MATCH($IC276,DK$15:DK$313,0))),$IC276,"")</f>
        <v/>
      </c>
      <c r="JZ276" s="293" t="str">
        <f>IF(AND(ISNUMBER(JZ$14),ISNUMBER(MATCH($IC276,DL$15:DL$313,0))),$IC276,"")</f>
        <v/>
      </c>
      <c r="KA276" s="293" t="str">
        <f>IF(AND(ISNUMBER(KA$14),ISNUMBER(MATCH($IC276,DM$15:DM$313,0))),$IC276,"")</f>
        <v/>
      </c>
      <c r="KB276" s="293" t="str">
        <f>IF(AND(ISNUMBER(KB$14),ISNUMBER(MATCH($IC276,DN$15:DN$313,0))),$IC276,"")</f>
        <v/>
      </c>
      <c r="KC276" s="293" t="str">
        <f>IF(AND(ISNUMBER(KC$14),ISNUMBER(MATCH($IC276,DO$15:DO$313,0))),$IC276,"")</f>
        <v/>
      </c>
      <c r="KD276" s="293" t="str">
        <f>IF(AND(ISNUMBER(KD$14),ISNUMBER(MATCH($IC276,DP$15:DP$313,0))),$IC276,"")</f>
        <v/>
      </c>
      <c r="KE276" s="293" t="str">
        <f>IF(AND(ISNUMBER(KE$14),ISNUMBER(MATCH($IC276,DQ$15:DQ$313,0))),$IC276,"")</f>
        <v/>
      </c>
      <c r="KF276" s="293" t="str">
        <f>IF(AND(ISNUMBER(KF$14),ISNUMBER(MATCH($IC276,DR$15:DR$313,0))),$IC276,"")</f>
        <v/>
      </c>
      <c r="KG276" s="293" t="str">
        <f>IF(AND(ISNUMBER(KG$14),ISNUMBER(MATCH($IC276,DS$15:DS$313,0))),$IC276,"")</f>
        <v/>
      </c>
      <c r="KH276" s="293" t="str">
        <f>IF(AND(ISNUMBER(KH$14),ISNUMBER(MATCH($IC276,DT$15:DT$313,0))),$IC276,"")</f>
        <v/>
      </c>
      <c r="KI276" s="293" t="str">
        <f>IF(AND(ISNUMBER(KI$14),ISNUMBER(MATCH($IC276,DU$15:DU$313,0))),$IC276,"")</f>
        <v/>
      </c>
      <c r="KJ276" s="293" t="str">
        <f>IF(AND(ISNUMBER(KJ$14),ISNUMBER(MATCH($IC276,DV$15:DV$313,0))),$IC276,"")</f>
        <v/>
      </c>
      <c r="KK276" s="293" t="str">
        <f>IF(AND(ISNUMBER(KK$14),ISNUMBER(MATCH($IC276,DW$15:DW$313,0))),$IC276,"")</f>
        <v/>
      </c>
      <c r="KL276" s="293" t="str">
        <f>IF(AND(ISNUMBER(KL$14),ISNUMBER(MATCH($IC276,DX$15:DX$313,0))),$IC276,"")</f>
        <v/>
      </c>
      <c r="KM276" s="293" t="str">
        <f>IF(AND(ISNUMBER(KM$14),ISNUMBER(MATCH($IC276,DY$15:DY$313,0))),$IC276,"")</f>
        <v/>
      </c>
      <c r="KN276" s="293" t="str">
        <f>IF(AND(ISNUMBER(KN$14),ISNUMBER(MATCH($IC276,DZ$15:DZ$313,0))),$IC276,"")</f>
        <v/>
      </c>
      <c r="KO276" s="293" t="str">
        <f>IF(AND(ISNUMBER(KO$14),ISNUMBER(MATCH($IC276,EA$15:EA$313,0))),$IC276,"")</f>
        <v/>
      </c>
      <c r="KP276" s="293" t="str">
        <f>IF(AND(ISNUMBER(KP$14),ISNUMBER(MATCH($IC276,EB$15:EB$313,0))),$IC276,"")</f>
        <v/>
      </c>
      <c r="KQ276" s="293" t="str">
        <f>IF(AND(ISNUMBER(KQ$14),ISNUMBER(MATCH($IC276,EC$15:EC$313,0))),$IC276,"")</f>
        <v/>
      </c>
      <c r="KR276" s="293" t="str">
        <f>IF(AND(ISNUMBER(KR$14),ISNUMBER(MATCH($IC276,ED$15:ED$313,0))),$IC276,"")</f>
        <v/>
      </c>
      <c r="KS276" s="293" t="str">
        <f>IF(AND(ISNUMBER(KS$14),ISNUMBER(MATCH($IC276,EE$15:EE$313,0))),$IC276,"")</f>
        <v/>
      </c>
      <c r="KT276" s="293" t="str">
        <f>IF(AND(ISNUMBER(KT$14),ISNUMBER(MATCH($IC276,EF$15:EF$313,0))),$IC276,"")</f>
        <v/>
      </c>
      <c r="KU276" s="293" t="str">
        <f>IF(AND(ISNUMBER(KU$14),ISNUMBER(MATCH($IC276,EG$15:EG$313,0))),$IC276,"")</f>
        <v/>
      </c>
      <c r="KV276" s="293" t="str">
        <f>IF(AND(ISNUMBER(KV$14),ISNUMBER(MATCH($IC276,EH$15:EH$313,0))),$IC276,"")</f>
        <v/>
      </c>
      <c r="KW276" s="293" t="str">
        <f>IF(AND(ISNUMBER(KW$14),ISNUMBER(MATCH($IC276,EI$15:EI$313,0))),$IC276,"")</f>
        <v/>
      </c>
      <c r="KX276" s="293" t="str">
        <f>IF(AND(ISNUMBER(KX$14),ISNUMBER(MATCH($IC276,EJ$15:EJ$313,0))),$IC276,"")</f>
        <v/>
      </c>
      <c r="KY276" s="293" t="str">
        <f>IF(AND(ISNUMBER(KY$14),ISNUMBER(MATCH($IC276,EK$15:EK$313,0))),$IC276,"")</f>
        <v/>
      </c>
      <c r="KZ276" s="293"/>
      <c r="LA276" s="293"/>
      <c r="LB276" s="293"/>
      <c r="LC276" s="75">
        <f>COUNTIF(JX276:KY276,"="&amp;IC276)</f>
        <v>0</v>
      </c>
      <c r="LD276" s="71"/>
      <c r="LE276" s="71"/>
      <c r="LF276" s="71"/>
      <c r="LG276" s="71"/>
      <c r="LH276" s="71"/>
      <c r="LI276" s="71"/>
      <c r="LJ276" s="71"/>
      <c r="LK276" s="71"/>
      <c r="LL276" s="71"/>
      <c r="LM276" s="71"/>
      <c r="LN276" s="71"/>
      <c r="LO276" s="71"/>
      <c r="LP276" s="71"/>
      <c r="LQ276" s="71"/>
    </row>
    <row r="277" spans="1:329" ht="6.75" customHeight="1" x14ac:dyDescent="0.25">
      <c r="A277" s="80"/>
      <c r="B277" s="305">
        <f t="shared" si="551"/>
        <v>263</v>
      </c>
      <c r="C277" s="86" t="s">
        <v>831</v>
      </c>
      <c r="D277" s="207" t="s">
        <v>833</v>
      </c>
      <c r="E277" s="71"/>
      <c r="F277" s="260"/>
      <c r="G277" s="261"/>
      <c r="H277" s="262"/>
      <c r="I277" s="260"/>
      <c r="J277" s="261"/>
      <c r="K277" s="262"/>
      <c r="L277" s="260"/>
      <c r="M277" s="261"/>
      <c r="N277" s="262"/>
      <c r="O277" s="260"/>
      <c r="P277" s="261"/>
      <c r="Q277" s="262"/>
      <c r="R277" s="260"/>
      <c r="S277" s="261"/>
      <c r="T277" s="262"/>
      <c r="U277" s="260"/>
      <c r="V277" s="261"/>
      <c r="W277" s="262"/>
      <c r="X277" s="260"/>
      <c r="Y277" s="261"/>
      <c r="Z277" s="262"/>
      <c r="AA277" s="260"/>
      <c r="AB277" s="261"/>
      <c r="AC277" s="262"/>
      <c r="AD277" s="260"/>
      <c r="AE277" s="261"/>
      <c r="AF277" s="262"/>
      <c r="AG277" s="260"/>
      <c r="AH277" s="261"/>
      <c r="AI277" s="262"/>
      <c r="AJ277" s="260"/>
      <c r="AK277" s="261"/>
      <c r="AL277" s="262"/>
      <c r="AM277" s="260"/>
      <c r="AN277" s="261"/>
      <c r="AO277" s="262"/>
      <c r="AP277" s="283"/>
      <c r="AQ277" s="356"/>
      <c r="AR277" s="351"/>
      <c r="AS277" s="283"/>
      <c r="AT277" s="356"/>
      <c r="AU277" s="351"/>
      <c r="AV277" s="260"/>
      <c r="AW277" s="261"/>
      <c r="AX277" s="262"/>
      <c r="AY277" s="260"/>
      <c r="AZ277" s="261"/>
      <c r="BA277" s="262"/>
      <c r="BB277" s="260"/>
      <c r="BC277" s="261"/>
      <c r="BD277" s="262"/>
      <c r="BE277" s="260"/>
      <c r="BF277" s="261"/>
      <c r="BG277" s="262"/>
      <c r="BH277" s="260"/>
      <c r="BI277" s="261"/>
      <c r="BJ277" s="262"/>
      <c r="BK277" s="260"/>
      <c r="BL277" s="261"/>
      <c r="BM277" s="262"/>
      <c r="BN277" s="260"/>
      <c r="BO277" s="261"/>
      <c r="BP277" s="262"/>
      <c r="BQ277" s="260"/>
      <c r="BR277" s="261"/>
      <c r="BS277" s="262"/>
      <c r="BT277" s="260"/>
      <c r="BU277" s="261"/>
      <c r="BV277" s="262"/>
      <c r="BW277" s="260"/>
      <c r="BX277" s="261"/>
      <c r="BY277" s="262"/>
      <c r="BZ277" s="260"/>
      <c r="CA277" s="261"/>
      <c r="CB277" s="262"/>
      <c r="CC277" s="260"/>
      <c r="CD277" s="261"/>
      <c r="CE277" s="262"/>
      <c r="CF277" s="376" t="s">
        <v>2</v>
      </c>
      <c r="CG277" s="229"/>
      <c r="CH277" s="230"/>
      <c r="CI277" s="7" t="str">
        <f t="shared" si="457"/>
        <v/>
      </c>
      <c r="CJ277" s="7" t="str">
        <f t="shared" si="458"/>
        <v/>
      </c>
      <c r="CK277" s="7" t="str">
        <f t="shared" si="459"/>
        <v/>
      </c>
      <c r="CL277" s="7" t="str">
        <f t="shared" si="460"/>
        <v/>
      </c>
      <c r="CM277" s="7" t="str">
        <f t="shared" si="461"/>
        <v/>
      </c>
      <c r="CN277" s="7" t="str">
        <f t="shared" si="462"/>
        <v/>
      </c>
      <c r="CO277" s="7" t="str">
        <f t="shared" si="463"/>
        <v/>
      </c>
      <c r="CP277" s="7" t="str">
        <f t="shared" si="464"/>
        <v/>
      </c>
      <c r="CQ277" s="7" t="str">
        <f t="shared" si="465"/>
        <v/>
      </c>
      <c r="CR277" s="7" t="str">
        <f t="shared" si="466"/>
        <v/>
      </c>
      <c r="CS277" s="7" t="str">
        <f t="shared" si="467"/>
        <v/>
      </c>
      <c r="CT277" s="7" t="str">
        <f t="shared" si="468"/>
        <v/>
      </c>
      <c r="CU277" s="7" t="str">
        <f t="shared" si="469"/>
        <v/>
      </c>
      <c r="CV277" s="7" t="str">
        <f t="shared" si="470"/>
        <v/>
      </c>
      <c r="CW277" s="7" t="str">
        <f t="shared" si="471"/>
        <v/>
      </c>
      <c r="CX277" s="7" t="str">
        <f t="shared" si="472"/>
        <v/>
      </c>
      <c r="CY277" s="7" t="str">
        <f t="shared" si="473"/>
        <v/>
      </c>
      <c r="CZ277" s="7">
        <f t="shared" si="474"/>
        <v>35</v>
      </c>
      <c r="DA277" s="7" t="str">
        <f t="shared" si="475"/>
        <v/>
      </c>
      <c r="DB277" s="7" t="str">
        <f t="shared" si="476"/>
        <v/>
      </c>
      <c r="DC277" s="7" t="str">
        <f t="shared" si="477"/>
        <v/>
      </c>
      <c r="DD277" s="7" t="str">
        <f t="shared" si="478"/>
        <v/>
      </c>
      <c r="DE277" s="7" t="str">
        <f t="shared" si="479"/>
        <v/>
      </c>
      <c r="DF277" s="7" t="str">
        <f t="shared" si="480"/>
        <v/>
      </c>
      <c r="DG277" s="7" t="str">
        <f t="shared" si="481"/>
        <v/>
      </c>
      <c r="DH277" s="7" t="str">
        <f t="shared" si="482"/>
        <v/>
      </c>
      <c r="DI277" s="65" t="s">
        <v>2</v>
      </c>
      <c r="DJ277" s="309" t="str">
        <f t="shared" si="483"/>
        <v>-</v>
      </c>
      <c r="DK277" s="309" t="str">
        <f t="shared" si="484"/>
        <v>-</v>
      </c>
      <c r="DL277" s="309" t="str">
        <f t="shared" si="485"/>
        <v>-</v>
      </c>
      <c r="DM277" s="309" t="str">
        <f t="shared" si="486"/>
        <v>-</v>
      </c>
      <c r="DN277" s="309" t="str">
        <f t="shared" si="487"/>
        <v>-</v>
      </c>
      <c r="DO277" s="309" t="str">
        <f t="shared" si="488"/>
        <v>-</v>
      </c>
      <c r="DP277" s="309" t="str">
        <f t="shared" si="489"/>
        <v>-</v>
      </c>
      <c r="DQ277" s="309" t="str">
        <f t="shared" si="490"/>
        <v>-</v>
      </c>
      <c r="DR277" s="309" t="str">
        <f t="shared" si="491"/>
        <v>-</v>
      </c>
      <c r="DS277" s="309" t="str">
        <f t="shared" si="492"/>
        <v>-</v>
      </c>
      <c r="DT277" s="309" t="str">
        <f t="shared" si="493"/>
        <v>-</v>
      </c>
      <c r="DU277" s="309" t="str">
        <f t="shared" si="494"/>
        <v>-</v>
      </c>
      <c r="DV277" s="309" t="str">
        <f t="shared" si="495"/>
        <v>-</v>
      </c>
      <c r="DW277" s="309" t="str">
        <f t="shared" si="496"/>
        <v>-</v>
      </c>
      <c r="DX277" s="309" t="str">
        <f t="shared" si="497"/>
        <v>-</v>
      </c>
      <c r="DY277" s="309" t="str">
        <f t="shared" si="498"/>
        <v>-</v>
      </c>
      <c r="DZ277" s="309" t="str">
        <f t="shared" si="499"/>
        <v>-</v>
      </c>
      <c r="EA277" s="309" t="str">
        <f t="shared" si="500"/>
        <v>yoff</v>
      </c>
      <c r="EB277" s="309" t="str">
        <f t="shared" si="501"/>
        <v>-</v>
      </c>
      <c r="EC277" s="309" t="str">
        <f t="shared" si="502"/>
        <v>-</v>
      </c>
      <c r="ED277" s="309" t="str">
        <f t="shared" si="503"/>
        <v>-</v>
      </c>
      <c r="EE277" s="309" t="str">
        <f t="shared" si="504"/>
        <v>-</v>
      </c>
      <c r="EF277" s="309" t="str">
        <f t="shared" si="505"/>
        <v>-</v>
      </c>
      <c r="EG277" s="309" t="str">
        <f t="shared" si="506"/>
        <v>-</v>
      </c>
      <c r="EH277" s="309" t="str">
        <f t="shared" si="507"/>
        <v>-</v>
      </c>
      <c r="EI277" s="309" t="str">
        <f t="shared" si="508"/>
        <v>-</v>
      </c>
      <c r="EJ277" s="7"/>
      <c r="EK277" s="7"/>
      <c r="EL277" s="7"/>
      <c r="EM277" s="34"/>
      <c r="EN277" s="66" t="str">
        <f t="shared" si="509"/>
        <v>-</v>
      </c>
      <c r="EO277" s="66" t="str">
        <f t="shared" si="510"/>
        <v>-</v>
      </c>
      <c r="EP277" s="66" t="str">
        <f t="shared" si="511"/>
        <v>-</v>
      </c>
      <c r="EQ277" s="66" t="str">
        <f t="shared" si="512"/>
        <v>-</v>
      </c>
      <c r="ER277" s="66" t="str">
        <f t="shared" si="513"/>
        <v>-</v>
      </c>
      <c r="ES277" s="66" t="str">
        <f t="shared" si="514"/>
        <v>-</v>
      </c>
      <c r="ET277" s="66" t="str">
        <f t="shared" si="515"/>
        <v>-</v>
      </c>
      <c r="EU277" s="66" t="str">
        <f t="shared" si="516"/>
        <v>-</v>
      </c>
      <c r="EV277" s="66" t="str">
        <f t="shared" si="517"/>
        <v>-</v>
      </c>
      <c r="EW277" s="66" t="str">
        <f t="shared" si="518"/>
        <v>-</v>
      </c>
      <c r="EX277" s="66" t="str">
        <f t="shared" si="519"/>
        <v>-</v>
      </c>
      <c r="EY277" s="66" t="str">
        <f t="shared" si="520"/>
        <v>-</v>
      </c>
      <c r="EZ277" s="66" t="str">
        <f t="shared" si="521"/>
        <v>-</v>
      </c>
      <c r="FA277" s="66" t="str">
        <f t="shared" si="522"/>
        <v>-</v>
      </c>
      <c r="FB277" s="66" t="str">
        <f t="shared" si="523"/>
        <v>-</v>
      </c>
      <c r="FC277" s="66" t="str">
        <f t="shared" si="524"/>
        <v>-</v>
      </c>
      <c r="FD277" s="66" t="str">
        <f t="shared" si="525"/>
        <v>-</v>
      </c>
      <c r="FE277" s="66">
        <f t="shared" si="526"/>
        <v>200</v>
      </c>
      <c r="FF277" s="66" t="str">
        <f t="shared" si="527"/>
        <v>-</v>
      </c>
      <c r="FG277" s="66" t="str">
        <f t="shared" si="528"/>
        <v>-</v>
      </c>
      <c r="FH277" s="66" t="str">
        <f t="shared" si="529"/>
        <v>-</v>
      </c>
      <c r="FI277" s="66" t="str">
        <f t="shared" si="530"/>
        <v>-</v>
      </c>
      <c r="FJ277" s="66" t="str">
        <f t="shared" si="531"/>
        <v>-</v>
      </c>
      <c r="FK277" s="66" t="str">
        <f t="shared" si="532"/>
        <v>-</v>
      </c>
      <c r="FL277" s="66" t="str">
        <f t="shared" si="533"/>
        <v>-</v>
      </c>
      <c r="FM277" s="66" t="str">
        <f t="shared" si="534"/>
        <v>-</v>
      </c>
      <c r="FN277" s="7"/>
      <c r="FO277" s="7"/>
      <c r="FP277" s="7"/>
      <c r="FQ277" s="97"/>
      <c r="FR277" s="71"/>
      <c r="FS277" s="7">
        <f>IF(ISNUMBER(INDEX($CI$15:$DI$314,$B277,GC$5)),MAX(FS$14:FS276)+1,0)</f>
        <v>0</v>
      </c>
      <c r="FT277" s="7" t="str">
        <f t="shared" si="535"/>
        <v/>
      </c>
      <c r="FU277" s="7" t="str">
        <f t="shared" si="536"/>
        <v/>
      </c>
      <c r="FV277" s="291">
        <f t="shared" si="537"/>
        <v>263</v>
      </c>
      <c r="FW277" s="291" t="str">
        <f t="shared" si="552"/>
        <v/>
      </c>
      <c r="FX277" s="291"/>
      <c r="FY277" s="85" t="str">
        <f t="shared" si="539"/>
        <v/>
      </c>
      <c r="FZ277" s="338">
        <f t="shared" si="540"/>
        <v>0</v>
      </c>
      <c r="GA277" s="316" t="str">
        <f t="shared" si="541"/>
        <v/>
      </c>
      <c r="GB277" s="28" t="str">
        <f>IF(GA277="","",IF(GA277=#REF!,1,""))</f>
        <v/>
      </c>
      <c r="GC277" s="243"/>
      <c r="GD277" s="72"/>
      <c r="GE277" s="72"/>
      <c r="GF277" s="72"/>
      <c r="GG277" s="72"/>
      <c r="GH277" s="72"/>
      <c r="GI277" s="72"/>
      <c r="GJ277" s="72"/>
      <c r="GK277" s="72"/>
      <c r="GL277" s="72"/>
      <c r="GM277" s="72"/>
      <c r="GN277" s="72"/>
      <c r="GO277" s="72"/>
      <c r="GP277" s="72"/>
      <c r="GQ277" s="72"/>
      <c r="GR277" s="339" t="str">
        <f>IF(ISNUMBER(IF277),INDEX($GA$15:$GA$313,MATCH(IF277,$IE$15:$IE$190,0),1),"")</f>
        <v/>
      </c>
      <c r="GS277" s="341" t="str">
        <f t="shared" si="543"/>
        <v/>
      </c>
      <c r="GT277" s="340" t="str">
        <f t="shared" si="544"/>
        <v/>
      </c>
      <c r="GU277" s="72"/>
      <c r="GV277" s="72"/>
      <c r="GW277" s="72"/>
      <c r="GX277" s="72"/>
      <c r="GY277" s="72"/>
      <c r="GZ277" s="71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293">
        <f>IF(HA277&lt;&gt;"",MAX(HN$14:HN276)+1,0)</f>
        <v>0</v>
      </c>
      <c r="HO277" s="293">
        <f>IF(HB277&lt;&gt;"",MAX(HO$14:HO276)+1,0)</f>
        <v>0</v>
      </c>
      <c r="HP277" s="293">
        <f>IF(HC277&lt;&gt;"",MAX(HP$14:HP276)+1,0)</f>
        <v>0</v>
      </c>
      <c r="HQ277" s="293">
        <f>IF(HD277&lt;&gt;"",MAX(HQ$14:HQ276)+1,0)</f>
        <v>0</v>
      </c>
      <c r="HR277" s="293">
        <f>IF(HE277&lt;&gt;"",MAX(HR$14:HR276)+1,0)</f>
        <v>0</v>
      </c>
      <c r="HS277" s="293">
        <f>IF(HF277&lt;&gt;"",MAX(HS$14:HS276)+1,0)</f>
        <v>0</v>
      </c>
      <c r="HT277" s="293">
        <f>IF(HG277&lt;&gt;"",MAX(HT$14:HT276)+1,0)</f>
        <v>0</v>
      </c>
      <c r="HU277" s="293">
        <f>IF(HH277&lt;&gt;"",MAX(HU$14:HU276)+1,0)</f>
        <v>0</v>
      </c>
      <c r="HV277" s="293">
        <f>IF(HI277&lt;&gt;"",MAX(HV$14:HV276)+1,0)</f>
        <v>0</v>
      </c>
      <c r="HW277" s="293">
        <f>IF(HJ277&lt;&gt;"",MAX(HW$14:HW276)+1,0)</f>
        <v>0</v>
      </c>
      <c r="HX277" s="293">
        <f>IF(HK277&lt;&gt;"",MAX(HX$14:HX276)+1,0)</f>
        <v>0</v>
      </c>
      <c r="HY277" s="293">
        <f>IF(HL277&lt;&gt;"",MAX(HY$14:HY276)+1,0)</f>
        <v>0</v>
      </c>
      <c r="HZ277" s="75" t="str">
        <f t="shared" si="545"/>
        <v/>
      </c>
      <c r="IA277" s="75" t="str">
        <f t="shared" si="546"/>
        <v/>
      </c>
      <c r="IB277" s="75" t="str">
        <f t="shared" si="547"/>
        <v/>
      </c>
      <c r="IC277" s="75" t="str">
        <f t="shared" si="548"/>
        <v/>
      </c>
      <c r="ID277" s="395" t="str">
        <f t="shared" si="549"/>
        <v/>
      </c>
      <c r="IE277" s="394">
        <f>IF(ISNUMBER(MATCH(GA277,$IC$15:$IC$313,0)),0,MAX(IE$14:IE276)+1)</f>
        <v>0</v>
      </c>
      <c r="IF277" s="394" t="str">
        <f t="shared" si="550"/>
        <v/>
      </c>
      <c r="IG277" s="383"/>
      <c r="IH277" s="80"/>
      <c r="II277" s="19"/>
      <c r="IJ277" s="282"/>
      <c r="IK277" s="71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  <c r="IW277" s="19"/>
      <c r="IX277" s="19"/>
      <c r="IY277" s="19"/>
      <c r="IZ277" s="19"/>
      <c r="JW277" s="71"/>
      <c r="JX277" s="293" t="str">
        <f>IF(AND(ISNUMBER(JX$14),ISNUMBER(MATCH($IC277,DJ$15:DJ$313,0))),$IC277,"")</f>
        <v/>
      </c>
      <c r="JY277" s="293" t="str">
        <f>IF(AND(ISNUMBER(JY$14),ISNUMBER(MATCH($IC277,DK$15:DK$313,0))),$IC277,"")</f>
        <v/>
      </c>
      <c r="JZ277" s="293" t="str">
        <f>IF(AND(ISNUMBER(JZ$14),ISNUMBER(MATCH($IC277,DL$15:DL$313,0))),$IC277,"")</f>
        <v/>
      </c>
      <c r="KA277" s="293" t="str">
        <f>IF(AND(ISNUMBER(KA$14),ISNUMBER(MATCH($IC277,DM$15:DM$313,0))),$IC277,"")</f>
        <v/>
      </c>
      <c r="KB277" s="293" t="str">
        <f>IF(AND(ISNUMBER(KB$14),ISNUMBER(MATCH($IC277,DN$15:DN$313,0))),$IC277,"")</f>
        <v/>
      </c>
      <c r="KC277" s="293" t="str">
        <f>IF(AND(ISNUMBER(KC$14),ISNUMBER(MATCH($IC277,DO$15:DO$313,0))),$IC277,"")</f>
        <v/>
      </c>
      <c r="KD277" s="293" t="str">
        <f>IF(AND(ISNUMBER(KD$14),ISNUMBER(MATCH($IC277,DP$15:DP$313,0))),$IC277,"")</f>
        <v/>
      </c>
      <c r="KE277" s="293" t="str">
        <f>IF(AND(ISNUMBER(KE$14),ISNUMBER(MATCH($IC277,DQ$15:DQ$313,0))),$IC277,"")</f>
        <v/>
      </c>
      <c r="KF277" s="293" t="str">
        <f>IF(AND(ISNUMBER(KF$14),ISNUMBER(MATCH($IC277,DR$15:DR$313,0))),$IC277,"")</f>
        <v/>
      </c>
      <c r="KG277" s="293" t="str">
        <f>IF(AND(ISNUMBER(KG$14),ISNUMBER(MATCH($IC277,DS$15:DS$313,0))),$IC277,"")</f>
        <v/>
      </c>
      <c r="KH277" s="293" t="str">
        <f>IF(AND(ISNUMBER(KH$14),ISNUMBER(MATCH($IC277,DT$15:DT$313,0))),$IC277,"")</f>
        <v/>
      </c>
      <c r="KI277" s="293" t="str">
        <f>IF(AND(ISNUMBER(KI$14),ISNUMBER(MATCH($IC277,DU$15:DU$313,0))),$IC277,"")</f>
        <v/>
      </c>
      <c r="KJ277" s="293" t="str">
        <f>IF(AND(ISNUMBER(KJ$14),ISNUMBER(MATCH($IC277,DV$15:DV$313,0))),$IC277,"")</f>
        <v/>
      </c>
      <c r="KK277" s="293" t="str">
        <f>IF(AND(ISNUMBER(KK$14),ISNUMBER(MATCH($IC277,DW$15:DW$313,0))),$IC277,"")</f>
        <v/>
      </c>
      <c r="KL277" s="293" t="str">
        <f>IF(AND(ISNUMBER(KL$14),ISNUMBER(MATCH($IC277,DX$15:DX$313,0))),$IC277,"")</f>
        <v/>
      </c>
      <c r="KM277" s="293" t="str">
        <f>IF(AND(ISNUMBER(KM$14),ISNUMBER(MATCH($IC277,DY$15:DY$313,0))),$IC277,"")</f>
        <v/>
      </c>
      <c r="KN277" s="293" t="str">
        <f>IF(AND(ISNUMBER(KN$14),ISNUMBER(MATCH($IC277,DZ$15:DZ$313,0))),$IC277,"")</f>
        <v/>
      </c>
      <c r="KO277" s="293" t="str">
        <f>IF(AND(ISNUMBER(KO$14),ISNUMBER(MATCH($IC277,EA$15:EA$313,0))),$IC277,"")</f>
        <v/>
      </c>
      <c r="KP277" s="293" t="str">
        <f>IF(AND(ISNUMBER(KP$14),ISNUMBER(MATCH($IC277,EB$15:EB$313,0))),$IC277,"")</f>
        <v/>
      </c>
      <c r="KQ277" s="293" t="str">
        <f>IF(AND(ISNUMBER(KQ$14),ISNUMBER(MATCH($IC277,EC$15:EC$313,0))),$IC277,"")</f>
        <v/>
      </c>
      <c r="KR277" s="293" t="str">
        <f>IF(AND(ISNUMBER(KR$14),ISNUMBER(MATCH($IC277,ED$15:ED$313,0))),$IC277,"")</f>
        <v/>
      </c>
      <c r="KS277" s="293" t="str">
        <f>IF(AND(ISNUMBER(KS$14),ISNUMBER(MATCH($IC277,EE$15:EE$313,0))),$IC277,"")</f>
        <v/>
      </c>
      <c r="KT277" s="293" t="str">
        <f>IF(AND(ISNUMBER(KT$14),ISNUMBER(MATCH($IC277,EF$15:EF$313,0))),$IC277,"")</f>
        <v/>
      </c>
      <c r="KU277" s="293" t="str">
        <f>IF(AND(ISNUMBER(KU$14),ISNUMBER(MATCH($IC277,EG$15:EG$313,0))),$IC277,"")</f>
        <v/>
      </c>
      <c r="KV277" s="293" t="str">
        <f>IF(AND(ISNUMBER(KV$14),ISNUMBER(MATCH($IC277,EH$15:EH$313,0))),$IC277,"")</f>
        <v/>
      </c>
      <c r="KW277" s="293" t="str">
        <f>IF(AND(ISNUMBER(KW$14),ISNUMBER(MATCH($IC277,EI$15:EI$313,0))),$IC277,"")</f>
        <v/>
      </c>
      <c r="KX277" s="293" t="str">
        <f>IF(AND(ISNUMBER(KX$14),ISNUMBER(MATCH($IC277,EJ$15:EJ$313,0))),$IC277,"")</f>
        <v/>
      </c>
      <c r="KY277" s="293" t="str">
        <f>IF(AND(ISNUMBER(KY$14),ISNUMBER(MATCH($IC277,EK$15:EK$313,0))),$IC277,"")</f>
        <v/>
      </c>
      <c r="KZ277" s="293"/>
      <c r="LA277" s="293"/>
      <c r="LB277" s="293"/>
      <c r="LC277" s="75">
        <f>COUNTIF(JX277:KY277,"="&amp;IC277)</f>
        <v>0</v>
      </c>
      <c r="LD277" s="71"/>
      <c r="LE277" s="71"/>
      <c r="LF277" s="71"/>
      <c r="LG277" s="71"/>
      <c r="LH277" s="71"/>
      <c r="LI277" s="71"/>
      <c r="LJ277" s="71"/>
      <c r="LK277" s="71"/>
      <c r="LL277" s="71"/>
      <c r="LM277" s="71"/>
      <c r="LN277" s="71"/>
      <c r="LO277" s="71"/>
      <c r="LP277" s="71"/>
      <c r="LQ277" s="71"/>
    </row>
    <row r="278" spans="1:329" ht="6.75" customHeight="1" x14ac:dyDescent="0.25">
      <c r="A278" s="80"/>
      <c r="B278" s="305">
        <f t="shared" si="551"/>
        <v>264</v>
      </c>
      <c r="C278" s="86" t="s">
        <v>834</v>
      </c>
      <c r="D278" s="207" t="s">
        <v>835</v>
      </c>
      <c r="E278" s="71"/>
      <c r="F278" s="260"/>
      <c r="G278" s="261"/>
      <c r="H278" s="262"/>
      <c r="I278" s="260"/>
      <c r="J278" s="261"/>
      <c r="K278" s="262"/>
      <c r="L278" s="260"/>
      <c r="M278" s="261"/>
      <c r="N278" s="262"/>
      <c r="O278" s="260"/>
      <c r="P278" s="261"/>
      <c r="Q278" s="262"/>
      <c r="R278" s="260"/>
      <c r="S278" s="261"/>
      <c r="T278" s="262"/>
      <c r="U278" s="260"/>
      <c r="V278" s="261"/>
      <c r="W278" s="262"/>
      <c r="X278" s="260"/>
      <c r="Y278" s="261"/>
      <c r="Z278" s="262"/>
      <c r="AA278" s="260"/>
      <c r="AB278" s="261"/>
      <c r="AC278" s="262"/>
      <c r="AD278" s="260"/>
      <c r="AE278" s="261"/>
      <c r="AF278" s="262"/>
      <c r="AG278" s="260"/>
      <c r="AH278" s="261"/>
      <c r="AI278" s="262"/>
      <c r="AJ278" s="260"/>
      <c r="AK278" s="261"/>
      <c r="AL278" s="262"/>
      <c r="AM278" s="260"/>
      <c r="AN278" s="261"/>
      <c r="AO278" s="262"/>
      <c r="AP278" s="283"/>
      <c r="AQ278" s="356"/>
      <c r="AR278" s="351"/>
      <c r="AS278" s="283"/>
      <c r="AT278" s="356"/>
      <c r="AU278" s="351"/>
      <c r="AV278" s="260"/>
      <c r="AW278" s="261"/>
      <c r="AX278" s="262"/>
      <c r="AY278" s="260"/>
      <c r="AZ278" s="261"/>
      <c r="BA278" s="262"/>
      <c r="BB278" s="260"/>
      <c r="BC278" s="261"/>
      <c r="BD278" s="262"/>
      <c r="BE278" s="260"/>
      <c r="BF278" s="261"/>
      <c r="BG278" s="262"/>
      <c r="BH278" s="260"/>
      <c r="BI278" s="261"/>
      <c r="BJ278" s="262"/>
      <c r="BK278" s="260"/>
      <c r="BL278" s="261"/>
      <c r="BM278" s="262"/>
      <c r="BN278" s="260"/>
      <c r="BO278" s="261"/>
      <c r="BP278" s="262"/>
      <c r="BQ278" s="260"/>
      <c r="BR278" s="261"/>
      <c r="BS278" s="262"/>
      <c r="BT278" s="260"/>
      <c r="BU278" s="261"/>
      <c r="BV278" s="262"/>
      <c r="BW278" s="260"/>
      <c r="BX278" s="261"/>
      <c r="BY278" s="262"/>
      <c r="BZ278" s="260"/>
      <c r="CA278" s="261"/>
      <c r="CB278" s="262"/>
      <c r="CC278" s="260"/>
      <c r="CD278" s="261"/>
      <c r="CE278" s="262"/>
      <c r="CF278" s="376" t="s">
        <v>2</v>
      </c>
      <c r="CG278" s="229"/>
      <c r="CH278" s="230"/>
      <c r="CI278" s="7" t="str">
        <f t="shared" si="457"/>
        <v/>
      </c>
      <c r="CJ278" s="7" t="str">
        <f t="shared" si="458"/>
        <v/>
      </c>
      <c r="CK278" s="7" t="str">
        <f t="shared" si="459"/>
        <v/>
      </c>
      <c r="CL278" s="7" t="str">
        <f t="shared" si="460"/>
        <v/>
      </c>
      <c r="CM278" s="7" t="str">
        <f t="shared" si="461"/>
        <v/>
      </c>
      <c r="CN278" s="7" t="str">
        <f t="shared" si="462"/>
        <v/>
      </c>
      <c r="CO278" s="7" t="str">
        <f t="shared" si="463"/>
        <v/>
      </c>
      <c r="CP278" s="7" t="str">
        <f t="shared" si="464"/>
        <v/>
      </c>
      <c r="CQ278" s="7" t="str">
        <f t="shared" si="465"/>
        <v/>
      </c>
      <c r="CR278" s="7" t="str">
        <f t="shared" si="466"/>
        <v/>
      </c>
      <c r="CS278" s="7" t="str">
        <f t="shared" si="467"/>
        <v/>
      </c>
      <c r="CT278" s="7" t="str">
        <f t="shared" si="468"/>
        <v/>
      </c>
      <c r="CU278" s="7" t="str">
        <f t="shared" si="469"/>
        <v/>
      </c>
      <c r="CV278" s="7" t="str">
        <f t="shared" si="470"/>
        <v/>
      </c>
      <c r="CW278" s="7" t="str">
        <f t="shared" si="471"/>
        <v/>
      </c>
      <c r="CX278" s="7" t="str">
        <f t="shared" si="472"/>
        <v/>
      </c>
      <c r="CY278" s="7" t="str">
        <f t="shared" si="473"/>
        <v/>
      </c>
      <c r="CZ278" s="7">
        <f t="shared" si="474"/>
        <v>38</v>
      </c>
      <c r="DA278" s="7" t="str">
        <f t="shared" si="475"/>
        <v/>
      </c>
      <c r="DB278" s="7" t="str">
        <f t="shared" si="476"/>
        <v/>
      </c>
      <c r="DC278" s="7" t="str">
        <f t="shared" si="477"/>
        <v/>
      </c>
      <c r="DD278" s="7" t="str">
        <f t="shared" si="478"/>
        <v/>
      </c>
      <c r="DE278" s="7" t="str">
        <f t="shared" si="479"/>
        <v/>
      </c>
      <c r="DF278" s="7" t="str">
        <f t="shared" si="480"/>
        <v/>
      </c>
      <c r="DG278" s="7" t="str">
        <f t="shared" si="481"/>
        <v/>
      </c>
      <c r="DH278" s="7" t="str">
        <f t="shared" si="482"/>
        <v/>
      </c>
      <c r="DI278" s="65" t="s">
        <v>2</v>
      </c>
      <c r="DJ278" s="309" t="str">
        <f t="shared" si="483"/>
        <v>-</v>
      </c>
      <c r="DK278" s="309" t="str">
        <f t="shared" si="484"/>
        <v>-</v>
      </c>
      <c r="DL278" s="309" t="str">
        <f t="shared" si="485"/>
        <v>-</v>
      </c>
      <c r="DM278" s="309" t="str">
        <f t="shared" si="486"/>
        <v>-</v>
      </c>
      <c r="DN278" s="309" t="str">
        <f t="shared" si="487"/>
        <v>-</v>
      </c>
      <c r="DO278" s="309" t="str">
        <f t="shared" si="488"/>
        <v>-</v>
      </c>
      <c r="DP278" s="309" t="str">
        <f t="shared" si="489"/>
        <v>-</v>
      </c>
      <c r="DQ278" s="309" t="str">
        <f t="shared" si="490"/>
        <v>-</v>
      </c>
      <c r="DR278" s="309" t="str">
        <f t="shared" si="491"/>
        <v>-</v>
      </c>
      <c r="DS278" s="309" t="str">
        <f t="shared" si="492"/>
        <v>-</v>
      </c>
      <c r="DT278" s="309" t="str">
        <f t="shared" si="493"/>
        <v>-</v>
      </c>
      <c r="DU278" s="309" t="str">
        <f t="shared" si="494"/>
        <v>-</v>
      </c>
      <c r="DV278" s="309" t="str">
        <f t="shared" si="495"/>
        <v>-</v>
      </c>
      <c r="DW278" s="309" t="str">
        <f t="shared" si="496"/>
        <v>-</v>
      </c>
      <c r="DX278" s="309" t="str">
        <f t="shared" si="497"/>
        <v>-</v>
      </c>
      <c r="DY278" s="309" t="str">
        <f t="shared" si="498"/>
        <v>-</v>
      </c>
      <c r="DZ278" s="309" t="str">
        <f t="shared" si="499"/>
        <v>-</v>
      </c>
      <c r="EA278" s="309" t="str">
        <f t="shared" si="500"/>
        <v>xt3doptions</v>
      </c>
      <c r="EB278" s="309" t="str">
        <f t="shared" si="501"/>
        <v>-</v>
      </c>
      <c r="EC278" s="309" t="str">
        <f t="shared" si="502"/>
        <v>-</v>
      </c>
      <c r="ED278" s="309" t="str">
        <f t="shared" si="503"/>
        <v>-</v>
      </c>
      <c r="EE278" s="309" t="str">
        <f t="shared" si="504"/>
        <v>-</v>
      </c>
      <c r="EF278" s="309" t="str">
        <f t="shared" si="505"/>
        <v>-</v>
      </c>
      <c r="EG278" s="309" t="str">
        <f t="shared" si="506"/>
        <v>-</v>
      </c>
      <c r="EH278" s="309" t="str">
        <f t="shared" si="507"/>
        <v>-</v>
      </c>
      <c r="EI278" s="309" t="str">
        <f t="shared" si="508"/>
        <v>-</v>
      </c>
      <c r="EJ278" s="7"/>
      <c r="EK278" s="7"/>
      <c r="EL278" s="7"/>
      <c r="EM278" s="34"/>
      <c r="EN278" s="66" t="str">
        <f t="shared" si="509"/>
        <v>-</v>
      </c>
      <c r="EO278" s="66" t="str">
        <f t="shared" si="510"/>
        <v>-</v>
      </c>
      <c r="EP278" s="66" t="str">
        <f t="shared" si="511"/>
        <v>-</v>
      </c>
      <c r="EQ278" s="66" t="str">
        <f t="shared" si="512"/>
        <v>-</v>
      </c>
      <c r="ER278" s="66" t="str">
        <f t="shared" si="513"/>
        <v>-</v>
      </c>
      <c r="ES278" s="66" t="str">
        <f t="shared" si="514"/>
        <v>-</v>
      </c>
      <c r="ET278" s="66" t="str">
        <f t="shared" si="515"/>
        <v>-</v>
      </c>
      <c r="EU278" s="66" t="str">
        <f t="shared" si="516"/>
        <v>-</v>
      </c>
      <c r="EV278" s="66" t="str">
        <f t="shared" si="517"/>
        <v>-</v>
      </c>
      <c r="EW278" s="66" t="str">
        <f t="shared" si="518"/>
        <v>-</v>
      </c>
      <c r="EX278" s="66" t="str">
        <f t="shared" si="519"/>
        <v>-</v>
      </c>
      <c r="EY278" s="66" t="str">
        <f t="shared" si="520"/>
        <v>-</v>
      </c>
      <c r="EZ278" s="66" t="str">
        <f t="shared" si="521"/>
        <v>-</v>
      </c>
      <c r="FA278" s="66" t="str">
        <f t="shared" si="522"/>
        <v>-</v>
      </c>
      <c r="FB278" s="66" t="str">
        <f t="shared" si="523"/>
        <v>-</v>
      </c>
      <c r="FC278" s="66" t="str">
        <f t="shared" si="524"/>
        <v>-</v>
      </c>
      <c r="FD278" s="66" t="str">
        <f t="shared" si="525"/>
        <v>-</v>
      </c>
      <c r="FE278" s="66" t="str">
        <f t="shared" si="526"/>
        <v>xt3d</v>
      </c>
      <c r="FF278" s="66" t="str">
        <f t="shared" si="527"/>
        <v>-</v>
      </c>
      <c r="FG278" s="66" t="str">
        <f t="shared" si="528"/>
        <v>-</v>
      </c>
      <c r="FH278" s="66" t="str">
        <f t="shared" si="529"/>
        <v>-</v>
      </c>
      <c r="FI278" s="66" t="str">
        <f t="shared" si="530"/>
        <v>-</v>
      </c>
      <c r="FJ278" s="66" t="str">
        <f t="shared" si="531"/>
        <v>-</v>
      </c>
      <c r="FK278" s="66" t="str">
        <f t="shared" si="532"/>
        <v>-</v>
      </c>
      <c r="FL278" s="66" t="str">
        <f t="shared" si="533"/>
        <v>-</v>
      </c>
      <c r="FM278" s="66" t="str">
        <f t="shared" si="534"/>
        <v>-</v>
      </c>
      <c r="FN278" s="7"/>
      <c r="FO278" s="7"/>
      <c r="FP278" s="7"/>
      <c r="FQ278" s="97"/>
      <c r="FR278" s="71"/>
      <c r="FS278" s="7">
        <f>IF(ISNUMBER(INDEX($CI$15:$DI$314,$B278,GC$5)),MAX(FS$14:FS277)+1,0)</f>
        <v>0</v>
      </c>
      <c r="FT278" s="7" t="str">
        <f t="shared" si="535"/>
        <v/>
      </c>
      <c r="FU278" s="7" t="str">
        <f t="shared" si="536"/>
        <v/>
      </c>
      <c r="FV278" s="291">
        <f t="shared" si="537"/>
        <v>264</v>
      </c>
      <c r="FW278" s="291" t="str">
        <f t="shared" si="552"/>
        <v/>
      </c>
      <c r="FX278" s="291"/>
      <c r="FY278" s="85" t="str">
        <f t="shared" si="539"/>
        <v/>
      </c>
      <c r="FZ278" s="338">
        <f t="shared" si="540"/>
        <v>0</v>
      </c>
      <c r="GA278" s="316" t="str">
        <f t="shared" si="541"/>
        <v/>
      </c>
      <c r="GB278" s="28" t="str">
        <f>IF(GA278="","",IF(GA278=#REF!,1,""))</f>
        <v/>
      </c>
      <c r="GC278" s="243"/>
      <c r="GD278" s="72"/>
      <c r="GE278" s="72"/>
      <c r="GF278" s="72"/>
      <c r="GG278" s="72"/>
      <c r="GH278" s="72"/>
      <c r="GI278" s="72"/>
      <c r="GJ278" s="72"/>
      <c r="GK278" s="72"/>
      <c r="GL278" s="72"/>
      <c r="GM278" s="72"/>
      <c r="GN278" s="72"/>
      <c r="GO278" s="72"/>
      <c r="GP278" s="72"/>
      <c r="GQ278" s="72"/>
      <c r="GR278" s="339" t="str">
        <f>IF(ISNUMBER(IF278),INDEX($GA$15:$GA$313,MATCH(IF278,$IE$15:$IE$190,0),1),"")</f>
        <v/>
      </c>
      <c r="GS278" s="341" t="str">
        <f t="shared" si="543"/>
        <v/>
      </c>
      <c r="GT278" s="340" t="str">
        <f t="shared" si="544"/>
        <v/>
      </c>
      <c r="GU278" s="72"/>
      <c r="GV278" s="72"/>
      <c r="GW278" s="72"/>
      <c r="GX278" s="72"/>
      <c r="GY278" s="72"/>
      <c r="GZ278" s="71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293">
        <f>IF(HA278&lt;&gt;"",MAX(HN$14:HN277)+1,0)</f>
        <v>0</v>
      </c>
      <c r="HO278" s="293">
        <f>IF(HB278&lt;&gt;"",MAX(HO$14:HO277)+1,0)</f>
        <v>0</v>
      </c>
      <c r="HP278" s="293">
        <f>IF(HC278&lt;&gt;"",MAX(HP$14:HP277)+1,0)</f>
        <v>0</v>
      </c>
      <c r="HQ278" s="293">
        <f>IF(HD278&lt;&gt;"",MAX(HQ$14:HQ277)+1,0)</f>
        <v>0</v>
      </c>
      <c r="HR278" s="293">
        <f>IF(HE278&lt;&gt;"",MAX(HR$14:HR277)+1,0)</f>
        <v>0</v>
      </c>
      <c r="HS278" s="293">
        <f>IF(HF278&lt;&gt;"",MAX(HS$14:HS277)+1,0)</f>
        <v>0</v>
      </c>
      <c r="HT278" s="293">
        <f>IF(HG278&lt;&gt;"",MAX(HT$14:HT277)+1,0)</f>
        <v>0</v>
      </c>
      <c r="HU278" s="293">
        <f>IF(HH278&lt;&gt;"",MAX(HU$14:HU277)+1,0)</f>
        <v>0</v>
      </c>
      <c r="HV278" s="293">
        <f>IF(HI278&lt;&gt;"",MAX(HV$14:HV277)+1,0)</f>
        <v>0</v>
      </c>
      <c r="HW278" s="293">
        <f>IF(HJ278&lt;&gt;"",MAX(HW$14:HW277)+1,0)</f>
        <v>0</v>
      </c>
      <c r="HX278" s="293">
        <f>IF(HK278&lt;&gt;"",MAX(HX$14:HX277)+1,0)</f>
        <v>0</v>
      </c>
      <c r="HY278" s="293">
        <f>IF(HL278&lt;&gt;"",MAX(HY$14:HY277)+1,0)</f>
        <v>0</v>
      </c>
      <c r="HZ278" s="75" t="str">
        <f t="shared" si="545"/>
        <v/>
      </c>
      <c r="IA278" s="75" t="str">
        <f t="shared" si="546"/>
        <v/>
      </c>
      <c r="IB278" s="75" t="str">
        <f t="shared" si="547"/>
        <v/>
      </c>
      <c r="IC278" s="75" t="str">
        <f t="shared" si="548"/>
        <v/>
      </c>
      <c r="ID278" s="395" t="str">
        <f t="shared" si="549"/>
        <v/>
      </c>
      <c r="IE278" s="394">
        <f>IF(ISNUMBER(MATCH(GA278,$IC$15:$IC$313,0)),0,MAX(IE$14:IE277)+1)</f>
        <v>0</v>
      </c>
      <c r="IF278" s="394" t="str">
        <f t="shared" si="550"/>
        <v/>
      </c>
      <c r="IG278" s="383"/>
      <c r="IH278" s="80"/>
      <c r="II278" s="19"/>
      <c r="IJ278" s="282"/>
      <c r="IK278" s="71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  <c r="IW278" s="19"/>
      <c r="IX278" s="19"/>
      <c r="IY278" s="19"/>
      <c r="IZ278" s="19"/>
      <c r="JW278" s="71"/>
      <c r="JX278" s="293" t="str">
        <f>IF(AND(ISNUMBER(JX$14),ISNUMBER(MATCH($IC278,DJ$15:DJ$313,0))),$IC278,"")</f>
        <v/>
      </c>
      <c r="JY278" s="293" t="str">
        <f>IF(AND(ISNUMBER(JY$14),ISNUMBER(MATCH($IC278,DK$15:DK$313,0))),$IC278,"")</f>
        <v/>
      </c>
      <c r="JZ278" s="293" t="str">
        <f>IF(AND(ISNUMBER(JZ$14),ISNUMBER(MATCH($IC278,DL$15:DL$313,0))),$IC278,"")</f>
        <v/>
      </c>
      <c r="KA278" s="293" t="str">
        <f>IF(AND(ISNUMBER(KA$14),ISNUMBER(MATCH($IC278,DM$15:DM$313,0))),$IC278,"")</f>
        <v/>
      </c>
      <c r="KB278" s="293" t="str">
        <f>IF(AND(ISNUMBER(KB$14),ISNUMBER(MATCH($IC278,DN$15:DN$313,0))),$IC278,"")</f>
        <v/>
      </c>
      <c r="KC278" s="293" t="str">
        <f>IF(AND(ISNUMBER(KC$14),ISNUMBER(MATCH($IC278,DO$15:DO$313,0))),$IC278,"")</f>
        <v/>
      </c>
      <c r="KD278" s="293" t="str">
        <f>IF(AND(ISNUMBER(KD$14),ISNUMBER(MATCH($IC278,DP$15:DP$313,0))),$IC278,"")</f>
        <v/>
      </c>
      <c r="KE278" s="293" t="str">
        <f>IF(AND(ISNUMBER(KE$14),ISNUMBER(MATCH($IC278,DQ$15:DQ$313,0))),$IC278,"")</f>
        <v/>
      </c>
      <c r="KF278" s="293" t="str">
        <f>IF(AND(ISNUMBER(KF$14),ISNUMBER(MATCH($IC278,DR$15:DR$313,0))),$IC278,"")</f>
        <v/>
      </c>
      <c r="KG278" s="293" t="str">
        <f>IF(AND(ISNUMBER(KG$14),ISNUMBER(MATCH($IC278,DS$15:DS$313,0))),$IC278,"")</f>
        <v/>
      </c>
      <c r="KH278" s="293" t="str">
        <f>IF(AND(ISNUMBER(KH$14),ISNUMBER(MATCH($IC278,DT$15:DT$313,0))),$IC278,"")</f>
        <v/>
      </c>
      <c r="KI278" s="293" t="str">
        <f>IF(AND(ISNUMBER(KI$14),ISNUMBER(MATCH($IC278,DU$15:DU$313,0))),$IC278,"")</f>
        <v/>
      </c>
      <c r="KJ278" s="293" t="str">
        <f>IF(AND(ISNUMBER(KJ$14),ISNUMBER(MATCH($IC278,DV$15:DV$313,0))),$IC278,"")</f>
        <v/>
      </c>
      <c r="KK278" s="293" t="str">
        <f>IF(AND(ISNUMBER(KK$14),ISNUMBER(MATCH($IC278,DW$15:DW$313,0))),$IC278,"")</f>
        <v/>
      </c>
      <c r="KL278" s="293" t="str">
        <f>IF(AND(ISNUMBER(KL$14),ISNUMBER(MATCH($IC278,DX$15:DX$313,0))),$IC278,"")</f>
        <v/>
      </c>
      <c r="KM278" s="293" t="str">
        <f>IF(AND(ISNUMBER(KM$14),ISNUMBER(MATCH($IC278,DY$15:DY$313,0))),$IC278,"")</f>
        <v/>
      </c>
      <c r="KN278" s="293" t="str">
        <f>IF(AND(ISNUMBER(KN$14),ISNUMBER(MATCH($IC278,DZ$15:DZ$313,0))),$IC278,"")</f>
        <v/>
      </c>
      <c r="KO278" s="293" t="str">
        <f>IF(AND(ISNUMBER(KO$14),ISNUMBER(MATCH($IC278,EA$15:EA$313,0))),$IC278,"")</f>
        <v/>
      </c>
      <c r="KP278" s="293" t="str">
        <f>IF(AND(ISNUMBER(KP$14),ISNUMBER(MATCH($IC278,EB$15:EB$313,0))),$IC278,"")</f>
        <v/>
      </c>
      <c r="KQ278" s="293" t="str">
        <f>IF(AND(ISNUMBER(KQ$14),ISNUMBER(MATCH($IC278,EC$15:EC$313,0))),$IC278,"")</f>
        <v/>
      </c>
      <c r="KR278" s="293" t="str">
        <f>IF(AND(ISNUMBER(KR$14),ISNUMBER(MATCH($IC278,ED$15:ED$313,0))),$IC278,"")</f>
        <v/>
      </c>
      <c r="KS278" s="293" t="str">
        <f>IF(AND(ISNUMBER(KS$14),ISNUMBER(MATCH($IC278,EE$15:EE$313,0))),$IC278,"")</f>
        <v/>
      </c>
      <c r="KT278" s="293" t="str">
        <f>IF(AND(ISNUMBER(KT$14),ISNUMBER(MATCH($IC278,EF$15:EF$313,0))),$IC278,"")</f>
        <v/>
      </c>
      <c r="KU278" s="293" t="str">
        <f>IF(AND(ISNUMBER(KU$14),ISNUMBER(MATCH($IC278,EG$15:EG$313,0))),$IC278,"")</f>
        <v/>
      </c>
      <c r="KV278" s="293" t="str">
        <f>IF(AND(ISNUMBER(KV$14),ISNUMBER(MATCH($IC278,EH$15:EH$313,0))),$IC278,"")</f>
        <v/>
      </c>
      <c r="KW278" s="293" t="str">
        <f>IF(AND(ISNUMBER(KW$14),ISNUMBER(MATCH($IC278,EI$15:EI$313,0))),$IC278,"")</f>
        <v/>
      </c>
      <c r="KX278" s="293" t="str">
        <f>IF(AND(ISNUMBER(KX$14),ISNUMBER(MATCH($IC278,EJ$15:EJ$313,0))),$IC278,"")</f>
        <v/>
      </c>
      <c r="KY278" s="293" t="str">
        <f>IF(AND(ISNUMBER(KY$14),ISNUMBER(MATCH($IC278,EK$15:EK$313,0))),$IC278,"")</f>
        <v/>
      </c>
      <c r="KZ278" s="293"/>
      <c r="LA278" s="293"/>
      <c r="LB278" s="293"/>
      <c r="LC278" s="75">
        <f>COUNTIF(JX278:KY278,"="&amp;IC278)</f>
        <v>0</v>
      </c>
      <c r="LD278" s="71"/>
      <c r="LE278" s="71"/>
      <c r="LF278" s="71"/>
      <c r="LG278" s="71"/>
      <c r="LH278" s="71"/>
      <c r="LI278" s="71"/>
      <c r="LJ278" s="71"/>
      <c r="LK278" s="71"/>
      <c r="LL278" s="71"/>
      <c r="LM278" s="71"/>
      <c r="LN278" s="71"/>
      <c r="LO278" s="71"/>
      <c r="LP278" s="71"/>
      <c r="LQ278" s="71"/>
    </row>
    <row r="279" spans="1:329" ht="6.75" customHeight="1" x14ac:dyDescent="0.25">
      <c r="A279" s="80"/>
      <c r="B279" s="305">
        <f t="shared" si="551"/>
        <v>265</v>
      </c>
      <c r="C279" s="86" t="s">
        <v>844</v>
      </c>
      <c r="D279" s="207" t="s">
        <v>859</v>
      </c>
      <c r="E279" s="71"/>
      <c r="F279" s="260"/>
      <c r="G279" s="261"/>
      <c r="H279" s="262"/>
      <c r="I279" s="260"/>
      <c r="J279" s="261"/>
      <c r="K279" s="262"/>
      <c r="L279" s="260"/>
      <c r="M279" s="261"/>
      <c r="N279" s="262"/>
      <c r="O279" s="260"/>
      <c r="P279" s="261"/>
      <c r="Q279" s="262"/>
      <c r="R279" s="260"/>
      <c r="S279" s="261"/>
      <c r="T279" s="262"/>
      <c r="U279" s="260"/>
      <c r="V279" s="261"/>
      <c r="W279" s="262"/>
      <c r="X279" s="260"/>
      <c r="Y279" s="261"/>
      <c r="Z279" s="262"/>
      <c r="AA279" s="260"/>
      <c r="AB279" s="261"/>
      <c r="AC279" s="262"/>
      <c r="AD279" s="260"/>
      <c r="AE279" s="261"/>
      <c r="AF279" s="262"/>
      <c r="AG279" s="260"/>
      <c r="AH279" s="261"/>
      <c r="AI279" s="262"/>
      <c r="AJ279" s="260"/>
      <c r="AK279" s="261"/>
      <c r="AL279" s="262"/>
      <c r="AM279" s="260"/>
      <c r="AN279" s="261"/>
      <c r="AO279" s="262"/>
      <c r="AP279" s="283"/>
      <c r="AQ279" s="356"/>
      <c r="AR279" s="351"/>
      <c r="AS279" s="283"/>
      <c r="AT279" s="356"/>
      <c r="AU279" s="351"/>
      <c r="AV279" s="260"/>
      <c r="AW279" s="261"/>
      <c r="AX279" s="262"/>
      <c r="AY279" s="260"/>
      <c r="AZ279" s="261"/>
      <c r="BA279" s="262"/>
      <c r="BB279" s="260"/>
      <c r="BC279" s="261"/>
      <c r="BD279" s="262"/>
      <c r="BE279" s="260"/>
      <c r="BF279" s="261"/>
      <c r="BG279" s="262"/>
      <c r="BH279" s="260"/>
      <c r="BI279" s="261"/>
      <c r="BJ279" s="262"/>
      <c r="BK279" s="260"/>
      <c r="BL279" s="261"/>
      <c r="BM279" s="262"/>
      <c r="BN279" s="260"/>
      <c r="BO279" s="261"/>
      <c r="BP279" s="262"/>
      <c r="BQ279" s="260"/>
      <c r="BR279" s="261"/>
      <c r="BS279" s="262"/>
      <c r="BT279" s="260"/>
      <c r="BU279" s="261"/>
      <c r="BV279" s="262"/>
      <c r="BW279" s="260"/>
      <c r="BX279" s="261"/>
      <c r="BY279" s="262"/>
      <c r="BZ279" s="260"/>
      <c r="CA279" s="261"/>
      <c r="CB279" s="262"/>
      <c r="CC279" s="260"/>
      <c r="CD279" s="261"/>
      <c r="CE279" s="262"/>
      <c r="CF279" s="376" t="s">
        <v>2</v>
      </c>
      <c r="CG279" s="229"/>
      <c r="CH279" s="230"/>
      <c r="CI279" s="7" t="str">
        <f t="shared" si="457"/>
        <v/>
      </c>
      <c r="CJ279" s="7" t="str">
        <f t="shared" si="458"/>
        <v/>
      </c>
      <c r="CK279" s="7" t="str">
        <f t="shared" si="459"/>
        <v/>
      </c>
      <c r="CL279" s="7" t="str">
        <f t="shared" si="460"/>
        <v/>
      </c>
      <c r="CM279" s="7" t="str">
        <f t="shared" si="461"/>
        <v/>
      </c>
      <c r="CN279" s="7" t="str">
        <f t="shared" si="462"/>
        <v/>
      </c>
      <c r="CO279" s="7" t="str">
        <f t="shared" si="463"/>
        <v/>
      </c>
      <c r="CP279" s="7" t="str">
        <f t="shared" si="464"/>
        <v/>
      </c>
      <c r="CQ279" s="7" t="str">
        <f t="shared" si="465"/>
        <v/>
      </c>
      <c r="CR279" s="7" t="str">
        <f t="shared" si="466"/>
        <v/>
      </c>
      <c r="CS279" s="7" t="str">
        <f t="shared" si="467"/>
        <v/>
      </c>
      <c r="CT279" s="7" t="str">
        <f t="shared" si="468"/>
        <v/>
      </c>
      <c r="CU279" s="7" t="str">
        <f t="shared" si="469"/>
        <v/>
      </c>
      <c r="CV279" s="7" t="str">
        <f t="shared" si="470"/>
        <v/>
      </c>
      <c r="CW279" s="7" t="str">
        <f t="shared" si="471"/>
        <v/>
      </c>
      <c r="CX279" s="7" t="str">
        <f t="shared" si="472"/>
        <v/>
      </c>
      <c r="CY279" s="7" t="str">
        <f t="shared" si="473"/>
        <v/>
      </c>
      <c r="CZ279" s="7" t="str">
        <f t="shared" si="474"/>
        <v/>
      </c>
      <c r="DA279" s="7" t="str">
        <f t="shared" si="475"/>
        <v/>
      </c>
      <c r="DB279" s="7" t="str">
        <f t="shared" si="476"/>
        <v/>
      </c>
      <c r="DC279" s="7" t="str">
        <f t="shared" si="477"/>
        <v/>
      </c>
      <c r="DD279" s="7" t="str">
        <f t="shared" si="478"/>
        <v/>
      </c>
      <c r="DE279" s="7" t="str">
        <f t="shared" si="479"/>
        <v/>
      </c>
      <c r="DF279" s="7" t="str">
        <f t="shared" si="480"/>
        <v/>
      </c>
      <c r="DG279" s="7" t="str">
        <f t="shared" si="481"/>
        <v/>
      </c>
      <c r="DH279" s="7" t="str">
        <f t="shared" si="482"/>
        <v/>
      </c>
      <c r="DI279" s="65" t="s">
        <v>2</v>
      </c>
      <c r="DJ279" s="309" t="str">
        <f t="shared" si="483"/>
        <v>-</v>
      </c>
      <c r="DK279" s="309" t="str">
        <f t="shared" si="484"/>
        <v>-</v>
      </c>
      <c r="DL279" s="309" t="str">
        <f t="shared" si="485"/>
        <v>-</v>
      </c>
      <c r="DM279" s="309" t="str">
        <f t="shared" si="486"/>
        <v>-</v>
      </c>
      <c r="DN279" s="309" t="str">
        <f t="shared" si="487"/>
        <v>-</v>
      </c>
      <c r="DO279" s="309" t="str">
        <f t="shared" si="488"/>
        <v>-</v>
      </c>
      <c r="DP279" s="309" t="str">
        <f t="shared" si="489"/>
        <v>-</v>
      </c>
      <c r="DQ279" s="309" t="str">
        <f t="shared" si="490"/>
        <v>-</v>
      </c>
      <c r="DR279" s="309" t="str">
        <f t="shared" si="491"/>
        <v>-</v>
      </c>
      <c r="DS279" s="309" t="str">
        <f t="shared" si="492"/>
        <v>-</v>
      </c>
      <c r="DT279" s="309" t="str">
        <f t="shared" si="493"/>
        <v>-</v>
      </c>
      <c r="DU279" s="309" t="str">
        <f t="shared" si="494"/>
        <v>-</v>
      </c>
      <c r="DV279" s="309" t="str">
        <f t="shared" si="495"/>
        <v>-</v>
      </c>
      <c r="DW279" s="309" t="str">
        <f t="shared" si="496"/>
        <v>-</v>
      </c>
      <c r="DX279" s="309" t="str">
        <f t="shared" si="497"/>
        <v>-</v>
      </c>
      <c r="DY279" s="309" t="str">
        <f t="shared" si="498"/>
        <v>-</v>
      </c>
      <c r="DZ279" s="309" t="str">
        <f t="shared" si="499"/>
        <v>-</v>
      </c>
      <c r="EA279" s="309" t="str">
        <f t="shared" si="500"/>
        <v>-</v>
      </c>
      <c r="EB279" s="309" t="str">
        <f t="shared" si="501"/>
        <v>-</v>
      </c>
      <c r="EC279" s="309" t="str">
        <f t="shared" si="502"/>
        <v>-</v>
      </c>
      <c r="ED279" s="309" t="str">
        <f t="shared" si="503"/>
        <v>-</v>
      </c>
      <c r="EE279" s="309" t="str">
        <f t="shared" si="504"/>
        <v>-</v>
      </c>
      <c r="EF279" s="309" t="str">
        <f t="shared" si="505"/>
        <v>-</v>
      </c>
      <c r="EG279" s="309" t="str">
        <f t="shared" si="506"/>
        <v>-</v>
      </c>
      <c r="EH279" s="309" t="str">
        <f t="shared" si="507"/>
        <v>-</v>
      </c>
      <c r="EI279" s="309" t="str">
        <f t="shared" si="508"/>
        <v>-</v>
      </c>
      <c r="EJ279" s="7"/>
      <c r="EK279" s="7"/>
      <c r="EL279" s="7"/>
      <c r="EM279" s="34"/>
      <c r="EN279" s="66" t="str">
        <f t="shared" si="509"/>
        <v>-</v>
      </c>
      <c r="EO279" s="66" t="str">
        <f t="shared" si="510"/>
        <v>-</v>
      </c>
      <c r="EP279" s="66" t="str">
        <f t="shared" si="511"/>
        <v>-</v>
      </c>
      <c r="EQ279" s="66" t="str">
        <f t="shared" si="512"/>
        <v>-</v>
      </c>
      <c r="ER279" s="66" t="str">
        <f t="shared" si="513"/>
        <v>-</v>
      </c>
      <c r="ES279" s="66" t="str">
        <f t="shared" si="514"/>
        <v>-</v>
      </c>
      <c r="ET279" s="66" t="str">
        <f t="shared" si="515"/>
        <v>-</v>
      </c>
      <c r="EU279" s="66" t="str">
        <f t="shared" si="516"/>
        <v>-</v>
      </c>
      <c r="EV279" s="66" t="str">
        <f t="shared" si="517"/>
        <v>-</v>
      </c>
      <c r="EW279" s="66" t="str">
        <f t="shared" si="518"/>
        <v>-</v>
      </c>
      <c r="EX279" s="66" t="str">
        <f t="shared" si="519"/>
        <v>-</v>
      </c>
      <c r="EY279" s="66" t="str">
        <f t="shared" si="520"/>
        <v>-</v>
      </c>
      <c r="EZ279" s="66" t="str">
        <f t="shared" si="521"/>
        <v>-</v>
      </c>
      <c r="FA279" s="66" t="str">
        <f t="shared" si="522"/>
        <v>-</v>
      </c>
      <c r="FB279" s="66" t="str">
        <f t="shared" si="523"/>
        <v>-</v>
      </c>
      <c r="FC279" s="66" t="str">
        <f t="shared" si="524"/>
        <v>-</v>
      </c>
      <c r="FD279" s="66" t="str">
        <f t="shared" si="525"/>
        <v>-</v>
      </c>
      <c r="FE279" s="66" t="str">
        <f t="shared" si="526"/>
        <v>-</v>
      </c>
      <c r="FF279" s="66" t="str">
        <f t="shared" si="527"/>
        <v>-</v>
      </c>
      <c r="FG279" s="66" t="str">
        <f t="shared" si="528"/>
        <v>-</v>
      </c>
      <c r="FH279" s="66" t="str">
        <f t="shared" si="529"/>
        <v>-</v>
      </c>
      <c r="FI279" s="66" t="str">
        <f t="shared" si="530"/>
        <v>-</v>
      </c>
      <c r="FJ279" s="66" t="str">
        <f t="shared" si="531"/>
        <v>-</v>
      </c>
      <c r="FK279" s="66" t="str">
        <f t="shared" si="532"/>
        <v>-</v>
      </c>
      <c r="FL279" s="66" t="str">
        <f t="shared" si="533"/>
        <v>-</v>
      </c>
      <c r="FM279" s="66" t="str">
        <f t="shared" si="534"/>
        <v>-</v>
      </c>
      <c r="FN279" s="7"/>
      <c r="FO279" s="7"/>
      <c r="FP279" s="7"/>
      <c r="FQ279" s="97"/>
      <c r="FR279" s="71"/>
      <c r="FS279" s="7">
        <f>IF(ISNUMBER(INDEX($CI$15:$DI$314,$B279,GC$5)),MAX(FS$14:FS278)+1,0)</f>
        <v>0</v>
      </c>
      <c r="FT279" s="7" t="str">
        <f t="shared" si="535"/>
        <v/>
      </c>
      <c r="FU279" s="7" t="str">
        <f t="shared" si="536"/>
        <v/>
      </c>
      <c r="FV279" s="291">
        <f t="shared" si="537"/>
        <v>265</v>
      </c>
      <c r="FW279" s="291" t="str">
        <f t="shared" si="552"/>
        <v/>
      </c>
      <c r="FX279" s="291"/>
      <c r="FY279" s="85" t="str">
        <f t="shared" si="539"/>
        <v/>
      </c>
      <c r="FZ279" s="338">
        <f t="shared" si="540"/>
        <v>0</v>
      </c>
      <c r="GA279" s="316" t="str">
        <f t="shared" si="541"/>
        <v/>
      </c>
      <c r="GB279" s="28" t="str">
        <f>IF(GA279="","",IF(GA279=#REF!,1,""))</f>
        <v/>
      </c>
      <c r="GC279" s="243"/>
      <c r="GD279" s="72"/>
      <c r="GE279" s="72"/>
      <c r="GF279" s="72"/>
      <c r="GG279" s="72"/>
      <c r="GH279" s="72"/>
      <c r="GI279" s="72"/>
      <c r="GJ279" s="72"/>
      <c r="GK279" s="72"/>
      <c r="GL279" s="72"/>
      <c r="GM279" s="72"/>
      <c r="GN279" s="72"/>
      <c r="GO279" s="72"/>
      <c r="GP279" s="72"/>
      <c r="GQ279" s="72"/>
      <c r="GR279" s="339" t="str">
        <f>IF(ISNUMBER(IF279),INDEX($GA$15:$GA$313,MATCH(IF279,$IE$15:$IE$190,0),1),"")</f>
        <v/>
      </c>
      <c r="GS279" s="341" t="str">
        <f t="shared" si="543"/>
        <v/>
      </c>
      <c r="GT279" s="340" t="str">
        <f t="shared" si="544"/>
        <v/>
      </c>
      <c r="GU279" s="72"/>
      <c r="GV279" s="72"/>
      <c r="GW279" s="72"/>
      <c r="GX279" s="72"/>
      <c r="GY279" s="72"/>
      <c r="GZ279" s="71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293">
        <f>IF(HA279&lt;&gt;"",MAX(HN$14:HN278)+1,0)</f>
        <v>0</v>
      </c>
      <c r="HO279" s="293">
        <f>IF(HB279&lt;&gt;"",MAX(HO$14:HO278)+1,0)</f>
        <v>0</v>
      </c>
      <c r="HP279" s="293">
        <f>IF(HC279&lt;&gt;"",MAX(HP$14:HP278)+1,0)</f>
        <v>0</v>
      </c>
      <c r="HQ279" s="293">
        <f>IF(HD279&lt;&gt;"",MAX(HQ$14:HQ278)+1,0)</f>
        <v>0</v>
      </c>
      <c r="HR279" s="293">
        <f>IF(HE279&lt;&gt;"",MAX(HR$14:HR278)+1,0)</f>
        <v>0</v>
      </c>
      <c r="HS279" s="293">
        <f>IF(HF279&lt;&gt;"",MAX(HS$14:HS278)+1,0)</f>
        <v>0</v>
      </c>
      <c r="HT279" s="293">
        <f>IF(HG279&lt;&gt;"",MAX(HT$14:HT278)+1,0)</f>
        <v>0</v>
      </c>
      <c r="HU279" s="293">
        <f>IF(HH279&lt;&gt;"",MAX(HU$14:HU278)+1,0)</f>
        <v>0</v>
      </c>
      <c r="HV279" s="293">
        <f>IF(HI279&lt;&gt;"",MAX(HV$14:HV278)+1,0)</f>
        <v>0</v>
      </c>
      <c r="HW279" s="293">
        <f>IF(HJ279&lt;&gt;"",MAX(HW$14:HW278)+1,0)</f>
        <v>0</v>
      </c>
      <c r="HX279" s="293">
        <f>IF(HK279&lt;&gt;"",MAX(HX$14:HX278)+1,0)</f>
        <v>0</v>
      </c>
      <c r="HY279" s="293">
        <f>IF(HL279&lt;&gt;"",MAX(HY$14:HY278)+1,0)</f>
        <v>0</v>
      </c>
      <c r="HZ279" s="75" t="str">
        <f t="shared" si="545"/>
        <v/>
      </c>
      <c r="IA279" s="75" t="str">
        <f t="shared" si="546"/>
        <v/>
      </c>
      <c r="IB279" s="75" t="str">
        <f t="shared" si="547"/>
        <v/>
      </c>
      <c r="IC279" s="75" t="str">
        <f t="shared" si="548"/>
        <v/>
      </c>
      <c r="ID279" s="395" t="str">
        <f t="shared" si="549"/>
        <v/>
      </c>
      <c r="IE279" s="394">
        <f>IF(ISNUMBER(MATCH(GA279,$IC$15:$IC$313,0)),0,MAX(IE$14:IE278)+1)</f>
        <v>0</v>
      </c>
      <c r="IF279" s="394" t="str">
        <f t="shared" si="550"/>
        <v/>
      </c>
      <c r="IG279" s="383"/>
      <c r="IH279" s="80"/>
      <c r="II279" s="19"/>
      <c r="IJ279" s="282"/>
      <c r="IK279" s="71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  <c r="IW279" s="19"/>
      <c r="IX279" s="19"/>
      <c r="IY279" s="19"/>
      <c r="IZ279" s="19"/>
      <c r="JW279" s="71"/>
      <c r="JX279" s="293" t="str">
        <f>IF(AND(ISNUMBER(JX$14),ISNUMBER(MATCH($IC279,DJ$15:DJ$313,0))),$IC279,"")</f>
        <v/>
      </c>
      <c r="JY279" s="293" t="str">
        <f>IF(AND(ISNUMBER(JY$14),ISNUMBER(MATCH($IC279,DK$15:DK$313,0))),$IC279,"")</f>
        <v/>
      </c>
      <c r="JZ279" s="293" t="str">
        <f>IF(AND(ISNUMBER(JZ$14),ISNUMBER(MATCH($IC279,DL$15:DL$313,0))),$IC279,"")</f>
        <v/>
      </c>
      <c r="KA279" s="293" t="str">
        <f>IF(AND(ISNUMBER(KA$14),ISNUMBER(MATCH($IC279,DM$15:DM$313,0))),$IC279,"")</f>
        <v/>
      </c>
      <c r="KB279" s="293" t="str">
        <f>IF(AND(ISNUMBER(KB$14),ISNUMBER(MATCH($IC279,DN$15:DN$313,0))),$IC279,"")</f>
        <v/>
      </c>
      <c r="KC279" s="293" t="str">
        <f>IF(AND(ISNUMBER(KC$14),ISNUMBER(MATCH($IC279,DO$15:DO$313,0))),$IC279,"")</f>
        <v/>
      </c>
      <c r="KD279" s="293" t="str">
        <f>IF(AND(ISNUMBER(KD$14),ISNUMBER(MATCH($IC279,DP$15:DP$313,0))),$IC279,"")</f>
        <v/>
      </c>
      <c r="KE279" s="293" t="str">
        <f>IF(AND(ISNUMBER(KE$14),ISNUMBER(MATCH($IC279,DQ$15:DQ$313,0))),$IC279,"")</f>
        <v/>
      </c>
      <c r="KF279" s="293" t="str">
        <f>IF(AND(ISNUMBER(KF$14),ISNUMBER(MATCH($IC279,DR$15:DR$313,0))),$IC279,"")</f>
        <v/>
      </c>
      <c r="KG279" s="293" t="str">
        <f>IF(AND(ISNUMBER(KG$14),ISNUMBER(MATCH($IC279,DS$15:DS$313,0))),$IC279,"")</f>
        <v/>
      </c>
      <c r="KH279" s="293" t="str">
        <f>IF(AND(ISNUMBER(KH$14),ISNUMBER(MATCH($IC279,DT$15:DT$313,0))),$IC279,"")</f>
        <v/>
      </c>
      <c r="KI279" s="293" t="str">
        <f>IF(AND(ISNUMBER(KI$14),ISNUMBER(MATCH($IC279,DU$15:DU$313,0))),$IC279,"")</f>
        <v/>
      </c>
      <c r="KJ279" s="293" t="str">
        <f>IF(AND(ISNUMBER(KJ$14),ISNUMBER(MATCH($IC279,DV$15:DV$313,0))),$IC279,"")</f>
        <v/>
      </c>
      <c r="KK279" s="293" t="str">
        <f>IF(AND(ISNUMBER(KK$14),ISNUMBER(MATCH($IC279,DW$15:DW$313,0))),$IC279,"")</f>
        <v/>
      </c>
      <c r="KL279" s="293" t="str">
        <f>IF(AND(ISNUMBER(KL$14),ISNUMBER(MATCH($IC279,DX$15:DX$313,0))),$IC279,"")</f>
        <v/>
      </c>
      <c r="KM279" s="293" t="str">
        <f>IF(AND(ISNUMBER(KM$14),ISNUMBER(MATCH($IC279,DY$15:DY$313,0))),$IC279,"")</f>
        <v/>
      </c>
      <c r="KN279" s="293" t="str">
        <f>IF(AND(ISNUMBER(KN$14),ISNUMBER(MATCH($IC279,DZ$15:DZ$313,0))),$IC279,"")</f>
        <v/>
      </c>
      <c r="KO279" s="293" t="str">
        <f>IF(AND(ISNUMBER(KO$14),ISNUMBER(MATCH($IC279,EA$15:EA$313,0))),$IC279,"")</f>
        <v/>
      </c>
      <c r="KP279" s="293" t="str">
        <f>IF(AND(ISNUMBER(KP$14),ISNUMBER(MATCH($IC279,EB$15:EB$313,0))),$IC279,"")</f>
        <v/>
      </c>
      <c r="KQ279" s="293" t="str">
        <f>IF(AND(ISNUMBER(KQ$14),ISNUMBER(MATCH($IC279,EC$15:EC$313,0))),$IC279,"")</f>
        <v/>
      </c>
      <c r="KR279" s="293" t="str">
        <f>IF(AND(ISNUMBER(KR$14),ISNUMBER(MATCH($IC279,ED$15:ED$313,0))),$IC279,"")</f>
        <v/>
      </c>
      <c r="KS279" s="293" t="str">
        <f>IF(AND(ISNUMBER(KS$14),ISNUMBER(MATCH($IC279,EE$15:EE$313,0))),$IC279,"")</f>
        <v/>
      </c>
      <c r="KT279" s="293" t="str">
        <f>IF(AND(ISNUMBER(KT$14),ISNUMBER(MATCH($IC279,EF$15:EF$313,0))),$IC279,"")</f>
        <v/>
      </c>
      <c r="KU279" s="293" t="str">
        <f>IF(AND(ISNUMBER(KU$14),ISNUMBER(MATCH($IC279,EG$15:EG$313,0))),$IC279,"")</f>
        <v/>
      </c>
      <c r="KV279" s="293" t="str">
        <f>IF(AND(ISNUMBER(KV$14),ISNUMBER(MATCH($IC279,EH$15:EH$313,0))),$IC279,"")</f>
        <v/>
      </c>
      <c r="KW279" s="293" t="str">
        <f>IF(AND(ISNUMBER(KW$14),ISNUMBER(MATCH($IC279,EI$15:EI$313,0))),$IC279,"")</f>
        <v/>
      </c>
      <c r="KX279" s="293" t="str">
        <f>IF(AND(ISNUMBER(KX$14),ISNUMBER(MATCH($IC279,EJ$15:EJ$313,0))),$IC279,"")</f>
        <v/>
      </c>
      <c r="KY279" s="293" t="str">
        <f>IF(AND(ISNUMBER(KY$14),ISNUMBER(MATCH($IC279,EK$15:EK$313,0))),$IC279,"")</f>
        <v/>
      </c>
      <c r="KZ279" s="293"/>
      <c r="LA279" s="293"/>
      <c r="LB279" s="293"/>
      <c r="LC279" s="75">
        <f>COUNTIF(JX279:KY279,"="&amp;IC279)</f>
        <v>0</v>
      </c>
      <c r="LD279" s="71"/>
      <c r="LE279" s="71"/>
      <c r="LF279" s="71"/>
      <c r="LG279" s="71"/>
      <c r="LH279" s="71"/>
      <c r="LI279" s="71"/>
      <c r="LJ279" s="71"/>
      <c r="LK279" s="71"/>
      <c r="LL279" s="71"/>
      <c r="LM279" s="71"/>
      <c r="LN279" s="71"/>
      <c r="LO279" s="71"/>
      <c r="LP279" s="71"/>
      <c r="LQ279" s="71"/>
    </row>
    <row r="280" spans="1:329" ht="6.75" customHeight="1" x14ac:dyDescent="0.25">
      <c r="A280" s="80"/>
      <c r="B280" s="305">
        <f t="shared" si="551"/>
        <v>266</v>
      </c>
      <c r="C280" s="86" t="s">
        <v>845</v>
      </c>
      <c r="D280" s="207" t="s">
        <v>860</v>
      </c>
      <c r="E280" s="71"/>
      <c r="F280" s="260"/>
      <c r="G280" s="261"/>
      <c r="H280" s="262"/>
      <c r="I280" s="260"/>
      <c r="J280" s="261"/>
      <c r="K280" s="262"/>
      <c r="L280" s="260"/>
      <c r="M280" s="261"/>
      <c r="N280" s="262"/>
      <c r="O280" s="260"/>
      <c r="P280" s="261"/>
      <c r="Q280" s="262"/>
      <c r="R280" s="260"/>
      <c r="S280" s="261"/>
      <c r="T280" s="262"/>
      <c r="U280" s="260"/>
      <c r="V280" s="261"/>
      <c r="W280" s="262"/>
      <c r="X280" s="260"/>
      <c r="Y280" s="261"/>
      <c r="Z280" s="262"/>
      <c r="AA280" s="260"/>
      <c r="AB280" s="261"/>
      <c r="AC280" s="262"/>
      <c r="AD280" s="260"/>
      <c r="AE280" s="261"/>
      <c r="AF280" s="262"/>
      <c r="AG280" s="260"/>
      <c r="AH280" s="261"/>
      <c r="AI280" s="262"/>
      <c r="AJ280" s="260"/>
      <c r="AK280" s="261"/>
      <c r="AL280" s="262"/>
      <c r="AM280" s="260"/>
      <c r="AN280" s="261"/>
      <c r="AO280" s="262"/>
      <c r="AP280" s="283"/>
      <c r="AQ280" s="356"/>
      <c r="AR280" s="351"/>
      <c r="AS280" s="283"/>
      <c r="AT280" s="356"/>
      <c r="AU280" s="351"/>
      <c r="AV280" s="260"/>
      <c r="AW280" s="261"/>
      <c r="AX280" s="262"/>
      <c r="AY280" s="260"/>
      <c r="AZ280" s="261"/>
      <c r="BA280" s="262"/>
      <c r="BB280" s="260"/>
      <c r="BC280" s="261"/>
      <c r="BD280" s="262"/>
      <c r="BE280" s="260"/>
      <c r="BF280" s="261"/>
      <c r="BG280" s="262"/>
      <c r="BH280" s="260"/>
      <c r="BI280" s="261"/>
      <c r="BJ280" s="262"/>
      <c r="BK280" s="260"/>
      <c r="BL280" s="261"/>
      <c r="BM280" s="262"/>
      <c r="BN280" s="260"/>
      <c r="BO280" s="261"/>
      <c r="BP280" s="262"/>
      <c r="BQ280" s="260"/>
      <c r="BR280" s="261"/>
      <c r="BS280" s="262"/>
      <c r="BT280" s="260"/>
      <c r="BU280" s="261"/>
      <c r="BV280" s="262"/>
      <c r="BW280" s="260"/>
      <c r="BX280" s="261"/>
      <c r="BY280" s="262"/>
      <c r="BZ280" s="260"/>
      <c r="CA280" s="261"/>
      <c r="CB280" s="262"/>
      <c r="CC280" s="260"/>
      <c r="CD280" s="261"/>
      <c r="CE280" s="262"/>
      <c r="CF280" s="376" t="s">
        <v>2</v>
      </c>
      <c r="CG280" s="229"/>
      <c r="CH280" s="230"/>
      <c r="CI280" s="7" t="str">
        <f t="shared" si="457"/>
        <v/>
      </c>
      <c r="CJ280" s="7" t="str">
        <f t="shared" si="458"/>
        <v/>
      </c>
      <c r="CK280" s="7" t="str">
        <f t="shared" si="459"/>
        <v/>
      </c>
      <c r="CL280" s="7" t="str">
        <f t="shared" si="460"/>
        <v/>
      </c>
      <c r="CM280" s="7" t="str">
        <f t="shared" si="461"/>
        <v/>
      </c>
      <c r="CN280" s="7" t="str">
        <f t="shared" si="462"/>
        <v/>
      </c>
      <c r="CO280" s="7" t="str">
        <f t="shared" si="463"/>
        <v/>
      </c>
      <c r="CP280" s="7" t="str">
        <f t="shared" si="464"/>
        <v/>
      </c>
      <c r="CQ280" s="7" t="str">
        <f t="shared" si="465"/>
        <v/>
      </c>
      <c r="CR280" s="7" t="str">
        <f t="shared" si="466"/>
        <v/>
      </c>
      <c r="CS280" s="7" t="str">
        <f t="shared" si="467"/>
        <v/>
      </c>
      <c r="CT280" s="7" t="str">
        <f t="shared" si="468"/>
        <v/>
      </c>
      <c r="CU280" s="7" t="str">
        <f t="shared" si="469"/>
        <v/>
      </c>
      <c r="CV280" s="7" t="str">
        <f t="shared" si="470"/>
        <v/>
      </c>
      <c r="CW280" s="7" t="str">
        <f t="shared" si="471"/>
        <v/>
      </c>
      <c r="CX280" s="7" t="str">
        <f t="shared" si="472"/>
        <v/>
      </c>
      <c r="CY280" s="7" t="str">
        <f t="shared" si="473"/>
        <v/>
      </c>
      <c r="CZ280" s="7" t="str">
        <f t="shared" si="474"/>
        <v/>
      </c>
      <c r="DA280" s="7" t="str">
        <f t="shared" si="475"/>
        <v/>
      </c>
      <c r="DB280" s="7" t="str">
        <f t="shared" si="476"/>
        <v/>
      </c>
      <c r="DC280" s="7" t="str">
        <f t="shared" si="477"/>
        <v/>
      </c>
      <c r="DD280" s="7" t="str">
        <f t="shared" si="478"/>
        <v/>
      </c>
      <c r="DE280" s="7" t="str">
        <f t="shared" si="479"/>
        <v/>
      </c>
      <c r="DF280" s="7" t="str">
        <f t="shared" si="480"/>
        <v/>
      </c>
      <c r="DG280" s="7" t="str">
        <f t="shared" si="481"/>
        <v/>
      </c>
      <c r="DH280" s="7" t="str">
        <f t="shared" si="482"/>
        <v/>
      </c>
      <c r="DI280" s="65" t="s">
        <v>2</v>
      </c>
      <c r="DJ280" s="309" t="str">
        <f t="shared" si="483"/>
        <v>-</v>
      </c>
      <c r="DK280" s="309" t="str">
        <f t="shared" si="484"/>
        <v>-</v>
      </c>
      <c r="DL280" s="309" t="str">
        <f t="shared" si="485"/>
        <v>-</v>
      </c>
      <c r="DM280" s="309" t="str">
        <f t="shared" si="486"/>
        <v>-</v>
      </c>
      <c r="DN280" s="309" t="str">
        <f t="shared" si="487"/>
        <v>-</v>
      </c>
      <c r="DO280" s="309" t="str">
        <f t="shared" si="488"/>
        <v>-</v>
      </c>
      <c r="DP280" s="309" t="str">
        <f t="shared" si="489"/>
        <v>-</v>
      </c>
      <c r="DQ280" s="309" t="str">
        <f t="shared" si="490"/>
        <v>-</v>
      </c>
      <c r="DR280" s="309" t="str">
        <f t="shared" si="491"/>
        <v>-</v>
      </c>
      <c r="DS280" s="309" t="str">
        <f t="shared" si="492"/>
        <v>-</v>
      </c>
      <c r="DT280" s="309" t="str">
        <f t="shared" si="493"/>
        <v>-</v>
      </c>
      <c r="DU280" s="309" t="str">
        <f t="shared" si="494"/>
        <v>-</v>
      </c>
      <c r="DV280" s="309" t="str">
        <f t="shared" si="495"/>
        <v>-</v>
      </c>
      <c r="DW280" s="309" t="str">
        <f t="shared" si="496"/>
        <v>-</v>
      </c>
      <c r="DX280" s="309" t="str">
        <f t="shared" si="497"/>
        <v>-</v>
      </c>
      <c r="DY280" s="309" t="str">
        <f t="shared" si="498"/>
        <v>-</v>
      </c>
      <c r="DZ280" s="309" t="str">
        <f t="shared" si="499"/>
        <v>-</v>
      </c>
      <c r="EA280" s="309" t="str">
        <f t="shared" si="500"/>
        <v>-</v>
      </c>
      <c r="EB280" s="309" t="str">
        <f t="shared" si="501"/>
        <v>-</v>
      </c>
      <c r="EC280" s="309" t="str">
        <f t="shared" si="502"/>
        <v>-</v>
      </c>
      <c r="ED280" s="309" t="str">
        <f t="shared" si="503"/>
        <v>-</v>
      </c>
      <c r="EE280" s="309" t="str">
        <f t="shared" si="504"/>
        <v>-</v>
      </c>
      <c r="EF280" s="309" t="str">
        <f t="shared" si="505"/>
        <v>-</v>
      </c>
      <c r="EG280" s="309" t="str">
        <f t="shared" si="506"/>
        <v>-</v>
      </c>
      <c r="EH280" s="309" t="str">
        <f t="shared" si="507"/>
        <v>-</v>
      </c>
      <c r="EI280" s="309" t="str">
        <f t="shared" si="508"/>
        <v>-</v>
      </c>
      <c r="EJ280" s="7"/>
      <c r="EK280" s="7"/>
      <c r="EL280" s="7"/>
      <c r="EM280" s="34"/>
      <c r="EN280" s="66" t="str">
        <f t="shared" si="509"/>
        <v>-</v>
      </c>
      <c r="EO280" s="66" t="str">
        <f t="shared" si="510"/>
        <v>-</v>
      </c>
      <c r="EP280" s="66" t="str">
        <f t="shared" si="511"/>
        <v>-</v>
      </c>
      <c r="EQ280" s="66" t="str">
        <f t="shared" si="512"/>
        <v>-</v>
      </c>
      <c r="ER280" s="66" t="str">
        <f t="shared" si="513"/>
        <v>-</v>
      </c>
      <c r="ES280" s="66" t="str">
        <f t="shared" si="514"/>
        <v>-</v>
      </c>
      <c r="ET280" s="66" t="str">
        <f t="shared" si="515"/>
        <v>-</v>
      </c>
      <c r="EU280" s="66" t="str">
        <f t="shared" si="516"/>
        <v>-</v>
      </c>
      <c r="EV280" s="66" t="str">
        <f t="shared" si="517"/>
        <v>-</v>
      </c>
      <c r="EW280" s="66" t="str">
        <f t="shared" si="518"/>
        <v>-</v>
      </c>
      <c r="EX280" s="66" t="str">
        <f t="shared" si="519"/>
        <v>-</v>
      </c>
      <c r="EY280" s="66" t="str">
        <f t="shared" si="520"/>
        <v>-</v>
      </c>
      <c r="EZ280" s="66" t="str">
        <f t="shared" si="521"/>
        <v>-</v>
      </c>
      <c r="FA280" s="66" t="str">
        <f t="shared" si="522"/>
        <v>-</v>
      </c>
      <c r="FB280" s="66" t="str">
        <f t="shared" si="523"/>
        <v>-</v>
      </c>
      <c r="FC280" s="66" t="str">
        <f t="shared" si="524"/>
        <v>-</v>
      </c>
      <c r="FD280" s="66" t="str">
        <f t="shared" si="525"/>
        <v>-</v>
      </c>
      <c r="FE280" s="66" t="str">
        <f t="shared" si="526"/>
        <v>-</v>
      </c>
      <c r="FF280" s="66" t="str">
        <f t="shared" si="527"/>
        <v>-</v>
      </c>
      <c r="FG280" s="66" t="str">
        <f t="shared" si="528"/>
        <v>-</v>
      </c>
      <c r="FH280" s="66" t="str">
        <f t="shared" si="529"/>
        <v>-</v>
      </c>
      <c r="FI280" s="66" t="str">
        <f t="shared" si="530"/>
        <v>-</v>
      </c>
      <c r="FJ280" s="66" t="str">
        <f t="shared" si="531"/>
        <v>-</v>
      </c>
      <c r="FK280" s="66" t="str">
        <f t="shared" si="532"/>
        <v>-</v>
      </c>
      <c r="FL280" s="66" t="str">
        <f t="shared" si="533"/>
        <v>-</v>
      </c>
      <c r="FM280" s="66" t="str">
        <f t="shared" si="534"/>
        <v>-</v>
      </c>
      <c r="FN280" s="7"/>
      <c r="FO280" s="7"/>
      <c r="FP280" s="7"/>
      <c r="FQ280" s="97"/>
      <c r="FR280" s="71"/>
      <c r="FS280" s="7">
        <f>IF(ISNUMBER(INDEX($CI$15:$DI$314,$B280,GC$5)),MAX(FS$14:FS279)+1,0)</f>
        <v>0</v>
      </c>
      <c r="FT280" s="7" t="str">
        <f t="shared" si="535"/>
        <v/>
      </c>
      <c r="FU280" s="7" t="str">
        <f t="shared" si="536"/>
        <v/>
      </c>
      <c r="FV280" s="291">
        <f t="shared" si="537"/>
        <v>266</v>
      </c>
      <c r="FW280" s="291" t="str">
        <f t="shared" si="552"/>
        <v/>
      </c>
      <c r="FX280" s="291"/>
      <c r="FY280" s="85" t="str">
        <f t="shared" si="539"/>
        <v/>
      </c>
      <c r="FZ280" s="338">
        <f t="shared" si="540"/>
        <v>0</v>
      </c>
      <c r="GA280" s="316" t="str">
        <f t="shared" si="541"/>
        <v/>
      </c>
      <c r="GB280" s="28" t="str">
        <f>IF(GA280="","",IF(GA280=#REF!,1,""))</f>
        <v/>
      </c>
      <c r="GC280" s="243"/>
      <c r="GD280" s="72"/>
      <c r="GE280" s="72"/>
      <c r="GF280" s="72"/>
      <c r="GG280" s="72"/>
      <c r="GH280" s="72"/>
      <c r="GI280" s="72"/>
      <c r="GJ280" s="72"/>
      <c r="GK280" s="72"/>
      <c r="GL280" s="72"/>
      <c r="GM280" s="72"/>
      <c r="GN280" s="72"/>
      <c r="GO280" s="72"/>
      <c r="GP280" s="72"/>
      <c r="GQ280" s="72"/>
      <c r="GR280" s="339" t="str">
        <f>IF(ISNUMBER(IF280),INDEX($GA$15:$GA$313,MATCH(IF280,$IE$15:$IE$190,0),1),"")</f>
        <v/>
      </c>
      <c r="GS280" s="341" t="str">
        <f t="shared" si="543"/>
        <v/>
      </c>
      <c r="GT280" s="340" t="str">
        <f t="shared" si="544"/>
        <v/>
      </c>
      <c r="GU280" s="72"/>
      <c r="GV280" s="72"/>
      <c r="GW280" s="72"/>
      <c r="GX280" s="72"/>
      <c r="GY280" s="72"/>
      <c r="GZ280" s="71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293">
        <f>IF(HA280&lt;&gt;"",MAX(HN$14:HN279)+1,0)</f>
        <v>0</v>
      </c>
      <c r="HO280" s="293">
        <f>IF(HB280&lt;&gt;"",MAX(HO$14:HO279)+1,0)</f>
        <v>0</v>
      </c>
      <c r="HP280" s="293">
        <f>IF(HC280&lt;&gt;"",MAX(HP$14:HP279)+1,0)</f>
        <v>0</v>
      </c>
      <c r="HQ280" s="293">
        <f>IF(HD280&lt;&gt;"",MAX(HQ$14:HQ279)+1,0)</f>
        <v>0</v>
      </c>
      <c r="HR280" s="293">
        <f>IF(HE280&lt;&gt;"",MAX(HR$14:HR279)+1,0)</f>
        <v>0</v>
      </c>
      <c r="HS280" s="293">
        <f>IF(HF280&lt;&gt;"",MAX(HS$14:HS279)+1,0)</f>
        <v>0</v>
      </c>
      <c r="HT280" s="293">
        <f>IF(HG280&lt;&gt;"",MAX(HT$14:HT279)+1,0)</f>
        <v>0</v>
      </c>
      <c r="HU280" s="293">
        <f>IF(HH280&lt;&gt;"",MAX(HU$14:HU279)+1,0)</f>
        <v>0</v>
      </c>
      <c r="HV280" s="293">
        <f>IF(HI280&lt;&gt;"",MAX(HV$14:HV279)+1,0)</f>
        <v>0</v>
      </c>
      <c r="HW280" s="293">
        <f>IF(HJ280&lt;&gt;"",MAX(HW$14:HW279)+1,0)</f>
        <v>0</v>
      </c>
      <c r="HX280" s="293">
        <f>IF(HK280&lt;&gt;"",MAX(HX$14:HX279)+1,0)</f>
        <v>0</v>
      </c>
      <c r="HY280" s="293">
        <f>IF(HL280&lt;&gt;"",MAX(HY$14:HY279)+1,0)</f>
        <v>0</v>
      </c>
      <c r="HZ280" s="75" t="str">
        <f t="shared" si="545"/>
        <v/>
      </c>
      <c r="IA280" s="75" t="str">
        <f t="shared" si="546"/>
        <v/>
      </c>
      <c r="IB280" s="75" t="str">
        <f t="shared" si="547"/>
        <v/>
      </c>
      <c r="IC280" s="75" t="str">
        <f t="shared" si="548"/>
        <v/>
      </c>
      <c r="ID280" s="395" t="str">
        <f t="shared" si="549"/>
        <v/>
      </c>
      <c r="IE280" s="394">
        <f>IF(ISNUMBER(MATCH(GA280,$IC$15:$IC$313,0)),0,MAX(IE$14:IE279)+1)</f>
        <v>0</v>
      </c>
      <c r="IF280" s="394" t="str">
        <f t="shared" si="550"/>
        <v/>
      </c>
      <c r="IG280" s="383"/>
      <c r="IH280" s="80"/>
      <c r="II280" s="19"/>
      <c r="IJ280" s="282"/>
      <c r="IK280" s="71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  <c r="IW280" s="19"/>
      <c r="IX280" s="19"/>
      <c r="IY280" s="19"/>
      <c r="IZ280" s="19"/>
      <c r="JW280" s="71"/>
      <c r="JX280" s="293" t="str">
        <f>IF(AND(ISNUMBER(JX$14),ISNUMBER(MATCH($IC280,DJ$15:DJ$313,0))),$IC280,"")</f>
        <v/>
      </c>
      <c r="JY280" s="293" t="str">
        <f>IF(AND(ISNUMBER(JY$14),ISNUMBER(MATCH($IC280,DK$15:DK$313,0))),$IC280,"")</f>
        <v/>
      </c>
      <c r="JZ280" s="293" t="str">
        <f>IF(AND(ISNUMBER(JZ$14),ISNUMBER(MATCH($IC280,DL$15:DL$313,0))),$IC280,"")</f>
        <v/>
      </c>
      <c r="KA280" s="293" t="str">
        <f>IF(AND(ISNUMBER(KA$14),ISNUMBER(MATCH($IC280,DM$15:DM$313,0))),$IC280,"")</f>
        <v/>
      </c>
      <c r="KB280" s="293" t="str">
        <f>IF(AND(ISNUMBER(KB$14),ISNUMBER(MATCH($IC280,DN$15:DN$313,0))),$IC280,"")</f>
        <v/>
      </c>
      <c r="KC280" s="293" t="str">
        <f>IF(AND(ISNUMBER(KC$14),ISNUMBER(MATCH($IC280,DO$15:DO$313,0))),$IC280,"")</f>
        <v/>
      </c>
      <c r="KD280" s="293" t="str">
        <f>IF(AND(ISNUMBER(KD$14),ISNUMBER(MATCH($IC280,DP$15:DP$313,0))),$IC280,"")</f>
        <v/>
      </c>
      <c r="KE280" s="293" t="str">
        <f>IF(AND(ISNUMBER(KE$14),ISNUMBER(MATCH($IC280,DQ$15:DQ$313,0))),$IC280,"")</f>
        <v/>
      </c>
      <c r="KF280" s="293" t="str">
        <f>IF(AND(ISNUMBER(KF$14),ISNUMBER(MATCH($IC280,DR$15:DR$313,0))),$IC280,"")</f>
        <v/>
      </c>
      <c r="KG280" s="293" t="str">
        <f>IF(AND(ISNUMBER(KG$14),ISNUMBER(MATCH($IC280,DS$15:DS$313,0))),$IC280,"")</f>
        <v/>
      </c>
      <c r="KH280" s="293" t="str">
        <f>IF(AND(ISNUMBER(KH$14),ISNUMBER(MATCH($IC280,DT$15:DT$313,0))),$IC280,"")</f>
        <v/>
      </c>
      <c r="KI280" s="293" t="str">
        <f>IF(AND(ISNUMBER(KI$14),ISNUMBER(MATCH($IC280,DU$15:DU$313,0))),$IC280,"")</f>
        <v/>
      </c>
      <c r="KJ280" s="293" t="str">
        <f>IF(AND(ISNUMBER(KJ$14),ISNUMBER(MATCH($IC280,DV$15:DV$313,0))),$IC280,"")</f>
        <v/>
      </c>
      <c r="KK280" s="293" t="str">
        <f>IF(AND(ISNUMBER(KK$14),ISNUMBER(MATCH($IC280,DW$15:DW$313,0))),$IC280,"")</f>
        <v/>
      </c>
      <c r="KL280" s="293" t="str">
        <f>IF(AND(ISNUMBER(KL$14),ISNUMBER(MATCH($IC280,DX$15:DX$313,0))),$IC280,"")</f>
        <v/>
      </c>
      <c r="KM280" s="293" t="str">
        <f>IF(AND(ISNUMBER(KM$14),ISNUMBER(MATCH($IC280,DY$15:DY$313,0))),$IC280,"")</f>
        <v/>
      </c>
      <c r="KN280" s="293" t="str">
        <f>IF(AND(ISNUMBER(KN$14),ISNUMBER(MATCH($IC280,DZ$15:DZ$313,0))),$IC280,"")</f>
        <v/>
      </c>
      <c r="KO280" s="293" t="str">
        <f>IF(AND(ISNUMBER(KO$14),ISNUMBER(MATCH($IC280,EA$15:EA$313,0))),$IC280,"")</f>
        <v/>
      </c>
      <c r="KP280" s="293" t="str">
        <f>IF(AND(ISNUMBER(KP$14),ISNUMBER(MATCH($IC280,EB$15:EB$313,0))),$IC280,"")</f>
        <v/>
      </c>
      <c r="KQ280" s="293" t="str">
        <f>IF(AND(ISNUMBER(KQ$14),ISNUMBER(MATCH($IC280,EC$15:EC$313,0))),$IC280,"")</f>
        <v/>
      </c>
      <c r="KR280" s="293" t="str">
        <f>IF(AND(ISNUMBER(KR$14),ISNUMBER(MATCH($IC280,ED$15:ED$313,0))),$IC280,"")</f>
        <v/>
      </c>
      <c r="KS280" s="293" t="str">
        <f>IF(AND(ISNUMBER(KS$14),ISNUMBER(MATCH($IC280,EE$15:EE$313,0))),$IC280,"")</f>
        <v/>
      </c>
      <c r="KT280" s="293" t="str">
        <f>IF(AND(ISNUMBER(KT$14),ISNUMBER(MATCH($IC280,EF$15:EF$313,0))),$IC280,"")</f>
        <v/>
      </c>
      <c r="KU280" s="293" t="str">
        <f>IF(AND(ISNUMBER(KU$14),ISNUMBER(MATCH($IC280,EG$15:EG$313,0))),$IC280,"")</f>
        <v/>
      </c>
      <c r="KV280" s="293" t="str">
        <f>IF(AND(ISNUMBER(KV$14),ISNUMBER(MATCH($IC280,EH$15:EH$313,0))),$IC280,"")</f>
        <v/>
      </c>
      <c r="KW280" s="293" t="str">
        <f>IF(AND(ISNUMBER(KW$14),ISNUMBER(MATCH($IC280,EI$15:EI$313,0))),$IC280,"")</f>
        <v/>
      </c>
      <c r="KX280" s="293" t="str">
        <f>IF(AND(ISNUMBER(KX$14),ISNUMBER(MATCH($IC280,EJ$15:EJ$313,0))),$IC280,"")</f>
        <v/>
      </c>
      <c r="KY280" s="293" t="str">
        <f>IF(AND(ISNUMBER(KY$14),ISNUMBER(MATCH($IC280,EK$15:EK$313,0))),$IC280,"")</f>
        <v/>
      </c>
      <c r="KZ280" s="293"/>
      <c r="LA280" s="293"/>
      <c r="LB280" s="293"/>
      <c r="LC280" s="75">
        <f>COUNTIF(JX280:KY280,"="&amp;IC280)</f>
        <v>0</v>
      </c>
      <c r="LD280" s="71"/>
      <c r="LE280" s="71"/>
      <c r="LF280" s="71"/>
      <c r="LG280" s="71"/>
      <c r="LH280" s="71"/>
      <c r="LI280" s="71"/>
      <c r="LJ280" s="71"/>
      <c r="LK280" s="71"/>
      <c r="LL280" s="71"/>
      <c r="LM280" s="71"/>
      <c r="LN280" s="71"/>
      <c r="LO280" s="71"/>
      <c r="LP280" s="71"/>
      <c r="LQ280" s="71"/>
    </row>
    <row r="281" spans="1:329" ht="6.75" customHeight="1" x14ac:dyDescent="0.25">
      <c r="A281" s="80"/>
      <c r="B281" s="305">
        <f t="shared" si="551"/>
        <v>267</v>
      </c>
      <c r="C281" s="86" t="s">
        <v>814</v>
      </c>
      <c r="D281" s="207" t="s">
        <v>861</v>
      </c>
      <c r="E281" s="71"/>
      <c r="F281" s="260"/>
      <c r="G281" s="261"/>
      <c r="H281" s="262"/>
      <c r="I281" s="260"/>
      <c r="J281" s="261"/>
      <c r="K281" s="262"/>
      <c r="L281" s="260"/>
      <c r="M281" s="261"/>
      <c r="N281" s="262"/>
      <c r="O281" s="260"/>
      <c r="P281" s="261"/>
      <c r="Q281" s="262"/>
      <c r="R281" s="260"/>
      <c r="S281" s="261"/>
      <c r="T281" s="262"/>
      <c r="U281" s="260"/>
      <c r="V281" s="261"/>
      <c r="W281" s="262"/>
      <c r="X281" s="260"/>
      <c r="Y281" s="261"/>
      <c r="Z281" s="262"/>
      <c r="AA281" s="260"/>
      <c r="AB281" s="261"/>
      <c r="AC281" s="262"/>
      <c r="AD281" s="260"/>
      <c r="AE281" s="261"/>
      <c r="AF281" s="262"/>
      <c r="AG281" s="260"/>
      <c r="AH281" s="261"/>
      <c r="AI281" s="262"/>
      <c r="AJ281" s="260"/>
      <c r="AK281" s="261"/>
      <c r="AL281" s="262"/>
      <c r="AM281" s="260"/>
      <c r="AN281" s="261"/>
      <c r="AO281" s="262"/>
      <c r="AP281" s="283"/>
      <c r="AQ281" s="356"/>
      <c r="AR281" s="351"/>
      <c r="AS281" s="283"/>
      <c r="AT281" s="356"/>
      <c r="AU281" s="351"/>
      <c r="AV281" s="260"/>
      <c r="AW281" s="261"/>
      <c r="AX281" s="262"/>
      <c r="AY281" s="260"/>
      <c r="AZ281" s="261"/>
      <c r="BA281" s="262"/>
      <c r="BB281" s="260"/>
      <c r="BC281" s="261"/>
      <c r="BD281" s="262"/>
      <c r="BE281" s="260"/>
      <c r="BF281" s="261"/>
      <c r="BG281" s="262"/>
      <c r="BH281" s="260"/>
      <c r="BI281" s="261"/>
      <c r="BJ281" s="262"/>
      <c r="BK281" s="260"/>
      <c r="BL281" s="261"/>
      <c r="BM281" s="262"/>
      <c r="BN281" s="260"/>
      <c r="BO281" s="261"/>
      <c r="BP281" s="262"/>
      <c r="BQ281" s="260"/>
      <c r="BR281" s="261"/>
      <c r="BS281" s="262"/>
      <c r="BT281" s="260"/>
      <c r="BU281" s="261"/>
      <c r="BV281" s="262"/>
      <c r="BW281" s="260"/>
      <c r="BX281" s="261"/>
      <c r="BY281" s="262"/>
      <c r="BZ281" s="260"/>
      <c r="CA281" s="261"/>
      <c r="CB281" s="262"/>
      <c r="CC281" s="260"/>
      <c r="CD281" s="261"/>
      <c r="CE281" s="262"/>
      <c r="CF281" s="376" t="s">
        <v>2</v>
      </c>
      <c r="CG281" s="229"/>
      <c r="CH281" s="230"/>
      <c r="CI281" s="7" t="str">
        <f t="shared" si="457"/>
        <v/>
      </c>
      <c r="CJ281" s="7" t="str">
        <f t="shared" si="458"/>
        <v/>
      </c>
      <c r="CK281" s="7" t="str">
        <f t="shared" si="459"/>
        <v/>
      </c>
      <c r="CL281" s="7" t="str">
        <f t="shared" si="460"/>
        <v/>
      </c>
      <c r="CM281" s="7" t="str">
        <f t="shared" si="461"/>
        <v/>
      </c>
      <c r="CN281" s="7" t="str">
        <f t="shared" si="462"/>
        <v/>
      </c>
      <c r="CO281" s="7" t="str">
        <f t="shared" si="463"/>
        <v/>
      </c>
      <c r="CP281" s="7" t="str">
        <f t="shared" si="464"/>
        <v/>
      </c>
      <c r="CQ281" s="7" t="str">
        <f t="shared" si="465"/>
        <v/>
      </c>
      <c r="CR281" s="7" t="str">
        <f t="shared" si="466"/>
        <v/>
      </c>
      <c r="CS281" s="7" t="str">
        <f t="shared" si="467"/>
        <v/>
      </c>
      <c r="CT281" s="7" t="str">
        <f t="shared" si="468"/>
        <v/>
      </c>
      <c r="CU281" s="7" t="str">
        <f t="shared" si="469"/>
        <v/>
      </c>
      <c r="CV281" s="7" t="str">
        <f t="shared" si="470"/>
        <v/>
      </c>
      <c r="CW281" s="7" t="str">
        <f t="shared" si="471"/>
        <v/>
      </c>
      <c r="CX281" s="7" t="str">
        <f t="shared" si="472"/>
        <v/>
      </c>
      <c r="CY281" s="7">
        <f t="shared" si="473"/>
        <v>21</v>
      </c>
      <c r="CZ281" s="7" t="str">
        <f t="shared" si="474"/>
        <v/>
      </c>
      <c r="DA281" s="7" t="str">
        <f t="shared" si="475"/>
        <v/>
      </c>
      <c r="DB281" s="7" t="str">
        <f t="shared" si="476"/>
        <v/>
      </c>
      <c r="DC281" s="7" t="str">
        <f t="shared" si="477"/>
        <v/>
      </c>
      <c r="DD281" s="7" t="str">
        <f t="shared" si="478"/>
        <v/>
      </c>
      <c r="DE281" s="7" t="str">
        <f t="shared" si="479"/>
        <v/>
      </c>
      <c r="DF281" s="7" t="str">
        <f t="shared" si="480"/>
        <v/>
      </c>
      <c r="DG281" s="7" t="str">
        <f t="shared" si="481"/>
        <v/>
      </c>
      <c r="DH281" s="7" t="str">
        <f t="shared" si="482"/>
        <v/>
      </c>
      <c r="DI281" s="65" t="s">
        <v>2</v>
      </c>
      <c r="DJ281" s="309" t="str">
        <f t="shared" si="483"/>
        <v>-</v>
      </c>
      <c r="DK281" s="309" t="str">
        <f t="shared" si="484"/>
        <v>-</v>
      </c>
      <c r="DL281" s="309" t="str">
        <f t="shared" si="485"/>
        <v>-</v>
      </c>
      <c r="DM281" s="309" t="str">
        <f t="shared" si="486"/>
        <v>-</v>
      </c>
      <c r="DN281" s="309" t="str">
        <f t="shared" si="487"/>
        <v>-</v>
      </c>
      <c r="DO281" s="309" t="str">
        <f t="shared" si="488"/>
        <v>-</v>
      </c>
      <c r="DP281" s="309" t="str">
        <f t="shared" si="489"/>
        <v>-</v>
      </c>
      <c r="DQ281" s="309" t="str">
        <f t="shared" si="490"/>
        <v>-</v>
      </c>
      <c r="DR281" s="309" t="str">
        <f t="shared" si="491"/>
        <v>-</v>
      </c>
      <c r="DS281" s="309" t="str">
        <f t="shared" si="492"/>
        <v>-</v>
      </c>
      <c r="DT281" s="309" t="str">
        <f t="shared" si="493"/>
        <v>-</v>
      </c>
      <c r="DU281" s="309" t="str">
        <f t="shared" si="494"/>
        <v>-</v>
      </c>
      <c r="DV281" s="309" t="str">
        <f t="shared" si="495"/>
        <v>-</v>
      </c>
      <c r="DW281" s="309" t="str">
        <f t="shared" si="496"/>
        <v>-</v>
      </c>
      <c r="DX281" s="309" t="str">
        <f t="shared" si="497"/>
        <v>-</v>
      </c>
      <c r="DY281" s="309" t="str">
        <f t="shared" si="498"/>
        <v>-</v>
      </c>
      <c r="DZ281" s="309" t="str">
        <f t="shared" si="499"/>
        <v>tdis</v>
      </c>
      <c r="EA281" s="309" t="str">
        <f t="shared" si="500"/>
        <v>-</v>
      </c>
      <c r="EB281" s="309" t="str">
        <f t="shared" si="501"/>
        <v>-</v>
      </c>
      <c r="EC281" s="309" t="str">
        <f t="shared" si="502"/>
        <v>-</v>
      </c>
      <c r="ED281" s="309" t="str">
        <f t="shared" si="503"/>
        <v>-</v>
      </c>
      <c r="EE281" s="309" t="str">
        <f t="shared" si="504"/>
        <v>-</v>
      </c>
      <c r="EF281" s="309" t="str">
        <f t="shared" si="505"/>
        <v>-</v>
      </c>
      <c r="EG281" s="309" t="str">
        <f t="shared" si="506"/>
        <v>-</v>
      </c>
      <c r="EH281" s="309" t="str">
        <f t="shared" si="507"/>
        <v>-</v>
      </c>
      <c r="EI281" s="309" t="str">
        <f t="shared" si="508"/>
        <v>-</v>
      </c>
      <c r="EJ281" s="7"/>
      <c r="EK281" s="7"/>
      <c r="EL281" s="7"/>
      <c r="EM281" s="34"/>
      <c r="EN281" s="66" t="str">
        <f t="shared" si="509"/>
        <v>-</v>
      </c>
      <c r="EO281" s="66" t="str">
        <f t="shared" si="510"/>
        <v>-</v>
      </c>
      <c r="EP281" s="66" t="str">
        <f t="shared" si="511"/>
        <v>-</v>
      </c>
      <c r="EQ281" s="66" t="str">
        <f t="shared" si="512"/>
        <v>-</v>
      </c>
      <c r="ER281" s="66" t="str">
        <f t="shared" si="513"/>
        <v>-</v>
      </c>
      <c r="ES281" s="66" t="str">
        <f t="shared" si="514"/>
        <v>-</v>
      </c>
      <c r="ET281" s="66" t="str">
        <f t="shared" si="515"/>
        <v>-</v>
      </c>
      <c r="EU281" s="66" t="str">
        <f t="shared" si="516"/>
        <v>-</v>
      </c>
      <c r="EV281" s="66" t="str">
        <f t="shared" si="517"/>
        <v>-</v>
      </c>
      <c r="EW281" s="66" t="str">
        <f t="shared" si="518"/>
        <v>-</v>
      </c>
      <c r="EX281" s="66" t="str">
        <f t="shared" si="519"/>
        <v>-</v>
      </c>
      <c r="EY281" s="66" t="str">
        <f t="shared" si="520"/>
        <v>-</v>
      </c>
      <c r="EZ281" s="66" t="str">
        <f t="shared" si="521"/>
        <v>-</v>
      </c>
      <c r="FA281" s="66" t="str">
        <f t="shared" si="522"/>
        <v>-</v>
      </c>
      <c r="FB281" s="66" t="str">
        <f t="shared" si="523"/>
        <v>-</v>
      </c>
      <c r="FC281" s="66" t="str">
        <f t="shared" si="524"/>
        <v>-</v>
      </c>
      <c r="FD281" s="66" t="str">
        <f t="shared" si="525"/>
        <v>perlen|nstp|tsmult</v>
      </c>
      <c r="FE281" s="66" t="str">
        <f t="shared" si="526"/>
        <v>-</v>
      </c>
      <c r="FF281" s="66" t="str">
        <f t="shared" si="527"/>
        <v>-</v>
      </c>
      <c r="FG281" s="66" t="str">
        <f t="shared" si="528"/>
        <v>-</v>
      </c>
      <c r="FH281" s="66" t="str">
        <f t="shared" si="529"/>
        <v>-</v>
      </c>
      <c r="FI281" s="66" t="str">
        <f t="shared" si="530"/>
        <v>-</v>
      </c>
      <c r="FJ281" s="66" t="str">
        <f t="shared" si="531"/>
        <v>-</v>
      </c>
      <c r="FK281" s="66" t="str">
        <f t="shared" si="532"/>
        <v>-</v>
      </c>
      <c r="FL281" s="66" t="str">
        <f t="shared" si="533"/>
        <v>-</v>
      </c>
      <c r="FM281" s="66" t="str">
        <f t="shared" si="534"/>
        <v>-</v>
      </c>
      <c r="FN281" s="7"/>
      <c r="FO281" s="7"/>
      <c r="FP281" s="7"/>
      <c r="FQ281" s="97"/>
      <c r="FR281" s="71"/>
      <c r="FS281" s="7">
        <f>IF(ISNUMBER(INDEX($CI$15:$DI$314,$B281,GC$5)),MAX(FS$14:FS280)+1,0)</f>
        <v>0</v>
      </c>
      <c r="FT281" s="7" t="str">
        <f t="shared" si="535"/>
        <v/>
      </c>
      <c r="FU281" s="7" t="str">
        <f t="shared" si="536"/>
        <v/>
      </c>
      <c r="FV281" s="291">
        <f t="shared" si="537"/>
        <v>267</v>
      </c>
      <c r="FW281" s="291" t="str">
        <f t="shared" si="552"/>
        <v/>
      </c>
      <c r="FX281" s="291"/>
      <c r="FY281" s="85" t="str">
        <f t="shared" si="539"/>
        <v/>
      </c>
      <c r="FZ281" s="338">
        <f t="shared" si="540"/>
        <v>0</v>
      </c>
      <c r="GA281" s="316" t="str">
        <f t="shared" si="541"/>
        <v/>
      </c>
      <c r="GB281" s="28" t="str">
        <f>IF(GA281="","",IF(GA281=#REF!,1,""))</f>
        <v/>
      </c>
      <c r="GC281" s="243"/>
      <c r="GD281" s="72"/>
      <c r="GE281" s="72"/>
      <c r="GF281" s="72"/>
      <c r="GG281" s="72"/>
      <c r="GH281" s="72"/>
      <c r="GI281" s="72"/>
      <c r="GJ281" s="72"/>
      <c r="GK281" s="72"/>
      <c r="GL281" s="72"/>
      <c r="GM281" s="72"/>
      <c r="GN281" s="72"/>
      <c r="GO281" s="72"/>
      <c r="GP281" s="72"/>
      <c r="GQ281" s="72"/>
      <c r="GR281" s="339" t="str">
        <f>IF(ISNUMBER(IF281),INDEX($GA$15:$GA$313,MATCH(IF281,$IE$15:$IE$190,0),1),"")</f>
        <v/>
      </c>
      <c r="GS281" s="341" t="str">
        <f t="shared" si="543"/>
        <v/>
      </c>
      <c r="GT281" s="340" t="str">
        <f t="shared" si="544"/>
        <v/>
      </c>
      <c r="GU281" s="72"/>
      <c r="GV281" s="72"/>
      <c r="GW281" s="72"/>
      <c r="GX281" s="72"/>
      <c r="GY281" s="72"/>
      <c r="GZ281" s="71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293">
        <f>IF(HA281&lt;&gt;"",MAX(HN$14:HN280)+1,0)</f>
        <v>0</v>
      </c>
      <c r="HO281" s="293">
        <f>IF(HB281&lt;&gt;"",MAX(HO$14:HO280)+1,0)</f>
        <v>0</v>
      </c>
      <c r="HP281" s="293">
        <f>IF(HC281&lt;&gt;"",MAX(HP$14:HP280)+1,0)</f>
        <v>0</v>
      </c>
      <c r="HQ281" s="293">
        <f>IF(HD281&lt;&gt;"",MAX(HQ$14:HQ280)+1,0)</f>
        <v>0</v>
      </c>
      <c r="HR281" s="293">
        <f>IF(HE281&lt;&gt;"",MAX(HR$14:HR280)+1,0)</f>
        <v>0</v>
      </c>
      <c r="HS281" s="293">
        <f>IF(HF281&lt;&gt;"",MAX(HS$14:HS280)+1,0)</f>
        <v>0</v>
      </c>
      <c r="HT281" s="293">
        <f>IF(HG281&lt;&gt;"",MAX(HT$14:HT280)+1,0)</f>
        <v>0</v>
      </c>
      <c r="HU281" s="293">
        <f>IF(HH281&lt;&gt;"",MAX(HU$14:HU280)+1,0)</f>
        <v>0</v>
      </c>
      <c r="HV281" s="293">
        <f>IF(HI281&lt;&gt;"",MAX(HV$14:HV280)+1,0)</f>
        <v>0</v>
      </c>
      <c r="HW281" s="293">
        <f>IF(HJ281&lt;&gt;"",MAX(HW$14:HW280)+1,0)</f>
        <v>0</v>
      </c>
      <c r="HX281" s="293">
        <f>IF(HK281&lt;&gt;"",MAX(HX$14:HX280)+1,0)</f>
        <v>0</v>
      </c>
      <c r="HY281" s="293">
        <f>IF(HL281&lt;&gt;"",MAX(HY$14:HY280)+1,0)</f>
        <v>0</v>
      </c>
      <c r="HZ281" s="75" t="str">
        <f t="shared" si="545"/>
        <v/>
      </c>
      <c r="IA281" s="75" t="str">
        <f t="shared" si="546"/>
        <v/>
      </c>
      <c r="IB281" s="75" t="str">
        <f t="shared" si="547"/>
        <v/>
      </c>
      <c r="IC281" s="75" t="str">
        <f t="shared" si="548"/>
        <v/>
      </c>
      <c r="ID281" s="395" t="str">
        <f t="shared" si="549"/>
        <v/>
      </c>
      <c r="IE281" s="394">
        <f>IF(ISNUMBER(MATCH(GA281,$IC$15:$IC$313,0)),0,MAX(IE$14:IE280)+1)</f>
        <v>0</v>
      </c>
      <c r="IF281" s="394" t="str">
        <f t="shared" si="550"/>
        <v/>
      </c>
      <c r="IG281" s="383"/>
      <c r="IH281" s="80"/>
      <c r="II281" s="19"/>
      <c r="IJ281" s="282"/>
      <c r="IK281" s="71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  <c r="IW281" s="19"/>
      <c r="IX281" s="19"/>
      <c r="IY281" s="19"/>
      <c r="IZ281" s="19"/>
      <c r="JW281" s="71"/>
      <c r="JX281" s="293" t="str">
        <f>IF(AND(ISNUMBER(JX$14),ISNUMBER(MATCH($IC281,DJ$15:DJ$313,0))),$IC281,"")</f>
        <v/>
      </c>
      <c r="JY281" s="293" t="str">
        <f>IF(AND(ISNUMBER(JY$14),ISNUMBER(MATCH($IC281,DK$15:DK$313,0))),$IC281,"")</f>
        <v/>
      </c>
      <c r="JZ281" s="293" t="str">
        <f>IF(AND(ISNUMBER(JZ$14),ISNUMBER(MATCH($IC281,DL$15:DL$313,0))),$IC281,"")</f>
        <v/>
      </c>
      <c r="KA281" s="293" t="str">
        <f>IF(AND(ISNUMBER(KA$14),ISNUMBER(MATCH($IC281,DM$15:DM$313,0))),$IC281,"")</f>
        <v/>
      </c>
      <c r="KB281" s="293" t="str">
        <f>IF(AND(ISNUMBER(KB$14),ISNUMBER(MATCH($IC281,DN$15:DN$313,0))),$IC281,"")</f>
        <v/>
      </c>
      <c r="KC281" s="293" t="str">
        <f>IF(AND(ISNUMBER(KC$14),ISNUMBER(MATCH($IC281,DO$15:DO$313,0))),$IC281,"")</f>
        <v/>
      </c>
      <c r="KD281" s="293" t="str">
        <f>IF(AND(ISNUMBER(KD$14),ISNUMBER(MATCH($IC281,DP$15:DP$313,0))),$IC281,"")</f>
        <v/>
      </c>
      <c r="KE281" s="293" t="str">
        <f>IF(AND(ISNUMBER(KE$14),ISNUMBER(MATCH($IC281,DQ$15:DQ$313,0))),$IC281,"")</f>
        <v/>
      </c>
      <c r="KF281" s="293" t="str">
        <f>IF(AND(ISNUMBER(KF$14),ISNUMBER(MATCH($IC281,DR$15:DR$313,0))),$IC281,"")</f>
        <v/>
      </c>
      <c r="KG281" s="293" t="str">
        <f>IF(AND(ISNUMBER(KG$14),ISNUMBER(MATCH($IC281,DS$15:DS$313,0))),$IC281,"")</f>
        <v/>
      </c>
      <c r="KH281" s="293" t="str">
        <f>IF(AND(ISNUMBER(KH$14),ISNUMBER(MATCH($IC281,DT$15:DT$313,0))),$IC281,"")</f>
        <v/>
      </c>
      <c r="KI281" s="293" t="str">
        <f>IF(AND(ISNUMBER(KI$14),ISNUMBER(MATCH($IC281,DU$15:DU$313,0))),$IC281,"")</f>
        <v/>
      </c>
      <c r="KJ281" s="293" t="str">
        <f>IF(AND(ISNUMBER(KJ$14),ISNUMBER(MATCH($IC281,DV$15:DV$313,0))),$IC281,"")</f>
        <v/>
      </c>
      <c r="KK281" s="293" t="str">
        <f>IF(AND(ISNUMBER(KK$14),ISNUMBER(MATCH($IC281,DW$15:DW$313,0))),$IC281,"")</f>
        <v/>
      </c>
      <c r="KL281" s="293" t="str">
        <f>IF(AND(ISNUMBER(KL$14),ISNUMBER(MATCH($IC281,DX$15:DX$313,0))),$IC281,"")</f>
        <v/>
      </c>
      <c r="KM281" s="293" t="str">
        <f>IF(AND(ISNUMBER(KM$14),ISNUMBER(MATCH($IC281,DY$15:DY$313,0))),$IC281,"")</f>
        <v/>
      </c>
      <c r="KN281" s="293" t="str">
        <f>IF(AND(ISNUMBER(KN$14),ISNUMBER(MATCH($IC281,DZ$15:DZ$313,0))),$IC281,"")</f>
        <v/>
      </c>
      <c r="KO281" s="293" t="str">
        <f>IF(AND(ISNUMBER(KO$14),ISNUMBER(MATCH($IC281,EA$15:EA$313,0))),$IC281,"")</f>
        <v/>
      </c>
      <c r="KP281" s="293" t="str">
        <f>IF(AND(ISNUMBER(KP$14),ISNUMBER(MATCH($IC281,EB$15:EB$313,0))),$IC281,"")</f>
        <v/>
      </c>
      <c r="KQ281" s="293" t="str">
        <f>IF(AND(ISNUMBER(KQ$14),ISNUMBER(MATCH($IC281,EC$15:EC$313,0))),$IC281,"")</f>
        <v/>
      </c>
      <c r="KR281" s="293" t="str">
        <f>IF(AND(ISNUMBER(KR$14),ISNUMBER(MATCH($IC281,ED$15:ED$313,0))),$IC281,"")</f>
        <v/>
      </c>
      <c r="KS281" s="293" t="str">
        <f>IF(AND(ISNUMBER(KS$14),ISNUMBER(MATCH($IC281,EE$15:EE$313,0))),$IC281,"")</f>
        <v/>
      </c>
      <c r="KT281" s="293" t="str">
        <f>IF(AND(ISNUMBER(KT$14),ISNUMBER(MATCH($IC281,EF$15:EF$313,0))),$IC281,"")</f>
        <v/>
      </c>
      <c r="KU281" s="293" t="str">
        <f>IF(AND(ISNUMBER(KU$14),ISNUMBER(MATCH($IC281,EG$15:EG$313,0))),$IC281,"")</f>
        <v/>
      </c>
      <c r="KV281" s="293" t="str">
        <f>IF(AND(ISNUMBER(KV$14),ISNUMBER(MATCH($IC281,EH$15:EH$313,0))),$IC281,"")</f>
        <v/>
      </c>
      <c r="KW281" s="293" t="str">
        <f>IF(AND(ISNUMBER(KW$14),ISNUMBER(MATCH($IC281,EI$15:EI$313,0))),$IC281,"")</f>
        <v/>
      </c>
      <c r="KX281" s="293" t="str">
        <f>IF(AND(ISNUMBER(KX$14),ISNUMBER(MATCH($IC281,EJ$15:EJ$313,0))),$IC281,"")</f>
        <v/>
      </c>
      <c r="KY281" s="293" t="str">
        <f>IF(AND(ISNUMBER(KY$14),ISNUMBER(MATCH($IC281,EK$15:EK$313,0))),$IC281,"")</f>
        <v/>
      </c>
      <c r="KZ281" s="293"/>
      <c r="LA281" s="293"/>
      <c r="LB281" s="293"/>
      <c r="LC281" s="75">
        <f>COUNTIF(JX281:KY281,"="&amp;IC281)</f>
        <v>0</v>
      </c>
      <c r="LD281" s="71"/>
      <c r="LE281" s="71"/>
      <c r="LF281" s="71"/>
      <c r="LG281" s="71"/>
      <c r="LH281" s="71"/>
      <c r="LI281" s="71"/>
      <c r="LJ281" s="71"/>
      <c r="LK281" s="71"/>
      <c r="LL281" s="71"/>
      <c r="LM281" s="71"/>
      <c r="LN281" s="71"/>
      <c r="LO281" s="71"/>
      <c r="LP281" s="71"/>
      <c r="LQ281" s="71"/>
    </row>
    <row r="282" spans="1:329" ht="6.75" customHeight="1" x14ac:dyDescent="0.25">
      <c r="A282" s="80"/>
      <c r="B282" s="305">
        <f t="shared" si="551"/>
        <v>268</v>
      </c>
      <c r="C282" s="86" t="s">
        <v>847</v>
      </c>
      <c r="D282" s="207" t="s">
        <v>862</v>
      </c>
      <c r="E282" s="71"/>
      <c r="F282" s="260"/>
      <c r="G282" s="261"/>
      <c r="H282" s="262"/>
      <c r="I282" s="260"/>
      <c r="J282" s="261"/>
      <c r="K282" s="262"/>
      <c r="L282" s="260"/>
      <c r="M282" s="261"/>
      <c r="N282" s="262"/>
      <c r="O282" s="260"/>
      <c r="P282" s="261"/>
      <c r="Q282" s="262"/>
      <c r="R282" s="260"/>
      <c r="S282" s="261"/>
      <c r="T282" s="262"/>
      <c r="U282" s="260"/>
      <c r="V282" s="261"/>
      <c r="W282" s="262"/>
      <c r="X282" s="260"/>
      <c r="Y282" s="261"/>
      <c r="Z282" s="262"/>
      <c r="AA282" s="260"/>
      <c r="AB282" s="261"/>
      <c r="AC282" s="262"/>
      <c r="AD282" s="260"/>
      <c r="AE282" s="261"/>
      <c r="AF282" s="262"/>
      <c r="AG282" s="260"/>
      <c r="AH282" s="261"/>
      <c r="AI282" s="262"/>
      <c r="AJ282" s="260"/>
      <c r="AK282" s="261"/>
      <c r="AL282" s="262"/>
      <c r="AM282" s="260"/>
      <c r="AN282" s="261"/>
      <c r="AO282" s="262"/>
      <c r="AP282" s="283"/>
      <c r="AQ282" s="356"/>
      <c r="AR282" s="351"/>
      <c r="AS282" s="283"/>
      <c r="AT282" s="356"/>
      <c r="AU282" s="351"/>
      <c r="AV282" s="260"/>
      <c r="AW282" s="261"/>
      <c r="AX282" s="262"/>
      <c r="AY282" s="260"/>
      <c r="AZ282" s="261"/>
      <c r="BA282" s="262"/>
      <c r="BB282" s="260"/>
      <c r="BC282" s="261"/>
      <c r="BD282" s="262"/>
      <c r="BE282" s="260"/>
      <c r="BF282" s="261"/>
      <c r="BG282" s="262"/>
      <c r="BH282" s="260"/>
      <c r="BI282" s="261"/>
      <c r="BJ282" s="262"/>
      <c r="BK282" s="260"/>
      <c r="BL282" s="261"/>
      <c r="BM282" s="262"/>
      <c r="BN282" s="260"/>
      <c r="BO282" s="261"/>
      <c r="BP282" s="262"/>
      <c r="BQ282" s="260"/>
      <c r="BR282" s="261"/>
      <c r="BS282" s="262"/>
      <c r="BT282" s="260"/>
      <c r="BU282" s="261"/>
      <c r="BV282" s="262"/>
      <c r="BW282" s="260"/>
      <c r="BX282" s="261"/>
      <c r="BY282" s="262"/>
      <c r="BZ282" s="260"/>
      <c r="CA282" s="261"/>
      <c r="CB282" s="262"/>
      <c r="CC282" s="260"/>
      <c r="CD282" s="261"/>
      <c r="CE282" s="262"/>
      <c r="CF282" s="376" t="s">
        <v>2</v>
      </c>
      <c r="CG282" s="229"/>
      <c r="CH282" s="230"/>
      <c r="CI282" s="7" t="str">
        <f t="shared" si="457"/>
        <v/>
      </c>
      <c r="CJ282" s="7" t="str">
        <f t="shared" si="458"/>
        <v/>
      </c>
      <c r="CK282" s="7" t="str">
        <f t="shared" si="459"/>
        <v/>
      </c>
      <c r="CL282" s="7" t="str">
        <f t="shared" si="460"/>
        <v/>
      </c>
      <c r="CM282" s="7" t="str">
        <f t="shared" si="461"/>
        <v/>
      </c>
      <c r="CN282" s="7" t="str">
        <f t="shared" si="462"/>
        <v/>
      </c>
      <c r="CO282" s="7" t="str">
        <f t="shared" si="463"/>
        <v/>
      </c>
      <c r="CP282" s="7" t="str">
        <f t="shared" si="464"/>
        <v/>
      </c>
      <c r="CQ282" s="7" t="str">
        <f t="shared" si="465"/>
        <v/>
      </c>
      <c r="CR282" s="7" t="str">
        <f t="shared" si="466"/>
        <v/>
      </c>
      <c r="CS282" s="7" t="str">
        <f t="shared" si="467"/>
        <v/>
      </c>
      <c r="CT282" s="7" t="str">
        <f t="shared" si="468"/>
        <v/>
      </c>
      <c r="CU282" s="7" t="str">
        <f t="shared" si="469"/>
        <v/>
      </c>
      <c r="CV282" s="7" t="str">
        <f t="shared" si="470"/>
        <v/>
      </c>
      <c r="CW282" s="7" t="str">
        <f t="shared" si="471"/>
        <v/>
      </c>
      <c r="CX282" s="7" t="str">
        <f t="shared" si="472"/>
        <v/>
      </c>
      <c r="CY282" s="7" t="str">
        <f t="shared" si="473"/>
        <v/>
      </c>
      <c r="CZ282" s="7" t="str">
        <f t="shared" si="474"/>
        <v/>
      </c>
      <c r="DA282" s="7" t="str">
        <f t="shared" si="475"/>
        <v/>
      </c>
      <c r="DB282" s="7" t="str">
        <f t="shared" si="476"/>
        <v/>
      </c>
      <c r="DC282" s="7" t="str">
        <f t="shared" si="477"/>
        <v/>
      </c>
      <c r="DD282" s="7" t="str">
        <f t="shared" si="478"/>
        <v/>
      </c>
      <c r="DE282" s="7" t="str">
        <f t="shared" si="479"/>
        <v/>
      </c>
      <c r="DF282" s="7" t="str">
        <f t="shared" si="480"/>
        <v/>
      </c>
      <c r="DG282" s="7" t="str">
        <f t="shared" si="481"/>
        <v/>
      </c>
      <c r="DH282" s="7" t="str">
        <f t="shared" si="482"/>
        <v/>
      </c>
      <c r="DI282" s="65" t="s">
        <v>2</v>
      </c>
      <c r="DJ282" s="309" t="str">
        <f t="shared" si="483"/>
        <v>-</v>
      </c>
      <c r="DK282" s="309" t="str">
        <f t="shared" si="484"/>
        <v>-</v>
      </c>
      <c r="DL282" s="309" t="str">
        <f t="shared" si="485"/>
        <v>-</v>
      </c>
      <c r="DM282" s="309" t="str">
        <f t="shared" si="486"/>
        <v>-</v>
      </c>
      <c r="DN282" s="309" t="str">
        <f t="shared" si="487"/>
        <v>-</v>
      </c>
      <c r="DO282" s="309" t="str">
        <f t="shared" si="488"/>
        <v>-</v>
      </c>
      <c r="DP282" s="309" t="str">
        <f t="shared" si="489"/>
        <v>-</v>
      </c>
      <c r="DQ282" s="309" t="str">
        <f t="shared" si="490"/>
        <v>-</v>
      </c>
      <c r="DR282" s="309" t="str">
        <f t="shared" si="491"/>
        <v>-</v>
      </c>
      <c r="DS282" s="309" t="str">
        <f t="shared" si="492"/>
        <v>-</v>
      </c>
      <c r="DT282" s="309" t="str">
        <f t="shared" si="493"/>
        <v>-</v>
      </c>
      <c r="DU282" s="309" t="str">
        <f t="shared" si="494"/>
        <v>-</v>
      </c>
      <c r="DV282" s="309" t="str">
        <f t="shared" si="495"/>
        <v>-</v>
      </c>
      <c r="DW282" s="309" t="str">
        <f t="shared" si="496"/>
        <v>-</v>
      </c>
      <c r="DX282" s="309" t="str">
        <f t="shared" si="497"/>
        <v>-</v>
      </c>
      <c r="DY282" s="309" t="str">
        <f t="shared" si="498"/>
        <v>-</v>
      </c>
      <c r="DZ282" s="309" t="str">
        <f t="shared" si="499"/>
        <v>-</v>
      </c>
      <c r="EA282" s="309" t="str">
        <f t="shared" si="500"/>
        <v>-</v>
      </c>
      <c r="EB282" s="309" t="str">
        <f t="shared" si="501"/>
        <v>-</v>
      </c>
      <c r="EC282" s="309" t="str">
        <f t="shared" si="502"/>
        <v>-</v>
      </c>
      <c r="ED282" s="309" t="str">
        <f t="shared" si="503"/>
        <v>-</v>
      </c>
      <c r="EE282" s="309" t="str">
        <f t="shared" si="504"/>
        <v>-</v>
      </c>
      <c r="EF282" s="309" t="str">
        <f t="shared" si="505"/>
        <v>-</v>
      </c>
      <c r="EG282" s="309" t="str">
        <f t="shared" si="506"/>
        <v>-</v>
      </c>
      <c r="EH282" s="309" t="str">
        <f t="shared" si="507"/>
        <v>-</v>
      </c>
      <c r="EI282" s="309" t="str">
        <f t="shared" si="508"/>
        <v>-</v>
      </c>
      <c r="EJ282" s="7"/>
      <c r="EK282" s="7"/>
      <c r="EL282" s="7"/>
      <c r="EM282" s="34"/>
      <c r="EN282" s="66" t="str">
        <f t="shared" si="509"/>
        <v>-</v>
      </c>
      <c r="EO282" s="66" t="str">
        <f t="shared" si="510"/>
        <v>-</v>
      </c>
      <c r="EP282" s="66" t="str">
        <f t="shared" si="511"/>
        <v>-</v>
      </c>
      <c r="EQ282" s="66" t="str">
        <f t="shared" si="512"/>
        <v>-</v>
      </c>
      <c r="ER282" s="66" t="str">
        <f t="shared" si="513"/>
        <v>-</v>
      </c>
      <c r="ES282" s="66" t="str">
        <f t="shared" si="514"/>
        <v>-</v>
      </c>
      <c r="ET282" s="66" t="str">
        <f t="shared" si="515"/>
        <v>-</v>
      </c>
      <c r="EU282" s="66" t="str">
        <f t="shared" si="516"/>
        <v>-</v>
      </c>
      <c r="EV282" s="66" t="str">
        <f t="shared" si="517"/>
        <v>-</v>
      </c>
      <c r="EW282" s="66" t="str">
        <f t="shared" si="518"/>
        <v>-</v>
      </c>
      <c r="EX282" s="66" t="str">
        <f t="shared" si="519"/>
        <v>-</v>
      </c>
      <c r="EY282" s="66" t="str">
        <f t="shared" si="520"/>
        <v>-</v>
      </c>
      <c r="EZ282" s="66" t="str">
        <f t="shared" si="521"/>
        <v>-</v>
      </c>
      <c r="FA282" s="66" t="str">
        <f t="shared" si="522"/>
        <v>-</v>
      </c>
      <c r="FB282" s="66" t="str">
        <f t="shared" si="523"/>
        <v>-</v>
      </c>
      <c r="FC282" s="66" t="str">
        <f t="shared" si="524"/>
        <v>-</v>
      </c>
      <c r="FD282" s="66" t="str">
        <f t="shared" si="525"/>
        <v>-</v>
      </c>
      <c r="FE282" s="66" t="str">
        <f t="shared" si="526"/>
        <v>-</v>
      </c>
      <c r="FF282" s="66" t="str">
        <f t="shared" si="527"/>
        <v>-</v>
      </c>
      <c r="FG282" s="66" t="str">
        <f t="shared" si="528"/>
        <v>-</v>
      </c>
      <c r="FH282" s="66" t="str">
        <f t="shared" si="529"/>
        <v>-</v>
      </c>
      <c r="FI282" s="66" t="str">
        <f t="shared" si="530"/>
        <v>-</v>
      </c>
      <c r="FJ282" s="66" t="str">
        <f t="shared" si="531"/>
        <v>-</v>
      </c>
      <c r="FK282" s="66" t="str">
        <f t="shared" si="532"/>
        <v>-</v>
      </c>
      <c r="FL282" s="66" t="str">
        <f t="shared" si="533"/>
        <v>-</v>
      </c>
      <c r="FM282" s="66" t="str">
        <f t="shared" si="534"/>
        <v>-</v>
      </c>
      <c r="FN282" s="7"/>
      <c r="FO282" s="7"/>
      <c r="FP282" s="7"/>
      <c r="FQ282" s="97"/>
      <c r="FR282" s="71"/>
      <c r="FS282" s="7">
        <f>IF(ISNUMBER(INDEX($CI$15:$DI$314,$B282,GC$5)),MAX(FS$14:FS281)+1,0)</f>
        <v>0</v>
      </c>
      <c r="FT282" s="7" t="str">
        <f t="shared" si="535"/>
        <v/>
      </c>
      <c r="FU282" s="7" t="str">
        <f t="shared" si="536"/>
        <v/>
      </c>
      <c r="FV282" s="291">
        <f t="shared" si="537"/>
        <v>268</v>
      </c>
      <c r="FW282" s="291" t="str">
        <f t="shared" si="552"/>
        <v/>
      </c>
      <c r="FX282" s="291"/>
      <c r="FY282" s="85" t="str">
        <f t="shared" si="539"/>
        <v/>
      </c>
      <c r="FZ282" s="338">
        <f t="shared" si="540"/>
        <v>0</v>
      </c>
      <c r="GA282" s="316" t="str">
        <f t="shared" si="541"/>
        <v/>
      </c>
      <c r="GB282" s="28" t="str">
        <f t="shared" ref="GB282:GB312" si="553">IF(GA282="","",IF(GA282=GA313,1,""))</f>
        <v/>
      </c>
      <c r="GC282" s="243"/>
      <c r="GD282" s="72"/>
      <c r="GE282" s="72"/>
      <c r="GF282" s="72"/>
      <c r="GG282" s="72"/>
      <c r="GH282" s="72"/>
      <c r="GI282" s="72"/>
      <c r="GJ282" s="72"/>
      <c r="GK282" s="72"/>
      <c r="GL282" s="72"/>
      <c r="GM282" s="72"/>
      <c r="GN282" s="72"/>
      <c r="GO282" s="72"/>
      <c r="GP282" s="72"/>
      <c r="GQ282" s="72"/>
      <c r="GR282" s="339" t="str">
        <f>IF(ISNUMBER(IF282),INDEX($GA$15:$GA$313,MATCH(IF282,$IE$15:$IE$190,0),1),"")</f>
        <v/>
      </c>
      <c r="GS282" s="341" t="str">
        <f t="shared" si="543"/>
        <v/>
      </c>
      <c r="GT282" s="340" t="str">
        <f t="shared" si="544"/>
        <v/>
      </c>
      <c r="GU282" s="72"/>
      <c r="GV282" s="72"/>
      <c r="GW282" s="72"/>
      <c r="GX282" s="72"/>
      <c r="GY282" s="72"/>
      <c r="GZ282" s="71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293">
        <f>IF(HA282&lt;&gt;"",MAX(HN$14:HN281)+1,0)</f>
        <v>0</v>
      </c>
      <c r="HO282" s="293">
        <f>IF(HB282&lt;&gt;"",MAX(HO$14:HO281)+1,0)</f>
        <v>0</v>
      </c>
      <c r="HP282" s="293">
        <f>IF(HC282&lt;&gt;"",MAX(HP$14:HP281)+1,0)</f>
        <v>0</v>
      </c>
      <c r="HQ282" s="293">
        <f>IF(HD282&lt;&gt;"",MAX(HQ$14:HQ281)+1,0)</f>
        <v>0</v>
      </c>
      <c r="HR282" s="293">
        <f>IF(HE282&lt;&gt;"",MAX(HR$14:HR281)+1,0)</f>
        <v>0</v>
      </c>
      <c r="HS282" s="293">
        <f>IF(HF282&lt;&gt;"",MAX(HS$14:HS281)+1,0)</f>
        <v>0</v>
      </c>
      <c r="HT282" s="293">
        <f>IF(HG282&lt;&gt;"",MAX(HT$14:HT281)+1,0)</f>
        <v>0</v>
      </c>
      <c r="HU282" s="293">
        <f>IF(HH282&lt;&gt;"",MAX(HU$14:HU281)+1,0)</f>
        <v>0</v>
      </c>
      <c r="HV282" s="293">
        <f>IF(HI282&lt;&gt;"",MAX(HV$14:HV281)+1,0)</f>
        <v>0</v>
      </c>
      <c r="HW282" s="293">
        <f>IF(HJ282&lt;&gt;"",MAX(HW$14:HW281)+1,0)</f>
        <v>0</v>
      </c>
      <c r="HX282" s="293">
        <f>IF(HK282&lt;&gt;"",MAX(HX$14:HX281)+1,0)</f>
        <v>0</v>
      </c>
      <c r="HY282" s="293">
        <f>IF(HL282&lt;&gt;"",MAX(HY$14:HY281)+1,0)</f>
        <v>0</v>
      </c>
      <c r="HZ282" s="75" t="str">
        <f t="shared" si="545"/>
        <v/>
      </c>
      <c r="IA282" s="75" t="str">
        <f t="shared" si="546"/>
        <v/>
      </c>
      <c r="IB282" s="75" t="str">
        <f t="shared" si="547"/>
        <v/>
      </c>
      <c r="IC282" s="75" t="str">
        <f t="shared" si="548"/>
        <v/>
      </c>
      <c r="ID282" s="395" t="str">
        <f t="shared" si="549"/>
        <v/>
      </c>
      <c r="IE282" s="394">
        <f>IF(ISNUMBER(MATCH(GA282,$IC$15:$IC$313,0)),0,MAX(IE$14:IE281)+1)</f>
        <v>0</v>
      </c>
      <c r="IF282" s="394" t="str">
        <f t="shared" si="550"/>
        <v/>
      </c>
      <c r="IG282" s="383"/>
      <c r="IH282" s="80"/>
      <c r="II282" s="19"/>
      <c r="IJ282" s="282"/>
      <c r="IK282" s="71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  <c r="IW282" s="19"/>
      <c r="IX282" s="19"/>
      <c r="IY282" s="19"/>
      <c r="IZ282" s="19"/>
      <c r="JW282" s="71"/>
      <c r="JX282" s="293" t="str">
        <f>IF(AND(ISNUMBER(JX$14),ISNUMBER(MATCH($IC282,DJ$15:DJ$313,0))),$IC282,"")</f>
        <v/>
      </c>
      <c r="JY282" s="293" t="str">
        <f>IF(AND(ISNUMBER(JY$14),ISNUMBER(MATCH($IC282,DK$15:DK$313,0))),$IC282,"")</f>
        <v/>
      </c>
      <c r="JZ282" s="293" t="str">
        <f>IF(AND(ISNUMBER(JZ$14),ISNUMBER(MATCH($IC282,DL$15:DL$313,0))),$IC282,"")</f>
        <v/>
      </c>
      <c r="KA282" s="293" t="str">
        <f>IF(AND(ISNUMBER(KA$14),ISNUMBER(MATCH($IC282,DM$15:DM$313,0))),$IC282,"")</f>
        <v/>
      </c>
      <c r="KB282" s="293" t="str">
        <f>IF(AND(ISNUMBER(KB$14),ISNUMBER(MATCH($IC282,DN$15:DN$313,0))),$IC282,"")</f>
        <v/>
      </c>
      <c r="KC282" s="293" t="str">
        <f>IF(AND(ISNUMBER(KC$14),ISNUMBER(MATCH($IC282,DO$15:DO$313,0))),$IC282,"")</f>
        <v/>
      </c>
      <c r="KD282" s="293" t="str">
        <f>IF(AND(ISNUMBER(KD$14),ISNUMBER(MATCH($IC282,DP$15:DP$313,0))),$IC282,"")</f>
        <v/>
      </c>
      <c r="KE282" s="293" t="str">
        <f>IF(AND(ISNUMBER(KE$14),ISNUMBER(MATCH($IC282,DQ$15:DQ$313,0))),$IC282,"")</f>
        <v/>
      </c>
      <c r="KF282" s="293" t="str">
        <f>IF(AND(ISNUMBER(KF$14),ISNUMBER(MATCH($IC282,DR$15:DR$313,0))),$IC282,"")</f>
        <v/>
      </c>
      <c r="KG282" s="293" t="str">
        <f>IF(AND(ISNUMBER(KG$14),ISNUMBER(MATCH($IC282,DS$15:DS$313,0))),$IC282,"")</f>
        <v/>
      </c>
      <c r="KH282" s="293" t="str">
        <f>IF(AND(ISNUMBER(KH$14),ISNUMBER(MATCH($IC282,DT$15:DT$313,0))),$IC282,"")</f>
        <v/>
      </c>
      <c r="KI282" s="293" t="str">
        <f>IF(AND(ISNUMBER(KI$14),ISNUMBER(MATCH($IC282,DU$15:DU$313,0))),$IC282,"")</f>
        <v/>
      </c>
      <c r="KJ282" s="293" t="str">
        <f>IF(AND(ISNUMBER(KJ$14),ISNUMBER(MATCH($IC282,DV$15:DV$313,0))),$IC282,"")</f>
        <v/>
      </c>
      <c r="KK282" s="293" t="str">
        <f>IF(AND(ISNUMBER(KK$14),ISNUMBER(MATCH($IC282,DW$15:DW$313,0))),$IC282,"")</f>
        <v/>
      </c>
      <c r="KL282" s="293" t="str">
        <f>IF(AND(ISNUMBER(KL$14),ISNUMBER(MATCH($IC282,DX$15:DX$313,0))),$IC282,"")</f>
        <v/>
      </c>
      <c r="KM282" s="293" t="str">
        <f>IF(AND(ISNUMBER(KM$14),ISNUMBER(MATCH($IC282,DY$15:DY$313,0))),$IC282,"")</f>
        <v/>
      </c>
      <c r="KN282" s="293" t="str">
        <f>IF(AND(ISNUMBER(KN$14),ISNUMBER(MATCH($IC282,DZ$15:DZ$313,0))),$IC282,"")</f>
        <v/>
      </c>
      <c r="KO282" s="293" t="str">
        <f>IF(AND(ISNUMBER(KO$14),ISNUMBER(MATCH($IC282,EA$15:EA$313,0))),$IC282,"")</f>
        <v/>
      </c>
      <c r="KP282" s="293" t="str">
        <f>IF(AND(ISNUMBER(KP$14),ISNUMBER(MATCH($IC282,EB$15:EB$313,0))),$IC282,"")</f>
        <v/>
      </c>
      <c r="KQ282" s="293" t="str">
        <f>IF(AND(ISNUMBER(KQ$14),ISNUMBER(MATCH($IC282,EC$15:EC$313,0))),$IC282,"")</f>
        <v/>
      </c>
      <c r="KR282" s="293" t="str">
        <f>IF(AND(ISNUMBER(KR$14),ISNUMBER(MATCH($IC282,ED$15:ED$313,0))),$IC282,"")</f>
        <v/>
      </c>
      <c r="KS282" s="293" t="str">
        <f>IF(AND(ISNUMBER(KS$14),ISNUMBER(MATCH($IC282,EE$15:EE$313,0))),$IC282,"")</f>
        <v/>
      </c>
      <c r="KT282" s="293" t="str">
        <f>IF(AND(ISNUMBER(KT$14),ISNUMBER(MATCH($IC282,EF$15:EF$313,0))),$IC282,"")</f>
        <v/>
      </c>
      <c r="KU282" s="293" t="str">
        <f>IF(AND(ISNUMBER(KU$14),ISNUMBER(MATCH($IC282,EG$15:EG$313,0))),$IC282,"")</f>
        <v/>
      </c>
      <c r="KV282" s="293" t="str">
        <f>IF(AND(ISNUMBER(KV$14),ISNUMBER(MATCH($IC282,EH$15:EH$313,0))),$IC282,"")</f>
        <v/>
      </c>
      <c r="KW282" s="293" t="str">
        <f>IF(AND(ISNUMBER(KW$14),ISNUMBER(MATCH($IC282,EI$15:EI$313,0))),$IC282,"")</f>
        <v/>
      </c>
      <c r="KX282" s="293" t="str">
        <f>IF(AND(ISNUMBER(KX$14),ISNUMBER(MATCH($IC282,EJ$15:EJ$313,0))),$IC282,"")</f>
        <v/>
      </c>
      <c r="KY282" s="293" t="str">
        <f>IF(AND(ISNUMBER(KY$14),ISNUMBER(MATCH($IC282,EK$15:EK$313,0))),$IC282,"")</f>
        <v/>
      </c>
      <c r="KZ282" s="293"/>
      <c r="LA282" s="293"/>
      <c r="LB282" s="293"/>
      <c r="LC282" s="75">
        <f>COUNTIF(JX282:KY282,"="&amp;IC282)</f>
        <v>0</v>
      </c>
      <c r="LD282" s="71"/>
      <c r="LE282" s="71"/>
      <c r="LF282" s="71"/>
      <c r="LG282" s="71"/>
      <c r="LH282" s="71"/>
      <c r="LI282" s="71"/>
      <c r="LJ282" s="71"/>
      <c r="LK282" s="71"/>
      <c r="LL282" s="71"/>
      <c r="LM282" s="71"/>
      <c r="LN282" s="71"/>
      <c r="LO282" s="71"/>
      <c r="LP282" s="71"/>
      <c r="LQ282" s="71"/>
    </row>
    <row r="283" spans="1:329" ht="6.75" customHeight="1" x14ac:dyDescent="0.25">
      <c r="A283" s="80"/>
      <c r="B283" s="305">
        <f t="shared" si="551"/>
        <v>269</v>
      </c>
      <c r="C283" s="86" t="s">
        <v>848</v>
      </c>
      <c r="D283" s="207" t="s">
        <v>863</v>
      </c>
      <c r="E283" s="71"/>
      <c r="F283" s="260"/>
      <c r="G283" s="261"/>
      <c r="H283" s="262"/>
      <c r="I283" s="260"/>
      <c r="J283" s="261"/>
      <c r="K283" s="262"/>
      <c r="L283" s="260"/>
      <c r="M283" s="261"/>
      <c r="N283" s="262"/>
      <c r="O283" s="260"/>
      <c r="P283" s="261"/>
      <c r="Q283" s="262"/>
      <c r="R283" s="260"/>
      <c r="S283" s="261"/>
      <c r="T283" s="262"/>
      <c r="U283" s="260"/>
      <c r="V283" s="261"/>
      <c r="W283" s="262"/>
      <c r="X283" s="260"/>
      <c r="Y283" s="261"/>
      <c r="Z283" s="262"/>
      <c r="AA283" s="260"/>
      <c r="AB283" s="261"/>
      <c r="AC283" s="262"/>
      <c r="AD283" s="260"/>
      <c r="AE283" s="261"/>
      <c r="AF283" s="262"/>
      <c r="AG283" s="260"/>
      <c r="AH283" s="261"/>
      <c r="AI283" s="262"/>
      <c r="AJ283" s="260"/>
      <c r="AK283" s="261"/>
      <c r="AL283" s="262"/>
      <c r="AM283" s="260"/>
      <c r="AN283" s="261"/>
      <c r="AO283" s="262"/>
      <c r="AP283" s="283"/>
      <c r="AQ283" s="356"/>
      <c r="AR283" s="351"/>
      <c r="AS283" s="283"/>
      <c r="AT283" s="356"/>
      <c r="AU283" s="351"/>
      <c r="AV283" s="260"/>
      <c r="AW283" s="261"/>
      <c r="AX283" s="262"/>
      <c r="AY283" s="260"/>
      <c r="AZ283" s="261"/>
      <c r="BA283" s="262"/>
      <c r="BB283" s="260"/>
      <c r="BC283" s="261"/>
      <c r="BD283" s="262"/>
      <c r="BE283" s="260"/>
      <c r="BF283" s="261"/>
      <c r="BG283" s="262"/>
      <c r="BH283" s="260"/>
      <c r="BI283" s="261"/>
      <c r="BJ283" s="262"/>
      <c r="BK283" s="260"/>
      <c r="BL283" s="261"/>
      <c r="BM283" s="262"/>
      <c r="BN283" s="260"/>
      <c r="BO283" s="261"/>
      <c r="BP283" s="262"/>
      <c r="BQ283" s="260"/>
      <c r="BR283" s="261"/>
      <c r="BS283" s="262"/>
      <c r="BT283" s="260"/>
      <c r="BU283" s="261"/>
      <c r="BV283" s="262"/>
      <c r="BW283" s="260"/>
      <c r="BX283" s="261"/>
      <c r="BY283" s="262"/>
      <c r="BZ283" s="260"/>
      <c r="CA283" s="261"/>
      <c r="CB283" s="262"/>
      <c r="CC283" s="260"/>
      <c r="CD283" s="261"/>
      <c r="CE283" s="262"/>
      <c r="CF283" s="376" t="s">
        <v>2</v>
      </c>
      <c r="CG283" s="229"/>
      <c r="CH283" s="230"/>
      <c r="CI283" s="7" t="str">
        <f t="shared" si="457"/>
        <v/>
      </c>
      <c r="CJ283" s="7" t="str">
        <f t="shared" si="458"/>
        <v/>
      </c>
      <c r="CK283" s="7" t="str">
        <f t="shared" si="459"/>
        <v/>
      </c>
      <c r="CL283" s="7" t="str">
        <f t="shared" si="460"/>
        <v/>
      </c>
      <c r="CM283" s="7" t="str">
        <f t="shared" si="461"/>
        <v/>
      </c>
      <c r="CN283" s="7" t="str">
        <f t="shared" si="462"/>
        <v/>
      </c>
      <c r="CO283" s="7" t="str">
        <f t="shared" si="463"/>
        <v/>
      </c>
      <c r="CP283" s="7" t="str">
        <f t="shared" si="464"/>
        <v/>
      </c>
      <c r="CQ283" s="7" t="str">
        <f t="shared" si="465"/>
        <v/>
      </c>
      <c r="CR283" s="7" t="str">
        <f t="shared" si="466"/>
        <v/>
      </c>
      <c r="CS283" s="7" t="str">
        <f t="shared" si="467"/>
        <v/>
      </c>
      <c r="CT283" s="7" t="str">
        <f t="shared" si="468"/>
        <v/>
      </c>
      <c r="CU283" s="7" t="str">
        <f t="shared" si="469"/>
        <v/>
      </c>
      <c r="CV283" s="7" t="str">
        <f t="shared" si="470"/>
        <v/>
      </c>
      <c r="CW283" s="7" t="str">
        <f t="shared" si="471"/>
        <v/>
      </c>
      <c r="CX283" s="7" t="str">
        <f t="shared" si="472"/>
        <v/>
      </c>
      <c r="CY283" s="7" t="str">
        <f t="shared" si="473"/>
        <v/>
      </c>
      <c r="CZ283" s="7" t="str">
        <f t="shared" si="474"/>
        <v/>
      </c>
      <c r="DA283" s="7">
        <f t="shared" si="475"/>
        <v>25</v>
      </c>
      <c r="DB283" s="7" t="str">
        <f t="shared" si="476"/>
        <v/>
      </c>
      <c r="DC283" s="7" t="str">
        <f t="shared" si="477"/>
        <v/>
      </c>
      <c r="DD283" s="7" t="str">
        <f t="shared" si="478"/>
        <v/>
      </c>
      <c r="DE283" s="7" t="str">
        <f t="shared" si="479"/>
        <v/>
      </c>
      <c r="DF283" s="7" t="str">
        <f t="shared" si="480"/>
        <v/>
      </c>
      <c r="DG283" s="7" t="str">
        <f t="shared" si="481"/>
        <v/>
      </c>
      <c r="DH283" s="7" t="str">
        <f t="shared" si="482"/>
        <v/>
      </c>
      <c r="DI283" s="65" t="s">
        <v>2</v>
      </c>
      <c r="DJ283" s="309" t="str">
        <f t="shared" si="483"/>
        <v>-</v>
      </c>
      <c r="DK283" s="309" t="str">
        <f t="shared" si="484"/>
        <v>-</v>
      </c>
      <c r="DL283" s="309" t="str">
        <f t="shared" si="485"/>
        <v>-</v>
      </c>
      <c r="DM283" s="309" t="str">
        <f t="shared" si="486"/>
        <v>-</v>
      </c>
      <c r="DN283" s="309" t="str">
        <f t="shared" si="487"/>
        <v>-</v>
      </c>
      <c r="DO283" s="309" t="str">
        <f t="shared" si="488"/>
        <v>-</v>
      </c>
      <c r="DP283" s="309" t="str">
        <f t="shared" si="489"/>
        <v>-</v>
      </c>
      <c r="DQ283" s="309" t="str">
        <f t="shared" si="490"/>
        <v>-</v>
      </c>
      <c r="DR283" s="309" t="str">
        <f t="shared" si="491"/>
        <v>-</v>
      </c>
      <c r="DS283" s="309" t="str">
        <f t="shared" si="492"/>
        <v>-</v>
      </c>
      <c r="DT283" s="309" t="str">
        <f t="shared" si="493"/>
        <v>-</v>
      </c>
      <c r="DU283" s="309" t="str">
        <f t="shared" si="494"/>
        <v>-</v>
      </c>
      <c r="DV283" s="309" t="str">
        <f t="shared" si="495"/>
        <v>-</v>
      </c>
      <c r="DW283" s="309" t="str">
        <f t="shared" si="496"/>
        <v>-</v>
      </c>
      <c r="DX283" s="309" t="str">
        <f t="shared" si="497"/>
        <v>-</v>
      </c>
      <c r="DY283" s="309" t="str">
        <f t="shared" si="498"/>
        <v>-</v>
      </c>
      <c r="DZ283" s="309" t="str">
        <f t="shared" si="499"/>
        <v>-</v>
      </c>
      <c r="EA283" s="309" t="str">
        <f t="shared" si="500"/>
        <v>-</v>
      </c>
      <c r="EB283" s="309" t="str">
        <f t="shared" si="501"/>
        <v>rfct</v>
      </c>
      <c r="EC283" s="309" t="str">
        <f t="shared" si="502"/>
        <v>-</v>
      </c>
      <c r="ED283" s="309" t="str">
        <f t="shared" si="503"/>
        <v>-</v>
      </c>
      <c r="EE283" s="309" t="str">
        <f t="shared" si="504"/>
        <v>-</v>
      </c>
      <c r="EF283" s="309" t="str">
        <f t="shared" si="505"/>
        <v>-</v>
      </c>
      <c r="EG283" s="309" t="str">
        <f t="shared" si="506"/>
        <v>-</v>
      </c>
      <c r="EH283" s="309" t="str">
        <f t="shared" si="507"/>
        <v>-</v>
      </c>
      <c r="EI283" s="309" t="str">
        <f t="shared" si="508"/>
        <v>-</v>
      </c>
      <c r="EJ283" s="7"/>
      <c r="EK283" s="7"/>
      <c r="EL283" s="7"/>
      <c r="EM283" s="34"/>
      <c r="EN283" s="66" t="str">
        <f t="shared" si="509"/>
        <v>-</v>
      </c>
      <c r="EO283" s="66" t="str">
        <f t="shared" si="510"/>
        <v>-</v>
      </c>
      <c r="EP283" s="66" t="str">
        <f t="shared" si="511"/>
        <v>-</v>
      </c>
      <c r="EQ283" s="66" t="str">
        <f t="shared" si="512"/>
        <v>-</v>
      </c>
      <c r="ER283" s="66" t="str">
        <f t="shared" si="513"/>
        <v>-</v>
      </c>
      <c r="ES283" s="66" t="str">
        <f t="shared" si="514"/>
        <v>-</v>
      </c>
      <c r="ET283" s="66" t="str">
        <f t="shared" si="515"/>
        <v>-</v>
      </c>
      <c r="EU283" s="66" t="str">
        <f t="shared" si="516"/>
        <v>-</v>
      </c>
      <c r="EV283" s="66" t="str">
        <f t="shared" si="517"/>
        <v>-</v>
      </c>
      <c r="EW283" s="66" t="str">
        <f t="shared" si="518"/>
        <v>-</v>
      </c>
      <c r="EX283" s="66" t="str">
        <f t="shared" si="519"/>
        <v>-</v>
      </c>
      <c r="EY283" s="66" t="str">
        <f t="shared" si="520"/>
        <v>-</v>
      </c>
      <c r="EZ283" s="66" t="str">
        <f t="shared" si="521"/>
        <v>-</v>
      </c>
      <c r="FA283" s="66" t="str">
        <f t="shared" si="522"/>
        <v>-</v>
      </c>
      <c r="FB283" s="66" t="str">
        <f t="shared" si="523"/>
        <v>-</v>
      </c>
      <c r="FC283" s="66" t="str">
        <f t="shared" si="524"/>
        <v>-</v>
      </c>
      <c r="FD283" s="66" t="str">
        <f t="shared" si="525"/>
        <v>-</v>
      </c>
      <c r="FE283" s="66" t="str">
        <f t="shared" si="526"/>
        <v>-</v>
      </c>
      <c r="FF283" s="66">
        <f t="shared" si="527"/>
        <v>3</v>
      </c>
      <c r="FG283" s="66" t="str">
        <f t="shared" si="528"/>
        <v>-</v>
      </c>
      <c r="FH283" s="66" t="str">
        <f t="shared" si="529"/>
        <v>-</v>
      </c>
      <c r="FI283" s="66" t="str">
        <f t="shared" si="530"/>
        <v>-</v>
      </c>
      <c r="FJ283" s="66" t="str">
        <f t="shared" si="531"/>
        <v>-</v>
      </c>
      <c r="FK283" s="66" t="str">
        <f t="shared" si="532"/>
        <v>-</v>
      </c>
      <c r="FL283" s="66" t="str">
        <f t="shared" si="533"/>
        <v>-</v>
      </c>
      <c r="FM283" s="66" t="str">
        <f t="shared" si="534"/>
        <v>-</v>
      </c>
      <c r="FN283" s="7"/>
      <c r="FO283" s="7"/>
      <c r="FP283" s="7"/>
      <c r="FQ283" s="97"/>
      <c r="FR283" s="71"/>
      <c r="FS283" s="7">
        <f>IF(ISNUMBER(INDEX($CI$15:$DI$314,$B283,GC$5)),MAX(FS$14:FS282)+1,0)</f>
        <v>0</v>
      </c>
      <c r="FT283" s="7" t="str">
        <f t="shared" si="535"/>
        <v/>
      </c>
      <c r="FU283" s="7" t="str">
        <f t="shared" si="536"/>
        <v/>
      </c>
      <c r="FV283" s="291">
        <f t="shared" si="537"/>
        <v>269</v>
      </c>
      <c r="FW283" s="291" t="str">
        <f t="shared" si="552"/>
        <v/>
      </c>
      <c r="FX283" s="291"/>
      <c r="FY283" s="85" t="str">
        <f t="shared" si="539"/>
        <v/>
      </c>
      <c r="FZ283" s="338">
        <f t="shared" si="540"/>
        <v>0</v>
      </c>
      <c r="GA283" s="316" t="str">
        <f t="shared" si="541"/>
        <v/>
      </c>
      <c r="GB283" s="28" t="str">
        <f t="shared" si="553"/>
        <v/>
      </c>
      <c r="GC283" s="243"/>
      <c r="GD283" s="72"/>
      <c r="GE283" s="72"/>
      <c r="GF283" s="72"/>
      <c r="GG283" s="72"/>
      <c r="GH283" s="72"/>
      <c r="GI283" s="72"/>
      <c r="GJ283" s="72"/>
      <c r="GK283" s="72"/>
      <c r="GL283" s="72"/>
      <c r="GM283" s="72"/>
      <c r="GN283" s="72"/>
      <c r="GO283" s="72"/>
      <c r="GP283" s="72"/>
      <c r="GQ283" s="72"/>
      <c r="GR283" s="339" t="str">
        <f>IF(ISNUMBER(IF283),INDEX($GA$15:$GA$313,MATCH(IF283,$IE$15:$IE$190,0),1),"")</f>
        <v/>
      </c>
      <c r="GS283" s="341" t="str">
        <f t="shared" si="543"/>
        <v/>
      </c>
      <c r="GT283" s="340" t="str">
        <f t="shared" si="544"/>
        <v/>
      </c>
      <c r="GU283" s="72"/>
      <c r="GV283" s="72"/>
      <c r="GW283" s="72"/>
      <c r="GX283" s="72"/>
      <c r="GY283" s="72"/>
      <c r="GZ283" s="71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293">
        <f>IF(HA283&lt;&gt;"",MAX(HN$14:HN282)+1,0)</f>
        <v>0</v>
      </c>
      <c r="HO283" s="293">
        <f>IF(HB283&lt;&gt;"",MAX(HO$14:HO282)+1,0)</f>
        <v>0</v>
      </c>
      <c r="HP283" s="293">
        <f>IF(HC283&lt;&gt;"",MAX(HP$14:HP282)+1,0)</f>
        <v>0</v>
      </c>
      <c r="HQ283" s="293">
        <f>IF(HD283&lt;&gt;"",MAX(HQ$14:HQ282)+1,0)</f>
        <v>0</v>
      </c>
      <c r="HR283" s="293">
        <f>IF(HE283&lt;&gt;"",MAX(HR$14:HR282)+1,0)</f>
        <v>0</v>
      </c>
      <c r="HS283" s="293">
        <f>IF(HF283&lt;&gt;"",MAX(HS$14:HS282)+1,0)</f>
        <v>0</v>
      </c>
      <c r="HT283" s="293">
        <f>IF(HG283&lt;&gt;"",MAX(HT$14:HT282)+1,0)</f>
        <v>0</v>
      </c>
      <c r="HU283" s="293">
        <f>IF(HH283&lt;&gt;"",MAX(HU$14:HU282)+1,0)</f>
        <v>0</v>
      </c>
      <c r="HV283" s="293">
        <f>IF(HI283&lt;&gt;"",MAX(HV$14:HV282)+1,0)</f>
        <v>0</v>
      </c>
      <c r="HW283" s="293">
        <f>IF(HJ283&lt;&gt;"",MAX(HW$14:HW282)+1,0)</f>
        <v>0</v>
      </c>
      <c r="HX283" s="293">
        <f>IF(HK283&lt;&gt;"",MAX(HX$14:HX282)+1,0)</f>
        <v>0</v>
      </c>
      <c r="HY283" s="293">
        <f>IF(HL283&lt;&gt;"",MAX(HY$14:HY282)+1,0)</f>
        <v>0</v>
      </c>
      <c r="HZ283" s="75" t="str">
        <f t="shared" si="545"/>
        <v/>
      </c>
      <c r="IA283" s="75" t="str">
        <f t="shared" si="546"/>
        <v/>
      </c>
      <c r="IB283" s="75" t="str">
        <f t="shared" si="547"/>
        <v/>
      </c>
      <c r="IC283" s="75" t="str">
        <f t="shared" si="548"/>
        <v/>
      </c>
      <c r="ID283" s="395" t="str">
        <f t="shared" si="549"/>
        <v/>
      </c>
      <c r="IE283" s="394">
        <f>IF(ISNUMBER(MATCH(GA283,$IC$15:$IC$313,0)),0,MAX(IE$14:IE282)+1)</f>
        <v>0</v>
      </c>
      <c r="IF283" s="394" t="str">
        <f t="shared" si="550"/>
        <v/>
      </c>
      <c r="IG283" s="383"/>
      <c r="IH283" s="80"/>
      <c r="II283" s="19"/>
      <c r="IJ283" s="282"/>
      <c r="IK283" s="71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  <c r="IY283" s="19"/>
      <c r="IZ283" s="19"/>
      <c r="JW283" s="71"/>
      <c r="JX283" s="293" t="str">
        <f>IF(AND(ISNUMBER(JX$14),ISNUMBER(MATCH($IC283,DJ$15:DJ$313,0))),$IC283,"")</f>
        <v/>
      </c>
      <c r="JY283" s="293" t="str">
        <f>IF(AND(ISNUMBER(JY$14),ISNUMBER(MATCH($IC283,DK$15:DK$313,0))),$IC283,"")</f>
        <v/>
      </c>
      <c r="JZ283" s="293" t="str">
        <f>IF(AND(ISNUMBER(JZ$14),ISNUMBER(MATCH($IC283,DL$15:DL$313,0))),$IC283,"")</f>
        <v/>
      </c>
      <c r="KA283" s="293" t="str">
        <f>IF(AND(ISNUMBER(KA$14),ISNUMBER(MATCH($IC283,DM$15:DM$313,0))),$IC283,"")</f>
        <v/>
      </c>
      <c r="KB283" s="293" t="str">
        <f>IF(AND(ISNUMBER(KB$14),ISNUMBER(MATCH($IC283,DN$15:DN$313,0))),$IC283,"")</f>
        <v/>
      </c>
      <c r="KC283" s="293" t="str">
        <f>IF(AND(ISNUMBER(KC$14),ISNUMBER(MATCH($IC283,DO$15:DO$313,0))),$IC283,"")</f>
        <v/>
      </c>
      <c r="KD283" s="293" t="str">
        <f>IF(AND(ISNUMBER(KD$14),ISNUMBER(MATCH($IC283,DP$15:DP$313,0))),$IC283,"")</f>
        <v/>
      </c>
      <c r="KE283" s="293" t="str">
        <f>IF(AND(ISNUMBER(KE$14),ISNUMBER(MATCH($IC283,DQ$15:DQ$313,0))),$IC283,"")</f>
        <v/>
      </c>
      <c r="KF283" s="293" t="str">
        <f>IF(AND(ISNUMBER(KF$14),ISNUMBER(MATCH($IC283,DR$15:DR$313,0))),$IC283,"")</f>
        <v/>
      </c>
      <c r="KG283" s="293" t="str">
        <f>IF(AND(ISNUMBER(KG$14),ISNUMBER(MATCH($IC283,DS$15:DS$313,0))),$IC283,"")</f>
        <v/>
      </c>
      <c r="KH283" s="293" t="str">
        <f>IF(AND(ISNUMBER(KH$14),ISNUMBER(MATCH($IC283,DT$15:DT$313,0))),$IC283,"")</f>
        <v/>
      </c>
      <c r="KI283" s="293" t="str">
        <f>IF(AND(ISNUMBER(KI$14),ISNUMBER(MATCH($IC283,DU$15:DU$313,0))),$IC283,"")</f>
        <v/>
      </c>
      <c r="KJ283" s="293" t="str">
        <f>IF(AND(ISNUMBER(KJ$14),ISNUMBER(MATCH($IC283,DV$15:DV$313,0))),$IC283,"")</f>
        <v/>
      </c>
      <c r="KK283" s="293" t="str">
        <f>IF(AND(ISNUMBER(KK$14),ISNUMBER(MATCH($IC283,DW$15:DW$313,0))),$IC283,"")</f>
        <v/>
      </c>
      <c r="KL283" s="293" t="str">
        <f>IF(AND(ISNUMBER(KL$14),ISNUMBER(MATCH($IC283,DX$15:DX$313,0))),$IC283,"")</f>
        <v/>
      </c>
      <c r="KM283" s="293" t="str">
        <f>IF(AND(ISNUMBER(KM$14),ISNUMBER(MATCH($IC283,DY$15:DY$313,0))),$IC283,"")</f>
        <v/>
      </c>
      <c r="KN283" s="293" t="str">
        <f>IF(AND(ISNUMBER(KN$14),ISNUMBER(MATCH($IC283,DZ$15:DZ$313,0))),$IC283,"")</f>
        <v/>
      </c>
      <c r="KO283" s="293" t="str">
        <f>IF(AND(ISNUMBER(KO$14),ISNUMBER(MATCH($IC283,EA$15:EA$313,0))),$IC283,"")</f>
        <v/>
      </c>
      <c r="KP283" s="293" t="str">
        <f>IF(AND(ISNUMBER(KP$14),ISNUMBER(MATCH($IC283,EB$15:EB$313,0))),$IC283,"")</f>
        <v/>
      </c>
      <c r="KQ283" s="293" t="str">
        <f>IF(AND(ISNUMBER(KQ$14),ISNUMBER(MATCH($IC283,EC$15:EC$313,0))),$IC283,"")</f>
        <v/>
      </c>
      <c r="KR283" s="293" t="str">
        <f>IF(AND(ISNUMBER(KR$14),ISNUMBER(MATCH($IC283,ED$15:ED$313,0))),$IC283,"")</f>
        <v/>
      </c>
      <c r="KS283" s="293" t="str">
        <f>IF(AND(ISNUMBER(KS$14),ISNUMBER(MATCH($IC283,EE$15:EE$313,0))),$IC283,"")</f>
        <v/>
      </c>
      <c r="KT283" s="293" t="str">
        <f>IF(AND(ISNUMBER(KT$14),ISNUMBER(MATCH($IC283,EF$15:EF$313,0))),$IC283,"")</f>
        <v/>
      </c>
      <c r="KU283" s="293" t="str">
        <f>IF(AND(ISNUMBER(KU$14),ISNUMBER(MATCH($IC283,EG$15:EG$313,0))),$IC283,"")</f>
        <v/>
      </c>
      <c r="KV283" s="293" t="str">
        <f>IF(AND(ISNUMBER(KV$14),ISNUMBER(MATCH($IC283,EH$15:EH$313,0))),$IC283,"")</f>
        <v/>
      </c>
      <c r="KW283" s="293" t="str">
        <f>IF(AND(ISNUMBER(KW$14),ISNUMBER(MATCH($IC283,EI$15:EI$313,0))),$IC283,"")</f>
        <v/>
      </c>
      <c r="KX283" s="293" t="str">
        <f>IF(AND(ISNUMBER(KX$14),ISNUMBER(MATCH($IC283,EJ$15:EJ$313,0))),$IC283,"")</f>
        <v/>
      </c>
      <c r="KY283" s="293" t="str">
        <f>IF(AND(ISNUMBER(KY$14),ISNUMBER(MATCH($IC283,EK$15:EK$313,0))),$IC283,"")</f>
        <v/>
      </c>
      <c r="KZ283" s="293"/>
      <c r="LA283" s="293"/>
      <c r="LB283" s="293"/>
      <c r="LC283" s="75">
        <f>COUNTIF(JX283:KY283,"="&amp;IC283)</f>
        <v>0</v>
      </c>
      <c r="LD283" s="71"/>
      <c r="LE283" s="71"/>
      <c r="LF283" s="71"/>
      <c r="LG283" s="71"/>
      <c r="LH283" s="71"/>
      <c r="LI283" s="71"/>
      <c r="LJ283" s="71"/>
      <c r="LK283" s="71"/>
      <c r="LL283" s="71"/>
      <c r="LM283" s="71"/>
      <c r="LN283" s="71"/>
      <c r="LO283" s="71"/>
      <c r="LP283" s="71"/>
      <c r="LQ283" s="71"/>
    </row>
    <row r="284" spans="1:329" ht="6.75" customHeight="1" x14ac:dyDescent="0.25">
      <c r="A284" s="80"/>
      <c r="B284" s="305">
        <f t="shared" si="551"/>
        <v>270</v>
      </c>
      <c r="C284" s="86" t="s">
        <v>849</v>
      </c>
      <c r="D284" s="207" t="s">
        <v>864</v>
      </c>
      <c r="E284" s="71"/>
      <c r="F284" s="260"/>
      <c r="G284" s="261"/>
      <c r="H284" s="262"/>
      <c r="I284" s="260"/>
      <c r="J284" s="261"/>
      <c r="K284" s="262"/>
      <c r="L284" s="260"/>
      <c r="M284" s="261"/>
      <c r="N284" s="262"/>
      <c r="O284" s="260"/>
      <c r="P284" s="261"/>
      <c r="Q284" s="262"/>
      <c r="R284" s="260"/>
      <c r="S284" s="261"/>
      <c r="T284" s="262"/>
      <c r="U284" s="260"/>
      <c r="V284" s="261"/>
      <c r="W284" s="262"/>
      <c r="X284" s="260"/>
      <c r="Y284" s="261"/>
      <c r="Z284" s="262"/>
      <c r="AA284" s="260"/>
      <c r="AB284" s="261"/>
      <c r="AC284" s="262"/>
      <c r="AD284" s="260"/>
      <c r="AE284" s="261"/>
      <c r="AF284" s="262"/>
      <c r="AG284" s="260"/>
      <c r="AH284" s="261"/>
      <c r="AI284" s="262"/>
      <c r="AJ284" s="260"/>
      <c r="AK284" s="261"/>
      <c r="AL284" s="262"/>
      <c r="AM284" s="260"/>
      <c r="AN284" s="261"/>
      <c r="AO284" s="262"/>
      <c r="AP284" s="283"/>
      <c r="AQ284" s="356"/>
      <c r="AR284" s="351"/>
      <c r="AS284" s="283"/>
      <c r="AT284" s="356"/>
      <c r="AU284" s="351"/>
      <c r="AV284" s="260"/>
      <c r="AW284" s="261"/>
      <c r="AX284" s="262"/>
      <c r="AY284" s="260"/>
      <c r="AZ284" s="261"/>
      <c r="BA284" s="262"/>
      <c r="BB284" s="260"/>
      <c r="BC284" s="261"/>
      <c r="BD284" s="262"/>
      <c r="BE284" s="260"/>
      <c r="BF284" s="261"/>
      <c r="BG284" s="262"/>
      <c r="BH284" s="260"/>
      <c r="BI284" s="261"/>
      <c r="BJ284" s="262"/>
      <c r="BK284" s="260"/>
      <c r="BL284" s="261"/>
      <c r="BM284" s="262"/>
      <c r="BN284" s="260"/>
      <c r="BO284" s="261"/>
      <c r="BP284" s="262"/>
      <c r="BQ284" s="260"/>
      <c r="BR284" s="261"/>
      <c r="BS284" s="262"/>
      <c r="BT284" s="260"/>
      <c r="BU284" s="261"/>
      <c r="BV284" s="262"/>
      <c r="BW284" s="260"/>
      <c r="BX284" s="261"/>
      <c r="BY284" s="262"/>
      <c r="BZ284" s="260"/>
      <c r="CA284" s="261"/>
      <c r="CB284" s="262"/>
      <c r="CC284" s="260"/>
      <c r="CD284" s="261"/>
      <c r="CE284" s="262"/>
      <c r="CF284" s="376" t="s">
        <v>2</v>
      </c>
      <c r="CG284" s="229"/>
      <c r="CH284" s="230"/>
      <c r="CI284" s="7" t="str">
        <f t="shared" si="457"/>
        <v/>
      </c>
      <c r="CJ284" s="7" t="str">
        <f t="shared" si="458"/>
        <v/>
      </c>
      <c r="CK284" s="7" t="str">
        <f t="shared" si="459"/>
        <v/>
      </c>
      <c r="CL284" s="7" t="str">
        <f t="shared" si="460"/>
        <v/>
      </c>
      <c r="CM284" s="7" t="str">
        <f t="shared" si="461"/>
        <v/>
      </c>
      <c r="CN284" s="7" t="str">
        <f t="shared" si="462"/>
        <v/>
      </c>
      <c r="CO284" s="7" t="str">
        <f t="shared" si="463"/>
        <v/>
      </c>
      <c r="CP284" s="7" t="str">
        <f t="shared" si="464"/>
        <v/>
      </c>
      <c r="CQ284" s="7" t="str">
        <f t="shared" si="465"/>
        <v/>
      </c>
      <c r="CR284" s="7" t="str">
        <f t="shared" si="466"/>
        <v/>
      </c>
      <c r="CS284" s="7" t="str">
        <f t="shared" si="467"/>
        <v/>
      </c>
      <c r="CT284" s="7" t="str">
        <f t="shared" si="468"/>
        <v/>
      </c>
      <c r="CU284" s="7" t="str">
        <f t="shared" si="469"/>
        <v/>
      </c>
      <c r="CV284" s="7" t="str">
        <f t="shared" si="470"/>
        <v/>
      </c>
      <c r="CW284" s="7" t="str">
        <f t="shared" si="471"/>
        <v/>
      </c>
      <c r="CX284" s="7" t="str">
        <f t="shared" si="472"/>
        <v/>
      </c>
      <c r="CY284" s="7" t="str">
        <f t="shared" si="473"/>
        <v/>
      </c>
      <c r="CZ284" s="7" t="str">
        <f t="shared" si="474"/>
        <v/>
      </c>
      <c r="DA284" s="7">
        <f t="shared" si="475"/>
        <v>26</v>
      </c>
      <c r="DB284" s="7" t="str">
        <f t="shared" si="476"/>
        <v/>
      </c>
      <c r="DC284" s="7" t="str">
        <f t="shared" si="477"/>
        <v/>
      </c>
      <c r="DD284" s="7" t="str">
        <f t="shared" si="478"/>
        <v/>
      </c>
      <c r="DE284" s="7" t="str">
        <f t="shared" si="479"/>
        <v/>
      </c>
      <c r="DF284" s="7" t="str">
        <f t="shared" si="480"/>
        <v/>
      </c>
      <c r="DG284" s="7" t="str">
        <f t="shared" si="481"/>
        <v/>
      </c>
      <c r="DH284" s="7" t="str">
        <f t="shared" si="482"/>
        <v/>
      </c>
      <c r="DI284" s="65" t="s">
        <v>2</v>
      </c>
      <c r="DJ284" s="309" t="str">
        <f t="shared" si="483"/>
        <v>-</v>
      </c>
      <c r="DK284" s="309" t="str">
        <f t="shared" si="484"/>
        <v>-</v>
      </c>
      <c r="DL284" s="309" t="str">
        <f t="shared" si="485"/>
        <v>-</v>
      </c>
      <c r="DM284" s="309" t="str">
        <f t="shared" si="486"/>
        <v>-</v>
      </c>
      <c r="DN284" s="309" t="str">
        <f t="shared" si="487"/>
        <v>-</v>
      </c>
      <c r="DO284" s="309" t="str">
        <f t="shared" si="488"/>
        <v>-</v>
      </c>
      <c r="DP284" s="309" t="str">
        <f t="shared" si="489"/>
        <v>-</v>
      </c>
      <c r="DQ284" s="309" t="str">
        <f t="shared" si="490"/>
        <v>-</v>
      </c>
      <c r="DR284" s="309" t="str">
        <f t="shared" si="491"/>
        <v>-</v>
      </c>
      <c r="DS284" s="309" t="str">
        <f t="shared" si="492"/>
        <v>-</v>
      </c>
      <c r="DT284" s="309" t="str">
        <f t="shared" si="493"/>
        <v>-</v>
      </c>
      <c r="DU284" s="309" t="str">
        <f t="shared" si="494"/>
        <v>-</v>
      </c>
      <c r="DV284" s="309" t="str">
        <f t="shared" si="495"/>
        <v>-</v>
      </c>
      <c r="DW284" s="309" t="str">
        <f t="shared" si="496"/>
        <v>-</v>
      </c>
      <c r="DX284" s="309" t="str">
        <f t="shared" si="497"/>
        <v>-</v>
      </c>
      <c r="DY284" s="309" t="str">
        <f t="shared" si="498"/>
        <v>-</v>
      </c>
      <c r="DZ284" s="309" t="str">
        <f t="shared" si="499"/>
        <v>-</v>
      </c>
      <c r="EA284" s="309" t="str">
        <f t="shared" si="500"/>
        <v>-</v>
      </c>
      <c r="EB284" s="309" t="str">
        <f t="shared" si="501"/>
        <v>nrow_inner</v>
      </c>
      <c r="EC284" s="309" t="str">
        <f t="shared" si="502"/>
        <v>-</v>
      </c>
      <c r="ED284" s="309" t="str">
        <f t="shared" si="503"/>
        <v>-</v>
      </c>
      <c r="EE284" s="309" t="str">
        <f t="shared" si="504"/>
        <v>-</v>
      </c>
      <c r="EF284" s="309" t="str">
        <f t="shared" si="505"/>
        <v>-</v>
      </c>
      <c r="EG284" s="309" t="str">
        <f t="shared" si="506"/>
        <v>-</v>
      </c>
      <c r="EH284" s="309" t="str">
        <f t="shared" si="507"/>
        <v>-</v>
      </c>
      <c r="EI284" s="309" t="str">
        <f t="shared" si="508"/>
        <v>-</v>
      </c>
      <c r="EJ284" s="7"/>
      <c r="EK284" s="7"/>
      <c r="EL284" s="7"/>
      <c r="EM284" s="34"/>
      <c r="EN284" s="66" t="str">
        <f t="shared" si="509"/>
        <v>-</v>
      </c>
      <c r="EO284" s="66" t="str">
        <f t="shared" si="510"/>
        <v>-</v>
      </c>
      <c r="EP284" s="66" t="str">
        <f t="shared" si="511"/>
        <v>-</v>
      </c>
      <c r="EQ284" s="66" t="str">
        <f t="shared" si="512"/>
        <v>-</v>
      </c>
      <c r="ER284" s="66" t="str">
        <f t="shared" si="513"/>
        <v>-</v>
      </c>
      <c r="ES284" s="66" t="str">
        <f t="shared" si="514"/>
        <v>-</v>
      </c>
      <c r="ET284" s="66" t="str">
        <f t="shared" si="515"/>
        <v>-</v>
      </c>
      <c r="EU284" s="66" t="str">
        <f t="shared" si="516"/>
        <v>-</v>
      </c>
      <c r="EV284" s="66" t="str">
        <f t="shared" si="517"/>
        <v>-</v>
      </c>
      <c r="EW284" s="66" t="str">
        <f t="shared" si="518"/>
        <v>-</v>
      </c>
      <c r="EX284" s="66" t="str">
        <f t="shared" si="519"/>
        <v>-</v>
      </c>
      <c r="EY284" s="66" t="str">
        <f t="shared" si="520"/>
        <v>-</v>
      </c>
      <c r="EZ284" s="66" t="str">
        <f t="shared" si="521"/>
        <v>-</v>
      </c>
      <c r="FA284" s="66" t="str">
        <f t="shared" si="522"/>
        <v>-</v>
      </c>
      <c r="FB284" s="66" t="str">
        <f t="shared" si="523"/>
        <v>-</v>
      </c>
      <c r="FC284" s="66" t="str">
        <f t="shared" si="524"/>
        <v>-</v>
      </c>
      <c r="FD284" s="66" t="str">
        <f t="shared" si="525"/>
        <v>-</v>
      </c>
      <c r="FE284" s="66" t="str">
        <f t="shared" si="526"/>
        <v>-</v>
      </c>
      <c r="FF284" s="66">
        <f t="shared" si="527"/>
        <v>9</v>
      </c>
      <c r="FG284" s="66" t="str">
        <f t="shared" si="528"/>
        <v>-</v>
      </c>
      <c r="FH284" s="66" t="str">
        <f t="shared" si="529"/>
        <v>-</v>
      </c>
      <c r="FI284" s="66" t="str">
        <f t="shared" si="530"/>
        <v>-</v>
      </c>
      <c r="FJ284" s="66" t="str">
        <f t="shared" si="531"/>
        <v>-</v>
      </c>
      <c r="FK284" s="66" t="str">
        <f t="shared" si="532"/>
        <v>-</v>
      </c>
      <c r="FL284" s="66" t="str">
        <f t="shared" si="533"/>
        <v>-</v>
      </c>
      <c r="FM284" s="66" t="str">
        <f t="shared" si="534"/>
        <v>-</v>
      </c>
      <c r="FN284" s="7"/>
      <c r="FO284" s="7"/>
      <c r="FP284" s="7"/>
      <c r="FQ284" s="97"/>
      <c r="FR284" s="71"/>
      <c r="FS284" s="7">
        <f>IF(ISNUMBER(INDEX($CI$15:$DI$314,$B284,GC$5)),MAX(FS$14:FS283)+1,0)</f>
        <v>0</v>
      </c>
      <c r="FT284" s="7" t="str">
        <f t="shared" si="535"/>
        <v/>
      </c>
      <c r="FU284" s="7" t="str">
        <f t="shared" si="536"/>
        <v/>
      </c>
      <c r="FV284" s="291">
        <f t="shared" si="537"/>
        <v>270</v>
      </c>
      <c r="FW284" s="291" t="str">
        <f t="shared" si="552"/>
        <v/>
      </c>
      <c r="FX284" s="291"/>
      <c r="FY284" s="85" t="str">
        <f t="shared" si="539"/>
        <v/>
      </c>
      <c r="FZ284" s="338">
        <f t="shared" si="540"/>
        <v>0</v>
      </c>
      <c r="GA284" s="316" t="str">
        <f t="shared" si="541"/>
        <v/>
      </c>
      <c r="GB284" s="28" t="str">
        <f t="shared" si="553"/>
        <v/>
      </c>
      <c r="GC284" s="243"/>
      <c r="GD284" s="72"/>
      <c r="GE284" s="72"/>
      <c r="GF284" s="72"/>
      <c r="GG284" s="72"/>
      <c r="GH284" s="72"/>
      <c r="GI284" s="72"/>
      <c r="GJ284" s="72"/>
      <c r="GK284" s="72"/>
      <c r="GL284" s="72"/>
      <c r="GM284" s="72"/>
      <c r="GN284" s="72"/>
      <c r="GO284" s="72"/>
      <c r="GP284" s="72"/>
      <c r="GQ284" s="72"/>
      <c r="GR284" s="339" t="str">
        <f>IF(ISNUMBER(IF284),INDEX($GA$15:$GA$313,MATCH(IF284,$IE$15:$IE$190,0),1),"")</f>
        <v/>
      </c>
      <c r="GS284" s="341" t="str">
        <f t="shared" si="543"/>
        <v/>
      </c>
      <c r="GT284" s="340" t="str">
        <f t="shared" si="544"/>
        <v/>
      </c>
      <c r="GU284" s="72"/>
      <c r="GV284" s="72"/>
      <c r="GW284" s="72"/>
      <c r="GX284" s="72"/>
      <c r="GY284" s="72"/>
      <c r="GZ284" s="71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293">
        <f>IF(HA284&lt;&gt;"",MAX(HN$14:HN283)+1,0)</f>
        <v>0</v>
      </c>
      <c r="HO284" s="293">
        <f>IF(HB284&lt;&gt;"",MAX(HO$14:HO283)+1,0)</f>
        <v>0</v>
      </c>
      <c r="HP284" s="293">
        <f>IF(HC284&lt;&gt;"",MAX(HP$14:HP283)+1,0)</f>
        <v>0</v>
      </c>
      <c r="HQ284" s="293">
        <f>IF(HD284&lt;&gt;"",MAX(HQ$14:HQ283)+1,0)</f>
        <v>0</v>
      </c>
      <c r="HR284" s="293">
        <f>IF(HE284&lt;&gt;"",MAX(HR$14:HR283)+1,0)</f>
        <v>0</v>
      </c>
      <c r="HS284" s="293">
        <f>IF(HF284&lt;&gt;"",MAX(HS$14:HS283)+1,0)</f>
        <v>0</v>
      </c>
      <c r="HT284" s="293">
        <f>IF(HG284&lt;&gt;"",MAX(HT$14:HT283)+1,0)</f>
        <v>0</v>
      </c>
      <c r="HU284" s="293">
        <f>IF(HH284&lt;&gt;"",MAX(HU$14:HU283)+1,0)</f>
        <v>0</v>
      </c>
      <c r="HV284" s="293">
        <f>IF(HI284&lt;&gt;"",MAX(HV$14:HV283)+1,0)</f>
        <v>0</v>
      </c>
      <c r="HW284" s="293">
        <f>IF(HJ284&lt;&gt;"",MAX(HW$14:HW283)+1,0)</f>
        <v>0</v>
      </c>
      <c r="HX284" s="293">
        <f>IF(HK284&lt;&gt;"",MAX(HX$14:HX283)+1,0)</f>
        <v>0</v>
      </c>
      <c r="HY284" s="293">
        <f>IF(HL284&lt;&gt;"",MAX(HY$14:HY283)+1,0)</f>
        <v>0</v>
      </c>
      <c r="HZ284" s="75" t="str">
        <f t="shared" si="545"/>
        <v/>
      </c>
      <c r="IA284" s="75" t="str">
        <f t="shared" si="546"/>
        <v/>
      </c>
      <c r="IB284" s="75" t="str">
        <f t="shared" si="547"/>
        <v/>
      </c>
      <c r="IC284" s="75" t="str">
        <f t="shared" si="548"/>
        <v/>
      </c>
      <c r="ID284" s="395" t="str">
        <f t="shared" si="549"/>
        <v/>
      </c>
      <c r="IE284" s="394">
        <f>IF(ISNUMBER(MATCH(GA284,$IC$15:$IC$313,0)),0,MAX(IE$14:IE283)+1)</f>
        <v>0</v>
      </c>
      <c r="IF284" s="394" t="str">
        <f t="shared" si="550"/>
        <v/>
      </c>
      <c r="IG284" s="383"/>
      <c r="IH284" s="80"/>
      <c r="II284" s="19"/>
      <c r="IJ284" s="282"/>
      <c r="IK284" s="71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  <c r="IW284" s="19"/>
      <c r="IX284" s="19"/>
      <c r="IY284" s="19"/>
      <c r="IZ284" s="19"/>
      <c r="JW284" s="71"/>
      <c r="JX284" s="293" t="str">
        <f>IF(AND(ISNUMBER(JX$14),ISNUMBER(MATCH($IC284,DJ$15:DJ$313,0))),$IC284,"")</f>
        <v/>
      </c>
      <c r="JY284" s="293" t="str">
        <f>IF(AND(ISNUMBER(JY$14),ISNUMBER(MATCH($IC284,DK$15:DK$313,0))),$IC284,"")</f>
        <v/>
      </c>
      <c r="JZ284" s="293" t="str">
        <f>IF(AND(ISNUMBER(JZ$14),ISNUMBER(MATCH($IC284,DL$15:DL$313,0))),$IC284,"")</f>
        <v/>
      </c>
      <c r="KA284" s="293" t="str">
        <f>IF(AND(ISNUMBER(KA$14),ISNUMBER(MATCH($IC284,DM$15:DM$313,0))),$IC284,"")</f>
        <v/>
      </c>
      <c r="KB284" s="293" t="str">
        <f>IF(AND(ISNUMBER(KB$14),ISNUMBER(MATCH($IC284,DN$15:DN$313,0))),$IC284,"")</f>
        <v/>
      </c>
      <c r="KC284" s="293" t="str">
        <f>IF(AND(ISNUMBER(KC$14),ISNUMBER(MATCH($IC284,DO$15:DO$313,0))),$IC284,"")</f>
        <v/>
      </c>
      <c r="KD284" s="293" t="str">
        <f>IF(AND(ISNUMBER(KD$14),ISNUMBER(MATCH($IC284,DP$15:DP$313,0))),$IC284,"")</f>
        <v/>
      </c>
      <c r="KE284" s="293" t="str">
        <f>IF(AND(ISNUMBER(KE$14),ISNUMBER(MATCH($IC284,DQ$15:DQ$313,0))),$IC284,"")</f>
        <v/>
      </c>
      <c r="KF284" s="293" t="str">
        <f>IF(AND(ISNUMBER(KF$14),ISNUMBER(MATCH($IC284,DR$15:DR$313,0))),$IC284,"")</f>
        <v/>
      </c>
      <c r="KG284" s="293" t="str">
        <f>IF(AND(ISNUMBER(KG$14),ISNUMBER(MATCH($IC284,DS$15:DS$313,0))),$IC284,"")</f>
        <v/>
      </c>
      <c r="KH284" s="293" t="str">
        <f>IF(AND(ISNUMBER(KH$14),ISNUMBER(MATCH($IC284,DT$15:DT$313,0))),$IC284,"")</f>
        <v/>
      </c>
      <c r="KI284" s="293" t="str">
        <f>IF(AND(ISNUMBER(KI$14),ISNUMBER(MATCH($IC284,DU$15:DU$313,0))),$IC284,"")</f>
        <v/>
      </c>
      <c r="KJ284" s="293" t="str">
        <f>IF(AND(ISNUMBER(KJ$14),ISNUMBER(MATCH($IC284,DV$15:DV$313,0))),$IC284,"")</f>
        <v/>
      </c>
      <c r="KK284" s="293" t="str">
        <f>IF(AND(ISNUMBER(KK$14),ISNUMBER(MATCH($IC284,DW$15:DW$313,0))),$IC284,"")</f>
        <v/>
      </c>
      <c r="KL284" s="293" t="str">
        <f>IF(AND(ISNUMBER(KL$14),ISNUMBER(MATCH($IC284,DX$15:DX$313,0))),$IC284,"")</f>
        <v/>
      </c>
      <c r="KM284" s="293" t="str">
        <f>IF(AND(ISNUMBER(KM$14),ISNUMBER(MATCH($IC284,DY$15:DY$313,0))),$IC284,"")</f>
        <v/>
      </c>
      <c r="KN284" s="293" t="str">
        <f>IF(AND(ISNUMBER(KN$14),ISNUMBER(MATCH($IC284,DZ$15:DZ$313,0))),$IC284,"")</f>
        <v/>
      </c>
      <c r="KO284" s="293" t="str">
        <f>IF(AND(ISNUMBER(KO$14),ISNUMBER(MATCH($IC284,EA$15:EA$313,0))),$IC284,"")</f>
        <v/>
      </c>
      <c r="KP284" s="293" t="str">
        <f>IF(AND(ISNUMBER(KP$14),ISNUMBER(MATCH($IC284,EB$15:EB$313,0))),$IC284,"")</f>
        <v/>
      </c>
      <c r="KQ284" s="293" t="str">
        <f>IF(AND(ISNUMBER(KQ$14),ISNUMBER(MATCH($IC284,EC$15:EC$313,0))),$IC284,"")</f>
        <v/>
      </c>
      <c r="KR284" s="293" t="str">
        <f>IF(AND(ISNUMBER(KR$14),ISNUMBER(MATCH($IC284,ED$15:ED$313,0))),$IC284,"")</f>
        <v/>
      </c>
      <c r="KS284" s="293" t="str">
        <f>IF(AND(ISNUMBER(KS$14),ISNUMBER(MATCH($IC284,EE$15:EE$313,0))),$IC284,"")</f>
        <v/>
      </c>
      <c r="KT284" s="293" t="str">
        <f>IF(AND(ISNUMBER(KT$14),ISNUMBER(MATCH($IC284,EF$15:EF$313,0))),$IC284,"")</f>
        <v/>
      </c>
      <c r="KU284" s="293" t="str">
        <f>IF(AND(ISNUMBER(KU$14),ISNUMBER(MATCH($IC284,EG$15:EG$313,0))),$IC284,"")</f>
        <v/>
      </c>
      <c r="KV284" s="293" t="str">
        <f>IF(AND(ISNUMBER(KV$14),ISNUMBER(MATCH($IC284,EH$15:EH$313,0))),$IC284,"")</f>
        <v/>
      </c>
      <c r="KW284" s="293" t="str">
        <f>IF(AND(ISNUMBER(KW$14),ISNUMBER(MATCH($IC284,EI$15:EI$313,0))),$IC284,"")</f>
        <v/>
      </c>
      <c r="KX284" s="293" t="str">
        <f>IF(AND(ISNUMBER(KX$14),ISNUMBER(MATCH($IC284,EJ$15:EJ$313,0))),$IC284,"")</f>
        <v/>
      </c>
      <c r="KY284" s="293" t="str">
        <f>IF(AND(ISNUMBER(KY$14),ISNUMBER(MATCH($IC284,EK$15:EK$313,0))),$IC284,"")</f>
        <v/>
      </c>
      <c r="KZ284" s="293"/>
      <c r="LA284" s="293"/>
      <c r="LB284" s="293"/>
      <c r="LC284" s="75">
        <f>COUNTIF(JX284:KY284,"="&amp;IC284)</f>
        <v>0</v>
      </c>
      <c r="LD284" s="71"/>
      <c r="LE284" s="71"/>
      <c r="LF284" s="71"/>
      <c r="LG284" s="71"/>
      <c r="LH284" s="71"/>
      <c r="LI284" s="71"/>
      <c r="LJ284" s="71"/>
      <c r="LK284" s="71"/>
      <c r="LL284" s="71"/>
      <c r="LM284" s="71"/>
      <c r="LN284" s="71"/>
      <c r="LO284" s="71"/>
      <c r="LP284" s="71"/>
      <c r="LQ284" s="71"/>
    </row>
    <row r="285" spans="1:329" ht="6.75" customHeight="1" x14ac:dyDescent="0.25">
      <c r="A285" s="80"/>
      <c r="B285" s="305">
        <f t="shared" si="551"/>
        <v>271</v>
      </c>
      <c r="C285" s="86" t="s">
        <v>850</v>
      </c>
      <c r="D285" s="207" t="s">
        <v>865</v>
      </c>
      <c r="E285" s="71"/>
      <c r="F285" s="260"/>
      <c r="G285" s="261"/>
      <c r="H285" s="262"/>
      <c r="I285" s="260"/>
      <c r="J285" s="261"/>
      <c r="K285" s="262"/>
      <c r="L285" s="260"/>
      <c r="M285" s="261"/>
      <c r="N285" s="262"/>
      <c r="O285" s="260"/>
      <c r="P285" s="261"/>
      <c r="Q285" s="262"/>
      <c r="R285" s="260"/>
      <c r="S285" s="261"/>
      <c r="T285" s="262"/>
      <c r="U285" s="260"/>
      <c r="V285" s="261"/>
      <c r="W285" s="262"/>
      <c r="X285" s="260"/>
      <c r="Y285" s="261"/>
      <c r="Z285" s="262"/>
      <c r="AA285" s="260"/>
      <c r="AB285" s="261"/>
      <c r="AC285" s="262"/>
      <c r="AD285" s="260"/>
      <c r="AE285" s="261"/>
      <c r="AF285" s="262"/>
      <c r="AG285" s="260"/>
      <c r="AH285" s="261"/>
      <c r="AI285" s="262"/>
      <c r="AJ285" s="260"/>
      <c r="AK285" s="261"/>
      <c r="AL285" s="262"/>
      <c r="AM285" s="260"/>
      <c r="AN285" s="261"/>
      <c r="AO285" s="262"/>
      <c r="AP285" s="283"/>
      <c r="AQ285" s="356"/>
      <c r="AR285" s="351"/>
      <c r="AS285" s="283"/>
      <c r="AT285" s="356"/>
      <c r="AU285" s="351"/>
      <c r="AV285" s="260"/>
      <c r="AW285" s="261"/>
      <c r="AX285" s="262"/>
      <c r="AY285" s="260"/>
      <c r="AZ285" s="261"/>
      <c r="BA285" s="262"/>
      <c r="BB285" s="260"/>
      <c r="BC285" s="261"/>
      <c r="BD285" s="262"/>
      <c r="BE285" s="260"/>
      <c r="BF285" s="261"/>
      <c r="BG285" s="262"/>
      <c r="BH285" s="260"/>
      <c r="BI285" s="261"/>
      <c r="BJ285" s="262"/>
      <c r="BK285" s="260"/>
      <c r="BL285" s="261"/>
      <c r="BM285" s="262"/>
      <c r="BN285" s="260"/>
      <c r="BO285" s="261"/>
      <c r="BP285" s="262"/>
      <c r="BQ285" s="260"/>
      <c r="BR285" s="261"/>
      <c r="BS285" s="262"/>
      <c r="BT285" s="260"/>
      <c r="BU285" s="261"/>
      <c r="BV285" s="262"/>
      <c r="BW285" s="260"/>
      <c r="BX285" s="261"/>
      <c r="BY285" s="262"/>
      <c r="BZ285" s="260"/>
      <c r="CA285" s="261"/>
      <c r="CB285" s="262"/>
      <c r="CC285" s="260"/>
      <c r="CD285" s="261"/>
      <c r="CE285" s="262"/>
      <c r="CF285" s="376" t="s">
        <v>2</v>
      </c>
      <c r="CG285" s="229"/>
      <c r="CH285" s="230"/>
      <c r="CI285" s="7" t="str">
        <f t="shared" si="457"/>
        <v/>
      </c>
      <c r="CJ285" s="7" t="str">
        <f t="shared" si="458"/>
        <v/>
      </c>
      <c r="CK285" s="7" t="str">
        <f t="shared" si="459"/>
        <v/>
      </c>
      <c r="CL285" s="7" t="str">
        <f t="shared" si="460"/>
        <v/>
      </c>
      <c r="CM285" s="7" t="str">
        <f t="shared" si="461"/>
        <v/>
      </c>
      <c r="CN285" s="7" t="str">
        <f t="shared" si="462"/>
        <v/>
      </c>
      <c r="CO285" s="7" t="str">
        <f t="shared" si="463"/>
        <v/>
      </c>
      <c r="CP285" s="7" t="str">
        <f t="shared" si="464"/>
        <v/>
      </c>
      <c r="CQ285" s="7" t="str">
        <f t="shared" si="465"/>
        <v/>
      </c>
      <c r="CR285" s="7" t="str">
        <f t="shared" si="466"/>
        <v/>
      </c>
      <c r="CS285" s="7" t="str">
        <f t="shared" si="467"/>
        <v/>
      </c>
      <c r="CT285" s="7" t="str">
        <f t="shared" si="468"/>
        <v/>
      </c>
      <c r="CU285" s="7" t="str">
        <f t="shared" si="469"/>
        <v/>
      </c>
      <c r="CV285" s="7" t="str">
        <f t="shared" si="470"/>
        <v/>
      </c>
      <c r="CW285" s="7" t="str">
        <f t="shared" si="471"/>
        <v/>
      </c>
      <c r="CX285" s="7" t="str">
        <f t="shared" si="472"/>
        <v/>
      </c>
      <c r="CY285" s="7" t="str">
        <f t="shared" si="473"/>
        <v/>
      </c>
      <c r="CZ285" s="7" t="str">
        <f t="shared" si="474"/>
        <v/>
      </c>
      <c r="DA285" s="7">
        <f t="shared" si="475"/>
        <v>27</v>
      </c>
      <c r="DB285" s="7" t="str">
        <f t="shared" si="476"/>
        <v/>
      </c>
      <c r="DC285" s="7" t="str">
        <f t="shared" si="477"/>
        <v/>
      </c>
      <c r="DD285" s="7" t="str">
        <f t="shared" si="478"/>
        <v/>
      </c>
      <c r="DE285" s="7" t="str">
        <f t="shared" si="479"/>
        <v/>
      </c>
      <c r="DF285" s="7" t="str">
        <f t="shared" si="480"/>
        <v/>
      </c>
      <c r="DG285" s="7" t="str">
        <f t="shared" si="481"/>
        <v/>
      </c>
      <c r="DH285" s="7" t="str">
        <f t="shared" si="482"/>
        <v/>
      </c>
      <c r="DI285" s="65" t="s">
        <v>2</v>
      </c>
      <c r="DJ285" s="309" t="str">
        <f t="shared" si="483"/>
        <v>-</v>
      </c>
      <c r="DK285" s="309" t="str">
        <f t="shared" si="484"/>
        <v>-</v>
      </c>
      <c r="DL285" s="309" t="str">
        <f t="shared" si="485"/>
        <v>-</v>
      </c>
      <c r="DM285" s="309" t="str">
        <f t="shared" si="486"/>
        <v>-</v>
      </c>
      <c r="DN285" s="309" t="str">
        <f t="shared" si="487"/>
        <v>-</v>
      </c>
      <c r="DO285" s="309" t="str">
        <f t="shared" si="488"/>
        <v>-</v>
      </c>
      <c r="DP285" s="309" t="str">
        <f t="shared" si="489"/>
        <v>-</v>
      </c>
      <c r="DQ285" s="309" t="str">
        <f t="shared" si="490"/>
        <v>-</v>
      </c>
      <c r="DR285" s="309" t="str">
        <f t="shared" si="491"/>
        <v>-</v>
      </c>
      <c r="DS285" s="309" t="str">
        <f t="shared" si="492"/>
        <v>-</v>
      </c>
      <c r="DT285" s="309" t="str">
        <f t="shared" si="493"/>
        <v>-</v>
      </c>
      <c r="DU285" s="309" t="str">
        <f t="shared" si="494"/>
        <v>-</v>
      </c>
      <c r="DV285" s="309" t="str">
        <f t="shared" si="495"/>
        <v>-</v>
      </c>
      <c r="DW285" s="309" t="str">
        <f t="shared" si="496"/>
        <v>-</v>
      </c>
      <c r="DX285" s="309" t="str">
        <f t="shared" si="497"/>
        <v>-</v>
      </c>
      <c r="DY285" s="309" t="str">
        <f t="shared" si="498"/>
        <v>-</v>
      </c>
      <c r="DZ285" s="309" t="str">
        <f t="shared" si="499"/>
        <v>-</v>
      </c>
      <c r="EA285" s="309" t="str">
        <f t="shared" si="500"/>
        <v>-</v>
      </c>
      <c r="EB285" s="309" t="str">
        <f t="shared" si="501"/>
        <v>ncol_inner</v>
      </c>
      <c r="EC285" s="309" t="str">
        <f t="shared" si="502"/>
        <v>-</v>
      </c>
      <c r="ED285" s="309" t="str">
        <f t="shared" si="503"/>
        <v>-</v>
      </c>
      <c r="EE285" s="309" t="str">
        <f t="shared" si="504"/>
        <v>-</v>
      </c>
      <c r="EF285" s="309" t="str">
        <f t="shared" si="505"/>
        <v>-</v>
      </c>
      <c r="EG285" s="309" t="str">
        <f t="shared" si="506"/>
        <v>-</v>
      </c>
      <c r="EH285" s="309" t="str">
        <f t="shared" si="507"/>
        <v>-</v>
      </c>
      <c r="EI285" s="309" t="str">
        <f t="shared" si="508"/>
        <v>-</v>
      </c>
      <c r="EJ285" s="7"/>
      <c r="EK285" s="7"/>
      <c r="EL285" s="7"/>
      <c r="EM285" s="34"/>
      <c r="EN285" s="66" t="str">
        <f t="shared" si="509"/>
        <v>-</v>
      </c>
      <c r="EO285" s="66" t="str">
        <f t="shared" si="510"/>
        <v>-</v>
      </c>
      <c r="EP285" s="66" t="str">
        <f t="shared" si="511"/>
        <v>-</v>
      </c>
      <c r="EQ285" s="66" t="str">
        <f t="shared" si="512"/>
        <v>-</v>
      </c>
      <c r="ER285" s="66" t="str">
        <f t="shared" si="513"/>
        <v>-</v>
      </c>
      <c r="ES285" s="66" t="str">
        <f t="shared" si="514"/>
        <v>-</v>
      </c>
      <c r="ET285" s="66" t="str">
        <f t="shared" si="515"/>
        <v>-</v>
      </c>
      <c r="EU285" s="66" t="str">
        <f t="shared" si="516"/>
        <v>-</v>
      </c>
      <c r="EV285" s="66" t="str">
        <f t="shared" si="517"/>
        <v>-</v>
      </c>
      <c r="EW285" s="66" t="str">
        <f t="shared" si="518"/>
        <v>-</v>
      </c>
      <c r="EX285" s="66" t="str">
        <f t="shared" si="519"/>
        <v>-</v>
      </c>
      <c r="EY285" s="66" t="str">
        <f t="shared" si="520"/>
        <v>-</v>
      </c>
      <c r="EZ285" s="66" t="str">
        <f t="shared" si="521"/>
        <v>-</v>
      </c>
      <c r="FA285" s="66" t="str">
        <f t="shared" si="522"/>
        <v>-</v>
      </c>
      <c r="FB285" s="66" t="str">
        <f t="shared" si="523"/>
        <v>-</v>
      </c>
      <c r="FC285" s="66" t="str">
        <f t="shared" si="524"/>
        <v>-</v>
      </c>
      <c r="FD285" s="66" t="str">
        <f t="shared" si="525"/>
        <v>-</v>
      </c>
      <c r="FE285" s="66" t="str">
        <f t="shared" si="526"/>
        <v>-</v>
      </c>
      <c r="FF285" s="66">
        <f t="shared" si="527"/>
        <v>9</v>
      </c>
      <c r="FG285" s="66" t="str">
        <f t="shared" si="528"/>
        <v>-</v>
      </c>
      <c r="FH285" s="66" t="str">
        <f t="shared" si="529"/>
        <v>-</v>
      </c>
      <c r="FI285" s="66" t="str">
        <f t="shared" si="530"/>
        <v>-</v>
      </c>
      <c r="FJ285" s="66" t="str">
        <f t="shared" si="531"/>
        <v>-</v>
      </c>
      <c r="FK285" s="66" t="str">
        <f t="shared" si="532"/>
        <v>-</v>
      </c>
      <c r="FL285" s="66" t="str">
        <f t="shared" si="533"/>
        <v>-</v>
      </c>
      <c r="FM285" s="66" t="str">
        <f t="shared" si="534"/>
        <v>-</v>
      </c>
      <c r="FN285" s="7"/>
      <c r="FO285" s="7"/>
      <c r="FP285" s="7"/>
      <c r="FQ285" s="97"/>
      <c r="FR285" s="71"/>
      <c r="FS285" s="7">
        <f>IF(ISNUMBER(INDEX($CI$15:$DI$314,$B285,GC$5)),MAX(FS$14:FS284)+1,0)</f>
        <v>0</v>
      </c>
      <c r="FT285" s="7" t="str">
        <f t="shared" si="535"/>
        <v/>
      </c>
      <c r="FU285" s="7" t="str">
        <f t="shared" si="536"/>
        <v/>
      </c>
      <c r="FV285" s="291">
        <f t="shared" si="537"/>
        <v>271</v>
      </c>
      <c r="FW285" s="291" t="str">
        <f t="shared" si="552"/>
        <v/>
      </c>
      <c r="FX285" s="291"/>
      <c r="FY285" s="85" t="str">
        <f t="shared" si="539"/>
        <v/>
      </c>
      <c r="FZ285" s="338">
        <f t="shared" si="540"/>
        <v>0</v>
      </c>
      <c r="GA285" s="316" t="str">
        <f t="shared" si="541"/>
        <v/>
      </c>
      <c r="GB285" s="28" t="str">
        <f t="shared" si="553"/>
        <v/>
      </c>
      <c r="GC285" s="243"/>
      <c r="GD285" s="72"/>
      <c r="GE285" s="72"/>
      <c r="GF285" s="72"/>
      <c r="GG285" s="72"/>
      <c r="GH285" s="72"/>
      <c r="GI285" s="72"/>
      <c r="GJ285" s="72"/>
      <c r="GK285" s="72"/>
      <c r="GL285" s="72"/>
      <c r="GM285" s="72"/>
      <c r="GN285" s="72"/>
      <c r="GO285" s="72"/>
      <c r="GP285" s="72"/>
      <c r="GQ285" s="72"/>
      <c r="GR285" s="339" t="str">
        <f>IF(ISNUMBER(IF285),INDEX($GA$15:$GA$313,MATCH(IF285,$IE$15:$IE$190,0),1),"")</f>
        <v/>
      </c>
      <c r="GS285" s="341" t="str">
        <f t="shared" si="543"/>
        <v/>
      </c>
      <c r="GT285" s="340" t="str">
        <f t="shared" si="544"/>
        <v/>
      </c>
      <c r="GU285" s="72"/>
      <c r="GV285" s="72"/>
      <c r="GW285" s="72"/>
      <c r="GX285" s="72"/>
      <c r="GY285" s="72"/>
      <c r="GZ285" s="71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293">
        <f>IF(HA285&lt;&gt;"",MAX(HN$14:HN284)+1,0)</f>
        <v>0</v>
      </c>
      <c r="HO285" s="293">
        <f>IF(HB285&lt;&gt;"",MAX(HO$14:HO284)+1,0)</f>
        <v>0</v>
      </c>
      <c r="HP285" s="293">
        <f>IF(HC285&lt;&gt;"",MAX(HP$14:HP284)+1,0)</f>
        <v>0</v>
      </c>
      <c r="HQ285" s="293">
        <f>IF(HD285&lt;&gt;"",MAX(HQ$14:HQ284)+1,0)</f>
        <v>0</v>
      </c>
      <c r="HR285" s="293">
        <f>IF(HE285&lt;&gt;"",MAX(HR$14:HR284)+1,0)</f>
        <v>0</v>
      </c>
      <c r="HS285" s="293">
        <f>IF(HF285&lt;&gt;"",MAX(HS$14:HS284)+1,0)</f>
        <v>0</v>
      </c>
      <c r="HT285" s="293">
        <f>IF(HG285&lt;&gt;"",MAX(HT$14:HT284)+1,0)</f>
        <v>0</v>
      </c>
      <c r="HU285" s="293">
        <f>IF(HH285&lt;&gt;"",MAX(HU$14:HU284)+1,0)</f>
        <v>0</v>
      </c>
      <c r="HV285" s="293">
        <f>IF(HI285&lt;&gt;"",MAX(HV$14:HV284)+1,0)</f>
        <v>0</v>
      </c>
      <c r="HW285" s="293">
        <f>IF(HJ285&lt;&gt;"",MAX(HW$14:HW284)+1,0)</f>
        <v>0</v>
      </c>
      <c r="HX285" s="293">
        <f>IF(HK285&lt;&gt;"",MAX(HX$14:HX284)+1,0)</f>
        <v>0</v>
      </c>
      <c r="HY285" s="293">
        <f>IF(HL285&lt;&gt;"",MAX(HY$14:HY284)+1,0)</f>
        <v>0</v>
      </c>
      <c r="HZ285" s="75" t="str">
        <f t="shared" si="545"/>
        <v/>
      </c>
      <c r="IA285" s="75" t="str">
        <f t="shared" si="546"/>
        <v/>
      </c>
      <c r="IB285" s="75" t="str">
        <f t="shared" si="547"/>
        <v/>
      </c>
      <c r="IC285" s="75" t="str">
        <f t="shared" si="548"/>
        <v/>
      </c>
      <c r="ID285" s="395" t="str">
        <f t="shared" si="549"/>
        <v/>
      </c>
      <c r="IE285" s="394">
        <f>IF(ISNUMBER(MATCH(GA285,$IC$15:$IC$313,0)),0,MAX(IE$14:IE284)+1)</f>
        <v>0</v>
      </c>
      <c r="IF285" s="394" t="str">
        <f t="shared" si="550"/>
        <v/>
      </c>
      <c r="IG285" s="383"/>
      <c r="IH285" s="80"/>
      <c r="II285" s="19"/>
      <c r="IJ285" s="282"/>
      <c r="IK285" s="71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  <c r="IW285" s="19"/>
      <c r="IX285" s="19"/>
      <c r="IY285" s="19"/>
      <c r="IZ285" s="19"/>
      <c r="JW285" s="71"/>
      <c r="JX285" s="293" t="str">
        <f>IF(AND(ISNUMBER(JX$14),ISNUMBER(MATCH($IC285,DJ$15:DJ$313,0))),$IC285,"")</f>
        <v/>
      </c>
      <c r="JY285" s="293" t="str">
        <f>IF(AND(ISNUMBER(JY$14),ISNUMBER(MATCH($IC285,DK$15:DK$313,0))),$IC285,"")</f>
        <v/>
      </c>
      <c r="JZ285" s="293" t="str">
        <f>IF(AND(ISNUMBER(JZ$14),ISNUMBER(MATCH($IC285,DL$15:DL$313,0))),$IC285,"")</f>
        <v/>
      </c>
      <c r="KA285" s="293" t="str">
        <f>IF(AND(ISNUMBER(KA$14),ISNUMBER(MATCH($IC285,DM$15:DM$313,0))),$IC285,"")</f>
        <v/>
      </c>
      <c r="KB285" s="293" t="str">
        <f>IF(AND(ISNUMBER(KB$14),ISNUMBER(MATCH($IC285,DN$15:DN$313,0))),$IC285,"")</f>
        <v/>
      </c>
      <c r="KC285" s="293" t="str">
        <f>IF(AND(ISNUMBER(KC$14),ISNUMBER(MATCH($IC285,DO$15:DO$313,0))),$IC285,"")</f>
        <v/>
      </c>
      <c r="KD285" s="293" t="str">
        <f>IF(AND(ISNUMBER(KD$14),ISNUMBER(MATCH($IC285,DP$15:DP$313,0))),$IC285,"")</f>
        <v/>
      </c>
      <c r="KE285" s="293" t="str">
        <f>IF(AND(ISNUMBER(KE$14),ISNUMBER(MATCH($IC285,DQ$15:DQ$313,0))),$IC285,"")</f>
        <v/>
      </c>
      <c r="KF285" s="293" t="str">
        <f>IF(AND(ISNUMBER(KF$14),ISNUMBER(MATCH($IC285,DR$15:DR$313,0))),$IC285,"")</f>
        <v/>
      </c>
      <c r="KG285" s="293" t="str">
        <f>IF(AND(ISNUMBER(KG$14),ISNUMBER(MATCH($IC285,DS$15:DS$313,0))),$IC285,"")</f>
        <v/>
      </c>
      <c r="KH285" s="293" t="str">
        <f>IF(AND(ISNUMBER(KH$14),ISNUMBER(MATCH($IC285,DT$15:DT$313,0))),$IC285,"")</f>
        <v/>
      </c>
      <c r="KI285" s="293" t="str">
        <f>IF(AND(ISNUMBER(KI$14),ISNUMBER(MATCH($IC285,DU$15:DU$313,0))),$IC285,"")</f>
        <v/>
      </c>
      <c r="KJ285" s="293" t="str">
        <f>IF(AND(ISNUMBER(KJ$14),ISNUMBER(MATCH($IC285,DV$15:DV$313,0))),$IC285,"")</f>
        <v/>
      </c>
      <c r="KK285" s="293" t="str">
        <f>IF(AND(ISNUMBER(KK$14),ISNUMBER(MATCH($IC285,DW$15:DW$313,0))),$IC285,"")</f>
        <v/>
      </c>
      <c r="KL285" s="293" t="str">
        <f>IF(AND(ISNUMBER(KL$14),ISNUMBER(MATCH($IC285,DX$15:DX$313,0))),$IC285,"")</f>
        <v/>
      </c>
      <c r="KM285" s="293" t="str">
        <f>IF(AND(ISNUMBER(KM$14),ISNUMBER(MATCH($IC285,DY$15:DY$313,0))),$IC285,"")</f>
        <v/>
      </c>
      <c r="KN285" s="293" t="str">
        <f>IF(AND(ISNUMBER(KN$14),ISNUMBER(MATCH($IC285,DZ$15:DZ$313,0))),$IC285,"")</f>
        <v/>
      </c>
      <c r="KO285" s="293" t="str">
        <f>IF(AND(ISNUMBER(KO$14),ISNUMBER(MATCH($IC285,EA$15:EA$313,0))),$IC285,"")</f>
        <v/>
      </c>
      <c r="KP285" s="293" t="str">
        <f>IF(AND(ISNUMBER(KP$14),ISNUMBER(MATCH($IC285,EB$15:EB$313,0))),$IC285,"")</f>
        <v/>
      </c>
      <c r="KQ285" s="293" t="str">
        <f>IF(AND(ISNUMBER(KQ$14),ISNUMBER(MATCH($IC285,EC$15:EC$313,0))),$IC285,"")</f>
        <v/>
      </c>
      <c r="KR285" s="293" t="str">
        <f>IF(AND(ISNUMBER(KR$14),ISNUMBER(MATCH($IC285,ED$15:ED$313,0))),$IC285,"")</f>
        <v/>
      </c>
      <c r="KS285" s="293" t="str">
        <f>IF(AND(ISNUMBER(KS$14),ISNUMBER(MATCH($IC285,EE$15:EE$313,0))),$IC285,"")</f>
        <v/>
      </c>
      <c r="KT285" s="293" t="str">
        <f>IF(AND(ISNUMBER(KT$14),ISNUMBER(MATCH($IC285,EF$15:EF$313,0))),$IC285,"")</f>
        <v/>
      </c>
      <c r="KU285" s="293" t="str">
        <f>IF(AND(ISNUMBER(KU$14),ISNUMBER(MATCH($IC285,EG$15:EG$313,0))),$IC285,"")</f>
        <v/>
      </c>
      <c r="KV285" s="293" t="str">
        <f>IF(AND(ISNUMBER(KV$14),ISNUMBER(MATCH($IC285,EH$15:EH$313,0))),$IC285,"")</f>
        <v/>
      </c>
      <c r="KW285" s="293" t="str">
        <f>IF(AND(ISNUMBER(KW$14),ISNUMBER(MATCH($IC285,EI$15:EI$313,0))),$IC285,"")</f>
        <v/>
      </c>
      <c r="KX285" s="293" t="str">
        <f>IF(AND(ISNUMBER(KX$14),ISNUMBER(MATCH($IC285,EJ$15:EJ$313,0))),$IC285,"")</f>
        <v/>
      </c>
      <c r="KY285" s="293" t="str">
        <f>IF(AND(ISNUMBER(KY$14),ISNUMBER(MATCH($IC285,EK$15:EK$313,0))),$IC285,"")</f>
        <v/>
      </c>
      <c r="KZ285" s="293"/>
      <c r="LA285" s="293"/>
      <c r="LB285" s="293"/>
      <c r="LC285" s="75">
        <f>COUNTIF(JX285:KY285,"="&amp;IC285)</f>
        <v>0</v>
      </c>
      <c r="LD285" s="71"/>
      <c r="LE285" s="71"/>
      <c r="LF285" s="71"/>
      <c r="LG285" s="71"/>
      <c r="LH285" s="71"/>
      <c r="LI285" s="71"/>
      <c r="LJ285" s="71"/>
      <c r="LK285" s="71"/>
      <c r="LL285" s="71"/>
      <c r="LM285" s="71"/>
      <c r="LN285" s="71"/>
      <c r="LO285" s="71"/>
      <c r="LP285" s="71"/>
      <c r="LQ285" s="71"/>
    </row>
    <row r="286" spans="1:329" ht="6.75" customHeight="1" x14ac:dyDescent="0.25">
      <c r="A286" s="80"/>
      <c r="B286" s="305">
        <f t="shared" si="551"/>
        <v>272</v>
      </c>
      <c r="C286" s="86" t="s">
        <v>851</v>
      </c>
      <c r="D286" s="207" t="s">
        <v>866</v>
      </c>
      <c r="E286" s="71"/>
      <c r="F286" s="260"/>
      <c r="G286" s="261"/>
      <c r="H286" s="262"/>
      <c r="I286" s="260"/>
      <c r="J286" s="261"/>
      <c r="K286" s="262"/>
      <c r="L286" s="260"/>
      <c r="M286" s="261"/>
      <c r="N286" s="262"/>
      <c r="O286" s="260"/>
      <c r="P286" s="261"/>
      <c r="Q286" s="262"/>
      <c r="R286" s="260"/>
      <c r="S286" s="261"/>
      <c r="T286" s="262"/>
      <c r="U286" s="260"/>
      <c r="V286" s="261"/>
      <c r="W286" s="262"/>
      <c r="X286" s="260"/>
      <c r="Y286" s="261"/>
      <c r="Z286" s="262"/>
      <c r="AA286" s="260"/>
      <c r="AB286" s="261"/>
      <c r="AC286" s="262"/>
      <c r="AD286" s="260"/>
      <c r="AE286" s="261"/>
      <c r="AF286" s="262"/>
      <c r="AG286" s="260"/>
      <c r="AH286" s="261"/>
      <c r="AI286" s="262"/>
      <c r="AJ286" s="260"/>
      <c r="AK286" s="261"/>
      <c r="AL286" s="262"/>
      <c r="AM286" s="260"/>
      <c r="AN286" s="261"/>
      <c r="AO286" s="262"/>
      <c r="AP286" s="283"/>
      <c r="AQ286" s="356"/>
      <c r="AR286" s="351"/>
      <c r="AS286" s="283"/>
      <c r="AT286" s="356"/>
      <c r="AU286" s="351"/>
      <c r="AV286" s="260"/>
      <c r="AW286" s="261"/>
      <c r="AX286" s="262"/>
      <c r="AY286" s="260"/>
      <c r="AZ286" s="261"/>
      <c r="BA286" s="262"/>
      <c r="BB286" s="260"/>
      <c r="BC286" s="261"/>
      <c r="BD286" s="262"/>
      <c r="BE286" s="260"/>
      <c r="BF286" s="261"/>
      <c r="BG286" s="262"/>
      <c r="BH286" s="260"/>
      <c r="BI286" s="261"/>
      <c r="BJ286" s="262"/>
      <c r="BK286" s="260"/>
      <c r="BL286" s="261"/>
      <c r="BM286" s="262"/>
      <c r="BN286" s="260"/>
      <c r="BO286" s="261"/>
      <c r="BP286" s="262"/>
      <c r="BQ286" s="260"/>
      <c r="BR286" s="261"/>
      <c r="BS286" s="262"/>
      <c r="BT286" s="260"/>
      <c r="BU286" s="261"/>
      <c r="BV286" s="262"/>
      <c r="BW286" s="260"/>
      <c r="BX286" s="261"/>
      <c r="BY286" s="262"/>
      <c r="BZ286" s="260"/>
      <c r="CA286" s="261"/>
      <c r="CB286" s="262"/>
      <c r="CC286" s="260"/>
      <c r="CD286" s="261"/>
      <c r="CE286" s="262"/>
      <c r="CF286" s="376" t="s">
        <v>2</v>
      </c>
      <c r="CG286" s="229"/>
      <c r="CH286" s="230"/>
      <c r="CI286" s="7" t="str">
        <f t="shared" si="457"/>
        <v/>
      </c>
      <c r="CJ286" s="7" t="str">
        <f t="shared" si="458"/>
        <v/>
      </c>
      <c r="CK286" s="7" t="str">
        <f t="shared" si="459"/>
        <v/>
      </c>
      <c r="CL286" s="7" t="str">
        <f t="shared" si="460"/>
        <v/>
      </c>
      <c r="CM286" s="7" t="str">
        <f t="shared" si="461"/>
        <v/>
      </c>
      <c r="CN286" s="7" t="str">
        <f t="shared" si="462"/>
        <v/>
      </c>
      <c r="CO286" s="7" t="str">
        <f t="shared" si="463"/>
        <v/>
      </c>
      <c r="CP286" s="7" t="str">
        <f t="shared" si="464"/>
        <v/>
      </c>
      <c r="CQ286" s="7" t="str">
        <f t="shared" si="465"/>
        <v/>
      </c>
      <c r="CR286" s="7" t="str">
        <f t="shared" si="466"/>
        <v/>
      </c>
      <c r="CS286" s="7" t="str">
        <f t="shared" si="467"/>
        <v/>
      </c>
      <c r="CT286" s="7" t="str">
        <f t="shared" si="468"/>
        <v/>
      </c>
      <c r="CU286" s="7" t="str">
        <f t="shared" si="469"/>
        <v/>
      </c>
      <c r="CV286" s="7" t="str">
        <f t="shared" si="470"/>
        <v/>
      </c>
      <c r="CW286" s="7" t="str">
        <f t="shared" si="471"/>
        <v/>
      </c>
      <c r="CX286" s="7" t="str">
        <f t="shared" si="472"/>
        <v/>
      </c>
      <c r="CY286" s="7" t="str">
        <f t="shared" si="473"/>
        <v/>
      </c>
      <c r="CZ286" s="7" t="str">
        <f t="shared" si="474"/>
        <v/>
      </c>
      <c r="DA286" s="7">
        <f t="shared" si="475"/>
        <v>28</v>
      </c>
      <c r="DB286" s="7" t="str">
        <f t="shared" si="476"/>
        <v/>
      </c>
      <c r="DC286" s="7" t="str">
        <f t="shared" si="477"/>
        <v/>
      </c>
      <c r="DD286" s="7" t="str">
        <f t="shared" si="478"/>
        <v/>
      </c>
      <c r="DE286" s="7" t="str">
        <f t="shared" si="479"/>
        <v/>
      </c>
      <c r="DF286" s="7" t="str">
        <f t="shared" si="480"/>
        <v/>
      </c>
      <c r="DG286" s="7" t="str">
        <f t="shared" si="481"/>
        <v/>
      </c>
      <c r="DH286" s="7" t="str">
        <f t="shared" si="482"/>
        <v/>
      </c>
      <c r="DI286" s="65" t="s">
        <v>2</v>
      </c>
      <c r="DJ286" s="309" t="str">
        <f t="shared" si="483"/>
        <v>-</v>
      </c>
      <c r="DK286" s="309" t="str">
        <f t="shared" si="484"/>
        <v>-</v>
      </c>
      <c r="DL286" s="309" t="str">
        <f t="shared" si="485"/>
        <v>-</v>
      </c>
      <c r="DM286" s="309" t="str">
        <f t="shared" si="486"/>
        <v>-</v>
      </c>
      <c r="DN286" s="309" t="str">
        <f t="shared" si="487"/>
        <v>-</v>
      </c>
      <c r="DO286" s="309" t="str">
        <f t="shared" si="488"/>
        <v>-</v>
      </c>
      <c r="DP286" s="309" t="str">
        <f t="shared" si="489"/>
        <v>-</v>
      </c>
      <c r="DQ286" s="309" t="str">
        <f t="shared" si="490"/>
        <v>-</v>
      </c>
      <c r="DR286" s="309" t="str">
        <f t="shared" si="491"/>
        <v>-</v>
      </c>
      <c r="DS286" s="309" t="str">
        <f t="shared" si="492"/>
        <v>-</v>
      </c>
      <c r="DT286" s="309" t="str">
        <f t="shared" si="493"/>
        <v>-</v>
      </c>
      <c r="DU286" s="309" t="str">
        <f t="shared" si="494"/>
        <v>-</v>
      </c>
      <c r="DV286" s="309" t="str">
        <f t="shared" si="495"/>
        <v>-</v>
      </c>
      <c r="DW286" s="309" t="str">
        <f t="shared" si="496"/>
        <v>-</v>
      </c>
      <c r="DX286" s="309" t="str">
        <f t="shared" si="497"/>
        <v>-</v>
      </c>
      <c r="DY286" s="309" t="str">
        <f t="shared" si="498"/>
        <v>-</v>
      </c>
      <c r="DZ286" s="309" t="str">
        <f t="shared" si="499"/>
        <v>-</v>
      </c>
      <c r="EA286" s="309" t="str">
        <f t="shared" si="500"/>
        <v>-</v>
      </c>
      <c r="EB286" s="309" t="str">
        <f t="shared" si="501"/>
        <v>delr_inner</v>
      </c>
      <c r="EC286" s="309" t="str">
        <f t="shared" si="502"/>
        <v>-</v>
      </c>
      <c r="ED286" s="309" t="str">
        <f t="shared" si="503"/>
        <v>-</v>
      </c>
      <c r="EE286" s="309" t="str">
        <f t="shared" si="504"/>
        <v>-</v>
      </c>
      <c r="EF286" s="309" t="str">
        <f t="shared" si="505"/>
        <v>-</v>
      </c>
      <c r="EG286" s="309" t="str">
        <f t="shared" si="506"/>
        <v>-</v>
      </c>
      <c r="EH286" s="309" t="str">
        <f t="shared" si="507"/>
        <v>-</v>
      </c>
      <c r="EI286" s="309" t="str">
        <f t="shared" si="508"/>
        <v>-</v>
      </c>
      <c r="EJ286" s="7"/>
      <c r="EK286" s="7"/>
      <c r="EL286" s="7"/>
      <c r="EM286" s="34"/>
      <c r="EN286" s="66" t="str">
        <f t="shared" si="509"/>
        <v>-</v>
      </c>
      <c r="EO286" s="66" t="str">
        <f t="shared" si="510"/>
        <v>-</v>
      </c>
      <c r="EP286" s="66" t="str">
        <f t="shared" si="511"/>
        <v>-</v>
      </c>
      <c r="EQ286" s="66" t="str">
        <f t="shared" si="512"/>
        <v>-</v>
      </c>
      <c r="ER286" s="66" t="str">
        <f t="shared" si="513"/>
        <v>-</v>
      </c>
      <c r="ES286" s="66" t="str">
        <f t="shared" si="514"/>
        <v>-</v>
      </c>
      <c r="ET286" s="66" t="str">
        <f t="shared" si="515"/>
        <v>-</v>
      </c>
      <c r="EU286" s="66" t="str">
        <f t="shared" si="516"/>
        <v>-</v>
      </c>
      <c r="EV286" s="66" t="str">
        <f t="shared" si="517"/>
        <v>-</v>
      </c>
      <c r="EW286" s="66" t="str">
        <f t="shared" si="518"/>
        <v>-</v>
      </c>
      <c r="EX286" s="66" t="str">
        <f t="shared" si="519"/>
        <v>-</v>
      </c>
      <c r="EY286" s="66" t="str">
        <f t="shared" si="520"/>
        <v>-</v>
      </c>
      <c r="EZ286" s="66" t="str">
        <f t="shared" si="521"/>
        <v>-</v>
      </c>
      <c r="FA286" s="66" t="str">
        <f t="shared" si="522"/>
        <v>-</v>
      </c>
      <c r="FB286" s="66" t="str">
        <f t="shared" si="523"/>
        <v>-</v>
      </c>
      <c r="FC286" s="66" t="str">
        <f t="shared" si="524"/>
        <v>-</v>
      </c>
      <c r="FD286" s="66" t="str">
        <f t="shared" si="525"/>
        <v>-</v>
      </c>
      <c r="FE286" s="66" t="str">
        <f t="shared" si="526"/>
        <v>-</v>
      </c>
      <c r="FF286" s="66" t="str">
        <f t="shared" si="527"/>
        <v>100.0/rfct</v>
      </c>
      <c r="FG286" s="66" t="str">
        <f t="shared" si="528"/>
        <v>-</v>
      </c>
      <c r="FH286" s="66" t="str">
        <f t="shared" si="529"/>
        <v>-</v>
      </c>
      <c r="FI286" s="66" t="str">
        <f t="shared" si="530"/>
        <v>-</v>
      </c>
      <c r="FJ286" s="66" t="str">
        <f t="shared" si="531"/>
        <v>-</v>
      </c>
      <c r="FK286" s="66" t="str">
        <f t="shared" si="532"/>
        <v>-</v>
      </c>
      <c r="FL286" s="66" t="str">
        <f t="shared" si="533"/>
        <v>-</v>
      </c>
      <c r="FM286" s="66" t="str">
        <f t="shared" si="534"/>
        <v>-</v>
      </c>
      <c r="FN286" s="7"/>
      <c r="FO286" s="7"/>
      <c r="FP286" s="7"/>
      <c r="FQ286" s="97"/>
      <c r="FR286" s="71"/>
      <c r="FS286" s="7">
        <f>IF(ISNUMBER(INDEX($CI$15:$DI$314,$B286,GC$5)),MAX(FS$14:FS285)+1,0)</f>
        <v>0</v>
      </c>
      <c r="FT286" s="7" t="str">
        <f t="shared" si="535"/>
        <v/>
      </c>
      <c r="FU286" s="7" t="str">
        <f t="shared" si="536"/>
        <v/>
      </c>
      <c r="FV286" s="291">
        <f t="shared" si="537"/>
        <v>272</v>
      </c>
      <c r="FW286" s="291" t="str">
        <f t="shared" si="552"/>
        <v/>
      </c>
      <c r="FX286" s="291"/>
      <c r="FY286" s="85" t="str">
        <f t="shared" si="539"/>
        <v/>
      </c>
      <c r="FZ286" s="338">
        <f t="shared" si="540"/>
        <v>0</v>
      </c>
      <c r="GA286" s="316" t="str">
        <f t="shared" si="541"/>
        <v/>
      </c>
      <c r="GB286" s="28" t="str">
        <f t="shared" si="553"/>
        <v/>
      </c>
      <c r="GC286" s="243"/>
      <c r="GD286" s="72"/>
      <c r="GE286" s="72"/>
      <c r="GF286" s="72"/>
      <c r="GG286" s="72"/>
      <c r="GH286" s="72"/>
      <c r="GI286" s="72"/>
      <c r="GJ286" s="72"/>
      <c r="GK286" s="72"/>
      <c r="GL286" s="72"/>
      <c r="GM286" s="72"/>
      <c r="GN286" s="72"/>
      <c r="GO286" s="72"/>
      <c r="GP286" s="72"/>
      <c r="GQ286" s="72"/>
      <c r="GR286" s="339" t="str">
        <f>IF(ISNUMBER(IF286),INDEX($GA$15:$GA$313,MATCH(IF286,$IE$15:$IE$190,0),1),"")</f>
        <v/>
      </c>
      <c r="GS286" s="341" t="str">
        <f t="shared" si="543"/>
        <v/>
      </c>
      <c r="GT286" s="340" t="str">
        <f t="shared" si="544"/>
        <v/>
      </c>
      <c r="GU286" s="72"/>
      <c r="GV286" s="72"/>
      <c r="GW286" s="72"/>
      <c r="GX286" s="72"/>
      <c r="GY286" s="72"/>
      <c r="GZ286" s="71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293">
        <f>IF(HA286&lt;&gt;"",MAX(HN$14:HN285)+1,0)</f>
        <v>0</v>
      </c>
      <c r="HO286" s="293">
        <f>IF(HB286&lt;&gt;"",MAX(HO$14:HO285)+1,0)</f>
        <v>0</v>
      </c>
      <c r="HP286" s="293">
        <f>IF(HC286&lt;&gt;"",MAX(HP$14:HP285)+1,0)</f>
        <v>0</v>
      </c>
      <c r="HQ286" s="293">
        <f>IF(HD286&lt;&gt;"",MAX(HQ$14:HQ285)+1,0)</f>
        <v>0</v>
      </c>
      <c r="HR286" s="293">
        <f>IF(HE286&lt;&gt;"",MAX(HR$14:HR285)+1,0)</f>
        <v>0</v>
      </c>
      <c r="HS286" s="293">
        <f>IF(HF286&lt;&gt;"",MAX(HS$14:HS285)+1,0)</f>
        <v>0</v>
      </c>
      <c r="HT286" s="293">
        <f>IF(HG286&lt;&gt;"",MAX(HT$14:HT285)+1,0)</f>
        <v>0</v>
      </c>
      <c r="HU286" s="293">
        <f>IF(HH286&lt;&gt;"",MAX(HU$14:HU285)+1,0)</f>
        <v>0</v>
      </c>
      <c r="HV286" s="293">
        <f>IF(HI286&lt;&gt;"",MAX(HV$14:HV285)+1,0)</f>
        <v>0</v>
      </c>
      <c r="HW286" s="293">
        <f>IF(HJ286&lt;&gt;"",MAX(HW$14:HW285)+1,0)</f>
        <v>0</v>
      </c>
      <c r="HX286" s="293">
        <f>IF(HK286&lt;&gt;"",MAX(HX$14:HX285)+1,0)</f>
        <v>0</v>
      </c>
      <c r="HY286" s="293">
        <f>IF(HL286&lt;&gt;"",MAX(HY$14:HY285)+1,0)</f>
        <v>0</v>
      </c>
      <c r="HZ286" s="75" t="str">
        <f t="shared" si="545"/>
        <v/>
      </c>
      <c r="IA286" s="75" t="str">
        <f t="shared" si="546"/>
        <v/>
      </c>
      <c r="IB286" s="75" t="str">
        <f t="shared" si="547"/>
        <v/>
      </c>
      <c r="IC286" s="75" t="str">
        <f t="shared" si="548"/>
        <v/>
      </c>
      <c r="ID286" s="395" t="str">
        <f t="shared" si="549"/>
        <v/>
      </c>
      <c r="IE286" s="394">
        <f>IF(ISNUMBER(MATCH(GA286,$IC$15:$IC$313,0)),0,MAX(IE$14:IE285)+1)</f>
        <v>0</v>
      </c>
      <c r="IF286" s="394" t="str">
        <f t="shared" si="550"/>
        <v/>
      </c>
      <c r="IG286" s="383"/>
      <c r="IH286" s="80"/>
      <c r="II286" s="19"/>
      <c r="IJ286" s="282"/>
      <c r="IK286" s="71"/>
      <c r="IL286" s="19"/>
      <c r="IM286" s="19"/>
      <c r="IN286" s="19"/>
      <c r="IO286" s="19"/>
      <c r="IP286" s="19"/>
      <c r="IQ286" s="19"/>
      <c r="IR286" s="19"/>
      <c r="IS286" s="19"/>
      <c r="IT286" s="19"/>
      <c r="IU286" s="19"/>
      <c r="IV286" s="19"/>
      <c r="IW286" s="19"/>
      <c r="IX286" s="19"/>
      <c r="IY286" s="19"/>
      <c r="IZ286" s="19"/>
      <c r="JW286" s="71"/>
      <c r="JX286" s="293" t="str">
        <f>IF(AND(ISNUMBER(JX$14),ISNUMBER(MATCH($IC286,DJ$15:DJ$313,0))),$IC286,"")</f>
        <v/>
      </c>
      <c r="JY286" s="293" t="str">
        <f>IF(AND(ISNUMBER(JY$14),ISNUMBER(MATCH($IC286,DK$15:DK$313,0))),$IC286,"")</f>
        <v/>
      </c>
      <c r="JZ286" s="293" t="str">
        <f>IF(AND(ISNUMBER(JZ$14),ISNUMBER(MATCH($IC286,DL$15:DL$313,0))),$IC286,"")</f>
        <v/>
      </c>
      <c r="KA286" s="293" t="str">
        <f>IF(AND(ISNUMBER(KA$14),ISNUMBER(MATCH($IC286,DM$15:DM$313,0))),$IC286,"")</f>
        <v/>
      </c>
      <c r="KB286" s="293" t="str">
        <f>IF(AND(ISNUMBER(KB$14),ISNUMBER(MATCH($IC286,DN$15:DN$313,0))),$IC286,"")</f>
        <v/>
      </c>
      <c r="KC286" s="293" t="str">
        <f>IF(AND(ISNUMBER(KC$14),ISNUMBER(MATCH($IC286,DO$15:DO$313,0))),$IC286,"")</f>
        <v/>
      </c>
      <c r="KD286" s="293" t="str">
        <f>IF(AND(ISNUMBER(KD$14),ISNUMBER(MATCH($IC286,DP$15:DP$313,0))),$IC286,"")</f>
        <v/>
      </c>
      <c r="KE286" s="293" t="str">
        <f>IF(AND(ISNUMBER(KE$14),ISNUMBER(MATCH($IC286,DQ$15:DQ$313,0))),$IC286,"")</f>
        <v/>
      </c>
      <c r="KF286" s="293" t="str">
        <f>IF(AND(ISNUMBER(KF$14),ISNUMBER(MATCH($IC286,DR$15:DR$313,0))),$IC286,"")</f>
        <v/>
      </c>
      <c r="KG286" s="293" t="str">
        <f>IF(AND(ISNUMBER(KG$14),ISNUMBER(MATCH($IC286,DS$15:DS$313,0))),$IC286,"")</f>
        <v/>
      </c>
      <c r="KH286" s="293" t="str">
        <f>IF(AND(ISNUMBER(KH$14),ISNUMBER(MATCH($IC286,DT$15:DT$313,0))),$IC286,"")</f>
        <v/>
      </c>
      <c r="KI286" s="293" t="str">
        <f>IF(AND(ISNUMBER(KI$14),ISNUMBER(MATCH($IC286,DU$15:DU$313,0))),$IC286,"")</f>
        <v/>
      </c>
      <c r="KJ286" s="293" t="str">
        <f>IF(AND(ISNUMBER(KJ$14),ISNUMBER(MATCH($IC286,DV$15:DV$313,0))),$IC286,"")</f>
        <v/>
      </c>
      <c r="KK286" s="293" t="str">
        <f>IF(AND(ISNUMBER(KK$14),ISNUMBER(MATCH($IC286,DW$15:DW$313,0))),$IC286,"")</f>
        <v/>
      </c>
      <c r="KL286" s="293" t="str">
        <f>IF(AND(ISNUMBER(KL$14),ISNUMBER(MATCH($IC286,DX$15:DX$313,0))),$IC286,"")</f>
        <v/>
      </c>
      <c r="KM286" s="293" t="str">
        <f>IF(AND(ISNUMBER(KM$14),ISNUMBER(MATCH($IC286,DY$15:DY$313,0))),$IC286,"")</f>
        <v/>
      </c>
      <c r="KN286" s="293" t="str">
        <f>IF(AND(ISNUMBER(KN$14),ISNUMBER(MATCH($IC286,DZ$15:DZ$313,0))),$IC286,"")</f>
        <v/>
      </c>
      <c r="KO286" s="293" t="str">
        <f>IF(AND(ISNUMBER(KO$14),ISNUMBER(MATCH($IC286,EA$15:EA$313,0))),$IC286,"")</f>
        <v/>
      </c>
      <c r="KP286" s="293" t="str">
        <f>IF(AND(ISNUMBER(KP$14),ISNUMBER(MATCH($IC286,EB$15:EB$313,0))),$IC286,"")</f>
        <v/>
      </c>
      <c r="KQ286" s="293" t="str">
        <f>IF(AND(ISNUMBER(KQ$14),ISNUMBER(MATCH($IC286,EC$15:EC$313,0))),$IC286,"")</f>
        <v/>
      </c>
      <c r="KR286" s="293" t="str">
        <f>IF(AND(ISNUMBER(KR$14),ISNUMBER(MATCH($IC286,ED$15:ED$313,0))),$IC286,"")</f>
        <v/>
      </c>
      <c r="KS286" s="293" t="str">
        <f>IF(AND(ISNUMBER(KS$14),ISNUMBER(MATCH($IC286,EE$15:EE$313,0))),$IC286,"")</f>
        <v/>
      </c>
      <c r="KT286" s="293" t="str">
        <f>IF(AND(ISNUMBER(KT$14),ISNUMBER(MATCH($IC286,EF$15:EF$313,0))),$IC286,"")</f>
        <v/>
      </c>
      <c r="KU286" s="293" t="str">
        <f>IF(AND(ISNUMBER(KU$14),ISNUMBER(MATCH($IC286,EG$15:EG$313,0))),$IC286,"")</f>
        <v/>
      </c>
      <c r="KV286" s="293" t="str">
        <f>IF(AND(ISNUMBER(KV$14),ISNUMBER(MATCH($IC286,EH$15:EH$313,0))),$IC286,"")</f>
        <v/>
      </c>
      <c r="KW286" s="293" t="str">
        <f>IF(AND(ISNUMBER(KW$14),ISNUMBER(MATCH($IC286,EI$15:EI$313,0))),$IC286,"")</f>
        <v/>
      </c>
      <c r="KX286" s="293" t="str">
        <f>IF(AND(ISNUMBER(KX$14),ISNUMBER(MATCH($IC286,EJ$15:EJ$313,0))),$IC286,"")</f>
        <v/>
      </c>
      <c r="KY286" s="293" t="str">
        <f>IF(AND(ISNUMBER(KY$14),ISNUMBER(MATCH($IC286,EK$15:EK$313,0))),$IC286,"")</f>
        <v/>
      </c>
      <c r="KZ286" s="293"/>
      <c r="LA286" s="293"/>
      <c r="LB286" s="293"/>
      <c r="LC286" s="75">
        <f>COUNTIF(JX286:KY286,"="&amp;IC286)</f>
        <v>0</v>
      </c>
      <c r="LD286" s="71"/>
      <c r="LE286" s="71"/>
      <c r="LF286" s="71"/>
      <c r="LG286" s="71"/>
      <c r="LH286" s="71"/>
      <c r="LI286" s="71"/>
      <c r="LJ286" s="71"/>
      <c r="LK286" s="71"/>
      <c r="LL286" s="71"/>
      <c r="LM286" s="71"/>
      <c r="LN286" s="71"/>
      <c r="LO286" s="71"/>
      <c r="LP286" s="71"/>
      <c r="LQ286" s="71"/>
    </row>
    <row r="287" spans="1:329" ht="6.75" customHeight="1" x14ac:dyDescent="0.25">
      <c r="A287" s="80"/>
      <c r="B287" s="305">
        <f t="shared" si="551"/>
        <v>273</v>
      </c>
      <c r="C287" s="86" t="s">
        <v>853</v>
      </c>
      <c r="D287" s="207" t="s">
        <v>867</v>
      </c>
      <c r="E287" s="71"/>
      <c r="F287" s="260"/>
      <c r="G287" s="261"/>
      <c r="H287" s="262"/>
      <c r="I287" s="260"/>
      <c r="J287" s="261"/>
      <c r="K287" s="262"/>
      <c r="L287" s="260"/>
      <c r="M287" s="261"/>
      <c r="N287" s="262"/>
      <c r="O287" s="260"/>
      <c r="P287" s="261"/>
      <c r="Q287" s="262"/>
      <c r="R287" s="260"/>
      <c r="S287" s="261"/>
      <c r="T287" s="262"/>
      <c r="U287" s="260"/>
      <c r="V287" s="261"/>
      <c r="W287" s="262"/>
      <c r="X287" s="260"/>
      <c r="Y287" s="261"/>
      <c r="Z287" s="262"/>
      <c r="AA287" s="260"/>
      <c r="AB287" s="261"/>
      <c r="AC287" s="262"/>
      <c r="AD287" s="260"/>
      <c r="AE287" s="261"/>
      <c r="AF287" s="262"/>
      <c r="AG287" s="260"/>
      <c r="AH287" s="261"/>
      <c r="AI287" s="262"/>
      <c r="AJ287" s="260"/>
      <c r="AK287" s="261"/>
      <c r="AL287" s="262"/>
      <c r="AM287" s="260"/>
      <c r="AN287" s="261"/>
      <c r="AO287" s="262"/>
      <c r="AP287" s="283"/>
      <c r="AQ287" s="356"/>
      <c r="AR287" s="351"/>
      <c r="AS287" s="283"/>
      <c r="AT287" s="356"/>
      <c r="AU287" s="351"/>
      <c r="AV287" s="260"/>
      <c r="AW287" s="261"/>
      <c r="AX287" s="262"/>
      <c r="AY287" s="260"/>
      <c r="AZ287" s="261"/>
      <c r="BA287" s="262"/>
      <c r="BB287" s="260"/>
      <c r="BC287" s="261"/>
      <c r="BD287" s="262"/>
      <c r="BE287" s="260"/>
      <c r="BF287" s="261"/>
      <c r="BG287" s="262"/>
      <c r="BH287" s="260"/>
      <c r="BI287" s="261"/>
      <c r="BJ287" s="262"/>
      <c r="BK287" s="260"/>
      <c r="BL287" s="261"/>
      <c r="BM287" s="262"/>
      <c r="BN287" s="260"/>
      <c r="BO287" s="261"/>
      <c r="BP287" s="262"/>
      <c r="BQ287" s="260"/>
      <c r="BR287" s="261"/>
      <c r="BS287" s="262"/>
      <c r="BT287" s="260"/>
      <c r="BU287" s="261"/>
      <c r="BV287" s="262"/>
      <c r="BW287" s="260"/>
      <c r="BX287" s="261"/>
      <c r="BY287" s="262"/>
      <c r="BZ287" s="260"/>
      <c r="CA287" s="261"/>
      <c r="CB287" s="262"/>
      <c r="CC287" s="260"/>
      <c r="CD287" s="261"/>
      <c r="CE287" s="262"/>
      <c r="CF287" s="376" t="s">
        <v>2</v>
      </c>
      <c r="CG287" s="229"/>
      <c r="CH287" s="230"/>
      <c r="CI287" s="7" t="str">
        <f t="shared" si="457"/>
        <v/>
      </c>
      <c r="CJ287" s="7" t="str">
        <f t="shared" si="458"/>
        <v/>
      </c>
      <c r="CK287" s="7" t="str">
        <f t="shared" si="459"/>
        <v/>
      </c>
      <c r="CL287" s="7" t="str">
        <f t="shared" si="460"/>
        <v/>
      </c>
      <c r="CM287" s="7" t="str">
        <f t="shared" si="461"/>
        <v/>
      </c>
      <c r="CN287" s="7" t="str">
        <f t="shared" si="462"/>
        <v/>
      </c>
      <c r="CO287" s="7" t="str">
        <f t="shared" si="463"/>
        <v/>
      </c>
      <c r="CP287" s="7" t="str">
        <f t="shared" si="464"/>
        <v/>
      </c>
      <c r="CQ287" s="7" t="str">
        <f t="shared" si="465"/>
        <v/>
      </c>
      <c r="CR287" s="7" t="str">
        <f t="shared" si="466"/>
        <v/>
      </c>
      <c r="CS287" s="7" t="str">
        <f t="shared" si="467"/>
        <v/>
      </c>
      <c r="CT287" s="7" t="str">
        <f t="shared" si="468"/>
        <v/>
      </c>
      <c r="CU287" s="7" t="str">
        <f t="shared" si="469"/>
        <v/>
      </c>
      <c r="CV287" s="7" t="str">
        <f t="shared" si="470"/>
        <v/>
      </c>
      <c r="CW287" s="7" t="str">
        <f t="shared" si="471"/>
        <v/>
      </c>
      <c r="CX287" s="7" t="str">
        <f t="shared" si="472"/>
        <v/>
      </c>
      <c r="CY287" s="7" t="str">
        <f t="shared" si="473"/>
        <v/>
      </c>
      <c r="CZ287" s="7" t="str">
        <f t="shared" si="474"/>
        <v/>
      </c>
      <c r="DA287" s="7">
        <f t="shared" si="475"/>
        <v>29</v>
      </c>
      <c r="DB287" s="7" t="str">
        <f t="shared" si="476"/>
        <v/>
      </c>
      <c r="DC287" s="7" t="str">
        <f t="shared" si="477"/>
        <v/>
      </c>
      <c r="DD287" s="7" t="str">
        <f t="shared" si="478"/>
        <v/>
      </c>
      <c r="DE287" s="7" t="str">
        <f t="shared" si="479"/>
        <v/>
      </c>
      <c r="DF287" s="7" t="str">
        <f t="shared" si="480"/>
        <v/>
      </c>
      <c r="DG287" s="7" t="str">
        <f t="shared" si="481"/>
        <v/>
      </c>
      <c r="DH287" s="7" t="str">
        <f t="shared" si="482"/>
        <v/>
      </c>
      <c r="DI287" s="65" t="s">
        <v>2</v>
      </c>
      <c r="DJ287" s="309" t="str">
        <f t="shared" si="483"/>
        <v>-</v>
      </c>
      <c r="DK287" s="309" t="str">
        <f t="shared" si="484"/>
        <v>-</v>
      </c>
      <c r="DL287" s="309" t="str">
        <f t="shared" si="485"/>
        <v>-</v>
      </c>
      <c r="DM287" s="309" t="str">
        <f t="shared" si="486"/>
        <v>-</v>
      </c>
      <c r="DN287" s="309" t="str">
        <f t="shared" si="487"/>
        <v>-</v>
      </c>
      <c r="DO287" s="309" t="str">
        <f t="shared" si="488"/>
        <v>-</v>
      </c>
      <c r="DP287" s="309" t="str">
        <f t="shared" si="489"/>
        <v>-</v>
      </c>
      <c r="DQ287" s="309" t="str">
        <f t="shared" si="490"/>
        <v>-</v>
      </c>
      <c r="DR287" s="309" t="str">
        <f t="shared" si="491"/>
        <v>-</v>
      </c>
      <c r="DS287" s="309" t="str">
        <f t="shared" si="492"/>
        <v>-</v>
      </c>
      <c r="DT287" s="309" t="str">
        <f t="shared" si="493"/>
        <v>-</v>
      </c>
      <c r="DU287" s="309" t="str">
        <f t="shared" si="494"/>
        <v>-</v>
      </c>
      <c r="DV287" s="309" t="str">
        <f t="shared" si="495"/>
        <v>-</v>
      </c>
      <c r="DW287" s="309" t="str">
        <f t="shared" si="496"/>
        <v>-</v>
      </c>
      <c r="DX287" s="309" t="str">
        <f t="shared" si="497"/>
        <v>-</v>
      </c>
      <c r="DY287" s="309" t="str">
        <f t="shared" si="498"/>
        <v>-</v>
      </c>
      <c r="DZ287" s="309" t="str">
        <f t="shared" si="499"/>
        <v>-</v>
      </c>
      <c r="EA287" s="309" t="str">
        <f t="shared" si="500"/>
        <v>-</v>
      </c>
      <c r="EB287" s="309" t="str">
        <f t="shared" si="501"/>
        <v>delc_inner</v>
      </c>
      <c r="EC287" s="309" t="str">
        <f t="shared" si="502"/>
        <v>-</v>
      </c>
      <c r="ED287" s="309" t="str">
        <f t="shared" si="503"/>
        <v>-</v>
      </c>
      <c r="EE287" s="309" t="str">
        <f t="shared" si="504"/>
        <v>-</v>
      </c>
      <c r="EF287" s="309" t="str">
        <f t="shared" si="505"/>
        <v>-</v>
      </c>
      <c r="EG287" s="309" t="str">
        <f t="shared" si="506"/>
        <v>-</v>
      </c>
      <c r="EH287" s="309" t="str">
        <f t="shared" si="507"/>
        <v>-</v>
      </c>
      <c r="EI287" s="309" t="str">
        <f t="shared" si="508"/>
        <v>-</v>
      </c>
      <c r="EJ287" s="7"/>
      <c r="EK287" s="7"/>
      <c r="EL287" s="7"/>
      <c r="EM287" s="34"/>
      <c r="EN287" s="66" t="str">
        <f t="shared" si="509"/>
        <v>-</v>
      </c>
      <c r="EO287" s="66" t="str">
        <f t="shared" si="510"/>
        <v>-</v>
      </c>
      <c r="EP287" s="66" t="str">
        <f t="shared" si="511"/>
        <v>-</v>
      </c>
      <c r="EQ287" s="66" t="str">
        <f t="shared" si="512"/>
        <v>-</v>
      </c>
      <c r="ER287" s="66" t="str">
        <f t="shared" si="513"/>
        <v>-</v>
      </c>
      <c r="ES287" s="66" t="str">
        <f t="shared" si="514"/>
        <v>-</v>
      </c>
      <c r="ET287" s="66" t="str">
        <f t="shared" si="515"/>
        <v>-</v>
      </c>
      <c r="EU287" s="66" t="str">
        <f t="shared" si="516"/>
        <v>-</v>
      </c>
      <c r="EV287" s="66" t="str">
        <f t="shared" si="517"/>
        <v>-</v>
      </c>
      <c r="EW287" s="66" t="str">
        <f t="shared" si="518"/>
        <v>-</v>
      </c>
      <c r="EX287" s="66" t="str">
        <f t="shared" si="519"/>
        <v>-</v>
      </c>
      <c r="EY287" s="66" t="str">
        <f t="shared" si="520"/>
        <v>-</v>
      </c>
      <c r="EZ287" s="66" t="str">
        <f t="shared" si="521"/>
        <v>-</v>
      </c>
      <c r="FA287" s="66" t="str">
        <f t="shared" si="522"/>
        <v>-</v>
      </c>
      <c r="FB287" s="66" t="str">
        <f t="shared" si="523"/>
        <v>-</v>
      </c>
      <c r="FC287" s="66" t="str">
        <f t="shared" si="524"/>
        <v>-</v>
      </c>
      <c r="FD287" s="66" t="str">
        <f t="shared" si="525"/>
        <v>-</v>
      </c>
      <c r="FE287" s="66" t="str">
        <f t="shared" si="526"/>
        <v>-</v>
      </c>
      <c r="FF287" s="66" t="str">
        <f t="shared" si="527"/>
        <v>100.0/rfct</v>
      </c>
      <c r="FG287" s="66" t="str">
        <f t="shared" si="528"/>
        <v>-</v>
      </c>
      <c r="FH287" s="66" t="str">
        <f t="shared" si="529"/>
        <v>-</v>
      </c>
      <c r="FI287" s="66" t="str">
        <f t="shared" si="530"/>
        <v>-</v>
      </c>
      <c r="FJ287" s="66" t="str">
        <f t="shared" si="531"/>
        <v>-</v>
      </c>
      <c r="FK287" s="66" t="str">
        <f t="shared" si="532"/>
        <v>-</v>
      </c>
      <c r="FL287" s="66" t="str">
        <f t="shared" si="533"/>
        <v>-</v>
      </c>
      <c r="FM287" s="66" t="str">
        <f t="shared" si="534"/>
        <v>-</v>
      </c>
      <c r="FN287" s="7"/>
      <c r="FO287" s="7"/>
      <c r="FP287" s="7"/>
      <c r="FQ287" s="97"/>
      <c r="FR287" s="71"/>
      <c r="FS287" s="7">
        <f>IF(ISNUMBER(INDEX($CI$15:$DI$314,$B287,GC$5)),MAX(FS$14:FS286)+1,0)</f>
        <v>0</v>
      </c>
      <c r="FT287" s="7" t="str">
        <f t="shared" si="535"/>
        <v/>
      </c>
      <c r="FU287" s="7" t="str">
        <f t="shared" si="536"/>
        <v/>
      </c>
      <c r="FV287" s="291">
        <f t="shared" si="537"/>
        <v>273</v>
      </c>
      <c r="FW287" s="291" t="str">
        <f t="shared" si="552"/>
        <v/>
      </c>
      <c r="FX287" s="291"/>
      <c r="FY287" s="85" t="str">
        <f t="shared" si="539"/>
        <v/>
      </c>
      <c r="FZ287" s="338">
        <f t="shared" si="540"/>
        <v>0</v>
      </c>
      <c r="GA287" s="316" t="str">
        <f t="shared" si="541"/>
        <v/>
      </c>
      <c r="GB287" s="28" t="str">
        <f t="shared" si="553"/>
        <v/>
      </c>
      <c r="GC287" s="243"/>
      <c r="GD287" s="72"/>
      <c r="GE287" s="72"/>
      <c r="GF287" s="72"/>
      <c r="GG287" s="72"/>
      <c r="GH287" s="72"/>
      <c r="GI287" s="72"/>
      <c r="GJ287" s="72"/>
      <c r="GK287" s="72"/>
      <c r="GL287" s="72"/>
      <c r="GM287" s="72"/>
      <c r="GN287" s="72"/>
      <c r="GO287" s="72"/>
      <c r="GP287" s="72"/>
      <c r="GQ287" s="72"/>
      <c r="GR287" s="339" t="str">
        <f>IF(ISNUMBER(IF287),INDEX($GA$15:$GA$313,MATCH(IF287,$IE$15:$IE$190,0),1),"")</f>
        <v/>
      </c>
      <c r="GS287" s="341" t="str">
        <f t="shared" si="543"/>
        <v/>
      </c>
      <c r="GT287" s="340" t="str">
        <f t="shared" si="544"/>
        <v/>
      </c>
      <c r="GU287" s="72"/>
      <c r="GV287" s="72"/>
      <c r="GW287" s="72"/>
      <c r="GX287" s="72"/>
      <c r="GY287" s="72"/>
      <c r="GZ287" s="71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293">
        <f>IF(HA287&lt;&gt;"",MAX(HN$14:HN286)+1,0)</f>
        <v>0</v>
      </c>
      <c r="HO287" s="293">
        <f>IF(HB287&lt;&gt;"",MAX(HO$14:HO286)+1,0)</f>
        <v>0</v>
      </c>
      <c r="HP287" s="293">
        <f>IF(HC287&lt;&gt;"",MAX(HP$14:HP286)+1,0)</f>
        <v>0</v>
      </c>
      <c r="HQ287" s="293">
        <f>IF(HD287&lt;&gt;"",MAX(HQ$14:HQ286)+1,0)</f>
        <v>0</v>
      </c>
      <c r="HR287" s="293">
        <f>IF(HE287&lt;&gt;"",MAX(HR$14:HR286)+1,0)</f>
        <v>0</v>
      </c>
      <c r="HS287" s="293">
        <f>IF(HF287&lt;&gt;"",MAX(HS$14:HS286)+1,0)</f>
        <v>0</v>
      </c>
      <c r="HT287" s="293">
        <f>IF(HG287&lt;&gt;"",MAX(HT$14:HT286)+1,0)</f>
        <v>0</v>
      </c>
      <c r="HU287" s="293">
        <f>IF(HH287&lt;&gt;"",MAX(HU$14:HU286)+1,0)</f>
        <v>0</v>
      </c>
      <c r="HV287" s="293">
        <f>IF(HI287&lt;&gt;"",MAX(HV$14:HV286)+1,0)</f>
        <v>0</v>
      </c>
      <c r="HW287" s="293">
        <f>IF(HJ287&lt;&gt;"",MAX(HW$14:HW286)+1,0)</f>
        <v>0</v>
      </c>
      <c r="HX287" s="293">
        <f>IF(HK287&lt;&gt;"",MAX(HX$14:HX286)+1,0)</f>
        <v>0</v>
      </c>
      <c r="HY287" s="293">
        <f>IF(HL287&lt;&gt;"",MAX(HY$14:HY286)+1,0)</f>
        <v>0</v>
      </c>
      <c r="HZ287" s="75" t="str">
        <f t="shared" si="545"/>
        <v/>
      </c>
      <c r="IA287" s="75" t="str">
        <f t="shared" si="546"/>
        <v/>
      </c>
      <c r="IB287" s="75" t="str">
        <f t="shared" si="547"/>
        <v/>
      </c>
      <c r="IC287" s="75" t="str">
        <f t="shared" si="548"/>
        <v/>
      </c>
      <c r="ID287" s="395" t="str">
        <f t="shared" si="549"/>
        <v/>
      </c>
      <c r="IE287" s="394">
        <f>IF(ISNUMBER(MATCH(GA287,$IC$15:$IC$313,0)),0,MAX(IE$14:IE286)+1)</f>
        <v>0</v>
      </c>
      <c r="IF287" s="394" t="str">
        <f t="shared" si="550"/>
        <v/>
      </c>
      <c r="IG287" s="383"/>
      <c r="IH287" s="80"/>
      <c r="II287" s="19"/>
      <c r="IJ287" s="282"/>
      <c r="IK287" s="71"/>
      <c r="IL287" s="19"/>
      <c r="IM287" s="19"/>
      <c r="IN287" s="19"/>
      <c r="IO287" s="19"/>
      <c r="IP287" s="19"/>
      <c r="IQ287" s="19"/>
      <c r="IR287" s="19"/>
      <c r="IS287" s="19"/>
      <c r="IT287" s="19"/>
      <c r="IU287" s="19"/>
      <c r="IV287" s="19"/>
      <c r="IW287" s="19"/>
      <c r="IX287" s="19"/>
      <c r="IY287" s="19"/>
      <c r="IZ287" s="19"/>
      <c r="JW287" s="71"/>
      <c r="JX287" s="293" t="str">
        <f>IF(AND(ISNUMBER(JX$14),ISNUMBER(MATCH($IC287,DJ$15:DJ$313,0))),$IC287,"")</f>
        <v/>
      </c>
      <c r="JY287" s="293" t="str">
        <f>IF(AND(ISNUMBER(JY$14),ISNUMBER(MATCH($IC287,DK$15:DK$313,0))),$IC287,"")</f>
        <v/>
      </c>
      <c r="JZ287" s="293" t="str">
        <f>IF(AND(ISNUMBER(JZ$14),ISNUMBER(MATCH($IC287,DL$15:DL$313,0))),$IC287,"")</f>
        <v/>
      </c>
      <c r="KA287" s="293" t="str">
        <f>IF(AND(ISNUMBER(KA$14),ISNUMBER(MATCH($IC287,DM$15:DM$313,0))),$IC287,"")</f>
        <v/>
      </c>
      <c r="KB287" s="293" t="str">
        <f>IF(AND(ISNUMBER(KB$14),ISNUMBER(MATCH($IC287,DN$15:DN$313,0))),$IC287,"")</f>
        <v/>
      </c>
      <c r="KC287" s="293" t="str">
        <f>IF(AND(ISNUMBER(KC$14),ISNUMBER(MATCH($IC287,DO$15:DO$313,0))),$IC287,"")</f>
        <v/>
      </c>
      <c r="KD287" s="293" t="str">
        <f>IF(AND(ISNUMBER(KD$14),ISNUMBER(MATCH($IC287,DP$15:DP$313,0))),$IC287,"")</f>
        <v/>
      </c>
      <c r="KE287" s="293" t="str">
        <f>IF(AND(ISNUMBER(KE$14),ISNUMBER(MATCH($IC287,DQ$15:DQ$313,0))),$IC287,"")</f>
        <v/>
      </c>
      <c r="KF287" s="293" t="str">
        <f>IF(AND(ISNUMBER(KF$14),ISNUMBER(MATCH($IC287,DR$15:DR$313,0))),$IC287,"")</f>
        <v/>
      </c>
      <c r="KG287" s="293" t="str">
        <f>IF(AND(ISNUMBER(KG$14),ISNUMBER(MATCH($IC287,DS$15:DS$313,0))),$IC287,"")</f>
        <v/>
      </c>
      <c r="KH287" s="293" t="str">
        <f>IF(AND(ISNUMBER(KH$14),ISNUMBER(MATCH($IC287,DT$15:DT$313,0))),$IC287,"")</f>
        <v/>
      </c>
      <c r="KI287" s="293" t="str">
        <f>IF(AND(ISNUMBER(KI$14),ISNUMBER(MATCH($IC287,DU$15:DU$313,0))),$IC287,"")</f>
        <v/>
      </c>
      <c r="KJ287" s="293" t="str">
        <f>IF(AND(ISNUMBER(KJ$14),ISNUMBER(MATCH($IC287,DV$15:DV$313,0))),$IC287,"")</f>
        <v/>
      </c>
      <c r="KK287" s="293" t="str">
        <f>IF(AND(ISNUMBER(KK$14),ISNUMBER(MATCH($IC287,DW$15:DW$313,0))),$IC287,"")</f>
        <v/>
      </c>
      <c r="KL287" s="293" t="str">
        <f>IF(AND(ISNUMBER(KL$14),ISNUMBER(MATCH($IC287,DX$15:DX$313,0))),$IC287,"")</f>
        <v/>
      </c>
      <c r="KM287" s="293" t="str">
        <f>IF(AND(ISNUMBER(KM$14),ISNUMBER(MATCH($IC287,DY$15:DY$313,0))),$IC287,"")</f>
        <v/>
      </c>
      <c r="KN287" s="293" t="str">
        <f>IF(AND(ISNUMBER(KN$14),ISNUMBER(MATCH($IC287,DZ$15:DZ$313,0))),$IC287,"")</f>
        <v/>
      </c>
      <c r="KO287" s="293" t="str">
        <f>IF(AND(ISNUMBER(KO$14),ISNUMBER(MATCH($IC287,EA$15:EA$313,0))),$IC287,"")</f>
        <v/>
      </c>
      <c r="KP287" s="293" t="str">
        <f>IF(AND(ISNUMBER(KP$14),ISNUMBER(MATCH($IC287,EB$15:EB$313,0))),$IC287,"")</f>
        <v/>
      </c>
      <c r="KQ287" s="293" t="str">
        <f>IF(AND(ISNUMBER(KQ$14),ISNUMBER(MATCH($IC287,EC$15:EC$313,0))),$IC287,"")</f>
        <v/>
      </c>
      <c r="KR287" s="293" t="str">
        <f>IF(AND(ISNUMBER(KR$14),ISNUMBER(MATCH($IC287,ED$15:ED$313,0))),$IC287,"")</f>
        <v/>
      </c>
      <c r="KS287" s="293" t="str">
        <f>IF(AND(ISNUMBER(KS$14),ISNUMBER(MATCH($IC287,EE$15:EE$313,0))),$IC287,"")</f>
        <v/>
      </c>
      <c r="KT287" s="293" t="str">
        <f>IF(AND(ISNUMBER(KT$14),ISNUMBER(MATCH($IC287,EF$15:EF$313,0))),$IC287,"")</f>
        <v/>
      </c>
      <c r="KU287" s="293" t="str">
        <f>IF(AND(ISNUMBER(KU$14),ISNUMBER(MATCH($IC287,EG$15:EG$313,0))),$IC287,"")</f>
        <v/>
      </c>
      <c r="KV287" s="293" t="str">
        <f>IF(AND(ISNUMBER(KV$14),ISNUMBER(MATCH($IC287,EH$15:EH$313,0))),$IC287,"")</f>
        <v/>
      </c>
      <c r="KW287" s="293" t="str">
        <f>IF(AND(ISNUMBER(KW$14),ISNUMBER(MATCH($IC287,EI$15:EI$313,0))),$IC287,"")</f>
        <v/>
      </c>
      <c r="KX287" s="293" t="str">
        <f>IF(AND(ISNUMBER(KX$14),ISNUMBER(MATCH($IC287,EJ$15:EJ$313,0))),$IC287,"")</f>
        <v/>
      </c>
      <c r="KY287" s="293" t="str">
        <f>IF(AND(ISNUMBER(KY$14),ISNUMBER(MATCH($IC287,EK$15:EK$313,0))),$IC287,"")</f>
        <v/>
      </c>
      <c r="KZ287" s="293"/>
      <c r="LA287" s="293"/>
      <c r="LB287" s="293"/>
      <c r="LC287" s="75">
        <f>COUNTIF(JX287:KY287,"="&amp;IC287)</f>
        <v>0</v>
      </c>
      <c r="LD287" s="71"/>
      <c r="LE287" s="71"/>
      <c r="LF287" s="71"/>
      <c r="LG287" s="71"/>
      <c r="LH287" s="71"/>
      <c r="LI287" s="71"/>
      <c r="LJ287" s="71"/>
      <c r="LK287" s="71"/>
      <c r="LL287" s="71"/>
      <c r="LM287" s="71"/>
      <c r="LN287" s="71"/>
      <c r="LO287" s="71"/>
      <c r="LP287" s="71"/>
      <c r="LQ287" s="71"/>
    </row>
    <row r="288" spans="1:329" ht="6.75" customHeight="1" x14ac:dyDescent="0.25">
      <c r="A288" s="80"/>
      <c r="B288" s="305">
        <f t="shared" si="551"/>
        <v>274</v>
      </c>
      <c r="C288" s="86" t="s">
        <v>854</v>
      </c>
      <c r="D288" s="207" t="s">
        <v>868</v>
      </c>
      <c r="E288" s="71"/>
      <c r="F288" s="260"/>
      <c r="G288" s="261"/>
      <c r="H288" s="262"/>
      <c r="I288" s="260"/>
      <c r="J288" s="261"/>
      <c r="K288" s="262"/>
      <c r="L288" s="260"/>
      <c r="M288" s="261"/>
      <c r="N288" s="262"/>
      <c r="O288" s="260"/>
      <c r="P288" s="261"/>
      <c r="Q288" s="262"/>
      <c r="R288" s="260"/>
      <c r="S288" s="261"/>
      <c r="T288" s="262"/>
      <c r="U288" s="260"/>
      <c r="V288" s="261"/>
      <c r="W288" s="262"/>
      <c r="X288" s="260"/>
      <c r="Y288" s="261"/>
      <c r="Z288" s="262"/>
      <c r="AA288" s="260"/>
      <c r="AB288" s="261"/>
      <c r="AC288" s="262"/>
      <c r="AD288" s="260"/>
      <c r="AE288" s="261"/>
      <c r="AF288" s="262"/>
      <c r="AG288" s="260"/>
      <c r="AH288" s="261"/>
      <c r="AI288" s="262"/>
      <c r="AJ288" s="260"/>
      <c r="AK288" s="261"/>
      <c r="AL288" s="262"/>
      <c r="AM288" s="260"/>
      <c r="AN288" s="261"/>
      <c r="AO288" s="262"/>
      <c r="AP288" s="283"/>
      <c r="AQ288" s="356"/>
      <c r="AR288" s="351"/>
      <c r="AS288" s="283"/>
      <c r="AT288" s="356"/>
      <c r="AU288" s="351"/>
      <c r="AV288" s="260"/>
      <c r="AW288" s="261"/>
      <c r="AX288" s="262"/>
      <c r="AY288" s="260"/>
      <c r="AZ288" s="261"/>
      <c r="BA288" s="262"/>
      <c r="BB288" s="260"/>
      <c r="BC288" s="261"/>
      <c r="BD288" s="262"/>
      <c r="BE288" s="260"/>
      <c r="BF288" s="261"/>
      <c r="BG288" s="262"/>
      <c r="BH288" s="260"/>
      <c r="BI288" s="261"/>
      <c r="BJ288" s="262"/>
      <c r="BK288" s="260"/>
      <c r="BL288" s="261"/>
      <c r="BM288" s="262"/>
      <c r="BN288" s="260"/>
      <c r="BO288" s="261"/>
      <c r="BP288" s="262"/>
      <c r="BQ288" s="260"/>
      <c r="BR288" s="261"/>
      <c r="BS288" s="262"/>
      <c r="BT288" s="260"/>
      <c r="BU288" s="261"/>
      <c r="BV288" s="262"/>
      <c r="BW288" s="260"/>
      <c r="BX288" s="261"/>
      <c r="BY288" s="262"/>
      <c r="BZ288" s="260"/>
      <c r="CA288" s="261"/>
      <c r="CB288" s="262"/>
      <c r="CC288" s="260"/>
      <c r="CD288" s="261"/>
      <c r="CE288" s="262"/>
      <c r="CF288" s="376" t="s">
        <v>2</v>
      </c>
      <c r="CG288" s="229"/>
      <c r="CH288" s="230"/>
      <c r="CI288" s="7" t="str">
        <f t="shared" si="457"/>
        <v/>
      </c>
      <c r="CJ288" s="7" t="str">
        <f t="shared" si="458"/>
        <v/>
      </c>
      <c r="CK288" s="7" t="str">
        <f t="shared" si="459"/>
        <v/>
      </c>
      <c r="CL288" s="7" t="str">
        <f t="shared" si="460"/>
        <v/>
      </c>
      <c r="CM288" s="7" t="str">
        <f t="shared" si="461"/>
        <v/>
      </c>
      <c r="CN288" s="7" t="str">
        <f t="shared" si="462"/>
        <v/>
      </c>
      <c r="CO288" s="7" t="str">
        <f t="shared" si="463"/>
        <v/>
      </c>
      <c r="CP288" s="7" t="str">
        <f t="shared" si="464"/>
        <v/>
      </c>
      <c r="CQ288" s="7" t="str">
        <f t="shared" si="465"/>
        <v/>
      </c>
      <c r="CR288" s="7" t="str">
        <f t="shared" si="466"/>
        <v/>
      </c>
      <c r="CS288" s="7" t="str">
        <f t="shared" si="467"/>
        <v/>
      </c>
      <c r="CT288" s="7" t="str">
        <f t="shared" si="468"/>
        <v/>
      </c>
      <c r="CU288" s="7" t="str">
        <f t="shared" si="469"/>
        <v/>
      </c>
      <c r="CV288" s="7" t="str">
        <f t="shared" si="470"/>
        <v/>
      </c>
      <c r="CW288" s="7" t="str">
        <f t="shared" si="471"/>
        <v/>
      </c>
      <c r="CX288" s="7" t="str">
        <f t="shared" si="472"/>
        <v/>
      </c>
      <c r="CY288" s="7" t="str">
        <f t="shared" si="473"/>
        <v/>
      </c>
      <c r="CZ288" s="7" t="str">
        <f t="shared" si="474"/>
        <v/>
      </c>
      <c r="DA288" s="7">
        <f t="shared" si="475"/>
        <v>22</v>
      </c>
      <c r="DB288" s="7" t="str">
        <f t="shared" si="476"/>
        <v/>
      </c>
      <c r="DC288" s="7" t="str">
        <f t="shared" si="477"/>
        <v/>
      </c>
      <c r="DD288" s="7" t="str">
        <f t="shared" si="478"/>
        <v/>
      </c>
      <c r="DE288" s="7" t="str">
        <f t="shared" si="479"/>
        <v/>
      </c>
      <c r="DF288" s="7" t="str">
        <f t="shared" si="480"/>
        <v/>
      </c>
      <c r="DG288" s="7" t="str">
        <f t="shared" si="481"/>
        <v/>
      </c>
      <c r="DH288" s="7" t="str">
        <f t="shared" si="482"/>
        <v/>
      </c>
      <c r="DI288" s="65" t="s">
        <v>2</v>
      </c>
      <c r="DJ288" s="309" t="str">
        <f t="shared" si="483"/>
        <v>-</v>
      </c>
      <c r="DK288" s="309" t="str">
        <f t="shared" si="484"/>
        <v>-</v>
      </c>
      <c r="DL288" s="309" t="str">
        <f t="shared" si="485"/>
        <v>-</v>
      </c>
      <c r="DM288" s="309" t="str">
        <f t="shared" si="486"/>
        <v>-</v>
      </c>
      <c r="DN288" s="309" t="str">
        <f t="shared" si="487"/>
        <v>-</v>
      </c>
      <c r="DO288" s="309" t="str">
        <f t="shared" si="488"/>
        <v>-</v>
      </c>
      <c r="DP288" s="309" t="str">
        <f t="shared" si="489"/>
        <v>-</v>
      </c>
      <c r="DQ288" s="309" t="str">
        <f t="shared" si="490"/>
        <v>-</v>
      </c>
      <c r="DR288" s="309" t="str">
        <f t="shared" si="491"/>
        <v>-</v>
      </c>
      <c r="DS288" s="309" t="str">
        <f t="shared" si="492"/>
        <v>-</v>
      </c>
      <c r="DT288" s="309" t="str">
        <f t="shared" si="493"/>
        <v>-</v>
      </c>
      <c r="DU288" s="309" t="str">
        <f t="shared" si="494"/>
        <v>-</v>
      </c>
      <c r="DV288" s="309" t="str">
        <f t="shared" si="495"/>
        <v>-</v>
      </c>
      <c r="DW288" s="309" t="str">
        <f t="shared" si="496"/>
        <v>-</v>
      </c>
      <c r="DX288" s="309" t="str">
        <f t="shared" si="497"/>
        <v>-</v>
      </c>
      <c r="DY288" s="309" t="str">
        <f t="shared" si="498"/>
        <v>-</v>
      </c>
      <c r="DZ288" s="309" t="str">
        <f t="shared" si="499"/>
        <v>-</v>
      </c>
      <c r="EA288" s="309" t="str">
        <f t="shared" si="500"/>
        <v>-</v>
      </c>
      <c r="EB288" s="309" t="str">
        <f t="shared" si="501"/>
        <v>Idomain_inner</v>
      </c>
      <c r="EC288" s="309" t="str">
        <f t="shared" si="502"/>
        <v>-</v>
      </c>
      <c r="ED288" s="309" t="str">
        <f t="shared" si="503"/>
        <v>-</v>
      </c>
      <c r="EE288" s="309" t="str">
        <f t="shared" si="504"/>
        <v>-</v>
      </c>
      <c r="EF288" s="309" t="str">
        <f t="shared" si="505"/>
        <v>-</v>
      </c>
      <c r="EG288" s="309" t="str">
        <f t="shared" si="506"/>
        <v>-</v>
      </c>
      <c r="EH288" s="309" t="str">
        <f t="shared" si="507"/>
        <v>-</v>
      </c>
      <c r="EI288" s="309" t="str">
        <f t="shared" si="508"/>
        <v>-</v>
      </c>
      <c r="EJ288" s="7"/>
      <c r="EK288" s="7"/>
      <c r="EL288" s="7"/>
      <c r="EM288" s="34"/>
      <c r="EN288" s="66" t="str">
        <f t="shared" si="509"/>
        <v>-</v>
      </c>
      <c r="EO288" s="66" t="str">
        <f t="shared" si="510"/>
        <v>-</v>
      </c>
      <c r="EP288" s="66" t="str">
        <f t="shared" si="511"/>
        <v>-</v>
      </c>
      <c r="EQ288" s="66" t="str">
        <f t="shared" si="512"/>
        <v>-</v>
      </c>
      <c r="ER288" s="66" t="str">
        <f t="shared" si="513"/>
        <v>-</v>
      </c>
      <c r="ES288" s="66" t="str">
        <f t="shared" si="514"/>
        <v>-</v>
      </c>
      <c r="ET288" s="66" t="str">
        <f t="shared" si="515"/>
        <v>-</v>
      </c>
      <c r="EU288" s="66" t="str">
        <f t="shared" si="516"/>
        <v>-</v>
      </c>
      <c r="EV288" s="66" t="str">
        <f t="shared" si="517"/>
        <v>-</v>
      </c>
      <c r="EW288" s="66" t="str">
        <f t="shared" si="518"/>
        <v>-</v>
      </c>
      <c r="EX288" s="66" t="str">
        <f t="shared" si="519"/>
        <v>-</v>
      </c>
      <c r="EY288" s="66" t="str">
        <f t="shared" si="520"/>
        <v>-</v>
      </c>
      <c r="EZ288" s="66" t="str">
        <f t="shared" si="521"/>
        <v>-</v>
      </c>
      <c r="FA288" s="66" t="str">
        <f t="shared" si="522"/>
        <v>-</v>
      </c>
      <c r="FB288" s="66" t="str">
        <f t="shared" si="523"/>
        <v>-</v>
      </c>
      <c r="FC288" s="66" t="str">
        <f t="shared" si="524"/>
        <v>-</v>
      </c>
      <c r="FD288" s="66" t="str">
        <f t="shared" si="525"/>
        <v>-</v>
      </c>
      <c r="FE288" s="66" t="str">
        <f t="shared" si="526"/>
        <v>-</v>
      </c>
      <c r="FF288" s="66" t="str">
        <f t="shared" si="527"/>
        <v>2|2x</v>
      </c>
      <c r="FG288" s="66" t="str">
        <f t="shared" si="528"/>
        <v>-</v>
      </c>
      <c r="FH288" s="66" t="str">
        <f t="shared" si="529"/>
        <v>-</v>
      </c>
      <c r="FI288" s="66" t="str">
        <f t="shared" si="530"/>
        <v>-</v>
      </c>
      <c r="FJ288" s="66" t="str">
        <f t="shared" si="531"/>
        <v>-</v>
      </c>
      <c r="FK288" s="66" t="str">
        <f t="shared" si="532"/>
        <v>-</v>
      </c>
      <c r="FL288" s="66" t="str">
        <f t="shared" si="533"/>
        <v>-</v>
      </c>
      <c r="FM288" s="66" t="str">
        <f t="shared" si="534"/>
        <v>-</v>
      </c>
      <c r="FN288" s="7"/>
      <c r="FO288" s="7"/>
      <c r="FP288" s="7"/>
      <c r="FQ288" s="97"/>
      <c r="FR288" s="71"/>
      <c r="FS288" s="7">
        <f>IF(ISNUMBER(INDEX($CI$15:$DI$314,$B288,GC$5)),MAX(FS$14:FS287)+1,0)</f>
        <v>0</v>
      </c>
      <c r="FT288" s="7" t="str">
        <f t="shared" si="535"/>
        <v/>
      </c>
      <c r="FU288" s="7" t="str">
        <f t="shared" si="536"/>
        <v/>
      </c>
      <c r="FV288" s="291">
        <f t="shared" si="537"/>
        <v>274</v>
      </c>
      <c r="FW288" s="291" t="str">
        <f t="shared" si="552"/>
        <v/>
      </c>
      <c r="FX288" s="291"/>
      <c r="FY288" s="85" t="str">
        <f t="shared" si="539"/>
        <v/>
      </c>
      <c r="FZ288" s="338">
        <f t="shared" si="540"/>
        <v>0</v>
      </c>
      <c r="GA288" s="316" t="str">
        <f t="shared" si="541"/>
        <v/>
      </c>
      <c r="GB288" s="28" t="str">
        <f t="shared" si="553"/>
        <v/>
      </c>
      <c r="GC288" s="243"/>
      <c r="GD288" s="72"/>
      <c r="GE288" s="72"/>
      <c r="GF288" s="72"/>
      <c r="GG288" s="72"/>
      <c r="GH288" s="72"/>
      <c r="GI288" s="72"/>
      <c r="GJ288" s="72"/>
      <c r="GK288" s="72"/>
      <c r="GL288" s="72"/>
      <c r="GM288" s="72"/>
      <c r="GN288" s="72"/>
      <c r="GO288" s="72"/>
      <c r="GP288" s="72"/>
      <c r="GQ288" s="72"/>
      <c r="GR288" s="339" t="str">
        <f>IF(ISNUMBER(IF288),INDEX($GA$15:$GA$313,MATCH(IF288,$IE$15:$IE$190,0),1),"")</f>
        <v/>
      </c>
      <c r="GS288" s="341" t="str">
        <f t="shared" si="543"/>
        <v/>
      </c>
      <c r="GT288" s="340" t="str">
        <f t="shared" si="544"/>
        <v/>
      </c>
      <c r="GU288" s="72"/>
      <c r="GV288" s="72"/>
      <c r="GW288" s="72"/>
      <c r="GX288" s="72"/>
      <c r="GY288" s="72"/>
      <c r="GZ288" s="71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293">
        <f>IF(HA288&lt;&gt;"",MAX(HN$14:HN287)+1,0)</f>
        <v>0</v>
      </c>
      <c r="HO288" s="293">
        <f>IF(HB288&lt;&gt;"",MAX(HO$14:HO287)+1,0)</f>
        <v>0</v>
      </c>
      <c r="HP288" s="293">
        <f>IF(HC288&lt;&gt;"",MAX(HP$14:HP287)+1,0)</f>
        <v>0</v>
      </c>
      <c r="HQ288" s="293">
        <f>IF(HD288&lt;&gt;"",MAX(HQ$14:HQ287)+1,0)</f>
        <v>0</v>
      </c>
      <c r="HR288" s="293">
        <f>IF(HE288&lt;&gt;"",MAX(HR$14:HR287)+1,0)</f>
        <v>0</v>
      </c>
      <c r="HS288" s="293">
        <f>IF(HF288&lt;&gt;"",MAX(HS$14:HS287)+1,0)</f>
        <v>0</v>
      </c>
      <c r="HT288" s="293">
        <f>IF(HG288&lt;&gt;"",MAX(HT$14:HT287)+1,0)</f>
        <v>0</v>
      </c>
      <c r="HU288" s="293">
        <f>IF(HH288&lt;&gt;"",MAX(HU$14:HU287)+1,0)</f>
        <v>0</v>
      </c>
      <c r="HV288" s="293">
        <f>IF(HI288&lt;&gt;"",MAX(HV$14:HV287)+1,0)</f>
        <v>0</v>
      </c>
      <c r="HW288" s="293">
        <f>IF(HJ288&lt;&gt;"",MAX(HW$14:HW287)+1,0)</f>
        <v>0</v>
      </c>
      <c r="HX288" s="293">
        <f>IF(HK288&lt;&gt;"",MAX(HX$14:HX287)+1,0)</f>
        <v>0</v>
      </c>
      <c r="HY288" s="293">
        <f>IF(HL288&lt;&gt;"",MAX(HY$14:HY287)+1,0)</f>
        <v>0</v>
      </c>
      <c r="HZ288" s="75" t="str">
        <f t="shared" si="545"/>
        <v/>
      </c>
      <c r="IA288" s="75" t="str">
        <f t="shared" si="546"/>
        <v/>
      </c>
      <c r="IB288" s="75" t="str">
        <f t="shared" si="547"/>
        <v/>
      </c>
      <c r="IC288" s="75" t="str">
        <f t="shared" si="548"/>
        <v/>
      </c>
      <c r="ID288" s="395" t="str">
        <f t="shared" si="549"/>
        <v/>
      </c>
      <c r="IE288" s="394">
        <f>IF(ISNUMBER(MATCH(GA288,$IC$15:$IC$313,0)),0,MAX(IE$14:IE287)+1)</f>
        <v>0</v>
      </c>
      <c r="IF288" s="394" t="str">
        <f t="shared" si="550"/>
        <v/>
      </c>
      <c r="IG288" s="383"/>
      <c r="IH288" s="80"/>
      <c r="II288" s="19"/>
      <c r="IJ288" s="282"/>
      <c r="IK288" s="71"/>
      <c r="IL288" s="19"/>
      <c r="IM288" s="19"/>
      <c r="IN288" s="19"/>
      <c r="IO288" s="19"/>
      <c r="IP288" s="19"/>
      <c r="IQ288" s="19"/>
      <c r="IR288" s="19"/>
      <c r="IS288" s="19"/>
      <c r="IT288" s="19"/>
      <c r="IU288" s="19"/>
      <c r="IV288" s="19"/>
      <c r="IW288" s="19"/>
      <c r="IX288" s="19"/>
      <c r="IY288" s="19"/>
      <c r="IZ288" s="19"/>
      <c r="JW288" s="71"/>
      <c r="JX288" s="293" t="str">
        <f>IF(AND(ISNUMBER(JX$14),ISNUMBER(MATCH($IC288,DJ$15:DJ$313,0))),$IC288,"")</f>
        <v/>
      </c>
      <c r="JY288" s="293" t="str">
        <f>IF(AND(ISNUMBER(JY$14),ISNUMBER(MATCH($IC288,DK$15:DK$313,0))),$IC288,"")</f>
        <v/>
      </c>
      <c r="JZ288" s="293" t="str">
        <f>IF(AND(ISNUMBER(JZ$14),ISNUMBER(MATCH($IC288,DL$15:DL$313,0))),$IC288,"")</f>
        <v/>
      </c>
      <c r="KA288" s="293" t="str">
        <f>IF(AND(ISNUMBER(KA$14),ISNUMBER(MATCH($IC288,DM$15:DM$313,0))),$IC288,"")</f>
        <v/>
      </c>
      <c r="KB288" s="293" t="str">
        <f>IF(AND(ISNUMBER(KB$14),ISNUMBER(MATCH($IC288,DN$15:DN$313,0))),$IC288,"")</f>
        <v/>
      </c>
      <c r="KC288" s="293" t="str">
        <f>IF(AND(ISNUMBER(KC$14),ISNUMBER(MATCH($IC288,DO$15:DO$313,0))),$IC288,"")</f>
        <v/>
      </c>
      <c r="KD288" s="293" t="str">
        <f>IF(AND(ISNUMBER(KD$14),ISNUMBER(MATCH($IC288,DP$15:DP$313,0))),$IC288,"")</f>
        <v/>
      </c>
      <c r="KE288" s="293" t="str">
        <f>IF(AND(ISNUMBER(KE$14),ISNUMBER(MATCH($IC288,DQ$15:DQ$313,0))),$IC288,"")</f>
        <v/>
      </c>
      <c r="KF288" s="293" t="str">
        <f>IF(AND(ISNUMBER(KF$14),ISNUMBER(MATCH($IC288,DR$15:DR$313,0))),$IC288,"")</f>
        <v/>
      </c>
      <c r="KG288" s="293" t="str">
        <f>IF(AND(ISNUMBER(KG$14),ISNUMBER(MATCH($IC288,DS$15:DS$313,0))),$IC288,"")</f>
        <v/>
      </c>
      <c r="KH288" s="293" t="str">
        <f>IF(AND(ISNUMBER(KH$14),ISNUMBER(MATCH($IC288,DT$15:DT$313,0))),$IC288,"")</f>
        <v/>
      </c>
      <c r="KI288" s="293" t="str">
        <f>IF(AND(ISNUMBER(KI$14),ISNUMBER(MATCH($IC288,DU$15:DU$313,0))),$IC288,"")</f>
        <v/>
      </c>
      <c r="KJ288" s="293" t="str">
        <f>IF(AND(ISNUMBER(KJ$14),ISNUMBER(MATCH($IC288,DV$15:DV$313,0))),$IC288,"")</f>
        <v/>
      </c>
      <c r="KK288" s="293" t="str">
        <f>IF(AND(ISNUMBER(KK$14),ISNUMBER(MATCH($IC288,DW$15:DW$313,0))),$IC288,"")</f>
        <v/>
      </c>
      <c r="KL288" s="293" t="str">
        <f>IF(AND(ISNUMBER(KL$14),ISNUMBER(MATCH($IC288,DX$15:DX$313,0))),$IC288,"")</f>
        <v/>
      </c>
      <c r="KM288" s="293" t="str">
        <f>IF(AND(ISNUMBER(KM$14),ISNUMBER(MATCH($IC288,DY$15:DY$313,0))),$IC288,"")</f>
        <v/>
      </c>
      <c r="KN288" s="293" t="str">
        <f>IF(AND(ISNUMBER(KN$14),ISNUMBER(MATCH($IC288,DZ$15:DZ$313,0))),$IC288,"")</f>
        <v/>
      </c>
      <c r="KO288" s="293" t="str">
        <f>IF(AND(ISNUMBER(KO$14),ISNUMBER(MATCH($IC288,EA$15:EA$313,0))),$IC288,"")</f>
        <v/>
      </c>
      <c r="KP288" s="293" t="str">
        <f>IF(AND(ISNUMBER(KP$14),ISNUMBER(MATCH($IC288,EB$15:EB$313,0))),$IC288,"")</f>
        <v/>
      </c>
      <c r="KQ288" s="293" t="str">
        <f>IF(AND(ISNUMBER(KQ$14),ISNUMBER(MATCH($IC288,EC$15:EC$313,0))),$IC288,"")</f>
        <v/>
      </c>
      <c r="KR288" s="293" t="str">
        <f>IF(AND(ISNUMBER(KR$14),ISNUMBER(MATCH($IC288,ED$15:ED$313,0))),$IC288,"")</f>
        <v/>
      </c>
      <c r="KS288" s="293" t="str">
        <f>IF(AND(ISNUMBER(KS$14),ISNUMBER(MATCH($IC288,EE$15:EE$313,0))),$IC288,"")</f>
        <v/>
      </c>
      <c r="KT288" s="293" t="str">
        <f>IF(AND(ISNUMBER(KT$14),ISNUMBER(MATCH($IC288,EF$15:EF$313,0))),$IC288,"")</f>
        <v/>
      </c>
      <c r="KU288" s="293" t="str">
        <f>IF(AND(ISNUMBER(KU$14),ISNUMBER(MATCH($IC288,EG$15:EG$313,0))),$IC288,"")</f>
        <v/>
      </c>
      <c r="KV288" s="293" t="str">
        <f>IF(AND(ISNUMBER(KV$14),ISNUMBER(MATCH($IC288,EH$15:EH$313,0))),$IC288,"")</f>
        <v/>
      </c>
      <c r="KW288" s="293" t="str">
        <f>IF(AND(ISNUMBER(KW$14),ISNUMBER(MATCH($IC288,EI$15:EI$313,0))),$IC288,"")</f>
        <v/>
      </c>
      <c r="KX288" s="293" t="str">
        <f>IF(AND(ISNUMBER(KX$14),ISNUMBER(MATCH($IC288,EJ$15:EJ$313,0))),$IC288,"")</f>
        <v/>
      </c>
      <c r="KY288" s="293" t="str">
        <f>IF(AND(ISNUMBER(KY$14),ISNUMBER(MATCH($IC288,EK$15:EK$313,0))),$IC288,"")</f>
        <v/>
      </c>
      <c r="KZ288" s="293"/>
      <c r="LA288" s="293"/>
      <c r="LB288" s="293"/>
      <c r="LC288" s="75">
        <f>COUNTIF(JX288:KY288,"="&amp;IC288)</f>
        <v>0</v>
      </c>
      <c r="LD288" s="71"/>
      <c r="LE288" s="71"/>
      <c r="LF288" s="71"/>
      <c r="LG288" s="71"/>
      <c r="LH288" s="71"/>
      <c r="LI288" s="71"/>
      <c r="LJ288" s="71"/>
      <c r="LK288" s="71"/>
      <c r="LL288" s="71"/>
      <c r="LM288" s="71"/>
      <c r="LN288" s="71"/>
      <c r="LO288" s="71"/>
      <c r="LP288" s="71"/>
      <c r="LQ288" s="71"/>
    </row>
    <row r="289" spans="1:329" ht="6.75" customHeight="1" x14ac:dyDescent="0.25">
      <c r="A289" s="80"/>
      <c r="B289" s="305">
        <f t="shared" si="551"/>
        <v>275</v>
      </c>
      <c r="C289" s="86" t="s">
        <v>856</v>
      </c>
      <c r="D289" s="207" t="s">
        <v>869</v>
      </c>
      <c r="E289" s="71"/>
      <c r="F289" s="260"/>
      <c r="G289" s="261"/>
      <c r="H289" s="262"/>
      <c r="I289" s="260"/>
      <c r="J289" s="261"/>
      <c r="K289" s="262"/>
      <c r="L289" s="260"/>
      <c r="M289" s="261"/>
      <c r="N289" s="262"/>
      <c r="O289" s="260"/>
      <c r="P289" s="261"/>
      <c r="Q289" s="262"/>
      <c r="R289" s="260"/>
      <c r="S289" s="261"/>
      <c r="T289" s="262"/>
      <c r="U289" s="260"/>
      <c r="V289" s="261"/>
      <c r="W289" s="262"/>
      <c r="X289" s="260"/>
      <c r="Y289" s="261"/>
      <c r="Z289" s="262"/>
      <c r="AA289" s="260"/>
      <c r="AB289" s="261"/>
      <c r="AC289" s="262"/>
      <c r="AD289" s="260"/>
      <c r="AE289" s="261"/>
      <c r="AF289" s="262"/>
      <c r="AG289" s="260"/>
      <c r="AH289" s="261"/>
      <c r="AI289" s="262"/>
      <c r="AJ289" s="260"/>
      <c r="AK289" s="261"/>
      <c r="AL289" s="262"/>
      <c r="AM289" s="260"/>
      <c r="AN289" s="261"/>
      <c r="AO289" s="262"/>
      <c r="AP289" s="283"/>
      <c r="AQ289" s="356"/>
      <c r="AR289" s="351"/>
      <c r="AS289" s="283"/>
      <c r="AT289" s="356"/>
      <c r="AU289" s="351"/>
      <c r="AV289" s="260"/>
      <c r="AW289" s="261"/>
      <c r="AX289" s="262"/>
      <c r="AY289" s="260"/>
      <c r="AZ289" s="261"/>
      <c r="BA289" s="262"/>
      <c r="BB289" s="260"/>
      <c r="BC289" s="261"/>
      <c r="BD289" s="262"/>
      <c r="BE289" s="260"/>
      <c r="BF289" s="261"/>
      <c r="BG289" s="262"/>
      <c r="BH289" s="260"/>
      <c r="BI289" s="261"/>
      <c r="BJ289" s="262"/>
      <c r="BK289" s="260"/>
      <c r="BL289" s="261"/>
      <c r="BM289" s="262"/>
      <c r="BN289" s="260"/>
      <c r="BO289" s="261"/>
      <c r="BP289" s="262"/>
      <c r="BQ289" s="260"/>
      <c r="BR289" s="261"/>
      <c r="BS289" s="262"/>
      <c r="BT289" s="260"/>
      <c r="BU289" s="261"/>
      <c r="BV289" s="262"/>
      <c r="BW289" s="260"/>
      <c r="BX289" s="261"/>
      <c r="BY289" s="262"/>
      <c r="BZ289" s="260"/>
      <c r="CA289" s="261"/>
      <c r="CB289" s="262"/>
      <c r="CC289" s="260"/>
      <c r="CD289" s="261"/>
      <c r="CE289" s="262"/>
      <c r="CF289" s="376" t="s">
        <v>2</v>
      </c>
      <c r="CG289" s="229"/>
      <c r="CH289" s="230"/>
      <c r="CI289" s="7" t="str">
        <f t="shared" si="457"/>
        <v/>
      </c>
      <c r="CJ289" s="7" t="str">
        <f t="shared" si="458"/>
        <v/>
      </c>
      <c r="CK289" s="7" t="str">
        <f t="shared" si="459"/>
        <v/>
      </c>
      <c r="CL289" s="7" t="str">
        <f t="shared" si="460"/>
        <v/>
      </c>
      <c r="CM289" s="7" t="str">
        <f t="shared" si="461"/>
        <v/>
      </c>
      <c r="CN289" s="7" t="str">
        <f t="shared" si="462"/>
        <v/>
      </c>
      <c r="CO289" s="7" t="str">
        <f t="shared" si="463"/>
        <v/>
      </c>
      <c r="CP289" s="7" t="str">
        <f t="shared" si="464"/>
        <v/>
      </c>
      <c r="CQ289" s="7" t="str">
        <f t="shared" si="465"/>
        <v/>
      </c>
      <c r="CR289" s="7" t="str">
        <f t="shared" si="466"/>
        <v/>
      </c>
      <c r="CS289" s="7" t="str">
        <f t="shared" si="467"/>
        <v/>
      </c>
      <c r="CT289" s="7" t="str">
        <f t="shared" si="468"/>
        <v/>
      </c>
      <c r="CU289" s="7" t="str">
        <f t="shared" si="469"/>
        <v/>
      </c>
      <c r="CV289" s="7" t="str">
        <f t="shared" si="470"/>
        <v/>
      </c>
      <c r="CW289" s="7" t="str">
        <f t="shared" si="471"/>
        <v/>
      </c>
      <c r="CX289" s="7" t="str">
        <f t="shared" si="472"/>
        <v/>
      </c>
      <c r="CY289" s="7" t="str">
        <f t="shared" si="473"/>
        <v/>
      </c>
      <c r="CZ289" s="7" t="str">
        <f t="shared" si="474"/>
        <v/>
      </c>
      <c r="DA289" s="7">
        <f t="shared" si="475"/>
        <v>31</v>
      </c>
      <c r="DB289" s="7" t="str">
        <f t="shared" si="476"/>
        <v/>
      </c>
      <c r="DC289" s="7" t="str">
        <f t="shared" si="477"/>
        <v/>
      </c>
      <c r="DD289" s="7" t="str">
        <f t="shared" si="478"/>
        <v/>
      </c>
      <c r="DE289" s="7" t="str">
        <f t="shared" si="479"/>
        <v/>
      </c>
      <c r="DF289" s="7" t="str">
        <f t="shared" si="480"/>
        <v/>
      </c>
      <c r="DG289" s="7" t="str">
        <f t="shared" si="481"/>
        <v/>
      </c>
      <c r="DH289" s="7" t="str">
        <f t="shared" si="482"/>
        <v/>
      </c>
      <c r="DI289" s="65" t="s">
        <v>2</v>
      </c>
      <c r="DJ289" s="309" t="str">
        <f t="shared" si="483"/>
        <v>-</v>
      </c>
      <c r="DK289" s="309" t="str">
        <f t="shared" si="484"/>
        <v>-</v>
      </c>
      <c r="DL289" s="309" t="str">
        <f t="shared" si="485"/>
        <v>-</v>
      </c>
      <c r="DM289" s="309" t="str">
        <f t="shared" si="486"/>
        <v>-</v>
      </c>
      <c r="DN289" s="309" t="str">
        <f t="shared" si="487"/>
        <v>-</v>
      </c>
      <c r="DO289" s="309" t="str">
        <f t="shared" si="488"/>
        <v>-</v>
      </c>
      <c r="DP289" s="309" t="str">
        <f t="shared" si="489"/>
        <v>-</v>
      </c>
      <c r="DQ289" s="309" t="str">
        <f t="shared" si="490"/>
        <v>-</v>
      </c>
      <c r="DR289" s="309" t="str">
        <f t="shared" si="491"/>
        <v>-</v>
      </c>
      <c r="DS289" s="309" t="str">
        <f t="shared" si="492"/>
        <v>-</v>
      </c>
      <c r="DT289" s="309" t="str">
        <f t="shared" si="493"/>
        <v>-</v>
      </c>
      <c r="DU289" s="309" t="str">
        <f t="shared" si="494"/>
        <v>-</v>
      </c>
      <c r="DV289" s="309" t="str">
        <f t="shared" si="495"/>
        <v>-</v>
      </c>
      <c r="DW289" s="309" t="str">
        <f t="shared" si="496"/>
        <v>-</v>
      </c>
      <c r="DX289" s="309" t="str">
        <f t="shared" si="497"/>
        <v>-</v>
      </c>
      <c r="DY289" s="309" t="str">
        <f t="shared" si="498"/>
        <v>-</v>
      </c>
      <c r="DZ289" s="309" t="str">
        <f t="shared" si="499"/>
        <v>-</v>
      </c>
      <c r="EA289" s="309" t="str">
        <f t="shared" si="500"/>
        <v>-</v>
      </c>
      <c r="EB289" s="309" t="str">
        <f t="shared" si="501"/>
        <v>xorigin</v>
      </c>
      <c r="EC289" s="309" t="str">
        <f t="shared" si="502"/>
        <v>-</v>
      </c>
      <c r="ED289" s="309" t="str">
        <f t="shared" si="503"/>
        <v>-</v>
      </c>
      <c r="EE289" s="309" t="str">
        <f t="shared" si="504"/>
        <v>-</v>
      </c>
      <c r="EF289" s="309" t="str">
        <f t="shared" si="505"/>
        <v>-</v>
      </c>
      <c r="EG289" s="309" t="str">
        <f t="shared" si="506"/>
        <v>-</v>
      </c>
      <c r="EH289" s="309" t="str">
        <f t="shared" si="507"/>
        <v>-</v>
      </c>
      <c r="EI289" s="309" t="str">
        <f t="shared" si="508"/>
        <v>-</v>
      </c>
      <c r="EJ289" s="7"/>
      <c r="EK289" s="7"/>
      <c r="EL289" s="7"/>
      <c r="EM289" s="34"/>
      <c r="EN289" s="66" t="str">
        <f t="shared" si="509"/>
        <v>-</v>
      </c>
      <c r="EO289" s="66" t="str">
        <f t="shared" si="510"/>
        <v>-</v>
      </c>
      <c r="EP289" s="66" t="str">
        <f t="shared" si="511"/>
        <v>-</v>
      </c>
      <c r="EQ289" s="66" t="str">
        <f t="shared" si="512"/>
        <v>-</v>
      </c>
      <c r="ER289" s="66" t="str">
        <f t="shared" si="513"/>
        <v>-</v>
      </c>
      <c r="ES289" s="66" t="str">
        <f t="shared" si="514"/>
        <v>-</v>
      </c>
      <c r="ET289" s="66" t="str">
        <f t="shared" si="515"/>
        <v>-</v>
      </c>
      <c r="EU289" s="66" t="str">
        <f t="shared" si="516"/>
        <v>-</v>
      </c>
      <c r="EV289" s="66" t="str">
        <f t="shared" si="517"/>
        <v>-</v>
      </c>
      <c r="EW289" s="66" t="str">
        <f t="shared" si="518"/>
        <v>-</v>
      </c>
      <c r="EX289" s="66" t="str">
        <f t="shared" si="519"/>
        <v>-</v>
      </c>
      <c r="EY289" s="66" t="str">
        <f t="shared" si="520"/>
        <v>-</v>
      </c>
      <c r="EZ289" s="66" t="str">
        <f t="shared" si="521"/>
        <v>-</v>
      </c>
      <c r="FA289" s="66" t="str">
        <f t="shared" si="522"/>
        <v>-</v>
      </c>
      <c r="FB289" s="66" t="str">
        <f t="shared" si="523"/>
        <v>-</v>
      </c>
      <c r="FC289" s="66" t="str">
        <f t="shared" si="524"/>
        <v>-</v>
      </c>
      <c r="FD289" s="66" t="str">
        <f t="shared" si="525"/>
        <v>-</v>
      </c>
      <c r="FE289" s="66" t="str">
        <f t="shared" si="526"/>
        <v>-</v>
      </c>
      <c r="FF289" s="66">
        <f t="shared" si="527"/>
        <v>200</v>
      </c>
      <c r="FG289" s="66" t="str">
        <f t="shared" si="528"/>
        <v>-</v>
      </c>
      <c r="FH289" s="66" t="str">
        <f t="shared" si="529"/>
        <v>-</v>
      </c>
      <c r="FI289" s="66" t="str">
        <f t="shared" si="530"/>
        <v>-</v>
      </c>
      <c r="FJ289" s="66" t="str">
        <f t="shared" si="531"/>
        <v>-</v>
      </c>
      <c r="FK289" s="66" t="str">
        <f t="shared" si="532"/>
        <v>-</v>
      </c>
      <c r="FL289" s="66" t="str">
        <f t="shared" si="533"/>
        <v>-</v>
      </c>
      <c r="FM289" s="66" t="str">
        <f t="shared" si="534"/>
        <v>-</v>
      </c>
      <c r="FN289" s="7"/>
      <c r="FO289" s="7"/>
      <c r="FP289" s="7"/>
      <c r="FQ289" s="97"/>
      <c r="FR289" s="71"/>
      <c r="FS289" s="7">
        <f>IF(ISNUMBER(INDEX($CI$15:$DI$314,$B289,GC$5)),MAX(FS$14:FS288)+1,0)</f>
        <v>0</v>
      </c>
      <c r="FT289" s="7" t="str">
        <f t="shared" si="535"/>
        <v/>
      </c>
      <c r="FU289" s="7" t="str">
        <f t="shared" si="536"/>
        <v/>
      </c>
      <c r="FV289" s="291">
        <f t="shared" si="537"/>
        <v>275</v>
      </c>
      <c r="FW289" s="291" t="str">
        <f t="shared" si="552"/>
        <v/>
      </c>
      <c r="FX289" s="291"/>
      <c r="FY289" s="85" t="str">
        <f t="shared" si="539"/>
        <v/>
      </c>
      <c r="FZ289" s="338">
        <f t="shared" si="540"/>
        <v>0</v>
      </c>
      <c r="GA289" s="316" t="str">
        <f t="shared" si="541"/>
        <v/>
      </c>
      <c r="GB289" s="28" t="str">
        <f t="shared" si="553"/>
        <v/>
      </c>
      <c r="GC289" s="243"/>
      <c r="GD289" s="72"/>
      <c r="GE289" s="72"/>
      <c r="GF289" s="72"/>
      <c r="GG289" s="72"/>
      <c r="GH289" s="72"/>
      <c r="GI289" s="72"/>
      <c r="GJ289" s="72"/>
      <c r="GK289" s="72"/>
      <c r="GL289" s="72"/>
      <c r="GM289" s="72"/>
      <c r="GN289" s="72"/>
      <c r="GO289" s="72"/>
      <c r="GP289" s="72"/>
      <c r="GQ289" s="72"/>
      <c r="GR289" s="339" t="str">
        <f>IF(ISNUMBER(IF289),INDEX($GA$15:$GA$313,MATCH(IF289,$IE$15:$IE$190,0),1),"")</f>
        <v/>
      </c>
      <c r="GS289" s="341" t="str">
        <f t="shared" si="543"/>
        <v/>
      </c>
      <c r="GT289" s="340" t="str">
        <f t="shared" si="544"/>
        <v/>
      </c>
      <c r="GU289" s="72"/>
      <c r="GV289" s="72"/>
      <c r="GW289" s="72"/>
      <c r="GX289" s="72"/>
      <c r="GY289" s="72"/>
      <c r="GZ289" s="71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293">
        <f>IF(HA289&lt;&gt;"",MAX(HN$14:HN288)+1,0)</f>
        <v>0</v>
      </c>
      <c r="HO289" s="293">
        <f>IF(HB289&lt;&gt;"",MAX(HO$14:HO288)+1,0)</f>
        <v>0</v>
      </c>
      <c r="HP289" s="293">
        <f>IF(HC289&lt;&gt;"",MAX(HP$14:HP288)+1,0)</f>
        <v>0</v>
      </c>
      <c r="HQ289" s="293">
        <f>IF(HD289&lt;&gt;"",MAX(HQ$14:HQ288)+1,0)</f>
        <v>0</v>
      </c>
      <c r="HR289" s="293">
        <f>IF(HE289&lt;&gt;"",MAX(HR$14:HR288)+1,0)</f>
        <v>0</v>
      </c>
      <c r="HS289" s="293">
        <f>IF(HF289&lt;&gt;"",MAX(HS$14:HS288)+1,0)</f>
        <v>0</v>
      </c>
      <c r="HT289" s="293">
        <f>IF(HG289&lt;&gt;"",MAX(HT$14:HT288)+1,0)</f>
        <v>0</v>
      </c>
      <c r="HU289" s="293">
        <f>IF(HH289&lt;&gt;"",MAX(HU$14:HU288)+1,0)</f>
        <v>0</v>
      </c>
      <c r="HV289" s="293">
        <f>IF(HI289&lt;&gt;"",MAX(HV$14:HV288)+1,0)</f>
        <v>0</v>
      </c>
      <c r="HW289" s="293">
        <f>IF(HJ289&lt;&gt;"",MAX(HW$14:HW288)+1,0)</f>
        <v>0</v>
      </c>
      <c r="HX289" s="293">
        <f>IF(HK289&lt;&gt;"",MAX(HX$14:HX288)+1,0)</f>
        <v>0</v>
      </c>
      <c r="HY289" s="293">
        <f>IF(HL289&lt;&gt;"",MAX(HY$14:HY288)+1,0)</f>
        <v>0</v>
      </c>
      <c r="HZ289" s="75" t="str">
        <f t="shared" si="545"/>
        <v/>
      </c>
      <c r="IA289" s="75" t="str">
        <f t="shared" si="546"/>
        <v/>
      </c>
      <c r="IB289" s="75" t="str">
        <f t="shared" si="547"/>
        <v/>
      </c>
      <c r="IC289" s="75" t="str">
        <f t="shared" si="548"/>
        <v/>
      </c>
      <c r="ID289" s="395" t="str">
        <f t="shared" si="549"/>
        <v/>
      </c>
      <c r="IE289" s="394">
        <f>IF(ISNUMBER(MATCH(GA289,$IC$15:$IC$313,0)),0,MAX(IE$14:IE288)+1)</f>
        <v>0</v>
      </c>
      <c r="IF289" s="394" t="str">
        <f t="shared" si="550"/>
        <v/>
      </c>
      <c r="IG289" s="383"/>
      <c r="IH289" s="80"/>
      <c r="II289" s="19"/>
      <c r="IJ289" s="282"/>
      <c r="IK289" s="71"/>
      <c r="IL289" s="19"/>
      <c r="IM289" s="19"/>
      <c r="IN289" s="19"/>
      <c r="IO289" s="19"/>
      <c r="IP289" s="19"/>
      <c r="IQ289" s="19"/>
      <c r="IR289" s="19"/>
      <c r="IS289" s="19"/>
      <c r="IT289" s="19"/>
      <c r="IU289" s="19"/>
      <c r="IV289" s="19"/>
      <c r="IW289" s="19"/>
      <c r="IX289" s="19"/>
      <c r="IY289" s="19"/>
      <c r="IZ289" s="19"/>
      <c r="JW289" s="71"/>
      <c r="JX289" s="293" t="str">
        <f>IF(AND(ISNUMBER(JX$14),ISNUMBER(MATCH($IC289,DJ$15:DJ$313,0))),$IC289,"")</f>
        <v/>
      </c>
      <c r="JY289" s="293" t="str">
        <f>IF(AND(ISNUMBER(JY$14),ISNUMBER(MATCH($IC289,DK$15:DK$313,0))),$IC289,"")</f>
        <v/>
      </c>
      <c r="JZ289" s="293" t="str">
        <f>IF(AND(ISNUMBER(JZ$14),ISNUMBER(MATCH($IC289,DL$15:DL$313,0))),$IC289,"")</f>
        <v/>
      </c>
      <c r="KA289" s="293" t="str">
        <f>IF(AND(ISNUMBER(KA$14),ISNUMBER(MATCH($IC289,DM$15:DM$313,0))),$IC289,"")</f>
        <v/>
      </c>
      <c r="KB289" s="293" t="str">
        <f>IF(AND(ISNUMBER(KB$14),ISNUMBER(MATCH($IC289,DN$15:DN$313,0))),$IC289,"")</f>
        <v/>
      </c>
      <c r="KC289" s="293" t="str">
        <f>IF(AND(ISNUMBER(KC$14),ISNUMBER(MATCH($IC289,DO$15:DO$313,0))),$IC289,"")</f>
        <v/>
      </c>
      <c r="KD289" s="293" t="str">
        <f>IF(AND(ISNUMBER(KD$14),ISNUMBER(MATCH($IC289,DP$15:DP$313,0))),$IC289,"")</f>
        <v/>
      </c>
      <c r="KE289" s="293" t="str">
        <f>IF(AND(ISNUMBER(KE$14),ISNUMBER(MATCH($IC289,DQ$15:DQ$313,0))),$IC289,"")</f>
        <v/>
      </c>
      <c r="KF289" s="293" t="str">
        <f>IF(AND(ISNUMBER(KF$14),ISNUMBER(MATCH($IC289,DR$15:DR$313,0))),$IC289,"")</f>
        <v/>
      </c>
      <c r="KG289" s="293" t="str">
        <f>IF(AND(ISNUMBER(KG$14),ISNUMBER(MATCH($IC289,DS$15:DS$313,0))),$IC289,"")</f>
        <v/>
      </c>
      <c r="KH289" s="293" t="str">
        <f>IF(AND(ISNUMBER(KH$14),ISNUMBER(MATCH($IC289,DT$15:DT$313,0))),$IC289,"")</f>
        <v/>
      </c>
      <c r="KI289" s="293" t="str">
        <f>IF(AND(ISNUMBER(KI$14),ISNUMBER(MATCH($IC289,DU$15:DU$313,0))),$IC289,"")</f>
        <v/>
      </c>
      <c r="KJ289" s="293" t="str">
        <f>IF(AND(ISNUMBER(KJ$14),ISNUMBER(MATCH($IC289,DV$15:DV$313,0))),$IC289,"")</f>
        <v/>
      </c>
      <c r="KK289" s="293" t="str">
        <f>IF(AND(ISNUMBER(KK$14),ISNUMBER(MATCH($IC289,DW$15:DW$313,0))),$IC289,"")</f>
        <v/>
      </c>
      <c r="KL289" s="293" t="str">
        <f>IF(AND(ISNUMBER(KL$14),ISNUMBER(MATCH($IC289,DX$15:DX$313,0))),$IC289,"")</f>
        <v/>
      </c>
      <c r="KM289" s="293" t="str">
        <f>IF(AND(ISNUMBER(KM$14),ISNUMBER(MATCH($IC289,DY$15:DY$313,0))),$IC289,"")</f>
        <v/>
      </c>
      <c r="KN289" s="293" t="str">
        <f>IF(AND(ISNUMBER(KN$14),ISNUMBER(MATCH($IC289,DZ$15:DZ$313,0))),$IC289,"")</f>
        <v/>
      </c>
      <c r="KO289" s="293" t="str">
        <f>IF(AND(ISNUMBER(KO$14),ISNUMBER(MATCH($IC289,EA$15:EA$313,0))),$IC289,"")</f>
        <v/>
      </c>
      <c r="KP289" s="293" t="str">
        <f>IF(AND(ISNUMBER(KP$14),ISNUMBER(MATCH($IC289,EB$15:EB$313,0))),$IC289,"")</f>
        <v/>
      </c>
      <c r="KQ289" s="293" t="str">
        <f>IF(AND(ISNUMBER(KQ$14),ISNUMBER(MATCH($IC289,EC$15:EC$313,0))),$IC289,"")</f>
        <v/>
      </c>
      <c r="KR289" s="293" t="str">
        <f>IF(AND(ISNUMBER(KR$14),ISNUMBER(MATCH($IC289,ED$15:ED$313,0))),$IC289,"")</f>
        <v/>
      </c>
      <c r="KS289" s="293" t="str">
        <f>IF(AND(ISNUMBER(KS$14),ISNUMBER(MATCH($IC289,EE$15:EE$313,0))),$IC289,"")</f>
        <v/>
      </c>
      <c r="KT289" s="293" t="str">
        <f>IF(AND(ISNUMBER(KT$14),ISNUMBER(MATCH($IC289,EF$15:EF$313,0))),$IC289,"")</f>
        <v/>
      </c>
      <c r="KU289" s="293" t="str">
        <f>IF(AND(ISNUMBER(KU$14),ISNUMBER(MATCH($IC289,EG$15:EG$313,0))),$IC289,"")</f>
        <v/>
      </c>
      <c r="KV289" s="293" t="str">
        <f>IF(AND(ISNUMBER(KV$14),ISNUMBER(MATCH($IC289,EH$15:EH$313,0))),$IC289,"")</f>
        <v/>
      </c>
      <c r="KW289" s="293" t="str">
        <f>IF(AND(ISNUMBER(KW$14),ISNUMBER(MATCH($IC289,EI$15:EI$313,0))),$IC289,"")</f>
        <v/>
      </c>
      <c r="KX289" s="293" t="str">
        <f>IF(AND(ISNUMBER(KX$14),ISNUMBER(MATCH($IC289,EJ$15:EJ$313,0))),$IC289,"")</f>
        <v/>
      </c>
      <c r="KY289" s="293" t="str">
        <f>IF(AND(ISNUMBER(KY$14),ISNUMBER(MATCH($IC289,EK$15:EK$313,0))),$IC289,"")</f>
        <v/>
      </c>
      <c r="KZ289" s="293"/>
      <c r="LA289" s="293"/>
      <c r="LB289" s="293"/>
      <c r="LC289" s="75">
        <f>COUNTIF(JX289:KY289,"="&amp;IC289)</f>
        <v>0</v>
      </c>
      <c r="LD289" s="71"/>
      <c r="LE289" s="71"/>
      <c r="LF289" s="71"/>
      <c r="LG289" s="71"/>
      <c r="LH289" s="71"/>
      <c r="LI289" s="71"/>
      <c r="LJ289" s="71"/>
      <c r="LK289" s="71"/>
      <c r="LL289" s="71"/>
      <c r="LM289" s="71"/>
      <c r="LN289" s="71"/>
      <c r="LO289" s="71"/>
      <c r="LP289" s="71"/>
      <c r="LQ289" s="71"/>
    </row>
    <row r="290" spans="1:329" ht="6.75" customHeight="1" x14ac:dyDescent="0.25">
      <c r="A290" s="80"/>
      <c r="B290" s="305">
        <f t="shared" si="551"/>
        <v>276</v>
      </c>
      <c r="C290" s="207" t="s">
        <v>857</v>
      </c>
      <c r="D290" s="207" t="s">
        <v>870</v>
      </c>
      <c r="E290" s="71"/>
      <c r="F290" s="260"/>
      <c r="G290" s="261"/>
      <c r="H290" s="262"/>
      <c r="I290" s="260"/>
      <c r="J290" s="261"/>
      <c r="K290" s="262"/>
      <c r="L290" s="260"/>
      <c r="M290" s="261"/>
      <c r="N290" s="262"/>
      <c r="O290" s="260"/>
      <c r="P290" s="261"/>
      <c r="Q290" s="262"/>
      <c r="R290" s="260"/>
      <c r="S290" s="261"/>
      <c r="T290" s="262"/>
      <c r="U290" s="260"/>
      <c r="V290" s="261"/>
      <c r="W290" s="262"/>
      <c r="X290" s="260"/>
      <c r="Y290" s="261"/>
      <c r="Z290" s="262"/>
      <c r="AA290" s="260"/>
      <c r="AB290" s="261"/>
      <c r="AC290" s="262"/>
      <c r="AD290" s="260"/>
      <c r="AE290" s="261"/>
      <c r="AF290" s="262"/>
      <c r="AG290" s="260"/>
      <c r="AH290" s="261"/>
      <c r="AI290" s="262"/>
      <c r="AJ290" s="260"/>
      <c r="AK290" s="261"/>
      <c r="AL290" s="262"/>
      <c r="AM290" s="260"/>
      <c r="AN290" s="261"/>
      <c r="AO290" s="262"/>
      <c r="AP290" s="283"/>
      <c r="AQ290" s="356"/>
      <c r="AR290" s="351"/>
      <c r="AS290" s="283"/>
      <c r="AT290" s="356"/>
      <c r="AU290" s="351"/>
      <c r="AV290" s="260"/>
      <c r="AW290" s="261"/>
      <c r="AX290" s="262"/>
      <c r="AY290" s="260"/>
      <c r="AZ290" s="261"/>
      <c r="BA290" s="262"/>
      <c r="BB290" s="260"/>
      <c r="BC290" s="261"/>
      <c r="BD290" s="262"/>
      <c r="BE290" s="260"/>
      <c r="BF290" s="261"/>
      <c r="BG290" s="262"/>
      <c r="BH290" s="260"/>
      <c r="BI290" s="261"/>
      <c r="BJ290" s="262"/>
      <c r="BK290" s="260"/>
      <c r="BL290" s="261"/>
      <c r="BM290" s="262"/>
      <c r="BN290" s="260"/>
      <c r="BO290" s="261"/>
      <c r="BP290" s="262"/>
      <c r="BQ290" s="260"/>
      <c r="BR290" s="261"/>
      <c r="BS290" s="262"/>
      <c r="BT290" s="260"/>
      <c r="BU290" s="261"/>
      <c r="BV290" s="262"/>
      <c r="BW290" s="260"/>
      <c r="BX290" s="261"/>
      <c r="BY290" s="262"/>
      <c r="BZ290" s="260"/>
      <c r="CA290" s="261"/>
      <c r="CB290" s="262"/>
      <c r="CC290" s="260"/>
      <c r="CD290" s="261"/>
      <c r="CE290" s="262"/>
      <c r="CF290" s="376" t="s">
        <v>2</v>
      </c>
      <c r="CG290" s="229"/>
      <c r="CH290" s="230"/>
      <c r="CI290" s="7" t="str">
        <f t="shared" si="457"/>
        <v/>
      </c>
      <c r="CJ290" s="7" t="str">
        <f t="shared" si="458"/>
        <v/>
      </c>
      <c r="CK290" s="7" t="str">
        <f t="shared" si="459"/>
        <v/>
      </c>
      <c r="CL290" s="7" t="str">
        <f t="shared" si="460"/>
        <v/>
      </c>
      <c r="CM290" s="7" t="str">
        <f t="shared" si="461"/>
        <v/>
      </c>
      <c r="CN290" s="7" t="str">
        <f t="shared" si="462"/>
        <v/>
      </c>
      <c r="CO290" s="7" t="str">
        <f t="shared" si="463"/>
        <v/>
      </c>
      <c r="CP290" s="7" t="str">
        <f t="shared" si="464"/>
        <v/>
      </c>
      <c r="CQ290" s="7" t="str">
        <f t="shared" si="465"/>
        <v/>
      </c>
      <c r="CR290" s="7" t="str">
        <f t="shared" si="466"/>
        <v/>
      </c>
      <c r="CS290" s="7" t="str">
        <f t="shared" si="467"/>
        <v/>
      </c>
      <c r="CT290" s="7" t="str">
        <f t="shared" si="468"/>
        <v/>
      </c>
      <c r="CU290" s="7" t="str">
        <f t="shared" si="469"/>
        <v/>
      </c>
      <c r="CV290" s="7" t="str">
        <f t="shared" si="470"/>
        <v/>
      </c>
      <c r="CW290" s="7" t="str">
        <f t="shared" si="471"/>
        <v/>
      </c>
      <c r="CX290" s="7" t="str">
        <f t="shared" si="472"/>
        <v/>
      </c>
      <c r="CY290" s="7" t="str">
        <f t="shared" si="473"/>
        <v/>
      </c>
      <c r="CZ290" s="7" t="str">
        <f t="shared" si="474"/>
        <v/>
      </c>
      <c r="DA290" s="7">
        <f t="shared" si="475"/>
        <v>32</v>
      </c>
      <c r="DB290" s="7" t="str">
        <f t="shared" si="476"/>
        <v/>
      </c>
      <c r="DC290" s="7" t="str">
        <f t="shared" si="477"/>
        <v/>
      </c>
      <c r="DD290" s="7" t="str">
        <f t="shared" si="478"/>
        <v/>
      </c>
      <c r="DE290" s="7" t="str">
        <f t="shared" si="479"/>
        <v/>
      </c>
      <c r="DF290" s="7" t="str">
        <f t="shared" si="480"/>
        <v/>
      </c>
      <c r="DG290" s="7" t="str">
        <f t="shared" si="481"/>
        <v/>
      </c>
      <c r="DH290" s="7" t="str">
        <f t="shared" si="482"/>
        <v/>
      </c>
      <c r="DI290" s="65" t="s">
        <v>2</v>
      </c>
      <c r="DJ290" s="309" t="str">
        <f t="shared" si="483"/>
        <v>-</v>
      </c>
      <c r="DK290" s="309" t="str">
        <f t="shared" si="484"/>
        <v>-</v>
      </c>
      <c r="DL290" s="309" t="str">
        <f t="shared" si="485"/>
        <v>-</v>
      </c>
      <c r="DM290" s="309" t="str">
        <f t="shared" si="486"/>
        <v>-</v>
      </c>
      <c r="DN290" s="309" t="str">
        <f t="shared" si="487"/>
        <v>-</v>
      </c>
      <c r="DO290" s="309" t="str">
        <f t="shared" si="488"/>
        <v>-</v>
      </c>
      <c r="DP290" s="309" t="str">
        <f t="shared" si="489"/>
        <v>-</v>
      </c>
      <c r="DQ290" s="309" t="str">
        <f t="shared" si="490"/>
        <v>-</v>
      </c>
      <c r="DR290" s="309" t="str">
        <f t="shared" si="491"/>
        <v>-</v>
      </c>
      <c r="DS290" s="309" t="str">
        <f t="shared" si="492"/>
        <v>-</v>
      </c>
      <c r="DT290" s="309" t="str">
        <f t="shared" si="493"/>
        <v>-</v>
      </c>
      <c r="DU290" s="309" t="str">
        <f t="shared" si="494"/>
        <v>-</v>
      </c>
      <c r="DV290" s="309" t="str">
        <f t="shared" si="495"/>
        <v>-</v>
      </c>
      <c r="DW290" s="309" t="str">
        <f t="shared" si="496"/>
        <v>-</v>
      </c>
      <c r="DX290" s="309" t="str">
        <f t="shared" si="497"/>
        <v>-</v>
      </c>
      <c r="DY290" s="309" t="str">
        <f t="shared" si="498"/>
        <v>-</v>
      </c>
      <c r="DZ290" s="309" t="str">
        <f t="shared" si="499"/>
        <v>-</v>
      </c>
      <c r="EA290" s="309" t="str">
        <f t="shared" si="500"/>
        <v>-</v>
      </c>
      <c r="EB290" s="309" t="str">
        <f t="shared" si="501"/>
        <v>yorigin</v>
      </c>
      <c r="EC290" s="309" t="str">
        <f t="shared" si="502"/>
        <v>-</v>
      </c>
      <c r="ED290" s="309" t="str">
        <f t="shared" si="503"/>
        <v>-</v>
      </c>
      <c r="EE290" s="309" t="str">
        <f t="shared" si="504"/>
        <v>-</v>
      </c>
      <c r="EF290" s="309" t="str">
        <f t="shared" si="505"/>
        <v>-</v>
      </c>
      <c r="EG290" s="309" t="str">
        <f t="shared" si="506"/>
        <v>-</v>
      </c>
      <c r="EH290" s="309" t="str">
        <f t="shared" si="507"/>
        <v>-</v>
      </c>
      <c r="EI290" s="309" t="str">
        <f t="shared" si="508"/>
        <v>-</v>
      </c>
      <c r="EJ290" s="7"/>
      <c r="EK290" s="7"/>
      <c r="EL290" s="7"/>
      <c r="EM290" s="34"/>
      <c r="EN290" s="66" t="str">
        <f t="shared" si="509"/>
        <v>-</v>
      </c>
      <c r="EO290" s="66" t="str">
        <f t="shared" si="510"/>
        <v>-</v>
      </c>
      <c r="EP290" s="66" t="str">
        <f t="shared" si="511"/>
        <v>-</v>
      </c>
      <c r="EQ290" s="66" t="str">
        <f t="shared" si="512"/>
        <v>-</v>
      </c>
      <c r="ER290" s="66" t="str">
        <f t="shared" si="513"/>
        <v>-</v>
      </c>
      <c r="ES290" s="66" t="str">
        <f t="shared" si="514"/>
        <v>-</v>
      </c>
      <c r="ET290" s="66" t="str">
        <f t="shared" si="515"/>
        <v>-</v>
      </c>
      <c r="EU290" s="66" t="str">
        <f t="shared" si="516"/>
        <v>-</v>
      </c>
      <c r="EV290" s="66" t="str">
        <f t="shared" si="517"/>
        <v>-</v>
      </c>
      <c r="EW290" s="66" t="str">
        <f t="shared" si="518"/>
        <v>-</v>
      </c>
      <c r="EX290" s="66" t="str">
        <f t="shared" si="519"/>
        <v>-</v>
      </c>
      <c r="EY290" s="66" t="str">
        <f t="shared" si="520"/>
        <v>-</v>
      </c>
      <c r="EZ290" s="66" t="str">
        <f t="shared" si="521"/>
        <v>-</v>
      </c>
      <c r="FA290" s="66" t="str">
        <f t="shared" si="522"/>
        <v>-</v>
      </c>
      <c r="FB290" s="66" t="str">
        <f t="shared" si="523"/>
        <v>-</v>
      </c>
      <c r="FC290" s="66" t="str">
        <f t="shared" si="524"/>
        <v>-</v>
      </c>
      <c r="FD290" s="66" t="str">
        <f t="shared" si="525"/>
        <v>-</v>
      </c>
      <c r="FE290" s="66" t="str">
        <f t="shared" si="526"/>
        <v>-</v>
      </c>
      <c r="FF290" s="66">
        <f t="shared" si="527"/>
        <v>200</v>
      </c>
      <c r="FG290" s="66" t="str">
        <f t="shared" si="528"/>
        <v>-</v>
      </c>
      <c r="FH290" s="66" t="str">
        <f t="shared" si="529"/>
        <v>-</v>
      </c>
      <c r="FI290" s="66" t="str">
        <f t="shared" si="530"/>
        <v>-</v>
      </c>
      <c r="FJ290" s="66" t="str">
        <f t="shared" si="531"/>
        <v>-</v>
      </c>
      <c r="FK290" s="66" t="str">
        <f t="shared" si="532"/>
        <v>-</v>
      </c>
      <c r="FL290" s="66" t="str">
        <f t="shared" si="533"/>
        <v>-</v>
      </c>
      <c r="FM290" s="66" t="str">
        <f t="shared" si="534"/>
        <v>-</v>
      </c>
      <c r="FN290" s="7"/>
      <c r="FO290" s="7"/>
      <c r="FP290" s="7"/>
      <c r="FQ290" s="97"/>
      <c r="FR290" s="71"/>
      <c r="FS290" s="7">
        <f>IF(ISNUMBER(INDEX($CI$15:$DI$314,$B290,GC$5)),MAX(FS$14:FS289)+1,0)</f>
        <v>0</v>
      </c>
      <c r="FT290" s="7" t="str">
        <f t="shared" si="535"/>
        <v/>
      </c>
      <c r="FU290" s="7" t="str">
        <f t="shared" si="536"/>
        <v/>
      </c>
      <c r="FV290" s="291">
        <f t="shared" si="537"/>
        <v>276</v>
      </c>
      <c r="FW290" s="291" t="str">
        <f t="shared" si="552"/>
        <v/>
      </c>
      <c r="FX290" s="291"/>
      <c r="FY290" s="85" t="str">
        <f t="shared" si="539"/>
        <v/>
      </c>
      <c r="FZ290" s="338">
        <f t="shared" si="540"/>
        <v>0</v>
      </c>
      <c r="GA290" s="316" t="str">
        <f t="shared" si="541"/>
        <v/>
      </c>
      <c r="GB290" s="28" t="str">
        <f t="shared" si="553"/>
        <v/>
      </c>
      <c r="GC290" s="243"/>
      <c r="GD290" s="72"/>
      <c r="GE290" s="72"/>
      <c r="GF290" s="72"/>
      <c r="GG290" s="72"/>
      <c r="GH290" s="72"/>
      <c r="GI290" s="72"/>
      <c r="GJ290" s="72"/>
      <c r="GK290" s="72"/>
      <c r="GL290" s="72"/>
      <c r="GM290" s="72"/>
      <c r="GN290" s="72"/>
      <c r="GO290" s="72"/>
      <c r="GP290" s="72"/>
      <c r="GQ290" s="72"/>
      <c r="GR290" s="339" t="str">
        <f>IF(ISNUMBER(IF290),INDEX($GA$15:$GA$313,MATCH(IF290,$IE$15:$IE$190,0),1),"")</f>
        <v/>
      </c>
      <c r="GS290" s="341" t="str">
        <f t="shared" si="543"/>
        <v/>
      </c>
      <c r="GT290" s="340" t="str">
        <f t="shared" si="544"/>
        <v/>
      </c>
      <c r="GU290" s="72"/>
      <c r="GV290" s="72"/>
      <c r="GW290" s="72"/>
      <c r="GX290" s="72"/>
      <c r="GY290" s="72"/>
      <c r="GZ290" s="71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293">
        <f>IF(HA290&lt;&gt;"",MAX(HN$14:HN289)+1,0)</f>
        <v>0</v>
      </c>
      <c r="HO290" s="293">
        <f>IF(HB290&lt;&gt;"",MAX(HO$14:HO289)+1,0)</f>
        <v>0</v>
      </c>
      <c r="HP290" s="293">
        <f>IF(HC290&lt;&gt;"",MAX(HP$14:HP289)+1,0)</f>
        <v>0</v>
      </c>
      <c r="HQ290" s="293">
        <f>IF(HD290&lt;&gt;"",MAX(HQ$14:HQ289)+1,0)</f>
        <v>0</v>
      </c>
      <c r="HR290" s="293">
        <f>IF(HE290&lt;&gt;"",MAX(HR$14:HR289)+1,0)</f>
        <v>0</v>
      </c>
      <c r="HS290" s="293">
        <f>IF(HF290&lt;&gt;"",MAX(HS$14:HS289)+1,0)</f>
        <v>0</v>
      </c>
      <c r="HT290" s="293">
        <f>IF(HG290&lt;&gt;"",MAX(HT$14:HT289)+1,0)</f>
        <v>0</v>
      </c>
      <c r="HU290" s="293">
        <f>IF(HH290&lt;&gt;"",MAX(HU$14:HU289)+1,0)</f>
        <v>0</v>
      </c>
      <c r="HV290" s="293">
        <f>IF(HI290&lt;&gt;"",MAX(HV$14:HV289)+1,0)</f>
        <v>0</v>
      </c>
      <c r="HW290" s="293">
        <f>IF(HJ290&lt;&gt;"",MAX(HW$14:HW289)+1,0)</f>
        <v>0</v>
      </c>
      <c r="HX290" s="293">
        <f>IF(HK290&lt;&gt;"",MAX(HX$14:HX289)+1,0)</f>
        <v>0</v>
      </c>
      <c r="HY290" s="293">
        <f>IF(HL290&lt;&gt;"",MAX(HY$14:HY289)+1,0)</f>
        <v>0</v>
      </c>
      <c r="HZ290" s="75" t="str">
        <f t="shared" si="545"/>
        <v/>
      </c>
      <c r="IA290" s="75" t="str">
        <f t="shared" si="546"/>
        <v/>
      </c>
      <c r="IB290" s="75" t="str">
        <f t="shared" si="547"/>
        <v/>
      </c>
      <c r="IC290" s="75" t="str">
        <f t="shared" si="548"/>
        <v/>
      </c>
      <c r="ID290" s="395" t="str">
        <f t="shared" si="549"/>
        <v/>
      </c>
      <c r="IE290" s="394">
        <f>IF(ISNUMBER(MATCH(GA290,$IC$15:$IC$313,0)),0,MAX(IE$14:IE289)+1)</f>
        <v>0</v>
      </c>
      <c r="IF290" s="394" t="str">
        <f t="shared" si="550"/>
        <v/>
      </c>
      <c r="IG290" s="383"/>
      <c r="IH290" s="80"/>
      <c r="II290" s="19"/>
      <c r="IJ290" s="282"/>
      <c r="IK290" s="71"/>
      <c r="IL290" s="19"/>
      <c r="IM290" s="19"/>
      <c r="IN290" s="19"/>
      <c r="IO290" s="19"/>
      <c r="IP290" s="19"/>
      <c r="IQ290" s="19"/>
      <c r="IR290" s="19"/>
      <c r="IS290" s="19"/>
      <c r="IT290" s="19"/>
      <c r="IU290" s="19"/>
      <c r="IV290" s="19"/>
      <c r="IW290" s="19"/>
      <c r="IX290" s="19"/>
      <c r="IY290" s="19"/>
      <c r="IZ290" s="19"/>
      <c r="JW290" s="71"/>
      <c r="JX290" s="293" t="str">
        <f>IF(AND(ISNUMBER(JX$14),ISNUMBER(MATCH($IC290,DJ$15:DJ$313,0))),$IC290,"")</f>
        <v/>
      </c>
      <c r="JY290" s="293" t="str">
        <f>IF(AND(ISNUMBER(JY$14),ISNUMBER(MATCH($IC290,DK$15:DK$313,0))),$IC290,"")</f>
        <v/>
      </c>
      <c r="JZ290" s="293" t="str">
        <f>IF(AND(ISNUMBER(JZ$14),ISNUMBER(MATCH($IC290,DL$15:DL$313,0))),$IC290,"")</f>
        <v/>
      </c>
      <c r="KA290" s="293" t="str">
        <f>IF(AND(ISNUMBER(KA$14),ISNUMBER(MATCH($IC290,DM$15:DM$313,0))),$IC290,"")</f>
        <v/>
      </c>
      <c r="KB290" s="293" t="str">
        <f>IF(AND(ISNUMBER(KB$14),ISNUMBER(MATCH($IC290,DN$15:DN$313,0))),$IC290,"")</f>
        <v/>
      </c>
      <c r="KC290" s="293" t="str">
        <f>IF(AND(ISNUMBER(KC$14),ISNUMBER(MATCH($IC290,DO$15:DO$313,0))),$IC290,"")</f>
        <v/>
      </c>
      <c r="KD290" s="293" t="str">
        <f>IF(AND(ISNUMBER(KD$14),ISNUMBER(MATCH($IC290,DP$15:DP$313,0))),$IC290,"")</f>
        <v/>
      </c>
      <c r="KE290" s="293" t="str">
        <f>IF(AND(ISNUMBER(KE$14),ISNUMBER(MATCH($IC290,DQ$15:DQ$313,0))),$IC290,"")</f>
        <v/>
      </c>
      <c r="KF290" s="293" t="str">
        <f>IF(AND(ISNUMBER(KF$14),ISNUMBER(MATCH($IC290,DR$15:DR$313,0))),$IC290,"")</f>
        <v/>
      </c>
      <c r="KG290" s="293" t="str">
        <f>IF(AND(ISNUMBER(KG$14),ISNUMBER(MATCH($IC290,DS$15:DS$313,0))),$IC290,"")</f>
        <v/>
      </c>
      <c r="KH290" s="293" t="str">
        <f>IF(AND(ISNUMBER(KH$14),ISNUMBER(MATCH($IC290,DT$15:DT$313,0))),$IC290,"")</f>
        <v/>
      </c>
      <c r="KI290" s="293" t="str">
        <f>IF(AND(ISNUMBER(KI$14),ISNUMBER(MATCH($IC290,DU$15:DU$313,0))),$IC290,"")</f>
        <v/>
      </c>
      <c r="KJ290" s="293" t="str">
        <f>IF(AND(ISNUMBER(KJ$14),ISNUMBER(MATCH($IC290,DV$15:DV$313,0))),$IC290,"")</f>
        <v/>
      </c>
      <c r="KK290" s="293" t="str">
        <f>IF(AND(ISNUMBER(KK$14),ISNUMBER(MATCH($IC290,DW$15:DW$313,0))),$IC290,"")</f>
        <v/>
      </c>
      <c r="KL290" s="293" t="str">
        <f>IF(AND(ISNUMBER(KL$14),ISNUMBER(MATCH($IC290,DX$15:DX$313,0))),$IC290,"")</f>
        <v/>
      </c>
      <c r="KM290" s="293" t="str">
        <f>IF(AND(ISNUMBER(KM$14),ISNUMBER(MATCH($IC290,DY$15:DY$313,0))),$IC290,"")</f>
        <v/>
      </c>
      <c r="KN290" s="293" t="str">
        <f>IF(AND(ISNUMBER(KN$14),ISNUMBER(MATCH($IC290,DZ$15:DZ$313,0))),$IC290,"")</f>
        <v/>
      </c>
      <c r="KO290" s="293" t="str">
        <f>IF(AND(ISNUMBER(KO$14),ISNUMBER(MATCH($IC290,EA$15:EA$313,0))),$IC290,"")</f>
        <v/>
      </c>
      <c r="KP290" s="293" t="str">
        <f>IF(AND(ISNUMBER(KP$14),ISNUMBER(MATCH($IC290,EB$15:EB$313,0))),$IC290,"")</f>
        <v/>
      </c>
      <c r="KQ290" s="293" t="str">
        <f>IF(AND(ISNUMBER(KQ$14),ISNUMBER(MATCH($IC290,EC$15:EC$313,0))),$IC290,"")</f>
        <v/>
      </c>
      <c r="KR290" s="293" t="str">
        <f>IF(AND(ISNUMBER(KR$14),ISNUMBER(MATCH($IC290,ED$15:ED$313,0))),$IC290,"")</f>
        <v/>
      </c>
      <c r="KS290" s="293" t="str">
        <f>IF(AND(ISNUMBER(KS$14),ISNUMBER(MATCH($IC290,EE$15:EE$313,0))),$IC290,"")</f>
        <v/>
      </c>
      <c r="KT290" s="293" t="str">
        <f>IF(AND(ISNUMBER(KT$14),ISNUMBER(MATCH($IC290,EF$15:EF$313,0))),$IC290,"")</f>
        <v/>
      </c>
      <c r="KU290" s="293" t="str">
        <f>IF(AND(ISNUMBER(KU$14),ISNUMBER(MATCH($IC290,EG$15:EG$313,0))),$IC290,"")</f>
        <v/>
      </c>
      <c r="KV290" s="293" t="str">
        <f>IF(AND(ISNUMBER(KV$14),ISNUMBER(MATCH($IC290,EH$15:EH$313,0))),$IC290,"")</f>
        <v/>
      </c>
      <c r="KW290" s="293" t="str">
        <f>IF(AND(ISNUMBER(KW$14),ISNUMBER(MATCH($IC290,EI$15:EI$313,0))),$IC290,"")</f>
        <v/>
      </c>
      <c r="KX290" s="293" t="str">
        <f>IF(AND(ISNUMBER(KX$14),ISNUMBER(MATCH($IC290,EJ$15:EJ$313,0))),$IC290,"")</f>
        <v/>
      </c>
      <c r="KY290" s="293" t="str">
        <f>IF(AND(ISNUMBER(KY$14),ISNUMBER(MATCH($IC290,EK$15:EK$313,0))),$IC290,"")</f>
        <v/>
      </c>
      <c r="KZ290" s="293"/>
      <c r="LA290" s="293"/>
      <c r="LB290" s="293"/>
      <c r="LC290" s="75">
        <f>COUNTIF(JX290:KY290,"="&amp;IC290)</f>
        <v>0</v>
      </c>
      <c r="LD290" s="71"/>
      <c r="LE290" s="71"/>
      <c r="LF290" s="71"/>
      <c r="LG290" s="71"/>
      <c r="LH290" s="71"/>
      <c r="LI290" s="71"/>
      <c r="LJ290" s="71"/>
      <c r="LK290" s="71"/>
      <c r="LL290" s="71"/>
      <c r="LM290" s="71"/>
      <c r="LN290" s="71"/>
      <c r="LO290" s="71"/>
      <c r="LP290" s="71"/>
      <c r="LQ290" s="71"/>
    </row>
    <row r="291" spans="1:329" ht="6.75" customHeight="1" x14ac:dyDescent="0.25">
      <c r="A291" s="80"/>
      <c r="B291" s="305">
        <f t="shared" si="551"/>
        <v>277</v>
      </c>
      <c r="C291" s="207" t="s">
        <v>858</v>
      </c>
      <c r="D291" s="207" t="s">
        <v>871</v>
      </c>
      <c r="E291" s="71"/>
      <c r="F291" s="260"/>
      <c r="G291" s="261"/>
      <c r="H291" s="262"/>
      <c r="I291" s="260"/>
      <c r="J291" s="261"/>
      <c r="K291" s="262"/>
      <c r="L291" s="260"/>
      <c r="M291" s="261"/>
      <c r="N291" s="262"/>
      <c r="O291" s="260"/>
      <c r="P291" s="261"/>
      <c r="Q291" s="262"/>
      <c r="R291" s="260"/>
      <c r="S291" s="261"/>
      <c r="T291" s="262"/>
      <c r="U291" s="260"/>
      <c r="V291" s="261"/>
      <c r="W291" s="262"/>
      <c r="X291" s="260"/>
      <c r="Y291" s="261"/>
      <c r="Z291" s="262"/>
      <c r="AA291" s="260"/>
      <c r="AB291" s="261"/>
      <c r="AC291" s="262"/>
      <c r="AD291" s="260"/>
      <c r="AE291" s="261"/>
      <c r="AF291" s="262"/>
      <c r="AG291" s="260"/>
      <c r="AH291" s="261"/>
      <c r="AI291" s="262"/>
      <c r="AJ291" s="260"/>
      <c r="AK291" s="261"/>
      <c r="AL291" s="262"/>
      <c r="AM291" s="260"/>
      <c r="AN291" s="261"/>
      <c r="AO291" s="262"/>
      <c r="AP291" s="283"/>
      <c r="AQ291" s="356"/>
      <c r="AR291" s="351"/>
      <c r="AS291" s="283"/>
      <c r="AT291" s="356"/>
      <c r="AU291" s="351"/>
      <c r="AV291" s="260"/>
      <c r="AW291" s="261"/>
      <c r="AX291" s="262"/>
      <c r="AY291" s="260"/>
      <c r="AZ291" s="261"/>
      <c r="BA291" s="262"/>
      <c r="BB291" s="260"/>
      <c r="BC291" s="261"/>
      <c r="BD291" s="262"/>
      <c r="BE291" s="260"/>
      <c r="BF291" s="261"/>
      <c r="BG291" s="262"/>
      <c r="BH291" s="260"/>
      <c r="BI291" s="261"/>
      <c r="BJ291" s="262"/>
      <c r="BK291" s="260"/>
      <c r="BL291" s="261"/>
      <c r="BM291" s="262"/>
      <c r="BN291" s="260"/>
      <c r="BO291" s="261"/>
      <c r="BP291" s="262"/>
      <c r="BQ291" s="260"/>
      <c r="BR291" s="261"/>
      <c r="BS291" s="262"/>
      <c r="BT291" s="260"/>
      <c r="BU291" s="261"/>
      <c r="BV291" s="262"/>
      <c r="BW291" s="260"/>
      <c r="BX291" s="261"/>
      <c r="BY291" s="262"/>
      <c r="BZ291" s="260"/>
      <c r="CA291" s="261"/>
      <c r="CB291" s="262"/>
      <c r="CC291" s="260"/>
      <c r="CD291" s="261"/>
      <c r="CE291" s="262"/>
      <c r="CF291" s="376" t="s">
        <v>2</v>
      </c>
      <c r="CG291" s="229"/>
      <c r="CH291" s="230"/>
      <c r="CI291" s="7" t="str">
        <f t="shared" si="457"/>
        <v/>
      </c>
      <c r="CJ291" s="7" t="str">
        <f t="shared" si="458"/>
        <v/>
      </c>
      <c r="CK291" s="7" t="str">
        <f t="shared" si="459"/>
        <v/>
      </c>
      <c r="CL291" s="7" t="str">
        <f t="shared" si="460"/>
        <v/>
      </c>
      <c r="CM291" s="7" t="str">
        <f t="shared" si="461"/>
        <v/>
      </c>
      <c r="CN291" s="7" t="str">
        <f t="shared" si="462"/>
        <v/>
      </c>
      <c r="CO291" s="7" t="str">
        <f t="shared" si="463"/>
        <v/>
      </c>
      <c r="CP291" s="7" t="str">
        <f t="shared" si="464"/>
        <v/>
      </c>
      <c r="CQ291" s="7" t="str">
        <f t="shared" si="465"/>
        <v/>
      </c>
      <c r="CR291" s="7" t="str">
        <f t="shared" si="466"/>
        <v/>
      </c>
      <c r="CS291" s="7" t="str">
        <f t="shared" si="467"/>
        <v/>
      </c>
      <c r="CT291" s="7" t="str">
        <f t="shared" si="468"/>
        <v/>
      </c>
      <c r="CU291" s="7" t="str">
        <f t="shared" si="469"/>
        <v/>
      </c>
      <c r="CV291" s="7" t="str">
        <f t="shared" si="470"/>
        <v/>
      </c>
      <c r="CW291" s="7" t="str">
        <f t="shared" si="471"/>
        <v/>
      </c>
      <c r="CX291" s="7" t="str">
        <f t="shared" si="472"/>
        <v/>
      </c>
      <c r="CY291" s="7" t="str">
        <f t="shared" si="473"/>
        <v/>
      </c>
      <c r="CZ291" s="7" t="str">
        <f t="shared" si="474"/>
        <v/>
      </c>
      <c r="DA291" s="7" t="str">
        <f t="shared" si="475"/>
        <v/>
      </c>
      <c r="DB291" s="7" t="str">
        <f t="shared" si="476"/>
        <v/>
      </c>
      <c r="DC291" s="7" t="str">
        <f t="shared" si="477"/>
        <v/>
      </c>
      <c r="DD291" s="7" t="str">
        <f t="shared" si="478"/>
        <v/>
      </c>
      <c r="DE291" s="7" t="str">
        <f t="shared" si="479"/>
        <v/>
      </c>
      <c r="DF291" s="7" t="str">
        <f t="shared" si="480"/>
        <v/>
      </c>
      <c r="DG291" s="7" t="str">
        <f t="shared" si="481"/>
        <v/>
      </c>
      <c r="DH291" s="7" t="str">
        <f t="shared" si="482"/>
        <v/>
      </c>
      <c r="DI291" s="65" t="s">
        <v>2</v>
      </c>
      <c r="DJ291" s="309" t="str">
        <f t="shared" si="483"/>
        <v>-</v>
      </c>
      <c r="DK291" s="309" t="str">
        <f t="shared" si="484"/>
        <v>-</v>
      </c>
      <c r="DL291" s="309" t="str">
        <f t="shared" si="485"/>
        <v>-</v>
      </c>
      <c r="DM291" s="309" t="str">
        <f t="shared" si="486"/>
        <v>-</v>
      </c>
      <c r="DN291" s="309" t="str">
        <f t="shared" si="487"/>
        <v>-</v>
      </c>
      <c r="DO291" s="309" t="str">
        <f t="shared" si="488"/>
        <v>-</v>
      </c>
      <c r="DP291" s="309" t="str">
        <f t="shared" si="489"/>
        <v>-</v>
      </c>
      <c r="DQ291" s="309" t="str">
        <f t="shared" si="490"/>
        <v>-</v>
      </c>
      <c r="DR291" s="309" t="str">
        <f t="shared" si="491"/>
        <v>-</v>
      </c>
      <c r="DS291" s="309" t="str">
        <f t="shared" si="492"/>
        <v>-</v>
      </c>
      <c r="DT291" s="309" t="str">
        <f t="shared" si="493"/>
        <v>-</v>
      </c>
      <c r="DU291" s="309" t="str">
        <f t="shared" si="494"/>
        <v>-</v>
      </c>
      <c r="DV291" s="309" t="str">
        <f t="shared" si="495"/>
        <v>-</v>
      </c>
      <c r="DW291" s="309" t="str">
        <f t="shared" si="496"/>
        <v>-</v>
      </c>
      <c r="DX291" s="309" t="str">
        <f t="shared" si="497"/>
        <v>-</v>
      </c>
      <c r="DY291" s="309" t="str">
        <f t="shared" si="498"/>
        <v>-</v>
      </c>
      <c r="DZ291" s="309" t="str">
        <f t="shared" si="499"/>
        <v>-</v>
      </c>
      <c r="EA291" s="309" t="str">
        <f t="shared" si="500"/>
        <v>-</v>
      </c>
      <c r="EB291" s="309" t="str">
        <f t="shared" si="501"/>
        <v>-</v>
      </c>
      <c r="EC291" s="309" t="str">
        <f t="shared" si="502"/>
        <v>-</v>
      </c>
      <c r="ED291" s="309" t="str">
        <f t="shared" si="503"/>
        <v>-</v>
      </c>
      <c r="EE291" s="309" t="str">
        <f t="shared" si="504"/>
        <v>-</v>
      </c>
      <c r="EF291" s="309" t="str">
        <f t="shared" si="505"/>
        <v>-</v>
      </c>
      <c r="EG291" s="309" t="str">
        <f t="shared" si="506"/>
        <v>-</v>
      </c>
      <c r="EH291" s="309" t="str">
        <f t="shared" si="507"/>
        <v>-</v>
      </c>
      <c r="EI291" s="309" t="str">
        <f t="shared" si="508"/>
        <v>-</v>
      </c>
      <c r="EJ291" s="7"/>
      <c r="EK291" s="7"/>
      <c r="EL291" s="7"/>
      <c r="EM291" s="34"/>
      <c r="EN291" s="66" t="str">
        <f t="shared" si="509"/>
        <v>-</v>
      </c>
      <c r="EO291" s="66" t="str">
        <f t="shared" si="510"/>
        <v>-</v>
      </c>
      <c r="EP291" s="66" t="str">
        <f t="shared" si="511"/>
        <v>-</v>
      </c>
      <c r="EQ291" s="66" t="str">
        <f t="shared" si="512"/>
        <v>-</v>
      </c>
      <c r="ER291" s="66" t="str">
        <f t="shared" si="513"/>
        <v>-</v>
      </c>
      <c r="ES291" s="66" t="str">
        <f t="shared" si="514"/>
        <v>-</v>
      </c>
      <c r="ET291" s="66" t="str">
        <f t="shared" si="515"/>
        <v>-</v>
      </c>
      <c r="EU291" s="66" t="str">
        <f t="shared" si="516"/>
        <v>-</v>
      </c>
      <c r="EV291" s="66" t="str">
        <f t="shared" si="517"/>
        <v>-</v>
      </c>
      <c r="EW291" s="66" t="str">
        <f t="shared" si="518"/>
        <v>-</v>
      </c>
      <c r="EX291" s="66" t="str">
        <f t="shared" si="519"/>
        <v>-</v>
      </c>
      <c r="EY291" s="66" t="str">
        <f t="shared" si="520"/>
        <v>-</v>
      </c>
      <c r="EZ291" s="66" t="str">
        <f t="shared" si="521"/>
        <v>-</v>
      </c>
      <c r="FA291" s="66" t="str">
        <f t="shared" si="522"/>
        <v>-</v>
      </c>
      <c r="FB291" s="66" t="str">
        <f t="shared" si="523"/>
        <v>-</v>
      </c>
      <c r="FC291" s="66" t="str">
        <f t="shared" si="524"/>
        <v>-</v>
      </c>
      <c r="FD291" s="66" t="str">
        <f t="shared" si="525"/>
        <v>-</v>
      </c>
      <c r="FE291" s="66" t="str">
        <f t="shared" si="526"/>
        <v>-</v>
      </c>
      <c r="FF291" s="66" t="str">
        <f t="shared" si="527"/>
        <v>-</v>
      </c>
      <c r="FG291" s="66" t="str">
        <f t="shared" si="528"/>
        <v>-</v>
      </c>
      <c r="FH291" s="66" t="str">
        <f t="shared" si="529"/>
        <v>-</v>
      </c>
      <c r="FI291" s="66" t="str">
        <f t="shared" si="530"/>
        <v>-</v>
      </c>
      <c r="FJ291" s="66" t="str">
        <f t="shared" si="531"/>
        <v>-</v>
      </c>
      <c r="FK291" s="66" t="str">
        <f t="shared" si="532"/>
        <v>-</v>
      </c>
      <c r="FL291" s="66" t="str">
        <f t="shared" si="533"/>
        <v>-</v>
      </c>
      <c r="FM291" s="66" t="str">
        <f t="shared" si="534"/>
        <v>-</v>
      </c>
      <c r="FN291" s="7"/>
      <c r="FO291" s="7"/>
      <c r="FP291" s="7"/>
      <c r="FQ291" s="97"/>
      <c r="FR291" s="71"/>
      <c r="FS291" s="7">
        <f>IF(ISNUMBER(INDEX($CI$15:$DI$314,$B291,GC$5)),MAX(FS$14:FS290)+1,0)</f>
        <v>0</v>
      </c>
      <c r="FT291" s="7" t="str">
        <f t="shared" si="535"/>
        <v/>
      </c>
      <c r="FU291" s="7" t="str">
        <f t="shared" si="536"/>
        <v/>
      </c>
      <c r="FV291" s="291">
        <f t="shared" si="537"/>
        <v>277</v>
      </c>
      <c r="FW291" s="291" t="str">
        <f t="shared" si="552"/>
        <v/>
      </c>
      <c r="FX291" s="291"/>
      <c r="FY291" s="85" t="str">
        <f t="shared" si="539"/>
        <v/>
      </c>
      <c r="FZ291" s="338">
        <f t="shared" si="540"/>
        <v>0</v>
      </c>
      <c r="GA291" s="316" t="str">
        <f t="shared" si="541"/>
        <v/>
      </c>
      <c r="GB291" s="28" t="str">
        <f t="shared" si="553"/>
        <v/>
      </c>
      <c r="GC291" s="243"/>
      <c r="GD291" s="72"/>
      <c r="GE291" s="72"/>
      <c r="GF291" s="72"/>
      <c r="GG291" s="72"/>
      <c r="GH291" s="72"/>
      <c r="GI291" s="72"/>
      <c r="GJ291" s="72"/>
      <c r="GK291" s="72"/>
      <c r="GL291" s="72"/>
      <c r="GM291" s="72"/>
      <c r="GN291" s="72"/>
      <c r="GO291" s="72"/>
      <c r="GP291" s="72"/>
      <c r="GQ291" s="72"/>
      <c r="GR291" s="339" t="str">
        <f>IF(ISNUMBER(IF291),INDEX($GA$15:$GA$313,MATCH(IF291,$IE$15:$IE$190,0),1),"")</f>
        <v/>
      </c>
      <c r="GS291" s="341" t="str">
        <f t="shared" si="543"/>
        <v/>
      </c>
      <c r="GT291" s="340" t="str">
        <f t="shared" si="544"/>
        <v/>
      </c>
      <c r="GU291" s="72"/>
      <c r="GV291" s="72"/>
      <c r="GW291" s="72"/>
      <c r="GX291" s="72"/>
      <c r="GY291" s="72"/>
      <c r="GZ291" s="71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293">
        <f>IF(HA291&lt;&gt;"",MAX(HN$14:HN290)+1,0)</f>
        <v>0</v>
      </c>
      <c r="HO291" s="293">
        <f>IF(HB291&lt;&gt;"",MAX(HO$14:HO290)+1,0)</f>
        <v>0</v>
      </c>
      <c r="HP291" s="293">
        <f>IF(HC291&lt;&gt;"",MAX(HP$14:HP290)+1,0)</f>
        <v>0</v>
      </c>
      <c r="HQ291" s="293">
        <f>IF(HD291&lt;&gt;"",MAX(HQ$14:HQ290)+1,0)</f>
        <v>0</v>
      </c>
      <c r="HR291" s="293">
        <f>IF(HE291&lt;&gt;"",MAX(HR$14:HR290)+1,0)</f>
        <v>0</v>
      </c>
      <c r="HS291" s="293">
        <f>IF(HF291&lt;&gt;"",MAX(HS$14:HS290)+1,0)</f>
        <v>0</v>
      </c>
      <c r="HT291" s="293">
        <f>IF(HG291&lt;&gt;"",MAX(HT$14:HT290)+1,0)</f>
        <v>0</v>
      </c>
      <c r="HU291" s="293">
        <f>IF(HH291&lt;&gt;"",MAX(HU$14:HU290)+1,0)</f>
        <v>0</v>
      </c>
      <c r="HV291" s="293">
        <f>IF(HI291&lt;&gt;"",MAX(HV$14:HV290)+1,0)</f>
        <v>0</v>
      </c>
      <c r="HW291" s="293">
        <f>IF(HJ291&lt;&gt;"",MAX(HW$14:HW290)+1,0)</f>
        <v>0</v>
      </c>
      <c r="HX291" s="293">
        <f>IF(HK291&lt;&gt;"",MAX(HX$14:HX290)+1,0)</f>
        <v>0</v>
      </c>
      <c r="HY291" s="293">
        <f>IF(HL291&lt;&gt;"",MAX(HY$14:HY290)+1,0)</f>
        <v>0</v>
      </c>
      <c r="HZ291" s="75" t="str">
        <f t="shared" si="545"/>
        <v/>
      </c>
      <c r="IA291" s="75" t="str">
        <f t="shared" si="546"/>
        <v/>
      </c>
      <c r="IB291" s="75" t="str">
        <f t="shared" si="547"/>
        <v/>
      </c>
      <c r="IC291" s="75" t="str">
        <f t="shared" si="548"/>
        <v/>
      </c>
      <c r="ID291" s="395" t="str">
        <f t="shared" si="549"/>
        <v/>
      </c>
      <c r="IE291" s="394">
        <f>IF(ISNUMBER(MATCH(GA291,$IC$15:$IC$313,0)),0,MAX(IE$14:IE290)+1)</f>
        <v>0</v>
      </c>
      <c r="IF291" s="394" t="str">
        <f t="shared" si="550"/>
        <v/>
      </c>
      <c r="IG291" s="383"/>
      <c r="IH291" s="80"/>
      <c r="II291" s="19"/>
      <c r="IJ291" s="282"/>
      <c r="IK291" s="71"/>
      <c r="IL291" s="19"/>
      <c r="IM291" s="19"/>
      <c r="IN291" s="19"/>
      <c r="IO291" s="19"/>
      <c r="IP291" s="19"/>
      <c r="IQ291" s="19"/>
      <c r="IR291" s="19"/>
      <c r="IS291" s="19"/>
      <c r="IT291" s="19"/>
      <c r="IU291" s="19"/>
      <c r="IV291" s="19"/>
      <c r="IW291" s="19"/>
      <c r="IX291" s="19"/>
      <c r="IY291" s="19"/>
      <c r="IZ291" s="19"/>
      <c r="JW291" s="71"/>
      <c r="JX291" s="293" t="str">
        <f>IF(AND(ISNUMBER(JX$14),ISNUMBER(MATCH($IC291,DJ$15:DJ$313,0))),$IC291,"")</f>
        <v/>
      </c>
      <c r="JY291" s="293" t="str">
        <f>IF(AND(ISNUMBER(JY$14),ISNUMBER(MATCH($IC291,DK$15:DK$313,0))),$IC291,"")</f>
        <v/>
      </c>
      <c r="JZ291" s="293" t="str">
        <f>IF(AND(ISNUMBER(JZ$14),ISNUMBER(MATCH($IC291,DL$15:DL$313,0))),$IC291,"")</f>
        <v/>
      </c>
      <c r="KA291" s="293" t="str">
        <f>IF(AND(ISNUMBER(KA$14),ISNUMBER(MATCH($IC291,DM$15:DM$313,0))),$IC291,"")</f>
        <v/>
      </c>
      <c r="KB291" s="293" t="str">
        <f>IF(AND(ISNUMBER(KB$14),ISNUMBER(MATCH($IC291,DN$15:DN$313,0))),$IC291,"")</f>
        <v/>
      </c>
      <c r="KC291" s="293" t="str">
        <f>IF(AND(ISNUMBER(KC$14),ISNUMBER(MATCH($IC291,DO$15:DO$313,0))),$IC291,"")</f>
        <v/>
      </c>
      <c r="KD291" s="293" t="str">
        <f>IF(AND(ISNUMBER(KD$14),ISNUMBER(MATCH($IC291,DP$15:DP$313,0))),$IC291,"")</f>
        <v/>
      </c>
      <c r="KE291" s="293" t="str">
        <f>IF(AND(ISNUMBER(KE$14),ISNUMBER(MATCH($IC291,DQ$15:DQ$313,0))),$IC291,"")</f>
        <v/>
      </c>
      <c r="KF291" s="293" t="str">
        <f>IF(AND(ISNUMBER(KF$14),ISNUMBER(MATCH($IC291,DR$15:DR$313,0))),$IC291,"")</f>
        <v/>
      </c>
      <c r="KG291" s="293" t="str">
        <f>IF(AND(ISNUMBER(KG$14),ISNUMBER(MATCH($IC291,DS$15:DS$313,0))),$IC291,"")</f>
        <v/>
      </c>
      <c r="KH291" s="293" t="str">
        <f>IF(AND(ISNUMBER(KH$14),ISNUMBER(MATCH($IC291,DT$15:DT$313,0))),$IC291,"")</f>
        <v/>
      </c>
      <c r="KI291" s="293" t="str">
        <f>IF(AND(ISNUMBER(KI$14),ISNUMBER(MATCH($IC291,DU$15:DU$313,0))),$IC291,"")</f>
        <v/>
      </c>
      <c r="KJ291" s="293" t="str">
        <f>IF(AND(ISNUMBER(KJ$14),ISNUMBER(MATCH($IC291,DV$15:DV$313,0))),$IC291,"")</f>
        <v/>
      </c>
      <c r="KK291" s="293" t="str">
        <f>IF(AND(ISNUMBER(KK$14),ISNUMBER(MATCH($IC291,DW$15:DW$313,0))),$IC291,"")</f>
        <v/>
      </c>
      <c r="KL291" s="293" t="str">
        <f>IF(AND(ISNUMBER(KL$14),ISNUMBER(MATCH($IC291,DX$15:DX$313,0))),$IC291,"")</f>
        <v/>
      </c>
      <c r="KM291" s="293" t="str">
        <f>IF(AND(ISNUMBER(KM$14),ISNUMBER(MATCH($IC291,DY$15:DY$313,0))),$IC291,"")</f>
        <v/>
      </c>
      <c r="KN291" s="293" t="str">
        <f>IF(AND(ISNUMBER(KN$14),ISNUMBER(MATCH($IC291,DZ$15:DZ$313,0))),$IC291,"")</f>
        <v/>
      </c>
      <c r="KO291" s="293" t="str">
        <f>IF(AND(ISNUMBER(KO$14),ISNUMBER(MATCH($IC291,EA$15:EA$313,0))),$IC291,"")</f>
        <v/>
      </c>
      <c r="KP291" s="293" t="str">
        <f>IF(AND(ISNUMBER(KP$14),ISNUMBER(MATCH($IC291,EB$15:EB$313,0))),$IC291,"")</f>
        <v/>
      </c>
      <c r="KQ291" s="293" t="str">
        <f>IF(AND(ISNUMBER(KQ$14),ISNUMBER(MATCH($IC291,EC$15:EC$313,0))),$IC291,"")</f>
        <v/>
      </c>
      <c r="KR291" s="293" t="str">
        <f>IF(AND(ISNUMBER(KR$14),ISNUMBER(MATCH($IC291,ED$15:ED$313,0))),$IC291,"")</f>
        <v/>
      </c>
      <c r="KS291" s="293" t="str">
        <f>IF(AND(ISNUMBER(KS$14),ISNUMBER(MATCH($IC291,EE$15:EE$313,0))),$IC291,"")</f>
        <v/>
      </c>
      <c r="KT291" s="293" t="str">
        <f>IF(AND(ISNUMBER(KT$14),ISNUMBER(MATCH($IC291,EF$15:EF$313,0))),$IC291,"")</f>
        <v/>
      </c>
      <c r="KU291" s="293" t="str">
        <f>IF(AND(ISNUMBER(KU$14),ISNUMBER(MATCH($IC291,EG$15:EG$313,0))),$IC291,"")</f>
        <v/>
      </c>
      <c r="KV291" s="293" t="str">
        <f>IF(AND(ISNUMBER(KV$14),ISNUMBER(MATCH($IC291,EH$15:EH$313,0))),$IC291,"")</f>
        <v/>
      </c>
      <c r="KW291" s="293" t="str">
        <f>IF(AND(ISNUMBER(KW$14),ISNUMBER(MATCH($IC291,EI$15:EI$313,0))),$IC291,"")</f>
        <v/>
      </c>
      <c r="KX291" s="293" t="str">
        <f>IF(AND(ISNUMBER(KX$14),ISNUMBER(MATCH($IC291,EJ$15:EJ$313,0))),$IC291,"")</f>
        <v/>
      </c>
      <c r="KY291" s="293" t="str">
        <f>IF(AND(ISNUMBER(KY$14),ISNUMBER(MATCH($IC291,EK$15:EK$313,0))),$IC291,"")</f>
        <v/>
      </c>
      <c r="KZ291" s="293"/>
      <c r="LA291" s="293"/>
      <c r="LB291" s="293"/>
      <c r="LC291" s="75">
        <f>COUNTIF(JX291:KY291,"="&amp;IC291)</f>
        <v>0</v>
      </c>
      <c r="LD291" s="71"/>
      <c r="LE291" s="71"/>
      <c r="LF291" s="71"/>
      <c r="LG291" s="71"/>
      <c r="LH291" s="71"/>
      <c r="LI291" s="71"/>
      <c r="LJ291" s="71"/>
      <c r="LK291" s="71"/>
      <c r="LL291" s="71"/>
      <c r="LM291" s="71"/>
      <c r="LN291" s="71"/>
      <c r="LO291" s="71"/>
      <c r="LP291" s="71"/>
      <c r="LQ291" s="71"/>
    </row>
    <row r="292" spans="1:329" ht="6.75" customHeight="1" x14ac:dyDescent="0.25">
      <c r="A292" s="80"/>
      <c r="B292" s="305">
        <f t="shared" si="551"/>
        <v>278</v>
      </c>
      <c r="C292" s="207" t="s">
        <v>886</v>
      </c>
      <c r="D292" s="207" t="s">
        <v>887</v>
      </c>
      <c r="E292" s="71"/>
      <c r="F292" s="260"/>
      <c r="G292" s="261"/>
      <c r="H292" s="262"/>
      <c r="I292" s="260"/>
      <c r="J292" s="261"/>
      <c r="K292" s="262"/>
      <c r="L292" s="260"/>
      <c r="M292" s="261"/>
      <c r="N292" s="262"/>
      <c r="O292" s="260"/>
      <c r="P292" s="261"/>
      <c r="Q292" s="262"/>
      <c r="R292" s="260"/>
      <c r="S292" s="261"/>
      <c r="T292" s="262"/>
      <c r="U292" s="260"/>
      <c r="V292" s="261"/>
      <c r="W292" s="262"/>
      <c r="X292" s="260"/>
      <c r="Y292" s="261"/>
      <c r="Z292" s="262"/>
      <c r="AA292" s="260"/>
      <c r="AB292" s="261"/>
      <c r="AC292" s="262"/>
      <c r="AD292" s="260"/>
      <c r="AE292" s="261"/>
      <c r="AF292" s="262"/>
      <c r="AG292" s="260"/>
      <c r="AH292" s="261"/>
      <c r="AI292" s="262"/>
      <c r="AJ292" s="260"/>
      <c r="AK292" s="261"/>
      <c r="AL292" s="262"/>
      <c r="AM292" s="260"/>
      <c r="AN292" s="261"/>
      <c r="AO292" s="262"/>
      <c r="AP292" s="283"/>
      <c r="AQ292" s="356"/>
      <c r="AR292" s="351"/>
      <c r="AS292" s="283"/>
      <c r="AT292" s="356"/>
      <c r="AU292" s="351"/>
      <c r="AV292" s="260"/>
      <c r="AW292" s="261"/>
      <c r="AX292" s="262"/>
      <c r="AY292" s="260"/>
      <c r="AZ292" s="261"/>
      <c r="BA292" s="262"/>
      <c r="BB292" s="260"/>
      <c r="BC292" s="261"/>
      <c r="BD292" s="262"/>
      <c r="BE292" s="260"/>
      <c r="BF292" s="261"/>
      <c r="BG292" s="262"/>
      <c r="BH292" s="260"/>
      <c r="BI292" s="261"/>
      <c r="BJ292" s="262"/>
      <c r="BK292" s="260"/>
      <c r="BL292" s="261"/>
      <c r="BM292" s="262"/>
      <c r="BN292" s="260"/>
      <c r="BO292" s="261"/>
      <c r="BP292" s="262"/>
      <c r="BQ292" s="260"/>
      <c r="BR292" s="261"/>
      <c r="BS292" s="262"/>
      <c r="BT292" s="260"/>
      <c r="BU292" s="261"/>
      <c r="BV292" s="262"/>
      <c r="BW292" s="260"/>
      <c r="BX292" s="261"/>
      <c r="BY292" s="262"/>
      <c r="BZ292" s="260"/>
      <c r="CA292" s="261"/>
      <c r="CB292" s="262"/>
      <c r="CC292" s="260"/>
      <c r="CD292" s="261"/>
      <c r="CE292" s="262"/>
      <c r="CF292" s="376" t="s">
        <v>2</v>
      </c>
      <c r="CG292" s="229"/>
      <c r="CH292" s="230"/>
      <c r="CI292" s="7" t="str">
        <f t="shared" si="457"/>
        <v/>
      </c>
      <c r="CJ292" s="7" t="str">
        <f t="shared" si="458"/>
        <v/>
      </c>
      <c r="CK292" s="7" t="str">
        <f t="shared" si="459"/>
        <v/>
      </c>
      <c r="CL292" s="7" t="str">
        <f t="shared" si="460"/>
        <v/>
      </c>
      <c r="CM292" s="7" t="str">
        <f t="shared" si="461"/>
        <v/>
      </c>
      <c r="CN292" s="7" t="str">
        <f t="shared" si="462"/>
        <v/>
      </c>
      <c r="CO292" s="7" t="str">
        <f t="shared" si="463"/>
        <v/>
      </c>
      <c r="CP292" s="7" t="str">
        <f t="shared" si="464"/>
        <v/>
      </c>
      <c r="CQ292" s="7" t="str">
        <f t="shared" si="465"/>
        <v/>
      </c>
      <c r="CR292" s="7" t="str">
        <f t="shared" si="466"/>
        <v/>
      </c>
      <c r="CS292" s="7" t="str">
        <f t="shared" si="467"/>
        <v/>
      </c>
      <c r="CT292" s="7" t="str">
        <f t="shared" si="468"/>
        <v/>
      </c>
      <c r="CU292" s="7" t="str">
        <f t="shared" si="469"/>
        <v/>
      </c>
      <c r="CV292" s="7" t="str">
        <f t="shared" si="470"/>
        <v/>
      </c>
      <c r="CW292" s="7" t="str">
        <f t="shared" si="471"/>
        <v/>
      </c>
      <c r="CX292" s="7" t="str">
        <f t="shared" si="472"/>
        <v/>
      </c>
      <c r="CY292" s="7" t="str">
        <f t="shared" si="473"/>
        <v/>
      </c>
      <c r="CZ292" s="7" t="str">
        <f t="shared" si="474"/>
        <v/>
      </c>
      <c r="DA292" s="7" t="str">
        <f t="shared" si="475"/>
        <v/>
      </c>
      <c r="DB292" s="7">
        <f t="shared" si="476"/>
        <v>3</v>
      </c>
      <c r="DC292" s="7" t="str">
        <f t="shared" si="477"/>
        <v/>
      </c>
      <c r="DD292" s="7" t="str">
        <f t="shared" si="478"/>
        <v/>
      </c>
      <c r="DE292" s="7" t="str">
        <f t="shared" si="479"/>
        <v/>
      </c>
      <c r="DF292" s="7" t="str">
        <f t="shared" si="480"/>
        <v/>
      </c>
      <c r="DG292" s="7" t="str">
        <f t="shared" si="481"/>
        <v/>
      </c>
      <c r="DH292" s="7" t="str">
        <f t="shared" si="482"/>
        <v/>
      </c>
      <c r="DI292" s="65" t="s">
        <v>2</v>
      </c>
      <c r="DJ292" s="309" t="str">
        <f t="shared" si="483"/>
        <v>-</v>
      </c>
      <c r="DK292" s="309" t="str">
        <f t="shared" si="484"/>
        <v>-</v>
      </c>
      <c r="DL292" s="309" t="str">
        <f t="shared" si="485"/>
        <v>-</v>
      </c>
      <c r="DM292" s="309" t="str">
        <f t="shared" si="486"/>
        <v>-</v>
      </c>
      <c r="DN292" s="309" t="str">
        <f t="shared" si="487"/>
        <v>-</v>
      </c>
      <c r="DO292" s="309" t="str">
        <f t="shared" si="488"/>
        <v>-</v>
      </c>
      <c r="DP292" s="309" t="str">
        <f t="shared" si="489"/>
        <v>-</v>
      </c>
      <c r="DQ292" s="309" t="str">
        <f t="shared" si="490"/>
        <v>-</v>
      </c>
      <c r="DR292" s="309" t="str">
        <f t="shared" si="491"/>
        <v>-</v>
      </c>
      <c r="DS292" s="309" t="str">
        <f t="shared" si="492"/>
        <v>-</v>
      </c>
      <c r="DT292" s="309" t="str">
        <f t="shared" si="493"/>
        <v>-</v>
      </c>
      <c r="DU292" s="309" t="str">
        <f t="shared" si="494"/>
        <v>-</v>
      </c>
      <c r="DV292" s="309" t="str">
        <f t="shared" si="495"/>
        <v>-</v>
      </c>
      <c r="DW292" s="309" t="str">
        <f t="shared" si="496"/>
        <v>-</v>
      </c>
      <c r="DX292" s="309" t="str">
        <f t="shared" si="497"/>
        <v>-</v>
      </c>
      <c r="DY292" s="309" t="str">
        <f t="shared" si="498"/>
        <v>-</v>
      </c>
      <c r="DZ292" s="309" t="str">
        <f t="shared" si="499"/>
        <v>-</v>
      </c>
      <c r="EA292" s="309" t="str">
        <f t="shared" si="500"/>
        <v>-</v>
      </c>
      <c r="EB292" s="309" t="str">
        <f t="shared" si="501"/>
        <v>-</v>
      </c>
      <c r="EC292" s="309" t="str">
        <f t="shared" si="502"/>
        <v>complexity</v>
      </c>
      <c r="ED292" s="309" t="str">
        <f t="shared" si="503"/>
        <v>-</v>
      </c>
      <c r="EE292" s="309" t="str">
        <f t="shared" si="504"/>
        <v>-</v>
      </c>
      <c r="EF292" s="309" t="str">
        <f t="shared" si="505"/>
        <v>-</v>
      </c>
      <c r="EG292" s="309" t="str">
        <f t="shared" si="506"/>
        <v>-</v>
      </c>
      <c r="EH292" s="309" t="str">
        <f t="shared" si="507"/>
        <v>-</v>
      </c>
      <c r="EI292" s="309" t="str">
        <f t="shared" si="508"/>
        <v>-</v>
      </c>
      <c r="EJ292" s="7"/>
      <c r="EK292" s="7"/>
      <c r="EL292" s="7"/>
      <c r="EM292" s="34"/>
      <c r="EN292" s="66" t="str">
        <f t="shared" si="509"/>
        <v>-</v>
      </c>
      <c r="EO292" s="66" t="str">
        <f t="shared" si="510"/>
        <v>-</v>
      </c>
      <c r="EP292" s="66" t="str">
        <f t="shared" si="511"/>
        <v>-</v>
      </c>
      <c r="EQ292" s="66" t="str">
        <f t="shared" si="512"/>
        <v>-</v>
      </c>
      <c r="ER292" s="66" t="str">
        <f t="shared" si="513"/>
        <v>-</v>
      </c>
      <c r="ES292" s="66" t="str">
        <f t="shared" si="514"/>
        <v>-</v>
      </c>
      <c r="ET292" s="66" t="str">
        <f t="shared" si="515"/>
        <v>-</v>
      </c>
      <c r="EU292" s="66" t="str">
        <f t="shared" si="516"/>
        <v>-</v>
      </c>
      <c r="EV292" s="66" t="str">
        <f t="shared" si="517"/>
        <v>-</v>
      </c>
      <c r="EW292" s="66" t="str">
        <f t="shared" si="518"/>
        <v>-</v>
      </c>
      <c r="EX292" s="66" t="str">
        <f t="shared" si="519"/>
        <v>-</v>
      </c>
      <c r="EY292" s="66" t="str">
        <f t="shared" si="520"/>
        <v>-</v>
      </c>
      <c r="EZ292" s="66" t="str">
        <f t="shared" si="521"/>
        <v>-</v>
      </c>
      <c r="FA292" s="66" t="str">
        <f t="shared" si="522"/>
        <v>-</v>
      </c>
      <c r="FB292" s="66" t="str">
        <f t="shared" si="523"/>
        <v>-</v>
      </c>
      <c r="FC292" s="66" t="str">
        <f t="shared" si="524"/>
        <v>-</v>
      </c>
      <c r="FD292" s="66" t="str">
        <f t="shared" si="525"/>
        <v>-</v>
      </c>
      <c r="FE292" s="66" t="str">
        <f t="shared" si="526"/>
        <v>-</v>
      </c>
      <c r="FF292" s="66" t="str">
        <f t="shared" si="527"/>
        <v>-</v>
      </c>
      <c r="FG292" s="66" t="str">
        <f t="shared" si="528"/>
        <v>1|2</v>
      </c>
      <c r="FH292" s="66" t="str">
        <f t="shared" si="529"/>
        <v>-</v>
      </c>
      <c r="FI292" s="66" t="str">
        <f t="shared" si="530"/>
        <v>-</v>
      </c>
      <c r="FJ292" s="66" t="str">
        <f t="shared" si="531"/>
        <v>-</v>
      </c>
      <c r="FK292" s="66" t="str">
        <f t="shared" si="532"/>
        <v>-</v>
      </c>
      <c r="FL292" s="66" t="str">
        <f t="shared" si="533"/>
        <v>-</v>
      </c>
      <c r="FM292" s="66" t="str">
        <f t="shared" si="534"/>
        <v>-</v>
      </c>
      <c r="FN292" s="7"/>
      <c r="FO292" s="7"/>
      <c r="FP292" s="7"/>
      <c r="FQ292" s="97"/>
      <c r="FR292" s="71"/>
      <c r="FS292" s="7">
        <f>IF(ISNUMBER(INDEX($CI$15:$DI$314,$B292,GC$5)),MAX(FS$14:FS291)+1,0)</f>
        <v>0</v>
      </c>
      <c r="FT292" s="7" t="str">
        <f t="shared" si="535"/>
        <v/>
      </c>
      <c r="FU292" s="7" t="str">
        <f t="shared" si="536"/>
        <v/>
      </c>
      <c r="FV292" s="291">
        <f t="shared" si="537"/>
        <v>278</v>
      </c>
      <c r="FW292" s="291" t="str">
        <f t="shared" si="552"/>
        <v/>
      </c>
      <c r="FX292" s="291"/>
      <c r="FY292" s="85" t="str">
        <f t="shared" si="539"/>
        <v/>
      </c>
      <c r="FZ292" s="338">
        <f t="shared" si="540"/>
        <v>0</v>
      </c>
      <c r="GA292" s="316" t="str">
        <f t="shared" si="541"/>
        <v/>
      </c>
      <c r="GB292" s="28" t="str">
        <f t="shared" si="553"/>
        <v/>
      </c>
      <c r="GC292" s="243"/>
      <c r="GD292" s="72"/>
      <c r="GE292" s="72"/>
      <c r="GF292" s="72"/>
      <c r="GG292" s="72"/>
      <c r="GH292" s="72"/>
      <c r="GI292" s="72"/>
      <c r="GJ292" s="72"/>
      <c r="GK292" s="72"/>
      <c r="GL292" s="72"/>
      <c r="GM292" s="72"/>
      <c r="GN292" s="72"/>
      <c r="GO292" s="72"/>
      <c r="GP292" s="72"/>
      <c r="GQ292" s="72"/>
      <c r="GR292" s="339" t="str">
        <f>IF(ISNUMBER(IF292),INDEX($GA$15:$GA$313,MATCH(IF292,$IE$15:$IE$190,0),1),"")</f>
        <v/>
      </c>
      <c r="GS292" s="341" t="str">
        <f t="shared" si="543"/>
        <v/>
      </c>
      <c r="GT292" s="340" t="str">
        <f t="shared" si="544"/>
        <v/>
      </c>
      <c r="GU292" s="72"/>
      <c r="GV292" s="72"/>
      <c r="GW292" s="72"/>
      <c r="GX292" s="72"/>
      <c r="GY292" s="72"/>
      <c r="GZ292" s="71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293">
        <f>IF(HA292&lt;&gt;"",MAX(HN$14:HN291)+1,0)</f>
        <v>0</v>
      </c>
      <c r="HO292" s="293">
        <f>IF(HB292&lt;&gt;"",MAX(HO$14:HO291)+1,0)</f>
        <v>0</v>
      </c>
      <c r="HP292" s="293">
        <f>IF(HC292&lt;&gt;"",MAX(HP$14:HP291)+1,0)</f>
        <v>0</v>
      </c>
      <c r="HQ292" s="293">
        <f>IF(HD292&lt;&gt;"",MAX(HQ$14:HQ291)+1,0)</f>
        <v>0</v>
      </c>
      <c r="HR292" s="293">
        <f>IF(HE292&lt;&gt;"",MAX(HR$14:HR291)+1,0)</f>
        <v>0</v>
      </c>
      <c r="HS292" s="293">
        <f>IF(HF292&lt;&gt;"",MAX(HS$14:HS291)+1,0)</f>
        <v>0</v>
      </c>
      <c r="HT292" s="293">
        <f>IF(HG292&lt;&gt;"",MAX(HT$14:HT291)+1,0)</f>
        <v>0</v>
      </c>
      <c r="HU292" s="293">
        <f>IF(HH292&lt;&gt;"",MAX(HU$14:HU291)+1,0)</f>
        <v>0</v>
      </c>
      <c r="HV292" s="293">
        <f>IF(HI292&lt;&gt;"",MAX(HV$14:HV291)+1,0)</f>
        <v>0</v>
      </c>
      <c r="HW292" s="293">
        <f>IF(HJ292&lt;&gt;"",MAX(HW$14:HW291)+1,0)</f>
        <v>0</v>
      </c>
      <c r="HX292" s="293">
        <f>IF(HK292&lt;&gt;"",MAX(HX$14:HX291)+1,0)</f>
        <v>0</v>
      </c>
      <c r="HY292" s="293">
        <f>IF(HL292&lt;&gt;"",MAX(HY$14:HY291)+1,0)</f>
        <v>0</v>
      </c>
      <c r="HZ292" s="75" t="str">
        <f t="shared" si="545"/>
        <v/>
      </c>
      <c r="IA292" s="75" t="str">
        <f t="shared" si="546"/>
        <v/>
      </c>
      <c r="IB292" s="75" t="str">
        <f t="shared" si="547"/>
        <v/>
      </c>
      <c r="IC292" s="75" t="str">
        <f t="shared" si="548"/>
        <v/>
      </c>
      <c r="ID292" s="395" t="str">
        <f t="shared" si="549"/>
        <v/>
      </c>
      <c r="IE292" s="394">
        <f>IF(ISNUMBER(MATCH(GA292,$IC$15:$IC$313,0)),0,MAX(IE$14:IE291)+1)</f>
        <v>0</v>
      </c>
      <c r="IF292" s="394" t="str">
        <f t="shared" si="550"/>
        <v/>
      </c>
      <c r="IG292" s="383"/>
      <c r="IH292" s="80"/>
      <c r="II292" s="19"/>
      <c r="IJ292" s="282"/>
      <c r="IK292" s="71"/>
      <c r="IL292" s="19"/>
      <c r="IM292" s="19"/>
      <c r="IN292" s="19"/>
      <c r="IO292" s="19"/>
      <c r="IP292" s="19"/>
      <c r="IQ292" s="19"/>
      <c r="IR292" s="19"/>
      <c r="IS292" s="19"/>
      <c r="IT292" s="19"/>
      <c r="IU292" s="19"/>
      <c r="IV292" s="19"/>
      <c r="IW292" s="19"/>
      <c r="IX292" s="19"/>
      <c r="IY292" s="19"/>
      <c r="IZ292" s="19"/>
      <c r="JW292" s="71"/>
      <c r="JX292" s="293" t="str">
        <f>IF(AND(ISNUMBER(JX$14),ISNUMBER(MATCH($IC292,DJ$15:DJ$313,0))),$IC292,"")</f>
        <v/>
      </c>
      <c r="JY292" s="293" t="str">
        <f>IF(AND(ISNUMBER(JY$14),ISNUMBER(MATCH($IC292,DK$15:DK$313,0))),$IC292,"")</f>
        <v/>
      </c>
      <c r="JZ292" s="293" t="str">
        <f>IF(AND(ISNUMBER(JZ$14),ISNUMBER(MATCH($IC292,DL$15:DL$313,0))),$IC292,"")</f>
        <v/>
      </c>
      <c r="KA292" s="293" t="str">
        <f>IF(AND(ISNUMBER(KA$14),ISNUMBER(MATCH($IC292,DM$15:DM$313,0))),$IC292,"")</f>
        <v/>
      </c>
      <c r="KB292" s="293" t="str">
        <f>IF(AND(ISNUMBER(KB$14),ISNUMBER(MATCH($IC292,DN$15:DN$313,0))),$IC292,"")</f>
        <v/>
      </c>
      <c r="KC292" s="293" t="str">
        <f>IF(AND(ISNUMBER(KC$14),ISNUMBER(MATCH($IC292,DO$15:DO$313,0))),$IC292,"")</f>
        <v/>
      </c>
      <c r="KD292" s="293" t="str">
        <f>IF(AND(ISNUMBER(KD$14),ISNUMBER(MATCH($IC292,DP$15:DP$313,0))),$IC292,"")</f>
        <v/>
      </c>
      <c r="KE292" s="293" t="str">
        <f>IF(AND(ISNUMBER(KE$14),ISNUMBER(MATCH($IC292,DQ$15:DQ$313,0))),$IC292,"")</f>
        <v/>
      </c>
      <c r="KF292" s="293" t="str">
        <f>IF(AND(ISNUMBER(KF$14),ISNUMBER(MATCH($IC292,DR$15:DR$313,0))),$IC292,"")</f>
        <v/>
      </c>
      <c r="KG292" s="293" t="str">
        <f>IF(AND(ISNUMBER(KG$14),ISNUMBER(MATCH($IC292,DS$15:DS$313,0))),$IC292,"")</f>
        <v/>
      </c>
      <c r="KH292" s="293" t="str">
        <f>IF(AND(ISNUMBER(KH$14),ISNUMBER(MATCH($IC292,DT$15:DT$313,0))),$IC292,"")</f>
        <v/>
      </c>
      <c r="KI292" s="293" t="str">
        <f>IF(AND(ISNUMBER(KI$14),ISNUMBER(MATCH($IC292,DU$15:DU$313,0))),$IC292,"")</f>
        <v/>
      </c>
      <c r="KJ292" s="293" t="str">
        <f>IF(AND(ISNUMBER(KJ$14),ISNUMBER(MATCH($IC292,DV$15:DV$313,0))),$IC292,"")</f>
        <v/>
      </c>
      <c r="KK292" s="293" t="str">
        <f>IF(AND(ISNUMBER(KK$14),ISNUMBER(MATCH($IC292,DW$15:DW$313,0))),$IC292,"")</f>
        <v/>
      </c>
      <c r="KL292" s="293" t="str">
        <f>IF(AND(ISNUMBER(KL$14),ISNUMBER(MATCH($IC292,DX$15:DX$313,0))),$IC292,"")</f>
        <v/>
      </c>
      <c r="KM292" s="293" t="str">
        <f>IF(AND(ISNUMBER(KM$14),ISNUMBER(MATCH($IC292,DY$15:DY$313,0))),$IC292,"")</f>
        <v/>
      </c>
      <c r="KN292" s="293" t="str">
        <f>IF(AND(ISNUMBER(KN$14),ISNUMBER(MATCH($IC292,DZ$15:DZ$313,0))),$IC292,"")</f>
        <v/>
      </c>
      <c r="KO292" s="293" t="str">
        <f>IF(AND(ISNUMBER(KO$14),ISNUMBER(MATCH($IC292,EA$15:EA$313,0))),$IC292,"")</f>
        <v/>
      </c>
      <c r="KP292" s="293" t="str">
        <f>IF(AND(ISNUMBER(KP$14),ISNUMBER(MATCH($IC292,EB$15:EB$313,0))),$IC292,"")</f>
        <v/>
      </c>
      <c r="KQ292" s="293" t="str">
        <f>IF(AND(ISNUMBER(KQ$14),ISNUMBER(MATCH($IC292,EC$15:EC$313,0))),$IC292,"")</f>
        <v/>
      </c>
      <c r="KR292" s="293" t="str">
        <f>IF(AND(ISNUMBER(KR$14),ISNUMBER(MATCH($IC292,ED$15:ED$313,0))),$IC292,"")</f>
        <v/>
      </c>
      <c r="KS292" s="293" t="str">
        <f>IF(AND(ISNUMBER(KS$14),ISNUMBER(MATCH($IC292,EE$15:EE$313,0))),$IC292,"")</f>
        <v/>
      </c>
      <c r="KT292" s="293" t="str">
        <f>IF(AND(ISNUMBER(KT$14),ISNUMBER(MATCH($IC292,EF$15:EF$313,0))),$IC292,"")</f>
        <v/>
      </c>
      <c r="KU292" s="293" t="str">
        <f>IF(AND(ISNUMBER(KU$14),ISNUMBER(MATCH($IC292,EG$15:EG$313,0))),$IC292,"")</f>
        <v/>
      </c>
      <c r="KV292" s="293" t="str">
        <f>IF(AND(ISNUMBER(KV$14),ISNUMBER(MATCH($IC292,EH$15:EH$313,0))),$IC292,"")</f>
        <v/>
      </c>
      <c r="KW292" s="293" t="str">
        <f>IF(AND(ISNUMBER(KW$14),ISNUMBER(MATCH($IC292,EI$15:EI$313,0))),$IC292,"")</f>
        <v/>
      </c>
      <c r="KX292" s="293" t="str">
        <f>IF(AND(ISNUMBER(KX$14),ISNUMBER(MATCH($IC292,EJ$15:EJ$313,0))),$IC292,"")</f>
        <v/>
      </c>
      <c r="KY292" s="293" t="str">
        <f>IF(AND(ISNUMBER(KY$14),ISNUMBER(MATCH($IC292,EK$15:EK$313,0))),$IC292,"")</f>
        <v/>
      </c>
      <c r="KZ292" s="293"/>
      <c r="LA292" s="293"/>
      <c r="LB292" s="293"/>
      <c r="LC292" s="75">
        <f>COUNTIF(JX292:KY292,"="&amp;IC292)</f>
        <v>0</v>
      </c>
      <c r="LD292" s="71"/>
      <c r="LE292" s="71"/>
      <c r="LF292" s="71"/>
      <c r="LG292" s="71"/>
      <c r="LH292" s="71"/>
      <c r="LI292" s="71"/>
      <c r="LJ292" s="71"/>
      <c r="LK292" s="71"/>
      <c r="LL292" s="71"/>
      <c r="LM292" s="71"/>
      <c r="LN292" s="71"/>
      <c r="LO292" s="71"/>
      <c r="LP292" s="71"/>
      <c r="LQ292" s="71"/>
    </row>
    <row r="293" spans="1:329" ht="6.75" customHeight="1" x14ac:dyDescent="0.25">
      <c r="A293" s="80"/>
      <c r="B293" s="305">
        <f t="shared" si="551"/>
        <v>279</v>
      </c>
      <c r="C293" s="207" t="s">
        <v>929</v>
      </c>
      <c r="D293" s="207" t="s">
        <v>913</v>
      </c>
      <c r="E293" s="71"/>
      <c r="F293" s="260"/>
      <c r="G293" s="261"/>
      <c r="H293" s="262"/>
      <c r="I293" s="260"/>
      <c r="J293" s="261"/>
      <c r="K293" s="262"/>
      <c r="L293" s="260"/>
      <c r="M293" s="261"/>
      <c r="N293" s="262"/>
      <c r="O293" s="260"/>
      <c r="P293" s="261"/>
      <c r="Q293" s="262"/>
      <c r="R293" s="260"/>
      <c r="S293" s="261"/>
      <c r="T293" s="262"/>
      <c r="U293" s="260"/>
      <c r="V293" s="261"/>
      <c r="W293" s="262"/>
      <c r="X293" s="260"/>
      <c r="Y293" s="261"/>
      <c r="Z293" s="262"/>
      <c r="AA293" s="260"/>
      <c r="AB293" s="261"/>
      <c r="AC293" s="262"/>
      <c r="AD293" s="260"/>
      <c r="AE293" s="261"/>
      <c r="AF293" s="262"/>
      <c r="AG293" s="260"/>
      <c r="AH293" s="261"/>
      <c r="AI293" s="262"/>
      <c r="AJ293" s="260"/>
      <c r="AK293" s="261"/>
      <c r="AL293" s="262"/>
      <c r="AM293" s="260"/>
      <c r="AN293" s="261"/>
      <c r="AO293" s="262"/>
      <c r="AP293" s="283"/>
      <c r="AQ293" s="356"/>
      <c r="AR293" s="351"/>
      <c r="AS293" s="283"/>
      <c r="AT293" s="356"/>
      <c r="AU293" s="351"/>
      <c r="AV293" s="260"/>
      <c r="AW293" s="261"/>
      <c r="AX293" s="262"/>
      <c r="AY293" s="260"/>
      <c r="AZ293" s="261"/>
      <c r="BA293" s="262"/>
      <c r="BB293" s="260"/>
      <c r="BC293" s="261"/>
      <c r="BD293" s="262"/>
      <c r="BE293" s="260"/>
      <c r="BF293" s="261"/>
      <c r="BG293" s="262"/>
      <c r="BH293" s="260"/>
      <c r="BI293" s="261"/>
      <c r="BJ293" s="262"/>
      <c r="BK293" s="260"/>
      <c r="BL293" s="261"/>
      <c r="BM293" s="262"/>
      <c r="BN293" s="260"/>
      <c r="BO293" s="261"/>
      <c r="BP293" s="262"/>
      <c r="BQ293" s="260"/>
      <c r="BR293" s="261"/>
      <c r="BS293" s="262"/>
      <c r="BT293" s="260"/>
      <c r="BU293" s="261"/>
      <c r="BV293" s="262"/>
      <c r="BW293" s="260"/>
      <c r="BX293" s="261"/>
      <c r="BY293" s="262"/>
      <c r="BZ293" s="260"/>
      <c r="CA293" s="261"/>
      <c r="CB293" s="262"/>
      <c r="CC293" s="260"/>
      <c r="CD293" s="261"/>
      <c r="CE293" s="262"/>
      <c r="CF293" s="376" t="s">
        <v>2</v>
      </c>
      <c r="CG293" s="229"/>
      <c r="CH293" s="230"/>
      <c r="CI293" s="7" t="str">
        <f t="shared" si="457"/>
        <v/>
      </c>
      <c r="CJ293" s="7" t="str">
        <f t="shared" si="458"/>
        <v/>
      </c>
      <c r="CK293" s="7" t="str">
        <f t="shared" si="459"/>
        <v/>
      </c>
      <c r="CL293" s="7" t="str">
        <f t="shared" si="460"/>
        <v/>
      </c>
      <c r="CM293" s="7" t="str">
        <f t="shared" si="461"/>
        <v/>
      </c>
      <c r="CN293" s="7" t="str">
        <f t="shared" si="462"/>
        <v/>
      </c>
      <c r="CO293" s="7" t="str">
        <f t="shared" si="463"/>
        <v/>
      </c>
      <c r="CP293" s="7" t="str">
        <f t="shared" si="464"/>
        <v/>
      </c>
      <c r="CQ293" s="7" t="str">
        <f t="shared" si="465"/>
        <v/>
      </c>
      <c r="CR293" s="7" t="str">
        <f t="shared" si="466"/>
        <v/>
      </c>
      <c r="CS293" s="7" t="str">
        <f t="shared" si="467"/>
        <v/>
      </c>
      <c r="CT293" s="7" t="str">
        <f t="shared" si="468"/>
        <v/>
      </c>
      <c r="CU293" s="7" t="str">
        <f t="shared" si="469"/>
        <v/>
      </c>
      <c r="CV293" s="7" t="str">
        <f t="shared" si="470"/>
        <v/>
      </c>
      <c r="CW293" s="7" t="str">
        <f t="shared" si="471"/>
        <v/>
      </c>
      <c r="CX293" s="7" t="str">
        <f t="shared" si="472"/>
        <v/>
      </c>
      <c r="CY293" s="7" t="str">
        <f t="shared" si="473"/>
        <v/>
      </c>
      <c r="CZ293" s="7" t="str">
        <f t="shared" si="474"/>
        <v/>
      </c>
      <c r="DA293" s="7" t="str">
        <f t="shared" si="475"/>
        <v/>
      </c>
      <c r="DB293" s="7" t="str">
        <f t="shared" si="476"/>
        <v/>
      </c>
      <c r="DC293" s="7" t="str">
        <f t="shared" si="477"/>
        <v/>
      </c>
      <c r="DD293" s="7" t="str">
        <f t="shared" si="478"/>
        <v/>
      </c>
      <c r="DE293" s="7">
        <f t="shared" si="479"/>
        <v>3</v>
      </c>
      <c r="DF293" s="7" t="str">
        <f t="shared" si="480"/>
        <v/>
      </c>
      <c r="DG293" s="7" t="str">
        <f t="shared" si="481"/>
        <v/>
      </c>
      <c r="DH293" s="7" t="str">
        <f t="shared" si="482"/>
        <v/>
      </c>
      <c r="DI293" s="65" t="s">
        <v>2</v>
      </c>
      <c r="DJ293" s="309" t="str">
        <f t="shared" si="483"/>
        <v>-</v>
      </c>
      <c r="DK293" s="309" t="str">
        <f t="shared" si="484"/>
        <v>-</v>
      </c>
      <c r="DL293" s="309" t="str">
        <f t="shared" si="485"/>
        <v>-</v>
      </c>
      <c r="DM293" s="309" t="str">
        <f t="shared" si="486"/>
        <v>-</v>
      </c>
      <c r="DN293" s="309" t="str">
        <f t="shared" si="487"/>
        <v>-</v>
      </c>
      <c r="DO293" s="309" t="str">
        <f t="shared" si="488"/>
        <v>-</v>
      </c>
      <c r="DP293" s="309" t="str">
        <f t="shared" si="489"/>
        <v>-</v>
      </c>
      <c r="DQ293" s="309" t="str">
        <f t="shared" si="490"/>
        <v>-</v>
      </c>
      <c r="DR293" s="309" t="str">
        <f t="shared" si="491"/>
        <v>-</v>
      </c>
      <c r="DS293" s="309" t="str">
        <f t="shared" si="492"/>
        <v>-</v>
      </c>
      <c r="DT293" s="309" t="str">
        <f t="shared" si="493"/>
        <v>-</v>
      </c>
      <c r="DU293" s="309" t="str">
        <f t="shared" si="494"/>
        <v>-</v>
      </c>
      <c r="DV293" s="309" t="str">
        <f t="shared" si="495"/>
        <v>-</v>
      </c>
      <c r="DW293" s="309" t="str">
        <f t="shared" si="496"/>
        <v>-</v>
      </c>
      <c r="DX293" s="309" t="str">
        <f t="shared" si="497"/>
        <v>-</v>
      </c>
      <c r="DY293" s="309" t="str">
        <f t="shared" si="498"/>
        <v>-</v>
      </c>
      <c r="DZ293" s="309" t="str">
        <f t="shared" si="499"/>
        <v>-</v>
      </c>
      <c r="EA293" s="309" t="str">
        <f t="shared" si="500"/>
        <v>-</v>
      </c>
      <c r="EB293" s="309" t="str">
        <f t="shared" si="501"/>
        <v>-</v>
      </c>
      <c r="EC293" s="309" t="str">
        <f t="shared" si="502"/>
        <v>-</v>
      </c>
      <c r="ED293" s="309" t="str">
        <f t="shared" si="503"/>
        <v>-</v>
      </c>
      <c r="EE293" s="309" t="str">
        <f t="shared" si="504"/>
        <v>-</v>
      </c>
      <c r="EF293" s="309" t="str">
        <f t="shared" si="505"/>
        <v>A_TCAL</v>
      </c>
      <c r="EG293" s="309" t="str">
        <f t="shared" si="506"/>
        <v>-</v>
      </c>
      <c r="EH293" s="309" t="str">
        <f t="shared" si="507"/>
        <v>-</v>
      </c>
      <c r="EI293" s="309" t="str">
        <f t="shared" si="508"/>
        <v>-</v>
      </c>
      <c r="EJ293" s="7"/>
      <c r="EK293" s="7"/>
      <c r="EL293" s="7"/>
      <c r="EM293" s="34"/>
      <c r="EN293" s="66" t="str">
        <f t="shared" si="509"/>
        <v>-</v>
      </c>
      <c r="EO293" s="66" t="str">
        <f t="shared" si="510"/>
        <v>-</v>
      </c>
      <c r="EP293" s="66" t="str">
        <f t="shared" si="511"/>
        <v>-</v>
      </c>
      <c r="EQ293" s="66" t="str">
        <f t="shared" si="512"/>
        <v>-</v>
      </c>
      <c r="ER293" s="66" t="str">
        <f t="shared" si="513"/>
        <v>-</v>
      </c>
      <c r="ES293" s="66" t="str">
        <f t="shared" si="514"/>
        <v>-</v>
      </c>
      <c r="ET293" s="66" t="str">
        <f t="shared" si="515"/>
        <v>-</v>
      </c>
      <c r="EU293" s="66" t="str">
        <f t="shared" si="516"/>
        <v>-</v>
      </c>
      <c r="EV293" s="66" t="str">
        <f t="shared" si="517"/>
        <v>-</v>
      </c>
      <c r="EW293" s="66" t="str">
        <f t="shared" si="518"/>
        <v>-</v>
      </c>
      <c r="EX293" s="66" t="str">
        <f t="shared" si="519"/>
        <v>-</v>
      </c>
      <c r="EY293" s="66" t="str">
        <f t="shared" si="520"/>
        <v>-</v>
      </c>
      <c r="EZ293" s="66" t="str">
        <f t="shared" si="521"/>
        <v>-</v>
      </c>
      <c r="FA293" s="66" t="str">
        <f t="shared" si="522"/>
        <v>-</v>
      </c>
      <c r="FB293" s="66" t="str">
        <f t="shared" si="523"/>
        <v>-</v>
      </c>
      <c r="FC293" s="66" t="str">
        <f t="shared" si="524"/>
        <v>-</v>
      </c>
      <c r="FD293" s="66" t="str">
        <f t="shared" si="525"/>
        <v>-</v>
      </c>
      <c r="FE293" s="66" t="str">
        <f t="shared" si="526"/>
        <v>-</v>
      </c>
      <c r="FF293" s="66" t="str">
        <f t="shared" si="527"/>
        <v>-</v>
      </c>
      <c r="FG293" s="66" t="str">
        <f t="shared" si="528"/>
        <v>-</v>
      </c>
      <c r="FH293" s="66" t="str">
        <f t="shared" si="529"/>
        <v>-</v>
      </c>
      <c r="FI293" s="66" t="str">
        <f t="shared" si="530"/>
        <v>-</v>
      </c>
      <c r="FJ293" s="66" t="str">
        <f t="shared" si="531"/>
        <v>---------------</v>
      </c>
      <c r="FK293" s="66" t="str">
        <f t="shared" si="532"/>
        <v>-</v>
      </c>
      <c r="FL293" s="66" t="str">
        <f t="shared" si="533"/>
        <v>-</v>
      </c>
      <c r="FM293" s="66" t="str">
        <f t="shared" si="534"/>
        <v>-</v>
      </c>
      <c r="FN293" s="7"/>
      <c r="FO293" s="7"/>
      <c r="FP293" s="7"/>
      <c r="FQ293" s="97"/>
      <c r="FR293" s="71"/>
      <c r="FS293" s="7">
        <f>IF(ISNUMBER(INDEX($CI$15:$DI$314,$B293,GC$5)),MAX(FS$14:FS292)+1,0)</f>
        <v>31</v>
      </c>
      <c r="FT293" s="7" t="str">
        <f t="shared" si="535"/>
        <v/>
      </c>
      <c r="FU293" s="7" t="str">
        <f t="shared" si="536"/>
        <v/>
      </c>
      <c r="FV293" s="291">
        <f t="shared" si="537"/>
        <v>279</v>
      </c>
      <c r="FW293" s="291" t="str">
        <f t="shared" si="552"/>
        <v/>
      </c>
      <c r="FX293" s="291"/>
      <c r="FY293" s="85" t="str">
        <f t="shared" si="539"/>
        <v/>
      </c>
      <c r="FZ293" s="338">
        <f t="shared" si="540"/>
        <v>0</v>
      </c>
      <c r="GA293" s="316" t="str">
        <f t="shared" si="541"/>
        <v/>
      </c>
      <c r="GB293" s="28" t="str">
        <f t="shared" si="553"/>
        <v/>
      </c>
      <c r="GC293" s="243"/>
      <c r="GD293" s="72"/>
      <c r="GE293" s="72"/>
      <c r="GF293" s="72"/>
      <c r="GG293" s="72"/>
      <c r="GH293" s="72"/>
      <c r="GI293" s="72"/>
      <c r="GJ293" s="72"/>
      <c r="GK293" s="72"/>
      <c r="GL293" s="72"/>
      <c r="GM293" s="72"/>
      <c r="GN293" s="72"/>
      <c r="GO293" s="72"/>
      <c r="GP293" s="72"/>
      <c r="GQ293" s="72"/>
      <c r="GR293" s="339" t="str">
        <f>IF(ISNUMBER(IF293),INDEX($GA$15:$GA$313,MATCH(IF293,$IE$15:$IE$190,0),1),"")</f>
        <v/>
      </c>
      <c r="GS293" s="341" t="str">
        <f t="shared" si="543"/>
        <v/>
      </c>
      <c r="GT293" s="340" t="str">
        <f t="shared" si="544"/>
        <v/>
      </c>
      <c r="GU293" s="72"/>
      <c r="GV293" s="72"/>
      <c r="GW293" s="72"/>
      <c r="GX293" s="72"/>
      <c r="GY293" s="72"/>
      <c r="GZ293" s="71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293">
        <f>IF(HA293&lt;&gt;"",MAX(HN$14:HN292)+1,0)</f>
        <v>0</v>
      </c>
      <c r="HO293" s="293">
        <f>IF(HB293&lt;&gt;"",MAX(HO$14:HO292)+1,0)</f>
        <v>0</v>
      </c>
      <c r="HP293" s="293">
        <f>IF(HC293&lt;&gt;"",MAX(HP$14:HP292)+1,0)</f>
        <v>0</v>
      </c>
      <c r="HQ293" s="293">
        <f>IF(HD293&lt;&gt;"",MAX(HQ$14:HQ292)+1,0)</f>
        <v>0</v>
      </c>
      <c r="HR293" s="293">
        <f>IF(HE293&lt;&gt;"",MAX(HR$14:HR292)+1,0)</f>
        <v>0</v>
      </c>
      <c r="HS293" s="293">
        <f>IF(HF293&lt;&gt;"",MAX(HS$14:HS292)+1,0)</f>
        <v>0</v>
      </c>
      <c r="HT293" s="293">
        <f>IF(HG293&lt;&gt;"",MAX(HT$14:HT292)+1,0)</f>
        <v>0</v>
      </c>
      <c r="HU293" s="293">
        <f>IF(HH293&lt;&gt;"",MAX(HU$14:HU292)+1,0)</f>
        <v>0</v>
      </c>
      <c r="HV293" s="293">
        <f>IF(HI293&lt;&gt;"",MAX(HV$14:HV292)+1,0)</f>
        <v>0</v>
      </c>
      <c r="HW293" s="293">
        <f>IF(HJ293&lt;&gt;"",MAX(HW$14:HW292)+1,0)</f>
        <v>0</v>
      </c>
      <c r="HX293" s="293">
        <f>IF(HK293&lt;&gt;"",MAX(HX$14:HX292)+1,0)</f>
        <v>0</v>
      </c>
      <c r="HY293" s="293">
        <f>IF(HL293&lt;&gt;"",MAX(HY$14:HY292)+1,0)</f>
        <v>0</v>
      </c>
      <c r="HZ293" s="75" t="str">
        <f t="shared" si="545"/>
        <v/>
      </c>
      <c r="IA293" s="75" t="str">
        <f t="shared" si="546"/>
        <v/>
      </c>
      <c r="IB293" s="75" t="str">
        <f t="shared" si="547"/>
        <v/>
      </c>
      <c r="IC293" s="75" t="str">
        <f t="shared" si="548"/>
        <v/>
      </c>
      <c r="ID293" s="395" t="str">
        <f t="shared" si="549"/>
        <v/>
      </c>
      <c r="IE293" s="394">
        <f>IF(ISNUMBER(MATCH(GA293,$IC$15:$IC$313,0)),0,MAX(IE$14:IE292)+1)</f>
        <v>0</v>
      </c>
      <c r="IF293" s="394" t="str">
        <f t="shared" si="550"/>
        <v/>
      </c>
      <c r="IG293" s="383"/>
      <c r="IH293" s="80"/>
      <c r="II293" s="19"/>
      <c r="IJ293" s="282"/>
      <c r="IK293" s="71"/>
      <c r="IL293" s="19"/>
      <c r="IM293" s="19"/>
      <c r="IN293" s="19"/>
      <c r="IO293" s="19"/>
      <c r="IP293" s="19"/>
      <c r="IQ293" s="19"/>
      <c r="IR293" s="19"/>
      <c r="IS293" s="19"/>
      <c r="IT293" s="19"/>
      <c r="IU293" s="19"/>
      <c r="IV293" s="19"/>
      <c r="IW293" s="19"/>
      <c r="IX293" s="19"/>
      <c r="IY293" s="19"/>
      <c r="IZ293" s="19"/>
      <c r="JW293" s="71"/>
      <c r="JX293" s="293" t="str">
        <f>IF(AND(ISNUMBER(JX$14),ISNUMBER(MATCH($IC293,DJ$15:DJ$313,0))),$IC293,"")</f>
        <v/>
      </c>
      <c r="JY293" s="293" t="str">
        <f>IF(AND(ISNUMBER(JY$14),ISNUMBER(MATCH($IC293,DK$15:DK$313,0))),$IC293,"")</f>
        <v/>
      </c>
      <c r="JZ293" s="293" t="str">
        <f>IF(AND(ISNUMBER(JZ$14),ISNUMBER(MATCH($IC293,DL$15:DL$313,0))),$IC293,"")</f>
        <v/>
      </c>
      <c r="KA293" s="293" t="str">
        <f>IF(AND(ISNUMBER(KA$14),ISNUMBER(MATCH($IC293,DM$15:DM$313,0))),$IC293,"")</f>
        <v/>
      </c>
      <c r="KB293" s="293" t="str">
        <f>IF(AND(ISNUMBER(KB$14),ISNUMBER(MATCH($IC293,DN$15:DN$313,0))),$IC293,"")</f>
        <v/>
      </c>
      <c r="KC293" s="293" t="str">
        <f>IF(AND(ISNUMBER(KC$14),ISNUMBER(MATCH($IC293,DO$15:DO$313,0))),$IC293,"")</f>
        <v/>
      </c>
      <c r="KD293" s="293" t="str">
        <f>IF(AND(ISNUMBER(KD$14),ISNUMBER(MATCH($IC293,DP$15:DP$313,0))),$IC293,"")</f>
        <v/>
      </c>
      <c r="KE293" s="293" t="str">
        <f>IF(AND(ISNUMBER(KE$14),ISNUMBER(MATCH($IC293,DQ$15:DQ$313,0))),$IC293,"")</f>
        <v/>
      </c>
      <c r="KF293" s="293" t="str">
        <f>IF(AND(ISNUMBER(KF$14),ISNUMBER(MATCH($IC293,DR$15:DR$313,0))),$IC293,"")</f>
        <v/>
      </c>
      <c r="KG293" s="293" t="str">
        <f>IF(AND(ISNUMBER(KG$14),ISNUMBER(MATCH($IC293,DS$15:DS$313,0))),$IC293,"")</f>
        <v/>
      </c>
      <c r="KH293" s="293" t="str">
        <f>IF(AND(ISNUMBER(KH$14),ISNUMBER(MATCH($IC293,DT$15:DT$313,0))),$IC293,"")</f>
        <v/>
      </c>
      <c r="KI293" s="293" t="str">
        <f>IF(AND(ISNUMBER(KI$14),ISNUMBER(MATCH($IC293,DU$15:DU$313,0))),$IC293,"")</f>
        <v/>
      </c>
      <c r="KJ293" s="293" t="str">
        <f>IF(AND(ISNUMBER(KJ$14),ISNUMBER(MATCH($IC293,DV$15:DV$313,0))),$IC293,"")</f>
        <v/>
      </c>
      <c r="KK293" s="293" t="str">
        <f>IF(AND(ISNUMBER(KK$14),ISNUMBER(MATCH($IC293,DW$15:DW$313,0))),$IC293,"")</f>
        <v/>
      </c>
      <c r="KL293" s="293" t="str">
        <f>IF(AND(ISNUMBER(KL$14),ISNUMBER(MATCH($IC293,DX$15:DX$313,0))),$IC293,"")</f>
        <v/>
      </c>
      <c r="KM293" s="293" t="str">
        <f>IF(AND(ISNUMBER(KM$14),ISNUMBER(MATCH($IC293,DY$15:DY$313,0))),$IC293,"")</f>
        <v/>
      </c>
      <c r="KN293" s="293" t="str">
        <f>IF(AND(ISNUMBER(KN$14),ISNUMBER(MATCH($IC293,DZ$15:DZ$313,0))),$IC293,"")</f>
        <v/>
      </c>
      <c r="KO293" s="293" t="str">
        <f>IF(AND(ISNUMBER(KO$14),ISNUMBER(MATCH($IC293,EA$15:EA$313,0))),$IC293,"")</f>
        <v/>
      </c>
      <c r="KP293" s="293" t="str">
        <f>IF(AND(ISNUMBER(KP$14),ISNUMBER(MATCH($IC293,EB$15:EB$313,0))),$IC293,"")</f>
        <v/>
      </c>
      <c r="KQ293" s="293" t="str">
        <f>IF(AND(ISNUMBER(KQ$14),ISNUMBER(MATCH($IC293,EC$15:EC$313,0))),$IC293,"")</f>
        <v/>
      </c>
      <c r="KR293" s="293" t="str">
        <f>IF(AND(ISNUMBER(KR$14),ISNUMBER(MATCH($IC293,ED$15:ED$313,0))),$IC293,"")</f>
        <v/>
      </c>
      <c r="KS293" s="293" t="str">
        <f>IF(AND(ISNUMBER(KS$14),ISNUMBER(MATCH($IC293,EE$15:EE$313,0))),$IC293,"")</f>
        <v/>
      </c>
      <c r="KT293" s="293" t="str">
        <f>IF(AND(ISNUMBER(KT$14),ISNUMBER(MATCH($IC293,EF$15:EF$313,0))),$IC293,"")</f>
        <v/>
      </c>
      <c r="KU293" s="293" t="str">
        <f>IF(AND(ISNUMBER(KU$14),ISNUMBER(MATCH($IC293,EG$15:EG$313,0))),$IC293,"")</f>
        <v/>
      </c>
      <c r="KV293" s="293" t="str">
        <f>IF(AND(ISNUMBER(KV$14),ISNUMBER(MATCH($IC293,EH$15:EH$313,0))),$IC293,"")</f>
        <v/>
      </c>
      <c r="KW293" s="293" t="str">
        <f>IF(AND(ISNUMBER(KW$14),ISNUMBER(MATCH($IC293,EI$15:EI$313,0))),$IC293,"")</f>
        <v/>
      </c>
      <c r="KX293" s="293" t="str">
        <f>IF(AND(ISNUMBER(KX$14),ISNUMBER(MATCH($IC293,EJ$15:EJ$313,0))),$IC293,"")</f>
        <v/>
      </c>
      <c r="KY293" s="293" t="str">
        <f>IF(AND(ISNUMBER(KY$14),ISNUMBER(MATCH($IC293,EK$15:EK$313,0))),$IC293,"")</f>
        <v/>
      </c>
      <c r="KZ293" s="293"/>
      <c r="LA293" s="293"/>
      <c r="LB293" s="293"/>
      <c r="LC293" s="75">
        <f>COUNTIF(JX293:KY293,"="&amp;IC293)</f>
        <v>0</v>
      </c>
      <c r="LD293" s="71"/>
      <c r="LE293" s="71"/>
      <c r="LF293" s="71"/>
      <c r="LG293" s="71"/>
      <c r="LH293" s="71"/>
      <c r="LI293" s="71"/>
      <c r="LJ293" s="71"/>
      <c r="LK293" s="71"/>
      <c r="LL293" s="71"/>
      <c r="LM293" s="71"/>
      <c r="LN293" s="71"/>
      <c r="LO293" s="71"/>
      <c r="LP293" s="71"/>
      <c r="LQ293" s="71"/>
    </row>
    <row r="294" spans="1:329" ht="6.75" customHeight="1" x14ac:dyDescent="0.25">
      <c r="A294" s="80"/>
      <c r="B294" s="305">
        <f t="shared" si="551"/>
        <v>280</v>
      </c>
      <c r="C294" s="207" t="s">
        <v>914</v>
      </c>
      <c r="D294" s="207" t="s">
        <v>922</v>
      </c>
      <c r="E294" s="71"/>
      <c r="F294" s="260"/>
      <c r="G294" s="261"/>
      <c r="H294" s="262"/>
      <c r="I294" s="260"/>
      <c r="J294" s="261"/>
      <c r="K294" s="262"/>
      <c r="L294" s="260"/>
      <c r="M294" s="261"/>
      <c r="N294" s="262"/>
      <c r="O294" s="260"/>
      <c r="P294" s="261"/>
      <c r="Q294" s="262"/>
      <c r="R294" s="260"/>
      <c r="S294" s="261"/>
      <c r="T294" s="262"/>
      <c r="U294" s="260"/>
      <c r="V294" s="261"/>
      <c r="W294" s="262"/>
      <c r="X294" s="260"/>
      <c r="Y294" s="261"/>
      <c r="Z294" s="262"/>
      <c r="AA294" s="260"/>
      <c r="AB294" s="261"/>
      <c r="AC294" s="262"/>
      <c r="AD294" s="260"/>
      <c r="AE294" s="261"/>
      <c r="AF294" s="262"/>
      <c r="AG294" s="260"/>
      <c r="AH294" s="261"/>
      <c r="AI294" s="262"/>
      <c r="AJ294" s="260"/>
      <c r="AK294" s="261"/>
      <c r="AL294" s="262"/>
      <c r="AM294" s="260"/>
      <c r="AN294" s="261"/>
      <c r="AO294" s="262"/>
      <c r="AP294" s="283"/>
      <c r="AQ294" s="356"/>
      <c r="AR294" s="351"/>
      <c r="AS294" s="283"/>
      <c r="AT294" s="356"/>
      <c r="AU294" s="351"/>
      <c r="AV294" s="260"/>
      <c r="AW294" s="261"/>
      <c r="AX294" s="262"/>
      <c r="AY294" s="260"/>
      <c r="AZ294" s="261"/>
      <c r="BA294" s="262"/>
      <c r="BB294" s="260"/>
      <c r="BC294" s="261"/>
      <c r="BD294" s="262"/>
      <c r="BE294" s="260"/>
      <c r="BF294" s="261"/>
      <c r="BG294" s="262"/>
      <c r="BH294" s="260"/>
      <c r="BI294" s="261"/>
      <c r="BJ294" s="262"/>
      <c r="BK294" s="260"/>
      <c r="BL294" s="261"/>
      <c r="BM294" s="262"/>
      <c r="BN294" s="260"/>
      <c r="BO294" s="261"/>
      <c r="BP294" s="262"/>
      <c r="BQ294" s="260"/>
      <c r="BR294" s="261"/>
      <c r="BS294" s="262"/>
      <c r="BT294" s="260"/>
      <c r="BU294" s="261"/>
      <c r="BV294" s="262"/>
      <c r="BW294" s="260"/>
      <c r="BX294" s="261"/>
      <c r="BY294" s="262"/>
      <c r="BZ294" s="260"/>
      <c r="CA294" s="261"/>
      <c r="CB294" s="262"/>
      <c r="CC294" s="260"/>
      <c r="CD294" s="261"/>
      <c r="CE294" s="262"/>
      <c r="CF294" s="376" t="s">
        <v>2</v>
      </c>
      <c r="CG294" s="229"/>
      <c r="CH294" s="230"/>
      <c r="CI294" s="7" t="str">
        <f t="shared" si="457"/>
        <v/>
      </c>
      <c r="CJ294" s="7" t="str">
        <f t="shared" si="458"/>
        <v/>
      </c>
      <c r="CK294" s="7" t="str">
        <f t="shared" si="459"/>
        <v/>
      </c>
      <c r="CL294" s="7" t="str">
        <f t="shared" si="460"/>
        <v/>
      </c>
      <c r="CM294" s="7" t="str">
        <f t="shared" si="461"/>
        <v/>
      </c>
      <c r="CN294" s="7" t="str">
        <f t="shared" si="462"/>
        <v/>
      </c>
      <c r="CO294" s="7" t="str">
        <f t="shared" si="463"/>
        <v/>
      </c>
      <c r="CP294" s="7" t="str">
        <f t="shared" si="464"/>
        <v/>
      </c>
      <c r="CQ294" s="7" t="str">
        <f t="shared" si="465"/>
        <v/>
      </c>
      <c r="CR294" s="7" t="str">
        <f t="shared" si="466"/>
        <v/>
      </c>
      <c r="CS294" s="7" t="str">
        <f t="shared" si="467"/>
        <v/>
      </c>
      <c r="CT294" s="7" t="str">
        <f t="shared" si="468"/>
        <v/>
      </c>
      <c r="CU294" s="7" t="str">
        <f t="shared" si="469"/>
        <v/>
      </c>
      <c r="CV294" s="7" t="str">
        <f t="shared" si="470"/>
        <v/>
      </c>
      <c r="CW294" s="7" t="str">
        <f t="shared" si="471"/>
        <v/>
      </c>
      <c r="CX294" s="7" t="str">
        <f t="shared" si="472"/>
        <v/>
      </c>
      <c r="CY294" s="7" t="str">
        <f t="shared" si="473"/>
        <v/>
      </c>
      <c r="CZ294" s="7" t="str">
        <f t="shared" si="474"/>
        <v/>
      </c>
      <c r="DA294" s="7" t="str">
        <f t="shared" si="475"/>
        <v/>
      </c>
      <c r="DB294" s="7" t="str">
        <f t="shared" si="476"/>
        <v/>
      </c>
      <c r="DC294" s="7" t="str">
        <f t="shared" si="477"/>
        <v/>
      </c>
      <c r="DD294" s="7" t="str">
        <f t="shared" si="478"/>
        <v/>
      </c>
      <c r="DE294" s="7">
        <f t="shared" si="479"/>
        <v>31</v>
      </c>
      <c r="DF294" s="7" t="str">
        <f t="shared" si="480"/>
        <v/>
      </c>
      <c r="DG294" s="7" t="str">
        <f t="shared" si="481"/>
        <v/>
      </c>
      <c r="DH294" s="7" t="str">
        <f t="shared" si="482"/>
        <v/>
      </c>
      <c r="DI294" s="65" t="s">
        <v>2</v>
      </c>
      <c r="DJ294" s="309" t="str">
        <f t="shared" si="483"/>
        <v>-</v>
      </c>
      <c r="DK294" s="309" t="str">
        <f t="shared" si="484"/>
        <v>-</v>
      </c>
      <c r="DL294" s="309" t="str">
        <f t="shared" si="485"/>
        <v>-</v>
      </c>
      <c r="DM294" s="309" t="str">
        <f t="shared" si="486"/>
        <v>-</v>
      </c>
      <c r="DN294" s="309" t="str">
        <f t="shared" si="487"/>
        <v>-</v>
      </c>
      <c r="DO294" s="309" t="str">
        <f t="shared" si="488"/>
        <v>-</v>
      </c>
      <c r="DP294" s="309" t="str">
        <f t="shared" si="489"/>
        <v>-</v>
      </c>
      <c r="DQ294" s="309" t="str">
        <f t="shared" si="490"/>
        <v>-</v>
      </c>
      <c r="DR294" s="309" t="str">
        <f t="shared" si="491"/>
        <v>-</v>
      </c>
      <c r="DS294" s="309" t="str">
        <f t="shared" si="492"/>
        <v>-</v>
      </c>
      <c r="DT294" s="309" t="str">
        <f t="shared" si="493"/>
        <v>-</v>
      </c>
      <c r="DU294" s="309" t="str">
        <f t="shared" si="494"/>
        <v>-</v>
      </c>
      <c r="DV294" s="309" t="str">
        <f t="shared" si="495"/>
        <v>-</v>
      </c>
      <c r="DW294" s="309" t="str">
        <f t="shared" si="496"/>
        <v>-</v>
      </c>
      <c r="DX294" s="309" t="str">
        <f t="shared" si="497"/>
        <v>-</v>
      </c>
      <c r="DY294" s="309" t="str">
        <f t="shared" si="498"/>
        <v>-</v>
      </c>
      <c r="DZ294" s="309" t="str">
        <f t="shared" si="499"/>
        <v>-</v>
      </c>
      <c r="EA294" s="309" t="str">
        <f t="shared" si="500"/>
        <v>-</v>
      </c>
      <c r="EB294" s="309" t="str">
        <f t="shared" si="501"/>
        <v>-</v>
      </c>
      <c r="EC294" s="309" t="str">
        <f t="shared" si="502"/>
        <v>-</v>
      </c>
      <c r="ED294" s="309" t="str">
        <f t="shared" si="503"/>
        <v>-</v>
      </c>
      <c r="EE294" s="309" t="str">
        <f t="shared" si="504"/>
        <v>-</v>
      </c>
      <c r="EF294" s="309" t="str">
        <f t="shared" si="505"/>
        <v>SFR</v>
      </c>
      <c r="EG294" s="309" t="str">
        <f t="shared" si="506"/>
        <v>-</v>
      </c>
      <c r="EH294" s="309" t="str">
        <f t="shared" si="507"/>
        <v>-</v>
      </c>
      <c r="EI294" s="309" t="str">
        <f t="shared" si="508"/>
        <v>-</v>
      </c>
      <c r="EJ294" s="7"/>
      <c r="EK294" s="7"/>
      <c r="EL294" s="7"/>
      <c r="EM294" s="34"/>
      <c r="EN294" s="66" t="str">
        <f t="shared" si="509"/>
        <v>-</v>
      </c>
      <c r="EO294" s="66" t="str">
        <f t="shared" si="510"/>
        <v>-</v>
      </c>
      <c r="EP294" s="66" t="str">
        <f t="shared" si="511"/>
        <v>-</v>
      </c>
      <c r="EQ294" s="66" t="str">
        <f t="shared" si="512"/>
        <v>-</v>
      </c>
      <c r="ER294" s="66" t="str">
        <f t="shared" si="513"/>
        <v>-</v>
      </c>
      <c r="ES294" s="66" t="str">
        <f t="shared" si="514"/>
        <v>-</v>
      </c>
      <c r="ET294" s="66" t="str">
        <f t="shared" si="515"/>
        <v>-</v>
      </c>
      <c r="EU294" s="66" t="str">
        <f t="shared" si="516"/>
        <v>-</v>
      </c>
      <c r="EV294" s="66" t="str">
        <f t="shared" si="517"/>
        <v>-</v>
      </c>
      <c r="EW294" s="66" t="str">
        <f t="shared" si="518"/>
        <v>-</v>
      </c>
      <c r="EX294" s="66" t="str">
        <f t="shared" si="519"/>
        <v>-</v>
      </c>
      <c r="EY294" s="66" t="str">
        <f t="shared" si="520"/>
        <v>-</v>
      </c>
      <c r="EZ294" s="66" t="str">
        <f t="shared" si="521"/>
        <v>-</v>
      </c>
      <c r="FA294" s="66" t="str">
        <f t="shared" si="522"/>
        <v>-</v>
      </c>
      <c r="FB294" s="66" t="str">
        <f t="shared" si="523"/>
        <v>-</v>
      </c>
      <c r="FC294" s="66" t="str">
        <f t="shared" si="524"/>
        <v>-</v>
      </c>
      <c r="FD294" s="66" t="str">
        <f t="shared" si="525"/>
        <v>-</v>
      </c>
      <c r="FE294" s="66" t="str">
        <f t="shared" si="526"/>
        <v>-</v>
      </c>
      <c r="FF294" s="66" t="str">
        <f t="shared" si="527"/>
        <v>-</v>
      </c>
      <c r="FG294" s="66" t="str">
        <f t="shared" si="528"/>
        <v>-</v>
      </c>
      <c r="FH294" s="66" t="str">
        <f t="shared" si="529"/>
        <v>-</v>
      </c>
      <c r="FI294" s="66" t="str">
        <f t="shared" si="530"/>
        <v>-</v>
      </c>
      <c r="FJ294" s="66" t="str">
        <f t="shared" si="531"/>
        <v>---------------</v>
      </c>
      <c r="FK294" s="66" t="str">
        <f t="shared" si="532"/>
        <v>-</v>
      </c>
      <c r="FL294" s="66" t="str">
        <f t="shared" si="533"/>
        <v>-</v>
      </c>
      <c r="FM294" s="66" t="str">
        <f t="shared" si="534"/>
        <v>-</v>
      </c>
      <c r="FN294" s="7"/>
      <c r="FO294" s="7"/>
      <c r="FP294" s="7"/>
      <c r="FQ294" s="97"/>
      <c r="FR294" s="71"/>
      <c r="FS294" s="7">
        <f>IF(ISNUMBER(INDEX($CI$15:$DI$314,$B294,GC$5)),MAX(FS$14:FS293)+1,0)</f>
        <v>32</v>
      </c>
      <c r="FT294" s="7" t="str">
        <f t="shared" si="535"/>
        <v/>
      </c>
      <c r="FU294" s="7" t="str">
        <f t="shared" si="536"/>
        <v/>
      </c>
      <c r="FV294" s="291">
        <f t="shared" si="537"/>
        <v>280</v>
      </c>
      <c r="FW294" s="291" t="str">
        <f t="shared" si="552"/>
        <v/>
      </c>
      <c r="FX294" s="291"/>
      <c r="FY294" s="85" t="str">
        <f t="shared" si="539"/>
        <v/>
      </c>
      <c r="FZ294" s="338">
        <f t="shared" si="540"/>
        <v>0</v>
      </c>
      <c r="GA294" s="316" t="str">
        <f t="shared" si="541"/>
        <v/>
      </c>
      <c r="GB294" s="28" t="str">
        <f t="shared" si="553"/>
        <v/>
      </c>
      <c r="GC294" s="243"/>
      <c r="GD294" s="72"/>
      <c r="GE294" s="72"/>
      <c r="GF294" s="72"/>
      <c r="GG294" s="72"/>
      <c r="GH294" s="72"/>
      <c r="GI294" s="72"/>
      <c r="GJ294" s="72"/>
      <c r="GK294" s="72"/>
      <c r="GL294" s="72"/>
      <c r="GM294" s="72"/>
      <c r="GN294" s="72"/>
      <c r="GO294" s="72"/>
      <c r="GP294" s="72"/>
      <c r="GQ294" s="72"/>
      <c r="GR294" s="339" t="str">
        <f>IF(ISNUMBER(IF294),INDEX($GA$15:$GA$313,MATCH(IF294,$IE$15:$IE$190,0),1),"")</f>
        <v/>
      </c>
      <c r="GS294" s="341" t="str">
        <f t="shared" si="543"/>
        <v/>
      </c>
      <c r="GT294" s="340" t="str">
        <f t="shared" si="544"/>
        <v/>
      </c>
      <c r="GU294" s="72"/>
      <c r="GV294" s="72"/>
      <c r="GW294" s="72"/>
      <c r="GX294" s="72"/>
      <c r="GY294" s="72"/>
      <c r="GZ294" s="71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293">
        <f>IF(HA294&lt;&gt;"",MAX(HN$14:HN293)+1,0)</f>
        <v>0</v>
      </c>
      <c r="HO294" s="293">
        <f>IF(HB294&lt;&gt;"",MAX(HO$14:HO293)+1,0)</f>
        <v>0</v>
      </c>
      <c r="HP294" s="293">
        <f>IF(HC294&lt;&gt;"",MAX(HP$14:HP293)+1,0)</f>
        <v>0</v>
      </c>
      <c r="HQ294" s="293">
        <f>IF(HD294&lt;&gt;"",MAX(HQ$14:HQ293)+1,0)</f>
        <v>0</v>
      </c>
      <c r="HR294" s="293">
        <f>IF(HE294&lt;&gt;"",MAX(HR$14:HR293)+1,0)</f>
        <v>0</v>
      </c>
      <c r="HS294" s="293">
        <f>IF(HF294&lt;&gt;"",MAX(HS$14:HS293)+1,0)</f>
        <v>0</v>
      </c>
      <c r="HT294" s="293">
        <f>IF(HG294&lt;&gt;"",MAX(HT$14:HT293)+1,0)</f>
        <v>0</v>
      </c>
      <c r="HU294" s="293">
        <f>IF(HH294&lt;&gt;"",MAX(HU$14:HU293)+1,0)</f>
        <v>0</v>
      </c>
      <c r="HV294" s="293">
        <f>IF(HI294&lt;&gt;"",MAX(HV$14:HV293)+1,0)</f>
        <v>0</v>
      </c>
      <c r="HW294" s="293">
        <f>IF(HJ294&lt;&gt;"",MAX(HW$14:HW293)+1,0)</f>
        <v>0</v>
      </c>
      <c r="HX294" s="293">
        <f>IF(HK294&lt;&gt;"",MAX(HX$14:HX293)+1,0)</f>
        <v>0</v>
      </c>
      <c r="HY294" s="293">
        <f>IF(HL294&lt;&gt;"",MAX(HY$14:HY293)+1,0)</f>
        <v>0</v>
      </c>
      <c r="HZ294" s="75" t="str">
        <f t="shared" si="545"/>
        <v/>
      </c>
      <c r="IA294" s="75" t="str">
        <f t="shared" si="546"/>
        <v/>
      </c>
      <c r="IB294" s="75" t="str">
        <f t="shared" si="547"/>
        <v/>
      </c>
      <c r="IC294" s="75" t="str">
        <f t="shared" si="548"/>
        <v/>
      </c>
      <c r="ID294" s="395" t="str">
        <f t="shared" si="549"/>
        <v/>
      </c>
      <c r="IE294" s="394">
        <f>IF(ISNUMBER(MATCH(GA294,$IC$15:$IC$313,0)),0,MAX(IE$14:IE293)+1)</f>
        <v>0</v>
      </c>
      <c r="IF294" s="394" t="str">
        <f t="shared" si="550"/>
        <v/>
      </c>
      <c r="IG294" s="383"/>
      <c r="IH294" s="80"/>
      <c r="II294" s="19"/>
      <c r="IJ294" s="282"/>
      <c r="IK294" s="71"/>
      <c r="IL294" s="19"/>
      <c r="IM294" s="19"/>
      <c r="IN294" s="19"/>
      <c r="IO294" s="19"/>
      <c r="IP294" s="19"/>
      <c r="IQ294" s="19"/>
      <c r="IR294" s="19"/>
      <c r="IS294" s="19"/>
      <c r="IT294" s="19"/>
      <c r="IU294" s="19"/>
      <c r="IV294" s="19"/>
      <c r="IW294" s="19"/>
      <c r="IX294" s="19"/>
      <c r="IY294" s="19"/>
      <c r="IZ294" s="19"/>
      <c r="JW294" s="71"/>
      <c r="JX294" s="293" t="str">
        <f>IF(AND(ISNUMBER(JX$14),ISNUMBER(MATCH($IC294,DJ$15:DJ$313,0))),$IC294,"")</f>
        <v/>
      </c>
      <c r="JY294" s="293" t="str">
        <f>IF(AND(ISNUMBER(JY$14),ISNUMBER(MATCH($IC294,DK$15:DK$313,0))),$IC294,"")</f>
        <v/>
      </c>
      <c r="JZ294" s="293" t="str">
        <f>IF(AND(ISNUMBER(JZ$14),ISNUMBER(MATCH($IC294,DL$15:DL$313,0))),$IC294,"")</f>
        <v/>
      </c>
      <c r="KA294" s="293" t="str">
        <f>IF(AND(ISNUMBER(KA$14),ISNUMBER(MATCH($IC294,DM$15:DM$313,0))),$IC294,"")</f>
        <v/>
      </c>
      <c r="KB294" s="293" t="str">
        <f>IF(AND(ISNUMBER(KB$14),ISNUMBER(MATCH($IC294,DN$15:DN$313,0))),$IC294,"")</f>
        <v/>
      </c>
      <c r="KC294" s="293" t="str">
        <f>IF(AND(ISNUMBER(KC$14),ISNUMBER(MATCH($IC294,DO$15:DO$313,0))),$IC294,"")</f>
        <v/>
      </c>
      <c r="KD294" s="293" t="str">
        <f>IF(AND(ISNUMBER(KD$14),ISNUMBER(MATCH($IC294,DP$15:DP$313,0))),$IC294,"")</f>
        <v/>
      </c>
      <c r="KE294" s="293" t="str">
        <f>IF(AND(ISNUMBER(KE$14),ISNUMBER(MATCH($IC294,DQ$15:DQ$313,0))),$IC294,"")</f>
        <v/>
      </c>
      <c r="KF294" s="293" t="str">
        <f>IF(AND(ISNUMBER(KF$14),ISNUMBER(MATCH($IC294,DR$15:DR$313,0))),$IC294,"")</f>
        <v/>
      </c>
      <c r="KG294" s="293" t="str">
        <f>IF(AND(ISNUMBER(KG$14),ISNUMBER(MATCH($IC294,DS$15:DS$313,0))),$IC294,"")</f>
        <v/>
      </c>
      <c r="KH294" s="293" t="str">
        <f>IF(AND(ISNUMBER(KH$14),ISNUMBER(MATCH($IC294,DT$15:DT$313,0))),$IC294,"")</f>
        <v/>
      </c>
      <c r="KI294" s="293" t="str">
        <f>IF(AND(ISNUMBER(KI$14),ISNUMBER(MATCH($IC294,DU$15:DU$313,0))),$IC294,"")</f>
        <v/>
      </c>
      <c r="KJ294" s="293" t="str">
        <f>IF(AND(ISNUMBER(KJ$14),ISNUMBER(MATCH($IC294,DV$15:DV$313,0))),$IC294,"")</f>
        <v/>
      </c>
      <c r="KK294" s="293" t="str">
        <f>IF(AND(ISNUMBER(KK$14),ISNUMBER(MATCH($IC294,DW$15:DW$313,0))),$IC294,"")</f>
        <v/>
      </c>
      <c r="KL294" s="293" t="str">
        <f>IF(AND(ISNUMBER(KL$14),ISNUMBER(MATCH($IC294,DX$15:DX$313,0))),$IC294,"")</f>
        <v/>
      </c>
      <c r="KM294" s="293" t="str">
        <f>IF(AND(ISNUMBER(KM$14),ISNUMBER(MATCH($IC294,DY$15:DY$313,0))),$IC294,"")</f>
        <v/>
      </c>
      <c r="KN294" s="293" t="str">
        <f>IF(AND(ISNUMBER(KN$14),ISNUMBER(MATCH($IC294,DZ$15:DZ$313,0))),$IC294,"")</f>
        <v/>
      </c>
      <c r="KO294" s="293" t="str">
        <f>IF(AND(ISNUMBER(KO$14),ISNUMBER(MATCH($IC294,EA$15:EA$313,0))),$IC294,"")</f>
        <v/>
      </c>
      <c r="KP294" s="293" t="str">
        <f>IF(AND(ISNUMBER(KP$14),ISNUMBER(MATCH($IC294,EB$15:EB$313,0))),$IC294,"")</f>
        <v/>
      </c>
      <c r="KQ294" s="293" t="str">
        <f>IF(AND(ISNUMBER(KQ$14),ISNUMBER(MATCH($IC294,EC$15:EC$313,0))),$IC294,"")</f>
        <v/>
      </c>
      <c r="KR294" s="293" t="str">
        <f>IF(AND(ISNUMBER(KR$14),ISNUMBER(MATCH($IC294,ED$15:ED$313,0))),$IC294,"")</f>
        <v/>
      </c>
      <c r="KS294" s="293" t="str">
        <f>IF(AND(ISNUMBER(KS$14),ISNUMBER(MATCH($IC294,EE$15:EE$313,0))),$IC294,"")</f>
        <v/>
      </c>
      <c r="KT294" s="293" t="str">
        <f>IF(AND(ISNUMBER(KT$14),ISNUMBER(MATCH($IC294,EF$15:EF$313,0))),$IC294,"")</f>
        <v/>
      </c>
      <c r="KU294" s="293" t="str">
        <f>IF(AND(ISNUMBER(KU$14),ISNUMBER(MATCH($IC294,EG$15:EG$313,0))),$IC294,"")</f>
        <v/>
      </c>
      <c r="KV294" s="293" t="str">
        <f>IF(AND(ISNUMBER(KV$14),ISNUMBER(MATCH($IC294,EH$15:EH$313,0))),$IC294,"")</f>
        <v/>
      </c>
      <c r="KW294" s="293" t="str">
        <f>IF(AND(ISNUMBER(KW$14),ISNUMBER(MATCH($IC294,EI$15:EI$313,0))),$IC294,"")</f>
        <v/>
      </c>
      <c r="KX294" s="293" t="str">
        <f>IF(AND(ISNUMBER(KX$14),ISNUMBER(MATCH($IC294,EJ$15:EJ$313,0))),$IC294,"")</f>
        <v/>
      </c>
      <c r="KY294" s="293" t="str">
        <f>IF(AND(ISNUMBER(KY$14),ISNUMBER(MATCH($IC294,EK$15:EK$313,0))),$IC294,"")</f>
        <v/>
      </c>
      <c r="KZ294" s="293"/>
      <c r="LA294" s="293"/>
      <c r="LB294" s="293"/>
      <c r="LC294" s="75">
        <f>COUNTIF(JX294:KY294,"="&amp;IC294)</f>
        <v>0</v>
      </c>
      <c r="LD294" s="71"/>
      <c r="LE294" s="71"/>
      <c r="LF294" s="71"/>
      <c r="LG294" s="71"/>
      <c r="LH294" s="71"/>
      <c r="LI294" s="71"/>
      <c r="LJ294" s="71"/>
      <c r="LK294" s="71"/>
      <c r="LL294" s="71"/>
      <c r="LM294" s="71"/>
      <c r="LN294" s="71"/>
      <c r="LO294" s="71"/>
      <c r="LP294" s="71"/>
      <c r="LQ294" s="71"/>
    </row>
    <row r="295" spans="1:329" ht="6.75" customHeight="1" x14ac:dyDescent="0.25">
      <c r="A295" s="80"/>
      <c r="B295" s="305">
        <f t="shared" si="551"/>
        <v>281</v>
      </c>
      <c r="C295" s="207" t="s">
        <v>916</v>
      </c>
      <c r="D295" s="207" t="s">
        <v>923</v>
      </c>
      <c r="E295" s="71"/>
      <c r="F295" s="260"/>
      <c r="G295" s="261"/>
      <c r="H295" s="262"/>
      <c r="I295" s="260"/>
      <c r="J295" s="261"/>
      <c r="K295" s="262"/>
      <c r="L295" s="260"/>
      <c r="M295" s="261"/>
      <c r="N295" s="262"/>
      <c r="O295" s="260"/>
      <c r="P295" s="261"/>
      <c r="Q295" s="262"/>
      <c r="R295" s="260"/>
      <c r="S295" s="261"/>
      <c r="T295" s="262"/>
      <c r="U295" s="260"/>
      <c r="V295" s="261"/>
      <c r="W295" s="262"/>
      <c r="X295" s="260"/>
      <c r="Y295" s="261"/>
      <c r="Z295" s="262"/>
      <c r="AA295" s="260"/>
      <c r="AB295" s="261"/>
      <c r="AC295" s="262"/>
      <c r="AD295" s="260"/>
      <c r="AE295" s="261"/>
      <c r="AF295" s="262"/>
      <c r="AG295" s="260"/>
      <c r="AH295" s="261"/>
      <c r="AI295" s="262"/>
      <c r="AJ295" s="260"/>
      <c r="AK295" s="261"/>
      <c r="AL295" s="262"/>
      <c r="AM295" s="260"/>
      <c r="AN295" s="261"/>
      <c r="AO295" s="262"/>
      <c r="AP295" s="283"/>
      <c r="AQ295" s="356"/>
      <c r="AR295" s="351"/>
      <c r="AS295" s="283"/>
      <c r="AT295" s="356"/>
      <c r="AU295" s="351"/>
      <c r="AV295" s="260"/>
      <c r="AW295" s="261"/>
      <c r="AX295" s="262"/>
      <c r="AY295" s="260"/>
      <c r="AZ295" s="261"/>
      <c r="BA295" s="262"/>
      <c r="BB295" s="260"/>
      <c r="BC295" s="261"/>
      <c r="BD295" s="262"/>
      <c r="BE295" s="260"/>
      <c r="BF295" s="261"/>
      <c r="BG295" s="262"/>
      <c r="BH295" s="260"/>
      <c r="BI295" s="261"/>
      <c r="BJ295" s="262"/>
      <c r="BK295" s="260"/>
      <c r="BL295" s="261"/>
      <c r="BM295" s="262"/>
      <c r="BN295" s="260"/>
      <c r="BO295" s="261"/>
      <c r="BP295" s="262"/>
      <c r="BQ295" s="260"/>
      <c r="BR295" s="261"/>
      <c r="BS295" s="262"/>
      <c r="BT295" s="260"/>
      <c r="BU295" s="261"/>
      <c r="BV295" s="262"/>
      <c r="BW295" s="260"/>
      <c r="BX295" s="261"/>
      <c r="BY295" s="262"/>
      <c r="BZ295" s="260"/>
      <c r="CA295" s="261"/>
      <c r="CB295" s="262"/>
      <c r="CC295" s="260"/>
      <c r="CD295" s="261"/>
      <c r="CE295" s="262"/>
      <c r="CF295" s="376" t="s">
        <v>2</v>
      </c>
      <c r="CG295" s="229"/>
      <c r="CH295" s="230"/>
      <c r="CI295" s="7" t="str">
        <f t="shared" si="457"/>
        <v/>
      </c>
      <c r="CJ295" s="7" t="str">
        <f t="shared" si="458"/>
        <v/>
      </c>
      <c r="CK295" s="7" t="str">
        <f t="shared" si="459"/>
        <v/>
      </c>
      <c r="CL295" s="7" t="str">
        <f t="shared" si="460"/>
        <v/>
      </c>
      <c r="CM295" s="7" t="str">
        <f t="shared" si="461"/>
        <v/>
      </c>
      <c r="CN295" s="7" t="str">
        <f t="shared" si="462"/>
        <v/>
      </c>
      <c r="CO295" s="7" t="str">
        <f t="shared" si="463"/>
        <v/>
      </c>
      <c r="CP295" s="7" t="str">
        <f t="shared" si="464"/>
        <v/>
      </c>
      <c r="CQ295" s="7" t="str">
        <f t="shared" si="465"/>
        <v/>
      </c>
      <c r="CR295" s="7" t="str">
        <f t="shared" si="466"/>
        <v/>
      </c>
      <c r="CS295" s="7" t="str">
        <f t="shared" si="467"/>
        <v/>
      </c>
      <c r="CT295" s="7" t="str">
        <f t="shared" si="468"/>
        <v/>
      </c>
      <c r="CU295" s="7" t="str">
        <f t="shared" si="469"/>
        <v/>
      </c>
      <c r="CV295" s="7" t="str">
        <f t="shared" si="470"/>
        <v/>
      </c>
      <c r="CW295" s="7" t="str">
        <f t="shared" si="471"/>
        <v/>
      </c>
      <c r="CX295" s="7" t="str">
        <f t="shared" si="472"/>
        <v/>
      </c>
      <c r="CY295" s="7" t="str">
        <f t="shared" si="473"/>
        <v/>
      </c>
      <c r="CZ295" s="7" t="str">
        <f t="shared" si="474"/>
        <v/>
      </c>
      <c r="DA295" s="7" t="str">
        <f t="shared" si="475"/>
        <v/>
      </c>
      <c r="DB295" s="7" t="str">
        <f t="shared" si="476"/>
        <v/>
      </c>
      <c r="DC295" s="7" t="str">
        <f t="shared" si="477"/>
        <v/>
      </c>
      <c r="DD295" s="7" t="str">
        <f t="shared" si="478"/>
        <v/>
      </c>
      <c r="DE295" s="7">
        <f t="shared" si="479"/>
        <v>33</v>
      </c>
      <c r="DF295" s="7" t="str">
        <f t="shared" si="480"/>
        <v/>
      </c>
      <c r="DG295" s="7" t="str">
        <f t="shared" si="481"/>
        <v/>
      </c>
      <c r="DH295" s="7" t="str">
        <f t="shared" si="482"/>
        <v/>
      </c>
      <c r="DI295" s="65" t="s">
        <v>2</v>
      </c>
      <c r="DJ295" s="309" t="str">
        <f t="shared" si="483"/>
        <v>-</v>
      </c>
      <c r="DK295" s="309" t="str">
        <f t="shared" si="484"/>
        <v>-</v>
      </c>
      <c r="DL295" s="309" t="str">
        <f t="shared" si="485"/>
        <v>-</v>
      </c>
      <c r="DM295" s="309" t="str">
        <f t="shared" si="486"/>
        <v>-</v>
      </c>
      <c r="DN295" s="309" t="str">
        <f t="shared" si="487"/>
        <v>-</v>
      </c>
      <c r="DO295" s="309" t="str">
        <f t="shared" si="488"/>
        <v>-</v>
      </c>
      <c r="DP295" s="309" t="str">
        <f t="shared" si="489"/>
        <v>-</v>
      </c>
      <c r="DQ295" s="309" t="str">
        <f t="shared" si="490"/>
        <v>-</v>
      </c>
      <c r="DR295" s="309" t="str">
        <f t="shared" si="491"/>
        <v>-</v>
      </c>
      <c r="DS295" s="309" t="str">
        <f t="shared" si="492"/>
        <v>-</v>
      </c>
      <c r="DT295" s="309" t="str">
        <f t="shared" si="493"/>
        <v>-</v>
      </c>
      <c r="DU295" s="309" t="str">
        <f t="shared" si="494"/>
        <v>-</v>
      </c>
      <c r="DV295" s="309" t="str">
        <f t="shared" si="495"/>
        <v>-</v>
      </c>
      <c r="DW295" s="309" t="str">
        <f t="shared" si="496"/>
        <v>-</v>
      </c>
      <c r="DX295" s="309" t="str">
        <f t="shared" si="497"/>
        <v>-</v>
      </c>
      <c r="DY295" s="309" t="str">
        <f t="shared" si="498"/>
        <v>-</v>
      </c>
      <c r="DZ295" s="309" t="str">
        <f t="shared" si="499"/>
        <v>-</v>
      </c>
      <c r="EA295" s="309" t="str">
        <f t="shared" si="500"/>
        <v>-</v>
      </c>
      <c r="EB295" s="309" t="str">
        <f t="shared" si="501"/>
        <v>-</v>
      </c>
      <c r="EC295" s="309" t="str">
        <f t="shared" si="502"/>
        <v>-</v>
      </c>
      <c r="ED295" s="309" t="str">
        <f t="shared" si="503"/>
        <v>-</v>
      </c>
      <c r="EE295" s="309" t="str">
        <f t="shared" si="504"/>
        <v>-</v>
      </c>
      <c r="EF295" s="309" t="str">
        <f t="shared" si="505"/>
        <v>jcol_sfr</v>
      </c>
      <c r="EG295" s="309" t="str">
        <f t="shared" si="506"/>
        <v>-</v>
      </c>
      <c r="EH295" s="309" t="str">
        <f t="shared" si="507"/>
        <v>-</v>
      </c>
      <c r="EI295" s="309" t="str">
        <f t="shared" si="508"/>
        <v>-</v>
      </c>
      <c r="EJ295" s="7"/>
      <c r="EK295" s="7"/>
      <c r="EL295" s="7"/>
      <c r="EM295" s="34"/>
      <c r="EN295" s="66" t="str">
        <f t="shared" si="509"/>
        <v>-</v>
      </c>
      <c r="EO295" s="66" t="str">
        <f t="shared" si="510"/>
        <v>-</v>
      </c>
      <c r="EP295" s="66" t="str">
        <f t="shared" si="511"/>
        <v>-</v>
      </c>
      <c r="EQ295" s="66" t="str">
        <f t="shared" si="512"/>
        <v>-</v>
      </c>
      <c r="ER295" s="66" t="str">
        <f t="shared" si="513"/>
        <v>-</v>
      </c>
      <c r="ES295" s="66" t="str">
        <f t="shared" si="514"/>
        <v>-</v>
      </c>
      <c r="ET295" s="66" t="str">
        <f t="shared" si="515"/>
        <v>-</v>
      </c>
      <c r="EU295" s="66" t="str">
        <f t="shared" si="516"/>
        <v>-</v>
      </c>
      <c r="EV295" s="66" t="str">
        <f t="shared" si="517"/>
        <v>-</v>
      </c>
      <c r="EW295" s="66" t="str">
        <f t="shared" si="518"/>
        <v>-</v>
      </c>
      <c r="EX295" s="66" t="str">
        <f t="shared" si="519"/>
        <v>-</v>
      </c>
      <c r="EY295" s="66" t="str">
        <f t="shared" si="520"/>
        <v>-</v>
      </c>
      <c r="EZ295" s="66" t="str">
        <f t="shared" si="521"/>
        <v>-</v>
      </c>
      <c r="FA295" s="66" t="str">
        <f t="shared" si="522"/>
        <v>-</v>
      </c>
      <c r="FB295" s="66" t="str">
        <f t="shared" si="523"/>
        <v>-</v>
      </c>
      <c r="FC295" s="66" t="str">
        <f t="shared" si="524"/>
        <v>-</v>
      </c>
      <c r="FD295" s="66" t="str">
        <f t="shared" si="525"/>
        <v>-</v>
      </c>
      <c r="FE295" s="66" t="str">
        <f t="shared" si="526"/>
        <v>-</v>
      </c>
      <c r="FF295" s="66" t="str">
        <f t="shared" si="527"/>
        <v>-</v>
      </c>
      <c r="FG295" s="66" t="str">
        <f t="shared" si="528"/>
        <v>-</v>
      </c>
      <c r="FH295" s="66" t="str">
        <f t="shared" si="529"/>
        <v>-</v>
      </c>
      <c r="FI295" s="66" t="str">
        <f t="shared" si="530"/>
        <v>-</v>
      </c>
      <c r="FJ295" s="66" t="str">
        <f t="shared" si="531"/>
        <v>sfr1</v>
      </c>
      <c r="FK295" s="66" t="str">
        <f t="shared" si="532"/>
        <v>-</v>
      </c>
      <c r="FL295" s="66" t="str">
        <f t="shared" si="533"/>
        <v>-</v>
      </c>
      <c r="FM295" s="66" t="str">
        <f t="shared" si="534"/>
        <v>-</v>
      </c>
      <c r="FN295" s="7"/>
      <c r="FO295" s="7"/>
      <c r="FP295" s="7"/>
      <c r="FQ295" s="97"/>
      <c r="FR295" s="71"/>
      <c r="FS295" s="7">
        <f>IF(ISNUMBER(INDEX($CI$15:$DI$314,$B295,GC$5)),MAX(FS$14:FS294)+1,0)</f>
        <v>33</v>
      </c>
      <c r="FT295" s="7" t="str">
        <f t="shared" si="535"/>
        <v/>
      </c>
      <c r="FU295" s="7" t="str">
        <f t="shared" si="536"/>
        <v/>
      </c>
      <c r="FV295" s="291">
        <f t="shared" si="537"/>
        <v>281</v>
      </c>
      <c r="FW295" s="291" t="str">
        <f t="shared" si="552"/>
        <v/>
      </c>
      <c r="FX295" s="291"/>
      <c r="FY295" s="85" t="str">
        <f t="shared" si="539"/>
        <v/>
      </c>
      <c r="FZ295" s="338">
        <f t="shared" si="540"/>
        <v>0</v>
      </c>
      <c r="GA295" s="316" t="str">
        <f t="shared" si="541"/>
        <v/>
      </c>
      <c r="GB295" s="28" t="str">
        <f t="shared" si="553"/>
        <v/>
      </c>
      <c r="GC295" s="243"/>
      <c r="GD295" s="72"/>
      <c r="GE295" s="72"/>
      <c r="GF295" s="72"/>
      <c r="GG295" s="72"/>
      <c r="GH295" s="72"/>
      <c r="GI295" s="72"/>
      <c r="GJ295" s="72"/>
      <c r="GK295" s="72"/>
      <c r="GL295" s="72"/>
      <c r="GM295" s="72"/>
      <c r="GN295" s="72"/>
      <c r="GO295" s="72"/>
      <c r="GP295" s="72"/>
      <c r="GQ295" s="72"/>
      <c r="GR295" s="339" t="str">
        <f>IF(ISNUMBER(IF295),INDEX($GA$15:$GA$313,MATCH(IF295,$IE$15:$IE$190,0),1),"")</f>
        <v/>
      </c>
      <c r="GS295" s="341" t="str">
        <f t="shared" si="543"/>
        <v/>
      </c>
      <c r="GT295" s="340" t="str">
        <f t="shared" si="544"/>
        <v/>
      </c>
      <c r="GU295" s="72"/>
      <c r="GV295" s="72"/>
      <c r="GW295" s="72"/>
      <c r="GX295" s="72"/>
      <c r="GY295" s="72"/>
      <c r="GZ295" s="71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293">
        <f>IF(HA295&lt;&gt;"",MAX(HN$14:HN294)+1,0)</f>
        <v>0</v>
      </c>
      <c r="HO295" s="293">
        <f>IF(HB295&lt;&gt;"",MAX(HO$14:HO294)+1,0)</f>
        <v>0</v>
      </c>
      <c r="HP295" s="293">
        <f>IF(HC295&lt;&gt;"",MAX(HP$14:HP294)+1,0)</f>
        <v>0</v>
      </c>
      <c r="HQ295" s="293">
        <f>IF(HD295&lt;&gt;"",MAX(HQ$14:HQ294)+1,0)</f>
        <v>0</v>
      </c>
      <c r="HR295" s="293">
        <f>IF(HE295&lt;&gt;"",MAX(HR$14:HR294)+1,0)</f>
        <v>0</v>
      </c>
      <c r="HS295" s="293">
        <f>IF(HF295&lt;&gt;"",MAX(HS$14:HS294)+1,0)</f>
        <v>0</v>
      </c>
      <c r="HT295" s="293">
        <f>IF(HG295&lt;&gt;"",MAX(HT$14:HT294)+1,0)</f>
        <v>0</v>
      </c>
      <c r="HU295" s="293">
        <f>IF(HH295&lt;&gt;"",MAX(HU$14:HU294)+1,0)</f>
        <v>0</v>
      </c>
      <c r="HV295" s="293">
        <f>IF(HI295&lt;&gt;"",MAX(HV$14:HV294)+1,0)</f>
        <v>0</v>
      </c>
      <c r="HW295" s="293">
        <f>IF(HJ295&lt;&gt;"",MAX(HW$14:HW294)+1,0)</f>
        <v>0</v>
      </c>
      <c r="HX295" s="293">
        <f>IF(HK295&lt;&gt;"",MAX(HX$14:HX294)+1,0)</f>
        <v>0</v>
      </c>
      <c r="HY295" s="293">
        <f>IF(HL295&lt;&gt;"",MAX(HY$14:HY294)+1,0)</f>
        <v>0</v>
      </c>
      <c r="HZ295" s="75" t="str">
        <f t="shared" si="545"/>
        <v/>
      </c>
      <c r="IA295" s="75" t="str">
        <f t="shared" si="546"/>
        <v/>
      </c>
      <c r="IB295" s="75" t="str">
        <f t="shared" si="547"/>
        <v/>
      </c>
      <c r="IC295" s="75" t="str">
        <f t="shared" si="548"/>
        <v/>
      </c>
      <c r="ID295" s="395" t="str">
        <f t="shared" si="549"/>
        <v/>
      </c>
      <c r="IE295" s="394">
        <f>IF(ISNUMBER(MATCH(GA295,$IC$15:$IC$313,0)),0,MAX(IE$14:IE294)+1)</f>
        <v>0</v>
      </c>
      <c r="IF295" s="394" t="str">
        <f t="shared" si="550"/>
        <v/>
      </c>
      <c r="IG295" s="383"/>
      <c r="IH295" s="80"/>
      <c r="II295" s="19"/>
      <c r="IJ295" s="282"/>
      <c r="IK295" s="71"/>
      <c r="IL295" s="19"/>
      <c r="IM295" s="19"/>
      <c r="IN295" s="19"/>
      <c r="IO295" s="19"/>
      <c r="IP295" s="19"/>
      <c r="IQ295" s="19"/>
      <c r="IR295" s="19"/>
      <c r="IS295" s="19"/>
      <c r="IT295" s="19"/>
      <c r="IU295" s="19"/>
      <c r="IV295" s="19"/>
      <c r="IW295" s="19"/>
      <c r="IX295" s="19"/>
      <c r="IY295" s="19"/>
      <c r="IZ295" s="19"/>
      <c r="JW295" s="71"/>
      <c r="JX295" s="293" t="str">
        <f>IF(AND(ISNUMBER(JX$14),ISNUMBER(MATCH($IC295,DJ$15:DJ$313,0))),$IC295,"")</f>
        <v/>
      </c>
      <c r="JY295" s="293" t="str">
        <f>IF(AND(ISNUMBER(JY$14),ISNUMBER(MATCH($IC295,DK$15:DK$313,0))),$IC295,"")</f>
        <v/>
      </c>
      <c r="JZ295" s="293" t="str">
        <f>IF(AND(ISNUMBER(JZ$14),ISNUMBER(MATCH($IC295,DL$15:DL$313,0))),$IC295,"")</f>
        <v/>
      </c>
      <c r="KA295" s="293" t="str">
        <f>IF(AND(ISNUMBER(KA$14),ISNUMBER(MATCH($IC295,DM$15:DM$313,0))),$IC295,"")</f>
        <v/>
      </c>
      <c r="KB295" s="293" t="str">
        <f>IF(AND(ISNUMBER(KB$14),ISNUMBER(MATCH($IC295,DN$15:DN$313,0))),$IC295,"")</f>
        <v/>
      </c>
      <c r="KC295" s="293" t="str">
        <f>IF(AND(ISNUMBER(KC$14),ISNUMBER(MATCH($IC295,DO$15:DO$313,0))),$IC295,"")</f>
        <v/>
      </c>
      <c r="KD295" s="293" t="str">
        <f>IF(AND(ISNUMBER(KD$14),ISNUMBER(MATCH($IC295,DP$15:DP$313,0))),$IC295,"")</f>
        <v/>
      </c>
      <c r="KE295" s="293" t="str">
        <f>IF(AND(ISNUMBER(KE$14),ISNUMBER(MATCH($IC295,DQ$15:DQ$313,0))),$IC295,"")</f>
        <v/>
      </c>
      <c r="KF295" s="293" t="str">
        <f>IF(AND(ISNUMBER(KF$14),ISNUMBER(MATCH($IC295,DR$15:DR$313,0))),$IC295,"")</f>
        <v/>
      </c>
      <c r="KG295" s="293" t="str">
        <f>IF(AND(ISNUMBER(KG$14),ISNUMBER(MATCH($IC295,DS$15:DS$313,0))),$IC295,"")</f>
        <v/>
      </c>
      <c r="KH295" s="293" t="str">
        <f>IF(AND(ISNUMBER(KH$14),ISNUMBER(MATCH($IC295,DT$15:DT$313,0))),$IC295,"")</f>
        <v/>
      </c>
      <c r="KI295" s="293" t="str">
        <f>IF(AND(ISNUMBER(KI$14),ISNUMBER(MATCH($IC295,DU$15:DU$313,0))),$IC295,"")</f>
        <v/>
      </c>
      <c r="KJ295" s="293" t="str">
        <f>IF(AND(ISNUMBER(KJ$14),ISNUMBER(MATCH($IC295,DV$15:DV$313,0))),$IC295,"")</f>
        <v/>
      </c>
      <c r="KK295" s="293" t="str">
        <f>IF(AND(ISNUMBER(KK$14),ISNUMBER(MATCH($IC295,DW$15:DW$313,0))),$IC295,"")</f>
        <v/>
      </c>
      <c r="KL295" s="293" t="str">
        <f>IF(AND(ISNUMBER(KL$14),ISNUMBER(MATCH($IC295,DX$15:DX$313,0))),$IC295,"")</f>
        <v/>
      </c>
      <c r="KM295" s="293" t="str">
        <f>IF(AND(ISNUMBER(KM$14),ISNUMBER(MATCH($IC295,DY$15:DY$313,0))),$IC295,"")</f>
        <v/>
      </c>
      <c r="KN295" s="293" t="str">
        <f>IF(AND(ISNUMBER(KN$14),ISNUMBER(MATCH($IC295,DZ$15:DZ$313,0))),$IC295,"")</f>
        <v/>
      </c>
      <c r="KO295" s="293" t="str">
        <f>IF(AND(ISNUMBER(KO$14),ISNUMBER(MATCH($IC295,EA$15:EA$313,0))),$IC295,"")</f>
        <v/>
      </c>
      <c r="KP295" s="293" t="str">
        <f>IF(AND(ISNUMBER(KP$14),ISNUMBER(MATCH($IC295,EB$15:EB$313,0))),$IC295,"")</f>
        <v/>
      </c>
      <c r="KQ295" s="293" t="str">
        <f>IF(AND(ISNUMBER(KQ$14),ISNUMBER(MATCH($IC295,EC$15:EC$313,0))),$IC295,"")</f>
        <v/>
      </c>
      <c r="KR295" s="293" t="str">
        <f>IF(AND(ISNUMBER(KR$14),ISNUMBER(MATCH($IC295,ED$15:ED$313,0))),$IC295,"")</f>
        <v/>
      </c>
      <c r="KS295" s="293" t="str">
        <f>IF(AND(ISNUMBER(KS$14),ISNUMBER(MATCH($IC295,EE$15:EE$313,0))),$IC295,"")</f>
        <v/>
      </c>
      <c r="KT295" s="293" t="str">
        <f>IF(AND(ISNUMBER(KT$14),ISNUMBER(MATCH($IC295,EF$15:EF$313,0))),$IC295,"")</f>
        <v/>
      </c>
      <c r="KU295" s="293" t="str">
        <f>IF(AND(ISNUMBER(KU$14),ISNUMBER(MATCH($IC295,EG$15:EG$313,0))),$IC295,"")</f>
        <v/>
      </c>
      <c r="KV295" s="293" t="str">
        <f>IF(AND(ISNUMBER(KV$14),ISNUMBER(MATCH($IC295,EH$15:EH$313,0))),$IC295,"")</f>
        <v/>
      </c>
      <c r="KW295" s="293" t="str">
        <f>IF(AND(ISNUMBER(KW$14),ISNUMBER(MATCH($IC295,EI$15:EI$313,0))),$IC295,"")</f>
        <v/>
      </c>
      <c r="KX295" s="293" t="str">
        <f>IF(AND(ISNUMBER(KX$14),ISNUMBER(MATCH($IC295,EJ$15:EJ$313,0))),$IC295,"")</f>
        <v/>
      </c>
      <c r="KY295" s="293" t="str">
        <f>IF(AND(ISNUMBER(KY$14),ISNUMBER(MATCH($IC295,EK$15:EK$313,0))),$IC295,"")</f>
        <v/>
      </c>
      <c r="KZ295" s="293"/>
      <c r="LA295" s="293"/>
      <c r="LB295" s="293"/>
      <c r="LC295" s="75">
        <f>COUNTIF(JX295:KY295,"="&amp;IC295)</f>
        <v>0</v>
      </c>
      <c r="LD295" s="71"/>
      <c r="LE295" s="71"/>
      <c r="LF295" s="71"/>
      <c r="LG295" s="71"/>
      <c r="LH295" s="71"/>
      <c r="LI295" s="71"/>
      <c r="LJ295" s="71"/>
      <c r="LK295" s="71"/>
      <c r="LL295" s="71"/>
      <c r="LM295" s="71"/>
      <c r="LN295" s="71"/>
      <c r="LO295" s="71"/>
      <c r="LP295" s="71"/>
      <c r="LQ295" s="71"/>
    </row>
    <row r="296" spans="1:329" ht="6.75" customHeight="1" x14ac:dyDescent="0.25">
      <c r="A296" s="80"/>
      <c r="B296" s="305">
        <f t="shared" si="551"/>
        <v>282</v>
      </c>
      <c r="C296" s="207" t="s">
        <v>917</v>
      </c>
      <c r="D296" s="207" t="s">
        <v>924</v>
      </c>
      <c r="E296" s="71"/>
      <c r="F296" s="260"/>
      <c r="G296" s="261"/>
      <c r="H296" s="262"/>
      <c r="I296" s="260"/>
      <c r="J296" s="261"/>
      <c r="K296" s="262"/>
      <c r="L296" s="260"/>
      <c r="M296" s="261"/>
      <c r="N296" s="262"/>
      <c r="O296" s="260"/>
      <c r="P296" s="261"/>
      <c r="Q296" s="262"/>
      <c r="R296" s="260"/>
      <c r="S296" s="261"/>
      <c r="T296" s="262"/>
      <c r="U296" s="260"/>
      <c r="V296" s="261"/>
      <c r="W296" s="262"/>
      <c r="X296" s="260"/>
      <c r="Y296" s="261"/>
      <c r="Z296" s="262"/>
      <c r="AA296" s="260"/>
      <c r="AB296" s="261"/>
      <c r="AC296" s="262"/>
      <c r="AD296" s="260"/>
      <c r="AE296" s="261"/>
      <c r="AF296" s="262"/>
      <c r="AG296" s="260"/>
      <c r="AH296" s="261"/>
      <c r="AI296" s="262"/>
      <c r="AJ296" s="260"/>
      <c r="AK296" s="261"/>
      <c r="AL296" s="262"/>
      <c r="AM296" s="260"/>
      <c r="AN296" s="261"/>
      <c r="AO296" s="262"/>
      <c r="AP296" s="283"/>
      <c r="AQ296" s="356"/>
      <c r="AR296" s="351"/>
      <c r="AS296" s="283"/>
      <c r="AT296" s="356"/>
      <c r="AU296" s="351"/>
      <c r="AV296" s="260"/>
      <c r="AW296" s="261"/>
      <c r="AX296" s="262"/>
      <c r="AY296" s="260"/>
      <c r="AZ296" s="261"/>
      <c r="BA296" s="262"/>
      <c r="BB296" s="260"/>
      <c r="BC296" s="261"/>
      <c r="BD296" s="262"/>
      <c r="BE296" s="260"/>
      <c r="BF296" s="261"/>
      <c r="BG296" s="262"/>
      <c r="BH296" s="260"/>
      <c r="BI296" s="261"/>
      <c r="BJ296" s="262"/>
      <c r="BK296" s="260"/>
      <c r="BL296" s="261"/>
      <c r="BM296" s="262"/>
      <c r="BN296" s="260"/>
      <c r="BO296" s="261"/>
      <c r="BP296" s="262"/>
      <c r="BQ296" s="260"/>
      <c r="BR296" s="261"/>
      <c r="BS296" s="262"/>
      <c r="BT296" s="260"/>
      <c r="BU296" s="261"/>
      <c r="BV296" s="262"/>
      <c r="BW296" s="260"/>
      <c r="BX296" s="261"/>
      <c r="BY296" s="262"/>
      <c r="BZ296" s="260"/>
      <c r="CA296" s="261"/>
      <c r="CB296" s="262"/>
      <c r="CC296" s="260"/>
      <c r="CD296" s="261"/>
      <c r="CE296" s="262"/>
      <c r="CF296" s="376" t="s">
        <v>2</v>
      </c>
      <c r="CG296" s="229"/>
      <c r="CH296" s="230"/>
      <c r="CI296" s="7" t="str">
        <f t="shared" si="457"/>
        <v/>
      </c>
      <c r="CJ296" s="7" t="str">
        <f t="shared" si="458"/>
        <v/>
      </c>
      <c r="CK296" s="7" t="str">
        <f t="shared" si="459"/>
        <v/>
      </c>
      <c r="CL296" s="7" t="str">
        <f t="shared" si="460"/>
        <v/>
      </c>
      <c r="CM296" s="7" t="str">
        <f t="shared" si="461"/>
        <v/>
      </c>
      <c r="CN296" s="7" t="str">
        <f t="shared" si="462"/>
        <v/>
      </c>
      <c r="CO296" s="7" t="str">
        <f t="shared" si="463"/>
        <v/>
      </c>
      <c r="CP296" s="7" t="str">
        <f t="shared" si="464"/>
        <v/>
      </c>
      <c r="CQ296" s="7" t="str">
        <f t="shared" si="465"/>
        <v/>
      </c>
      <c r="CR296" s="7" t="str">
        <f t="shared" si="466"/>
        <v/>
      </c>
      <c r="CS296" s="7" t="str">
        <f t="shared" si="467"/>
        <v/>
      </c>
      <c r="CT296" s="7" t="str">
        <f t="shared" si="468"/>
        <v/>
      </c>
      <c r="CU296" s="7" t="str">
        <f t="shared" si="469"/>
        <v/>
      </c>
      <c r="CV296" s="7" t="str">
        <f t="shared" si="470"/>
        <v/>
      </c>
      <c r="CW296" s="7" t="str">
        <f t="shared" si="471"/>
        <v/>
      </c>
      <c r="CX296" s="7" t="str">
        <f t="shared" si="472"/>
        <v/>
      </c>
      <c r="CY296" s="7" t="str">
        <f t="shared" si="473"/>
        <v/>
      </c>
      <c r="CZ296" s="7" t="str">
        <f t="shared" si="474"/>
        <v/>
      </c>
      <c r="DA296" s="7" t="str">
        <f t="shared" si="475"/>
        <v/>
      </c>
      <c r="DB296" s="7" t="str">
        <f t="shared" si="476"/>
        <v/>
      </c>
      <c r="DC296" s="7" t="str">
        <f t="shared" si="477"/>
        <v/>
      </c>
      <c r="DD296" s="7" t="str">
        <f t="shared" si="478"/>
        <v/>
      </c>
      <c r="DE296" s="7">
        <f t="shared" si="479"/>
        <v>34</v>
      </c>
      <c r="DF296" s="7" t="str">
        <f t="shared" si="480"/>
        <v/>
      </c>
      <c r="DG296" s="7" t="str">
        <f t="shared" si="481"/>
        <v/>
      </c>
      <c r="DH296" s="7" t="str">
        <f t="shared" si="482"/>
        <v/>
      </c>
      <c r="DI296" s="65" t="s">
        <v>2</v>
      </c>
      <c r="DJ296" s="309" t="str">
        <f t="shared" si="483"/>
        <v>-</v>
      </c>
      <c r="DK296" s="309" t="str">
        <f t="shared" si="484"/>
        <v>-</v>
      </c>
      <c r="DL296" s="309" t="str">
        <f t="shared" si="485"/>
        <v>-</v>
      </c>
      <c r="DM296" s="309" t="str">
        <f t="shared" si="486"/>
        <v>-</v>
      </c>
      <c r="DN296" s="309" t="str">
        <f t="shared" si="487"/>
        <v>-</v>
      </c>
      <c r="DO296" s="309" t="str">
        <f t="shared" si="488"/>
        <v>-</v>
      </c>
      <c r="DP296" s="309" t="str">
        <f t="shared" si="489"/>
        <v>-</v>
      </c>
      <c r="DQ296" s="309" t="str">
        <f t="shared" si="490"/>
        <v>-</v>
      </c>
      <c r="DR296" s="309" t="str">
        <f t="shared" si="491"/>
        <v>-</v>
      </c>
      <c r="DS296" s="309" t="str">
        <f t="shared" si="492"/>
        <v>-</v>
      </c>
      <c r="DT296" s="309" t="str">
        <f t="shared" si="493"/>
        <v>-</v>
      </c>
      <c r="DU296" s="309" t="str">
        <f t="shared" si="494"/>
        <v>-</v>
      </c>
      <c r="DV296" s="309" t="str">
        <f t="shared" si="495"/>
        <v>-</v>
      </c>
      <c r="DW296" s="309" t="str">
        <f t="shared" si="496"/>
        <v>-</v>
      </c>
      <c r="DX296" s="309" t="str">
        <f t="shared" si="497"/>
        <v>-</v>
      </c>
      <c r="DY296" s="309" t="str">
        <f t="shared" si="498"/>
        <v>-</v>
      </c>
      <c r="DZ296" s="309" t="str">
        <f t="shared" si="499"/>
        <v>-</v>
      </c>
      <c r="EA296" s="309" t="str">
        <f t="shared" si="500"/>
        <v>-</v>
      </c>
      <c r="EB296" s="309" t="str">
        <f t="shared" si="501"/>
        <v>-</v>
      </c>
      <c r="EC296" s="309" t="str">
        <f t="shared" si="502"/>
        <v>-</v>
      </c>
      <c r="ED296" s="309" t="str">
        <f t="shared" si="503"/>
        <v>-</v>
      </c>
      <c r="EE296" s="309" t="str">
        <f t="shared" si="504"/>
        <v>-</v>
      </c>
      <c r="EF296" s="309" t="str">
        <f t="shared" si="505"/>
        <v>leakance</v>
      </c>
      <c r="EG296" s="309" t="str">
        <f t="shared" si="506"/>
        <v>-</v>
      </c>
      <c r="EH296" s="309" t="str">
        <f t="shared" si="507"/>
        <v>-</v>
      </c>
      <c r="EI296" s="309" t="str">
        <f t="shared" si="508"/>
        <v>-</v>
      </c>
      <c r="EJ296" s="7"/>
      <c r="EK296" s="7"/>
      <c r="EL296" s="7"/>
      <c r="EM296" s="34"/>
      <c r="EN296" s="66" t="str">
        <f t="shared" si="509"/>
        <v>-</v>
      </c>
      <c r="EO296" s="66" t="str">
        <f t="shared" si="510"/>
        <v>-</v>
      </c>
      <c r="EP296" s="66" t="str">
        <f t="shared" si="511"/>
        <v>-</v>
      </c>
      <c r="EQ296" s="66" t="str">
        <f t="shared" si="512"/>
        <v>-</v>
      </c>
      <c r="ER296" s="66" t="str">
        <f t="shared" si="513"/>
        <v>-</v>
      </c>
      <c r="ES296" s="66" t="str">
        <f t="shared" si="514"/>
        <v>-</v>
      </c>
      <c r="ET296" s="66" t="str">
        <f t="shared" si="515"/>
        <v>-</v>
      </c>
      <c r="EU296" s="66" t="str">
        <f t="shared" si="516"/>
        <v>-</v>
      </c>
      <c r="EV296" s="66" t="str">
        <f t="shared" si="517"/>
        <v>-</v>
      </c>
      <c r="EW296" s="66" t="str">
        <f t="shared" si="518"/>
        <v>-</v>
      </c>
      <c r="EX296" s="66" t="str">
        <f t="shared" si="519"/>
        <v>-</v>
      </c>
      <c r="EY296" s="66" t="str">
        <f t="shared" si="520"/>
        <v>-</v>
      </c>
      <c r="EZ296" s="66" t="str">
        <f t="shared" si="521"/>
        <v>-</v>
      </c>
      <c r="FA296" s="66" t="str">
        <f t="shared" si="522"/>
        <v>-</v>
      </c>
      <c r="FB296" s="66" t="str">
        <f t="shared" si="523"/>
        <v>-</v>
      </c>
      <c r="FC296" s="66" t="str">
        <f t="shared" si="524"/>
        <v>-</v>
      </c>
      <c r="FD296" s="66" t="str">
        <f t="shared" si="525"/>
        <v>-</v>
      </c>
      <c r="FE296" s="66" t="str">
        <f t="shared" si="526"/>
        <v>-</v>
      </c>
      <c r="FF296" s="66" t="str">
        <f t="shared" si="527"/>
        <v>-</v>
      </c>
      <c r="FG296" s="66" t="str">
        <f t="shared" si="528"/>
        <v>-</v>
      </c>
      <c r="FH296" s="66" t="str">
        <f t="shared" si="529"/>
        <v>-</v>
      </c>
      <c r="FI296" s="66" t="str">
        <f t="shared" si="530"/>
        <v>-</v>
      </c>
      <c r="FJ296" s="66" t="str">
        <f t="shared" si="531"/>
        <v>sfr2</v>
      </c>
      <c r="FK296" s="66" t="str">
        <f t="shared" si="532"/>
        <v>-</v>
      </c>
      <c r="FL296" s="66" t="str">
        <f t="shared" si="533"/>
        <v>-</v>
      </c>
      <c r="FM296" s="66" t="str">
        <f t="shared" si="534"/>
        <v>-</v>
      </c>
      <c r="FN296" s="7"/>
      <c r="FO296" s="7"/>
      <c r="FP296" s="7"/>
      <c r="FQ296" s="97"/>
      <c r="FR296" s="71"/>
      <c r="FS296" s="7">
        <f>IF(ISNUMBER(INDEX($CI$15:$DI$314,$B296,GC$5)),MAX(FS$14:FS295)+1,0)</f>
        <v>34</v>
      </c>
      <c r="FT296" s="7" t="str">
        <f t="shared" si="535"/>
        <v/>
      </c>
      <c r="FU296" s="7" t="str">
        <f t="shared" si="536"/>
        <v/>
      </c>
      <c r="FV296" s="291">
        <f t="shared" si="537"/>
        <v>282</v>
      </c>
      <c r="FW296" s="291" t="str">
        <f t="shared" si="552"/>
        <v/>
      </c>
      <c r="FX296" s="291"/>
      <c r="FY296" s="85" t="str">
        <f t="shared" si="539"/>
        <v/>
      </c>
      <c r="FZ296" s="338">
        <f t="shared" si="540"/>
        <v>0</v>
      </c>
      <c r="GA296" s="316" t="str">
        <f t="shared" si="541"/>
        <v/>
      </c>
      <c r="GB296" s="28" t="str">
        <f t="shared" si="553"/>
        <v/>
      </c>
      <c r="GC296" s="243"/>
      <c r="GD296" s="72"/>
      <c r="GE296" s="72"/>
      <c r="GF296" s="72"/>
      <c r="GG296" s="72"/>
      <c r="GH296" s="72"/>
      <c r="GI296" s="72"/>
      <c r="GJ296" s="72"/>
      <c r="GK296" s="72"/>
      <c r="GL296" s="72"/>
      <c r="GM296" s="72"/>
      <c r="GN296" s="72"/>
      <c r="GO296" s="72"/>
      <c r="GP296" s="72"/>
      <c r="GQ296" s="72"/>
      <c r="GR296" s="339" t="str">
        <f>IF(ISNUMBER(IF296),INDEX($GA$15:$GA$313,MATCH(IF296,$IE$15:$IE$190,0),1),"")</f>
        <v/>
      </c>
      <c r="GS296" s="341" t="str">
        <f t="shared" si="543"/>
        <v/>
      </c>
      <c r="GT296" s="340" t="str">
        <f t="shared" si="544"/>
        <v/>
      </c>
      <c r="GU296" s="72"/>
      <c r="GV296" s="72"/>
      <c r="GW296" s="72"/>
      <c r="GX296" s="72"/>
      <c r="GY296" s="72"/>
      <c r="GZ296" s="71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293">
        <f>IF(HA296&lt;&gt;"",MAX(HN$14:HN295)+1,0)</f>
        <v>0</v>
      </c>
      <c r="HO296" s="293">
        <f>IF(HB296&lt;&gt;"",MAX(HO$14:HO295)+1,0)</f>
        <v>0</v>
      </c>
      <c r="HP296" s="293">
        <f>IF(HC296&lt;&gt;"",MAX(HP$14:HP295)+1,0)</f>
        <v>0</v>
      </c>
      <c r="HQ296" s="293">
        <f>IF(HD296&lt;&gt;"",MAX(HQ$14:HQ295)+1,0)</f>
        <v>0</v>
      </c>
      <c r="HR296" s="293">
        <f>IF(HE296&lt;&gt;"",MAX(HR$14:HR295)+1,0)</f>
        <v>0</v>
      </c>
      <c r="HS296" s="293">
        <f>IF(HF296&lt;&gt;"",MAX(HS$14:HS295)+1,0)</f>
        <v>0</v>
      </c>
      <c r="HT296" s="293">
        <f>IF(HG296&lt;&gt;"",MAX(HT$14:HT295)+1,0)</f>
        <v>0</v>
      </c>
      <c r="HU296" s="293">
        <f>IF(HH296&lt;&gt;"",MAX(HU$14:HU295)+1,0)</f>
        <v>0</v>
      </c>
      <c r="HV296" s="293">
        <f>IF(HI296&lt;&gt;"",MAX(HV$14:HV295)+1,0)</f>
        <v>0</v>
      </c>
      <c r="HW296" s="293">
        <f>IF(HJ296&lt;&gt;"",MAX(HW$14:HW295)+1,0)</f>
        <v>0</v>
      </c>
      <c r="HX296" s="293">
        <f>IF(HK296&lt;&gt;"",MAX(HX$14:HX295)+1,0)</f>
        <v>0</v>
      </c>
      <c r="HY296" s="293">
        <f>IF(HL296&lt;&gt;"",MAX(HY$14:HY295)+1,0)</f>
        <v>0</v>
      </c>
      <c r="HZ296" s="75" t="str">
        <f t="shared" si="545"/>
        <v/>
      </c>
      <c r="IA296" s="75" t="str">
        <f t="shared" si="546"/>
        <v/>
      </c>
      <c r="IB296" s="75" t="str">
        <f t="shared" si="547"/>
        <v/>
      </c>
      <c r="IC296" s="75" t="str">
        <f t="shared" si="548"/>
        <v/>
      </c>
      <c r="ID296" s="395" t="str">
        <f t="shared" si="549"/>
        <v/>
      </c>
      <c r="IE296" s="394">
        <f>IF(ISNUMBER(MATCH(GA296,$IC$15:$IC$313,0)),0,MAX(IE$14:IE295)+1)</f>
        <v>0</v>
      </c>
      <c r="IF296" s="394" t="str">
        <f t="shared" si="550"/>
        <v/>
      </c>
      <c r="IG296" s="383"/>
      <c r="IH296" s="80"/>
      <c r="II296" s="19"/>
      <c r="IJ296" s="282"/>
      <c r="IK296" s="71"/>
      <c r="IL296" s="19"/>
      <c r="IM296" s="19"/>
      <c r="IN296" s="19"/>
      <c r="IO296" s="19"/>
      <c r="IP296" s="19"/>
      <c r="IQ296" s="19"/>
      <c r="IR296" s="19"/>
      <c r="IS296" s="19"/>
      <c r="IT296" s="19"/>
      <c r="IU296" s="19"/>
      <c r="IV296" s="19"/>
      <c r="IW296" s="19"/>
      <c r="IX296" s="19"/>
      <c r="IY296" s="19"/>
      <c r="IZ296" s="19"/>
      <c r="JW296" s="71"/>
      <c r="JX296" s="293" t="str">
        <f>IF(AND(ISNUMBER(JX$14),ISNUMBER(MATCH($IC296,DJ$15:DJ$313,0))),$IC296,"")</f>
        <v/>
      </c>
      <c r="JY296" s="293" t="str">
        <f>IF(AND(ISNUMBER(JY$14),ISNUMBER(MATCH($IC296,DK$15:DK$313,0))),$IC296,"")</f>
        <v/>
      </c>
      <c r="JZ296" s="293" t="str">
        <f>IF(AND(ISNUMBER(JZ$14),ISNUMBER(MATCH($IC296,DL$15:DL$313,0))),$IC296,"")</f>
        <v/>
      </c>
      <c r="KA296" s="293" t="str">
        <f>IF(AND(ISNUMBER(KA$14),ISNUMBER(MATCH($IC296,DM$15:DM$313,0))),$IC296,"")</f>
        <v/>
      </c>
      <c r="KB296" s="293" t="str">
        <f>IF(AND(ISNUMBER(KB$14),ISNUMBER(MATCH($IC296,DN$15:DN$313,0))),$IC296,"")</f>
        <v/>
      </c>
      <c r="KC296" s="293" t="str">
        <f>IF(AND(ISNUMBER(KC$14),ISNUMBER(MATCH($IC296,DO$15:DO$313,0))),$IC296,"")</f>
        <v/>
      </c>
      <c r="KD296" s="293" t="str">
        <f>IF(AND(ISNUMBER(KD$14),ISNUMBER(MATCH($IC296,DP$15:DP$313,0))),$IC296,"")</f>
        <v/>
      </c>
      <c r="KE296" s="293" t="str">
        <f>IF(AND(ISNUMBER(KE$14),ISNUMBER(MATCH($IC296,DQ$15:DQ$313,0))),$IC296,"")</f>
        <v/>
      </c>
      <c r="KF296" s="293" t="str">
        <f>IF(AND(ISNUMBER(KF$14),ISNUMBER(MATCH($IC296,DR$15:DR$313,0))),$IC296,"")</f>
        <v/>
      </c>
      <c r="KG296" s="293" t="str">
        <f>IF(AND(ISNUMBER(KG$14),ISNUMBER(MATCH($IC296,DS$15:DS$313,0))),$IC296,"")</f>
        <v/>
      </c>
      <c r="KH296" s="293" t="str">
        <f>IF(AND(ISNUMBER(KH$14),ISNUMBER(MATCH($IC296,DT$15:DT$313,0))),$IC296,"")</f>
        <v/>
      </c>
      <c r="KI296" s="293" t="str">
        <f>IF(AND(ISNUMBER(KI$14),ISNUMBER(MATCH($IC296,DU$15:DU$313,0))),$IC296,"")</f>
        <v/>
      </c>
      <c r="KJ296" s="293" t="str">
        <f>IF(AND(ISNUMBER(KJ$14),ISNUMBER(MATCH($IC296,DV$15:DV$313,0))),$IC296,"")</f>
        <v/>
      </c>
      <c r="KK296" s="293" t="str">
        <f>IF(AND(ISNUMBER(KK$14),ISNUMBER(MATCH($IC296,DW$15:DW$313,0))),$IC296,"")</f>
        <v/>
      </c>
      <c r="KL296" s="293" t="str">
        <f>IF(AND(ISNUMBER(KL$14),ISNUMBER(MATCH($IC296,DX$15:DX$313,0))),$IC296,"")</f>
        <v/>
      </c>
      <c r="KM296" s="293" t="str">
        <f>IF(AND(ISNUMBER(KM$14),ISNUMBER(MATCH($IC296,DY$15:DY$313,0))),$IC296,"")</f>
        <v/>
      </c>
      <c r="KN296" s="293" t="str">
        <f>IF(AND(ISNUMBER(KN$14),ISNUMBER(MATCH($IC296,DZ$15:DZ$313,0))),$IC296,"")</f>
        <v/>
      </c>
      <c r="KO296" s="293" t="str">
        <f>IF(AND(ISNUMBER(KO$14),ISNUMBER(MATCH($IC296,EA$15:EA$313,0))),$IC296,"")</f>
        <v/>
      </c>
      <c r="KP296" s="293" t="str">
        <f>IF(AND(ISNUMBER(KP$14),ISNUMBER(MATCH($IC296,EB$15:EB$313,0))),$IC296,"")</f>
        <v/>
      </c>
      <c r="KQ296" s="293" t="str">
        <f>IF(AND(ISNUMBER(KQ$14),ISNUMBER(MATCH($IC296,EC$15:EC$313,0))),$IC296,"")</f>
        <v/>
      </c>
      <c r="KR296" s="293" t="str">
        <f>IF(AND(ISNUMBER(KR$14),ISNUMBER(MATCH($IC296,ED$15:ED$313,0))),$IC296,"")</f>
        <v/>
      </c>
      <c r="KS296" s="293" t="str">
        <f>IF(AND(ISNUMBER(KS$14),ISNUMBER(MATCH($IC296,EE$15:EE$313,0))),$IC296,"")</f>
        <v/>
      </c>
      <c r="KT296" s="293" t="str">
        <f>IF(AND(ISNUMBER(KT$14),ISNUMBER(MATCH($IC296,EF$15:EF$313,0))),$IC296,"")</f>
        <v/>
      </c>
      <c r="KU296" s="293" t="str">
        <f>IF(AND(ISNUMBER(KU$14),ISNUMBER(MATCH($IC296,EG$15:EG$313,0))),$IC296,"")</f>
        <v/>
      </c>
      <c r="KV296" s="293" t="str">
        <f>IF(AND(ISNUMBER(KV$14),ISNUMBER(MATCH($IC296,EH$15:EH$313,0))),$IC296,"")</f>
        <v/>
      </c>
      <c r="KW296" s="293" t="str">
        <f>IF(AND(ISNUMBER(KW$14),ISNUMBER(MATCH($IC296,EI$15:EI$313,0))),$IC296,"")</f>
        <v/>
      </c>
      <c r="KX296" s="293" t="str">
        <f>IF(AND(ISNUMBER(KX$14),ISNUMBER(MATCH($IC296,EJ$15:EJ$313,0))),$IC296,"")</f>
        <v/>
      </c>
      <c r="KY296" s="293" t="str">
        <f>IF(AND(ISNUMBER(KY$14),ISNUMBER(MATCH($IC296,EK$15:EK$313,0))),$IC296,"")</f>
        <v/>
      </c>
      <c r="KZ296" s="293"/>
      <c r="LA296" s="293"/>
      <c r="LB296" s="293"/>
      <c r="LC296" s="75">
        <f>COUNTIF(JX296:KY296,"="&amp;IC296)</f>
        <v>0</v>
      </c>
      <c r="LD296" s="71"/>
      <c r="LE296" s="71"/>
      <c r="LF296" s="71"/>
      <c r="LG296" s="71"/>
      <c r="LH296" s="71"/>
      <c r="LI296" s="71"/>
      <c r="LJ296" s="71"/>
      <c r="LK296" s="71"/>
      <c r="LL296" s="71"/>
      <c r="LM296" s="71"/>
      <c r="LN296" s="71"/>
      <c r="LO296" s="71"/>
      <c r="LP296" s="71"/>
      <c r="LQ296" s="71"/>
    </row>
    <row r="297" spans="1:329" ht="6.75" customHeight="1" x14ac:dyDescent="0.25">
      <c r="A297" s="80"/>
      <c r="B297" s="305">
        <f t="shared" si="551"/>
        <v>283</v>
      </c>
      <c r="C297" s="207" t="s">
        <v>918</v>
      </c>
      <c r="D297" s="207" t="s">
        <v>925</v>
      </c>
      <c r="E297" s="71"/>
      <c r="F297" s="260"/>
      <c r="G297" s="261"/>
      <c r="H297" s="262"/>
      <c r="I297" s="260"/>
      <c r="J297" s="261"/>
      <c r="K297" s="262"/>
      <c r="L297" s="260"/>
      <c r="M297" s="261"/>
      <c r="N297" s="262"/>
      <c r="O297" s="260"/>
      <c r="P297" s="261"/>
      <c r="Q297" s="262"/>
      <c r="R297" s="260"/>
      <c r="S297" s="261"/>
      <c r="T297" s="262"/>
      <c r="U297" s="260"/>
      <c r="V297" s="261"/>
      <c r="W297" s="262"/>
      <c r="X297" s="260"/>
      <c r="Y297" s="261"/>
      <c r="Z297" s="262"/>
      <c r="AA297" s="260"/>
      <c r="AB297" s="261"/>
      <c r="AC297" s="262"/>
      <c r="AD297" s="260"/>
      <c r="AE297" s="261"/>
      <c r="AF297" s="262"/>
      <c r="AG297" s="260"/>
      <c r="AH297" s="261"/>
      <c r="AI297" s="262"/>
      <c r="AJ297" s="260"/>
      <c r="AK297" s="261"/>
      <c r="AL297" s="262"/>
      <c r="AM297" s="260"/>
      <c r="AN297" s="261"/>
      <c r="AO297" s="262"/>
      <c r="AP297" s="283"/>
      <c r="AQ297" s="356"/>
      <c r="AR297" s="351"/>
      <c r="AS297" s="283"/>
      <c r="AT297" s="356"/>
      <c r="AU297" s="351"/>
      <c r="AV297" s="260"/>
      <c r="AW297" s="261"/>
      <c r="AX297" s="262"/>
      <c r="AY297" s="260"/>
      <c r="AZ297" s="261"/>
      <c r="BA297" s="262"/>
      <c r="BB297" s="260"/>
      <c r="BC297" s="261"/>
      <c r="BD297" s="262"/>
      <c r="BE297" s="260"/>
      <c r="BF297" s="261"/>
      <c r="BG297" s="262"/>
      <c r="BH297" s="260"/>
      <c r="BI297" s="261"/>
      <c r="BJ297" s="262"/>
      <c r="BK297" s="260"/>
      <c r="BL297" s="261"/>
      <c r="BM297" s="262"/>
      <c r="BN297" s="260"/>
      <c r="BO297" s="261"/>
      <c r="BP297" s="262"/>
      <c r="BQ297" s="260"/>
      <c r="BR297" s="261"/>
      <c r="BS297" s="262"/>
      <c r="BT297" s="260"/>
      <c r="BU297" s="261"/>
      <c r="BV297" s="262"/>
      <c r="BW297" s="260"/>
      <c r="BX297" s="261"/>
      <c r="BY297" s="262"/>
      <c r="BZ297" s="260"/>
      <c r="CA297" s="261"/>
      <c r="CB297" s="262"/>
      <c r="CC297" s="260"/>
      <c r="CD297" s="261"/>
      <c r="CE297" s="262"/>
      <c r="CF297" s="376" t="s">
        <v>2</v>
      </c>
      <c r="CG297" s="229"/>
      <c r="CH297" s="230"/>
      <c r="CI297" s="7" t="str">
        <f t="shared" si="457"/>
        <v/>
      </c>
      <c r="CJ297" s="7" t="str">
        <f t="shared" si="458"/>
        <v/>
      </c>
      <c r="CK297" s="7" t="str">
        <f t="shared" si="459"/>
        <v/>
      </c>
      <c r="CL297" s="7" t="str">
        <f t="shared" si="460"/>
        <v/>
      </c>
      <c r="CM297" s="7" t="str">
        <f t="shared" si="461"/>
        <v/>
      </c>
      <c r="CN297" s="7" t="str">
        <f t="shared" si="462"/>
        <v/>
      </c>
      <c r="CO297" s="7" t="str">
        <f t="shared" si="463"/>
        <v/>
      </c>
      <c r="CP297" s="7" t="str">
        <f t="shared" si="464"/>
        <v/>
      </c>
      <c r="CQ297" s="7" t="str">
        <f t="shared" si="465"/>
        <v/>
      </c>
      <c r="CR297" s="7" t="str">
        <f t="shared" si="466"/>
        <v/>
      </c>
      <c r="CS297" s="7" t="str">
        <f t="shared" si="467"/>
        <v/>
      </c>
      <c r="CT297" s="7" t="str">
        <f t="shared" si="468"/>
        <v/>
      </c>
      <c r="CU297" s="7" t="str">
        <f t="shared" si="469"/>
        <v/>
      </c>
      <c r="CV297" s="7" t="str">
        <f t="shared" si="470"/>
        <v/>
      </c>
      <c r="CW297" s="7" t="str">
        <f t="shared" si="471"/>
        <v/>
      </c>
      <c r="CX297" s="7" t="str">
        <f t="shared" si="472"/>
        <v/>
      </c>
      <c r="CY297" s="7" t="str">
        <f t="shared" si="473"/>
        <v/>
      </c>
      <c r="CZ297" s="7" t="str">
        <f t="shared" si="474"/>
        <v/>
      </c>
      <c r="DA297" s="7" t="str">
        <f t="shared" si="475"/>
        <v/>
      </c>
      <c r="DB297" s="7" t="str">
        <f t="shared" si="476"/>
        <v/>
      </c>
      <c r="DC297" s="7" t="str">
        <f t="shared" si="477"/>
        <v/>
      </c>
      <c r="DD297" s="7" t="str">
        <f t="shared" si="478"/>
        <v/>
      </c>
      <c r="DE297" s="7">
        <f t="shared" si="479"/>
        <v>35</v>
      </c>
      <c r="DF297" s="7" t="str">
        <f t="shared" si="480"/>
        <v/>
      </c>
      <c r="DG297" s="7" t="str">
        <f t="shared" si="481"/>
        <v/>
      </c>
      <c r="DH297" s="7" t="str">
        <f t="shared" si="482"/>
        <v/>
      </c>
      <c r="DI297" s="65" t="s">
        <v>2</v>
      </c>
      <c r="DJ297" s="309" t="str">
        <f t="shared" si="483"/>
        <v>-</v>
      </c>
      <c r="DK297" s="309" t="str">
        <f t="shared" si="484"/>
        <v>-</v>
      </c>
      <c r="DL297" s="309" t="str">
        <f t="shared" si="485"/>
        <v>-</v>
      </c>
      <c r="DM297" s="309" t="str">
        <f t="shared" si="486"/>
        <v>-</v>
      </c>
      <c r="DN297" s="309" t="str">
        <f t="shared" si="487"/>
        <v>-</v>
      </c>
      <c r="DO297" s="309" t="str">
        <f t="shared" si="488"/>
        <v>-</v>
      </c>
      <c r="DP297" s="309" t="str">
        <f t="shared" si="489"/>
        <v>-</v>
      </c>
      <c r="DQ297" s="309" t="str">
        <f t="shared" si="490"/>
        <v>-</v>
      </c>
      <c r="DR297" s="309" t="str">
        <f t="shared" si="491"/>
        <v>-</v>
      </c>
      <c r="DS297" s="309" t="str">
        <f t="shared" si="492"/>
        <v>-</v>
      </c>
      <c r="DT297" s="309" t="str">
        <f t="shared" si="493"/>
        <v>-</v>
      </c>
      <c r="DU297" s="309" t="str">
        <f t="shared" si="494"/>
        <v>-</v>
      </c>
      <c r="DV297" s="309" t="str">
        <f t="shared" si="495"/>
        <v>-</v>
      </c>
      <c r="DW297" s="309" t="str">
        <f t="shared" si="496"/>
        <v>-</v>
      </c>
      <c r="DX297" s="309" t="str">
        <f t="shared" si="497"/>
        <v>-</v>
      </c>
      <c r="DY297" s="309" t="str">
        <f t="shared" si="498"/>
        <v>-</v>
      </c>
      <c r="DZ297" s="309" t="str">
        <f t="shared" si="499"/>
        <v>-</v>
      </c>
      <c r="EA297" s="309" t="str">
        <f t="shared" si="500"/>
        <v>-</v>
      </c>
      <c r="EB297" s="309" t="str">
        <f t="shared" si="501"/>
        <v>-</v>
      </c>
      <c r="EC297" s="309" t="str">
        <f t="shared" si="502"/>
        <v>-</v>
      </c>
      <c r="ED297" s="309" t="str">
        <f t="shared" si="503"/>
        <v>-</v>
      </c>
      <c r="EE297" s="309" t="str">
        <f t="shared" si="504"/>
        <v>-</v>
      </c>
      <c r="EF297" s="309" t="str">
        <f t="shared" si="505"/>
        <v>nconn</v>
      </c>
      <c r="EG297" s="309" t="str">
        <f t="shared" si="506"/>
        <v>-</v>
      </c>
      <c r="EH297" s="309" t="str">
        <f t="shared" si="507"/>
        <v>-</v>
      </c>
      <c r="EI297" s="309" t="str">
        <f t="shared" si="508"/>
        <v>-</v>
      </c>
      <c r="EJ297" s="7"/>
      <c r="EK297" s="7"/>
      <c r="EL297" s="7"/>
      <c r="EM297" s="34"/>
      <c r="EN297" s="66" t="str">
        <f t="shared" si="509"/>
        <v>-</v>
      </c>
      <c r="EO297" s="66" t="str">
        <f t="shared" si="510"/>
        <v>-</v>
      </c>
      <c r="EP297" s="66" t="str">
        <f t="shared" si="511"/>
        <v>-</v>
      </c>
      <c r="EQ297" s="66" t="str">
        <f t="shared" si="512"/>
        <v>-</v>
      </c>
      <c r="ER297" s="66" t="str">
        <f t="shared" si="513"/>
        <v>-</v>
      </c>
      <c r="ES297" s="66" t="str">
        <f t="shared" si="514"/>
        <v>-</v>
      </c>
      <c r="ET297" s="66" t="str">
        <f t="shared" si="515"/>
        <v>-</v>
      </c>
      <c r="EU297" s="66" t="str">
        <f t="shared" si="516"/>
        <v>-</v>
      </c>
      <c r="EV297" s="66" t="str">
        <f t="shared" si="517"/>
        <v>-</v>
      </c>
      <c r="EW297" s="66" t="str">
        <f t="shared" si="518"/>
        <v>-</v>
      </c>
      <c r="EX297" s="66" t="str">
        <f t="shared" si="519"/>
        <v>-</v>
      </c>
      <c r="EY297" s="66" t="str">
        <f t="shared" si="520"/>
        <v>-</v>
      </c>
      <c r="EZ297" s="66" t="str">
        <f t="shared" si="521"/>
        <v>-</v>
      </c>
      <c r="FA297" s="66" t="str">
        <f t="shared" si="522"/>
        <v>-</v>
      </c>
      <c r="FB297" s="66" t="str">
        <f t="shared" si="523"/>
        <v>-</v>
      </c>
      <c r="FC297" s="66" t="str">
        <f t="shared" si="524"/>
        <v>-</v>
      </c>
      <c r="FD297" s="66" t="str">
        <f t="shared" si="525"/>
        <v>-</v>
      </c>
      <c r="FE297" s="66" t="str">
        <f t="shared" si="526"/>
        <v>-</v>
      </c>
      <c r="FF297" s="66" t="str">
        <f t="shared" si="527"/>
        <v>-</v>
      </c>
      <c r="FG297" s="66" t="str">
        <f t="shared" si="528"/>
        <v>-</v>
      </c>
      <c r="FH297" s="66" t="str">
        <f t="shared" si="529"/>
        <v>-</v>
      </c>
      <c r="FI297" s="66" t="str">
        <f t="shared" si="530"/>
        <v>-</v>
      </c>
      <c r="FJ297" s="66" t="str">
        <f t="shared" si="531"/>
        <v>com</v>
      </c>
      <c r="FK297" s="66" t="str">
        <f t="shared" si="532"/>
        <v>-</v>
      </c>
      <c r="FL297" s="66" t="str">
        <f t="shared" si="533"/>
        <v>-</v>
      </c>
      <c r="FM297" s="66" t="str">
        <f t="shared" si="534"/>
        <v>-</v>
      </c>
      <c r="FN297" s="7"/>
      <c r="FO297" s="7"/>
      <c r="FP297" s="7"/>
      <c r="FQ297" s="97"/>
      <c r="FR297" s="71"/>
      <c r="FS297" s="7">
        <f>IF(ISNUMBER(INDEX($CI$15:$DI$314,$B297,GC$5)),MAX(FS$14:FS296)+1,0)</f>
        <v>35</v>
      </c>
      <c r="FT297" s="7" t="str">
        <f t="shared" si="535"/>
        <v/>
      </c>
      <c r="FU297" s="7" t="str">
        <f t="shared" si="536"/>
        <v/>
      </c>
      <c r="FV297" s="291">
        <f t="shared" si="537"/>
        <v>283</v>
      </c>
      <c r="FW297" s="291" t="str">
        <f t="shared" si="552"/>
        <v/>
      </c>
      <c r="FX297" s="291"/>
      <c r="FY297" s="85" t="str">
        <f t="shared" si="539"/>
        <v/>
      </c>
      <c r="FZ297" s="338">
        <f t="shared" si="540"/>
        <v>0</v>
      </c>
      <c r="GA297" s="316" t="str">
        <f t="shared" si="541"/>
        <v/>
      </c>
      <c r="GB297" s="28" t="str">
        <f t="shared" si="553"/>
        <v/>
      </c>
      <c r="GC297" s="243"/>
      <c r="GD297" s="72"/>
      <c r="GE297" s="72"/>
      <c r="GF297" s="72"/>
      <c r="GG297" s="72"/>
      <c r="GH297" s="72"/>
      <c r="GI297" s="72"/>
      <c r="GJ297" s="72"/>
      <c r="GK297" s="72"/>
      <c r="GL297" s="72"/>
      <c r="GM297" s="72"/>
      <c r="GN297" s="72"/>
      <c r="GO297" s="72"/>
      <c r="GP297" s="72"/>
      <c r="GQ297" s="72"/>
      <c r="GR297" s="339" t="str">
        <f>IF(ISNUMBER(IF297),INDEX($GA$15:$GA$313,MATCH(IF297,$IE$15:$IE$190,0),1),"")</f>
        <v/>
      </c>
      <c r="GS297" s="341" t="str">
        <f t="shared" si="543"/>
        <v/>
      </c>
      <c r="GT297" s="340" t="str">
        <f t="shared" si="544"/>
        <v/>
      </c>
      <c r="GU297" s="72"/>
      <c r="GV297" s="72"/>
      <c r="GW297" s="72"/>
      <c r="GX297" s="72"/>
      <c r="GY297" s="72"/>
      <c r="GZ297" s="71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293">
        <f>IF(HA297&lt;&gt;"",MAX(HN$14:HN296)+1,0)</f>
        <v>0</v>
      </c>
      <c r="HO297" s="293">
        <f>IF(HB297&lt;&gt;"",MAX(HO$14:HO296)+1,0)</f>
        <v>0</v>
      </c>
      <c r="HP297" s="293">
        <f>IF(HC297&lt;&gt;"",MAX(HP$14:HP296)+1,0)</f>
        <v>0</v>
      </c>
      <c r="HQ297" s="293">
        <f>IF(HD297&lt;&gt;"",MAX(HQ$14:HQ296)+1,0)</f>
        <v>0</v>
      </c>
      <c r="HR297" s="293">
        <f>IF(HE297&lt;&gt;"",MAX(HR$14:HR296)+1,0)</f>
        <v>0</v>
      </c>
      <c r="HS297" s="293">
        <f>IF(HF297&lt;&gt;"",MAX(HS$14:HS296)+1,0)</f>
        <v>0</v>
      </c>
      <c r="HT297" s="293">
        <f>IF(HG297&lt;&gt;"",MAX(HT$14:HT296)+1,0)</f>
        <v>0</v>
      </c>
      <c r="HU297" s="293">
        <f>IF(HH297&lt;&gt;"",MAX(HU$14:HU296)+1,0)</f>
        <v>0</v>
      </c>
      <c r="HV297" s="293">
        <f>IF(HI297&lt;&gt;"",MAX(HV$14:HV296)+1,0)</f>
        <v>0</v>
      </c>
      <c r="HW297" s="293">
        <f>IF(HJ297&lt;&gt;"",MAX(HW$14:HW296)+1,0)</f>
        <v>0</v>
      </c>
      <c r="HX297" s="293">
        <f>IF(HK297&lt;&gt;"",MAX(HX$14:HX296)+1,0)</f>
        <v>0</v>
      </c>
      <c r="HY297" s="293">
        <f>IF(HL297&lt;&gt;"",MAX(HY$14:HY296)+1,0)</f>
        <v>0</v>
      </c>
      <c r="HZ297" s="75" t="str">
        <f t="shared" si="545"/>
        <v/>
      </c>
      <c r="IA297" s="75" t="str">
        <f t="shared" si="546"/>
        <v/>
      </c>
      <c r="IB297" s="75" t="str">
        <f t="shared" si="547"/>
        <v/>
      </c>
      <c r="IC297" s="75" t="str">
        <f t="shared" si="548"/>
        <v/>
      </c>
      <c r="ID297" s="395" t="str">
        <f t="shared" si="549"/>
        <v/>
      </c>
      <c r="IE297" s="394">
        <f>IF(ISNUMBER(MATCH(GA297,$IC$15:$IC$313,0)),0,MAX(IE$14:IE296)+1)</f>
        <v>0</v>
      </c>
      <c r="IF297" s="394" t="str">
        <f t="shared" si="550"/>
        <v/>
      </c>
      <c r="IG297" s="383"/>
      <c r="IH297" s="80"/>
      <c r="II297" s="19"/>
      <c r="IJ297" s="282"/>
      <c r="IK297" s="71"/>
      <c r="IL297" s="19"/>
      <c r="IM297" s="19"/>
      <c r="IN297" s="19"/>
      <c r="IO297" s="19"/>
      <c r="IP297" s="19"/>
      <c r="IQ297" s="19"/>
      <c r="IR297" s="19"/>
      <c r="IS297" s="19"/>
      <c r="IT297" s="19"/>
      <c r="IU297" s="19"/>
      <c r="IV297" s="19"/>
      <c r="IW297" s="19"/>
      <c r="IX297" s="19"/>
      <c r="IY297" s="19"/>
      <c r="IZ297" s="19"/>
      <c r="JW297" s="71"/>
      <c r="JX297" s="293" t="str">
        <f>IF(AND(ISNUMBER(JX$14),ISNUMBER(MATCH($IC297,DJ$15:DJ$313,0))),$IC297,"")</f>
        <v/>
      </c>
      <c r="JY297" s="293" t="str">
        <f>IF(AND(ISNUMBER(JY$14),ISNUMBER(MATCH($IC297,DK$15:DK$313,0))),$IC297,"")</f>
        <v/>
      </c>
      <c r="JZ297" s="293" t="str">
        <f>IF(AND(ISNUMBER(JZ$14),ISNUMBER(MATCH($IC297,DL$15:DL$313,0))),$IC297,"")</f>
        <v/>
      </c>
      <c r="KA297" s="293" t="str">
        <f>IF(AND(ISNUMBER(KA$14),ISNUMBER(MATCH($IC297,DM$15:DM$313,0))),$IC297,"")</f>
        <v/>
      </c>
      <c r="KB297" s="293" t="str">
        <f>IF(AND(ISNUMBER(KB$14),ISNUMBER(MATCH($IC297,DN$15:DN$313,0))),$IC297,"")</f>
        <v/>
      </c>
      <c r="KC297" s="293" t="str">
        <f>IF(AND(ISNUMBER(KC$14),ISNUMBER(MATCH($IC297,DO$15:DO$313,0))),$IC297,"")</f>
        <v/>
      </c>
      <c r="KD297" s="293" t="str">
        <f>IF(AND(ISNUMBER(KD$14),ISNUMBER(MATCH($IC297,DP$15:DP$313,0))),$IC297,"")</f>
        <v/>
      </c>
      <c r="KE297" s="293" t="str">
        <f>IF(AND(ISNUMBER(KE$14),ISNUMBER(MATCH($IC297,DQ$15:DQ$313,0))),$IC297,"")</f>
        <v/>
      </c>
      <c r="KF297" s="293" t="str">
        <f>IF(AND(ISNUMBER(KF$14),ISNUMBER(MATCH($IC297,DR$15:DR$313,0))),$IC297,"")</f>
        <v/>
      </c>
      <c r="KG297" s="293" t="str">
        <f>IF(AND(ISNUMBER(KG$14),ISNUMBER(MATCH($IC297,DS$15:DS$313,0))),$IC297,"")</f>
        <v/>
      </c>
      <c r="KH297" s="293" t="str">
        <f>IF(AND(ISNUMBER(KH$14),ISNUMBER(MATCH($IC297,DT$15:DT$313,0))),$IC297,"")</f>
        <v/>
      </c>
      <c r="KI297" s="293" t="str">
        <f>IF(AND(ISNUMBER(KI$14),ISNUMBER(MATCH($IC297,DU$15:DU$313,0))),$IC297,"")</f>
        <v/>
      </c>
      <c r="KJ297" s="293" t="str">
        <f>IF(AND(ISNUMBER(KJ$14),ISNUMBER(MATCH($IC297,DV$15:DV$313,0))),$IC297,"")</f>
        <v/>
      </c>
      <c r="KK297" s="293" t="str">
        <f>IF(AND(ISNUMBER(KK$14),ISNUMBER(MATCH($IC297,DW$15:DW$313,0))),$IC297,"")</f>
        <v/>
      </c>
      <c r="KL297" s="293" t="str">
        <f>IF(AND(ISNUMBER(KL$14),ISNUMBER(MATCH($IC297,DX$15:DX$313,0))),$IC297,"")</f>
        <v/>
      </c>
      <c r="KM297" s="293" t="str">
        <f>IF(AND(ISNUMBER(KM$14),ISNUMBER(MATCH($IC297,DY$15:DY$313,0))),$IC297,"")</f>
        <v/>
      </c>
      <c r="KN297" s="293" t="str">
        <f>IF(AND(ISNUMBER(KN$14),ISNUMBER(MATCH($IC297,DZ$15:DZ$313,0))),$IC297,"")</f>
        <v/>
      </c>
      <c r="KO297" s="293" t="str">
        <f>IF(AND(ISNUMBER(KO$14),ISNUMBER(MATCH($IC297,EA$15:EA$313,0))),$IC297,"")</f>
        <v/>
      </c>
      <c r="KP297" s="293" t="str">
        <f>IF(AND(ISNUMBER(KP$14),ISNUMBER(MATCH($IC297,EB$15:EB$313,0))),$IC297,"")</f>
        <v/>
      </c>
      <c r="KQ297" s="293" t="str">
        <f>IF(AND(ISNUMBER(KQ$14),ISNUMBER(MATCH($IC297,EC$15:EC$313,0))),$IC297,"")</f>
        <v/>
      </c>
      <c r="KR297" s="293" t="str">
        <f>IF(AND(ISNUMBER(KR$14),ISNUMBER(MATCH($IC297,ED$15:ED$313,0))),$IC297,"")</f>
        <v/>
      </c>
      <c r="KS297" s="293" t="str">
        <f>IF(AND(ISNUMBER(KS$14),ISNUMBER(MATCH($IC297,EE$15:EE$313,0))),$IC297,"")</f>
        <v/>
      </c>
      <c r="KT297" s="293" t="str">
        <f>IF(AND(ISNUMBER(KT$14),ISNUMBER(MATCH($IC297,EF$15:EF$313,0))),$IC297,"")</f>
        <v/>
      </c>
      <c r="KU297" s="293" t="str">
        <f>IF(AND(ISNUMBER(KU$14),ISNUMBER(MATCH($IC297,EG$15:EG$313,0))),$IC297,"")</f>
        <v/>
      </c>
      <c r="KV297" s="293" t="str">
        <f>IF(AND(ISNUMBER(KV$14),ISNUMBER(MATCH($IC297,EH$15:EH$313,0))),$IC297,"")</f>
        <v/>
      </c>
      <c r="KW297" s="293" t="str">
        <f>IF(AND(ISNUMBER(KW$14),ISNUMBER(MATCH($IC297,EI$15:EI$313,0))),$IC297,"")</f>
        <v/>
      </c>
      <c r="KX297" s="293" t="str">
        <f>IF(AND(ISNUMBER(KX$14),ISNUMBER(MATCH($IC297,EJ$15:EJ$313,0))),$IC297,"")</f>
        <v/>
      </c>
      <c r="KY297" s="293" t="str">
        <f>IF(AND(ISNUMBER(KY$14),ISNUMBER(MATCH($IC297,EK$15:EK$313,0))),$IC297,"")</f>
        <v/>
      </c>
      <c r="KZ297" s="293"/>
      <c r="LA297" s="293"/>
      <c r="LB297" s="293"/>
      <c r="LC297" s="75">
        <f>COUNTIF(JX297:KY297,"="&amp;IC297)</f>
        <v>0</v>
      </c>
      <c r="LD297" s="71"/>
      <c r="LE297" s="71"/>
      <c r="LF297" s="71"/>
      <c r="LG297" s="71"/>
      <c r="LH297" s="71"/>
      <c r="LI297" s="71"/>
      <c r="LJ297" s="71"/>
      <c r="LK297" s="71"/>
      <c r="LL297" s="71"/>
      <c r="LM297" s="71"/>
      <c r="LN297" s="71"/>
      <c r="LO297" s="71"/>
      <c r="LP297" s="71"/>
      <c r="LQ297" s="71"/>
    </row>
    <row r="298" spans="1:329" ht="6.75" customHeight="1" x14ac:dyDescent="0.25">
      <c r="A298" s="80"/>
      <c r="B298" s="305">
        <f t="shared" si="551"/>
        <v>284</v>
      </c>
      <c r="C298" s="207" t="s">
        <v>919</v>
      </c>
      <c r="D298" s="207" t="s">
        <v>926</v>
      </c>
      <c r="E298" s="71"/>
      <c r="F298" s="260"/>
      <c r="G298" s="261"/>
      <c r="H298" s="262"/>
      <c r="I298" s="260"/>
      <c r="J298" s="261"/>
      <c r="K298" s="262"/>
      <c r="L298" s="260"/>
      <c r="M298" s="261"/>
      <c r="N298" s="262"/>
      <c r="O298" s="260"/>
      <c r="P298" s="261"/>
      <c r="Q298" s="262"/>
      <c r="R298" s="260"/>
      <c r="S298" s="261"/>
      <c r="T298" s="262"/>
      <c r="U298" s="260"/>
      <c r="V298" s="261"/>
      <c r="W298" s="262"/>
      <c r="X298" s="260"/>
      <c r="Y298" s="261"/>
      <c r="Z298" s="262"/>
      <c r="AA298" s="260"/>
      <c r="AB298" s="261"/>
      <c r="AC298" s="262"/>
      <c r="AD298" s="260"/>
      <c r="AE298" s="261"/>
      <c r="AF298" s="262"/>
      <c r="AG298" s="260"/>
      <c r="AH298" s="261"/>
      <c r="AI298" s="262"/>
      <c r="AJ298" s="260"/>
      <c r="AK298" s="261"/>
      <c r="AL298" s="262"/>
      <c r="AM298" s="260"/>
      <c r="AN298" s="261"/>
      <c r="AO298" s="262"/>
      <c r="AP298" s="283"/>
      <c r="AQ298" s="356"/>
      <c r="AR298" s="351"/>
      <c r="AS298" s="283"/>
      <c r="AT298" s="356"/>
      <c r="AU298" s="351"/>
      <c r="AV298" s="260"/>
      <c r="AW298" s="261"/>
      <c r="AX298" s="262"/>
      <c r="AY298" s="260"/>
      <c r="AZ298" s="261"/>
      <c r="BA298" s="262"/>
      <c r="BB298" s="260"/>
      <c r="BC298" s="261"/>
      <c r="BD298" s="262"/>
      <c r="BE298" s="260"/>
      <c r="BF298" s="261"/>
      <c r="BG298" s="262"/>
      <c r="BH298" s="260"/>
      <c r="BI298" s="261"/>
      <c r="BJ298" s="262"/>
      <c r="BK298" s="260"/>
      <c r="BL298" s="261"/>
      <c r="BM298" s="262"/>
      <c r="BN298" s="260"/>
      <c r="BO298" s="261"/>
      <c r="BP298" s="262"/>
      <c r="BQ298" s="260"/>
      <c r="BR298" s="261"/>
      <c r="BS298" s="262"/>
      <c r="BT298" s="260"/>
      <c r="BU298" s="261"/>
      <c r="BV298" s="262"/>
      <c r="BW298" s="260"/>
      <c r="BX298" s="261"/>
      <c r="BY298" s="262"/>
      <c r="BZ298" s="260"/>
      <c r="CA298" s="261"/>
      <c r="CB298" s="262"/>
      <c r="CC298" s="260"/>
      <c r="CD298" s="261"/>
      <c r="CE298" s="262"/>
      <c r="CF298" s="376" t="s">
        <v>2</v>
      </c>
      <c r="CG298" s="229"/>
      <c r="CH298" s="230"/>
      <c r="CI298" s="7" t="str">
        <f t="shared" si="457"/>
        <v/>
      </c>
      <c r="CJ298" s="7" t="str">
        <f t="shared" si="458"/>
        <v/>
      </c>
      <c r="CK298" s="7" t="str">
        <f t="shared" si="459"/>
        <v/>
      </c>
      <c r="CL298" s="7" t="str">
        <f t="shared" si="460"/>
        <v/>
      </c>
      <c r="CM298" s="7" t="str">
        <f t="shared" si="461"/>
        <v/>
      </c>
      <c r="CN298" s="7" t="str">
        <f t="shared" si="462"/>
        <v/>
      </c>
      <c r="CO298" s="7" t="str">
        <f t="shared" si="463"/>
        <v/>
      </c>
      <c r="CP298" s="7" t="str">
        <f t="shared" si="464"/>
        <v/>
      </c>
      <c r="CQ298" s="7" t="str">
        <f t="shared" si="465"/>
        <v/>
      </c>
      <c r="CR298" s="7" t="str">
        <f t="shared" si="466"/>
        <v/>
      </c>
      <c r="CS298" s="7" t="str">
        <f t="shared" si="467"/>
        <v/>
      </c>
      <c r="CT298" s="7" t="str">
        <f t="shared" si="468"/>
        <v/>
      </c>
      <c r="CU298" s="7" t="str">
        <f t="shared" si="469"/>
        <v/>
      </c>
      <c r="CV298" s="7" t="str">
        <f t="shared" si="470"/>
        <v/>
      </c>
      <c r="CW298" s="7" t="str">
        <f t="shared" si="471"/>
        <v/>
      </c>
      <c r="CX298" s="7" t="str">
        <f t="shared" si="472"/>
        <v/>
      </c>
      <c r="CY298" s="7" t="str">
        <f t="shared" si="473"/>
        <v/>
      </c>
      <c r="CZ298" s="7" t="str">
        <f t="shared" si="474"/>
        <v/>
      </c>
      <c r="DA298" s="7" t="str">
        <f t="shared" si="475"/>
        <v/>
      </c>
      <c r="DB298" s="7" t="str">
        <f t="shared" si="476"/>
        <v/>
      </c>
      <c r="DC298" s="7" t="str">
        <f t="shared" si="477"/>
        <v/>
      </c>
      <c r="DD298" s="7" t="str">
        <f t="shared" si="478"/>
        <v/>
      </c>
      <c r="DE298" s="7">
        <f t="shared" si="479"/>
        <v>36</v>
      </c>
      <c r="DF298" s="7" t="str">
        <f t="shared" si="480"/>
        <v/>
      </c>
      <c r="DG298" s="7" t="str">
        <f t="shared" si="481"/>
        <v/>
      </c>
      <c r="DH298" s="7" t="str">
        <f t="shared" si="482"/>
        <v/>
      </c>
      <c r="DI298" s="65" t="s">
        <v>2</v>
      </c>
      <c r="DJ298" s="309" t="str">
        <f t="shared" si="483"/>
        <v>-</v>
      </c>
      <c r="DK298" s="309" t="str">
        <f t="shared" si="484"/>
        <v>-</v>
      </c>
      <c r="DL298" s="309" t="str">
        <f t="shared" si="485"/>
        <v>-</v>
      </c>
      <c r="DM298" s="309" t="str">
        <f t="shared" si="486"/>
        <v>-</v>
      </c>
      <c r="DN298" s="309" t="str">
        <f t="shared" si="487"/>
        <v>-</v>
      </c>
      <c r="DO298" s="309" t="str">
        <f t="shared" si="488"/>
        <v>-</v>
      </c>
      <c r="DP298" s="309" t="str">
        <f t="shared" si="489"/>
        <v>-</v>
      </c>
      <c r="DQ298" s="309" t="str">
        <f t="shared" si="490"/>
        <v>-</v>
      </c>
      <c r="DR298" s="309" t="str">
        <f t="shared" si="491"/>
        <v>-</v>
      </c>
      <c r="DS298" s="309" t="str">
        <f t="shared" si="492"/>
        <v>-</v>
      </c>
      <c r="DT298" s="309" t="str">
        <f t="shared" si="493"/>
        <v>-</v>
      </c>
      <c r="DU298" s="309" t="str">
        <f t="shared" si="494"/>
        <v>-</v>
      </c>
      <c r="DV298" s="309" t="str">
        <f t="shared" si="495"/>
        <v>-</v>
      </c>
      <c r="DW298" s="309" t="str">
        <f t="shared" si="496"/>
        <v>-</v>
      </c>
      <c r="DX298" s="309" t="str">
        <f t="shared" si="497"/>
        <v>-</v>
      </c>
      <c r="DY298" s="309" t="str">
        <f t="shared" si="498"/>
        <v>-</v>
      </c>
      <c r="DZ298" s="309" t="str">
        <f t="shared" si="499"/>
        <v>-</v>
      </c>
      <c r="EA298" s="309" t="str">
        <f t="shared" si="500"/>
        <v>-</v>
      </c>
      <c r="EB298" s="309" t="str">
        <f t="shared" si="501"/>
        <v>-</v>
      </c>
      <c r="EC298" s="309" t="str">
        <f t="shared" si="502"/>
        <v>-</v>
      </c>
      <c r="ED298" s="309" t="str">
        <f t="shared" si="503"/>
        <v>-</v>
      </c>
      <c r="EE298" s="309" t="str">
        <f t="shared" si="504"/>
        <v>-</v>
      </c>
      <c r="EF298" s="309" t="str">
        <f t="shared" si="505"/>
        <v>sfr_conn</v>
      </c>
      <c r="EG298" s="309" t="str">
        <f t="shared" si="506"/>
        <v>-</v>
      </c>
      <c r="EH298" s="309" t="str">
        <f t="shared" si="507"/>
        <v>-</v>
      </c>
      <c r="EI298" s="309" t="str">
        <f t="shared" si="508"/>
        <v>-</v>
      </c>
      <c r="EJ298" s="7"/>
      <c r="EK298" s="7"/>
      <c r="EL298" s="7"/>
      <c r="EM298" s="34"/>
      <c r="EN298" s="66" t="str">
        <f t="shared" si="509"/>
        <v>-</v>
      </c>
      <c r="EO298" s="66" t="str">
        <f t="shared" si="510"/>
        <v>-</v>
      </c>
      <c r="EP298" s="66" t="str">
        <f t="shared" si="511"/>
        <v>-</v>
      </c>
      <c r="EQ298" s="66" t="str">
        <f t="shared" si="512"/>
        <v>-</v>
      </c>
      <c r="ER298" s="66" t="str">
        <f t="shared" si="513"/>
        <v>-</v>
      </c>
      <c r="ES298" s="66" t="str">
        <f t="shared" si="514"/>
        <v>-</v>
      </c>
      <c r="ET298" s="66" t="str">
        <f t="shared" si="515"/>
        <v>-</v>
      </c>
      <c r="EU298" s="66" t="str">
        <f t="shared" si="516"/>
        <v>-</v>
      </c>
      <c r="EV298" s="66" t="str">
        <f t="shared" si="517"/>
        <v>-</v>
      </c>
      <c r="EW298" s="66" t="str">
        <f t="shared" si="518"/>
        <v>-</v>
      </c>
      <c r="EX298" s="66" t="str">
        <f t="shared" si="519"/>
        <v>-</v>
      </c>
      <c r="EY298" s="66" t="str">
        <f t="shared" si="520"/>
        <v>-</v>
      </c>
      <c r="EZ298" s="66" t="str">
        <f t="shared" si="521"/>
        <v>-</v>
      </c>
      <c r="FA298" s="66" t="str">
        <f t="shared" si="522"/>
        <v>-</v>
      </c>
      <c r="FB298" s="66" t="str">
        <f t="shared" si="523"/>
        <v>-</v>
      </c>
      <c r="FC298" s="66" t="str">
        <f t="shared" si="524"/>
        <v>-</v>
      </c>
      <c r="FD298" s="66" t="str">
        <f t="shared" si="525"/>
        <v>-</v>
      </c>
      <c r="FE298" s="66" t="str">
        <f t="shared" si="526"/>
        <v>-</v>
      </c>
      <c r="FF298" s="66" t="str">
        <f t="shared" si="527"/>
        <v>-</v>
      </c>
      <c r="FG298" s="66" t="str">
        <f t="shared" si="528"/>
        <v>-</v>
      </c>
      <c r="FH298" s="66" t="str">
        <f t="shared" si="529"/>
        <v>-</v>
      </c>
      <c r="FI298" s="66" t="str">
        <f t="shared" si="530"/>
        <v>-</v>
      </c>
      <c r="FJ298" s="66" t="str">
        <f t="shared" si="531"/>
        <v>sfr3</v>
      </c>
      <c r="FK298" s="66" t="str">
        <f t="shared" si="532"/>
        <v>-</v>
      </c>
      <c r="FL298" s="66" t="str">
        <f t="shared" si="533"/>
        <v>-</v>
      </c>
      <c r="FM298" s="66" t="str">
        <f t="shared" si="534"/>
        <v>-</v>
      </c>
      <c r="FN298" s="7"/>
      <c r="FO298" s="7"/>
      <c r="FP298" s="7"/>
      <c r="FQ298" s="97"/>
      <c r="FR298" s="71"/>
      <c r="FS298" s="7">
        <f>IF(ISNUMBER(INDEX($CI$15:$DI$314,$B298,GC$5)),MAX(FS$14:FS297)+1,0)</f>
        <v>36</v>
      </c>
      <c r="FT298" s="7" t="str">
        <f t="shared" si="535"/>
        <v/>
      </c>
      <c r="FU298" s="7" t="str">
        <f t="shared" si="536"/>
        <v/>
      </c>
      <c r="FV298" s="291">
        <f t="shared" si="537"/>
        <v>284</v>
      </c>
      <c r="FW298" s="291" t="str">
        <f t="shared" si="552"/>
        <v/>
      </c>
      <c r="FX298" s="291"/>
      <c r="FY298" s="85" t="str">
        <f t="shared" si="539"/>
        <v/>
      </c>
      <c r="FZ298" s="338">
        <f t="shared" si="540"/>
        <v>0</v>
      </c>
      <c r="GA298" s="316" t="str">
        <f t="shared" si="541"/>
        <v/>
      </c>
      <c r="GB298" s="28" t="str">
        <f t="shared" si="553"/>
        <v/>
      </c>
      <c r="GC298" s="243"/>
      <c r="GD298" s="72"/>
      <c r="GE298" s="72"/>
      <c r="GF298" s="72"/>
      <c r="GG298" s="72"/>
      <c r="GH298" s="72"/>
      <c r="GI298" s="72"/>
      <c r="GJ298" s="72"/>
      <c r="GK298" s="72"/>
      <c r="GL298" s="72"/>
      <c r="GM298" s="72"/>
      <c r="GN298" s="72"/>
      <c r="GO298" s="72"/>
      <c r="GP298" s="72"/>
      <c r="GQ298" s="72"/>
      <c r="GR298" s="339" t="str">
        <f>IF(ISNUMBER(IF298),INDEX($GA$15:$GA$313,MATCH(IF298,$IE$15:$IE$190,0),1),"")</f>
        <v/>
      </c>
      <c r="GS298" s="341" t="str">
        <f t="shared" si="543"/>
        <v/>
      </c>
      <c r="GT298" s="340" t="str">
        <f t="shared" si="544"/>
        <v/>
      </c>
      <c r="GU298" s="72"/>
      <c r="GV298" s="72"/>
      <c r="GW298" s="72"/>
      <c r="GX298" s="72"/>
      <c r="GY298" s="72"/>
      <c r="GZ298" s="71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293">
        <f>IF(HA298&lt;&gt;"",MAX(HN$14:HN297)+1,0)</f>
        <v>0</v>
      </c>
      <c r="HO298" s="293">
        <f>IF(HB298&lt;&gt;"",MAX(HO$14:HO297)+1,0)</f>
        <v>0</v>
      </c>
      <c r="HP298" s="293">
        <f>IF(HC298&lt;&gt;"",MAX(HP$14:HP297)+1,0)</f>
        <v>0</v>
      </c>
      <c r="HQ298" s="293">
        <f>IF(HD298&lt;&gt;"",MAX(HQ$14:HQ297)+1,0)</f>
        <v>0</v>
      </c>
      <c r="HR298" s="293">
        <f>IF(HE298&lt;&gt;"",MAX(HR$14:HR297)+1,0)</f>
        <v>0</v>
      </c>
      <c r="HS298" s="293">
        <f>IF(HF298&lt;&gt;"",MAX(HS$14:HS297)+1,0)</f>
        <v>0</v>
      </c>
      <c r="HT298" s="293">
        <f>IF(HG298&lt;&gt;"",MAX(HT$14:HT297)+1,0)</f>
        <v>0</v>
      </c>
      <c r="HU298" s="293">
        <f>IF(HH298&lt;&gt;"",MAX(HU$14:HU297)+1,0)</f>
        <v>0</v>
      </c>
      <c r="HV298" s="293">
        <f>IF(HI298&lt;&gt;"",MAX(HV$14:HV297)+1,0)</f>
        <v>0</v>
      </c>
      <c r="HW298" s="293">
        <f>IF(HJ298&lt;&gt;"",MAX(HW$14:HW297)+1,0)</f>
        <v>0</v>
      </c>
      <c r="HX298" s="293">
        <f>IF(HK298&lt;&gt;"",MAX(HX$14:HX297)+1,0)</f>
        <v>0</v>
      </c>
      <c r="HY298" s="293">
        <f>IF(HL298&lt;&gt;"",MAX(HY$14:HY297)+1,0)</f>
        <v>0</v>
      </c>
      <c r="HZ298" s="75" t="str">
        <f t="shared" si="545"/>
        <v/>
      </c>
      <c r="IA298" s="75" t="str">
        <f t="shared" si="546"/>
        <v/>
      </c>
      <c r="IB298" s="75" t="str">
        <f t="shared" si="547"/>
        <v/>
      </c>
      <c r="IC298" s="75" t="str">
        <f t="shared" si="548"/>
        <v/>
      </c>
      <c r="ID298" s="395" t="str">
        <f t="shared" si="549"/>
        <v/>
      </c>
      <c r="IE298" s="394">
        <f>IF(ISNUMBER(MATCH(GA298,$IC$15:$IC$313,0)),0,MAX(IE$14:IE297)+1)</f>
        <v>0</v>
      </c>
      <c r="IF298" s="394" t="str">
        <f t="shared" si="550"/>
        <v/>
      </c>
      <c r="IG298" s="383"/>
      <c r="IH298" s="80"/>
      <c r="II298" s="19"/>
      <c r="IJ298" s="282"/>
      <c r="IK298" s="71"/>
      <c r="IL298" s="19"/>
      <c r="IM298" s="19"/>
      <c r="IN298" s="19"/>
      <c r="IO298" s="19"/>
      <c r="IP298" s="19"/>
      <c r="IQ298" s="19"/>
      <c r="IR298" s="19"/>
      <c r="IS298" s="19"/>
      <c r="IT298" s="19"/>
      <c r="IU298" s="19"/>
      <c r="IV298" s="19"/>
      <c r="IW298" s="19"/>
      <c r="IX298" s="19"/>
      <c r="IY298" s="19"/>
      <c r="IZ298" s="19"/>
      <c r="JW298" s="71"/>
      <c r="JX298" s="293" t="str">
        <f>IF(AND(ISNUMBER(JX$14),ISNUMBER(MATCH($IC298,DJ$15:DJ$313,0))),$IC298,"")</f>
        <v/>
      </c>
      <c r="JY298" s="293" t="str">
        <f>IF(AND(ISNUMBER(JY$14),ISNUMBER(MATCH($IC298,DK$15:DK$313,0))),$IC298,"")</f>
        <v/>
      </c>
      <c r="JZ298" s="293" t="str">
        <f>IF(AND(ISNUMBER(JZ$14),ISNUMBER(MATCH($IC298,DL$15:DL$313,0))),$IC298,"")</f>
        <v/>
      </c>
      <c r="KA298" s="293" t="str">
        <f>IF(AND(ISNUMBER(KA$14),ISNUMBER(MATCH($IC298,DM$15:DM$313,0))),$IC298,"")</f>
        <v/>
      </c>
      <c r="KB298" s="293" t="str">
        <f>IF(AND(ISNUMBER(KB$14),ISNUMBER(MATCH($IC298,DN$15:DN$313,0))),$IC298,"")</f>
        <v/>
      </c>
      <c r="KC298" s="293" t="str">
        <f>IF(AND(ISNUMBER(KC$14),ISNUMBER(MATCH($IC298,DO$15:DO$313,0))),$IC298,"")</f>
        <v/>
      </c>
      <c r="KD298" s="293" t="str">
        <f>IF(AND(ISNUMBER(KD$14),ISNUMBER(MATCH($IC298,DP$15:DP$313,0))),$IC298,"")</f>
        <v/>
      </c>
      <c r="KE298" s="293" t="str">
        <f>IF(AND(ISNUMBER(KE$14),ISNUMBER(MATCH($IC298,DQ$15:DQ$313,0))),$IC298,"")</f>
        <v/>
      </c>
      <c r="KF298" s="293" t="str">
        <f>IF(AND(ISNUMBER(KF$14),ISNUMBER(MATCH($IC298,DR$15:DR$313,0))),$IC298,"")</f>
        <v/>
      </c>
      <c r="KG298" s="293" t="str">
        <f>IF(AND(ISNUMBER(KG$14),ISNUMBER(MATCH($IC298,DS$15:DS$313,0))),$IC298,"")</f>
        <v/>
      </c>
      <c r="KH298" s="293" t="str">
        <f>IF(AND(ISNUMBER(KH$14),ISNUMBER(MATCH($IC298,DT$15:DT$313,0))),$IC298,"")</f>
        <v/>
      </c>
      <c r="KI298" s="293" t="str">
        <f>IF(AND(ISNUMBER(KI$14),ISNUMBER(MATCH($IC298,DU$15:DU$313,0))),$IC298,"")</f>
        <v/>
      </c>
      <c r="KJ298" s="293" t="str">
        <f>IF(AND(ISNUMBER(KJ$14),ISNUMBER(MATCH($IC298,DV$15:DV$313,0))),$IC298,"")</f>
        <v/>
      </c>
      <c r="KK298" s="293" t="str">
        <f>IF(AND(ISNUMBER(KK$14),ISNUMBER(MATCH($IC298,DW$15:DW$313,0))),$IC298,"")</f>
        <v/>
      </c>
      <c r="KL298" s="293" t="str">
        <f>IF(AND(ISNUMBER(KL$14),ISNUMBER(MATCH($IC298,DX$15:DX$313,0))),$IC298,"")</f>
        <v/>
      </c>
      <c r="KM298" s="293" t="str">
        <f>IF(AND(ISNUMBER(KM$14),ISNUMBER(MATCH($IC298,DY$15:DY$313,0))),$IC298,"")</f>
        <v/>
      </c>
      <c r="KN298" s="293" t="str">
        <f>IF(AND(ISNUMBER(KN$14),ISNUMBER(MATCH($IC298,DZ$15:DZ$313,0))),$IC298,"")</f>
        <v/>
      </c>
      <c r="KO298" s="293" t="str">
        <f>IF(AND(ISNUMBER(KO$14),ISNUMBER(MATCH($IC298,EA$15:EA$313,0))),$IC298,"")</f>
        <v/>
      </c>
      <c r="KP298" s="293" t="str">
        <f>IF(AND(ISNUMBER(KP$14),ISNUMBER(MATCH($IC298,EB$15:EB$313,0))),$IC298,"")</f>
        <v/>
      </c>
      <c r="KQ298" s="293" t="str">
        <f>IF(AND(ISNUMBER(KQ$14),ISNUMBER(MATCH($IC298,EC$15:EC$313,0))),$IC298,"")</f>
        <v/>
      </c>
      <c r="KR298" s="293" t="str">
        <f>IF(AND(ISNUMBER(KR$14),ISNUMBER(MATCH($IC298,ED$15:ED$313,0))),$IC298,"")</f>
        <v/>
      </c>
      <c r="KS298" s="293" t="str">
        <f>IF(AND(ISNUMBER(KS$14),ISNUMBER(MATCH($IC298,EE$15:EE$313,0))),$IC298,"")</f>
        <v/>
      </c>
      <c r="KT298" s="293" t="str">
        <f>IF(AND(ISNUMBER(KT$14),ISNUMBER(MATCH($IC298,EF$15:EF$313,0))),$IC298,"")</f>
        <v/>
      </c>
      <c r="KU298" s="293" t="str">
        <f>IF(AND(ISNUMBER(KU$14),ISNUMBER(MATCH($IC298,EG$15:EG$313,0))),$IC298,"")</f>
        <v/>
      </c>
      <c r="KV298" s="293" t="str">
        <f>IF(AND(ISNUMBER(KV$14),ISNUMBER(MATCH($IC298,EH$15:EH$313,0))),$IC298,"")</f>
        <v/>
      </c>
      <c r="KW298" s="293" t="str">
        <f>IF(AND(ISNUMBER(KW$14),ISNUMBER(MATCH($IC298,EI$15:EI$313,0))),$IC298,"")</f>
        <v/>
      </c>
      <c r="KX298" s="293" t="str">
        <f>IF(AND(ISNUMBER(KX$14),ISNUMBER(MATCH($IC298,EJ$15:EJ$313,0))),$IC298,"")</f>
        <v/>
      </c>
      <c r="KY298" s="293" t="str">
        <f>IF(AND(ISNUMBER(KY$14),ISNUMBER(MATCH($IC298,EK$15:EK$313,0))),$IC298,"")</f>
        <v/>
      </c>
      <c r="KZ298" s="293"/>
      <c r="LA298" s="293"/>
      <c r="LB298" s="293"/>
      <c r="LC298" s="75">
        <f>COUNTIF(JX298:KY298,"="&amp;IC298)</f>
        <v>0</v>
      </c>
      <c r="LD298" s="71"/>
      <c r="LE298" s="71"/>
      <c r="LF298" s="71"/>
      <c r="LG298" s="71"/>
      <c r="LH298" s="71"/>
      <c r="LI298" s="71"/>
      <c r="LJ298" s="71"/>
      <c r="LK298" s="71"/>
      <c r="LL298" s="71"/>
      <c r="LM298" s="71"/>
      <c r="LN298" s="71"/>
      <c r="LO298" s="71"/>
      <c r="LP298" s="71"/>
      <c r="LQ298" s="71"/>
    </row>
    <row r="299" spans="1:329" ht="6.75" customHeight="1" x14ac:dyDescent="0.25">
      <c r="A299" s="80"/>
      <c r="B299" s="305">
        <f t="shared" si="551"/>
        <v>285</v>
      </c>
      <c r="C299" s="207" t="s">
        <v>920</v>
      </c>
      <c r="D299" s="207" t="s">
        <v>927</v>
      </c>
      <c r="E299" s="71"/>
      <c r="F299" s="260"/>
      <c r="G299" s="261"/>
      <c r="H299" s="262"/>
      <c r="I299" s="260"/>
      <c r="J299" s="261"/>
      <c r="K299" s="262"/>
      <c r="L299" s="260"/>
      <c r="M299" s="261"/>
      <c r="N299" s="262"/>
      <c r="O299" s="260"/>
      <c r="P299" s="261"/>
      <c r="Q299" s="262"/>
      <c r="R299" s="260"/>
      <c r="S299" s="261"/>
      <c r="T299" s="262"/>
      <c r="U299" s="260"/>
      <c r="V299" s="261"/>
      <c r="W299" s="262"/>
      <c r="X299" s="260"/>
      <c r="Y299" s="261"/>
      <c r="Z299" s="262"/>
      <c r="AA299" s="260"/>
      <c r="AB299" s="261"/>
      <c r="AC299" s="262"/>
      <c r="AD299" s="260"/>
      <c r="AE299" s="261"/>
      <c r="AF299" s="262"/>
      <c r="AG299" s="260"/>
      <c r="AH299" s="261"/>
      <c r="AI299" s="262"/>
      <c r="AJ299" s="260"/>
      <c r="AK299" s="261"/>
      <c r="AL299" s="262"/>
      <c r="AM299" s="260"/>
      <c r="AN299" s="261"/>
      <c r="AO299" s="262"/>
      <c r="AP299" s="283"/>
      <c r="AQ299" s="356"/>
      <c r="AR299" s="351"/>
      <c r="AS299" s="283"/>
      <c r="AT299" s="356"/>
      <c r="AU299" s="351"/>
      <c r="AV299" s="260"/>
      <c r="AW299" s="261"/>
      <c r="AX299" s="262"/>
      <c r="AY299" s="260"/>
      <c r="AZ299" s="261"/>
      <c r="BA299" s="262"/>
      <c r="BB299" s="260"/>
      <c r="BC299" s="261"/>
      <c r="BD299" s="262"/>
      <c r="BE299" s="260"/>
      <c r="BF299" s="261"/>
      <c r="BG299" s="262"/>
      <c r="BH299" s="260"/>
      <c r="BI299" s="261"/>
      <c r="BJ299" s="262"/>
      <c r="BK299" s="260"/>
      <c r="BL299" s="261"/>
      <c r="BM299" s="262"/>
      <c r="BN299" s="260"/>
      <c r="BO299" s="261"/>
      <c r="BP299" s="262"/>
      <c r="BQ299" s="260"/>
      <c r="BR299" s="261"/>
      <c r="BS299" s="262"/>
      <c r="BT299" s="260"/>
      <c r="BU299" s="261"/>
      <c r="BV299" s="262"/>
      <c r="BW299" s="260"/>
      <c r="BX299" s="261"/>
      <c r="BY299" s="262"/>
      <c r="BZ299" s="260"/>
      <c r="CA299" s="261"/>
      <c r="CB299" s="262"/>
      <c r="CC299" s="260"/>
      <c r="CD299" s="261"/>
      <c r="CE299" s="262"/>
      <c r="CF299" s="376" t="s">
        <v>2</v>
      </c>
      <c r="CG299" s="229"/>
      <c r="CH299" s="230"/>
      <c r="CI299" s="7" t="str">
        <f t="shared" si="457"/>
        <v/>
      </c>
      <c r="CJ299" s="7" t="str">
        <f t="shared" si="458"/>
        <v/>
      </c>
      <c r="CK299" s="7" t="str">
        <f t="shared" si="459"/>
        <v/>
      </c>
      <c r="CL299" s="7" t="str">
        <f t="shared" si="460"/>
        <v/>
      </c>
      <c r="CM299" s="7" t="str">
        <f t="shared" si="461"/>
        <v/>
      </c>
      <c r="CN299" s="7" t="str">
        <f t="shared" si="462"/>
        <v/>
      </c>
      <c r="CO299" s="7" t="str">
        <f t="shared" si="463"/>
        <v/>
      </c>
      <c r="CP299" s="7" t="str">
        <f t="shared" si="464"/>
        <v/>
      </c>
      <c r="CQ299" s="7" t="str">
        <f t="shared" si="465"/>
        <v/>
      </c>
      <c r="CR299" s="7" t="str">
        <f t="shared" si="466"/>
        <v/>
      </c>
      <c r="CS299" s="7" t="str">
        <f t="shared" si="467"/>
        <v/>
      </c>
      <c r="CT299" s="7" t="str">
        <f t="shared" si="468"/>
        <v/>
      </c>
      <c r="CU299" s="7" t="str">
        <f t="shared" si="469"/>
        <v/>
      </c>
      <c r="CV299" s="7" t="str">
        <f t="shared" si="470"/>
        <v/>
      </c>
      <c r="CW299" s="7" t="str">
        <f t="shared" si="471"/>
        <v/>
      </c>
      <c r="CX299" s="7" t="str">
        <f t="shared" si="472"/>
        <v/>
      </c>
      <c r="CY299" s="7" t="str">
        <f t="shared" si="473"/>
        <v/>
      </c>
      <c r="CZ299" s="7" t="str">
        <f t="shared" si="474"/>
        <v/>
      </c>
      <c r="DA299" s="7" t="str">
        <f t="shared" si="475"/>
        <v/>
      </c>
      <c r="DB299" s="7" t="str">
        <f t="shared" si="476"/>
        <v/>
      </c>
      <c r="DC299" s="7" t="str">
        <f t="shared" si="477"/>
        <v/>
      </c>
      <c r="DD299" s="7" t="str">
        <f t="shared" si="478"/>
        <v/>
      </c>
      <c r="DE299" s="7">
        <f t="shared" si="479"/>
        <v>37</v>
      </c>
      <c r="DF299" s="7" t="str">
        <f t="shared" si="480"/>
        <v/>
      </c>
      <c r="DG299" s="7" t="str">
        <f t="shared" si="481"/>
        <v/>
      </c>
      <c r="DH299" s="7" t="str">
        <f t="shared" si="482"/>
        <v/>
      </c>
      <c r="DI299" s="65" t="s">
        <v>2</v>
      </c>
      <c r="DJ299" s="309" t="str">
        <f t="shared" si="483"/>
        <v>-</v>
      </c>
      <c r="DK299" s="309" t="str">
        <f t="shared" si="484"/>
        <v>-</v>
      </c>
      <c r="DL299" s="309" t="str">
        <f t="shared" si="485"/>
        <v>-</v>
      </c>
      <c r="DM299" s="309" t="str">
        <f t="shared" si="486"/>
        <v>-</v>
      </c>
      <c r="DN299" s="309" t="str">
        <f t="shared" si="487"/>
        <v>-</v>
      </c>
      <c r="DO299" s="309" t="str">
        <f t="shared" si="488"/>
        <v>-</v>
      </c>
      <c r="DP299" s="309" t="str">
        <f t="shared" si="489"/>
        <v>-</v>
      </c>
      <c r="DQ299" s="309" t="str">
        <f t="shared" si="490"/>
        <v>-</v>
      </c>
      <c r="DR299" s="309" t="str">
        <f t="shared" si="491"/>
        <v>-</v>
      </c>
      <c r="DS299" s="309" t="str">
        <f t="shared" si="492"/>
        <v>-</v>
      </c>
      <c r="DT299" s="309" t="str">
        <f t="shared" si="493"/>
        <v>-</v>
      </c>
      <c r="DU299" s="309" t="str">
        <f t="shared" si="494"/>
        <v>-</v>
      </c>
      <c r="DV299" s="309" t="str">
        <f t="shared" si="495"/>
        <v>-</v>
      </c>
      <c r="DW299" s="309" t="str">
        <f t="shared" si="496"/>
        <v>-</v>
      </c>
      <c r="DX299" s="309" t="str">
        <f t="shared" si="497"/>
        <v>-</v>
      </c>
      <c r="DY299" s="309" t="str">
        <f t="shared" si="498"/>
        <v>-</v>
      </c>
      <c r="DZ299" s="309" t="str">
        <f t="shared" si="499"/>
        <v>-</v>
      </c>
      <c r="EA299" s="309" t="str">
        <f t="shared" si="500"/>
        <v>-</v>
      </c>
      <c r="EB299" s="309" t="str">
        <f t="shared" si="501"/>
        <v>-</v>
      </c>
      <c r="EC299" s="309" t="str">
        <f t="shared" si="502"/>
        <v>-</v>
      </c>
      <c r="ED299" s="309" t="str">
        <f t="shared" si="503"/>
        <v>-</v>
      </c>
      <c r="EE299" s="309" t="str">
        <f t="shared" si="504"/>
        <v>-</v>
      </c>
      <c r="EF299" s="309" t="str">
        <f t="shared" si="505"/>
        <v>stage</v>
      </c>
      <c r="EG299" s="309" t="str">
        <f t="shared" si="506"/>
        <v>-</v>
      </c>
      <c r="EH299" s="309" t="str">
        <f t="shared" si="507"/>
        <v>-</v>
      </c>
      <c r="EI299" s="309" t="str">
        <f t="shared" si="508"/>
        <v>-</v>
      </c>
      <c r="EJ299" s="7"/>
      <c r="EK299" s="7"/>
      <c r="EL299" s="7"/>
      <c r="EM299" s="34"/>
      <c r="EN299" s="66" t="str">
        <f t="shared" si="509"/>
        <v>-</v>
      </c>
      <c r="EO299" s="66" t="str">
        <f t="shared" si="510"/>
        <v>-</v>
      </c>
      <c r="EP299" s="66" t="str">
        <f t="shared" si="511"/>
        <v>-</v>
      </c>
      <c r="EQ299" s="66" t="str">
        <f t="shared" si="512"/>
        <v>-</v>
      </c>
      <c r="ER299" s="66" t="str">
        <f t="shared" si="513"/>
        <v>-</v>
      </c>
      <c r="ES299" s="66" t="str">
        <f t="shared" si="514"/>
        <v>-</v>
      </c>
      <c r="ET299" s="66" t="str">
        <f t="shared" si="515"/>
        <v>-</v>
      </c>
      <c r="EU299" s="66" t="str">
        <f t="shared" si="516"/>
        <v>-</v>
      </c>
      <c r="EV299" s="66" t="str">
        <f t="shared" si="517"/>
        <v>-</v>
      </c>
      <c r="EW299" s="66" t="str">
        <f t="shared" si="518"/>
        <v>-</v>
      </c>
      <c r="EX299" s="66" t="str">
        <f t="shared" si="519"/>
        <v>-</v>
      </c>
      <c r="EY299" s="66" t="str">
        <f t="shared" si="520"/>
        <v>-</v>
      </c>
      <c r="EZ299" s="66" t="str">
        <f t="shared" si="521"/>
        <v>-</v>
      </c>
      <c r="FA299" s="66" t="str">
        <f t="shared" si="522"/>
        <v>-</v>
      </c>
      <c r="FB299" s="66" t="str">
        <f t="shared" si="523"/>
        <v>-</v>
      </c>
      <c r="FC299" s="66" t="str">
        <f t="shared" si="524"/>
        <v>-</v>
      </c>
      <c r="FD299" s="66" t="str">
        <f t="shared" si="525"/>
        <v>-</v>
      </c>
      <c r="FE299" s="66" t="str">
        <f t="shared" si="526"/>
        <v>-</v>
      </c>
      <c r="FF299" s="66" t="str">
        <f t="shared" si="527"/>
        <v>-</v>
      </c>
      <c r="FG299" s="66" t="str">
        <f t="shared" si="528"/>
        <v>-</v>
      </c>
      <c r="FH299" s="66" t="str">
        <f t="shared" si="529"/>
        <v>-</v>
      </c>
      <c r="FI299" s="66" t="str">
        <f t="shared" si="530"/>
        <v>-</v>
      </c>
      <c r="FJ299" s="66" t="str">
        <f t="shared" si="531"/>
        <v>csv</v>
      </c>
      <c r="FK299" s="66" t="str">
        <f t="shared" si="532"/>
        <v>-</v>
      </c>
      <c r="FL299" s="66" t="str">
        <f t="shared" si="533"/>
        <v>-</v>
      </c>
      <c r="FM299" s="66" t="str">
        <f t="shared" si="534"/>
        <v>-</v>
      </c>
      <c r="FN299" s="7"/>
      <c r="FO299" s="7"/>
      <c r="FP299" s="7"/>
      <c r="FQ299" s="97"/>
      <c r="FR299" s="71"/>
      <c r="FS299" s="7">
        <f>IF(ISNUMBER(INDEX($CI$15:$DI$314,$B299,GC$5)),MAX(FS$14:FS298)+1,0)</f>
        <v>37</v>
      </c>
      <c r="FT299" s="7" t="str">
        <f t="shared" si="535"/>
        <v/>
      </c>
      <c r="FU299" s="7" t="str">
        <f t="shared" si="536"/>
        <v/>
      </c>
      <c r="FV299" s="291">
        <f t="shared" si="537"/>
        <v>285</v>
      </c>
      <c r="FW299" s="291" t="str">
        <f t="shared" si="552"/>
        <v/>
      </c>
      <c r="FX299" s="291"/>
      <c r="FY299" s="85" t="str">
        <f t="shared" si="539"/>
        <v/>
      </c>
      <c r="FZ299" s="338">
        <f t="shared" si="540"/>
        <v>0</v>
      </c>
      <c r="GA299" s="316" t="str">
        <f t="shared" si="541"/>
        <v/>
      </c>
      <c r="GB299" s="28" t="str">
        <f t="shared" si="553"/>
        <v/>
      </c>
      <c r="GC299" s="243"/>
      <c r="GD299" s="72"/>
      <c r="GE299" s="72"/>
      <c r="GF299" s="72"/>
      <c r="GG299" s="72"/>
      <c r="GH299" s="72"/>
      <c r="GI299" s="72"/>
      <c r="GJ299" s="72"/>
      <c r="GK299" s="72"/>
      <c r="GL299" s="72"/>
      <c r="GM299" s="72"/>
      <c r="GN299" s="72"/>
      <c r="GO299" s="72"/>
      <c r="GP299" s="72"/>
      <c r="GQ299" s="72"/>
      <c r="GR299" s="339" t="str">
        <f>IF(ISNUMBER(IF299),INDEX($GA$15:$GA$313,MATCH(IF299,$IE$15:$IE$190,0),1),"")</f>
        <v/>
      </c>
      <c r="GS299" s="341" t="str">
        <f t="shared" si="543"/>
        <v/>
      </c>
      <c r="GT299" s="340" t="str">
        <f t="shared" si="544"/>
        <v/>
      </c>
      <c r="GU299" s="72"/>
      <c r="GV299" s="72"/>
      <c r="GW299" s="72"/>
      <c r="GX299" s="72"/>
      <c r="GY299" s="72"/>
      <c r="GZ299" s="71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293">
        <f>IF(HA299&lt;&gt;"",MAX(HN$14:HN298)+1,0)</f>
        <v>0</v>
      </c>
      <c r="HO299" s="293">
        <f>IF(HB299&lt;&gt;"",MAX(HO$14:HO298)+1,0)</f>
        <v>0</v>
      </c>
      <c r="HP299" s="293">
        <f>IF(HC299&lt;&gt;"",MAX(HP$14:HP298)+1,0)</f>
        <v>0</v>
      </c>
      <c r="HQ299" s="293">
        <f>IF(HD299&lt;&gt;"",MAX(HQ$14:HQ298)+1,0)</f>
        <v>0</v>
      </c>
      <c r="HR299" s="293">
        <f>IF(HE299&lt;&gt;"",MAX(HR$14:HR298)+1,0)</f>
        <v>0</v>
      </c>
      <c r="HS299" s="293">
        <f>IF(HF299&lt;&gt;"",MAX(HS$14:HS298)+1,0)</f>
        <v>0</v>
      </c>
      <c r="HT299" s="293">
        <f>IF(HG299&lt;&gt;"",MAX(HT$14:HT298)+1,0)</f>
        <v>0</v>
      </c>
      <c r="HU299" s="293">
        <f>IF(HH299&lt;&gt;"",MAX(HU$14:HU298)+1,0)</f>
        <v>0</v>
      </c>
      <c r="HV299" s="293">
        <f>IF(HI299&lt;&gt;"",MAX(HV$14:HV298)+1,0)</f>
        <v>0</v>
      </c>
      <c r="HW299" s="293">
        <f>IF(HJ299&lt;&gt;"",MAX(HW$14:HW298)+1,0)</f>
        <v>0</v>
      </c>
      <c r="HX299" s="293">
        <f>IF(HK299&lt;&gt;"",MAX(HX$14:HX298)+1,0)</f>
        <v>0</v>
      </c>
      <c r="HY299" s="293">
        <f>IF(HL299&lt;&gt;"",MAX(HY$14:HY298)+1,0)</f>
        <v>0</v>
      </c>
      <c r="HZ299" s="75" t="str">
        <f t="shared" si="545"/>
        <v/>
      </c>
      <c r="IA299" s="75" t="str">
        <f t="shared" si="546"/>
        <v/>
      </c>
      <c r="IB299" s="75" t="str">
        <f t="shared" si="547"/>
        <v/>
      </c>
      <c r="IC299" s="75" t="str">
        <f t="shared" si="548"/>
        <v/>
      </c>
      <c r="ID299" s="395" t="str">
        <f t="shared" si="549"/>
        <v/>
      </c>
      <c r="IE299" s="394">
        <f>IF(ISNUMBER(MATCH(GA299,$IC$15:$IC$313,0)),0,MAX(IE$14:IE298)+1)</f>
        <v>0</v>
      </c>
      <c r="IF299" s="394" t="str">
        <f t="shared" si="550"/>
        <v/>
      </c>
      <c r="IG299" s="383"/>
      <c r="IH299" s="80"/>
      <c r="II299" s="19"/>
      <c r="IJ299" s="282"/>
      <c r="IK299" s="71"/>
      <c r="IL299" s="19"/>
      <c r="IM299" s="19"/>
      <c r="IN299" s="19"/>
      <c r="IO299" s="19"/>
      <c r="IP299" s="19"/>
      <c r="IQ299" s="19"/>
      <c r="IR299" s="19"/>
      <c r="IS299" s="19"/>
      <c r="IT299" s="19"/>
      <c r="IU299" s="19"/>
      <c r="IV299" s="19"/>
      <c r="IW299" s="19"/>
      <c r="IX299" s="19"/>
      <c r="IY299" s="19"/>
      <c r="IZ299" s="19"/>
      <c r="JW299" s="71"/>
      <c r="JX299" s="293" t="str">
        <f>IF(AND(ISNUMBER(JX$14),ISNUMBER(MATCH($IC299,DJ$15:DJ$313,0))),$IC299,"")</f>
        <v/>
      </c>
      <c r="JY299" s="293" t="str">
        <f>IF(AND(ISNUMBER(JY$14),ISNUMBER(MATCH($IC299,DK$15:DK$313,0))),$IC299,"")</f>
        <v/>
      </c>
      <c r="JZ299" s="293" t="str">
        <f>IF(AND(ISNUMBER(JZ$14),ISNUMBER(MATCH($IC299,DL$15:DL$313,0))),$IC299,"")</f>
        <v/>
      </c>
      <c r="KA299" s="293" t="str">
        <f>IF(AND(ISNUMBER(KA$14),ISNUMBER(MATCH($IC299,DM$15:DM$313,0))),$IC299,"")</f>
        <v/>
      </c>
      <c r="KB299" s="293" t="str">
        <f>IF(AND(ISNUMBER(KB$14),ISNUMBER(MATCH($IC299,DN$15:DN$313,0))),$IC299,"")</f>
        <v/>
      </c>
      <c r="KC299" s="293" t="str">
        <f>IF(AND(ISNUMBER(KC$14),ISNUMBER(MATCH($IC299,DO$15:DO$313,0))),$IC299,"")</f>
        <v/>
      </c>
      <c r="KD299" s="293" t="str">
        <f>IF(AND(ISNUMBER(KD$14),ISNUMBER(MATCH($IC299,DP$15:DP$313,0))),$IC299,"")</f>
        <v/>
      </c>
      <c r="KE299" s="293" t="str">
        <f>IF(AND(ISNUMBER(KE$14),ISNUMBER(MATCH($IC299,DQ$15:DQ$313,0))),$IC299,"")</f>
        <v/>
      </c>
      <c r="KF299" s="293" t="str">
        <f>IF(AND(ISNUMBER(KF$14),ISNUMBER(MATCH($IC299,DR$15:DR$313,0))),$IC299,"")</f>
        <v/>
      </c>
      <c r="KG299" s="293" t="str">
        <f>IF(AND(ISNUMBER(KG$14),ISNUMBER(MATCH($IC299,DS$15:DS$313,0))),$IC299,"")</f>
        <v/>
      </c>
      <c r="KH299" s="293" t="str">
        <f>IF(AND(ISNUMBER(KH$14),ISNUMBER(MATCH($IC299,DT$15:DT$313,0))),$IC299,"")</f>
        <v/>
      </c>
      <c r="KI299" s="293" t="str">
        <f>IF(AND(ISNUMBER(KI$14),ISNUMBER(MATCH($IC299,DU$15:DU$313,0))),$IC299,"")</f>
        <v/>
      </c>
      <c r="KJ299" s="293" t="str">
        <f>IF(AND(ISNUMBER(KJ$14),ISNUMBER(MATCH($IC299,DV$15:DV$313,0))),$IC299,"")</f>
        <v/>
      </c>
      <c r="KK299" s="293" t="str">
        <f>IF(AND(ISNUMBER(KK$14),ISNUMBER(MATCH($IC299,DW$15:DW$313,0))),$IC299,"")</f>
        <v/>
      </c>
      <c r="KL299" s="293" t="str">
        <f>IF(AND(ISNUMBER(KL$14),ISNUMBER(MATCH($IC299,DX$15:DX$313,0))),$IC299,"")</f>
        <v/>
      </c>
      <c r="KM299" s="293" t="str">
        <f>IF(AND(ISNUMBER(KM$14),ISNUMBER(MATCH($IC299,DY$15:DY$313,0))),$IC299,"")</f>
        <v/>
      </c>
      <c r="KN299" s="293" t="str">
        <f>IF(AND(ISNUMBER(KN$14),ISNUMBER(MATCH($IC299,DZ$15:DZ$313,0))),$IC299,"")</f>
        <v/>
      </c>
      <c r="KO299" s="293" t="str">
        <f>IF(AND(ISNUMBER(KO$14),ISNUMBER(MATCH($IC299,EA$15:EA$313,0))),$IC299,"")</f>
        <v/>
      </c>
      <c r="KP299" s="293" t="str">
        <f>IF(AND(ISNUMBER(KP$14),ISNUMBER(MATCH($IC299,EB$15:EB$313,0))),$IC299,"")</f>
        <v/>
      </c>
      <c r="KQ299" s="293" t="str">
        <f>IF(AND(ISNUMBER(KQ$14),ISNUMBER(MATCH($IC299,EC$15:EC$313,0))),$IC299,"")</f>
        <v/>
      </c>
      <c r="KR299" s="293" t="str">
        <f>IF(AND(ISNUMBER(KR$14),ISNUMBER(MATCH($IC299,ED$15:ED$313,0))),$IC299,"")</f>
        <v/>
      </c>
      <c r="KS299" s="293" t="str">
        <f>IF(AND(ISNUMBER(KS$14),ISNUMBER(MATCH($IC299,EE$15:EE$313,0))),$IC299,"")</f>
        <v/>
      </c>
      <c r="KT299" s="293" t="str">
        <f>IF(AND(ISNUMBER(KT$14),ISNUMBER(MATCH($IC299,EF$15:EF$313,0))),$IC299,"")</f>
        <v/>
      </c>
      <c r="KU299" s="293" t="str">
        <f>IF(AND(ISNUMBER(KU$14),ISNUMBER(MATCH($IC299,EG$15:EG$313,0))),$IC299,"")</f>
        <v/>
      </c>
      <c r="KV299" s="293" t="str">
        <f>IF(AND(ISNUMBER(KV$14),ISNUMBER(MATCH($IC299,EH$15:EH$313,0))),$IC299,"")</f>
        <v/>
      </c>
      <c r="KW299" s="293" t="str">
        <f>IF(AND(ISNUMBER(KW$14),ISNUMBER(MATCH($IC299,EI$15:EI$313,0))),$IC299,"")</f>
        <v/>
      </c>
      <c r="KX299" s="293" t="str">
        <f>IF(AND(ISNUMBER(KX$14),ISNUMBER(MATCH($IC299,EJ$15:EJ$313,0))),$IC299,"")</f>
        <v/>
      </c>
      <c r="KY299" s="293" t="str">
        <f>IF(AND(ISNUMBER(KY$14),ISNUMBER(MATCH($IC299,EK$15:EK$313,0))),$IC299,"")</f>
        <v/>
      </c>
      <c r="KZ299" s="293"/>
      <c r="LA299" s="293"/>
      <c r="LB299" s="293"/>
      <c r="LC299" s="75">
        <f>COUNTIF(JX299:KY299,"="&amp;IC299)</f>
        <v>0</v>
      </c>
      <c r="LD299" s="71"/>
      <c r="LE299" s="71"/>
      <c r="LF299" s="71"/>
      <c r="LG299" s="71"/>
      <c r="LH299" s="71"/>
      <c r="LI299" s="71"/>
      <c r="LJ299" s="71"/>
      <c r="LK299" s="71"/>
      <c r="LL299" s="71"/>
      <c r="LM299" s="71"/>
      <c r="LN299" s="71"/>
      <c r="LO299" s="71"/>
      <c r="LP299" s="71"/>
      <c r="LQ299" s="71"/>
    </row>
    <row r="300" spans="1:329" ht="6.75" customHeight="1" x14ac:dyDescent="0.25">
      <c r="A300" s="80"/>
      <c r="B300" s="305">
        <f t="shared" si="551"/>
        <v>286</v>
      </c>
      <c r="C300" s="207" t="s">
        <v>921</v>
      </c>
      <c r="D300" s="207" t="s">
        <v>928</v>
      </c>
      <c r="E300" s="71"/>
      <c r="F300" s="260"/>
      <c r="G300" s="261"/>
      <c r="H300" s="262"/>
      <c r="I300" s="260"/>
      <c r="J300" s="261"/>
      <c r="K300" s="262"/>
      <c r="L300" s="260"/>
      <c r="M300" s="261"/>
      <c r="N300" s="262"/>
      <c r="O300" s="260"/>
      <c r="P300" s="261"/>
      <c r="Q300" s="262"/>
      <c r="R300" s="260"/>
      <c r="S300" s="261"/>
      <c r="T300" s="262"/>
      <c r="U300" s="260"/>
      <c r="V300" s="261"/>
      <c r="W300" s="262"/>
      <c r="X300" s="260"/>
      <c r="Y300" s="261"/>
      <c r="Z300" s="262"/>
      <c r="AA300" s="260"/>
      <c r="AB300" s="261"/>
      <c r="AC300" s="262"/>
      <c r="AD300" s="260"/>
      <c r="AE300" s="261"/>
      <c r="AF300" s="262"/>
      <c r="AG300" s="260"/>
      <c r="AH300" s="261"/>
      <c r="AI300" s="262"/>
      <c r="AJ300" s="260"/>
      <c r="AK300" s="261"/>
      <c r="AL300" s="262"/>
      <c r="AM300" s="260"/>
      <c r="AN300" s="261"/>
      <c r="AO300" s="262"/>
      <c r="AP300" s="283"/>
      <c r="AQ300" s="356"/>
      <c r="AR300" s="351"/>
      <c r="AS300" s="283"/>
      <c r="AT300" s="356"/>
      <c r="AU300" s="351"/>
      <c r="AV300" s="260"/>
      <c r="AW300" s="261"/>
      <c r="AX300" s="262"/>
      <c r="AY300" s="260"/>
      <c r="AZ300" s="261"/>
      <c r="BA300" s="262"/>
      <c r="BB300" s="260"/>
      <c r="BC300" s="261"/>
      <c r="BD300" s="262"/>
      <c r="BE300" s="260"/>
      <c r="BF300" s="261"/>
      <c r="BG300" s="262"/>
      <c r="BH300" s="260"/>
      <c r="BI300" s="261"/>
      <c r="BJ300" s="262"/>
      <c r="BK300" s="260"/>
      <c r="BL300" s="261"/>
      <c r="BM300" s="262"/>
      <c r="BN300" s="260"/>
      <c r="BO300" s="261"/>
      <c r="BP300" s="262"/>
      <c r="BQ300" s="260"/>
      <c r="BR300" s="261"/>
      <c r="BS300" s="262"/>
      <c r="BT300" s="260"/>
      <c r="BU300" s="261"/>
      <c r="BV300" s="262"/>
      <c r="BW300" s="260"/>
      <c r="BX300" s="261"/>
      <c r="BY300" s="262"/>
      <c r="BZ300" s="260"/>
      <c r="CA300" s="261"/>
      <c r="CB300" s="262"/>
      <c r="CC300" s="260"/>
      <c r="CD300" s="261"/>
      <c r="CE300" s="262"/>
      <c r="CF300" s="376" t="s">
        <v>2</v>
      </c>
      <c r="CG300" s="229"/>
      <c r="CH300" s="230"/>
      <c r="CI300" s="7" t="str">
        <f t="shared" si="457"/>
        <v/>
      </c>
      <c r="CJ300" s="7" t="str">
        <f t="shared" si="458"/>
        <v/>
      </c>
      <c r="CK300" s="7" t="str">
        <f t="shared" si="459"/>
        <v/>
      </c>
      <c r="CL300" s="7" t="str">
        <f t="shared" si="460"/>
        <v/>
      </c>
      <c r="CM300" s="7" t="str">
        <f t="shared" si="461"/>
        <v/>
      </c>
      <c r="CN300" s="7" t="str">
        <f t="shared" si="462"/>
        <v/>
      </c>
      <c r="CO300" s="7" t="str">
        <f t="shared" si="463"/>
        <v/>
      </c>
      <c r="CP300" s="7" t="str">
        <f t="shared" si="464"/>
        <v/>
      </c>
      <c r="CQ300" s="7" t="str">
        <f t="shared" si="465"/>
        <v/>
      </c>
      <c r="CR300" s="7" t="str">
        <f t="shared" si="466"/>
        <v/>
      </c>
      <c r="CS300" s="7" t="str">
        <f t="shared" si="467"/>
        <v/>
      </c>
      <c r="CT300" s="7" t="str">
        <f t="shared" si="468"/>
        <v/>
      </c>
      <c r="CU300" s="7" t="str">
        <f t="shared" si="469"/>
        <v/>
      </c>
      <c r="CV300" s="7" t="str">
        <f t="shared" si="470"/>
        <v/>
      </c>
      <c r="CW300" s="7" t="str">
        <f t="shared" si="471"/>
        <v/>
      </c>
      <c r="CX300" s="7" t="str">
        <f t="shared" si="472"/>
        <v/>
      </c>
      <c r="CY300" s="7" t="str">
        <f t="shared" si="473"/>
        <v/>
      </c>
      <c r="CZ300" s="7" t="str">
        <f t="shared" si="474"/>
        <v/>
      </c>
      <c r="DA300" s="7" t="str">
        <f t="shared" si="475"/>
        <v/>
      </c>
      <c r="DB300" s="7" t="str">
        <f t="shared" si="476"/>
        <v/>
      </c>
      <c r="DC300" s="7" t="str">
        <f t="shared" si="477"/>
        <v/>
      </c>
      <c r="DD300" s="7" t="str">
        <f t="shared" si="478"/>
        <v/>
      </c>
      <c r="DE300" s="7">
        <f t="shared" si="479"/>
        <v>38</v>
      </c>
      <c r="DF300" s="7" t="str">
        <f t="shared" si="480"/>
        <v/>
      </c>
      <c r="DG300" s="7" t="str">
        <f t="shared" si="481"/>
        <v/>
      </c>
      <c r="DH300" s="7" t="str">
        <f t="shared" si="482"/>
        <v/>
      </c>
      <c r="DI300" s="65" t="s">
        <v>2</v>
      </c>
      <c r="DJ300" s="309" t="str">
        <f t="shared" si="483"/>
        <v>-</v>
      </c>
      <c r="DK300" s="309" t="str">
        <f t="shared" si="484"/>
        <v>-</v>
      </c>
      <c r="DL300" s="309" t="str">
        <f t="shared" si="485"/>
        <v>-</v>
      </c>
      <c r="DM300" s="309" t="str">
        <f t="shared" si="486"/>
        <v>-</v>
      </c>
      <c r="DN300" s="309" t="str">
        <f t="shared" si="487"/>
        <v>-</v>
      </c>
      <c r="DO300" s="309" t="str">
        <f t="shared" si="488"/>
        <v>-</v>
      </c>
      <c r="DP300" s="309" t="str">
        <f t="shared" si="489"/>
        <v>-</v>
      </c>
      <c r="DQ300" s="309" t="str">
        <f t="shared" si="490"/>
        <v>-</v>
      </c>
      <c r="DR300" s="309" t="str">
        <f t="shared" si="491"/>
        <v>-</v>
      </c>
      <c r="DS300" s="309" t="str">
        <f t="shared" si="492"/>
        <v>-</v>
      </c>
      <c r="DT300" s="309" t="str">
        <f t="shared" si="493"/>
        <v>-</v>
      </c>
      <c r="DU300" s="309" t="str">
        <f t="shared" si="494"/>
        <v>-</v>
      </c>
      <c r="DV300" s="309" t="str">
        <f t="shared" si="495"/>
        <v>-</v>
      </c>
      <c r="DW300" s="309" t="str">
        <f t="shared" si="496"/>
        <v>-</v>
      </c>
      <c r="DX300" s="309" t="str">
        <f t="shared" si="497"/>
        <v>-</v>
      </c>
      <c r="DY300" s="309" t="str">
        <f t="shared" si="498"/>
        <v>-</v>
      </c>
      <c r="DZ300" s="309" t="str">
        <f t="shared" si="499"/>
        <v>-</v>
      </c>
      <c r="EA300" s="309" t="str">
        <f t="shared" si="500"/>
        <v>-</v>
      </c>
      <c r="EB300" s="309" t="str">
        <f t="shared" si="501"/>
        <v>-</v>
      </c>
      <c r="EC300" s="309" t="str">
        <f t="shared" si="502"/>
        <v>-</v>
      </c>
      <c r="ED300" s="309" t="str">
        <f t="shared" si="503"/>
        <v>-</v>
      </c>
      <c r="EE300" s="309" t="str">
        <f t="shared" si="504"/>
        <v>-</v>
      </c>
      <c r="EF300" s="309" t="str">
        <f t="shared" si="505"/>
        <v>sfr_spd</v>
      </c>
      <c r="EG300" s="309" t="str">
        <f t="shared" si="506"/>
        <v>-</v>
      </c>
      <c r="EH300" s="309" t="str">
        <f t="shared" si="507"/>
        <v>-</v>
      </c>
      <c r="EI300" s="309" t="str">
        <f t="shared" si="508"/>
        <v>-</v>
      </c>
      <c r="EJ300" s="7"/>
      <c r="EK300" s="7"/>
      <c r="EL300" s="7"/>
      <c r="EM300" s="34"/>
      <c r="EN300" s="66" t="str">
        <f t="shared" si="509"/>
        <v>-</v>
      </c>
      <c r="EO300" s="66" t="str">
        <f t="shared" si="510"/>
        <v>-</v>
      </c>
      <c r="EP300" s="66" t="str">
        <f t="shared" si="511"/>
        <v>-</v>
      </c>
      <c r="EQ300" s="66" t="str">
        <f t="shared" si="512"/>
        <v>-</v>
      </c>
      <c r="ER300" s="66" t="str">
        <f t="shared" si="513"/>
        <v>-</v>
      </c>
      <c r="ES300" s="66" t="str">
        <f t="shared" si="514"/>
        <v>-</v>
      </c>
      <c r="ET300" s="66" t="str">
        <f t="shared" si="515"/>
        <v>-</v>
      </c>
      <c r="EU300" s="66" t="str">
        <f t="shared" si="516"/>
        <v>-</v>
      </c>
      <c r="EV300" s="66" t="str">
        <f t="shared" si="517"/>
        <v>-</v>
      </c>
      <c r="EW300" s="66" t="str">
        <f t="shared" si="518"/>
        <v>-</v>
      </c>
      <c r="EX300" s="66" t="str">
        <f t="shared" si="519"/>
        <v>-</v>
      </c>
      <c r="EY300" s="66" t="str">
        <f t="shared" si="520"/>
        <v>-</v>
      </c>
      <c r="EZ300" s="66" t="str">
        <f t="shared" si="521"/>
        <v>-</v>
      </c>
      <c r="FA300" s="66" t="str">
        <f t="shared" si="522"/>
        <v>-</v>
      </c>
      <c r="FB300" s="66" t="str">
        <f t="shared" si="523"/>
        <v>-</v>
      </c>
      <c r="FC300" s="66" t="str">
        <f t="shared" si="524"/>
        <v>-</v>
      </c>
      <c r="FD300" s="66" t="str">
        <f t="shared" si="525"/>
        <v>-</v>
      </c>
      <c r="FE300" s="66" t="str">
        <f t="shared" si="526"/>
        <v>-</v>
      </c>
      <c r="FF300" s="66" t="str">
        <f t="shared" si="527"/>
        <v>-</v>
      </c>
      <c r="FG300" s="66" t="str">
        <f t="shared" si="528"/>
        <v>-</v>
      </c>
      <c r="FH300" s="66" t="str">
        <f t="shared" si="529"/>
        <v>-</v>
      </c>
      <c r="FI300" s="66" t="str">
        <f t="shared" si="530"/>
        <v>-</v>
      </c>
      <c r="FJ300" s="66" t="str">
        <f t="shared" si="531"/>
        <v>inflow</v>
      </c>
      <c r="FK300" s="66" t="str">
        <f t="shared" si="532"/>
        <v>-</v>
      </c>
      <c r="FL300" s="66" t="str">
        <f t="shared" si="533"/>
        <v>-</v>
      </c>
      <c r="FM300" s="66" t="str">
        <f t="shared" si="534"/>
        <v>-</v>
      </c>
      <c r="FN300" s="7"/>
      <c r="FO300" s="7"/>
      <c r="FP300" s="7"/>
      <c r="FQ300" s="97"/>
      <c r="FR300" s="71"/>
      <c r="FS300" s="7">
        <f>IF(ISNUMBER(INDEX($CI$15:$DI$314,$B300,GC$5)),MAX(FS$14:FS299)+1,0)</f>
        <v>38</v>
      </c>
      <c r="FT300" s="7" t="str">
        <f t="shared" si="535"/>
        <v/>
      </c>
      <c r="FU300" s="7" t="str">
        <f t="shared" si="536"/>
        <v/>
      </c>
      <c r="FV300" s="291">
        <f t="shared" si="537"/>
        <v>286</v>
      </c>
      <c r="FW300" s="291" t="str">
        <f t="shared" si="552"/>
        <v/>
      </c>
      <c r="FX300" s="291"/>
      <c r="FY300" s="85" t="str">
        <f t="shared" si="539"/>
        <v/>
      </c>
      <c r="FZ300" s="338">
        <f t="shared" si="540"/>
        <v>0</v>
      </c>
      <c r="GA300" s="316" t="str">
        <f t="shared" si="541"/>
        <v/>
      </c>
      <c r="GB300" s="28" t="str">
        <f t="shared" si="553"/>
        <v/>
      </c>
      <c r="GC300" s="243"/>
      <c r="GD300" s="72"/>
      <c r="GE300" s="72"/>
      <c r="GF300" s="72"/>
      <c r="GG300" s="72"/>
      <c r="GH300" s="72"/>
      <c r="GI300" s="72"/>
      <c r="GJ300" s="72"/>
      <c r="GK300" s="72"/>
      <c r="GL300" s="72"/>
      <c r="GM300" s="72"/>
      <c r="GN300" s="72"/>
      <c r="GO300" s="72"/>
      <c r="GP300" s="72"/>
      <c r="GQ300" s="72"/>
      <c r="GR300" s="339" t="str">
        <f>IF(ISNUMBER(IF300),INDEX($GA$15:$GA$313,MATCH(IF300,$IE$15:$IE$190,0),1),"")</f>
        <v/>
      </c>
      <c r="GS300" s="341" t="str">
        <f t="shared" si="543"/>
        <v/>
      </c>
      <c r="GT300" s="340" t="str">
        <f t="shared" si="544"/>
        <v/>
      </c>
      <c r="GU300" s="72"/>
      <c r="GV300" s="72"/>
      <c r="GW300" s="72"/>
      <c r="GX300" s="72"/>
      <c r="GY300" s="72"/>
      <c r="GZ300" s="71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293">
        <f>IF(HA300&lt;&gt;"",MAX(HN$14:HN299)+1,0)</f>
        <v>0</v>
      </c>
      <c r="HO300" s="293">
        <f>IF(HB300&lt;&gt;"",MAX(HO$14:HO299)+1,0)</f>
        <v>0</v>
      </c>
      <c r="HP300" s="293">
        <f>IF(HC300&lt;&gt;"",MAX(HP$14:HP299)+1,0)</f>
        <v>0</v>
      </c>
      <c r="HQ300" s="293">
        <f>IF(HD300&lt;&gt;"",MAX(HQ$14:HQ299)+1,0)</f>
        <v>0</v>
      </c>
      <c r="HR300" s="293">
        <f>IF(HE300&lt;&gt;"",MAX(HR$14:HR299)+1,0)</f>
        <v>0</v>
      </c>
      <c r="HS300" s="293">
        <f>IF(HF300&lt;&gt;"",MAX(HS$14:HS299)+1,0)</f>
        <v>0</v>
      </c>
      <c r="HT300" s="293">
        <f>IF(HG300&lt;&gt;"",MAX(HT$14:HT299)+1,0)</f>
        <v>0</v>
      </c>
      <c r="HU300" s="293">
        <f>IF(HH300&lt;&gt;"",MAX(HU$14:HU299)+1,0)</f>
        <v>0</v>
      </c>
      <c r="HV300" s="293">
        <f>IF(HI300&lt;&gt;"",MAX(HV$14:HV299)+1,0)</f>
        <v>0</v>
      </c>
      <c r="HW300" s="293">
        <f>IF(HJ300&lt;&gt;"",MAX(HW$14:HW299)+1,0)</f>
        <v>0</v>
      </c>
      <c r="HX300" s="293">
        <f>IF(HK300&lt;&gt;"",MAX(HX$14:HX299)+1,0)</f>
        <v>0</v>
      </c>
      <c r="HY300" s="293">
        <f>IF(HL300&lt;&gt;"",MAX(HY$14:HY299)+1,0)</f>
        <v>0</v>
      </c>
      <c r="HZ300" s="75" t="str">
        <f t="shared" si="545"/>
        <v/>
      </c>
      <c r="IA300" s="75" t="str">
        <f t="shared" si="546"/>
        <v/>
      </c>
      <c r="IB300" s="75" t="str">
        <f t="shared" si="547"/>
        <v/>
      </c>
      <c r="IC300" s="75" t="str">
        <f t="shared" si="548"/>
        <v/>
      </c>
      <c r="ID300" s="395" t="str">
        <f t="shared" si="549"/>
        <v/>
      </c>
      <c r="IE300" s="394">
        <f>IF(ISNUMBER(MATCH(GA300,$IC$15:$IC$313,0)),0,MAX(IE$14:IE299)+1)</f>
        <v>0</v>
      </c>
      <c r="IF300" s="394" t="str">
        <f t="shared" si="550"/>
        <v/>
      </c>
      <c r="IG300" s="383"/>
      <c r="IH300" s="80"/>
      <c r="II300" s="19"/>
      <c r="IJ300" s="282"/>
      <c r="IK300" s="71"/>
      <c r="IL300" s="19"/>
      <c r="IM300" s="19"/>
      <c r="IN300" s="19"/>
      <c r="IO300" s="19"/>
      <c r="IP300" s="19"/>
      <c r="IQ300" s="19"/>
      <c r="IR300" s="19"/>
      <c r="IS300" s="19"/>
      <c r="IT300" s="19"/>
      <c r="IU300" s="19"/>
      <c r="IV300" s="19"/>
      <c r="IW300" s="19"/>
      <c r="IX300" s="19"/>
      <c r="IY300" s="19"/>
      <c r="IZ300" s="19"/>
      <c r="JW300" s="71"/>
      <c r="JX300" s="293" t="str">
        <f>IF(AND(ISNUMBER(JX$14),ISNUMBER(MATCH($IC300,DJ$15:DJ$313,0))),$IC300,"")</f>
        <v/>
      </c>
      <c r="JY300" s="293" t="str">
        <f>IF(AND(ISNUMBER(JY$14),ISNUMBER(MATCH($IC300,DK$15:DK$313,0))),$IC300,"")</f>
        <v/>
      </c>
      <c r="JZ300" s="293" t="str">
        <f>IF(AND(ISNUMBER(JZ$14),ISNUMBER(MATCH($IC300,DL$15:DL$313,0))),$IC300,"")</f>
        <v/>
      </c>
      <c r="KA300" s="293" t="str">
        <f>IF(AND(ISNUMBER(KA$14),ISNUMBER(MATCH($IC300,DM$15:DM$313,0))),$IC300,"")</f>
        <v/>
      </c>
      <c r="KB300" s="293" t="str">
        <f>IF(AND(ISNUMBER(KB$14),ISNUMBER(MATCH($IC300,DN$15:DN$313,0))),$IC300,"")</f>
        <v/>
      </c>
      <c r="KC300" s="293" t="str">
        <f>IF(AND(ISNUMBER(KC$14),ISNUMBER(MATCH($IC300,DO$15:DO$313,0))),$IC300,"")</f>
        <v/>
      </c>
      <c r="KD300" s="293" t="str">
        <f>IF(AND(ISNUMBER(KD$14),ISNUMBER(MATCH($IC300,DP$15:DP$313,0))),$IC300,"")</f>
        <v/>
      </c>
      <c r="KE300" s="293" t="str">
        <f>IF(AND(ISNUMBER(KE$14),ISNUMBER(MATCH($IC300,DQ$15:DQ$313,0))),$IC300,"")</f>
        <v/>
      </c>
      <c r="KF300" s="293" t="str">
        <f>IF(AND(ISNUMBER(KF$14),ISNUMBER(MATCH($IC300,DR$15:DR$313,0))),$IC300,"")</f>
        <v/>
      </c>
      <c r="KG300" s="293" t="str">
        <f>IF(AND(ISNUMBER(KG$14),ISNUMBER(MATCH($IC300,DS$15:DS$313,0))),$IC300,"")</f>
        <v/>
      </c>
      <c r="KH300" s="293" t="str">
        <f>IF(AND(ISNUMBER(KH$14),ISNUMBER(MATCH($IC300,DT$15:DT$313,0))),$IC300,"")</f>
        <v/>
      </c>
      <c r="KI300" s="293" t="str">
        <f>IF(AND(ISNUMBER(KI$14),ISNUMBER(MATCH($IC300,DU$15:DU$313,0))),$IC300,"")</f>
        <v/>
      </c>
      <c r="KJ300" s="293" t="str">
        <f>IF(AND(ISNUMBER(KJ$14),ISNUMBER(MATCH($IC300,DV$15:DV$313,0))),$IC300,"")</f>
        <v/>
      </c>
      <c r="KK300" s="293" t="str">
        <f>IF(AND(ISNUMBER(KK$14),ISNUMBER(MATCH($IC300,DW$15:DW$313,0))),$IC300,"")</f>
        <v/>
      </c>
      <c r="KL300" s="293" t="str">
        <f>IF(AND(ISNUMBER(KL$14),ISNUMBER(MATCH($IC300,DX$15:DX$313,0))),$IC300,"")</f>
        <v/>
      </c>
      <c r="KM300" s="293" t="str">
        <f>IF(AND(ISNUMBER(KM$14),ISNUMBER(MATCH($IC300,DY$15:DY$313,0))),$IC300,"")</f>
        <v/>
      </c>
      <c r="KN300" s="293" t="str">
        <f>IF(AND(ISNUMBER(KN$14),ISNUMBER(MATCH($IC300,DZ$15:DZ$313,0))),$IC300,"")</f>
        <v/>
      </c>
      <c r="KO300" s="293" t="str">
        <f>IF(AND(ISNUMBER(KO$14),ISNUMBER(MATCH($IC300,EA$15:EA$313,0))),$IC300,"")</f>
        <v/>
      </c>
      <c r="KP300" s="293" t="str">
        <f>IF(AND(ISNUMBER(KP$14),ISNUMBER(MATCH($IC300,EB$15:EB$313,0))),$IC300,"")</f>
        <v/>
      </c>
      <c r="KQ300" s="293" t="str">
        <f>IF(AND(ISNUMBER(KQ$14),ISNUMBER(MATCH($IC300,EC$15:EC$313,0))),$IC300,"")</f>
        <v/>
      </c>
      <c r="KR300" s="293" t="str">
        <f>IF(AND(ISNUMBER(KR$14),ISNUMBER(MATCH($IC300,ED$15:ED$313,0))),$IC300,"")</f>
        <v/>
      </c>
      <c r="KS300" s="293" t="str">
        <f>IF(AND(ISNUMBER(KS$14),ISNUMBER(MATCH($IC300,EE$15:EE$313,0))),$IC300,"")</f>
        <v/>
      </c>
      <c r="KT300" s="293" t="str">
        <f>IF(AND(ISNUMBER(KT$14),ISNUMBER(MATCH($IC300,EF$15:EF$313,0))),$IC300,"")</f>
        <v/>
      </c>
      <c r="KU300" s="293" t="str">
        <f>IF(AND(ISNUMBER(KU$14),ISNUMBER(MATCH($IC300,EG$15:EG$313,0))),$IC300,"")</f>
        <v/>
      </c>
      <c r="KV300" s="293" t="str">
        <f>IF(AND(ISNUMBER(KV$14),ISNUMBER(MATCH($IC300,EH$15:EH$313,0))),$IC300,"")</f>
        <v/>
      </c>
      <c r="KW300" s="293" t="str">
        <f>IF(AND(ISNUMBER(KW$14),ISNUMBER(MATCH($IC300,EI$15:EI$313,0))),$IC300,"")</f>
        <v/>
      </c>
      <c r="KX300" s="293" t="str">
        <f>IF(AND(ISNUMBER(KX$14),ISNUMBER(MATCH($IC300,EJ$15:EJ$313,0))),$IC300,"")</f>
        <v/>
      </c>
      <c r="KY300" s="293" t="str">
        <f>IF(AND(ISNUMBER(KY$14),ISNUMBER(MATCH($IC300,EK$15:EK$313,0))),$IC300,"")</f>
        <v/>
      </c>
      <c r="KZ300" s="293"/>
      <c r="LA300" s="293"/>
      <c r="LB300" s="293"/>
      <c r="LC300" s="75">
        <f>COUNTIF(JX300:KY300,"="&amp;IC300)</f>
        <v>0</v>
      </c>
      <c r="LD300" s="71"/>
      <c r="LE300" s="71"/>
      <c r="LF300" s="71"/>
      <c r="LG300" s="71"/>
      <c r="LH300" s="71"/>
      <c r="LI300" s="71"/>
      <c r="LJ300" s="71"/>
      <c r="LK300" s="71"/>
      <c r="LL300" s="71"/>
      <c r="LM300" s="71"/>
      <c r="LN300" s="71"/>
      <c r="LO300" s="71"/>
      <c r="LP300" s="71"/>
      <c r="LQ300" s="71"/>
    </row>
    <row r="301" spans="1:329" ht="6.75" customHeight="1" x14ac:dyDescent="0.25">
      <c r="A301" s="80"/>
      <c r="B301" s="305" t="str">
        <f t="shared" si="551"/>
        <v/>
      </c>
      <c r="C301" s="207"/>
      <c r="D301" s="207"/>
      <c r="E301" s="71"/>
      <c r="F301" s="260"/>
      <c r="G301" s="261"/>
      <c r="H301" s="262"/>
      <c r="I301" s="260"/>
      <c r="J301" s="261"/>
      <c r="K301" s="262"/>
      <c r="L301" s="260"/>
      <c r="M301" s="261"/>
      <c r="N301" s="262"/>
      <c r="O301" s="260"/>
      <c r="P301" s="261"/>
      <c r="Q301" s="262"/>
      <c r="R301" s="260"/>
      <c r="S301" s="261"/>
      <c r="T301" s="262"/>
      <c r="U301" s="260"/>
      <c r="V301" s="261"/>
      <c r="W301" s="262"/>
      <c r="X301" s="260"/>
      <c r="Y301" s="261"/>
      <c r="Z301" s="262"/>
      <c r="AA301" s="260"/>
      <c r="AB301" s="261"/>
      <c r="AC301" s="262"/>
      <c r="AD301" s="260"/>
      <c r="AE301" s="261"/>
      <c r="AF301" s="262"/>
      <c r="AG301" s="260"/>
      <c r="AH301" s="261"/>
      <c r="AI301" s="262"/>
      <c r="AJ301" s="260"/>
      <c r="AK301" s="261"/>
      <c r="AL301" s="262"/>
      <c r="AM301" s="260"/>
      <c r="AN301" s="261"/>
      <c r="AO301" s="262"/>
      <c r="AP301" s="283"/>
      <c r="AQ301" s="356"/>
      <c r="AR301" s="351"/>
      <c r="AS301" s="283"/>
      <c r="AT301" s="356"/>
      <c r="AU301" s="351"/>
      <c r="AV301" s="260"/>
      <c r="AW301" s="261"/>
      <c r="AX301" s="262"/>
      <c r="AY301" s="260"/>
      <c r="AZ301" s="261"/>
      <c r="BA301" s="262"/>
      <c r="BB301" s="260"/>
      <c r="BC301" s="261"/>
      <c r="BD301" s="262"/>
      <c r="BE301" s="260"/>
      <c r="BF301" s="261"/>
      <c r="BG301" s="262"/>
      <c r="BH301" s="260"/>
      <c r="BI301" s="261"/>
      <c r="BJ301" s="262"/>
      <c r="BK301" s="260"/>
      <c r="BL301" s="261"/>
      <c r="BM301" s="262"/>
      <c r="BN301" s="260"/>
      <c r="BO301" s="261"/>
      <c r="BP301" s="262"/>
      <c r="BQ301" s="260"/>
      <c r="BR301" s="261"/>
      <c r="BS301" s="262"/>
      <c r="BT301" s="260"/>
      <c r="BU301" s="261"/>
      <c r="BV301" s="262"/>
      <c r="BW301" s="260"/>
      <c r="BX301" s="261"/>
      <c r="BY301" s="262"/>
      <c r="BZ301" s="260"/>
      <c r="CA301" s="261"/>
      <c r="CB301" s="262"/>
      <c r="CC301" s="260"/>
      <c r="CD301" s="261"/>
      <c r="CE301" s="262"/>
      <c r="CF301" s="376" t="s">
        <v>2</v>
      </c>
      <c r="CG301" s="229"/>
      <c r="CH301" s="230"/>
      <c r="CI301" s="7" t="str">
        <f t="shared" si="457"/>
        <v/>
      </c>
      <c r="CJ301" s="7" t="str">
        <f t="shared" si="458"/>
        <v/>
      </c>
      <c r="CK301" s="7" t="str">
        <f t="shared" si="459"/>
        <v/>
      </c>
      <c r="CL301" s="7" t="str">
        <f t="shared" si="460"/>
        <v/>
      </c>
      <c r="CM301" s="7" t="str">
        <f t="shared" si="461"/>
        <v/>
      </c>
      <c r="CN301" s="7" t="str">
        <f t="shared" si="462"/>
        <v/>
      </c>
      <c r="CO301" s="7" t="str">
        <f t="shared" si="463"/>
        <v/>
      </c>
      <c r="CP301" s="7" t="str">
        <f t="shared" si="464"/>
        <v/>
      </c>
      <c r="CQ301" s="7" t="str">
        <f t="shared" si="465"/>
        <v/>
      </c>
      <c r="CR301" s="7" t="str">
        <f t="shared" si="466"/>
        <v/>
      </c>
      <c r="CS301" s="7" t="str">
        <f t="shared" si="467"/>
        <v/>
      </c>
      <c r="CT301" s="7" t="str">
        <f t="shared" si="468"/>
        <v/>
      </c>
      <c r="CU301" s="7" t="str">
        <f t="shared" si="469"/>
        <v/>
      </c>
      <c r="CV301" s="7" t="str">
        <f t="shared" si="470"/>
        <v/>
      </c>
      <c r="CW301" s="7" t="str">
        <f t="shared" si="471"/>
        <v/>
      </c>
      <c r="CX301" s="7" t="str">
        <f t="shared" si="472"/>
        <v/>
      </c>
      <c r="CY301" s="7" t="str">
        <f t="shared" si="473"/>
        <v/>
      </c>
      <c r="CZ301" s="7" t="str">
        <f t="shared" si="474"/>
        <v/>
      </c>
      <c r="DA301" s="7" t="str">
        <f t="shared" si="475"/>
        <v/>
      </c>
      <c r="DB301" s="7" t="str">
        <f t="shared" si="476"/>
        <v/>
      </c>
      <c r="DC301" s="7" t="str">
        <f t="shared" si="477"/>
        <v/>
      </c>
      <c r="DD301" s="7" t="str">
        <f t="shared" si="478"/>
        <v/>
      </c>
      <c r="DE301" s="7" t="str">
        <f t="shared" si="479"/>
        <v/>
      </c>
      <c r="DF301" s="7" t="str">
        <f t="shared" si="480"/>
        <v/>
      </c>
      <c r="DG301" s="7" t="str">
        <f t="shared" si="481"/>
        <v/>
      </c>
      <c r="DH301" s="7" t="str">
        <f t="shared" si="482"/>
        <v/>
      </c>
      <c r="DI301" s="65" t="s">
        <v>2</v>
      </c>
      <c r="DJ301" s="309" t="str">
        <f t="shared" si="483"/>
        <v>-</v>
      </c>
      <c r="DK301" s="309" t="str">
        <f t="shared" si="484"/>
        <v>-</v>
      </c>
      <c r="DL301" s="309" t="str">
        <f t="shared" si="485"/>
        <v>-</v>
      </c>
      <c r="DM301" s="309" t="str">
        <f t="shared" si="486"/>
        <v>-</v>
      </c>
      <c r="DN301" s="309" t="str">
        <f t="shared" si="487"/>
        <v>-</v>
      </c>
      <c r="DO301" s="309" t="str">
        <f t="shared" si="488"/>
        <v>-</v>
      </c>
      <c r="DP301" s="309" t="str">
        <f t="shared" si="489"/>
        <v>-</v>
      </c>
      <c r="DQ301" s="309" t="str">
        <f t="shared" si="490"/>
        <v>-</v>
      </c>
      <c r="DR301" s="309" t="str">
        <f t="shared" si="491"/>
        <v>-</v>
      </c>
      <c r="DS301" s="309" t="str">
        <f t="shared" si="492"/>
        <v>-</v>
      </c>
      <c r="DT301" s="309" t="str">
        <f t="shared" si="493"/>
        <v>-</v>
      </c>
      <c r="DU301" s="309" t="str">
        <f t="shared" si="494"/>
        <v>-</v>
      </c>
      <c r="DV301" s="309" t="str">
        <f t="shared" si="495"/>
        <v>-</v>
      </c>
      <c r="DW301" s="309" t="str">
        <f t="shared" si="496"/>
        <v>-</v>
      </c>
      <c r="DX301" s="309" t="str">
        <f t="shared" si="497"/>
        <v>-</v>
      </c>
      <c r="DY301" s="309" t="str">
        <f t="shared" si="498"/>
        <v>-</v>
      </c>
      <c r="DZ301" s="309" t="str">
        <f t="shared" si="499"/>
        <v>-</v>
      </c>
      <c r="EA301" s="309" t="str">
        <f t="shared" si="500"/>
        <v>-</v>
      </c>
      <c r="EB301" s="309" t="str">
        <f t="shared" si="501"/>
        <v>-</v>
      </c>
      <c r="EC301" s="309" t="str">
        <f t="shared" si="502"/>
        <v>-</v>
      </c>
      <c r="ED301" s="309" t="str">
        <f t="shared" si="503"/>
        <v>-</v>
      </c>
      <c r="EE301" s="309" t="str">
        <f t="shared" si="504"/>
        <v>-</v>
      </c>
      <c r="EF301" s="309" t="str">
        <f t="shared" si="505"/>
        <v>-</v>
      </c>
      <c r="EG301" s="309" t="str">
        <f t="shared" si="506"/>
        <v>-</v>
      </c>
      <c r="EH301" s="309" t="str">
        <f t="shared" si="507"/>
        <v>-</v>
      </c>
      <c r="EI301" s="309" t="str">
        <f t="shared" si="508"/>
        <v>-</v>
      </c>
      <c r="EJ301" s="7"/>
      <c r="EK301" s="7"/>
      <c r="EL301" s="7"/>
      <c r="EM301" s="34"/>
      <c r="EN301" s="66" t="str">
        <f t="shared" si="509"/>
        <v>-</v>
      </c>
      <c r="EO301" s="66" t="str">
        <f t="shared" si="510"/>
        <v>-</v>
      </c>
      <c r="EP301" s="66" t="str">
        <f t="shared" si="511"/>
        <v>-</v>
      </c>
      <c r="EQ301" s="66" t="str">
        <f t="shared" si="512"/>
        <v>-</v>
      </c>
      <c r="ER301" s="66" t="str">
        <f t="shared" si="513"/>
        <v>-</v>
      </c>
      <c r="ES301" s="66" t="str">
        <f t="shared" si="514"/>
        <v>-</v>
      </c>
      <c r="ET301" s="66" t="str">
        <f t="shared" si="515"/>
        <v>-</v>
      </c>
      <c r="EU301" s="66" t="str">
        <f t="shared" si="516"/>
        <v>-</v>
      </c>
      <c r="EV301" s="66" t="str">
        <f t="shared" si="517"/>
        <v>-</v>
      </c>
      <c r="EW301" s="66" t="str">
        <f t="shared" si="518"/>
        <v>-</v>
      </c>
      <c r="EX301" s="66" t="str">
        <f t="shared" si="519"/>
        <v>-</v>
      </c>
      <c r="EY301" s="66" t="str">
        <f t="shared" si="520"/>
        <v>-</v>
      </c>
      <c r="EZ301" s="66" t="str">
        <f t="shared" si="521"/>
        <v>-</v>
      </c>
      <c r="FA301" s="66" t="str">
        <f t="shared" si="522"/>
        <v>-</v>
      </c>
      <c r="FB301" s="66" t="str">
        <f t="shared" si="523"/>
        <v>-</v>
      </c>
      <c r="FC301" s="66" t="str">
        <f t="shared" si="524"/>
        <v>-</v>
      </c>
      <c r="FD301" s="66" t="str">
        <f t="shared" si="525"/>
        <v>-</v>
      </c>
      <c r="FE301" s="66" t="str">
        <f t="shared" si="526"/>
        <v>-</v>
      </c>
      <c r="FF301" s="66" t="str">
        <f t="shared" si="527"/>
        <v>-</v>
      </c>
      <c r="FG301" s="66" t="str">
        <f t="shared" si="528"/>
        <v>-</v>
      </c>
      <c r="FH301" s="66" t="str">
        <f t="shared" si="529"/>
        <v>-</v>
      </c>
      <c r="FI301" s="66" t="str">
        <f t="shared" si="530"/>
        <v>-</v>
      </c>
      <c r="FJ301" s="66" t="str">
        <f t="shared" si="531"/>
        <v>-</v>
      </c>
      <c r="FK301" s="66" t="str">
        <f t="shared" si="532"/>
        <v>-</v>
      </c>
      <c r="FL301" s="66" t="str">
        <f t="shared" si="533"/>
        <v>-</v>
      </c>
      <c r="FM301" s="66" t="str">
        <f t="shared" si="534"/>
        <v>-</v>
      </c>
      <c r="FN301" s="7"/>
      <c r="FO301" s="7"/>
      <c r="FP301" s="7"/>
      <c r="FQ301" s="97"/>
      <c r="FR301" s="71"/>
      <c r="FS301" s="7">
        <f>IF(ISNUMBER(INDEX($CI$15:$DI$314,$B301,GC$5)),MAX(FS$14:FS300)+1,0)</f>
        <v>0</v>
      </c>
      <c r="FT301" s="7" t="str">
        <f t="shared" si="535"/>
        <v/>
      </c>
      <c r="FU301" s="7" t="str">
        <f t="shared" si="536"/>
        <v/>
      </c>
      <c r="FV301" s="291" t="str">
        <f t="shared" si="537"/>
        <v/>
      </c>
      <c r="FW301" s="291" t="str">
        <f t="shared" si="552"/>
        <v/>
      </c>
      <c r="FX301" s="291"/>
      <c r="FY301" s="85" t="str">
        <f t="shared" si="539"/>
        <v/>
      </c>
      <c r="FZ301" s="338" t="str">
        <f t="shared" si="540"/>
        <v/>
      </c>
      <c r="GA301" s="316" t="str">
        <f t="shared" si="541"/>
        <v/>
      </c>
      <c r="GB301" s="28" t="str">
        <f t="shared" si="553"/>
        <v/>
      </c>
      <c r="GC301" s="243"/>
      <c r="GD301" s="72"/>
      <c r="GE301" s="72"/>
      <c r="GF301" s="72"/>
      <c r="GG301" s="72"/>
      <c r="GH301" s="72"/>
      <c r="GI301" s="72"/>
      <c r="GJ301" s="72"/>
      <c r="GK301" s="72"/>
      <c r="GL301" s="72"/>
      <c r="GM301" s="72"/>
      <c r="GN301" s="72"/>
      <c r="GO301" s="72"/>
      <c r="GP301" s="72"/>
      <c r="GQ301" s="72"/>
      <c r="GR301" s="339" t="str">
        <f>IF(ISNUMBER(IF301),INDEX($GA$15:$GA$313,MATCH(IF301,$IE$15:$IE$190,0),1),"")</f>
        <v/>
      </c>
      <c r="GS301" s="341" t="str">
        <f t="shared" si="543"/>
        <v/>
      </c>
      <c r="GT301" s="340" t="str">
        <f t="shared" si="544"/>
        <v/>
      </c>
      <c r="GU301" s="72"/>
      <c r="GV301" s="72"/>
      <c r="GW301" s="72"/>
      <c r="GX301" s="72"/>
      <c r="GY301" s="72"/>
      <c r="GZ301" s="71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293">
        <f>IF(HA301&lt;&gt;"",MAX(HN$14:HN300)+1,0)</f>
        <v>0</v>
      </c>
      <c r="HO301" s="293">
        <f>IF(HB301&lt;&gt;"",MAX(HO$14:HO300)+1,0)</f>
        <v>0</v>
      </c>
      <c r="HP301" s="293">
        <f>IF(HC301&lt;&gt;"",MAX(HP$14:HP300)+1,0)</f>
        <v>0</v>
      </c>
      <c r="HQ301" s="293">
        <f>IF(HD301&lt;&gt;"",MAX(HQ$14:HQ300)+1,0)</f>
        <v>0</v>
      </c>
      <c r="HR301" s="293">
        <f>IF(HE301&lt;&gt;"",MAX(HR$14:HR300)+1,0)</f>
        <v>0</v>
      </c>
      <c r="HS301" s="293">
        <f>IF(HF301&lt;&gt;"",MAX(HS$14:HS300)+1,0)</f>
        <v>0</v>
      </c>
      <c r="HT301" s="293">
        <f>IF(HG301&lt;&gt;"",MAX(HT$14:HT300)+1,0)</f>
        <v>0</v>
      </c>
      <c r="HU301" s="293">
        <f>IF(HH301&lt;&gt;"",MAX(HU$14:HU300)+1,0)</f>
        <v>0</v>
      </c>
      <c r="HV301" s="293">
        <f>IF(HI301&lt;&gt;"",MAX(HV$14:HV300)+1,0)</f>
        <v>0</v>
      </c>
      <c r="HW301" s="293">
        <f>IF(HJ301&lt;&gt;"",MAX(HW$14:HW300)+1,0)</f>
        <v>0</v>
      </c>
      <c r="HX301" s="293">
        <f>IF(HK301&lt;&gt;"",MAX(HX$14:HX300)+1,0)</f>
        <v>0</v>
      </c>
      <c r="HY301" s="293">
        <f>IF(HL301&lt;&gt;"",MAX(HY$14:HY300)+1,0)</f>
        <v>0</v>
      </c>
      <c r="HZ301" s="75" t="str">
        <f t="shared" si="545"/>
        <v/>
      </c>
      <c r="IA301" s="75" t="str">
        <f t="shared" si="546"/>
        <v/>
      </c>
      <c r="IB301" s="75" t="str">
        <f t="shared" si="547"/>
        <v/>
      </c>
      <c r="IC301" s="75" t="str">
        <f t="shared" si="548"/>
        <v/>
      </c>
      <c r="ID301" s="395" t="str">
        <f t="shared" si="549"/>
        <v/>
      </c>
      <c r="IE301" s="394">
        <f>IF(ISNUMBER(MATCH(GA301,$IC$15:$IC$313,0)),0,MAX(IE$14:IE300)+1)</f>
        <v>0</v>
      </c>
      <c r="IF301" s="394" t="str">
        <f t="shared" si="550"/>
        <v/>
      </c>
      <c r="IG301" s="383"/>
      <c r="IH301" s="80"/>
      <c r="II301" s="19"/>
      <c r="IJ301" s="282"/>
      <c r="IK301" s="71"/>
      <c r="IL301" s="19"/>
      <c r="IM301" s="19"/>
      <c r="IN301" s="19"/>
      <c r="IO301" s="19"/>
      <c r="IP301" s="19"/>
      <c r="IQ301" s="19"/>
      <c r="IR301" s="19"/>
      <c r="IS301" s="19"/>
      <c r="IT301" s="19"/>
      <c r="IU301" s="19"/>
      <c r="IV301" s="19"/>
      <c r="IW301" s="19"/>
      <c r="IX301" s="19"/>
      <c r="IY301" s="19"/>
      <c r="IZ301" s="19"/>
      <c r="JW301" s="71"/>
      <c r="JX301" s="293" t="str">
        <f>IF(AND(ISNUMBER(JX$14),ISNUMBER(MATCH($IC301,DJ$15:DJ$313,0))),$IC301,"")</f>
        <v/>
      </c>
      <c r="JY301" s="293" t="str">
        <f>IF(AND(ISNUMBER(JY$14),ISNUMBER(MATCH($IC301,DK$15:DK$313,0))),$IC301,"")</f>
        <v/>
      </c>
      <c r="JZ301" s="293" t="str">
        <f>IF(AND(ISNUMBER(JZ$14),ISNUMBER(MATCH($IC301,DL$15:DL$313,0))),$IC301,"")</f>
        <v/>
      </c>
      <c r="KA301" s="293" t="str">
        <f>IF(AND(ISNUMBER(KA$14),ISNUMBER(MATCH($IC301,DM$15:DM$313,0))),$IC301,"")</f>
        <v/>
      </c>
      <c r="KB301" s="293" t="str">
        <f>IF(AND(ISNUMBER(KB$14),ISNUMBER(MATCH($IC301,DN$15:DN$313,0))),$IC301,"")</f>
        <v/>
      </c>
      <c r="KC301" s="293" t="str">
        <f>IF(AND(ISNUMBER(KC$14),ISNUMBER(MATCH($IC301,DO$15:DO$313,0))),$IC301,"")</f>
        <v/>
      </c>
      <c r="KD301" s="293" t="str">
        <f>IF(AND(ISNUMBER(KD$14),ISNUMBER(MATCH($IC301,DP$15:DP$313,0))),$IC301,"")</f>
        <v/>
      </c>
      <c r="KE301" s="293" t="str">
        <f>IF(AND(ISNUMBER(KE$14),ISNUMBER(MATCH($IC301,DQ$15:DQ$313,0))),$IC301,"")</f>
        <v/>
      </c>
      <c r="KF301" s="293" t="str">
        <f>IF(AND(ISNUMBER(KF$14),ISNUMBER(MATCH($IC301,DR$15:DR$313,0))),$IC301,"")</f>
        <v/>
      </c>
      <c r="KG301" s="293" t="str">
        <f>IF(AND(ISNUMBER(KG$14),ISNUMBER(MATCH($IC301,DS$15:DS$313,0))),$IC301,"")</f>
        <v/>
      </c>
      <c r="KH301" s="293" t="str">
        <f>IF(AND(ISNUMBER(KH$14),ISNUMBER(MATCH($IC301,DT$15:DT$313,0))),$IC301,"")</f>
        <v/>
      </c>
      <c r="KI301" s="293" t="str">
        <f>IF(AND(ISNUMBER(KI$14),ISNUMBER(MATCH($IC301,DU$15:DU$313,0))),$IC301,"")</f>
        <v/>
      </c>
      <c r="KJ301" s="293" t="str">
        <f>IF(AND(ISNUMBER(KJ$14),ISNUMBER(MATCH($IC301,DV$15:DV$313,0))),$IC301,"")</f>
        <v/>
      </c>
      <c r="KK301" s="293" t="str">
        <f>IF(AND(ISNUMBER(KK$14),ISNUMBER(MATCH($IC301,DW$15:DW$313,0))),$IC301,"")</f>
        <v/>
      </c>
      <c r="KL301" s="293" t="str">
        <f>IF(AND(ISNUMBER(KL$14),ISNUMBER(MATCH($IC301,DX$15:DX$313,0))),$IC301,"")</f>
        <v/>
      </c>
      <c r="KM301" s="293" t="str">
        <f>IF(AND(ISNUMBER(KM$14),ISNUMBER(MATCH($IC301,DY$15:DY$313,0))),$IC301,"")</f>
        <v/>
      </c>
      <c r="KN301" s="293" t="str">
        <f>IF(AND(ISNUMBER(KN$14),ISNUMBER(MATCH($IC301,DZ$15:DZ$313,0))),$IC301,"")</f>
        <v/>
      </c>
      <c r="KO301" s="293" t="str">
        <f>IF(AND(ISNUMBER(KO$14),ISNUMBER(MATCH($IC301,EA$15:EA$313,0))),$IC301,"")</f>
        <v/>
      </c>
      <c r="KP301" s="293" t="str">
        <f>IF(AND(ISNUMBER(KP$14),ISNUMBER(MATCH($IC301,EB$15:EB$313,0))),$IC301,"")</f>
        <v/>
      </c>
      <c r="KQ301" s="293" t="str">
        <f>IF(AND(ISNUMBER(KQ$14),ISNUMBER(MATCH($IC301,EC$15:EC$313,0))),$IC301,"")</f>
        <v/>
      </c>
      <c r="KR301" s="293" t="str">
        <f>IF(AND(ISNUMBER(KR$14),ISNUMBER(MATCH($IC301,ED$15:ED$313,0))),$IC301,"")</f>
        <v/>
      </c>
      <c r="KS301" s="293" t="str">
        <f>IF(AND(ISNUMBER(KS$14),ISNUMBER(MATCH($IC301,EE$15:EE$313,0))),$IC301,"")</f>
        <v/>
      </c>
      <c r="KT301" s="293" t="str">
        <f>IF(AND(ISNUMBER(KT$14),ISNUMBER(MATCH($IC301,EF$15:EF$313,0))),$IC301,"")</f>
        <v/>
      </c>
      <c r="KU301" s="293" t="str">
        <f>IF(AND(ISNUMBER(KU$14),ISNUMBER(MATCH($IC301,EG$15:EG$313,0))),$IC301,"")</f>
        <v/>
      </c>
      <c r="KV301" s="293" t="str">
        <f>IF(AND(ISNUMBER(KV$14),ISNUMBER(MATCH($IC301,EH$15:EH$313,0))),$IC301,"")</f>
        <v/>
      </c>
      <c r="KW301" s="293" t="str">
        <f>IF(AND(ISNUMBER(KW$14),ISNUMBER(MATCH($IC301,EI$15:EI$313,0))),$IC301,"")</f>
        <v/>
      </c>
      <c r="KX301" s="293" t="str">
        <f>IF(AND(ISNUMBER(KX$14),ISNUMBER(MATCH($IC301,EJ$15:EJ$313,0))),$IC301,"")</f>
        <v/>
      </c>
      <c r="KY301" s="293" t="str">
        <f>IF(AND(ISNUMBER(KY$14),ISNUMBER(MATCH($IC301,EK$15:EK$313,0))),$IC301,"")</f>
        <v/>
      </c>
      <c r="KZ301" s="293"/>
      <c r="LA301" s="293"/>
      <c r="LB301" s="293"/>
      <c r="LC301" s="75">
        <f>COUNTIF(JX301:KY301,"="&amp;IC301)</f>
        <v>0</v>
      </c>
      <c r="LD301" s="71"/>
      <c r="LE301" s="71"/>
      <c r="LF301" s="71"/>
      <c r="LG301" s="71"/>
      <c r="LH301" s="71"/>
      <c r="LI301" s="71"/>
      <c r="LJ301" s="71"/>
      <c r="LK301" s="71"/>
      <c r="LL301" s="71"/>
      <c r="LM301" s="71"/>
      <c r="LN301" s="71"/>
      <c r="LO301" s="71"/>
      <c r="LP301" s="71"/>
      <c r="LQ301" s="71"/>
    </row>
    <row r="302" spans="1:329" ht="6.75" customHeight="1" x14ac:dyDescent="0.25">
      <c r="A302" s="80"/>
      <c r="B302" s="305" t="str">
        <f t="shared" si="551"/>
        <v/>
      </c>
      <c r="C302" s="207"/>
      <c r="D302" s="207"/>
      <c r="E302" s="71"/>
      <c r="F302" s="260"/>
      <c r="G302" s="261"/>
      <c r="H302" s="262"/>
      <c r="I302" s="260"/>
      <c r="J302" s="261"/>
      <c r="K302" s="262"/>
      <c r="L302" s="260"/>
      <c r="M302" s="261"/>
      <c r="N302" s="262"/>
      <c r="O302" s="260"/>
      <c r="P302" s="261"/>
      <c r="Q302" s="262"/>
      <c r="R302" s="260"/>
      <c r="S302" s="261"/>
      <c r="T302" s="262"/>
      <c r="U302" s="260"/>
      <c r="V302" s="261"/>
      <c r="W302" s="262"/>
      <c r="X302" s="260"/>
      <c r="Y302" s="261"/>
      <c r="Z302" s="262"/>
      <c r="AA302" s="260"/>
      <c r="AB302" s="261"/>
      <c r="AC302" s="262"/>
      <c r="AD302" s="260"/>
      <c r="AE302" s="261"/>
      <c r="AF302" s="262"/>
      <c r="AG302" s="260"/>
      <c r="AH302" s="261"/>
      <c r="AI302" s="262"/>
      <c r="AJ302" s="260"/>
      <c r="AK302" s="261"/>
      <c r="AL302" s="262"/>
      <c r="AM302" s="260"/>
      <c r="AN302" s="261"/>
      <c r="AO302" s="262"/>
      <c r="AP302" s="283"/>
      <c r="AQ302" s="356"/>
      <c r="AR302" s="351"/>
      <c r="AS302" s="283"/>
      <c r="AT302" s="356"/>
      <c r="AU302" s="351"/>
      <c r="AV302" s="260"/>
      <c r="AW302" s="261"/>
      <c r="AX302" s="262"/>
      <c r="AY302" s="260"/>
      <c r="AZ302" s="261"/>
      <c r="BA302" s="262"/>
      <c r="BB302" s="260"/>
      <c r="BC302" s="261"/>
      <c r="BD302" s="262"/>
      <c r="BE302" s="260"/>
      <c r="BF302" s="261"/>
      <c r="BG302" s="262"/>
      <c r="BH302" s="260"/>
      <c r="BI302" s="261"/>
      <c r="BJ302" s="262"/>
      <c r="BK302" s="260"/>
      <c r="BL302" s="261"/>
      <c r="BM302" s="262"/>
      <c r="BN302" s="260"/>
      <c r="BO302" s="261"/>
      <c r="BP302" s="262"/>
      <c r="BQ302" s="260"/>
      <c r="BR302" s="261"/>
      <c r="BS302" s="262"/>
      <c r="BT302" s="260"/>
      <c r="BU302" s="261"/>
      <c r="BV302" s="262"/>
      <c r="BW302" s="260"/>
      <c r="BX302" s="261"/>
      <c r="BY302" s="262"/>
      <c r="BZ302" s="260"/>
      <c r="CA302" s="261"/>
      <c r="CB302" s="262"/>
      <c r="CC302" s="260"/>
      <c r="CD302" s="261"/>
      <c r="CE302" s="262"/>
      <c r="CF302" s="376" t="s">
        <v>2</v>
      </c>
      <c r="CG302" s="229"/>
      <c r="CH302" s="230"/>
      <c r="CI302" s="7" t="str">
        <f t="shared" si="457"/>
        <v/>
      </c>
      <c r="CJ302" s="7" t="str">
        <f t="shared" si="458"/>
        <v/>
      </c>
      <c r="CK302" s="7" t="str">
        <f t="shared" si="459"/>
        <v/>
      </c>
      <c r="CL302" s="7" t="str">
        <f t="shared" si="460"/>
        <v/>
      </c>
      <c r="CM302" s="7" t="str">
        <f t="shared" si="461"/>
        <v/>
      </c>
      <c r="CN302" s="7" t="str">
        <f t="shared" si="462"/>
        <v/>
      </c>
      <c r="CO302" s="7" t="str">
        <f t="shared" si="463"/>
        <v/>
      </c>
      <c r="CP302" s="7" t="str">
        <f t="shared" si="464"/>
        <v/>
      </c>
      <c r="CQ302" s="7" t="str">
        <f t="shared" si="465"/>
        <v/>
      </c>
      <c r="CR302" s="7" t="str">
        <f t="shared" si="466"/>
        <v/>
      </c>
      <c r="CS302" s="7" t="str">
        <f t="shared" si="467"/>
        <v/>
      </c>
      <c r="CT302" s="7" t="str">
        <f t="shared" si="468"/>
        <v/>
      </c>
      <c r="CU302" s="7" t="str">
        <f t="shared" si="469"/>
        <v/>
      </c>
      <c r="CV302" s="7" t="str">
        <f t="shared" si="470"/>
        <v/>
      </c>
      <c r="CW302" s="7" t="str">
        <f t="shared" si="471"/>
        <v/>
      </c>
      <c r="CX302" s="7" t="str">
        <f t="shared" si="472"/>
        <v/>
      </c>
      <c r="CY302" s="7" t="str">
        <f t="shared" si="473"/>
        <v/>
      </c>
      <c r="CZ302" s="7" t="str">
        <f t="shared" si="474"/>
        <v/>
      </c>
      <c r="DA302" s="7" t="str">
        <f t="shared" si="475"/>
        <v/>
      </c>
      <c r="DB302" s="7" t="str">
        <f t="shared" si="476"/>
        <v/>
      </c>
      <c r="DC302" s="7" t="str">
        <f t="shared" si="477"/>
        <v/>
      </c>
      <c r="DD302" s="7" t="str">
        <f t="shared" si="478"/>
        <v/>
      </c>
      <c r="DE302" s="7" t="str">
        <f t="shared" si="479"/>
        <v/>
      </c>
      <c r="DF302" s="7" t="str">
        <f t="shared" si="480"/>
        <v/>
      </c>
      <c r="DG302" s="7" t="str">
        <f t="shared" si="481"/>
        <v/>
      </c>
      <c r="DH302" s="7" t="str">
        <f t="shared" si="482"/>
        <v/>
      </c>
      <c r="DI302" s="65" t="s">
        <v>2</v>
      </c>
      <c r="DJ302" s="309" t="str">
        <f t="shared" si="483"/>
        <v>-</v>
      </c>
      <c r="DK302" s="309" t="str">
        <f t="shared" si="484"/>
        <v>-</v>
      </c>
      <c r="DL302" s="309" t="str">
        <f t="shared" si="485"/>
        <v>-</v>
      </c>
      <c r="DM302" s="309" t="str">
        <f t="shared" si="486"/>
        <v>-</v>
      </c>
      <c r="DN302" s="309" t="str">
        <f t="shared" si="487"/>
        <v>-</v>
      </c>
      <c r="DO302" s="309" t="str">
        <f t="shared" si="488"/>
        <v>-</v>
      </c>
      <c r="DP302" s="309" t="str">
        <f t="shared" si="489"/>
        <v>-</v>
      </c>
      <c r="DQ302" s="309" t="str">
        <f t="shared" si="490"/>
        <v>-</v>
      </c>
      <c r="DR302" s="309" t="str">
        <f t="shared" si="491"/>
        <v>-</v>
      </c>
      <c r="DS302" s="309" t="str">
        <f t="shared" si="492"/>
        <v>-</v>
      </c>
      <c r="DT302" s="309" t="str">
        <f t="shared" si="493"/>
        <v>-</v>
      </c>
      <c r="DU302" s="309" t="str">
        <f t="shared" si="494"/>
        <v>-</v>
      </c>
      <c r="DV302" s="309" t="str">
        <f t="shared" si="495"/>
        <v>-</v>
      </c>
      <c r="DW302" s="309" t="str">
        <f t="shared" si="496"/>
        <v>-</v>
      </c>
      <c r="DX302" s="309" t="str">
        <f t="shared" si="497"/>
        <v>-</v>
      </c>
      <c r="DY302" s="309" t="str">
        <f t="shared" si="498"/>
        <v>-</v>
      </c>
      <c r="DZ302" s="309" t="str">
        <f t="shared" si="499"/>
        <v>-</v>
      </c>
      <c r="EA302" s="309" t="str">
        <f t="shared" si="500"/>
        <v>-</v>
      </c>
      <c r="EB302" s="309" t="str">
        <f t="shared" si="501"/>
        <v>-</v>
      </c>
      <c r="EC302" s="309" t="str">
        <f t="shared" si="502"/>
        <v>-</v>
      </c>
      <c r="ED302" s="309" t="str">
        <f t="shared" si="503"/>
        <v>-</v>
      </c>
      <c r="EE302" s="309" t="str">
        <f t="shared" si="504"/>
        <v>-</v>
      </c>
      <c r="EF302" s="309" t="str">
        <f t="shared" si="505"/>
        <v>-</v>
      </c>
      <c r="EG302" s="309" t="str">
        <f t="shared" si="506"/>
        <v>-</v>
      </c>
      <c r="EH302" s="309" t="str">
        <f t="shared" si="507"/>
        <v>-</v>
      </c>
      <c r="EI302" s="309" t="str">
        <f t="shared" si="508"/>
        <v>-</v>
      </c>
      <c r="EJ302" s="7"/>
      <c r="EK302" s="7"/>
      <c r="EL302" s="7"/>
      <c r="EM302" s="34"/>
      <c r="EN302" s="66" t="str">
        <f t="shared" si="509"/>
        <v>-</v>
      </c>
      <c r="EO302" s="66" t="str">
        <f t="shared" si="510"/>
        <v>-</v>
      </c>
      <c r="EP302" s="66" t="str">
        <f t="shared" si="511"/>
        <v>-</v>
      </c>
      <c r="EQ302" s="66" t="str">
        <f t="shared" si="512"/>
        <v>-</v>
      </c>
      <c r="ER302" s="66" t="str">
        <f t="shared" si="513"/>
        <v>-</v>
      </c>
      <c r="ES302" s="66" t="str">
        <f t="shared" si="514"/>
        <v>-</v>
      </c>
      <c r="ET302" s="66" t="str">
        <f t="shared" si="515"/>
        <v>-</v>
      </c>
      <c r="EU302" s="66" t="str">
        <f t="shared" si="516"/>
        <v>-</v>
      </c>
      <c r="EV302" s="66" t="str">
        <f t="shared" si="517"/>
        <v>-</v>
      </c>
      <c r="EW302" s="66" t="str">
        <f t="shared" si="518"/>
        <v>-</v>
      </c>
      <c r="EX302" s="66" t="str">
        <f t="shared" si="519"/>
        <v>-</v>
      </c>
      <c r="EY302" s="66" t="str">
        <f t="shared" si="520"/>
        <v>-</v>
      </c>
      <c r="EZ302" s="66" t="str">
        <f t="shared" si="521"/>
        <v>-</v>
      </c>
      <c r="FA302" s="66" t="str">
        <f t="shared" si="522"/>
        <v>-</v>
      </c>
      <c r="FB302" s="66" t="str">
        <f t="shared" si="523"/>
        <v>-</v>
      </c>
      <c r="FC302" s="66" t="str">
        <f t="shared" si="524"/>
        <v>-</v>
      </c>
      <c r="FD302" s="66" t="str">
        <f t="shared" si="525"/>
        <v>-</v>
      </c>
      <c r="FE302" s="66" t="str">
        <f t="shared" si="526"/>
        <v>-</v>
      </c>
      <c r="FF302" s="66" t="str">
        <f t="shared" si="527"/>
        <v>-</v>
      </c>
      <c r="FG302" s="66" t="str">
        <f t="shared" si="528"/>
        <v>-</v>
      </c>
      <c r="FH302" s="66" t="str">
        <f t="shared" si="529"/>
        <v>-</v>
      </c>
      <c r="FI302" s="66" t="str">
        <f t="shared" si="530"/>
        <v>-</v>
      </c>
      <c r="FJ302" s="66" t="str">
        <f t="shared" si="531"/>
        <v>-</v>
      </c>
      <c r="FK302" s="66" t="str">
        <f t="shared" si="532"/>
        <v>-</v>
      </c>
      <c r="FL302" s="66" t="str">
        <f t="shared" si="533"/>
        <v>-</v>
      </c>
      <c r="FM302" s="66" t="str">
        <f t="shared" si="534"/>
        <v>-</v>
      </c>
      <c r="FN302" s="7"/>
      <c r="FO302" s="7"/>
      <c r="FP302" s="7"/>
      <c r="FQ302" s="97"/>
      <c r="FR302" s="71"/>
      <c r="FS302" s="7">
        <f>IF(ISNUMBER(INDEX($CI$15:$DI$314,$B302,GC$5)),MAX(FS$14:FS301)+1,0)</f>
        <v>0</v>
      </c>
      <c r="FT302" s="7" t="str">
        <f t="shared" si="535"/>
        <v/>
      </c>
      <c r="FU302" s="7" t="str">
        <f t="shared" si="536"/>
        <v/>
      </c>
      <c r="FV302" s="291" t="str">
        <f t="shared" si="537"/>
        <v/>
      </c>
      <c r="FW302" s="291" t="str">
        <f t="shared" si="552"/>
        <v/>
      </c>
      <c r="FX302" s="291"/>
      <c r="FY302" s="85" t="str">
        <f t="shared" si="539"/>
        <v/>
      </c>
      <c r="FZ302" s="338" t="str">
        <f t="shared" si="540"/>
        <v/>
      </c>
      <c r="GA302" s="316" t="str">
        <f t="shared" si="541"/>
        <v/>
      </c>
      <c r="GB302" s="28" t="str">
        <f t="shared" si="553"/>
        <v/>
      </c>
      <c r="GC302" s="243"/>
      <c r="GD302" s="72"/>
      <c r="GE302" s="72"/>
      <c r="GF302" s="72"/>
      <c r="GG302" s="72"/>
      <c r="GH302" s="72"/>
      <c r="GI302" s="72"/>
      <c r="GJ302" s="72"/>
      <c r="GK302" s="72"/>
      <c r="GL302" s="72"/>
      <c r="GM302" s="72"/>
      <c r="GN302" s="72"/>
      <c r="GO302" s="72"/>
      <c r="GP302" s="72"/>
      <c r="GQ302" s="72"/>
      <c r="GR302" s="339" t="str">
        <f>IF(ISNUMBER(IF302),INDEX($GA$15:$GA$313,MATCH(IF302,$IE$15:$IE$190,0),1),"")</f>
        <v/>
      </c>
      <c r="GS302" s="341" t="str">
        <f t="shared" si="543"/>
        <v/>
      </c>
      <c r="GT302" s="340" t="str">
        <f t="shared" si="544"/>
        <v/>
      </c>
      <c r="GU302" s="72"/>
      <c r="GV302" s="72"/>
      <c r="GW302" s="72"/>
      <c r="GX302" s="72"/>
      <c r="GY302" s="72"/>
      <c r="GZ302" s="71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293">
        <f>IF(HA302&lt;&gt;"",MAX(HN$14:HN301)+1,0)</f>
        <v>0</v>
      </c>
      <c r="HO302" s="293">
        <f>IF(HB302&lt;&gt;"",MAX(HO$14:HO301)+1,0)</f>
        <v>0</v>
      </c>
      <c r="HP302" s="293">
        <f>IF(HC302&lt;&gt;"",MAX(HP$14:HP301)+1,0)</f>
        <v>0</v>
      </c>
      <c r="HQ302" s="293">
        <f>IF(HD302&lt;&gt;"",MAX(HQ$14:HQ301)+1,0)</f>
        <v>0</v>
      </c>
      <c r="HR302" s="293">
        <f>IF(HE302&lt;&gt;"",MAX(HR$14:HR301)+1,0)</f>
        <v>0</v>
      </c>
      <c r="HS302" s="293">
        <f>IF(HF302&lt;&gt;"",MAX(HS$14:HS301)+1,0)</f>
        <v>0</v>
      </c>
      <c r="HT302" s="293">
        <f>IF(HG302&lt;&gt;"",MAX(HT$14:HT301)+1,0)</f>
        <v>0</v>
      </c>
      <c r="HU302" s="293">
        <f>IF(HH302&lt;&gt;"",MAX(HU$14:HU301)+1,0)</f>
        <v>0</v>
      </c>
      <c r="HV302" s="293">
        <f>IF(HI302&lt;&gt;"",MAX(HV$14:HV301)+1,0)</f>
        <v>0</v>
      </c>
      <c r="HW302" s="293">
        <f>IF(HJ302&lt;&gt;"",MAX(HW$14:HW301)+1,0)</f>
        <v>0</v>
      </c>
      <c r="HX302" s="293">
        <f>IF(HK302&lt;&gt;"",MAX(HX$14:HX301)+1,0)</f>
        <v>0</v>
      </c>
      <c r="HY302" s="293">
        <f>IF(HL302&lt;&gt;"",MAX(HY$14:HY301)+1,0)</f>
        <v>0</v>
      </c>
      <c r="HZ302" s="75" t="str">
        <f t="shared" si="545"/>
        <v/>
      </c>
      <c r="IA302" s="75" t="str">
        <f t="shared" si="546"/>
        <v/>
      </c>
      <c r="IB302" s="75" t="str">
        <f t="shared" si="547"/>
        <v/>
      </c>
      <c r="IC302" s="75" t="str">
        <f t="shared" si="548"/>
        <v/>
      </c>
      <c r="ID302" s="395" t="str">
        <f t="shared" si="549"/>
        <v/>
      </c>
      <c r="IE302" s="394">
        <f>IF(ISNUMBER(MATCH(GA302,$IC$15:$IC$313,0)),0,MAX(IE$14:IE301)+1)</f>
        <v>0</v>
      </c>
      <c r="IF302" s="394" t="str">
        <f t="shared" si="550"/>
        <v/>
      </c>
      <c r="IG302" s="383"/>
      <c r="IH302" s="80"/>
      <c r="II302" s="19"/>
      <c r="IJ302" s="282"/>
      <c r="IK302" s="71"/>
      <c r="IL302" s="19"/>
      <c r="IM302" s="19"/>
      <c r="IN302" s="19"/>
      <c r="IO302" s="19"/>
      <c r="IP302" s="19"/>
      <c r="IQ302" s="19"/>
      <c r="IR302" s="19"/>
      <c r="IS302" s="19"/>
      <c r="IT302" s="19"/>
      <c r="IU302" s="19"/>
      <c r="IV302" s="19"/>
      <c r="IW302" s="19"/>
      <c r="IX302" s="19"/>
      <c r="IY302" s="19"/>
      <c r="IZ302" s="19"/>
      <c r="JW302" s="71"/>
      <c r="JX302" s="293" t="str">
        <f>IF(AND(ISNUMBER(JX$14),ISNUMBER(MATCH($IC302,DJ$15:DJ$313,0))),$IC302,"")</f>
        <v/>
      </c>
      <c r="JY302" s="293" t="str">
        <f>IF(AND(ISNUMBER(JY$14),ISNUMBER(MATCH($IC302,DK$15:DK$313,0))),$IC302,"")</f>
        <v/>
      </c>
      <c r="JZ302" s="293" t="str">
        <f>IF(AND(ISNUMBER(JZ$14),ISNUMBER(MATCH($IC302,DL$15:DL$313,0))),$IC302,"")</f>
        <v/>
      </c>
      <c r="KA302" s="293" t="str">
        <f>IF(AND(ISNUMBER(KA$14),ISNUMBER(MATCH($IC302,DM$15:DM$313,0))),$IC302,"")</f>
        <v/>
      </c>
      <c r="KB302" s="293" t="str">
        <f>IF(AND(ISNUMBER(KB$14),ISNUMBER(MATCH($IC302,DN$15:DN$313,0))),$IC302,"")</f>
        <v/>
      </c>
      <c r="KC302" s="293" t="str">
        <f>IF(AND(ISNUMBER(KC$14),ISNUMBER(MATCH($IC302,DO$15:DO$313,0))),$IC302,"")</f>
        <v/>
      </c>
      <c r="KD302" s="293" t="str">
        <f>IF(AND(ISNUMBER(KD$14),ISNUMBER(MATCH($IC302,DP$15:DP$313,0))),$IC302,"")</f>
        <v/>
      </c>
      <c r="KE302" s="293" t="str">
        <f>IF(AND(ISNUMBER(KE$14),ISNUMBER(MATCH($IC302,DQ$15:DQ$313,0))),$IC302,"")</f>
        <v/>
      </c>
      <c r="KF302" s="293" t="str">
        <f>IF(AND(ISNUMBER(KF$14),ISNUMBER(MATCH($IC302,DR$15:DR$313,0))),$IC302,"")</f>
        <v/>
      </c>
      <c r="KG302" s="293" t="str">
        <f>IF(AND(ISNUMBER(KG$14),ISNUMBER(MATCH($IC302,DS$15:DS$313,0))),$IC302,"")</f>
        <v/>
      </c>
      <c r="KH302" s="293" t="str">
        <f>IF(AND(ISNUMBER(KH$14),ISNUMBER(MATCH($IC302,DT$15:DT$313,0))),$IC302,"")</f>
        <v/>
      </c>
      <c r="KI302" s="293" t="str">
        <f>IF(AND(ISNUMBER(KI$14),ISNUMBER(MATCH($IC302,DU$15:DU$313,0))),$IC302,"")</f>
        <v/>
      </c>
      <c r="KJ302" s="293" t="str">
        <f>IF(AND(ISNUMBER(KJ$14),ISNUMBER(MATCH($IC302,DV$15:DV$313,0))),$IC302,"")</f>
        <v/>
      </c>
      <c r="KK302" s="293" t="str">
        <f>IF(AND(ISNUMBER(KK$14),ISNUMBER(MATCH($IC302,DW$15:DW$313,0))),$IC302,"")</f>
        <v/>
      </c>
      <c r="KL302" s="293" t="str">
        <f>IF(AND(ISNUMBER(KL$14),ISNUMBER(MATCH($IC302,DX$15:DX$313,0))),$IC302,"")</f>
        <v/>
      </c>
      <c r="KM302" s="293" t="str">
        <f>IF(AND(ISNUMBER(KM$14),ISNUMBER(MATCH($IC302,DY$15:DY$313,0))),$IC302,"")</f>
        <v/>
      </c>
      <c r="KN302" s="293" t="str">
        <f>IF(AND(ISNUMBER(KN$14),ISNUMBER(MATCH($IC302,DZ$15:DZ$313,0))),$IC302,"")</f>
        <v/>
      </c>
      <c r="KO302" s="293" t="str">
        <f>IF(AND(ISNUMBER(KO$14),ISNUMBER(MATCH($IC302,EA$15:EA$313,0))),$IC302,"")</f>
        <v/>
      </c>
      <c r="KP302" s="293" t="str">
        <f>IF(AND(ISNUMBER(KP$14),ISNUMBER(MATCH($IC302,EB$15:EB$313,0))),$IC302,"")</f>
        <v/>
      </c>
      <c r="KQ302" s="293" t="str">
        <f>IF(AND(ISNUMBER(KQ$14),ISNUMBER(MATCH($IC302,EC$15:EC$313,0))),$IC302,"")</f>
        <v/>
      </c>
      <c r="KR302" s="293" t="str">
        <f>IF(AND(ISNUMBER(KR$14),ISNUMBER(MATCH($IC302,ED$15:ED$313,0))),$IC302,"")</f>
        <v/>
      </c>
      <c r="KS302" s="293" t="str">
        <f>IF(AND(ISNUMBER(KS$14),ISNUMBER(MATCH($IC302,EE$15:EE$313,0))),$IC302,"")</f>
        <v/>
      </c>
      <c r="KT302" s="293" t="str">
        <f>IF(AND(ISNUMBER(KT$14),ISNUMBER(MATCH($IC302,EF$15:EF$313,0))),$IC302,"")</f>
        <v/>
      </c>
      <c r="KU302" s="293" t="str">
        <f>IF(AND(ISNUMBER(KU$14),ISNUMBER(MATCH($IC302,EG$15:EG$313,0))),$IC302,"")</f>
        <v/>
      </c>
      <c r="KV302" s="293" t="str">
        <f>IF(AND(ISNUMBER(KV$14),ISNUMBER(MATCH($IC302,EH$15:EH$313,0))),$IC302,"")</f>
        <v/>
      </c>
      <c r="KW302" s="293" t="str">
        <f>IF(AND(ISNUMBER(KW$14),ISNUMBER(MATCH($IC302,EI$15:EI$313,0))),$IC302,"")</f>
        <v/>
      </c>
      <c r="KX302" s="293" t="str">
        <f>IF(AND(ISNUMBER(KX$14),ISNUMBER(MATCH($IC302,EJ$15:EJ$313,0))),$IC302,"")</f>
        <v/>
      </c>
      <c r="KY302" s="293" t="str">
        <f>IF(AND(ISNUMBER(KY$14),ISNUMBER(MATCH($IC302,EK$15:EK$313,0))),$IC302,"")</f>
        <v/>
      </c>
      <c r="KZ302" s="293"/>
      <c r="LA302" s="293"/>
      <c r="LB302" s="293"/>
      <c r="LC302" s="75">
        <f>COUNTIF(JX302:KY302,"="&amp;IC302)</f>
        <v>0</v>
      </c>
      <c r="LD302" s="71"/>
      <c r="LE302" s="71"/>
      <c r="LF302" s="71"/>
      <c r="LG302" s="71"/>
      <c r="LH302" s="71"/>
      <c r="LI302" s="71"/>
      <c r="LJ302" s="71"/>
      <c r="LK302" s="71"/>
      <c r="LL302" s="71"/>
      <c r="LM302" s="71"/>
      <c r="LN302" s="71"/>
      <c r="LO302" s="71"/>
      <c r="LP302" s="71"/>
      <c r="LQ302" s="71"/>
    </row>
    <row r="303" spans="1:329" ht="6.75" customHeight="1" x14ac:dyDescent="0.25">
      <c r="A303" s="80"/>
      <c r="B303" s="305" t="str">
        <f t="shared" si="551"/>
        <v/>
      </c>
      <c r="C303" s="207"/>
      <c r="D303" s="207"/>
      <c r="E303" s="71"/>
      <c r="F303" s="260"/>
      <c r="G303" s="261"/>
      <c r="H303" s="262"/>
      <c r="I303" s="260"/>
      <c r="J303" s="261"/>
      <c r="K303" s="262"/>
      <c r="L303" s="260"/>
      <c r="M303" s="261"/>
      <c r="N303" s="262"/>
      <c r="O303" s="260"/>
      <c r="P303" s="261"/>
      <c r="Q303" s="262"/>
      <c r="R303" s="260"/>
      <c r="S303" s="261"/>
      <c r="T303" s="262"/>
      <c r="U303" s="260"/>
      <c r="V303" s="261"/>
      <c r="W303" s="262"/>
      <c r="X303" s="260"/>
      <c r="Y303" s="261"/>
      <c r="Z303" s="262"/>
      <c r="AA303" s="260"/>
      <c r="AB303" s="261"/>
      <c r="AC303" s="262"/>
      <c r="AD303" s="260"/>
      <c r="AE303" s="261"/>
      <c r="AF303" s="262"/>
      <c r="AG303" s="260"/>
      <c r="AH303" s="261"/>
      <c r="AI303" s="262"/>
      <c r="AJ303" s="260"/>
      <c r="AK303" s="261"/>
      <c r="AL303" s="262"/>
      <c r="AM303" s="260"/>
      <c r="AN303" s="261"/>
      <c r="AO303" s="262"/>
      <c r="AP303" s="283"/>
      <c r="AQ303" s="356"/>
      <c r="AR303" s="351"/>
      <c r="AS303" s="283"/>
      <c r="AT303" s="356"/>
      <c r="AU303" s="351"/>
      <c r="AV303" s="260"/>
      <c r="AW303" s="261"/>
      <c r="AX303" s="262"/>
      <c r="AY303" s="260"/>
      <c r="AZ303" s="261"/>
      <c r="BA303" s="262"/>
      <c r="BB303" s="260"/>
      <c r="BC303" s="261"/>
      <c r="BD303" s="262"/>
      <c r="BE303" s="260"/>
      <c r="BF303" s="261"/>
      <c r="BG303" s="262"/>
      <c r="BH303" s="260"/>
      <c r="BI303" s="261"/>
      <c r="BJ303" s="262"/>
      <c r="BK303" s="260"/>
      <c r="BL303" s="261"/>
      <c r="BM303" s="262"/>
      <c r="BN303" s="260"/>
      <c r="BO303" s="261"/>
      <c r="BP303" s="262"/>
      <c r="BQ303" s="260"/>
      <c r="BR303" s="261"/>
      <c r="BS303" s="262"/>
      <c r="BT303" s="260"/>
      <c r="BU303" s="261"/>
      <c r="BV303" s="262"/>
      <c r="BW303" s="260"/>
      <c r="BX303" s="261"/>
      <c r="BY303" s="262"/>
      <c r="BZ303" s="260"/>
      <c r="CA303" s="261"/>
      <c r="CB303" s="262"/>
      <c r="CC303" s="260"/>
      <c r="CD303" s="261"/>
      <c r="CE303" s="262"/>
      <c r="CF303" s="376" t="s">
        <v>2</v>
      </c>
      <c r="CG303" s="229"/>
      <c r="CH303" s="230"/>
      <c r="CI303" s="7" t="str">
        <f t="shared" si="457"/>
        <v/>
      </c>
      <c r="CJ303" s="7" t="str">
        <f t="shared" si="458"/>
        <v/>
      </c>
      <c r="CK303" s="7" t="str">
        <f t="shared" si="459"/>
        <v/>
      </c>
      <c r="CL303" s="7" t="str">
        <f t="shared" si="460"/>
        <v/>
      </c>
      <c r="CM303" s="7" t="str">
        <f t="shared" si="461"/>
        <v/>
      </c>
      <c r="CN303" s="7" t="str">
        <f t="shared" si="462"/>
        <v/>
      </c>
      <c r="CO303" s="7" t="str">
        <f t="shared" si="463"/>
        <v/>
      </c>
      <c r="CP303" s="7" t="str">
        <f t="shared" si="464"/>
        <v/>
      </c>
      <c r="CQ303" s="7" t="str">
        <f t="shared" si="465"/>
        <v/>
      </c>
      <c r="CR303" s="7" t="str">
        <f t="shared" si="466"/>
        <v/>
      </c>
      <c r="CS303" s="7" t="str">
        <f t="shared" si="467"/>
        <v/>
      </c>
      <c r="CT303" s="7" t="str">
        <f t="shared" si="468"/>
        <v/>
      </c>
      <c r="CU303" s="7" t="str">
        <f t="shared" si="469"/>
        <v/>
      </c>
      <c r="CV303" s="7" t="str">
        <f t="shared" si="470"/>
        <v/>
      </c>
      <c r="CW303" s="7" t="str">
        <f t="shared" si="471"/>
        <v/>
      </c>
      <c r="CX303" s="7" t="str">
        <f t="shared" si="472"/>
        <v/>
      </c>
      <c r="CY303" s="7" t="str">
        <f t="shared" si="473"/>
        <v/>
      </c>
      <c r="CZ303" s="7" t="str">
        <f t="shared" si="474"/>
        <v/>
      </c>
      <c r="DA303" s="7" t="str">
        <f t="shared" si="475"/>
        <v/>
      </c>
      <c r="DB303" s="7" t="str">
        <f t="shared" si="476"/>
        <v/>
      </c>
      <c r="DC303" s="7" t="str">
        <f t="shared" si="477"/>
        <v/>
      </c>
      <c r="DD303" s="7" t="str">
        <f t="shared" si="478"/>
        <v/>
      </c>
      <c r="DE303" s="7" t="str">
        <f t="shared" si="479"/>
        <v/>
      </c>
      <c r="DF303" s="7" t="str">
        <f t="shared" si="480"/>
        <v/>
      </c>
      <c r="DG303" s="7" t="str">
        <f t="shared" si="481"/>
        <v/>
      </c>
      <c r="DH303" s="7" t="str">
        <f t="shared" si="482"/>
        <v/>
      </c>
      <c r="DI303" s="65" t="s">
        <v>2</v>
      </c>
      <c r="DJ303" s="309" t="str">
        <f t="shared" si="483"/>
        <v>-</v>
      </c>
      <c r="DK303" s="309" t="str">
        <f t="shared" si="484"/>
        <v>-</v>
      </c>
      <c r="DL303" s="309" t="str">
        <f t="shared" si="485"/>
        <v>-</v>
      </c>
      <c r="DM303" s="309" t="str">
        <f t="shared" si="486"/>
        <v>-</v>
      </c>
      <c r="DN303" s="309" t="str">
        <f t="shared" si="487"/>
        <v>-</v>
      </c>
      <c r="DO303" s="309" t="str">
        <f t="shared" si="488"/>
        <v>-</v>
      </c>
      <c r="DP303" s="309" t="str">
        <f t="shared" si="489"/>
        <v>-</v>
      </c>
      <c r="DQ303" s="309" t="str">
        <f t="shared" si="490"/>
        <v>-</v>
      </c>
      <c r="DR303" s="309" t="str">
        <f t="shared" si="491"/>
        <v>-</v>
      </c>
      <c r="DS303" s="309" t="str">
        <f t="shared" si="492"/>
        <v>-</v>
      </c>
      <c r="DT303" s="309" t="str">
        <f t="shared" si="493"/>
        <v>-</v>
      </c>
      <c r="DU303" s="309" t="str">
        <f t="shared" si="494"/>
        <v>-</v>
      </c>
      <c r="DV303" s="309" t="str">
        <f t="shared" si="495"/>
        <v>-</v>
      </c>
      <c r="DW303" s="309" t="str">
        <f t="shared" si="496"/>
        <v>-</v>
      </c>
      <c r="DX303" s="309" t="str">
        <f t="shared" si="497"/>
        <v>-</v>
      </c>
      <c r="DY303" s="309" t="str">
        <f t="shared" si="498"/>
        <v>-</v>
      </c>
      <c r="DZ303" s="309" t="str">
        <f t="shared" si="499"/>
        <v>-</v>
      </c>
      <c r="EA303" s="309" t="str">
        <f t="shared" si="500"/>
        <v>-</v>
      </c>
      <c r="EB303" s="309" t="str">
        <f t="shared" si="501"/>
        <v>-</v>
      </c>
      <c r="EC303" s="309" t="str">
        <f t="shared" si="502"/>
        <v>-</v>
      </c>
      <c r="ED303" s="309" t="str">
        <f t="shared" si="503"/>
        <v>-</v>
      </c>
      <c r="EE303" s="309" t="str">
        <f t="shared" si="504"/>
        <v>-</v>
      </c>
      <c r="EF303" s="309" t="str">
        <f t="shared" si="505"/>
        <v>-</v>
      </c>
      <c r="EG303" s="309" t="str">
        <f t="shared" si="506"/>
        <v>-</v>
      </c>
      <c r="EH303" s="309" t="str">
        <f t="shared" si="507"/>
        <v>-</v>
      </c>
      <c r="EI303" s="309" t="str">
        <f t="shared" si="508"/>
        <v>-</v>
      </c>
      <c r="EJ303" s="7"/>
      <c r="EK303" s="7"/>
      <c r="EL303" s="7"/>
      <c r="EM303" s="34"/>
      <c r="EN303" s="66" t="str">
        <f t="shared" si="509"/>
        <v>-</v>
      </c>
      <c r="EO303" s="66" t="str">
        <f t="shared" si="510"/>
        <v>-</v>
      </c>
      <c r="EP303" s="66" t="str">
        <f t="shared" si="511"/>
        <v>-</v>
      </c>
      <c r="EQ303" s="66" t="str">
        <f t="shared" si="512"/>
        <v>-</v>
      </c>
      <c r="ER303" s="66" t="str">
        <f t="shared" si="513"/>
        <v>-</v>
      </c>
      <c r="ES303" s="66" t="str">
        <f t="shared" si="514"/>
        <v>-</v>
      </c>
      <c r="ET303" s="66" t="str">
        <f t="shared" si="515"/>
        <v>-</v>
      </c>
      <c r="EU303" s="66" t="str">
        <f t="shared" si="516"/>
        <v>-</v>
      </c>
      <c r="EV303" s="66" t="str">
        <f t="shared" si="517"/>
        <v>-</v>
      </c>
      <c r="EW303" s="66" t="str">
        <f t="shared" si="518"/>
        <v>-</v>
      </c>
      <c r="EX303" s="66" t="str">
        <f t="shared" si="519"/>
        <v>-</v>
      </c>
      <c r="EY303" s="66" t="str">
        <f t="shared" si="520"/>
        <v>-</v>
      </c>
      <c r="EZ303" s="66" t="str">
        <f t="shared" si="521"/>
        <v>-</v>
      </c>
      <c r="FA303" s="66" t="str">
        <f t="shared" si="522"/>
        <v>-</v>
      </c>
      <c r="FB303" s="66" t="str">
        <f t="shared" si="523"/>
        <v>-</v>
      </c>
      <c r="FC303" s="66" t="str">
        <f t="shared" si="524"/>
        <v>-</v>
      </c>
      <c r="FD303" s="66" t="str">
        <f t="shared" si="525"/>
        <v>-</v>
      </c>
      <c r="FE303" s="66" t="str">
        <f t="shared" si="526"/>
        <v>-</v>
      </c>
      <c r="FF303" s="66" t="str">
        <f t="shared" si="527"/>
        <v>-</v>
      </c>
      <c r="FG303" s="66" t="str">
        <f t="shared" si="528"/>
        <v>-</v>
      </c>
      <c r="FH303" s="66" t="str">
        <f t="shared" si="529"/>
        <v>-</v>
      </c>
      <c r="FI303" s="66" t="str">
        <f t="shared" si="530"/>
        <v>-</v>
      </c>
      <c r="FJ303" s="66" t="str">
        <f t="shared" si="531"/>
        <v>-</v>
      </c>
      <c r="FK303" s="66" t="str">
        <f t="shared" si="532"/>
        <v>-</v>
      </c>
      <c r="FL303" s="66" t="str">
        <f t="shared" si="533"/>
        <v>-</v>
      </c>
      <c r="FM303" s="66" t="str">
        <f t="shared" si="534"/>
        <v>-</v>
      </c>
      <c r="FN303" s="7"/>
      <c r="FO303" s="7"/>
      <c r="FP303" s="7"/>
      <c r="FQ303" s="97"/>
      <c r="FR303" s="71"/>
      <c r="FS303" s="7">
        <f>IF(ISNUMBER(INDEX($CI$15:$DI$314,$B303,GC$5)),MAX(FS$14:FS302)+1,0)</f>
        <v>0</v>
      </c>
      <c r="FT303" s="7" t="str">
        <f t="shared" si="535"/>
        <v/>
      </c>
      <c r="FU303" s="7" t="str">
        <f t="shared" si="536"/>
        <v/>
      </c>
      <c r="FV303" s="291" t="str">
        <f t="shared" si="537"/>
        <v/>
      </c>
      <c r="FW303" s="291" t="str">
        <f t="shared" si="552"/>
        <v/>
      </c>
      <c r="FX303" s="291"/>
      <c r="FY303" s="85" t="str">
        <f t="shared" si="539"/>
        <v/>
      </c>
      <c r="FZ303" s="338" t="str">
        <f t="shared" si="540"/>
        <v/>
      </c>
      <c r="GA303" s="316" t="str">
        <f t="shared" si="541"/>
        <v/>
      </c>
      <c r="GB303" s="28" t="str">
        <f t="shared" si="553"/>
        <v/>
      </c>
      <c r="GC303" s="243"/>
      <c r="GD303" s="72"/>
      <c r="GE303" s="72"/>
      <c r="GF303" s="72"/>
      <c r="GG303" s="72"/>
      <c r="GH303" s="72"/>
      <c r="GI303" s="72"/>
      <c r="GJ303" s="72"/>
      <c r="GK303" s="72"/>
      <c r="GL303" s="72"/>
      <c r="GM303" s="72"/>
      <c r="GN303" s="72"/>
      <c r="GO303" s="72"/>
      <c r="GP303" s="72"/>
      <c r="GQ303" s="72"/>
      <c r="GR303" s="339" t="str">
        <f>IF(ISNUMBER(IF303),INDEX($GA$15:$GA$313,MATCH(IF303,$IE$15:$IE$190,0),1),"")</f>
        <v/>
      </c>
      <c r="GS303" s="341" t="str">
        <f t="shared" si="543"/>
        <v/>
      </c>
      <c r="GT303" s="340" t="str">
        <f t="shared" si="544"/>
        <v/>
      </c>
      <c r="GU303" s="72"/>
      <c r="GV303" s="72"/>
      <c r="GW303" s="72"/>
      <c r="GX303" s="72"/>
      <c r="GY303" s="72"/>
      <c r="GZ303" s="71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293">
        <f>IF(HA303&lt;&gt;"",MAX(HN$14:HN302)+1,0)</f>
        <v>0</v>
      </c>
      <c r="HO303" s="293">
        <f>IF(HB303&lt;&gt;"",MAX(HO$14:HO302)+1,0)</f>
        <v>0</v>
      </c>
      <c r="HP303" s="293">
        <f>IF(HC303&lt;&gt;"",MAX(HP$14:HP302)+1,0)</f>
        <v>0</v>
      </c>
      <c r="HQ303" s="293">
        <f>IF(HD303&lt;&gt;"",MAX(HQ$14:HQ302)+1,0)</f>
        <v>0</v>
      </c>
      <c r="HR303" s="293">
        <f>IF(HE303&lt;&gt;"",MAX(HR$14:HR302)+1,0)</f>
        <v>0</v>
      </c>
      <c r="HS303" s="293">
        <f>IF(HF303&lt;&gt;"",MAX(HS$14:HS302)+1,0)</f>
        <v>0</v>
      </c>
      <c r="HT303" s="293">
        <f>IF(HG303&lt;&gt;"",MAX(HT$14:HT302)+1,0)</f>
        <v>0</v>
      </c>
      <c r="HU303" s="293">
        <f>IF(HH303&lt;&gt;"",MAX(HU$14:HU302)+1,0)</f>
        <v>0</v>
      </c>
      <c r="HV303" s="293">
        <f>IF(HI303&lt;&gt;"",MAX(HV$14:HV302)+1,0)</f>
        <v>0</v>
      </c>
      <c r="HW303" s="293">
        <f>IF(HJ303&lt;&gt;"",MAX(HW$14:HW302)+1,0)</f>
        <v>0</v>
      </c>
      <c r="HX303" s="293">
        <f>IF(HK303&lt;&gt;"",MAX(HX$14:HX302)+1,0)</f>
        <v>0</v>
      </c>
      <c r="HY303" s="293">
        <f>IF(HL303&lt;&gt;"",MAX(HY$14:HY302)+1,0)</f>
        <v>0</v>
      </c>
      <c r="HZ303" s="75" t="str">
        <f t="shared" si="545"/>
        <v/>
      </c>
      <c r="IA303" s="75" t="str">
        <f t="shared" si="546"/>
        <v/>
      </c>
      <c r="IB303" s="75" t="str">
        <f t="shared" si="547"/>
        <v/>
      </c>
      <c r="IC303" s="75" t="str">
        <f t="shared" si="548"/>
        <v/>
      </c>
      <c r="ID303" s="395" t="str">
        <f t="shared" si="549"/>
        <v/>
      </c>
      <c r="IE303" s="394">
        <f>IF(ISNUMBER(MATCH(GA303,$IC$15:$IC$313,0)),0,MAX(IE$14:IE302)+1)</f>
        <v>0</v>
      </c>
      <c r="IF303" s="394" t="str">
        <f t="shared" si="550"/>
        <v/>
      </c>
      <c r="IG303" s="383"/>
      <c r="IH303" s="80"/>
      <c r="II303" s="19"/>
      <c r="IJ303" s="282"/>
      <c r="IK303" s="71"/>
      <c r="IL303" s="19"/>
      <c r="IM303" s="19"/>
      <c r="IN303" s="19"/>
      <c r="IO303" s="19"/>
      <c r="IP303" s="19"/>
      <c r="IQ303" s="19"/>
      <c r="IR303" s="19"/>
      <c r="IS303" s="19"/>
      <c r="IT303" s="19"/>
      <c r="IU303" s="19"/>
      <c r="IV303" s="19"/>
      <c r="IW303" s="19"/>
      <c r="IX303" s="19"/>
      <c r="IY303" s="19"/>
      <c r="IZ303" s="19"/>
      <c r="JW303" s="71"/>
      <c r="JX303" s="293" t="str">
        <f>IF(AND(ISNUMBER(JX$14),ISNUMBER(MATCH($IC303,DJ$15:DJ$313,0))),$IC303,"")</f>
        <v/>
      </c>
      <c r="JY303" s="293" t="str">
        <f>IF(AND(ISNUMBER(JY$14),ISNUMBER(MATCH($IC303,DK$15:DK$313,0))),$IC303,"")</f>
        <v/>
      </c>
      <c r="JZ303" s="293" t="str">
        <f>IF(AND(ISNUMBER(JZ$14),ISNUMBER(MATCH($IC303,DL$15:DL$313,0))),$IC303,"")</f>
        <v/>
      </c>
      <c r="KA303" s="293" t="str">
        <f>IF(AND(ISNUMBER(KA$14),ISNUMBER(MATCH($IC303,DM$15:DM$313,0))),$IC303,"")</f>
        <v/>
      </c>
      <c r="KB303" s="293" t="str">
        <f>IF(AND(ISNUMBER(KB$14),ISNUMBER(MATCH($IC303,DN$15:DN$313,0))),$IC303,"")</f>
        <v/>
      </c>
      <c r="KC303" s="293" t="str">
        <f>IF(AND(ISNUMBER(KC$14),ISNUMBER(MATCH($IC303,DO$15:DO$313,0))),$IC303,"")</f>
        <v/>
      </c>
      <c r="KD303" s="293" t="str">
        <f>IF(AND(ISNUMBER(KD$14),ISNUMBER(MATCH($IC303,DP$15:DP$313,0))),$IC303,"")</f>
        <v/>
      </c>
      <c r="KE303" s="293" t="str">
        <f>IF(AND(ISNUMBER(KE$14),ISNUMBER(MATCH($IC303,DQ$15:DQ$313,0))),$IC303,"")</f>
        <v/>
      </c>
      <c r="KF303" s="293" t="str">
        <f>IF(AND(ISNUMBER(KF$14),ISNUMBER(MATCH($IC303,DR$15:DR$313,0))),$IC303,"")</f>
        <v/>
      </c>
      <c r="KG303" s="293" t="str">
        <f>IF(AND(ISNUMBER(KG$14),ISNUMBER(MATCH($IC303,DS$15:DS$313,0))),$IC303,"")</f>
        <v/>
      </c>
      <c r="KH303" s="293" t="str">
        <f>IF(AND(ISNUMBER(KH$14),ISNUMBER(MATCH($IC303,DT$15:DT$313,0))),$IC303,"")</f>
        <v/>
      </c>
      <c r="KI303" s="293" t="str">
        <f>IF(AND(ISNUMBER(KI$14),ISNUMBER(MATCH($IC303,DU$15:DU$313,0))),$IC303,"")</f>
        <v/>
      </c>
      <c r="KJ303" s="293" t="str">
        <f>IF(AND(ISNUMBER(KJ$14),ISNUMBER(MATCH($IC303,DV$15:DV$313,0))),$IC303,"")</f>
        <v/>
      </c>
      <c r="KK303" s="293" t="str">
        <f>IF(AND(ISNUMBER(KK$14),ISNUMBER(MATCH($IC303,DW$15:DW$313,0))),$IC303,"")</f>
        <v/>
      </c>
      <c r="KL303" s="293" t="str">
        <f>IF(AND(ISNUMBER(KL$14),ISNUMBER(MATCH($IC303,DX$15:DX$313,0))),$IC303,"")</f>
        <v/>
      </c>
      <c r="KM303" s="293" t="str">
        <f>IF(AND(ISNUMBER(KM$14),ISNUMBER(MATCH($IC303,DY$15:DY$313,0))),$IC303,"")</f>
        <v/>
      </c>
      <c r="KN303" s="293" t="str">
        <f>IF(AND(ISNUMBER(KN$14),ISNUMBER(MATCH($IC303,DZ$15:DZ$313,0))),$IC303,"")</f>
        <v/>
      </c>
      <c r="KO303" s="293" t="str">
        <f>IF(AND(ISNUMBER(KO$14),ISNUMBER(MATCH($IC303,EA$15:EA$313,0))),$IC303,"")</f>
        <v/>
      </c>
      <c r="KP303" s="293" t="str">
        <f>IF(AND(ISNUMBER(KP$14),ISNUMBER(MATCH($IC303,EB$15:EB$313,0))),$IC303,"")</f>
        <v/>
      </c>
      <c r="KQ303" s="293" t="str">
        <f>IF(AND(ISNUMBER(KQ$14),ISNUMBER(MATCH($IC303,EC$15:EC$313,0))),$IC303,"")</f>
        <v/>
      </c>
      <c r="KR303" s="293" t="str">
        <f>IF(AND(ISNUMBER(KR$14),ISNUMBER(MATCH($IC303,ED$15:ED$313,0))),$IC303,"")</f>
        <v/>
      </c>
      <c r="KS303" s="293" t="str">
        <f>IF(AND(ISNUMBER(KS$14),ISNUMBER(MATCH($IC303,EE$15:EE$313,0))),$IC303,"")</f>
        <v/>
      </c>
      <c r="KT303" s="293" t="str">
        <f>IF(AND(ISNUMBER(KT$14),ISNUMBER(MATCH($IC303,EF$15:EF$313,0))),$IC303,"")</f>
        <v/>
      </c>
      <c r="KU303" s="293" t="str">
        <f>IF(AND(ISNUMBER(KU$14),ISNUMBER(MATCH($IC303,EG$15:EG$313,0))),$IC303,"")</f>
        <v/>
      </c>
      <c r="KV303" s="293" t="str">
        <f>IF(AND(ISNUMBER(KV$14),ISNUMBER(MATCH($IC303,EH$15:EH$313,0))),$IC303,"")</f>
        <v/>
      </c>
      <c r="KW303" s="293" t="str">
        <f>IF(AND(ISNUMBER(KW$14),ISNUMBER(MATCH($IC303,EI$15:EI$313,0))),$IC303,"")</f>
        <v/>
      </c>
      <c r="KX303" s="293" t="str">
        <f>IF(AND(ISNUMBER(KX$14),ISNUMBER(MATCH($IC303,EJ$15:EJ$313,0))),$IC303,"")</f>
        <v/>
      </c>
      <c r="KY303" s="293" t="str">
        <f>IF(AND(ISNUMBER(KY$14),ISNUMBER(MATCH($IC303,EK$15:EK$313,0))),$IC303,"")</f>
        <v/>
      </c>
      <c r="KZ303" s="293"/>
      <c r="LA303" s="293"/>
      <c r="LB303" s="293"/>
      <c r="LC303" s="75">
        <f>COUNTIF(JX303:KY303,"="&amp;IC303)</f>
        <v>0</v>
      </c>
      <c r="LD303" s="71"/>
      <c r="LE303" s="71"/>
      <c r="LF303" s="71"/>
      <c r="LG303" s="71"/>
      <c r="LH303" s="71"/>
      <c r="LI303" s="71"/>
      <c r="LJ303" s="71"/>
      <c r="LK303" s="71"/>
      <c r="LL303" s="71"/>
      <c r="LM303" s="71"/>
      <c r="LN303" s="71"/>
      <c r="LO303" s="71"/>
      <c r="LP303" s="71"/>
      <c r="LQ303" s="71"/>
    </row>
    <row r="304" spans="1:329" ht="6.75" customHeight="1" x14ac:dyDescent="0.25">
      <c r="A304" s="80"/>
      <c r="B304" s="305" t="str">
        <f t="shared" si="551"/>
        <v/>
      </c>
      <c r="C304" s="207"/>
      <c r="D304" s="207"/>
      <c r="E304" s="71"/>
      <c r="F304" s="260"/>
      <c r="G304" s="261"/>
      <c r="H304" s="262"/>
      <c r="I304" s="260"/>
      <c r="J304" s="261"/>
      <c r="K304" s="262"/>
      <c r="L304" s="260"/>
      <c r="M304" s="261"/>
      <c r="N304" s="262"/>
      <c r="O304" s="260"/>
      <c r="P304" s="261"/>
      <c r="Q304" s="262"/>
      <c r="R304" s="260"/>
      <c r="S304" s="261"/>
      <c r="T304" s="262"/>
      <c r="U304" s="260"/>
      <c r="V304" s="261"/>
      <c r="W304" s="262"/>
      <c r="X304" s="260"/>
      <c r="Y304" s="261"/>
      <c r="Z304" s="262"/>
      <c r="AA304" s="260"/>
      <c r="AB304" s="261"/>
      <c r="AC304" s="262"/>
      <c r="AD304" s="260"/>
      <c r="AE304" s="261"/>
      <c r="AF304" s="262"/>
      <c r="AG304" s="260"/>
      <c r="AH304" s="261"/>
      <c r="AI304" s="262"/>
      <c r="AJ304" s="260"/>
      <c r="AK304" s="261"/>
      <c r="AL304" s="262"/>
      <c r="AM304" s="260"/>
      <c r="AN304" s="261"/>
      <c r="AO304" s="262"/>
      <c r="AP304" s="283"/>
      <c r="AQ304" s="356"/>
      <c r="AR304" s="351"/>
      <c r="AS304" s="283"/>
      <c r="AT304" s="356"/>
      <c r="AU304" s="351"/>
      <c r="AV304" s="260"/>
      <c r="AW304" s="261"/>
      <c r="AX304" s="262"/>
      <c r="AY304" s="260"/>
      <c r="AZ304" s="261"/>
      <c r="BA304" s="262"/>
      <c r="BB304" s="260"/>
      <c r="BC304" s="261"/>
      <c r="BD304" s="262"/>
      <c r="BE304" s="260"/>
      <c r="BF304" s="261"/>
      <c r="BG304" s="262"/>
      <c r="BH304" s="260"/>
      <c r="BI304" s="261"/>
      <c r="BJ304" s="262"/>
      <c r="BK304" s="260"/>
      <c r="BL304" s="261"/>
      <c r="BM304" s="262"/>
      <c r="BN304" s="260"/>
      <c r="BO304" s="261"/>
      <c r="BP304" s="262"/>
      <c r="BQ304" s="260"/>
      <c r="BR304" s="261"/>
      <c r="BS304" s="262"/>
      <c r="BT304" s="260"/>
      <c r="BU304" s="261"/>
      <c r="BV304" s="262"/>
      <c r="BW304" s="260"/>
      <c r="BX304" s="261"/>
      <c r="BY304" s="262"/>
      <c r="BZ304" s="260"/>
      <c r="CA304" s="261"/>
      <c r="CB304" s="262"/>
      <c r="CC304" s="260"/>
      <c r="CD304" s="261"/>
      <c r="CE304" s="262"/>
      <c r="CF304" s="376" t="s">
        <v>2</v>
      </c>
      <c r="CG304" s="229"/>
      <c r="CH304" s="230"/>
      <c r="CI304" s="7" t="str">
        <f t="shared" si="457"/>
        <v/>
      </c>
      <c r="CJ304" s="7" t="str">
        <f t="shared" si="458"/>
        <v/>
      </c>
      <c r="CK304" s="7" t="str">
        <f t="shared" si="459"/>
        <v/>
      </c>
      <c r="CL304" s="7" t="str">
        <f t="shared" si="460"/>
        <v/>
      </c>
      <c r="CM304" s="7" t="str">
        <f t="shared" si="461"/>
        <v/>
      </c>
      <c r="CN304" s="7" t="str">
        <f t="shared" si="462"/>
        <v/>
      </c>
      <c r="CO304" s="7" t="str">
        <f t="shared" si="463"/>
        <v/>
      </c>
      <c r="CP304" s="7" t="str">
        <f t="shared" si="464"/>
        <v/>
      </c>
      <c r="CQ304" s="7" t="str">
        <f t="shared" si="465"/>
        <v/>
      </c>
      <c r="CR304" s="7" t="str">
        <f t="shared" si="466"/>
        <v/>
      </c>
      <c r="CS304" s="7" t="str">
        <f t="shared" si="467"/>
        <v/>
      </c>
      <c r="CT304" s="7" t="str">
        <f t="shared" si="468"/>
        <v/>
      </c>
      <c r="CU304" s="7" t="str">
        <f t="shared" si="469"/>
        <v/>
      </c>
      <c r="CV304" s="7" t="str">
        <f t="shared" si="470"/>
        <v/>
      </c>
      <c r="CW304" s="7" t="str">
        <f t="shared" si="471"/>
        <v/>
      </c>
      <c r="CX304" s="7" t="str">
        <f t="shared" si="472"/>
        <v/>
      </c>
      <c r="CY304" s="7" t="str">
        <f t="shared" si="473"/>
        <v/>
      </c>
      <c r="CZ304" s="7" t="str">
        <f t="shared" si="474"/>
        <v/>
      </c>
      <c r="DA304" s="7" t="str">
        <f t="shared" si="475"/>
        <v/>
      </c>
      <c r="DB304" s="7" t="str">
        <f t="shared" si="476"/>
        <v/>
      </c>
      <c r="DC304" s="7" t="str">
        <f t="shared" si="477"/>
        <v/>
      </c>
      <c r="DD304" s="7" t="str">
        <f t="shared" si="478"/>
        <v/>
      </c>
      <c r="DE304" s="7" t="str">
        <f t="shared" si="479"/>
        <v/>
      </c>
      <c r="DF304" s="7" t="str">
        <f t="shared" si="480"/>
        <v/>
      </c>
      <c r="DG304" s="7" t="str">
        <f t="shared" si="481"/>
        <v/>
      </c>
      <c r="DH304" s="7" t="str">
        <f t="shared" si="482"/>
        <v/>
      </c>
      <c r="DI304" s="65" t="s">
        <v>2</v>
      </c>
      <c r="DJ304" s="309" t="str">
        <f t="shared" si="483"/>
        <v>-</v>
      </c>
      <c r="DK304" s="309" t="str">
        <f t="shared" si="484"/>
        <v>-</v>
      </c>
      <c r="DL304" s="309" t="str">
        <f t="shared" si="485"/>
        <v>-</v>
      </c>
      <c r="DM304" s="309" t="str">
        <f t="shared" si="486"/>
        <v>-</v>
      </c>
      <c r="DN304" s="309" t="str">
        <f t="shared" si="487"/>
        <v>-</v>
      </c>
      <c r="DO304" s="309" t="str">
        <f t="shared" si="488"/>
        <v>-</v>
      </c>
      <c r="DP304" s="309" t="str">
        <f t="shared" si="489"/>
        <v>-</v>
      </c>
      <c r="DQ304" s="309" t="str">
        <f t="shared" si="490"/>
        <v>-</v>
      </c>
      <c r="DR304" s="309" t="str">
        <f t="shared" si="491"/>
        <v>-</v>
      </c>
      <c r="DS304" s="309" t="str">
        <f t="shared" si="492"/>
        <v>-</v>
      </c>
      <c r="DT304" s="309" t="str">
        <f t="shared" si="493"/>
        <v>-</v>
      </c>
      <c r="DU304" s="309" t="str">
        <f t="shared" si="494"/>
        <v>-</v>
      </c>
      <c r="DV304" s="309" t="str">
        <f t="shared" si="495"/>
        <v>-</v>
      </c>
      <c r="DW304" s="309" t="str">
        <f t="shared" si="496"/>
        <v>-</v>
      </c>
      <c r="DX304" s="309" t="str">
        <f t="shared" si="497"/>
        <v>-</v>
      </c>
      <c r="DY304" s="309" t="str">
        <f t="shared" si="498"/>
        <v>-</v>
      </c>
      <c r="DZ304" s="309" t="str">
        <f t="shared" si="499"/>
        <v>-</v>
      </c>
      <c r="EA304" s="309" t="str">
        <f t="shared" si="500"/>
        <v>-</v>
      </c>
      <c r="EB304" s="309" t="str">
        <f t="shared" si="501"/>
        <v>-</v>
      </c>
      <c r="EC304" s="309" t="str">
        <f t="shared" si="502"/>
        <v>-</v>
      </c>
      <c r="ED304" s="309" t="str">
        <f t="shared" si="503"/>
        <v>-</v>
      </c>
      <c r="EE304" s="309" t="str">
        <f t="shared" si="504"/>
        <v>-</v>
      </c>
      <c r="EF304" s="309" t="str">
        <f t="shared" si="505"/>
        <v>-</v>
      </c>
      <c r="EG304" s="309" t="str">
        <f t="shared" si="506"/>
        <v>-</v>
      </c>
      <c r="EH304" s="309" t="str">
        <f t="shared" si="507"/>
        <v>-</v>
      </c>
      <c r="EI304" s="309" t="str">
        <f t="shared" si="508"/>
        <v>-</v>
      </c>
      <c r="EJ304" s="7"/>
      <c r="EK304" s="7"/>
      <c r="EL304" s="7"/>
      <c r="EM304" s="34"/>
      <c r="EN304" s="66" t="str">
        <f t="shared" si="509"/>
        <v>-</v>
      </c>
      <c r="EO304" s="66" t="str">
        <f t="shared" si="510"/>
        <v>-</v>
      </c>
      <c r="EP304" s="66" t="str">
        <f t="shared" si="511"/>
        <v>-</v>
      </c>
      <c r="EQ304" s="66" t="str">
        <f t="shared" si="512"/>
        <v>-</v>
      </c>
      <c r="ER304" s="66" t="str">
        <f t="shared" si="513"/>
        <v>-</v>
      </c>
      <c r="ES304" s="66" t="str">
        <f t="shared" si="514"/>
        <v>-</v>
      </c>
      <c r="ET304" s="66" t="str">
        <f t="shared" si="515"/>
        <v>-</v>
      </c>
      <c r="EU304" s="66" t="str">
        <f t="shared" si="516"/>
        <v>-</v>
      </c>
      <c r="EV304" s="66" t="str">
        <f t="shared" si="517"/>
        <v>-</v>
      </c>
      <c r="EW304" s="66" t="str">
        <f t="shared" si="518"/>
        <v>-</v>
      </c>
      <c r="EX304" s="66" t="str">
        <f t="shared" si="519"/>
        <v>-</v>
      </c>
      <c r="EY304" s="66" t="str">
        <f t="shared" si="520"/>
        <v>-</v>
      </c>
      <c r="EZ304" s="66" t="str">
        <f t="shared" si="521"/>
        <v>-</v>
      </c>
      <c r="FA304" s="66" t="str">
        <f t="shared" si="522"/>
        <v>-</v>
      </c>
      <c r="FB304" s="66" t="str">
        <f t="shared" si="523"/>
        <v>-</v>
      </c>
      <c r="FC304" s="66" t="str">
        <f t="shared" si="524"/>
        <v>-</v>
      </c>
      <c r="FD304" s="66" t="str">
        <f t="shared" si="525"/>
        <v>-</v>
      </c>
      <c r="FE304" s="66" t="str">
        <f t="shared" si="526"/>
        <v>-</v>
      </c>
      <c r="FF304" s="66" t="str">
        <f t="shared" si="527"/>
        <v>-</v>
      </c>
      <c r="FG304" s="66" t="str">
        <f t="shared" si="528"/>
        <v>-</v>
      </c>
      <c r="FH304" s="66" t="str">
        <f t="shared" si="529"/>
        <v>-</v>
      </c>
      <c r="FI304" s="66" t="str">
        <f t="shared" si="530"/>
        <v>-</v>
      </c>
      <c r="FJ304" s="66" t="str">
        <f t="shared" si="531"/>
        <v>-</v>
      </c>
      <c r="FK304" s="66" t="str">
        <f t="shared" si="532"/>
        <v>-</v>
      </c>
      <c r="FL304" s="66" t="str">
        <f t="shared" si="533"/>
        <v>-</v>
      </c>
      <c r="FM304" s="66" t="str">
        <f t="shared" si="534"/>
        <v>-</v>
      </c>
      <c r="FN304" s="7"/>
      <c r="FO304" s="7"/>
      <c r="FP304" s="7"/>
      <c r="FQ304" s="97"/>
      <c r="FR304" s="71"/>
      <c r="FS304" s="7">
        <f>IF(ISNUMBER(INDEX($CI$15:$DI$314,$B304,GC$5)),MAX(FS$14:FS303)+1,0)</f>
        <v>0</v>
      </c>
      <c r="FT304" s="7" t="str">
        <f t="shared" si="535"/>
        <v/>
      </c>
      <c r="FU304" s="7" t="str">
        <f t="shared" si="536"/>
        <v/>
      </c>
      <c r="FV304" s="291" t="str">
        <f t="shared" si="537"/>
        <v/>
      </c>
      <c r="FW304" s="291" t="str">
        <f t="shared" si="552"/>
        <v/>
      </c>
      <c r="FX304" s="291"/>
      <c r="FY304" s="85" t="str">
        <f t="shared" si="539"/>
        <v/>
      </c>
      <c r="FZ304" s="338" t="str">
        <f t="shared" si="540"/>
        <v/>
      </c>
      <c r="GA304" s="316" t="str">
        <f t="shared" si="541"/>
        <v/>
      </c>
      <c r="GB304" s="28" t="str">
        <f t="shared" si="553"/>
        <v/>
      </c>
      <c r="GC304" s="243"/>
      <c r="GD304" s="72"/>
      <c r="GE304" s="72"/>
      <c r="GF304" s="72"/>
      <c r="GG304" s="72"/>
      <c r="GH304" s="72"/>
      <c r="GI304" s="72"/>
      <c r="GJ304" s="72"/>
      <c r="GK304" s="72"/>
      <c r="GL304" s="72"/>
      <c r="GM304" s="72"/>
      <c r="GN304" s="72"/>
      <c r="GO304" s="72"/>
      <c r="GP304" s="72"/>
      <c r="GQ304" s="72"/>
      <c r="GR304" s="339" t="str">
        <f>IF(ISNUMBER(IF304),INDEX($GA$15:$GA$313,MATCH(IF304,$IE$15:$IE$190,0),1),"")</f>
        <v/>
      </c>
      <c r="GS304" s="341" t="str">
        <f t="shared" si="543"/>
        <v/>
      </c>
      <c r="GT304" s="340" t="str">
        <f t="shared" si="544"/>
        <v/>
      </c>
      <c r="GU304" s="72"/>
      <c r="GV304" s="72"/>
      <c r="GW304" s="72"/>
      <c r="GX304" s="72"/>
      <c r="GY304" s="72"/>
      <c r="GZ304" s="71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293">
        <f>IF(HA304&lt;&gt;"",MAX(HN$14:HN303)+1,0)</f>
        <v>0</v>
      </c>
      <c r="HO304" s="293">
        <f>IF(HB304&lt;&gt;"",MAX(HO$14:HO303)+1,0)</f>
        <v>0</v>
      </c>
      <c r="HP304" s="293">
        <f>IF(HC304&lt;&gt;"",MAX(HP$14:HP303)+1,0)</f>
        <v>0</v>
      </c>
      <c r="HQ304" s="293">
        <f>IF(HD304&lt;&gt;"",MAX(HQ$14:HQ303)+1,0)</f>
        <v>0</v>
      </c>
      <c r="HR304" s="293">
        <f>IF(HE304&lt;&gt;"",MAX(HR$14:HR303)+1,0)</f>
        <v>0</v>
      </c>
      <c r="HS304" s="293">
        <f>IF(HF304&lt;&gt;"",MAX(HS$14:HS303)+1,0)</f>
        <v>0</v>
      </c>
      <c r="HT304" s="293">
        <f>IF(HG304&lt;&gt;"",MAX(HT$14:HT303)+1,0)</f>
        <v>0</v>
      </c>
      <c r="HU304" s="293">
        <f>IF(HH304&lt;&gt;"",MAX(HU$14:HU303)+1,0)</f>
        <v>0</v>
      </c>
      <c r="HV304" s="293">
        <f>IF(HI304&lt;&gt;"",MAX(HV$14:HV303)+1,0)</f>
        <v>0</v>
      </c>
      <c r="HW304" s="293">
        <f>IF(HJ304&lt;&gt;"",MAX(HW$14:HW303)+1,0)</f>
        <v>0</v>
      </c>
      <c r="HX304" s="293">
        <f>IF(HK304&lt;&gt;"",MAX(HX$14:HX303)+1,0)</f>
        <v>0</v>
      </c>
      <c r="HY304" s="293">
        <f>IF(HL304&lt;&gt;"",MAX(HY$14:HY303)+1,0)</f>
        <v>0</v>
      </c>
      <c r="HZ304" s="75" t="str">
        <f t="shared" si="545"/>
        <v/>
      </c>
      <c r="IA304" s="75" t="str">
        <f t="shared" si="546"/>
        <v/>
      </c>
      <c r="IB304" s="75" t="str">
        <f t="shared" si="547"/>
        <v/>
      </c>
      <c r="IC304" s="75" t="str">
        <f t="shared" si="548"/>
        <v/>
      </c>
      <c r="ID304" s="395" t="str">
        <f t="shared" si="549"/>
        <v/>
      </c>
      <c r="IE304" s="394">
        <f>IF(ISNUMBER(MATCH(GA304,$IC$15:$IC$313,0)),0,MAX(IE$14:IE303)+1)</f>
        <v>0</v>
      </c>
      <c r="IF304" s="394" t="str">
        <f t="shared" si="550"/>
        <v/>
      </c>
      <c r="IG304" s="383"/>
      <c r="IH304" s="80"/>
      <c r="II304" s="19"/>
      <c r="IJ304" s="282"/>
      <c r="IK304" s="71"/>
      <c r="IL304" s="19"/>
      <c r="IM304" s="19"/>
      <c r="IN304" s="19"/>
      <c r="IO304" s="19"/>
      <c r="IP304" s="19"/>
      <c r="IQ304" s="19"/>
      <c r="IR304" s="19"/>
      <c r="IS304" s="19"/>
      <c r="IT304" s="19"/>
      <c r="IU304" s="19"/>
      <c r="IV304" s="19"/>
      <c r="IW304" s="19"/>
      <c r="IX304" s="19"/>
      <c r="IY304" s="19"/>
      <c r="IZ304" s="19"/>
      <c r="JW304" s="71"/>
      <c r="JX304" s="293" t="str">
        <f>IF(AND(ISNUMBER(JX$14),ISNUMBER(MATCH($IC304,DJ$15:DJ$313,0))),$IC304,"")</f>
        <v/>
      </c>
      <c r="JY304" s="293" t="str">
        <f>IF(AND(ISNUMBER(JY$14),ISNUMBER(MATCH($IC304,DK$15:DK$313,0))),$IC304,"")</f>
        <v/>
      </c>
      <c r="JZ304" s="293" t="str">
        <f>IF(AND(ISNUMBER(JZ$14),ISNUMBER(MATCH($IC304,DL$15:DL$313,0))),$IC304,"")</f>
        <v/>
      </c>
      <c r="KA304" s="293" t="str">
        <f>IF(AND(ISNUMBER(KA$14),ISNUMBER(MATCH($IC304,DM$15:DM$313,0))),$IC304,"")</f>
        <v/>
      </c>
      <c r="KB304" s="293" t="str">
        <f>IF(AND(ISNUMBER(KB$14),ISNUMBER(MATCH($IC304,DN$15:DN$313,0))),$IC304,"")</f>
        <v/>
      </c>
      <c r="KC304" s="293" t="str">
        <f>IF(AND(ISNUMBER(KC$14),ISNUMBER(MATCH($IC304,DO$15:DO$313,0))),$IC304,"")</f>
        <v/>
      </c>
      <c r="KD304" s="293" t="str">
        <f>IF(AND(ISNUMBER(KD$14),ISNUMBER(MATCH($IC304,DP$15:DP$313,0))),$IC304,"")</f>
        <v/>
      </c>
      <c r="KE304" s="293" t="str">
        <f>IF(AND(ISNUMBER(KE$14),ISNUMBER(MATCH($IC304,DQ$15:DQ$313,0))),$IC304,"")</f>
        <v/>
      </c>
      <c r="KF304" s="293" t="str">
        <f>IF(AND(ISNUMBER(KF$14),ISNUMBER(MATCH($IC304,DR$15:DR$313,0))),$IC304,"")</f>
        <v/>
      </c>
      <c r="KG304" s="293" t="str">
        <f>IF(AND(ISNUMBER(KG$14),ISNUMBER(MATCH($IC304,DS$15:DS$313,0))),$IC304,"")</f>
        <v/>
      </c>
      <c r="KH304" s="293" t="str">
        <f>IF(AND(ISNUMBER(KH$14),ISNUMBER(MATCH($IC304,DT$15:DT$313,0))),$IC304,"")</f>
        <v/>
      </c>
      <c r="KI304" s="293" t="str">
        <f>IF(AND(ISNUMBER(KI$14),ISNUMBER(MATCH($IC304,DU$15:DU$313,0))),$IC304,"")</f>
        <v/>
      </c>
      <c r="KJ304" s="293" t="str">
        <f>IF(AND(ISNUMBER(KJ$14),ISNUMBER(MATCH($IC304,DV$15:DV$313,0))),$IC304,"")</f>
        <v/>
      </c>
      <c r="KK304" s="293" t="str">
        <f>IF(AND(ISNUMBER(KK$14),ISNUMBER(MATCH($IC304,DW$15:DW$313,0))),$IC304,"")</f>
        <v/>
      </c>
      <c r="KL304" s="293" t="str">
        <f>IF(AND(ISNUMBER(KL$14),ISNUMBER(MATCH($IC304,DX$15:DX$313,0))),$IC304,"")</f>
        <v/>
      </c>
      <c r="KM304" s="293" t="str">
        <f>IF(AND(ISNUMBER(KM$14),ISNUMBER(MATCH($IC304,DY$15:DY$313,0))),$IC304,"")</f>
        <v/>
      </c>
      <c r="KN304" s="293" t="str">
        <f>IF(AND(ISNUMBER(KN$14),ISNUMBER(MATCH($IC304,DZ$15:DZ$313,0))),$IC304,"")</f>
        <v/>
      </c>
      <c r="KO304" s="293" t="str">
        <f>IF(AND(ISNUMBER(KO$14),ISNUMBER(MATCH($IC304,EA$15:EA$313,0))),$IC304,"")</f>
        <v/>
      </c>
      <c r="KP304" s="293" t="str">
        <f>IF(AND(ISNUMBER(KP$14),ISNUMBER(MATCH($IC304,EB$15:EB$313,0))),$IC304,"")</f>
        <v/>
      </c>
      <c r="KQ304" s="293" t="str">
        <f>IF(AND(ISNUMBER(KQ$14),ISNUMBER(MATCH($IC304,EC$15:EC$313,0))),$IC304,"")</f>
        <v/>
      </c>
      <c r="KR304" s="293" t="str">
        <f>IF(AND(ISNUMBER(KR$14),ISNUMBER(MATCH($IC304,ED$15:ED$313,0))),$IC304,"")</f>
        <v/>
      </c>
      <c r="KS304" s="293" t="str">
        <f>IF(AND(ISNUMBER(KS$14),ISNUMBER(MATCH($IC304,EE$15:EE$313,0))),$IC304,"")</f>
        <v/>
      </c>
      <c r="KT304" s="293" t="str">
        <f>IF(AND(ISNUMBER(KT$14),ISNUMBER(MATCH($IC304,EF$15:EF$313,0))),$IC304,"")</f>
        <v/>
      </c>
      <c r="KU304" s="293" t="str">
        <f>IF(AND(ISNUMBER(KU$14),ISNUMBER(MATCH($IC304,EG$15:EG$313,0))),$IC304,"")</f>
        <v/>
      </c>
      <c r="KV304" s="293" t="str">
        <f>IF(AND(ISNUMBER(KV$14),ISNUMBER(MATCH($IC304,EH$15:EH$313,0))),$IC304,"")</f>
        <v/>
      </c>
      <c r="KW304" s="293" t="str">
        <f>IF(AND(ISNUMBER(KW$14),ISNUMBER(MATCH($IC304,EI$15:EI$313,0))),$IC304,"")</f>
        <v/>
      </c>
      <c r="KX304" s="293" t="str">
        <f>IF(AND(ISNUMBER(KX$14),ISNUMBER(MATCH($IC304,EJ$15:EJ$313,0))),$IC304,"")</f>
        <v/>
      </c>
      <c r="KY304" s="293" t="str">
        <f>IF(AND(ISNUMBER(KY$14),ISNUMBER(MATCH($IC304,EK$15:EK$313,0))),$IC304,"")</f>
        <v/>
      </c>
      <c r="KZ304" s="293"/>
      <c r="LA304" s="293"/>
      <c r="LB304" s="293"/>
      <c r="LC304" s="75">
        <f>COUNTIF(JX304:KY304,"="&amp;IC304)</f>
        <v>0</v>
      </c>
      <c r="LD304" s="71"/>
      <c r="LE304" s="71"/>
      <c r="LF304" s="71"/>
      <c r="LG304" s="71"/>
      <c r="LH304" s="71"/>
      <c r="LI304" s="71"/>
      <c r="LJ304" s="71"/>
      <c r="LK304" s="71"/>
      <c r="LL304" s="71"/>
      <c r="LM304" s="71"/>
      <c r="LN304" s="71"/>
      <c r="LO304" s="71"/>
      <c r="LP304" s="71"/>
      <c r="LQ304" s="71"/>
    </row>
    <row r="305" spans="1:329" ht="6.75" customHeight="1" x14ac:dyDescent="0.25">
      <c r="A305" s="80"/>
      <c r="B305" s="305" t="str">
        <f t="shared" si="551"/>
        <v/>
      </c>
      <c r="C305" s="207"/>
      <c r="D305" s="207"/>
      <c r="E305" s="71"/>
      <c r="F305" s="260"/>
      <c r="G305" s="261"/>
      <c r="H305" s="262"/>
      <c r="I305" s="260"/>
      <c r="J305" s="261"/>
      <c r="K305" s="262"/>
      <c r="L305" s="260"/>
      <c r="M305" s="261"/>
      <c r="N305" s="262"/>
      <c r="O305" s="260"/>
      <c r="P305" s="261"/>
      <c r="Q305" s="262"/>
      <c r="R305" s="260"/>
      <c r="S305" s="261"/>
      <c r="T305" s="262"/>
      <c r="U305" s="260"/>
      <c r="V305" s="261"/>
      <c r="W305" s="262"/>
      <c r="X305" s="260"/>
      <c r="Y305" s="261"/>
      <c r="Z305" s="262"/>
      <c r="AA305" s="260"/>
      <c r="AB305" s="261"/>
      <c r="AC305" s="262"/>
      <c r="AD305" s="260"/>
      <c r="AE305" s="261"/>
      <c r="AF305" s="262"/>
      <c r="AG305" s="260"/>
      <c r="AH305" s="261"/>
      <c r="AI305" s="262"/>
      <c r="AJ305" s="260"/>
      <c r="AK305" s="261"/>
      <c r="AL305" s="262"/>
      <c r="AM305" s="260"/>
      <c r="AN305" s="261"/>
      <c r="AO305" s="262"/>
      <c r="AP305" s="283"/>
      <c r="AQ305" s="356"/>
      <c r="AR305" s="351"/>
      <c r="AS305" s="283"/>
      <c r="AT305" s="356"/>
      <c r="AU305" s="351"/>
      <c r="AV305" s="260"/>
      <c r="AW305" s="261"/>
      <c r="AX305" s="262"/>
      <c r="AY305" s="260"/>
      <c r="AZ305" s="261"/>
      <c r="BA305" s="262"/>
      <c r="BB305" s="260"/>
      <c r="BC305" s="261"/>
      <c r="BD305" s="262"/>
      <c r="BE305" s="260"/>
      <c r="BF305" s="261"/>
      <c r="BG305" s="262"/>
      <c r="BH305" s="260"/>
      <c r="BI305" s="261"/>
      <c r="BJ305" s="262"/>
      <c r="BK305" s="260"/>
      <c r="BL305" s="261"/>
      <c r="BM305" s="262"/>
      <c r="BN305" s="260"/>
      <c r="BO305" s="261"/>
      <c r="BP305" s="262"/>
      <c r="BQ305" s="260"/>
      <c r="BR305" s="261"/>
      <c r="BS305" s="262"/>
      <c r="BT305" s="260"/>
      <c r="BU305" s="261"/>
      <c r="BV305" s="262"/>
      <c r="BW305" s="260"/>
      <c r="BX305" s="261"/>
      <c r="BY305" s="262"/>
      <c r="BZ305" s="260"/>
      <c r="CA305" s="261"/>
      <c r="CB305" s="262"/>
      <c r="CC305" s="260"/>
      <c r="CD305" s="261"/>
      <c r="CE305" s="262"/>
      <c r="CF305" s="376" t="s">
        <v>2</v>
      </c>
      <c r="CG305" s="229"/>
      <c r="CH305" s="230"/>
      <c r="CI305" s="7" t="str">
        <f t="shared" si="457"/>
        <v/>
      </c>
      <c r="CJ305" s="7" t="str">
        <f t="shared" si="458"/>
        <v/>
      </c>
      <c r="CK305" s="7" t="str">
        <f t="shared" si="459"/>
        <v/>
      </c>
      <c r="CL305" s="7" t="str">
        <f t="shared" si="460"/>
        <v/>
      </c>
      <c r="CM305" s="7" t="str">
        <f t="shared" si="461"/>
        <v/>
      </c>
      <c r="CN305" s="7" t="str">
        <f t="shared" si="462"/>
        <v/>
      </c>
      <c r="CO305" s="7" t="str">
        <f t="shared" si="463"/>
        <v/>
      </c>
      <c r="CP305" s="7" t="str">
        <f t="shared" si="464"/>
        <v/>
      </c>
      <c r="CQ305" s="7" t="str">
        <f t="shared" si="465"/>
        <v/>
      </c>
      <c r="CR305" s="7" t="str">
        <f t="shared" si="466"/>
        <v/>
      </c>
      <c r="CS305" s="7" t="str">
        <f t="shared" si="467"/>
        <v/>
      </c>
      <c r="CT305" s="7" t="str">
        <f t="shared" si="468"/>
        <v/>
      </c>
      <c r="CU305" s="7" t="str">
        <f t="shared" si="469"/>
        <v/>
      </c>
      <c r="CV305" s="7" t="str">
        <f t="shared" si="470"/>
        <v/>
      </c>
      <c r="CW305" s="7" t="str">
        <f t="shared" si="471"/>
        <v/>
      </c>
      <c r="CX305" s="7" t="str">
        <f t="shared" si="472"/>
        <v/>
      </c>
      <c r="CY305" s="7" t="str">
        <f t="shared" si="473"/>
        <v/>
      </c>
      <c r="CZ305" s="7" t="str">
        <f t="shared" si="474"/>
        <v/>
      </c>
      <c r="DA305" s="7" t="str">
        <f t="shared" si="475"/>
        <v/>
      </c>
      <c r="DB305" s="7" t="str">
        <f t="shared" si="476"/>
        <v/>
      </c>
      <c r="DC305" s="7" t="str">
        <f t="shared" si="477"/>
        <v/>
      </c>
      <c r="DD305" s="7" t="str">
        <f t="shared" si="478"/>
        <v/>
      </c>
      <c r="DE305" s="7" t="str">
        <f t="shared" si="479"/>
        <v/>
      </c>
      <c r="DF305" s="7" t="str">
        <f t="shared" si="480"/>
        <v/>
      </c>
      <c r="DG305" s="7" t="str">
        <f t="shared" si="481"/>
        <v/>
      </c>
      <c r="DH305" s="7" t="str">
        <f t="shared" si="482"/>
        <v/>
      </c>
      <c r="DI305" s="65" t="s">
        <v>2</v>
      </c>
      <c r="DJ305" s="309" t="str">
        <f t="shared" si="483"/>
        <v>-</v>
      </c>
      <c r="DK305" s="309" t="str">
        <f t="shared" si="484"/>
        <v>-</v>
      </c>
      <c r="DL305" s="309" t="str">
        <f t="shared" si="485"/>
        <v>-</v>
      </c>
      <c r="DM305" s="309" t="str">
        <f t="shared" si="486"/>
        <v>-</v>
      </c>
      <c r="DN305" s="309" t="str">
        <f t="shared" si="487"/>
        <v>-</v>
      </c>
      <c r="DO305" s="309" t="str">
        <f t="shared" si="488"/>
        <v>-</v>
      </c>
      <c r="DP305" s="309" t="str">
        <f t="shared" si="489"/>
        <v>-</v>
      </c>
      <c r="DQ305" s="309" t="str">
        <f t="shared" si="490"/>
        <v>-</v>
      </c>
      <c r="DR305" s="309" t="str">
        <f t="shared" si="491"/>
        <v>-</v>
      </c>
      <c r="DS305" s="309" t="str">
        <f t="shared" si="492"/>
        <v>-</v>
      </c>
      <c r="DT305" s="309" t="str">
        <f t="shared" si="493"/>
        <v>-</v>
      </c>
      <c r="DU305" s="309" t="str">
        <f t="shared" si="494"/>
        <v>-</v>
      </c>
      <c r="DV305" s="309" t="str">
        <f t="shared" si="495"/>
        <v>-</v>
      </c>
      <c r="DW305" s="309" t="str">
        <f t="shared" si="496"/>
        <v>-</v>
      </c>
      <c r="DX305" s="309" t="str">
        <f t="shared" si="497"/>
        <v>-</v>
      </c>
      <c r="DY305" s="309" t="str">
        <f t="shared" si="498"/>
        <v>-</v>
      </c>
      <c r="DZ305" s="309" t="str">
        <f t="shared" si="499"/>
        <v>-</v>
      </c>
      <c r="EA305" s="309" t="str">
        <f t="shared" si="500"/>
        <v>-</v>
      </c>
      <c r="EB305" s="309" t="str">
        <f t="shared" si="501"/>
        <v>-</v>
      </c>
      <c r="EC305" s="309" t="str">
        <f t="shared" si="502"/>
        <v>-</v>
      </c>
      <c r="ED305" s="309" t="str">
        <f t="shared" si="503"/>
        <v>-</v>
      </c>
      <c r="EE305" s="309" t="str">
        <f t="shared" si="504"/>
        <v>-</v>
      </c>
      <c r="EF305" s="309" t="str">
        <f t="shared" si="505"/>
        <v>-</v>
      </c>
      <c r="EG305" s="309" t="str">
        <f t="shared" si="506"/>
        <v>-</v>
      </c>
      <c r="EH305" s="309" t="str">
        <f t="shared" si="507"/>
        <v>-</v>
      </c>
      <c r="EI305" s="309" t="str">
        <f t="shared" si="508"/>
        <v>-</v>
      </c>
      <c r="EJ305" s="7"/>
      <c r="EK305" s="7"/>
      <c r="EL305" s="7"/>
      <c r="EM305" s="34"/>
      <c r="EN305" s="66" t="str">
        <f t="shared" si="509"/>
        <v>-</v>
      </c>
      <c r="EO305" s="66" t="str">
        <f t="shared" si="510"/>
        <v>-</v>
      </c>
      <c r="EP305" s="66" t="str">
        <f t="shared" si="511"/>
        <v>-</v>
      </c>
      <c r="EQ305" s="66" t="str">
        <f t="shared" si="512"/>
        <v>-</v>
      </c>
      <c r="ER305" s="66" t="str">
        <f t="shared" si="513"/>
        <v>-</v>
      </c>
      <c r="ES305" s="66" t="str">
        <f t="shared" si="514"/>
        <v>-</v>
      </c>
      <c r="ET305" s="66" t="str">
        <f t="shared" si="515"/>
        <v>-</v>
      </c>
      <c r="EU305" s="66" t="str">
        <f t="shared" si="516"/>
        <v>-</v>
      </c>
      <c r="EV305" s="66" t="str">
        <f t="shared" si="517"/>
        <v>-</v>
      </c>
      <c r="EW305" s="66" t="str">
        <f t="shared" si="518"/>
        <v>-</v>
      </c>
      <c r="EX305" s="66" t="str">
        <f t="shared" si="519"/>
        <v>-</v>
      </c>
      <c r="EY305" s="66" t="str">
        <f t="shared" si="520"/>
        <v>-</v>
      </c>
      <c r="EZ305" s="66" t="str">
        <f t="shared" si="521"/>
        <v>-</v>
      </c>
      <c r="FA305" s="66" t="str">
        <f t="shared" si="522"/>
        <v>-</v>
      </c>
      <c r="FB305" s="66" t="str">
        <f t="shared" si="523"/>
        <v>-</v>
      </c>
      <c r="FC305" s="66" t="str">
        <f t="shared" si="524"/>
        <v>-</v>
      </c>
      <c r="FD305" s="66" t="str">
        <f t="shared" si="525"/>
        <v>-</v>
      </c>
      <c r="FE305" s="66" t="str">
        <f t="shared" si="526"/>
        <v>-</v>
      </c>
      <c r="FF305" s="66" t="str">
        <f t="shared" si="527"/>
        <v>-</v>
      </c>
      <c r="FG305" s="66" t="str">
        <f t="shared" si="528"/>
        <v>-</v>
      </c>
      <c r="FH305" s="66" t="str">
        <f t="shared" si="529"/>
        <v>-</v>
      </c>
      <c r="FI305" s="66" t="str">
        <f t="shared" si="530"/>
        <v>-</v>
      </c>
      <c r="FJ305" s="66" t="str">
        <f t="shared" si="531"/>
        <v>-</v>
      </c>
      <c r="FK305" s="66" t="str">
        <f t="shared" si="532"/>
        <v>-</v>
      </c>
      <c r="FL305" s="66" t="str">
        <f t="shared" si="533"/>
        <v>-</v>
      </c>
      <c r="FM305" s="66" t="str">
        <f t="shared" si="534"/>
        <v>-</v>
      </c>
      <c r="FN305" s="7"/>
      <c r="FO305" s="7"/>
      <c r="FP305" s="7"/>
      <c r="FQ305" s="97"/>
      <c r="FR305" s="71"/>
      <c r="FS305" s="7">
        <f>IF(ISNUMBER(INDEX($CI$15:$DI$314,$B305,GC$5)),MAX(FS$14:FS304)+1,0)</f>
        <v>0</v>
      </c>
      <c r="FT305" s="7" t="str">
        <f t="shared" si="535"/>
        <v/>
      </c>
      <c r="FU305" s="7" t="str">
        <f t="shared" si="536"/>
        <v/>
      </c>
      <c r="FV305" s="291" t="str">
        <f t="shared" si="537"/>
        <v/>
      </c>
      <c r="FW305" s="291" t="str">
        <f t="shared" si="552"/>
        <v/>
      </c>
      <c r="FX305" s="291"/>
      <c r="FY305" s="85" t="str">
        <f t="shared" si="539"/>
        <v/>
      </c>
      <c r="FZ305" s="338" t="str">
        <f t="shared" si="540"/>
        <v/>
      </c>
      <c r="GA305" s="316" t="str">
        <f t="shared" si="541"/>
        <v/>
      </c>
      <c r="GB305" s="28" t="str">
        <f t="shared" si="553"/>
        <v/>
      </c>
      <c r="GC305" s="243"/>
      <c r="GD305" s="72"/>
      <c r="GE305" s="72"/>
      <c r="GF305" s="72"/>
      <c r="GG305" s="72"/>
      <c r="GH305" s="72"/>
      <c r="GI305" s="72"/>
      <c r="GJ305" s="72"/>
      <c r="GK305" s="72"/>
      <c r="GL305" s="72"/>
      <c r="GM305" s="72"/>
      <c r="GN305" s="72"/>
      <c r="GO305" s="72"/>
      <c r="GP305" s="72"/>
      <c r="GQ305" s="72"/>
      <c r="GR305" s="339" t="str">
        <f>IF(ISNUMBER(IF305),INDEX($GA$15:$GA$313,MATCH(IF305,$IE$15:$IE$190,0),1),"")</f>
        <v/>
      </c>
      <c r="GS305" s="341" t="str">
        <f t="shared" si="543"/>
        <v/>
      </c>
      <c r="GT305" s="340" t="str">
        <f t="shared" si="544"/>
        <v/>
      </c>
      <c r="GU305" s="72"/>
      <c r="GV305" s="72"/>
      <c r="GW305" s="72"/>
      <c r="GX305" s="72"/>
      <c r="GY305" s="72"/>
      <c r="GZ305" s="71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293">
        <f>IF(HA305&lt;&gt;"",MAX(HN$14:HN304)+1,0)</f>
        <v>0</v>
      </c>
      <c r="HO305" s="293">
        <f>IF(HB305&lt;&gt;"",MAX(HO$14:HO304)+1,0)</f>
        <v>0</v>
      </c>
      <c r="HP305" s="293">
        <f>IF(HC305&lt;&gt;"",MAX(HP$14:HP304)+1,0)</f>
        <v>0</v>
      </c>
      <c r="HQ305" s="293">
        <f>IF(HD305&lt;&gt;"",MAX(HQ$14:HQ304)+1,0)</f>
        <v>0</v>
      </c>
      <c r="HR305" s="293">
        <f>IF(HE305&lt;&gt;"",MAX(HR$14:HR304)+1,0)</f>
        <v>0</v>
      </c>
      <c r="HS305" s="293">
        <f>IF(HF305&lt;&gt;"",MAX(HS$14:HS304)+1,0)</f>
        <v>0</v>
      </c>
      <c r="HT305" s="293">
        <f>IF(HG305&lt;&gt;"",MAX(HT$14:HT304)+1,0)</f>
        <v>0</v>
      </c>
      <c r="HU305" s="293">
        <f>IF(HH305&lt;&gt;"",MAX(HU$14:HU304)+1,0)</f>
        <v>0</v>
      </c>
      <c r="HV305" s="293">
        <f>IF(HI305&lt;&gt;"",MAX(HV$14:HV304)+1,0)</f>
        <v>0</v>
      </c>
      <c r="HW305" s="293">
        <f>IF(HJ305&lt;&gt;"",MAX(HW$14:HW304)+1,0)</f>
        <v>0</v>
      </c>
      <c r="HX305" s="293">
        <f>IF(HK305&lt;&gt;"",MAX(HX$14:HX304)+1,0)</f>
        <v>0</v>
      </c>
      <c r="HY305" s="293">
        <f>IF(HL305&lt;&gt;"",MAX(HY$14:HY304)+1,0)</f>
        <v>0</v>
      </c>
      <c r="HZ305" s="75" t="str">
        <f t="shared" si="545"/>
        <v/>
      </c>
      <c r="IA305" s="75" t="str">
        <f t="shared" si="546"/>
        <v/>
      </c>
      <c r="IB305" s="75" t="str">
        <f t="shared" si="547"/>
        <v/>
      </c>
      <c r="IC305" s="75" t="str">
        <f t="shared" si="548"/>
        <v/>
      </c>
      <c r="ID305" s="395" t="str">
        <f t="shared" si="549"/>
        <v/>
      </c>
      <c r="IE305" s="394">
        <f>IF(ISNUMBER(MATCH(GA305,$IC$15:$IC$313,0)),0,MAX(IE$14:IE304)+1)</f>
        <v>0</v>
      </c>
      <c r="IF305" s="394" t="str">
        <f t="shared" si="550"/>
        <v/>
      </c>
      <c r="IG305" s="383"/>
      <c r="IH305" s="80"/>
      <c r="II305" s="19"/>
      <c r="IJ305" s="282"/>
      <c r="IK305" s="71"/>
      <c r="IL305" s="19"/>
      <c r="IM305" s="19"/>
      <c r="IN305" s="19"/>
      <c r="IO305" s="19"/>
      <c r="IP305" s="19"/>
      <c r="IQ305" s="19"/>
      <c r="IR305" s="19"/>
      <c r="IS305" s="19"/>
      <c r="IT305" s="19"/>
      <c r="IU305" s="19"/>
      <c r="IV305" s="19"/>
      <c r="IW305" s="19"/>
      <c r="IX305" s="19"/>
      <c r="IY305" s="19"/>
      <c r="IZ305" s="19"/>
      <c r="JW305" s="71"/>
      <c r="JX305" s="293" t="str">
        <f>IF(AND(ISNUMBER(JX$14),ISNUMBER(MATCH($IC305,DJ$15:DJ$313,0))),$IC305,"")</f>
        <v/>
      </c>
      <c r="JY305" s="293" t="str">
        <f>IF(AND(ISNUMBER(JY$14),ISNUMBER(MATCH($IC305,DK$15:DK$313,0))),$IC305,"")</f>
        <v/>
      </c>
      <c r="JZ305" s="293" t="str">
        <f>IF(AND(ISNUMBER(JZ$14),ISNUMBER(MATCH($IC305,DL$15:DL$313,0))),$IC305,"")</f>
        <v/>
      </c>
      <c r="KA305" s="293" t="str">
        <f>IF(AND(ISNUMBER(KA$14),ISNUMBER(MATCH($IC305,DM$15:DM$313,0))),$IC305,"")</f>
        <v/>
      </c>
      <c r="KB305" s="293" t="str">
        <f>IF(AND(ISNUMBER(KB$14),ISNUMBER(MATCH($IC305,DN$15:DN$313,0))),$IC305,"")</f>
        <v/>
      </c>
      <c r="KC305" s="293" t="str">
        <f>IF(AND(ISNUMBER(KC$14),ISNUMBER(MATCH($IC305,DO$15:DO$313,0))),$IC305,"")</f>
        <v/>
      </c>
      <c r="KD305" s="293" t="str">
        <f>IF(AND(ISNUMBER(KD$14),ISNUMBER(MATCH($IC305,DP$15:DP$313,0))),$IC305,"")</f>
        <v/>
      </c>
      <c r="KE305" s="293" t="str">
        <f>IF(AND(ISNUMBER(KE$14),ISNUMBER(MATCH($IC305,DQ$15:DQ$313,0))),$IC305,"")</f>
        <v/>
      </c>
      <c r="KF305" s="293" t="str">
        <f>IF(AND(ISNUMBER(KF$14),ISNUMBER(MATCH($IC305,DR$15:DR$313,0))),$IC305,"")</f>
        <v/>
      </c>
      <c r="KG305" s="293" t="str">
        <f>IF(AND(ISNUMBER(KG$14),ISNUMBER(MATCH($IC305,DS$15:DS$313,0))),$IC305,"")</f>
        <v/>
      </c>
      <c r="KH305" s="293" t="str">
        <f>IF(AND(ISNUMBER(KH$14),ISNUMBER(MATCH($IC305,DT$15:DT$313,0))),$IC305,"")</f>
        <v/>
      </c>
      <c r="KI305" s="293" t="str">
        <f>IF(AND(ISNUMBER(KI$14),ISNUMBER(MATCH($IC305,DU$15:DU$313,0))),$IC305,"")</f>
        <v/>
      </c>
      <c r="KJ305" s="293" t="str">
        <f>IF(AND(ISNUMBER(KJ$14),ISNUMBER(MATCH($IC305,DV$15:DV$313,0))),$IC305,"")</f>
        <v/>
      </c>
      <c r="KK305" s="293" t="str">
        <f>IF(AND(ISNUMBER(KK$14),ISNUMBER(MATCH($IC305,DW$15:DW$313,0))),$IC305,"")</f>
        <v/>
      </c>
      <c r="KL305" s="293" t="str">
        <f>IF(AND(ISNUMBER(KL$14),ISNUMBER(MATCH($IC305,DX$15:DX$313,0))),$IC305,"")</f>
        <v/>
      </c>
      <c r="KM305" s="293" t="str">
        <f>IF(AND(ISNUMBER(KM$14),ISNUMBER(MATCH($IC305,DY$15:DY$313,0))),$IC305,"")</f>
        <v/>
      </c>
      <c r="KN305" s="293" t="str">
        <f>IF(AND(ISNUMBER(KN$14),ISNUMBER(MATCH($IC305,DZ$15:DZ$313,0))),$IC305,"")</f>
        <v/>
      </c>
      <c r="KO305" s="293" t="str">
        <f>IF(AND(ISNUMBER(KO$14),ISNUMBER(MATCH($IC305,EA$15:EA$313,0))),$IC305,"")</f>
        <v/>
      </c>
      <c r="KP305" s="293" t="str">
        <f>IF(AND(ISNUMBER(KP$14),ISNUMBER(MATCH($IC305,EB$15:EB$313,0))),$IC305,"")</f>
        <v/>
      </c>
      <c r="KQ305" s="293" t="str">
        <f>IF(AND(ISNUMBER(KQ$14),ISNUMBER(MATCH($IC305,EC$15:EC$313,0))),$IC305,"")</f>
        <v/>
      </c>
      <c r="KR305" s="293" t="str">
        <f>IF(AND(ISNUMBER(KR$14),ISNUMBER(MATCH($IC305,ED$15:ED$313,0))),$IC305,"")</f>
        <v/>
      </c>
      <c r="KS305" s="293" t="str">
        <f>IF(AND(ISNUMBER(KS$14),ISNUMBER(MATCH($IC305,EE$15:EE$313,0))),$IC305,"")</f>
        <v/>
      </c>
      <c r="KT305" s="293" t="str">
        <f>IF(AND(ISNUMBER(KT$14),ISNUMBER(MATCH($IC305,EF$15:EF$313,0))),$IC305,"")</f>
        <v/>
      </c>
      <c r="KU305" s="293" t="str">
        <f>IF(AND(ISNUMBER(KU$14),ISNUMBER(MATCH($IC305,EG$15:EG$313,0))),$IC305,"")</f>
        <v/>
      </c>
      <c r="KV305" s="293" t="str">
        <f>IF(AND(ISNUMBER(KV$14),ISNUMBER(MATCH($IC305,EH$15:EH$313,0))),$IC305,"")</f>
        <v/>
      </c>
      <c r="KW305" s="293" t="str">
        <f>IF(AND(ISNUMBER(KW$14),ISNUMBER(MATCH($IC305,EI$15:EI$313,0))),$IC305,"")</f>
        <v/>
      </c>
      <c r="KX305" s="293" t="str">
        <f>IF(AND(ISNUMBER(KX$14),ISNUMBER(MATCH($IC305,EJ$15:EJ$313,0))),$IC305,"")</f>
        <v/>
      </c>
      <c r="KY305" s="293" t="str">
        <f>IF(AND(ISNUMBER(KY$14),ISNUMBER(MATCH($IC305,EK$15:EK$313,0))),$IC305,"")</f>
        <v/>
      </c>
      <c r="KZ305" s="293"/>
      <c r="LA305" s="293"/>
      <c r="LB305" s="293"/>
      <c r="LC305" s="75">
        <f>COUNTIF(JX305:KY305,"="&amp;IC305)</f>
        <v>0</v>
      </c>
      <c r="LD305" s="71"/>
      <c r="LE305" s="71"/>
      <c r="LF305" s="71"/>
      <c r="LG305" s="71"/>
      <c r="LH305" s="71"/>
      <c r="LI305" s="71"/>
      <c r="LJ305" s="71"/>
      <c r="LK305" s="71"/>
      <c r="LL305" s="71"/>
      <c r="LM305" s="71"/>
      <c r="LN305" s="71"/>
      <c r="LO305" s="71"/>
      <c r="LP305" s="71"/>
      <c r="LQ305" s="71"/>
    </row>
    <row r="306" spans="1:329" ht="6.75" customHeight="1" x14ac:dyDescent="0.25">
      <c r="A306" s="80"/>
      <c r="B306" s="305" t="str">
        <f t="shared" si="551"/>
        <v/>
      </c>
      <c r="C306" s="207"/>
      <c r="D306" s="207"/>
      <c r="E306" s="71"/>
      <c r="F306" s="260"/>
      <c r="G306" s="261"/>
      <c r="H306" s="262"/>
      <c r="I306" s="260"/>
      <c r="J306" s="261"/>
      <c r="K306" s="262"/>
      <c r="L306" s="260"/>
      <c r="M306" s="261"/>
      <c r="N306" s="262"/>
      <c r="O306" s="260"/>
      <c r="P306" s="261"/>
      <c r="Q306" s="262"/>
      <c r="R306" s="260"/>
      <c r="S306" s="261"/>
      <c r="T306" s="262"/>
      <c r="U306" s="260"/>
      <c r="V306" s="261"/>
      <c r="W306" s="262"/>
      <c r="X306" s="260"/>
      <c r="Y306" s="261"/>
      <c r="Z306" s="262"/>
      <c r="AA306" s="260"/>
      <c r="AB306" s="261"/>
      <c r="AC306" s="262"/>
      <c r="AD306" s="260"/>
      <c r="AE306" s="261"/>
      <c r="AF306" s="262"/>
      <c r="AG306" s="260"/>
      <c r="AH306" s="261"/>
      <c r="AI306" s="262"/>
      <c r="AJ306" s="260"/>
      <c r="AK306" s="261"/>
      <c r="AL306" s="262"/>
      <c r="AM306" s="260"/>
      <c r="AN306" s="261"/>
      <c r="AO306" s="262"/>
      <c r="AP306" s="283"/>
      <c r="AQ306" s="356"/>
      <c r="AR306" s="351"/>
      <c r="AS306" s="283"/>
      <c r="AT306" s="356"/>
      <c r="AU306" s="351"/>
      <c r="AV306" s="260"/>
      <c r="AW306" s="261"/>
      <c r="AX306" s="262"/>
      <c r="AY306" s="260"/>
      <c r="AZ306" s="261"/>
      <c r="BA306" s="262"/>
      <c r="BB306" s="260"/>
      <c r="BC306" s="261"/>
      <c r="BD306" s="262"/>
      <c r="BE306" s="260"/>
      <c r="BF306" s="261"/>
      <c r="BG306" s="262"/>
      <c r="BH306" s="260"/>
      <c r="BI306" s="261"/>
      <c r="BJ306" s="262"/>
      <c r="BK306" s="260"/>
      <c r="BL306" s="261"/>
      <c r="BM306" s="262"/>
      <c r="BN306" s="260"/>
      <c r="BO306" s="261"/>
      <c r="BP306" s="262"/>
      <c r="BQ306" s="260"/>
      <c r="BR306" s="261"/>
      <c r="BS306" s="262"/>
      <c r="BT306" s="260"/>
      <c r="BU306" s="261"/>
      <c r="BV306" s="262"/>
      <c r="BW306" s="260"/>
      <c r="BX306" s="261"/>
      <c r="BY306" s="262"/>
      <c r="BZ306" s="260"/>
      <c r="CA306" s="261"/>
      <c r="CB306" s="262"/>
      <c r="CC306" s="260"/>
      <c r="CD306" s="261"/>
      <c r="CE306" s="262"/>
      <c r="CF306" s="376" t="s">
        <v>2</v>
      </c>
      <c r="CG306" s="229"/>
      <c r="CH306" s="230"/>
      <c r="CI306" s="7" t="str">
        <f t="shared" si="457"/>
        <v/>
      </c>
      <c r="CJ306" s="7" t="str">
        <f t="shared" si="458"/>
        <v/>
      </c>
      <c r="CK306" s="7" t="str">
        <f t="shared" si="459"/>
        <v/>
      </c>
      <c r="CL306" s="7" t="str">
        <f t="shared" si="460"/>
        <v/>
      </c>
      <c r="CM306" s="7" t="str">
        <f t="shared" si="461"/>
        <v/>
      </c>
      <c r="CN306" s="7" t="str">
        <f t="shared" si="462"/>
        <v/>
      </c>
      <c r="CO306" s="7" t="str">
        <f t="shared" si="463"/>
        <v/>
      </c>
      <c r="CP306" s="7" t="str">
        <f t="shared" si="464"/>
        <v/>
      </c>
      <c r="CQ306" s="7" t="str">
        <f t="shared" si="465"/>
        <v/>
      </c>
      <c r="CR306" s="7" t="str">
        <f t="shared" si="466"/>
        <v/>
      </c>
      <c r="CS306" s="7" t="str">
        <f t="shared" si="467"/>
        <v/>
      </c>
      <c r="CT306" s="7" t="str">
        <f t="shared" si="468"/>
        <v/>
      </c>
      <c r="CU306" s="7" t="str">
        <f t="shared" si="469"/>
        <v/>
      </c>
      <c r="CV306" s="7" t="str">
        <f t="shared" si="470"/>
        <v/>
      </c>
      <c r="CW306" s="7" t="str">
        <f t="shared" si="471"/>
        <v/>
      </c>
      <c r="CX306" s="7" t="str">
        <f t="shared" si="472"/>
        <v/>
      </c>
      <c r="CY306" s="7" t="str">
        <f t="shared" si="473"/>
        <v/>
      </c>
      <c r="CZ306" s="7" t="str">
        <f t="shared" si="474"/>
        <v/>
      </c>
      <c r="DA306" s="7" t="str">
        <f t="shared" si="475"/>
        <v/>
      </c>
      <c r="DB306" s="7" t="str">
        <f t="shared" si="476"/>
        <v/>
      </c>
      <c r="DC306" s="7" t="str">
        <f t="shared" si="477"/>
        <v/>
      </c>
      <c r="DD306" s="7" t="str">
        <f t="shared" si="478"/>
        <v/>
      </c>
      <c r="DE306" s="7" t="str">
        <f t="shared" si="479"/>
        <v/>
      </c>
      <c r="DF306" s="7" t="str">
        <f t="shared" si="480"/>
        <v/>
      </c>
      <c r="DG306" s="7" t="str">
        <f t="shared" si="481"/>
        <v/>
      </c>
      <c r="DH306" s="7" t="str">
        <f t="shared" si="482"/>
        <v/>
      </c>
      <c r="DI306" s="65" t="s">
        <v>2</v>
      </c>
      <c r="DJ306" s="309" t="str">
        <f t="shared" si="483"/>
        <v>-</v>
      </c>
      <c r="DK306" s="309" t="str">
        <f t="shared" si="484"/>
        <v>-</v>
      </c>
      <c r="DL306" s="309" t="str">
        <f t="shared" si="485"/>
        <v>-</v>
      </c>
      <c r="DM306" s="309" t="str">
        <f t="shared" si="486"/>
        <v>-</v>
      </c>
      <c r="DN306" s="309" t="str">
        <f t="shared" si="487"/>
        <v>-</v>
      </c>
      <c r="DO306" s="309" t="str">
        <f t="shared" si="488"/>
        <v>-</v>
      </c>
      <c r="DP306" s="309" t="str">
        <f t="shared" si="489"/>
        <v>-</v>
      </c>
      <c r="DQ306" s="309" t="str">
        <f t="shared" si="490"/>
        <v>-</v>
      </c>
      <c r="DR306" s="309" t="str">
        <f t="shared" si="491"/>
        <v>-</v>
      </c>
      <c r="DS306" s="309" t="str">
        <f t="shared" si="492"/>
        <v>-</v>
      </c>
      <c r="DT306" s="309" t="str">
        <f t="shared" si="493"/>
        <v>-</v>
      </c>
      <c r="DU306" s="309" t="str">
        <f t="shared" si="494"/>
        <v>-</v>
      </c>
      <c r="DV306" s="309" t="str">
        <f t="shared" si="495"/>
        <v>-</v>
      </c>
      <c r="DW306" s="309" t="str">
        <f t="shared" si="496"/>
        <v>-</v>
      </c>
      <c r="DX306" s="309" t="str">
        <f t="shared" si="497"/>
        <v>-</v>
      </c>
      <c r="DY306" s="309" t="str">
        <f t="shared" si="498"/>
        <v>-</v>
      </c>
      <c r="DZ306" s="309" t="str">
        <f t="shared" si="499"/>
        <v>-</v>
      </c>
      <c r="EA306" s="309" t="str">
        <f t="shared" si="500"/>
        <v>-</v>
      </c>
      <c r="EB306" s="309" t="str">
        <f t="shared" si="501"/>
        <v>-</v>
      </c>
      <c r="EC306" s="309" t="str">
        <f t="shared" si="502"/>
        <v>-</v>
      </c>
      <c r="ED306" s="309" t="str">
        <f t="shared" si="503"/>
        <v>-</v>
      </c>
      <c r="EE306" s="309" t="str">
        <f t="shared" si="504"/>
        <v>-</v>
      </c>
      <c r="EF306" s="309" t="str">
        <f t="shared" si="505"/>
        <v>-</v>
      </c>
      <c r="EG306" s="309" t="str">
        <f t="shared" si="506"/>
        <v>-</v>
      </c>
      <c r="EH306" s="309" t="str">
        <f t="shared" si="507"/>
        <v>-</v>
      </c>
      <c r="EI306" s="309" t="str">
        <f t="shared" si="508"/>
        <v>-</v>
      </c>
      <c r="EJ306" s="7"/>
      <c r="EK306" s="7"/>
      <c r="EL306" s="7"/>
      <c r="EM306" s="34"/>
      <c r="EN306" s="66" t="str">
        <f t="shared" si="509"/>
        <v>-</v>
      </c>
      <c r="EO306" s="66" t="str">
        <f t="shared" si="510"/>
        <v>-</v>
      </c>
      <c r="EP306" s="66" t="str">
        <f t="shared" si="511"/>
        <v>-</v>
      </c>
      <c r="EQ306" s="66" t="str">
        <f t="shared" si="512"/>
        <v>-</v>
      </c>
      <c r="ER306" s="66" t="str">
        <f t="shared" si="513"/>
        <v>-</v>
      </c>
      <c r="ES306" s="66" t="str">
        <f t="shared" si="514"/>
        <v>-</v>
      </c>
      <c r="ET306" s="66" t="str">
        <f t="shared" si="515"/>
        <v>-</v>
      </c>
      <c r="EU306" s="66" t="str">
        <f t="shared" si="516"/>
        <v>-</v>
      </c>
      <c r="EV306" s="66" t="str">
        <f t="shared" si="517"/>
        <v>-</v>
      </c>
      <c r="EW306" s="66" t="str">
        <f t="shared" si="518"/>
        <v>-</v>
      </c>
      <c r="EX306" s="66" t="str">
        <f t="shared" si="519"/>
        <v>-</v>
      </c>
      <c r="EY306" s="66" t="str">
        <f t="shared" si="520"/>
        <v>-</v>
      </c>
      <c r="EZ306" s="66" t="str">
        <f t="shared" si="521"/>
        <v>-</v>
      </c>
      <c r="FA306" s="66" t="str">
        <f t="shared" si="522"/>
        <v>-</v>
      </c>
      <c r="FB306" s="66" t="str">
        <f t="shared" si="523"/>
        <v>-</v>
      </c>
      <c r="FC306" s="66" t="str">
        <f t="shared" si="524"/>
        <v>-</v>
      </c>
      <c r="FD306" s="66" t="str">
        <f t="shared" si="525"/>
        <v>-</v>
      </c>
      <c r="FE306" s="66" t="str">
        <f t="shared" si="526"/>
        <v>-</v>
      </c>
      <c r="FF306" s="66" t="str">
        <f t="shared" si="527"/>
        <v>-</v>
      </c>
      <c r="FG306" s="66" t="str">
        <f t="shared" si="528"/>
        <v>-</v>
      </c>
      <c r="FH306" s="66" t="str">
        <f t="shared" si="529"/>
        <v>-</v>
      </c>
      <c r="FI306" s="66" t="str">
        <f t="shared" si="530"/>
        <v>-</v>
      </c>
      <c r="FJ306" s="66" t="str">
        <f t="shared" si="531"/>
        <v>-</v>
      </c>
      <c r="FK306" s="66" t="str">
        <f t="shared" si="532"/>
        <v>-</v>
      </c>
      <c r="FL306" s="66" t="str">
        <f t="shared" si="533"/>
        <v>-</v>
      </c>
      <c r="FM306" s="66" t="str">
        <f t="shared" si="534"/>
        <v>-</v>
      </c>
      <c r="FN306" s="7"/>
      <c r="FO306" s="7"/>
      <c r="FP306" s="7"/>
      <c r="FQ306" s="97"/>
      <c r="FR306" s="71"/>
      <c r="FS306" s="7">
        <f>IF(ISNUMBER(INDEX($CI$15:$DI$314,$B306,GC$5)),MAX(FS$14:FS305)+1,0)</f>
        <v>0</v>
      </c>
      <c r="FT306" s="7" t="str">
        <f t="shared" si="535"/>
        <v/>
      </c>
      <c r="FU306" s="7" t="str">
        <f t="shared" si="536"/>
        <v/>
      </c>
      <c r="FV306" s="291" t="str">
        <f t="shared" si="537"/>
        <v/>
      </c>
      <c r="FW306" s="291" t="str">
        <f t="shared" si="552"/>
        <v/>
      </c>
      <c r="FX306" s="291"/>
      <c r="FY306" s="85" t="str">
        <f t="shared" si="539"/>
        <v/>
      </c>
      <c r="FZ306" s="338" t="str">
        <f t="shared" si="540"/>
        <v/>
      </c>
      <c r="GA306" s="316" t="str">
        <f t="shared" si="541"/>
        <v/>
      </c>
      <c r="GB306" s="28" t="str">
        <f t="shared" si="553"/>
        <v/>
      </c>
      <c r="GC306" s="243"/>
      <c r="GD306" s="72"/>
      <c r="GE306" s="72"/>
      <c r="GF306" s="72"/>
      <c r="GG306" s="72"/>
      <c r="GH306" s="72"/>
      <c r="GI306" s="72"/>
      <c r="GJ306" s="72"/>
      <c r="GK306" s="72"/>
      <c r="GL306" s="72"/>
      <c r="GM306" s="72"/>
      <c r="GN306" s="72"/>
      <c r="GO306" s="72"/>
      <c r="GP306" s="72"/>
      <c r="GQ306" s="72"/>
      <c r="GR306" s="339" t="str">
        <f>IF(ISNUMBER(IF306),INDEX($GA$15:$GA$313,MATCH(IF306,$IE$15:$IE$190,0),1),"")</f>
        <v/>
      </c>
      <c r="GS306" s="341" t="str">
        <f t="shared" si="543"/>
        <v/>
      </c>
      <c r="GT306" s="340" t="str">
        <f t="shared" si="544"/>
        <v/>
      </c>
      <c r="GU306" s="72"/>
      <c r="GV306" s="72"/>
      <c r="GW306" s="72"/>
      <c r="GX306" s="72"/>
      <c r="GY306" s="72"/>
      <c r="GZ306" s="71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293">
        <f>IF(HA306&lt;&gt;"",MAX(HN$14:HN305)+1,0)</f>
        <v>0</v>
      </c>
      <c r="HO306" s="293">
        <f>IF(HB306&lt;&gt;"",MAX(HO$14:HO305)+1,0)</f>
        <v>0</v>
      </c>
      <c r="HP306" s="293">
        <f>IF(HC306&lt;&gt;"",MAX(HP$14:HP305)+1,0)</f>
        <v>0</v>
      </c>
      <c r="HQ306" s="293">
        <f>IF(HD306&lt;&gt;"",MAX(HQ$14:HQ305)+1,0)</f>
        <v>0</v>
      </c>
      <c r="HR306" s="293">
        <f>IF(HE306&lt;&gt;"",MAX(HR$14:HR305)+1,0)</f>
        <v>0</v>
      </c>
      <c r="HS306" s="293">
        <f>IF(HF306&lt;&gt;"",MAX(HS$14:HS305)+1,0)</f>
        <v>0</v>
      </c>
      <c r="HT306" s="293">
        <f>IF(HG306&lt;&gt;"",MAX(HT$14:HT305)+1,0)</f>
        <v>0</v>
      </c>
      <c r="HU306" s="293">
        <f>IF(HH306&lt;&gt;"",MAX(HU$14:HU305)+1,0)</f>
        <v>0</v>
      </c>
      <c r="HV306" s="293">
        <f>IF(HI306&lt;&gt;"",MAX(HV$14:HV305)+1,0)</f>
        <v>0</v>
      </c>
      <c r="HW306" s="293">
        <f>IF(HJ306&lt;&gt;"",MAX(HW$14:HW305)+1,0)</f>
        <v>0</v>
      </c>
      <c r="HX306" s="293">
        <f>IF(HK306&lt;&gt;"",MAX(HX$14:HX305)+1,0)</f>
        <v>0</v>
      </c>
      <c r="HY306" s="293">
        <f>IF(HL306&lt;&gt;"",MAX(HY$14:HY305)+1,0)</f>
        <v>0</v>
      </c>
      <c r="HZ306" s="75" t="str">
        <f t="shared" si="545"/>
        <v/>
      </c>
      <c r="IA306" s="75" t="str">
        <f t="shared" si="546"/>
        <v/>
      </c>
      <c r="IB306" s="75" t="str">
        <f t="shared" si="547"/>
        <v/>
      </c>
      <c r="IC306" s="75" t="str">
        <f t="shared" si="548"/>
        <v/>
      </c>
      <c r="ID306" s="395" t="str">
        <f t="shared" si="549"/>
        <v/>
      </c>
      <c r="IE306" s="394">
        <f>IF(ISNUMBER(MATCH(GA306,$IC$15:$IC$313,0)),0,MAX(IE$14:IE305)+1)</f>
        <v>0</v>
      </c>
      <c r="IF306" s="394" t="str">
        <f t="shared" si="550"/>
        <v/>
      </c>
      <c r="IG306" s="383"/>
      <c r="IH306" s="80"/>
      <c r="II306" s="19"/>
      <c r="IJ306" s="282"/>
      <c r="IK306" s="71"/>
      <c r="IL306" s="19"/>
      <c r="IM306" s="19"/>
      <c r="IN306" s="19"/>
      <c r="IO306" s="19"/>
      <c r="IP306" s="19"/>
      <c r="IQ306" s="19"/>
      <c r="IR306" s="19"/>
      <c r="IS306" s="19"/>
      <c r="IT306" s="19"/>
      <c r="IU306" s="19"/>
      <c r="IV306" s="19"/>
      <c r="IW306" s="19"/>
      <c r="IX306" s="19"/>
      <c r="IY306" s="19"/>
      <c r="IZ306" s="19"/>
      <c r="JW306" s="71"/>
      <c r="JX306" s="293" t="str">
        <f>IF(AND(ISNUMBER(JX$14),ISNUMBER(MATCH($IC306,DJ$15:DJ$313,0))),$IC306,"")</f>
        <v/>
      </c>
      <c r="JY306" s="293" t="str">
        <f>IF(AND(ISNUMBER(JY$14),ISNUMBER(MATCH($IC306,DK$15:DK$313,0))),$IC306,"")</f>
        <v/>
      </c>
      <c r="JZ306" s="293" t="str">
        <f>IF(AND(ISNUMBER(JZ$14),ISNUMBER(MATCH($IC306,DL$15:DL$313,0))),$IC306,"")</f>
        <v/>
      </c>
      <c r="KA306" s="293" t="str">
        <f>IF(AND(ISNUMBER(KA$14),ISNUMBER(MATCH($IC306,DM$15:DM$313,0))),$IC306,"")</f>
        <v/>
      </c>
      <c r="KB306" s="293" t="str">
        <f>IF(AND(ISNUMBER(KB$14),ISNUMBER(MATCH($IC306,DN$15:DN$313,0))),$IC306,"")</f>
        <v/>
      </c>
      <c r="KC306" s="293" t="str">
        <f>IF(AND(ISNUMBER(KC$14),ISNUMBER(MATCH($IC306,DO$15:DO$313,0))),$IC306,"")</f>
        <v/>
      </c>
      <c r="KD306" s="293" t="str">
        <f>IF(AND(ISNUMBER(KD$14),ISNUMBER(MATCH($IC306,DP$15:DP$313,0))),$IC306,"")</f>
        <v/>
      </c>
      <c r="KE306" s="293" t="str">
        <f>IF(AND(ISNUMBER(KE$14),ISNUMBER(MATCH($IC306,DQ$15:DQ$313,0))),$IC306,"")</f>
        <v/>
      </c>
      <c r="KF306" s="293" t="str">
        <f>IF(AND(ISNUMBER(KF$14),ISNUMBER(MATCH($IC306,DR$15:DR$313,0))),$IC306,"")</f>
        <v/>
      </c>
      <c r="KG306" s="293" t="str">
        <f>IF(AND(ISNUMBER(KG$14),ISNUMBER(MATCH($IC306,DS$15:DS$313,0))),$IC306,"")</f>
        <v/>
      </c>
      <c r="KH306" s="293" t="str">
        <f>IF(AND(ISNUMBER(KH$14),ISNUMBER(MATCH($IC306,DT$15:DT$313,0))),$IC306,"")</f>
        <v/>
      </c>
      <c r="KI306" s="293" t="str">
        <f>IF(AND(ISNUMBER(KI$14),ISNUMBER(MATCH($IC306,DU$15:DU$313,0))),$IC306,"")</f>
        <v/>
      </c>
      <c r="KJ306" s="293" t="str">
        <f>IF(AND(ISNUMBER(KJ$14),ISNUMBER(MATCH($IC306,DV$15:DV$313,0))),$IC306,"")</f>
        <v/>
      </c>
      <c r="KK306" s="293" t="str">
        <f>IF(AND(ISNUMBER(KK$14),ISNUMBER(MATCH($IC306,DW$15:DW$313,0))),$IC306,"")</f>
        <v/>
      </c>
      <c r="KL306" s="293" t="str">
        <f>IF(AND(ISNUMBER(KL$14),ISNUMBER(MATCH($IC306,DX$15:DX$313,0))),$IC306,"")</f>
        <v/>
      </c>
      <c r="KM306" s="293" t="str">
        <f>IF(AND(ISNUMBER(KM$14),ISNUMBER(MATCH($IC306,DY$15:DY$313,0))),$IC306,"")</f>
        <v/>
      </c>
      <c r="KN306" s="293" t="str">
        <f>IF(AND(ISNUMBER(KN$14),ISNUMBER(MATCH($IC306,DZ$15:DZ$313,0))),$IC306,"")</f>
        <v/>
      </c>
      <c r="KO306" s="293" t="str">
        <f>IF(AND(ISNUMBER(KO$14),ISNUMBER(MATCH($IC306,EA$15:EA$313,0))),$IC306,"")</f>
        <v/>
      </c>
      <c r="KP306" s="293" t="str">
        <f>IF(AND(ISNUMBER(KP$14),ISNUMBER(MATCH($IC306,EB$15:EB$313,0))),$IC306,"")</f>
        <v/>
      </c>
      <c r="KQ306" s="293" t="str">
        <f>IF(AND(ISNUMBER(KQ$14),ISNUMBER(MATCH($IC306,EC$15:EC$313,0))),$IC306,"")</f>
        <v/>
      </c>
      <c r="KR306" s="293" t="str">
        <f>IF(AND(ISNUMBER(KR$14),ISNUMBER(MATCH($IC306,ED$15:ED$313,0))),$IC306,"")</f>
        <v/>
      </c>
      <c r="KS306" s="293" t="str">
        <f>IF(AND(ISNUMBER(KS$14),ISNUMBER(MATCH($IC306,EE$15:EE$313,0))),$IC306,"")</f>
        <v/>
      </c>
      <c r="KT306" s="293" t="str">
        <f>IF(AND(ISNUMBER(KT$14),ISNUMBER(MATCH($IC306,EF$15:EF$313,0))),$IC306,"")</f>
        <v/>
      </c>
      <c r="KU306" s="293" t="str">
        <f>IF(AND(ISNUMBER(KU$14),ISNUMBER(MATCH($IC306,EG$15:EG$313,0))),$IC306,"")</f>
        <v/>
      </c>
      <c r="KV306" s="293" t="str">
        <f>IF(AND(ISNUMBER(KV$14),ISNUMBER(MATCH($IC306,EH$15:EH$313,0))),$IC306,"")</f>
        <v/>
      </c>
      <c r="KW306" s="293" t="str">
        <f>IF(AND(ISNUMBER(KW$14),ISNUMBER(MATCH($IC306,EI$15:EI$313,0))),$IC306,"")</f>
        <v/>
      </c>
      <c r="KX306" s="293" t="str">
        <f>IF(AND(ISNUMBER(KX$14),ISNUMBER(MATCH($IC306,EJ$15:EJ$313,0))),$IC306,"")</f>
        <v/>
      </c>
      <c r="KY306" s="293" t="str">
        <f>IF(AND(ISNUMBER(KY$14),ISNUMBER(MATCH($IC306,EK$15:EK$313,0))),$IC306,"")</f>
        <v/>
      </c>
      <c r="KZ306" s="293"/>
      <c r="LA306" s="293"/>
      <c r="LB306" s="293"/>
      <c r="LC306" s="75">
        <f>COUNTIF(JX306:KY306,"="&amp;IC306)</f>
        <v>0</v>
      </c>
      <c r="LD306" s="71"/>
      <c r="LE306" s="71"/>
      <c r="LF306" s="71"/>
      <c r="LG306" s="71"/>
      <c r="LH306" s="71"/>
      <c r="LI306" s="71"/>
      <c r="LJ306" s="71"/>
      <c r="LK306" s="71"/>
      <c r="LL306" s="71"/>
      <c r="LM306" s="71"/>
      <c r="LN306" s="71"/>
      <c r="LO306" s="71"/>
      <c r="LP306" s="71"/>
      <c r="LQ306" s="71"/>
    </row>
    <row r="307" spans="1:329" ht="6.75" customHeight="1" x14ac:dyDescent="0.25">
      <c r="A307" s="80"/>
      <c r="B307" s="305" t="str">
        <f t="shared" si="551"/>
        <v/>
      </c>
      <c r="C307" s="207"/>
      <c r="D307" s="207"/>
      <c r="E307" s="71"/>
      <c r="F307" s="260"/>
      <c r="G307" s="261"/>
      <c r="H307" s="262"/>
      <c r="I307" s="260"/>
      <c r="J307" s="261"/>
      <c r="K307" s="262"/>
      <c r="L307" s="260"/>
      <c r="M307" s="261"/>
      <c r="N307" s="262"/>
      <c r="O307" s="260"/>
      <c r="P307" s="261"/>
      <c r="Q307" s="262"/>
      <c r="R307" s="260"/>
      <c r="S307" s="261"/>
      <c r="T307" s="262"/>
      <c r="U307" s="260"/>
      <c r="V307" s="261"/>
      <c r="W307" s="262"/>
      <c r="X307" s="260"/>
      <c r="Y307" s="261"/>
      <c r="Z307" s="262"/>
      <c r="AA307" s="260"/>
      <c r="AB307" s="261"/>
      <c r="AC307" s="262"/>
      <c r="AD307" s="260"/>
      <c r="AE307" s="261"/>
      <c r="AF307" s="262"/>
      <c r="AG307" s="260"/>
      <c r="AH307" s="261"/>
      <c r="AI307" s="262"/>
      <c r="AJ307" s="260"/>
      <c r="AK307" s="261"/>
      <c r="AL307" s="262"/>
      <c r="AM307" s="260"/>
      <c r="AN307" s="261"/>
      <c r="AO307" s="262"/>
      <c r="AP307" s="283"/>
      <c r="AQ307" s="356"/>
      <c r="AR307" s="351"/>
      <c r="AS307" s="283"/>
      <c r="AT307" s="356"/>
      <c r="AU307" s="351"/>
      <c r="AV307" s="260"/>
      <c r="AW307" s="261"/>
      <c r="AX307" s="262"/>
      <c r="AY307" s="260"/>
      <c r="AZ307" s="261"/>
      <c r="BA307" s="262"/>
      <c r="BB307" s="260"/>
      <c r="BC307" s="261"/>
      <c r="BD307" s="262"/>
      <c r="BE307" s="260"/>
      <c r="BF307" s="261"/>
      <c r="BG307" s="262"/>
      <c r="BH307" s="260"/>
      <c r="BI307" s="261"/>
      <c r="BJ307" s="262"/>
      <c r="BK307" s="260"/>
      <c r="BL307" s="261"/>
      <c r="BM307" s="262"/>
      <c r="BN307" s="260"/>
      <c r="BO307" s="261"/>
      <c r="BP307" s="262"/>
      <c r="BQ307" s="260"/>
      <c r="BR307" s="261"/>
      <c r="BS307" s="262"/>
      <c r="BT307" s="260"/>
      <c r="BU307" s="261"/>
      <c r="BV307" s="262"/>
      <c r="BW307" s="260"/>
      <c r="BX307" s="261"/>
      <c r="BY307" s="262"/>
      <c r="BZ307" s="260"/>
      <c r="CA307" s="261"/>
      <c r="CB307" s="262"/>
      <c r="CC307" s="260"/>
      <c r="CD307" s="261"/>
      <c r="CE307" s="262"/>
      <c r="CF307" s="376" t="s">
        <v>2</v>
      </c>
      <c r="CG307" s="229"/>
      <c r="CH307" s="230"/>
      <c r="CI307" s="7" t="str">
        <f t="shared" si="457"/>
        <v/>
      </c>
      <c r="CJ307" s="7" t="str">
        <f t="shared" si="458"/>
        <v/>
      </c>
      <c r="CK307" s="7" t="str">
        <f t="shared" si="459"/>
        <v/>
      </c>
      <c r="CL307" s="7" t="str">
        <f t="shared" si="460"/>
        <v/>
      </c>
      <c r="CM307" s="7" t="str">
        <f t="shared" si="461"/>
        <v/>
      </c>
      <c r="CN307" s="7" t="str">
        <f t="shared" si="462"/>
        <v/>
      </c>
      <c r="CO307" s="7" t="str">
        <f t="shared" si="463"/>
        <v/>
      </c>
      <c r="CP307" s="7" t="str">
        <f t="shared" si="464"/>
        <v/>
      </c>
      <c r="CQ307" s="7" t="str">
        <f t="shared" si="465"/>
        <v/>
      </c>
      <c r="CR307" s="7" t="str">
        <f t="shared" si="466"/>
        <v/>
      </c>
      <c r="CS307" s="7" t="str">
        <f t="shared" si="467"/>
        <v/>
      </c>
      <c r="CT307" s="7" t="str">
        <f t="shared" si="468"/>
        <v/>
      </c>
      <c r="CU307" s="7" t="str">
        <f t="shared" si="469"/>
        <v/>
      </c>
      <c r="CV307" s="7" t="str">
        <f t="shared" si="470"/>
        <v/>
      </c>
      <c r="CW307" s="7" t="str">
        <f t="shared" si="471"/>
        <v/>
      </c>
      <c r="CX307" s="7" t="str">
        <f t="shared" si="472"/>
        <v/>
      </c>
      <c r="CY307" s="7" t="str">
        <f t="shared" si="473"/>
        <v/>
      </c>
      <c r="CZ307" s="7" t="str">
        <f t="shared" si="474"/>
        <v/>
      </c>
      <c r="DA307" s="7" t="str">
        <f t="shared" si="475"/>
        <v/>
      </c>
      <c r="DB307" s="7" t="str">
        <f t="shared" si="476"/>
        <v/>
      </c>
      <c r="DC307" s="7" t="str">
        <f t="shared" si="477"/>
        <v/>
      </c>
      <c r="DD307" s="7" t="str">
        <f t="shared" si="478"/>
        <v/>
      </c>
      <c r="DE307" s="7" t="str">
        <f t="shared" si="479"/>
        <v/>
      </c>
      <c r="DF307" s="7" t="str">
        <f t="shared" si="480"/>
        <v/>
      </c>
      <c r="DG307" s="7" t="str">
        <f t="shared" si="481"/>
        <v/>
      </c>
      <c r="DH307" s="7" t="str">
        <f t="shared" si="482"/>
        <v/>
      </c>
      <c r="DI307" s="65" t="s">
        <v>2</v>
      </c>
      <c r="DJ307" s="309" t="str">
        <f t="shared" si="483"/>
        <v>-</v>
      </c>
      <c r="DK307" s="309" t="str">
        <f t="shared" si="484"/>
        <v>-</v>
      </c>
      <c r="DL307" s="309" t="str">
        <f t="shared" si="485"/>
        <v>-</v>
      </c>
      <c r="DM307" s="309" t="str">
        <f t="shared" si="486"/>
        <v>-</v>
      </c>
      <c r="DN307" s="309" t="str">
        <f t="shared" si="487"/>
        <v>-</v>
      </c>
      <c r="DO307" s="309" t="str">
        <f t="shared" si="488"/>
        <v>-</v>
      </c>
      <c r="DP307" s="309" t="str">
        <f t="shared" si="489"/>
        <v>-</v>
      </c>
      <c r="DQ307" s="309" t="str">
        <f t="shared" si="490"/>
        <v>-</v>
      </c>
      <c r="DR307" s="309" t="str">
        <f t="shared" si="491"/>
        <v>-</v>
      </c>
      <c r="DS307" s="309" t="str">
        <f t="shared" si="492"/>
        <v>-</v>
      </c>
      <c r="DT307" s="309" t="str">
        <f t="shared" si="493"/>
        <v>-</v>
      </c>
      <c r="DU307" s="309" t="str">
        <f t="shared" si="494"/>
        <v>-</v>
      </c>
      <c r="DV307" s="309" t="str">
        <f t="shared" si="495"/>
        <v>-</v>
      </c>
      <c r="DW307" s="309" t="str">
        <f t="shared" si="496"/>
        <v>-</v>
      </c>
      <c r="DX307" s="309" t="str">
        <f t="shared" si="497"/>
        <v>-</v>
      </c>
      <c r="DY307" s="309" t="str">
        <f t="shared" si="498"/>
        <v>-</v>
      </c>
      <c r="DZ307" s="309" t="str">
        <f t="shared" si="499"/>
        <v>-</v>
      </c>
      <c r="EA307" s="309" t="str">
        <f t="shared" si="500"/>
        <v>-</v>
      </c>
      <c r="EB307" s="309" t="str">
        <f t="shared" si="501"/>
        <v>-</v>
      </c>
      <c r="EC307" s="309" t="str">
        <f t="shared" si="502"/>
        <v>-</v>
      </c>
      <c r="ED307" s="309" t="str">
        <f t="shared" si="503"/>
        <v>-</v>
      </c>
      <c r="EE307" s="309" t="str">
        <f t="shared" si="504"/>
        <v>-</v>
      </c>
      <c r="EF307" s="309" t="str">
        <f t="shared" si="505"/>
        <v>-</v>
      </c>
      <c r="EG307" s="309" t="str">
        <f t="shared" si="506"/>
        <v>-</v>
      </c>
      <c r="EH307" s="309" t="str">
        <f t="shared" si="507"/>
        <v>-</v>
      </c>
      <c r="EI307" s="309" t="str">
        <f t="shared" si="508"/>
        <v>-</v>
      </c>
      <c r="EJ307" s="7"/>
      <c r="EK307" s="7"/>
      <c r="EL307" s="7"/>
      <c r="EM307" s="34"/>
      <c r="EN307" s="66" t="str">
        <f t="shared" si="509"/>
        <v>-</v>
      </c>
      <c r="EO307" s="66" t="str">
        <f t="shared" si="510"/>
        <v>-</v>
      </c>
      <c r="EP307" s="66" t="str">
        <f t="shared" si="511"/>
        <v>-</v>
      </c>
      <c r="EQ307" s="66" t="str">
        <f t="shared" si="512"/>
        <v>-</v>
      </c>
      <c r="ER307" s="66" t="str">
        <f t="shared" si="513"/>
        <v>-</v>
      </c>
      <c r="ES307" s="66" t="str">
        <f t="shared" si="514"/>
        <v>-</v>
      </c>
      <c r="ET307" s="66" t="str">
        <f t="shared" si="515"/>
        <v>-</v>
      </c>
      <c r="EU307" s="66" t="str">
        <f t="shared" si="516"/>
        <v>-</v>
      </c>
      <c r="EV307" s="66" t="str">
        <f t="shared" si="517"/>
        <v>-</v>
      </c>
      <c r="EW307" s="66" t="str">
        <f t="shared" si="518"/>
        <v>-</v>
      </c>
      <c r="EX307" s="66" t="str">
        <f t="shared" si="519"/>
        <v>-</v>
      </c>
      <c r="EY307" s="66" t="str">
        <f t="shared" si="520"/>
        <v>-</v>
      </c>
      <c r="EZ307" s="66" t="str">
        <f t="shared" si="521"/>
        <v>-</v>
      </c>
      <c r="FA307" s="66" t="str">
        <f t="shared" si="522"/>
        <v>-</v>
      </c>
      <c r="FB307" s="66" t="str">
        <f t="shared" si="523"/>
        <v>-</v>
      </c>
      <c r="FC307" s="66" t="str">
        <f t="shared" si="524"/>
        <v>-</v>
      </c>
      <c r="FD307" s="66" t="str">
        <f t="shared" si="525"/>
        <v>-</v>
      </c>
      <c r="FE307" s="66" t="str">
        <f t="shared" si="526"/>
        <v>-</v>
      </c>
      <c r="FF307" s="66" t="str">
        <f t="shared" si="527"/>
        <v>-</v>
      </c>
      <c r="FG307" s="66" t="str">
        <f t="shared" si="528"/>
        <v>-</v>
      </c>
      <c r="FH307" s="66" t="str">
        <f t="shared" si="529"/>
        <v>-</v>
      </c>
      <c r="FI307" s="66" t="str">
        <f t="shared" si="530"/>
        <v>-</v>
      </c>
      <c r="FJ307" s="66" t="str">
        <f t="shared" si="531"/>
        <v>-</v>
      </c>
      <c r="FK307" s="66" t="str">
        <f t="shared" si="532"/>
        <v>-</v>
      </c>
      <c r="FL307" s="66" t="str">
        <f t="shared" si="533"/>
        <v>-</v>
      </c>
      <c r="FM307" s="66" t="str">
        <f t="shared" si="534"/>
        <v>-</v>
      </c>
      <c r="FN307" s="7"/>
      <c r="FO307" s="7"/>
      <c r="FP307" s="7"/>
      <c r="FQ307" s="97"/>
      <c r="FR307" s="71"/>
      <c r="FS307" s="7">
        <f>IF(ISNUMBER(INDEX($CI$15:$DI$314,$B307,GC$5)),MAX(FS$14:FS306)+1,0)</f>
        <v>0</v>
      </c>
      <c r="FT307" s="7" t="str">
        <f t="shared" si="535"/>
        <v/>
      </c>
      <c r="FU307" s="7" t="str">
        <f t="shared" si="536"/>
        <v/>
      </c>
      <c r="FV307" s="291" t="str">
        <f t="shared" si="537"/>
        <v/>
      </c>
      <c r="FW307" s="291" t="str">
        <f t="shared" si="552"/>
        <v/>
      </c>
      <c r="FX307" s="291"/>
      <c r="FY307" s="85" t="str">
        <f t="shared" si="539"/>
        <v/>
      </c>
      <c r="FZ307" s="338" t="str">
        <f t="shared" si="540"/>
        <v/>
      </c>
      <c r="GA307" s="316" t="str">
        <f t="shared" si="541"/>
        <v/>
      </c>
      <c r="GB307" s="28" t="str">
        <f t="shared" si="553"/>
        <v/>
      </c>
      <c r="GC307" s="243"/>
      <c r="GD307" s="72"/>
      <c r="GE307" s="72"/>
      <c r="GF307" s="72"/>
      <c r="GG307" s="72"/>
      <c r="GH307" s="72"/>
      <c r="GI307" s="72"/>
      <c r="GJ307" s="72"/>
      <c r="GK307" s="72"/>
      <c r="GL307" s="72"/>
      <c r="GM307" s="72"/>
      <c r="GN307" s="72"/>
      <c r="GO307" s="72"/>
      <c r="GP307" s="72"/>
      <c r="GQ307" s="72"/>
      <c r="GR307" s="339" t="str">
        <f>IF(ISNUMBER(IF307),INDEX($GA$15:$GA$313,MATCH(IF307,$IE$15:$IE$190,0),1),"")</f>
        <v/>
      </c>
      <c r="GS307" s="341" t="str">
        <f t="shared" si="543"/>
        <v/>
      </c>
      <c r="GT307" s="340" t="str">
        <f t="shared" si="544"/>
        <v/>
      </c>
      <c r="GU307" s="72"/>
      <c r="GV307" s="72"/>
      <c r="GW307" s="72"/>
      <c r="GX307" s="72"/>
      <c r="GY307" s="72"/>
      <c r="GZ307" s="71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293">
        <f>IF(HA307&lt;&gt;"",MAX(HN$14:HN306)+1,0)</f>
        <v>0</v>
      </c>
      <c r="HO307" s="293">
        <f>IF(HB307&lt;&gt;"",MAX(HO$14:HO306)+1,0)</f>
        <v>0</v>
      </c>
      <c r="HP307" s="293">
        <f>IF(HC307&lt;&gt;"",MAX(HP$14:HP306)+1,0)</f>
        <v>0</v>
      </c>
      <c r="HQ307" s="293">
        <f>IF(HD307&lt;&gt;"",MAX(HQ$14:HQ306)+1,0)</f>
        <v>0</v>
      </c>
      <c r="HR307" s="293">
        <f>IF(HE307&lt;&gt;"",MAX(HR$14:HR306)+1,0)</f>
        <v>0</v>
      </c>
      <c r="HS307" s="293">
        <f>IF(HF307&lt;&gt;"",MAX(HS$14:HS306)+1,0)</f>
        <v>0</v>
      </c>
      <c r="HT307" s="293">
        <f>IF(HG307&lt;&gt;"",MAX(HT$14:HT306)+1,0)</f>
        <v>0</v>
      </c>
      <c r="HU307" s="293">
        <f>IF(HH307&lt;&gt;"",MAX(HU$14:HU306)+1,0)</f>
        <v>0</v>
      </c>
      <c r="HV307" s="293">
        <f>IF(HI307&lt;&gt;"",MAX(HV$14:HV306)+1,0)</f>
        <v>0</v>
      </c>
      <c r="HW307" s="293">
        <f>IF(HJ307&lt;&gt;"",MAX(HW$14:HW306)+1,0)</f>
        <v>0</v>
      </c>
      <c r="HX307" s="293">
        <f>IF(HK307&lt;&gt;"",MAX(HX$14:HX306)+1,0)</f>
        <v>0</v>
      </c>
      <c r="HY307" s="293">
        <f>IF(HL307&lt;&gt;"",MAX(HY$14:HY306)+1,0)</f>
        <v>0</v>
      </c>
      <c r="HZ307" s="75" t="str">
        <f t="shared" si="545"/>
        <v/>
      </c>
      <c r="IA307" s="75" t="str">
        <f t="shared" si="546"/>
        <v/>
      </c>
      <c r="IB307" s="75" t="str">
        <f t="shared" si="547"/>
        <v/>
      </c>
      <c r="IC307" s="75" t="str">
        <f t="shared" si="548"/>
        <v/>
      </c>
      <c r="ID307" s="395" t="str">
        <f t="shared" si="549"/>
        <v/>
      </c>
      <c r="IE307" s="394">
        <f>IF(ISNUMBER(MATCH(GA307,$IC$15:$IC$313,0)),0,MAX(IE$14:IE306)+1)</f>
        <v>0</v>
      </c>
      <c r="IF307" s="394" t="str">
        <f t="shared" si="550"/>
        <v/>
      </c>
      <c r="IG307" s="383"/>
      <c r="IH307" s="80"/>
      <c r="II307" s="19"/>
      <c r="IJ307" s="282"/>
      <c r="IK307" s="71"/>
      <c r="IL307" s="19"/>
      <c r="IM307" s="19"/>
      <c r="IN307" s="19"/>
      <c r="IO307" s="19"/>
      <c r="IP307" s="19"/>
      <c r="IQ307" s="19"/>
      <c r="IR307" s="19"/>
      <c r="IS307" s="19"/>
      <c r="IT307" s="19"/>
      <c r="IU307" s="19"/>
      <c r="IV307" s="19"/>
      <c r="IW307" s="19"/>
      <c r="IX307" s="19"/>
      <c r="IY307" s="19"/>
      <c r="IZ307" s="19"/>
      <c r="JW307" s="71"/>
      <c r="JX307" s="293" t="str">
        <f>IF(AND(ISNUMBER(JX$14),ISNUMBER(MATCH($IC307,DJ$15:DJ$313,0))),$IC307,"")</f>
        <v/>
      </c>
      <c r="JY307" s="293" t="str">
        <f>IF(AND(ISNUMBER(JY$14),ISNUMBER(MATCH($IC307,DK$15:DK$313,0))),$IC307,"")</f>
        <v/>
      </c>
      <c r="JZ307" s="293" t="str">
        <f>IF(AND(ISNUMBER(JZ$14),ISNUMBER(MATCH($IC307,DL$15:DL$313,0))),$IC307,"")</f>
        <v/>
      </c>
      <c r="KA307" s="293" t="str">
        <f>IF(AND(ISNUMBER(KA$14),ISNUMBER(MATCH($IC307,DM$15:DM$313,0))),$IC307,"")</f>
        <v/>
      </c>
      <c r="KB307" s="293" t="str">
        <f>IF(AND(ISNUMBER(KB$14),ISNUMBER(MATCH($IC307,DN$15:DN$313,0))),$IC307,"")</f>
        <v/>
      </c>
      <c r="KC307" s="293" t="str">
        <f>IF(AND(ISNUMBER(KC$14),ISNUMBER(MATCH($IC307,DO$15:DO$313,0))),$IC307,"")</f>
        <v/>
      </c>
      <c r="KD307" s="293" t="str">
        <f>IF(AND(ISNUMBER(KD$14),ISNUMBER(MATCH($IC307,DP$15:DP$313,0))),$IC307,"")</f>
        <v/>
      </c>
      <c r="KE307" s="293" t="str">
        <f>IF(AND(ISNUMBER(KE$14),ISNUMBER(MATCH($IC307,DQ$15:DQ$313,0))),$IC307,"")</f>
        <v/>
      </c>
      <c r="KF307" s="293" t="str">
        <f>IF(AND(ISNUMBER(KF$14),ISNUMBER(MATCH($IC307,DR$15:DR$313,0))),$IC307,"")</f>
        <v/>
      </c>
      <c r="KG307" s="293" t="str">
        <f>IF(AND(ISNUMBER(KG$14),ISNUMBER(MATCH($IC307,DS$15:DS$313,0))),$IC307,"")</f>
        <v/>
      </c>
      <c r="KH307" s="293" t="str">
        <f>IF(AND(ISNUMBER(KH$14),ISNUMBER(MATCH($IC307,DT$15:DT$313,0))),$IC307,"")</f>
        <v/>
      </c>
      <c r="KI307" s="293" t="str">
        <f>IF(AND(ISNUMBER(KI$14),ISNUMBER(MATCH($IC307,DU$15:DU$313,0))),$IC307,"")</f>
        <v/>
      </c>
      <c r="KJ307" s="293" t="str">
        <f>IF(AND(ISNUMBER(KJ$14),ISNUMBER(MATCH($IC307,DV$15:DV$313,0))),$IC307,"")</f>
        <v/>
      </c>
      <c r="KK307" s="293" t="str">
        <f>IF(AND(ISNUMBER(KK$14),ISNUMBER(MATCH($IC307,DW$15:DW$313,0))),$IC307,"")</f>
        <v/>
      </c>
      <c r="KL307" s="293" t="str">
        <f>IF(AND(ISNUMBER(KL$14),ISNUMBER(MATCH($IC307,DX$15:DX$313,0))),$IC307,"")</f>
        <v/>
      </c>
      <c r="KM307" s="293" t="str">
        <f>IF(AND(ISNUMBER(KM$14),ISNUMBER(MATCH($IC307,DY$15:DY$313,0))),$IC307,"")</f>
        <v/>
      </c>
      <c r="KN307" s="293" t="str">
        <f>IF(AND(ISNUMBER(KN$14),ISNUMBER(MATCH($IC307,DZ$15:DZ$313,0))),$IC307,"")</f>
        <v/>
      </c>
      <c r="KO307" s="293" t="str">
        <f>IF(AND(ISNUMBER(KO$14),ISNUMBER(MATCH($IC307,EA$15:EA$313,0))),$IC307,"")</f>
        <v/>
      </c>
      <c r="KP307" s="293" t="str">
        <f>IF(AND(ISNUMBER(KP$14),ISNUMBER(MATCH($IC307,EB$15:EB$313,0))),$IC307,"")</f>
        <v/>
      </c>
      <c r="KQ307" s="293" t="str">
        <f>IF(AND(ISNUMBER(KQ$14),ISNUMBER(MATCH($IC307,EC$15:EC$313,0))),$IC307,"")</f>
        <v/>
      </c>
      <c r="KR307" s="293" t="str">
        <f>IF(AND(ISNUMBER(KR$14),ISNUMBER(MATCH($IC307,ED$15:ED$313,0))),$IC307,"")</f>
        <v/>
      </c>
      <c r="KS307" s="293" t="str">
        <f>IF(AND(ISNUMBER(KS$14),ISNUMBER(MATCH($IC307,EE$15:EE$313,0))),$IC307,"")</f>
        <v/>
      </c>
      <c r="KT307" s="293" t="str">
        <f>IF(AND(ISNUMBER(KT$14),ISNUMBER(MATCH($IC307,EF$15:EF$313,0))),$IC307,"")</f>
        <v/>
      </c>
      <c r="KU307" s="293" t="str">
        <f>IF(AND(ISNUMBER(KU$14),ISNUMBER(MATCH($IC307,EG$15:EG$313,0))),$IC307,"")</f>
        <v/>
      </c>
      <c r="KV307" s="293" t="str">
        <f>IF(AND(ISNUMBER(KV$14),ISNUMBER(MATCH($IC307,EH$15:EH$313,0))),$IC307,"")</f>
        <v/>
      </c>
      <c r="KW307" s="293" t="str">
        <f>IF(AND(ISNUMBER(KW$14),ISNUMBER(MATCH($IC307,EI$15:EI$313,0))),$IC307,"")</f>
        <v/>
      </c>
      <c r="KX307" s="293" t="str">
        <f>IF(AND(ISNUMBER(KX$14),ISNUMBER(MATCH($IC307,EJ$15:EJ$313,0))),$IC307,"")</f>
        <v/>
      </c>
      <c r="KY307" s="293" t="str">
        <f>IF(AND(ISNUMBER(KY$14),ISNUMBER(MATCH($IC307,EK$15:EK$313,0))),$IC307,"")</f>
        <v/>
      </c>
      <c r="KZ307" s="293"/>
      <c r="LA307" s="293"/>
      <c r="LB307" s="293"/>
      <c r="LC307" s="75">
        <f>COUNTIF(JX307:KY307,"="&amp;IC307)</f>
        <v>0</v>
      </c>
      <c r="LD307" s="71"/>
      <c r="LE307" s="71"/>
      <c r="LF307" s="71"/>
      <c r="LG307" s="71"/>
      <c r="LH307" s="71"/>
      <c r="LI307" s="71"/>
      <c r="LJ307" s="71"/>
      <c r="LK307" s="71"/>
      <c r="LL307" s="71"/>
      <c r="LM307" s="71"/>
      <c r="LN307" s="71"/>
      <c r="LO307" s="71"/>
      <c r="LP307" s="71"/>
      <c r="LQ307" s="71"/>
    </row>
    <row r="308" spans="1:329" ht="6.75" customHeight="1" x14ac:dyDescent="0.25">
      <c r="A308" s="80"/>
      <c r="B308" s="305" t="str">
        <f t="shared" si="551"/>
        <v/>
      </c>
      <c r="C308" s="207"/>
      <c r="D308" s="207"/>
      <c r="E308" s="71"/>
      <c r="F308" s="260"/>
      <c r="G308" s="261"/>
      <c r="H308" s="262"/>
      <c r="I308" s="260"/>
      <c r="J308" s="261"/>
      <c r="K308" s="262"/>
      <c r="L308" s="260"/>
      <c r="M308" s="261"/>
      <c r="N308" s="262"/>
      <c r="O308" s="260"/>
      <c r="P308" s="261"/>
      <c r="Q308" s="262"/>
      <c r="R308" s="260"/>
      <c r="S308" s="261"/>
      <c r="T308" s="262"/>
      <c r="U308" s="260"/>
      <c r="V308" s="261"/>
      <c r="W308" s="262"/>
      <c r="X308" s="260"/>
      <c r="Y308" s="261"/>
      <c r="Z308" s="262"/>
      <c r="AA308" s="260"/>
      <c r="AB308" s="261"/>
      <c r="AC308" s="262"/>
      <c r="AD308" s="260"/>
      <c r="AE308" s="261"/>
      <c r="AF308" s="262"/>
      <c r="AG308" s="260"/>
      <c r="AH308" s="261"/>
      <c r="AI308" s="262"/>
      <c r="AJ308" s="260"/>
      <c r="AK308" s="261"/>
      <c r="AL308" s="262"/>
      <c r="AM308" s="260"/>
      <c r="AN308" s="261"/>
      <c r="AO308" s="262"/>
      <c r="AP308" s="283"/>
      <c r="AQ308" s="356"/>
      <c r="AR308" s="351"/>
      <c r="AS308" s="283"/>
      <c r="AT308" s="356"/>
      <c r="AU308" s="351"/>
      <c r="AV308" s="260"/>
      <c r="AW308" s="261"/>
      <c r="AX308" s="262"/>
      <c r="AY308" s="260"/>
      <c r="AZ308" s="261"/>
      <c r="BA308" s="262"/>
      <c r="BB308" s="260"/>
      <c r="BC308" s="261"/>
      <c r="BD308" s="262"/>
      <c r="BE308" s="260"/>
      <c r="BF308" s="261"/>
      <c r="BG308" s="262"/>
      <c r="BH308" s="260"/>
      <c r="BI308" s="261"/>
      <c r="BJ308" s="262"/>
      <c r="BK308" s="260"/>
      <c r="BL308" s="261"/>
      <c r="BM308" s="262"/>
      <c r="BN308" s="260"/>
      <c r="BO308" s="261"/>
      <c r="BP308" s="262"/>
      <c r="BQ308" s="260"/>
      <c r="BR308" s="261"/>
      <c r="BS308" s="262"/>
      <c r="BT308" s="260"/>
      <c r="BU308" s="261"/>
      <c r="BV308" s="262"/>
      <c r="BW308" s="260"/>
      <c r="BX308" s="261"/>
      <c r="BY308" s="262"/>
      <c r="BZ308" s="260"/>
      <c r="CA308" s="261"/>
      <c r="CB308" s="262"/>
      <c r="CC308" s="260"/>
      <c r="CD308" s="261"/>
      <c r="CE308" s="262"/>
      <c r="CF308" s="376" t="s">
        <v>2</v>
      </c>
      <c r="CG308" s="229"/>
      <c r="CH308" s="230"/>
      <c r="CI308" s="7" t="str">
        <f t="shared" si="457"/>
        <v/>
      </c>
      <c r="CJ308" s="7" t="str">
        <f t="shared" si="458"/>
        <v/>
      </c>
      <c r="CK308" s="7" t="str">
        <f t="shared" si="459"/>
        <v/>
      </c>
      <c r="CL308" s="7" t="str">
        <f t="shared" si="460"/>
        <v/>
      </c>
      <c r="CM308" s="7" t="str">
        <f t="shared" si="461"/>
        <v/>
      </c>
      <c r="CN308" s="7" t="str">
        <f t="shared" si="462"/>
        <v/>
      </c>
      <c r="CO308" s="7" t="str">
        <f t="shared" si="463"/>
        <v/>
      </c>
      <c r="CP308" s="7" t="str">
        <f t="shared" si="464"/>
        <v/>
      </c>
      <c r="CQ308" s="7" t="str">
        <f t="shared" si="465"/>
        <v/>
      </c>
      <c r="CR308" s="7" t="str">
        <f t="shared" si="466"/>
        <v/>
      </c>
      <c r="CS308" s="7" t="str">
        <f t="shared" si="467"/>
        <v/>
      </c>
      <c r="CT308" s="7" t="str">
        <f t="shared" si="468"/>
        <v/>
      </c>
      <c r="CU308" s="7" t="str">
        <f t="shared" si="469"/>
        <v/>
      </c>
      <c r="CV308" s="7" t="str">
        <f t="shared" si="470"/>
        <v/>
      </c>
      <c r="CW308" s="7" t="str">
        <f t="shared" si="471"/>
        <v/>
      </c>
      <c r="CX308" s="7" t="str">
        <f t="shared" si="472"/>
        <v/>
      </c>
      <c r="CY308" s="7" t="str">
        <f t="shared" si="473"/>
        <v/>
      </c>
      <c r="CZ308" s="7" t="str">
        <f t="shared" si="474"/>
        <v/>
      </c>
      <c r="DA308" s="7" t="str">
        <f t="shared" si="475"/>
        <v/>
      </c>
      <c r="DB308" s="7" t="str">
        <f t="shared" si="476"/>
        <v/>
      </c>
      <c r="DC308" s="7" t="str">
        <f t="shared" si="477"/>
        <v/>
      </c>
      <c r="DD308" s="7" t="str">
        <f t="shared" si="478"/>
        <v/>
      </c>
      <c r="DE308" s="7" t="str">
        <f t="shared" si="479"/>
        <v/>
      </c>
      <c r="DF308" s="7" t="str">
        <f t="shared" si="480"/>
        <v/>
      </c>
      <c r="DG308" s="7" t="str">
        <f t="shared" si="481"/>
        <v/>
      </c>
      <c r="DH308" s="7" t="str">
        <f t="shared" si="482"/>
        <v/>
      </c>
      <c r="DI308" s="65" t="s">
        <v>2</v>
      </c>
      <c r="DJ308" s="309" t="str">
        <f t="shared" si="483"/>
        <v>-</v>
      </c>
      <c r="DK308" s="309" t="str">
        <f t="shared" si="484"/>
        <v>-</v>
      </c>
      <c r="DL308" s="309" t="str">
        <f t="shared" si="485"/>
        <v>-</v>
      </c>
      <c r="DM308" s="309" t="str">
        <f t="shared" si="486"/>
        <v>-</v>
      </c>
      <c r="DN308" s="309" t="str">
        <f t="shared" si="487"/>
        <v>-</v>
      </c>
      <c r="DO308" s="309" t="str">
        <f t="shared" si="488"/>
        <v>-</v>
      </c>
      <c r="DP308" s="309" t="str">
        <f t="shared" si="489"/>
        <v>-</v>
      </c>
      <c r="DQ308" s="309" t="str">
        <f t="shared" si="490"/>
        <v>-</v>
      </c>
      <c r="DR308" s="309" t="str">
        <f t="shared" si="491"/>
        <v>-</v>
      </c>
      <c r="DS308" s="309" t="str">
        <f t="shared" si="492"/>
        <v>-</v>
      </c>
      <c r="DT308" s="309" t="str">
        <f t="shared" si="493"/>
        <v>-</v>
      </c>
      <c r="DU308" s="309" t="str">
        <f t="shared" si="494"/>
        <v>-</v>
      </c>
      <c r="DV308" s="309" t="str">
        <f t="shared" si="495"/>
        <v>-</v>
      </c>
      <c r="DW308" s="309" t="str">
        <f t="shared" si="496"/>
        <v>-</v>
      </c>
      <c r="DX308" s="309" t="str">
        <f t="shared" si="497"/>
        <v>-</v>
      </c>
      <c r="DY308" s="309" t="str">
        <f t="shared" si="498"/>
        <v>-</v>
      </c>
      <c r="DZ308" s="309" t="str">
        <f t="shared" si="499"/>
        <v>-</v>
      </c>
      <c r="EA308" s="309" t="str">
        <f t="shared" si="500"/>
        <v>-</v>
      </c>
      <c r="EB308" s="309" t="str">
        <f t="shared" si="501"/>
        <v>-</v>
      </c>
      <c r="EC308" s="309" t="str">
        <f t="shared" si="502"/>
        <v>-</v>
      </c>
      <c r="ED308" s="309" t="str">
        <f t="shared" si="503"/>
        <v>-</v>
      </c>
      <c r="EE308" s="309" t="str">
        <f t="shared" si="504"/>
        <v>-</v>
      </c>
      <c r="EF308" s="309" t="str">
        <f t="shared" si="505"/>
        <v>-</v>
      </c>
      <c r="EG308" s="309" t="str">
        <f t="shared" si="506"/>
        <v>-</v>
      </c>
      <c r="EH308" s="309" t="str">
        <f t="shared" si="507"/>
        <v>-</v>
      </c>
      <c r="EI308" s="309" t="str">
        <f t="shared" si="508"/>
        <v>-</v>
      </c>
      <c r="EJ308" s="7"/>
      <c r="EK308" s="7"/>
      <c r="EL308" s="7"/>
      <c r="EM308" s="34"/>
      <c r="EN308" s="66" t="str">
        <f t="shared" si="509"/>
        <v>-</v>
      </c>
      <c r="EO308" s="66" t="str">
        <f t="shared" si="510"/>
        <v>-</v>
      </c>
      <c r="EP308" s="66" t="str">
        <f t="shared" si="511"/>
        <v>-</v>
      </c>
      <c r="EQ308" s="66" t="str">
        <f t="shared" si="512"/>
        <v>-</v>
      </c>
      <c r="ER308" s="66" t="str">
        <f t="shared" si="513"/>
        <v>-</v>
      </c>
      <c r="ES308" s="66" t="str">
        <f t="shared" si="514"/>
        <v>-</v>
      </c>
      <c r="ET308" s="66" t="str">
        <f t="shared" si="515"/>
        <v>-</v>
      </c>
      <c r="EU308" s="66" t="str">
        <f t="shared" si="516"/>
        <v>-</v>
      </c>
      <c r="EV308" s="66" t="str">
        <f t="shared" si="517"/>
        <v>-</v>
      </c>
      <c r="EW308" s="66" t="str">
        <f t="shared" si="518"/>
        <v>-</v>
      </c>
      <c r="EX308" s="66" t="str">
        <f t="shared" si="519"/>
        <v>-</v>
      </c>
      <c r="EY308" s="66" t="str">
        <f t="shared" si="520"/>
        <v>-</v>
      </c>
      <c r="EZ308" s="66" t="str">
        <f t="shared" si="521"/>
        <v>-</v>
      </c>
      <c r="FA308" s="66" t="str">
        <f t="shared" si="522"/>
        <v>-</v>
      </c>
      <c r="FB308" s="66" t="str">
        <f t="shared" si="523"/>
        <v>-</v>
      </c>
      <c r="FC308" s="66" t="str">
        <f t="shared" si="524"/>
        <v>-</v>
      </c>
      <c r="FD308" s="66" t="str">
        <f t="shared" si="525"/>
        <v>-</v>
      </c>
      <c r="FE308" s="66" t="str">
        <f t="shared" si="526"/>
        <v>-</v>
      </c>
      <c r="FF308" s="66" t="str">
        <f t="shared" si="527"/>
        <v>-</v>
      </c>
      <c r="FG308" s="66" t="str">
        <f t="shared" si="528"/>
        <v>-</v>
      </c>
      <c r="FH308" s="66" t="str">
        <f t="shared" si="529"/>
        <v>-</v>
      </c>
      <c r="FI308" s="66" t="str">
        <f t="shared" si="530"/>
        <v>-</v>
      </c>
      <c r="FJ308" s="66" t="str">
        <f t="shared" si="531"/>
        <v>-</v>
      </c>
      <c r="FK308" s="66" t="str">
        <f t="shared" si="532"/>
        <v>-</v>
      </c>
      <c r="FL308" s="66" t="str">
        <f t="shared" si="533"/>
        <v>-</v>
      </c>
      <c r="FM308" s="66" t="str">
        <f t="shared" si="534"/>
        <v>-</v>
      </c>
      <c r="FN308" s="7"/>
      <c r="FO308" s="7"/>
      <c r="FP308" s="7"/>
      <c r="FQ308" s="97"/>
      <c r="FR308" s="71"/>
      <c r="FS308" s="7">
        <f>IF(ISNUMBER(INDEX($CI$15:$DI$314,$B308,GC$5)),MAX(FS$14:FS307)+1,0)</f>
        <v>0</v>
      </c>
      <c r="FT308" s="7" t="str">
        <f t="shared" si="535"/>
        <v/>
      </c>
      <c r="FU308" s="7" t="str">
        <f t="shared" si="536"/>
        <v/>
      </c>
      <c r="FV308" s="291" t="str">
        <f t="shared" si="537"/>
        <v/>
      </c>
      <c r="FW308" s="291" t="str">
        <f t="shared" si="552"/>
        <v/>
      </c>
      <c r="FX308" s="291"/>
      <c r="FY308" s="85" t="str">
        <f t="shared" si="539"/>
        <v/>
      </c>
      <c r="FZ308" s="338" t="str">
        <f t="shared" si="540"/>
        <v/>
      </c>
      <c r="GA308" s="316" t="str">
        <f t="shared" si="541"/>
        <v/>
      </c>
      <c r="GB308" s="28" t="str">
        <f t="shared" si="553"/>
        <v/>
      </c>
      <c r="GC308" s="243"/>
      <c r="GD308" s="72"/>
      <c r="GE308" s="72"/>
      <c r="GF308" s="72"/>
      <c r="GG308" s="72"/>
      <c r="GH308" s="72"/>
      <c r="GI308" s="72"/>
      <c r="GJ308" s="72"/>
      <c r="GK308" s="72"/>
      <c r="GL308" s="72"/>
      <c r="GM308" s="72"/>
      <c r="GN308" s="72"/>
      <c r="GO308" s="72"/>
      <c r="GP308" s="72"/>
      <c r="GQ308" s="72"/>
      <c r="GR308" s="339" t="str">
        <f>IF(ISNUMBER(IF308),INDEX($GA$15:$GA$313,MATCH(IF308,$IE$15:$IE$190,0),1),"")</f>
        <v/>
      </c>
      <c r="GS308" s="341" t="str">
        <f t="shared" si="543"/>
        <v/>
      </c>
      <c r="GT308" s="340" t="str">
        <f t="shared" si="544"/>
        <v/>
      </c>
      <c r="GU308" s="72"/>
      <c r="GV308" s="72"/>
      <c r="GW308" s="72"/>
      <c r="GX308" s="72"/>
      <c r="GY308" s="72"/>
      <c r="GZ308" s="71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293">
        <f>IF(HA308&lt;&gt;"",MAX(HN$14:HN307)+1,0)</f>
        <v>0</v>
      </c>
      <c r="HO308" s="293">
        <f>IF(HB308&lt;&gt;"",MAX(HO$14:HO307)+1,0)</f>
        <v>0</v>
      </c>
      <c r="HP308" s="293">
        <f>IF(HC308&lt;&gt;"",MAX(HP$14:HP307)+1,0)</f>
        <v>0</v>
      </c>
      <c r="HQ308" s="293">
        <f>IF(HD308&lt;&gt;"",MAX(HQ$14:HQ307)+1,0)</f>
        <v>0</v>
      </c>
      <c r="HR308" s="293">
        <f>IF(HE308&lt;&gt;"",MAX(HR$14:HR307)+1,0)</f>
        <v>0</v>
      </c>
      <c r="HS308" s="293">
        <f>IF(HF308&lt;&gt;"",MAX(HS$14:HS307)+1,0)</f>
        <v>0</v>
      </c>
      <c r="HT308" s="293">
        <f>IF(HG308&lt;&gt;"",MAX(HT$14:HT307)+1,0)</f>
        <v>0</v>
      </c>
      <c r="HU308" s="293">
        <f>IF(HH308&lt;&gt;"",MAX(HU$14:HU307)+1,0)</f>
        <v>0</v>
      </c>
      <c r="HV308" s="293">
        <f>IF(HI308&lt;&gt;"",MAX(HV$14:HV307)+1,0)</f>
        <v>0</v>
      </c>
      <c r="HW308" s="293">
        <f>IF(HJ308&lt;&gt;"",MAX(HW$14:HW307)+1,0)</f>
        <v>0</v>
      </c>
      <c r="HX308" s="293">
        <f>IF(HK308&lt;&gt;"",MAX(HX$14:HX307)+1,0)</f>
        <v>0</v>
      </c>
      <c r="HY308" s="293">
        <f>IF(HL308&lt;&gt;"",MAX(HY$14:HY307)+1,0)</f>
        <v>0</v>
      </c>
      <c r="HZ308" s="75" t="str">
        <f t="shared" si="545"/>
        <v/>
      </c>
      <c r="IA308" s="75" t="str">
        <f t="shared" si="546"/>
        <v/>
      </c>
      <c r="IB308" s="75" t="str">
        <f t="shared" si="547"/>
        <v/>
      </c>
      <c r="IC308" s="75" t="str">
        <f t="shared" si="548"/>
        <v/>
      </c>
      <c r="ID308" s="395" t="str">
        <f t="shared" si="549"/>
        <v/>
      </c>
      <c r="IE308" s="394">
        <f>IF(ISNUMBER(MATCH(GA308,$IC$15:$IC$313,0)),0,MAX(IE$14:IE307)+1)</f>
        <v>0</v>
      </c>
      <c r="IF308" s="394" t="str">
        <f t="shared" si="550"/>
        <v/>
      </c>
      <c r="IG308" s="383"/>
      <c r="IH308" s="80"/>
      <c r="II308" s="19"/>
      <c r="IJ308" s="282"/>
      <c r="IK308" s="71"/>
      <c r="IL308" s="19"/>
      <c r="IM308" s="19"/>
      <c r="IN308" s="19"/>
      <c r="IO308" s="19"/>
      <c r="IP308" s="19"/>
      <c r="IQ308" s="19"/>
      <c r="IR308" s="19"/>
      <c r="IS308" s="19"/>
      <c r="IT308" s="19"/>
      <c r="IU308" s="19"/>
      <c r="IV308" s="19"/>
      <c r="IW308" s="19"/>
      <c r="IX308" s="19"/>
      <c r="IY308" s="19"/>
      <c r="IZ308" s="19"/>
      <c r="JW308" s="71"/>
      <c r="JX308" s="293" t="str">
        <f>IF(AND(ISNUMBER(JX$14),ISNUMBER(MATCH($IC308,DJ$15:DJ$313,0))),$IC308,"")</f>
        <v/>
      </c>
      <c r="JY308" s="293" t="str">
        <f>IF(AND(ISNUMBER(JY$14),ISNUMBER(MATCH($IC308,DK$15:DK$313,0))),$IC308,"")</f>
        <v/>
      </c>
      <c r="JZ308" s="293" t="str">
        <f>IF(AND(ISNUMBER(JZ$14),ISNUMBER(MATCH($IC308,DL$15:DL$313,0))),$IC308,"")</f>
        <v/>
      </c>
      <c r="KA308" s="293" t="str">
        <f>IF(AND(ISNUMBER(KA$14),ISNUMBER(MATCH($IC308,DM$15:DM$313,0))),$IC308,"")</f>
        <v/>
      </c>
      <c r="KB308" s="293" t="str">
        <f>IF(AND(ISNUMBER(KB$14),ISNUMBER(MATCH($IC308,DN$15:DN$313,0))),$IC308,"")</f>
        <v/>
      </c>
      <c r="KC308" s="293" t="str">
        <f>IF(AND(ISNUMBER(KC$14),ISNUMBER(MATCH($IC308,DO$15:DO$313,0))),$IC308,"")</f>
        <v/>
      </c>
      <c r="KD308" s="293" t="str">
        <f>IF(AND(ISNUMBER(KD$14),ISNUMBER(MATCH($IC308,DP$15:DP$313,0))),$IC308,"")</f>
        <v/>
      </c>
      <c r="KE308" s="293" t="str">
        <f>IF(AND(ISNUMBER(KE$14),ISNUMBER(MATCH($IC308,DQ$15:DQ$313,0))),$IC308,"")</f>
        <v/>
      </c>
      <c r="KF308" s="293" t="str">
        <f>IF(AND(ISNUMBER(KF$14),ISNUMBER(MATCH($IC308,DR$15:DR$313,0))),$IC308,"")</f>
        <v/>
      </c>
      <c r="KG308" s="293" t="str">
        <f>IF(AND(ISNUMBER(KG$14),ISNUMBER(MATCH($IC308,DS$15:DS$313,0))),$IC308,"")</f>
        <v/>
      </c>
      <c r="KH308" s="293" t="str">
        <f>IF(AND(ISNUMBER(KH$14),ISNUMBER(MATCH($IC308,DT$15:DT$313,0))),$IC308,"")</f>
        <v/>
      </c>
      <c r="KI308" s="293" t="str">
        <f>IF(AND(ISNUMBER(KI$14),ISNUMBER(MATCH($IC308,DU$15:DU$313,0))),$IC308,"")</f>
        <v/>
      </c>
      <c r="KJ308" s="293" t="str">
        <f>IF(AND(ISNUMBER(KJ$14),ISNUMBER(MATCH($IC308,DV$15:DV$313,0))),$IC308,"")</f>
        <v/>
      </c>
      <c r="KK308" s="293" t="str">
        <f>IF(AND(ISNUMBER(KK$14),ISNUMBER(MATCH($IC308,DW$15:DW$313,0))),$IC308,"")</f>
        <v/>
      </c>
      <c r="KL308" s="293" t="str">
        <f>IF(AND(ISNUMBER(KL$14),ISNUMBER(MATCH($IC308,DX$15:DX$313,0))),$IC308,"")</f>
        <v/>
      </c>
      <c r="KM308" s="293" t="str">
        <f>IF(AND(ISNUMBER(KM$14),ISNUMBER(MATCH($IC308,DY$15:DY$313,0))),$IC308,"")</f>
        <v/>
      </c>
      <c r="KN308" s="293" t="str">
        <f>IF(AND(ISNUMBER(KN$14),ISNUMBER(MATCH($IC308,DZ$15:DZ$313,0))),$IC308,"")</f>
        <v/>
      </c>
      <c r="KO308" s="293" t="str">
        <f>IF(AND(ISNUMBER(KO$14),ISNUMBER(MATCH($IC308,EA$15:EA$313,0))),$IC308,"")</f>
        <v/>
      </c>
      <c r="KP308" s="293" t="str">
        <f>IF(AND(ISNUMBER(KP$14),ISNUMBER(MATCH($IC308,EB$15:EB$313,0))),$IC308,"")</f>
        <v/>
      </c>
      <c r="KQ308" s="293" t="str">
        <f>IF(AND(ISNUMBER(KQ$14),ISNUMBER(MATCH($IC308,EC$15:EC$313,0))),$IC308,"")</f>
        <v/>
      </c>
      <c r="KR308" s="293" t="str">
        <f>IF(AND(ISNUMBER(KR$14),ISNUMBER(MATCH($IC308,ED$15:ED$313,0))),$IC308,"")</f>
        <v/>
      </c>
      <c r="KS308" s="293" t="str">
        <f>IF(AND(ISNUMBER(KS$14),ISNUMBER(MATCH($IC308,EE$15:EE$313,0))),$IC308,"")</f>
        <v/>
      </c>
      <c r="KT308" s="293" t="str">
        <f>IF(AND(ISNUMBER(KT$14),ISNUMBER(MATCH($IC308,EF$15:EF$313,0))),$IC308,"")</f>
        <v/>
      </c>
      <c r="KU308" s="293" t="str">
        <f>IF(AND(ISNUMBER(KU$14),ISNUMBER(MATCH($IC308,EG$15:EG$313,0))),$IC308,"")</f>
        <v/>
      </c>
      <c r="KV308" s="293" t="str">
        <f>IF(AND(ISNUMBER(KV$14),ISNUMBER(MATCH($IC308,EH$15:EH$313,0))),$IC308,"")</f>
        <v/>
      </c>
      <c r="KW308" s="293" t="str">
        <f>IF(AND(ISNUMBER(KW$14),ISNUMBER(MATCH($IC308,EI$15:EI$313,0))),$IC308,"")</f>
        <v/>
      </c>
      <c r="KX308" s="293" t="str">
        <f>IF(AND(ISNUMBER(KX$14),ISNUMBER(MATCH($IC308,EJ$15:EJ$313,0))),$IC308,"")</f>
        <v/>
      </c>
      <c r="KY308" s="293" t="str">
        <f>IF(AND(ISNUMBER(KY$14),ISNUMBER(MATCH($IC308,EK$15:EK$313,0))),$IC308,"")</f>
        <v/>
      </c>
      <c r="KZ308" s="293"/>
      <c r="LA308" s="293"/>
      <c r="LB308" s="293"/>
      <c r="LC308" s="75">
        <f>COUNTIF(JX308:KY308,"="&amp;IC308)</f>
        <v>0</v>
      </c>
      <c r="LD308" s="71"/>
      <c r="LE308" s="71"/>
      <c r="LF308" s="71"/>
      <c r="LG308" s="71"/>
      <c r="LH308" s="71"/>
      <c r="LI308" s="71"/>
      <c r="LJ308" s="71"/>
      <c r="LK308" s="71"/>
      <c r="LL308" s="71"/>
      <c r="LM308" s="71"/>
      <c r="LN308" s="71"/>
      <c r="LO308" s="71"/>
      <c r="LP308" s="71"/>
      <c r="LQ308" s="71"/>
    </row>
    <row r="309" spans="1:329" ht="6.75" customHeight="1" x14ac:dyDescent="0.25">
      <c r="A309" s="80"/>
      <c r="B309" s="305" t="str">
        <f t="shared" si="551"/>
        <v/>
      </c>
      <c r="C309" s="207"/>
      <c r="D309" s="207"/>
      <c r="E309" s="71"/>
      <c r="F309" s="260"/>
      <c r="G309" s="261"/>
      <c r="H309" s="262"/>
      <c r="I309" s="260"/>
      <c r="J309" s="261"/>
      <c r="K309" s="262"/>
      <c r="L309" s="260"/>
      <c r="M309" s="261"/>
      <c r="N309" s="262"/>
      <c r="O309" s="260"/>
      <c r="P309" s="261"/>
      <c r="Q309" s="262"/>
      <c r="R309" s="260"/>
      <c r="S309" s="261"/>
      <c r="T309" s="262"/>
      <c r="U309" s="260"/>
      <c r="V309" s="261"/>
      <c r="W309" s="262"/>
      <c r="X309" s="260"/>
      <c r="Y309" s="261"/>
      <c r="Z309" s="262"/>
      <c r="AA309" s="260"/>
      <c r="AB309" s="261"/>
      <c r="AC309" s="262"/>
      <c r="AD309" s="260"/>
      <c r="AE309" s="261"/>
      <c r="AF309" s="262"/>
      <c r="AG309" s="260"/>
      <c r="AH309" s="261"/>
      <c r="AI309" s="262"/>
      <c r="AJ309" s="260"/>
      <c r="AK309" s="261"/>
      <c r="AL309" s="262"/>
      <c r="AM309" s="260"/>
      <c r="AN309" s="261"/>
      <c r="AO309" s="262"/>
      <c r="AP309" s="283"/>
      <c r="AQ309" s="356"/>
      <c r="AR309" s="351"/>
      <c r="AS309" s="283"/>
      <c r="AT309" s="356"/>
      <c r="AU309" s="351"/>
      <c r="AV309" s="260"/>
      <c r="AW309" s="261"/>
      <c r="AX309" s="262"/>
      <c r="AY309" s="260"/>
      <c r="AZ309" s="261"/>
      <c r="BA309" s="262"/>
      <c r="BB309" s="260"/>
      <c r="BC309" s="261"/>
      <c r="BD309" s="262"/>
      <c r="BE309" s="260"/>
      <c r="BF309" s="261"/>
      <c r="BG309" s="262"/>
      <c r="BH309" s="260"/>
      <c r="BI309" s="261"/>
      <c r="BJ309" s="262"/>
      <c r="BK309" s="260"/>
      <c r="BL309" s="261"/>
      <c r="BM309" s="262"/>
      <c r="BN309" s="260"/>
      <c r="BO309" s="261"/>
      <c r="BP309" s="262"/>
      <c r="BQ309" s="260"/>
      <c r="BR309" s="261"/>
      <c r="BS309" s="262"/>
      <c r="BT309" s="260"/>
      <c r="BU309" s="261"/>
      <c r="BV309" s="262"/>
      <c r="BW309" s="260"/>
      <c r="BX309" s="261"/>
      <c r="BY309" s="262"/>
      <c r="BZ309" s="260"/>
      <c r="CA309" s="261"/>
      <c r="CB309" s="262"/>
      <c r="CC309" s="260"/>
      <c r="CD309" s="261"/>
      <c r="CE309" s="262"/>
      <c r="CF309" s="376" t="s">
        <v>2</v>
      </c>
      <c r="CG309" s="229"/>
      <c r="CH309" s="230"/>
      <c r="CI309" s="7" t="str">
        <f t="shared" si="457"/>
        <v/>
      </c>
      <c r="CJ309" s="7" t="str">
        <f t="shared" si="458"/>
        <v/>
      </c>
      <c r="CK309" s="7" t="str">
        <f t="shared" si="459"/>
        <v/>
      </c>
      <c r="CL309" s="7" t="str">
        <f t="shared" si="460"/>
        <v/>
      </c>
      <c r="CM309" s="7" t="str">
        <f t="shared" si="461"/>
        <v/>
      </c>
      <c r="CN309" s="7" t="str">
        <f t="shared" si="462"/>
        <v/>
      </c>
      <c r="CO309" s="7" t="str">
        <f t="shared" si="463"/>
        <v/>
      </c>
      <c r="CP309" s="7" t="str">
        <f t="shared" si="464"/>
        <v/>
      </c>
      <c r="CQ309" s="7" t="str">
        <f t="shared" si="465"/>
        <v/>
      </c>
      <c r="CR309" s="7" t="str">
        <f t="shared" si="466"/>
        <v/>
      </c>
      <c r="CS309" s="7" t="str">
        <f t="shared" si="467"/>
        <v/>
      </c>
      <c r="CT309" s="7" t="str">
        <f t="shared" si="468"/>
        <v/>
      </c>
      <c r="CU309" s="7" t="str">
        <f t="shared" si="469"/>
        <v/>
      </c>
      <c r="CV309" s="7" t="str">
        <f t="shared" si="470"/>
        <v/>
      </c>
      <c r="CW309" s="7" t="str">
        <f t="shared" si="471"/>
        <v/>
      </c>
      <c r="CX309" s="7" t="str">
        <f t="shared" si="472"/>
        <v/>
      </c>
      <c r="CY309" s="7" t="str">
        <f t="shared" si="473"/>
        <v/>
      </c>
      <c r="CZ309" s="7" t="str">
        <f t="shared" si="474"/>
        <v/>
      </c>
      <c r="DA309" s="7" t="str">
        <f t="shared" si="475"/>
        <v/>
      </c>
      <c r="DB309" s="7" t="str">
        <f t="shared" si="476"/>
        <v/>
      </c>
      <c r="DC309" s="7" t="str">
        <f t="shared" si="477"/>
        <v/>
      </c>
      <c r="DD309" s="7" t="str">
        <f t="shared" si="478"/>
        <v/>
      </c>
      <c r="DE309" s="7" t="str">
        <f t="shared" si="479"/>
        <v/>
      </c>
      <c r="DF309" s="7" t="str">
        <f t="shared" si="480"/>
        <v/>
      </c>
      <c r="DG309" s="7" t="str">
        <f t="shared" si="481"/>
        <v/>
      </c>
      <c r="DH309" s="7" t="str">
        <f t="shared" si="482"/>
        <v/>
      </c>
      <c r="DI309" s="65" t="s">
        <v>2</v>
      </c>
      <c r="DJ309" s="309" t="str">
        <f t="shared" si="483"/>
        <v>-</v>
      </c>
      <c r="DK309" s="309" t="str">
        <f t="shared" si="484"/>
        <v>-</v>
      </c>
      <c r="DL309" s="309" t="str">
        <f t="shared" si="485"/>
        <v>-</v>
      </c>
      <c r="DM309" s="309" t="str">
        <f t="shared" si="486"/>
        <v>-</v>
      </c>
      <c r="DN309" s="309" t="str">
        <f t="shared" si="487"/>
        <v>-</v>
      </c>
      <c r="DO309" s="309" t="str">
        <f t="shared" si="488"/>
        <v>-</v>
      </c>
      <c r="DP309" s="309" t="str">
        <f t="shared" si="489"/>
        <v>-</v>
      </c>
      <c r="DQ309" s="309" t="str">
        <f t="shared" si="490"/>
        <v>-</v>
      </c>
      <c r="DR309" s="309" t="str">
        <f t="shared" si="491"/>
        <v>-</v>
      </c>
      <c r="DS309" s="309" t="str">
        <f t="shared" si="492"/>
        <v>-</v>
      </c>
      <c r="DT309" s="309" t="str">
        <f t="shared" si="493"/>
        <v>-</v>
      </c>
      <c r="DU309" s="309" t="str">
        <f t="shared" si="494"/>
        <v>-</v>
      </c>
      <c r="DV309" s="309" t="str">
        <f t="shared" si="495"/>
        <v>-</v>
      </c>
      <c r="DW309" s="309" t="str">
        <f t="shared" si="496"/>
        <v>-</v>
      </c>
      <c r="DX309" s="309" t="str">
        <f t="shared" si="497"/>
        <v>-</v>
      </c>
      <c r="DY309" s="309" t="str">
        <f t="shared" si="498"/>
        <v>-</v>
      </c>
      <c r="DZ309" s="309" t="str">
        <f t="shared" si="499"/>
        <v>-</v>
      </c>
      <c r="EA309" s="309" t="str">
        <f t="shared" si="500"/>
        <v>-</v>
      </c>
      <c r="EB309" s="309" t="str">
        <f t="shared" si="501"/>
        <v>-</v>
      </c>
      <c r="EC309" s="309" t="str">
        <f t="shared" si="502"/>
        <v>-</v>
      </c>
      <c r="ED309" s="309" t="str">
        <f t="shared" si="503"/>
        <v>-</v>
      </c>
      <c r="EE309" s="309" t="str">
        <f t="shared" si="504"/>
        <v>-</v>
      </c>
      <c r="EF309" s="309" t="str">
        <f t="shared" si="505"/>
        <v>-</v>
      </c>
      <c r="EG309" s="309" t="str">
        <f t="shared" si="506"/>
        <v>-</v>
      </c>
      <c r="EH309" s="309" t="str">
        <f t="shared" si="507"/>
        <v>-</v>
      </c>
      <c r="EI309" s="309" t="str">
        <f t="shared" si="508"/>
        <v>-</v>
      </c>
      <c r="EJ309" s="7"/>
      <c r="EK309" s="7"/>
      <c r="EL309" s="7"/>
      <c r="EM309" s="34"/>
      <c r="EN309" s="66" t="str">
        <f t="shared" si="509"/>
        <v>-</v>
      </c>
      <c r="EO309" s="66" t="str">
        <f t="shared" si="510"/>
        <v>-</v>
      </c>
      <c r="EP309" s="66" t="str">
        <f t="shared" si="511"/>
        <v>-</v>
      </c>
      <c r="EQ309" s="66" t="str">
        <f t="shared" si="512"/>
        <v>-</v>
      </c>
      <c r="ER309" s="66" t="str">
        <f t="shared" si="513"/>
        <v>-</v>
      </c>
      <c r="ES309" s="66" t="str">
        <f t="shared" si="514"/>
        <v>-</v>
      </c>
      <c r="ET309" s="66" t="str">
        <f t="shared" si="515"/>
        <v>-</v>
      </c>
      <c r="EU309" s="66" t="str">
        <f t="shared" si="516"/>
        <v>-</v>
      </c>
      <c r="EV309" s="66" t="str">
        <f t="shared" si="517"/>
        <v>-</v>
      </c>
      <c r="EW309" s="66" t="str">
        <f t="shared" si="518"/>
        <v>-</v>
      </c>
      <c r="EX309" s="66" t="str">
        <f t="shared" si="519"/>
        <v>-</v>
      </c>
      <c r="EY309" s="66" t="str">
        <f t="shared" si="520"/>
        <v>-</v>
      </c>
      <c r="EZ309" s="66" t="str">
        <f t="shared" si="521"/>
        <v>-</v>
      </c>
      <c r="FA309" s="66" t="str">
        <f t="shared" si="522"/>
        <v>-</v>
      </c>
      <c r="FB309" s="66" t="str">
        <f t="shared" si="523"/>
        <v>-</v>
      </c>
      <c r="FC309" s="66" t="str">
        <f t="shared" si="524"/>
        <v>-</v>
      </c>
      <c r="FD309" s="66" t="str">
        <f t="shared" si="525"/>
        <v>-</v>
      </c>
      <c r="FE309" s="66" t="str">
        <f t="shared" si="526"/>
        <v>-</v>
      </c>
      <c r="FF309" s="66" t="str">
        <f t="shared" si="527"/>
        <v>-</v>
      </c>
      <c r="FG309" s="66" t="str">
        <f t="shared" si="528"/>
        <v>-</v>
      </c>
      <c r="FH309" s="66" t="str">
        <f t="shared" si="529"/>
        <v>-</v>
      </c>
      <c r="FI309" s="66" t="str">
        <f t="shared" si="530"/>
        <v>-</v>
      </c>
      <c r="FJ309" s="66" t="str">
        <f t="shared" si="531"/>
        <v>-</v>
      </c>
      <c r="FK309" s="66" t="str">
        <f t="shared" si="532"/>
        <v>-</v>
      </c>
      <c r="FL309" s="66" t="str">
        <f t="shared" si="533"/>
        <v>-</v>
      </c>
      <c r="FM309" s="66" t="str">
        <f t="shared" si="534"/>
        <v>-</v>
      </c>
      <c r="FN309" s="7"/>
      <c r="FO309" s="7"/>
      <c r="FP309" s="7"/>
      <c r="FQ309" s="97"/>
      <c r="FR309" s="71"/>
      <c r="FS309" s="7">
        <f>IF(ISNUMBER(INDEX($CI$15:$DI$314,$B309,GC$5)),MAX(FS$14:FS308)+1,0)</f>
        <v>0</v>
      </c>
      <c r="FT309" s="7" t="str">
        <f t="shared" si="535"/>
        <v/>
      </c>
      <c r="FU309" s="7" t="str">
        <f t="shared" si="536"/>
        <v/>
      </c>
      <c r="FV309" s="291" t="str">
        <f t="shared" si="537"/>
        <v/>
      </c>
      <c r="FW309" s="291" t="str">
        <f t="shared" si="552"/>
        <v/>
      </c>
      <c r="FX309" s="291"/>
      <c r="FY309" s="85" t="str">
        <f t="shared" si="539"/>
        <v/>
      </c>
      <c r="FZ309" s="338" t="str">
        <f t="shared" si="540"/>
        <v/>
      </c>
      <c r="GA309" s="316" t="str">
        <f t="shared" si="541"/>
        <v/>
      </c>
      <c r="GB309" s="28" t="str">
        <f t="shared" si="553"/>
        <v/>
      </c>
      <c r="GC309" s="243"/>
      <c r="GD309" s="72"/>
      <c r="GE309" s="72"/>
      <c r="GF309" s="72"/>
      <c r="GG309" s="72"/>
      <c r="GH309" s="72"/>
      <c r="GI309" s="72"/>
      <c r="GJ309" s="72"/>
      <c r="GK309" s="72"/>
      <c r="GL309" s="72"/>
      <c r="GM309" s="72"/>
      <c r="GN309" s="72"/>
      <c r="GO309" s="72"/>
      <c r="GP309" s="72"/>
      <c r="GQ309" s="72"/>
      <c r="GR309" s="339" t="str">
        <f>IF(ISNUMBER(IF309),INDEX($GA$15:$GA$313,MATCH(IF309,$IE$15:$IE$190,0),1),"")</f>
        <v/>
      </c>
      <c r="GS309" s="341" t="str">
        <f t="shared" si="543"/>
        <v/>
      </c>
      <c r="GT309" s="340" t="str">
        <f t="shared" si="544"/>
        <v/>
      </c>
      <c r="GU309" s="72"/>
      <c r="GV309" s="72"/>
      <c r="GW309" s="72"/>
      <c r="GX309" s="72"/>
      <c r="GY309" s="72"/>
      <c r="GZ309" s="71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293">
        <f>IF(HA309&lt;&gt;"",MAX(HN$14:HN308)+1,0)</f>
        <v>0</v>
      </c>
      <c r="HO309" s="293">
        <f>IF(HB309&lt;&gt;"",MAX(HO$14:HO308)+1,0)</f>
        <v>0</v>
      </c>
      <c r="HP309" s="293">
        <f>IF(HC309&lt;&gt;"",MAX(HP$14:HP308)+1,0)</f>
        <v>0</v>
      </c>
      <c r="HQ309" s="293">
        <f>IF(HD309&lt;&gt;"",MAX(HQ$14:HQ308)+1,0)</f>
        <v>0</v>
      </c>
      <c r="HR309" s="293">
        <f>IF(HE309&lt;&gt;"",MAX(HR$14:HR308)+1,0)</f>
        <v>0</v>
      </c>
      <c r="HS309" s="293">
        <f>IF(HF309&lt;&gt;"",MAX(HS$14:HS308)+1,0)</f>
        <v>0</v>
      </c>
      <c r="HT309" s="293">
        <f>IF(HG309&lt;&gt;"",MAX(HT$14:HT308)+1,0)</f>
        <v>0</v>
      </c>
      <c r="HU309" s="293">
        <f>IF(HH309&lt;&gt;"",MAX(HU$14:HU308)+1,0)</f>
        <v>0</v>
      </c>
      <c r="HV309" s="293">
        <f>IF(HI309&lt;&gt;"",MAX(HV$14:HV308)+1,0)</f>
        <v>0</v>
      </c>
      <c r="HW309" s="293">
        <f>IF(HJ309&lt;&gt;"",MAX(HW$14:HW308)+1,0)</f>
        <v>0</v>
      </c>
      <c r="HX309" s="293">
        <f>IF(HK309&lt;&gt;"",MAX(HX$14:HX308)+1,0)</f>
        <v>0</v>
      </c>
      <c r="HY309" s="293">
        <f>IF(HL309&lt;&gt;"",MAX(HY$14:HY308)+1,0)</f>
        <v>0</v>
      </c>
      <c r="HZ309" s="75" t="str">
        <f t="shared" si="545"/>
        <v/>
      </c>
      <c r="IA309" s="75" t="str">
        <f t="shared" si="546"/>
        <v/>
      </c>
      <c r="IB309" s="75" t="str">
        <f t="shared" si="547"/>
        <v/>
      </c>
      <c r="IC309" s="75" t="str">
        <f t="shared" si="548"/>
        <v/>
      </c>
      <c r="ID309" s="395" t="str">
        <f t="shared" si="549"/>
        <v/>
      </c>
      <c r="IE309" s="394">
        <f>IF(ISNUMBER(MATCH(GA309,$IC$15:$IC$313,0)),0,MAX(IE$14:IE308)+1)</f>
        <v>0</v>
      </c>
      <c r="IF309" s="394" t="str">
        <f t="shared" si="550"/>
        <v/>
      </c>
      <c r="IG309" s="383"/>
      <c r="IH309" s="80"/>
      <c r="II309" s="19"/>
      <c r="IJ309" s="282"/>
      <c r="IK309" s="71"/>
      <c r="IL309" s="19"/>
      <c r="IM309" s="19"/>
      <c r="IN309" s="19"/>
      <c r="IO309" s="19"/>
      <c r="IP309" s="19"/>
      <c r="IQ309" s="19"/>
      <c r="IR309" s="19"/>
      <c r="IS309" s="19"/>
      <c r="IT309" s="19"/>
      <c r="IU309" s="19"/>
      <c r="IV309" s="19"/>
      <c r="IW309" s="19"/>
      <c r="IX309" s="19"/>
      <c r="IY309" s="19"/>
      <c r="IZ309" s="19"/>
      <c r="JW309" s="71"/>
      <c r="JX309" s="293" t="str">
        <f>IF(AND(ISNUMBER(JX$14),ISNUMBER(MATCH($IC309,DJ$15:DJ$313,0))),$IC309,"")</f>
        <v/>
      </c>
      <c r="JY309" s="293" t="str">
        <f>IF(AND(ISNUMBER(JY$14),ISNUMBER(MATCH($IC309,DK$15:DK$313,0))),$IC309,"")</f>
        <v/>
      </c>
      <c r="JZ309" s="293" t="str">
        <f>IF(AND(ISNUMBER(JZ$14),ISNUMBER(MATCH($IC309,DL$15:DL$313,0))),$IC309,"")</f>
        <v/>
      </c>
      <c r="KA309" s="293" t="str">
        <f>IF(AND(ISNUMBER(KA$14),ISNUMBER(MATCH($IC309,DM$15:DM$313,0))),$IC309,"")</f>
        <v/>
      </c>
      <c r="KB309" s="293" t="str">
        <f>IF(AND(ISNUMBER(KB$14),ISNUMBER(MATCH($IC309,DN$15:DN$313,0))),$IC309,"")</f>
        <v/>
      </c>
      <c r="KC309" s="293" t="str">
        <f>IF(AND(ISNUMBER(KC$14),ISNUMBER(MATCH($IC309,DO$15:DO$313,0))),$IC309,"")</f>
        <v/>
      </c>
      <c r="KD309" s="293" t="str">
        <f>IF(AND(ISNUMBER(KD$14),ISNUMBER(MATCH($IC309,DP$15:DP$313,0))),$IC309,"")</f>
        <v/>
      </c>
      <c r="KE309" s="293" t="str">
        <f>IF(AND(ISNUMBER(KE$14),ISNUMBER(MATCH($IC309,DQ$15:DQ$313,0))),$IC309,"")</f>
        <v/>
      </c>
      <c r="KF309" s="293" t="str">
        <f>IF(AND(ISNUMBER(KF$14),ISNUMBER(MATCH($IC309,DR$15:DR$313,0))),$IC309,"")</f>
        <v/>
      </c>
      <c r="KG309" s="293" t="str">
        <f>IF(AND(ISNUMBER(KG$14),ISNUMBER(MATCH($IC309,DS$15:DS$313,0))),$IC309,"")</f>
        <v/>
      </c>
      <c r="KH309" s="293" t="str">
        <f>IF(AND(ISNUMBER(KH$14),ISNUMBER(MATCH($IC309,DT$15:DT$313,0))),$IC309,"")</f>
        <v/>
      </c>
      <c r="KI309" s="293" t="str">
        <f>IF(AND(ISNUMBER(KI$14),ISNUMBER(MATCH($IC309,DU$15:DU$313,0))),$IC309,"")</f>
        <v/>
      </c>
      <c r="KJ309" s="293" t="str">
        <f>IF(AND(ISNUMBER(KJ$14),ISNUMBER(MATCH($IC309,DV$15:DV$313,0))),$IC309,"")</f>
        <v/>
      </c>
      <c r="KK309" s="293" t="str">
        <f>IF(AND(ISNUMBER(KK$14),ISNUMBER(MATCH($IC309,DW$15:DW$313,0))),$IC309,"")</f>
        <v/>
      </c>
      <c r="KL309" s="293" t="str">
        <f>IF(AND(ISNUMBER(KL$14),ISNUMBER(MATCH($IC309,DX$15:DX$313,0))),$IC309,"")</f>
        <v/>
      </c>
      <c r="KM309" s="293" t="str">
        <f>IF(AND(ISNUMBER(KM$14),ISNUMBER(MATCH($IC309,DY$15:DY$313,0))),$IC309,"")</f>
        <v/>
      </c>
      <c r="KN309" s="293" t="str">
        <f>IF(AND(ISNUMBER(KN$14),ISNUMBER(MATCH($IC309,DZ$15:DZ$313,0))),$IC309,"")</f>
        <v/>
      </c>
      <c r="KO309" s="293" t="str">
        <f>IF(AND(ISNUMBER(KO$14),ISNUMBER(MATCH($IC309,EA$15:EA$313,0))),$IC309,"")</f>
        <v/>
      </c>
      <c r="KP309" s="293" t="str">
        <f>IF(AND(ISNUMBER(KP$14),ISNUMBER(MATCH($IC309,EB$15:EB$313,0))),$IC309,"")</f>
        <v/>
      </c>
      <c r="KQ309" s="293" t="str">
        <f>IF(AND(ISNUMBER(KQ$14),ISNUMBER(MATCH($IC309,EC$15:EC$313,0))),$IC309,"")</f>
        <v/>
      </c>
      <c r="KR309" s="293" t="str">
        <f>IF(AND(ISNUMBER(KR$14),ISNUMBER(MATCH($IC309,ED$15:ED$313,0))),$IC309,"")</f>
        <v/>
      </c>
      <c r="KS309" s="293" t="str">
        <f>IF(AND(ISNUMBER(KS$14),ISNUMBER(MATCH($IC309,EE$15:EE$313,0))),$IC309,"")</f>
        <v/>
      </c>
      <c r="KT309" s="293" t="str">
        <f>IF(AND(ISNUMBER(KT$14),ISNUMBER(MATCH($IC309,EF$15:EF$313,0))),$IC309,"")</f>
        <v/>
      </c>
      <c r="KU309" s="293" t="str">
        <f>IF(AND(ISNUMBER(KU$14),ISNUMBER(MATCH($IC309,EG$15:EG$313,0))),$IC309,"")</f>
        <v/>
      </c>
      <c r="KV309" s="293" t="str">
        <f>IF(AND(ISNUMBER(KV$14),ISNUMBER(MATCH($IC309,EH$15:EH$313,0))),$IC309,"")</f>
        <v/>
      </c>
      <c r="KW309" s="293" t="str">
        <f>IF(AND(ISNUMBER(KW$14),ISNUMBER(MATCH($IC309,EI$15:EI$313,0))),$IC309,"")</f>
        <v/>
      </c>
      <c r="KX309" s="293" t="str">
        <f>IF(AND(ISNUMBER(KX$14),ISNUMBER(MATCH($IC309,EJ$15:EJ$313,0))),$IC309,"")</f>
        <v/>
      </c>
      <c r="KY309" s="293" t="str">
        <f>IF(AND(ISNUMBER(KY$14),ISNUMBER(MATCH($IC309,EK$15:EK$313,0))),$IC309,"")</f>
        <v/>
      </c>
      <c r="KZ309" s="293"/>
      <c r="LA309" s="293"/>
      <c r="LB309" s="293"/>
      <c r="LC309" s="75">
        <f>COUNTIF(JX309:KY309,"="&amp;IC309)</f>
        <v>0</v>
      </c>
      <c r="LD309" s="71"/>
      <c r="LE309" s="71"/>
      <c r="LF309" s="71"/>
      <c r="LG309" s="71"/>
      <c r="LH309" s="71"/>
      <c r="LI309" s="71"/>
      <c r="LJ309" s="71"/>
      <c r="LK309" s="71"/>
      <c r="LL309" s="71"/>
      <c r="LM309" s="71"/>
      <c r="LN309" s="71"/>
      <c r="LO309" s="71"/>
      <c r="LP309" s="71"/>
      <c r="LQ309" s="71"/>
    </row>
    <row r="310" spans="1:329" ht="6.75" customHeight="1" x14ac:dyDescent="0.25">
      <c r="A310" s="80"/>
      <c r="B310" s="305" t="str">
        <f t="shared" si="551"/>
        <v/>
      </c>
      <c r="C310" s="207"/>
      <c r="D310" s="207"/>
      <c r="E310" s="71"/>
      <c r="F310" s="260"/>
      <c r="G310" s="261"/>
      <c r="H310" s="262"/>
      <c r="I310" s="260"/>
      <c r="J310" s="261"/>
      <c r="K310" s="262"/>
      <c r="L310" s="260"/>
      <c r="M310" s="261"/>
      <c r="N310" s="262"/>
      <c r="O310" s="260"/>
      <c r="P310" s="261"/>
      <c r="Q310" s="262"/>
      <c r="R310" s="260"/>
      <c r="S310" s="261"/>
      <c r="T310" s="262"/>
      <c r="U310" s="260"/>
      <c r="V310" s="261"/>
      <c r="W310" s="262"/>
      <c r="X310" s="260"/>
      <c r="Y310" s="261"/>
      <c r="Z310" s="262"/>
      <c r="AA310" s="260"/>
      <c r="AB310" s="261"/>
      <c r="AC310" s="262"/>
      <c r="AD310" s="260"/>
      <c r="AE310" s="261"/>
      <c r="AF310" s="262"/>
      <c r="AG310" s="260"/>
      <c r="AH310" s="261"/>
      <c r="AI310" s="262"/>
      <c r="AJ310" s="260"/>
      <c r="AK310" s="261"/>
      <c r="AL310" s="262"/>
      <c r="AM310" s="260"/>
      <c r="AN310" s="261"/>
      <c r="AO310" s="262"/>
      <c r="AP310" s="283"/>
      <c r="AQ310" s="356"/>
      <c r="AR310" s="351"/>
      <c r="AS310" s="283"/>
      <c r="AT310" s="356"/>
      <c r="AU310" s="351"/>
      <c r="AV310" s="260"/>
      <c r="AW310" s="261"/>
      <c r="AX310" s="262"/>
      <c r="AY310" s="260"/>
      <c r="AZ310" s="261"/>
      <c r="BA310" s="262"/>
      <c r="BB310" s="260"/>
      <c r="BC310" s="261"/>
      <c r="BD310" s="262"/>
      <c r="BE310" s="260"/>
      <c r="BF310" s="261"/>
      <c r="BG310" s="262"/>
      <c r="BH310" s="260"/>
      <c r="BI310" s="261"/>
      <c r="BJ310" s="262"/>
      <c r="BK310" s="260"/>
      <c r="BL310" s="261"/>
      <c r="BM310" s="262"/>
      <c r="BN310" s="260"/>
      <c r="BO310" s="261"/>
      <c r="BP310" s="262"/>
      <c r="BQ310" s="260"/>
      <c r="BR310" s="261"/>
      <c r="BS310" s="262"/>
      <c r="BT310" s="260"/>
      <c r="BU310" s="261"/>
      <c r="BV310" s="262"/>
      <c r="BW310" s="260"/>
      <c r="BX310" s="261"/>
      <c r="BY310" s="262"/>
      <c r="BZ310" s="260"/>
      <c r="CA310" s="261"/>
      <c r="CB310" s="262"/>
      <c r="CC310" s="260"/>
      <c r="CD310" s="261"/>
      <c r="CE310" s="262"/>
      <c r="CF310" s="376" t="s">
        <v>2</v>
      </c>
      <c r="CG310" s="229"/>
      <c r="CH310" s="230"/>
      <c r="CI310" s="7" t="str">
        <f t="shared" si="457"/>
        <v/>
      </c>
      <c r="CJ310" s="7" t="str">
        <f t="shared" si="458"/>
        <v/>
      </c>
      <c r="CK310" s="7" t="str">
        <f t="shared" si="459"/>
        <v/>
      </c>
      <c r="CL310" s="7" t="str">
        <f t="shared" si="460"/>
        <v/>
      </c>
      <c r="CM310" s="7" t="str">
        <f t="shared" si="461"/>
        <v/>
      </c>
      <c r="CN310" s="7" t="str">
        <f t="shared" si="462"/>
        <v/>
      </c>
      <c r="CO310" s="7" t="str">
        <f t="shared" si="463"/>
        <v/>
      </c>
      <c r="CP310" s="7" t="str">
        <f t="shared" si="464"/>
        <v/>
      </c>
      <c r="CQ310" s="7" t="str">
        <f t="shared" si="465"/>
        <v/>
      </c>
      <c r="CR310" s="7" t="str">
        <f t="shared" si="466"/>
        <v/>
      </c>
      <c r="CS310" s="7" t="str">
        <f t="shared" si="467"/>
        <v/>
      </c>
      <c r="CT310" s="7" t="str">
        <f t="shared" si="468"/>
        <v/>
      </c>
      <c r="CU310" s="7" t="str">
        <f t="shared" si="469"/>
        <v/>
      </c>
      <c r="CV310" s="7" t="str">
        <f t="shared" si="470"/>
        <v/>
      </c>
      <c r="CW310" s="7" t="str">
        <f t="shared" si="471"/>
        <v/>
      </c>
      <c r="CX310" s="7" t="str">
        <f t="shared" si="472"/>
        <v/>
      </c>
      <c r="CY310" s="7" t="str">
        <f t="shared" si="473"/>
        <v/>
      </c>
      <c r="CZ310" s="7" t="str">
        <f t="shared" si="474"/>
        <v/>
      </c>
      <c r="DA310" s="7" t="str">
        <f t="shared" si="475"/>
        <v/>
      </c>
      <c r="DB310" s="7" t="str">
        <f t="shared" si="476"/>
        <v/>
      </c>
      <c r="DC310" s="7" t="str">
        <f t="shared" si="477"/>
        <v/>
      </c>
      <c r="DD310" s="7" t="str">
        <f t="shared" si="478"/>
        <v/>
      </c>
      <c r="DE310" s="7" t="str">
        <f t="shared" si="479"/>
        <v/>
      </c>
      <c r="DF310" s="7" t="str">
        <f t="shared" si="480"/>
        <v/>
      </c>
      <c r="DG310" s="7" t="str">
        <f t="shared" si="481"/>
        <v/>
      </c>
      <c r="DH310" s="7" t="str">
        <f t="shared" si="482"/>
        <v/>
      </c>
      <c r="DI310" s="65" t="s">
        <v>2</v>
      </c>
      <c r="DJ310" s="309" t="str">
        <f t="shared" si="483"/>
        <v>-</v>
      </c>
      <c r="DK310" s="309" t="str">
        <f t="shared" si="484"/>
        <v>-</v>
      </c>
      <c r="DL310" s="309" t="str">
        <f t="shared" si="485"/>
        <v>-</v>
      </c>
      <c r="DM310" s="309" t="str">
        <f t="shared" si="486"/>
        <v>-</v>
      </c>
      <c r="DN310" s="309" t="str">
        <f t="shared" si="487"/>
        <v>-</v>
      </c>
      <c r="DO310" s="309" t="str">
        <f t="shared" si="488"/>
        <v>-</v>
      </c>
      <c r="DP310" s="309" t="str">
        <f t="shared" si="489"/>
        <v>-</v>
      </c>
      <c r="DQ310" s="309" t="str">
        <f t="shared" si="490"/>
        <v>-</v>
      </c>
      <c r="DR310" s="309" t="str">
        <f t="shared" si="491"/>
        <v>-</v>
      </c>
      <c r="DS310" s="309" t="str">
        <f t="shared" si="492"/>
        <v>-</v>
      </c>
      <c r="DT310" s="309" t="str">
        <f t="shared" si="493"/>
        <v>-</v>
      </c>
      <c r="DU310" s="309" t="str">
        <f t="shared" si="494"/>
        <v>-</v>
      </c>
      <c r="DV310" s="309" t="str">
        <f t="shared" si="495"/>
        <v>-</v>
      </c>
      <c r="DW310" s="309" t="str">
        <f t="shared" si="496"/>
        <v>-</v>
      </c>
      <c r="DX310" s="309" t="str">
        <f t="shared" si="497"/>
        <v>-</v>
      </c>
      <c r="DY310" s="309" t="str">
        <f t="shared" si="498"/>
        <v>-</v>
      </c>
      <c r="DZ310" s="309" t="str">
        <f t="shared" si="499"/>
        <v>-</v>
      </c>
      <c r="EA310" s="309" t="str">
        <f t="shared" si="500"/>
        <v>-</v>
      </c>
      <c r="EB310" s="309" t="str">
        <f t="shared" si="501"/>
        <v>-</v>
      </c>
      <c r="EC310" s="309" t="str">
        <f t="shared" si="502"/>
        <v>-</v>
      </c>
      <c r="ED310" s="309" t="str">
        <f t="shared" si="503"/>
        <v>-</v>
      </c>
      <c r="EE310" s="309" t="str">
        <f t="shared" si="504"/>
        <v>-</v>
      </c>
      <c r="EF310" s="309" t="str">
        <f t="shared" si="505"/>
        <v>-</v>
      </c>
      <c r="EG310" s="309" t="str">
        <f t="shared" si="506"/>
        <v>-</v>
      </c>
      <c r="EH310" s="309" t="str">
        <f t="shared" si="507"/>
        <v>-</v>
      </c>
      <c r="EI310" s="309" t="str">
        <f t="shared" si="508"/>
        <v>-</v>
      </c>
      <c r="EJ310" s="7"/>
      <c r="EK310" s="7"/>
      <c r="EL310" s="7"/>
      <c r="EM310" s="34"/>
      <c r="EN310" s="66" t="str">
        <f t="shared" si="509"/>
        <v>-</v>
      </c>
      <c r="EO310" s="66" t="str">
        <f t="shared" si="510"/>
        <v>-</v>
      </c>
      <c r="EP310" s="66" t="str">
        <f t="shared" si="511"/>
        <v>-</v>
      </c>
      <c r="EQ310" s="66" t="str">
        <f t="shared" si="512"/>
        <v>-</v>
      </c>
      <c r="ER310" s="66" t="str">
        <f t="shared" si="513"/>
        <v>-</v>
      </c>
      <c r="ES310" s="66" t="str">
        <f t="shared" si="514"/>
        <v>-</v>
      </c>
      <c r="ET310" s="66" t="str">
        <f t="shared" si="515"/>
        <v>-</v>
      </c>
      <c r="EU310" s="66" t="str">
        <f t="shared" si="516"/>
        <v>-</v>
      </c>
      <c r="EV310" s="66" t="str">
        <f t="shared" si="517"/>
        <v>-</v>
      </c>
      <c r="EW310" s="66" t="str">
        <f t="shared" si="518"/>
        <v>-</v>
      </c>
      <c r="EX310" s="66" t="str">
        <f t="shared" si="519"/>
        <v>-</v>
      </c>
      <c r="EY310" s="66" t="str">
        <f t="shared" si="520"/>
        <v>-</v>
      </c>
      <c r="EZ310" s="66" t="str">
        <f t="shared" si="521"/>
        <v>-</v>
      </c>
      <c r="FA310" s="66" t="str">
        <f t="shared" si="522"/>
        <v>-</v>
      </c>
      <c r="FB310" s="66" t="str">
        <f t="shared" si="523"/>
        <v>-</v>
      </c>
      <c r="FC310" s="66" t="str">
        <f t="shared" si="524"/>
        <v>-</v>
      </c>
      <c r="FD310" s="66" t="str">
        <f t="shared" si="525"/>
        <v>-</v>
      </c>
      <c r="FE310" s="66" t="str">
        <f t="shared" si="526"/>
        <v>-</v>
      </c>
      <c r="FF310" s="66" t="str">
        <f t="shared" si="527"/>
        <v>-</v>
      </c>
      <c r="FG310" s="66" t="str">
        <f t="shared" si="528"/>
        <v>-</v>
      </c>
      <c r="FH310" s="66" t="str">
        <f t="shared" si="529"/>
        <v>-</v>
      </c>
      <c r="FI310" s="66" t="str">
        <f t="shared" si="530"/>
        <v>-</v>
      </c>
      <c r="FJ310" s="66" t="str">
        <f t="shared" si="531"/>
        <v>-</v>
      </c>
      <c r="FK310" s="66" t="str">
        <f t="shared" si="532"/>
        <v>-</v>
      </c>
      <c r="FL310" s="66" t="str">
        <f t="shared" si="533"/>
        <v>-</v>
      </c>
      <c r="FM310" s="66" t="str">
        <f t="shared" si="534"/>
        <v>-</v>
      </c>
      <c r="FN310" s="7"/>
      <c r="FO310" s="7"/>
      <c r="FP310" s="7"/>
      <c r="FQ310" s="97"/>
      <c r="FR310" s="71"/>
      <c r="FS310" s="7">
        <f>IF(ISNUMBER(INDEX($CI$15:$DI$314,$B310,GC$5)),MAX(FS$14:FS309)+1,0)</f>
        <v>0</v>
      </c>
      <c r="FT310" s="7" t="str">
        <f t="shared" si="535"/>
        <v/>
      </c>
      <c r="FU310" s="7" t="str">
        <f t="shared" si="536"/>
        <v/>
      </c>
      <c r="FV310" s="291" t="str">
        <f t="shared" si="537"/>
        <v/>
      </c>
      <c r="FW310" s="291" t="str">
        <f t="shared" si="552"/>
        <v/>
      </c>
      <c r="FX310" s="291"/>
      <c r="FY310" s="85" t="str">
        <f t="shared" si="539"/>
        <v/>
      </c>
      <c r="FZ310" s="338" t="str">
        <f t="shared" si="540"/>
        <v/>
      </c>
      <c r="GA310" s="316" t="str">
        <f t="shared" si="541"/>
        <v/>
      </c>
      <c r="GB310" s="28" t="str">
        <f t="shared" si="553"/>
        <v/>
      </c>
      <c r="GC310" s="243"/>
      <c r="GD310" s="72"/>
      <c r="GE310" s="72"/>
      <c r="GF310" s="72"/>
      <c r="GG310" s="72"/>
      <c r="GH310" s="72"/>
      <c r="GI310" s="72"/>
      <c r="GJ310" s="72"/>
      <c r="GK310" s="72"/>
      <c r="GL310" s="72"/>
      <c r="GM310" s="72"/>
      <c r="GN310" s="72"/>
      <c r="GO310" s="72"/>
      <c r="GP310" s="72"/>
      <c r="GQ310" s="72"/>
      <c r="GR310" s="339" t="str">
        <f>IF(ISNUMBER(IF310),INDEX($GA$15:$GA$313,MATCH(IF310,$IE$15:$IE$190,0),1),"")</f>
        <v/>
      </c>
      <c r="GS310" s="341" t="str">
        <f t="shared" si="543"/>
        <v/>
      </c>
      <c r="GT310" s="340" t="str">
        <f t="shared" si="544"/>
        <v/>
      </c>
      <c r="GU310" s="72"/>
      <c r="GV310" s="72"/>
      <c r="GW310" s="72"/>
      <c r="GX310" s="72"/>
      <c r="GY310" s="72"/>
      <c r="GZ310" s="71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293">
        <f>IF(HA310&lt;&gt;"",MAX(HN$14:HN309)+1,0)</f>
        <v>0</v>
      </c>
      <c r="HO310" s="293">
        <f>IF(HB310&lt;&gt;"",MAX(HO$14:HO309)+1,0)</f>
        <v>0</v>
      </c>
      <c r="HP310" s="293">
        <f>IF(HC310&lt;&gt;"",MAX(HP$14:HP309)+1,0)</f>
        <v>0</v>
      </c>
      <c r="HQ310" s="293">
        <f>IF(HD310&lt;&gt;"",MAX(HQ$14:HQ309)+1,0)</f>
        <v>0</v>
      </c>
      <c r="HR310" s="293">
        <f>IF(HE310&lt;&gt;"",MAX(HR$14:HR309)+1,0)</f>
        <v>0</v>
      </c>
      <c r="HS310" s="293">
        <f>IF(HF310&lt;&gt;"",MAX(HS$14:HS309)+1,0)</f>
        <v>0</v>
      </c>
      <c r="HT310" s="293">
        <f>IF(HG310&lt;&gt;"",MAX(HT$14:HT309)+1,0)</f>
        <v>0</v>
      </c>
      <c r="HU310" s="293">
        <f>IF(HH310&lt;&gt;"",MAX(HU$14:HU309)+1,0)</f>
        <v>0</v>
      </c>
      <c r="HV310" s="293">
        <f>IF(HI310&lt;&gt;"",MAX(HV$14:HV309)+1,0)</f>
        <v>0</v>
      </c>
      <c r="HW310" s="293">
        <f>IF(HJ310&lt;&gt;"",MAX(HW$14:HW309)+1,0)</f>
        <v>0</v>
      </c>
      <c r="HX310" s="293">
        <f>IF(HK310&lt;&gt;"",MAX(HX$14:HX309)+1,0)</f>
        <v>0</v>
      </c>
      <c r="HY310" s="293">
        <f>IF(HL310&lt;&gt;"",MAX(HY$14:HY309)+1,0)</f>
        <v>0</v>
      </c>
      <c r="HZ310" s="75" t="str">
        <f t="shared" si="545"/>
        <v/>
      </c>
      <c r="IA310" s="75" t="str">
        <f t="shared" si="546"/>
        <v/>
      </c>
      <c r="IB310" s="75" t="str">
        <f t="shared" si="547"/>
        <v/>
      </c>
      <c r="IC310" s="75" t="str">
        <f t="shared" si="548"/>
        <v/>
      </c>
      <c r="ID310" s="395" t="str">
        <f t="shared" si="549"/>
        <v/>
      </c>
      <c r="IE310" s="394">
        <f>IF(ISNUMBER(MATCH(GA310,$IC$15:$IC$313,0)),0,MAX(IE$14:IE309)+1)</f>
        <v>0</v>
      </c>
      <c r="IF310" s="394" t="str">
        <f t="shared" si="550"/>
        <v/>
      </c>
      <c r="IG310" s="383"/>
      <c r="IH310" s="80"/>
      <c r="II310" s="19"/>
      <c r="IJ310" s="282"/>
      <c r="IK310" s="71"/>
      <c r="IL310" s="19"/>
      <c r="IM310" s="19"/>
      <c r="IN310" s="19"/>
      <c r="IO310" s="19"/>
      <c r="IP310" s="19"/>
      <c r="IQ310" s="19"/>
      <c r="IR310" s="19"/>
      <c r="IS310" s="19"/>
      <c r="IT310" s="19"/>
      <c r="IU310" s="19"/>
      <c r="IV310" s="19"/>
      <c r="IW310" s="19"/>
      <c r="IX310" s="19"/>
      <c r="IY310" s="19"/>
      <c r="IZ310" s="19"/>
      <c r="JW310" s="71"/>
      <c r="JX310" s="293" t="str">
        <f>IF(AND(ISNUMBER(JX$14),ISNUMBER(MATCH($IC310,DJ$15:DJ$313,0))),$IC310,"")</f>
        <v/>
      </c>
      <c r="JY310" s="293" t="str">
        <f>IF(AND(ISNUMBER(JY$14),ISNUMBER(MATCH($IC310,DK$15:DK$313,0))),$IC310,"")</f>
        <v/>
      </c>
      <c r="JZ310" s="293" t="str">
        <f>IF(AND(ISNUMBER(JZ$14),ISNUMBER(MATCH($IC310,DL$15:DL$313,0))),$IC310,"")</f>
        <v/>
      </c>
      <c r="KA310" s="293" t="str">
        <f>IF(AND(ISNUMBER(KA$14),ISNUMBER(MATCH($IC310,DM$15:DM$313,0))),$IC310,"")</f>
        <v/>
      </c>
      <c r="KB310" s="293" t="str">
        <f>IF(AND(ISNUMBER(KB$14),ISNUMBER(MATCH($IC310,DN$15:DN$313,0))),$IC310,"")</f>
        <v/>
      </c>
      <c r="KC310" s="293" t="str">
        <f>IF(AND(ISNUMBER(KC$14),ISNUMBER(MATCH($IC310,DO$15:DO$313,0))),$IC310,"")</f>
        <v/>
      </c>
      <c r="KD310" s="293" t="str">
        <f>IF(AND(ISNUMBER(KD$14),ISNUMBER(MATCH($IC310,DP$15:DP$313,0))),$IC310,"")</f>
        <v/>
      </c>
      <c r="KE310" s="293" t="str">
        <f>IF(AND(ISNUMBER(KE$14),ISNUMBER(MATCH($IC310,DQ$15:DQ$313,0))),$IC310,"")</f>
        <v/>
      </c>
      <c r="KF310" s="293" t="str">
        <f>IF(AND(ISNUMBER(KF$14),ISNUMBER(MATCH($IC310,DR$15:DR$313,0))),$IC310,"")</f>
        <v/>
      </c>
      <c r="KG310" s="293" t="str">
        <f>IF(AND(ISNUMBER(KG$14),ISNUMBER(MATCH($IC310,DS$15:DS$313,0))),$IC310,"")</f>
        <v/>
      </c>
      <c r="KH310" s="293" t="str">
        <f>IF(AND(ISNUMBER(KH$14),ISNUMBER(MATCH($IC310,DT$15:DT$313,0))),$IC310,"")</f>
        <v/>
      </c>
      <c r="KI310" s="293" t="str">
        <f>IF(AND(ISNUMBER(KI$14),ISNUMBER(MATCH($IC310,DU$15:DU$313,0))),$IC310,"")</f>
        <v/>
      </c>
      <c r="KJ310" s="293" t="str">
        <f>IF(AND(ISNUMBER(KJ$14),ISNUMBER(MATCH($IC310,DV$15:DV$313,0))),$IC310,"")</f>
        <v/>
      </c>
      <c r="KK310" s="293" t="str">
        <f>IF(AND(ISNUMBER(KK$14),ISNUMBER(MATCH($IC310,DW$15:DW$313,0))),$IC310,"")</f>
        <v/>
      </c>
      <c r="KL310" s="293" t="str">
        <f>IF(AND(ISNUMBER(KL$14),ISNUMBER(MATCH($IC310,DX$15:DX$313,0))),$IC310,"")</f>
        <v/>
      </c>
      <c r="KM310" s="293" t="str">
        <f>IF(AND(ISNUMBER(KM$14),ISNUMBER(MATCH($IC310,DY$15:DY$313,0))),$IC310,"")</f>
        <v/>
      </c>
      <c r="KN310" s="293" t="str">
        <f>IF(AND(ISNUMBER(KN$14),ISNUMBER(MATCH($IC310,DZ$15:DZ$313,0))),$IC310,"")</f>
        <v/>
      </c>
      <c r="KO310" s="293" t="str">
        <f>IF(AND(ISNUMBER(KO$14),ISNUMBER(MATCH($IC310,EA$15:EA$313,0))),$IC310,"")</f>
        <v/>
      </c>
      <c r="KP310" s="293" t="str">
        <f>IF(AND(ISNUMBER(KP$14),ISNUMBER(MATCH($IC310,EB$15:EB$313,0))),$IC310,"")</f>
        <v/>
      </c>
      <c r="KQ310" s="293" t="str">
        <f>IF(AND(ISNUMBER(KQ$14),ISNUMBER(MATCH($IC310,EC$15:EC$313,0))),$IC310,"")</f>
        <v/>
      </c>
      <c r="KR310" s="293" t="str">
        <f>IF(AND(ISNUMBER(KR$14),ISNUMBER(MATCH($IC310,ED$15:ED$313,0))),$IC310,"")</f>
        <v/>
      </c>
      <c r="KS310" s="293" t="str">
        <f>IF(AND(ISNUMBER(KS$14),ISNUMBER(MATCH($IC310,EE$15:EE$313,0))),$IC310,"")</f>
        <v/>
      </c>
      <c r="KT310" s="293" t="str">
        <f>IF(AND(ISNUMBER(KT$14),ISNUMBER(MATCH($IC310,EF$15:EF$313,0))),$IC310,"")</f>
        <v/>
      </c>
      <c r="KU310" s="293" t="str">
        <f>IF(AND(ISNUMBER(KU$14),ISNUMBER(MATCH($IC310,EG$15:EG$313,0))),$IC310,"")</f>
        <v/>
      </c>
      <c r="KV310" s="293" t="str">
        <f>IF(AND(ISNUMBER(KV$14),ISNUMBER(MATCH($IC310,EH$15:EH$313,0))),$IC310,"")</f>
        <v/>
      </c>
      <c r="KW310" s="293" t="str">
        <f>IF(AND(ISNUMBER(KW$14),ISNUMBER(MATCH($IC310,EI$15:EI$313,0))),$IC310,"")</f>
        <v/>
      </c>
      <c r="KX310" s="293" t="str">
        <f>IF(AND(ISNUMBER(KX$14),ISNUMBER(MATCH($IC310,EJ$15:EJ$313,0))),$IC310,"")</f>
        <v/>
      </c>
      <c r="KY310" s="293" t="str">
        <f>IF(AND(ISNUMBER(KY$14),ISNUMBER(MATCH($IC310,EK$15:EK$313,0))),$IC310,"")</f>
        <v/>
      </c>
      <c r="KZ310" s="293"/>
      <c r="LA310" s="293"/>
      <c r="LB310" s="293"/>
      <c r="LC310" s="75">
        <f>COUNTIF(JX310:KY310,"="&amp;IC310)</f>
        <v>0</v>
      </c>
      <c r="LD310" s="71"/>
      <c r="LE310" s="71"/>
      <c r="LF310" s="71"/>
      <c r="LG310" s="71"/>
      <c r="LH310" s="71"/>
      <c r="LI310" s="71"/>
      <c r="LJ310" s="71"/>
      <c r="LK310" s="71"/>
      <c r="LL310" s="71"/>
      <c r="LM310" s="71"/>
      <c r="LN310" s="71"/>
      <c r="LO310" s="71"/>
      <c r="LP310" s="71"/>
      <c r="LQ310" s="71"/>
    </row>
    <row r="311" spans="1:329" ht="6.75" customHeight="1" x14ac:dyDescent="0.25">
      <c r="A311" s="80"/>
      <c r="B311" s="305" t="str">
        <f t="shared" si="551"/>
        <v/>
      </c>
      <c r="C311" s="207"/>
      <c r="D311" s="207"/>
      <c r="E311" s="71"/>
      <c r="F311" s="260"/>
      <c r="G311" s="261"/>
      <c r="H311" s="262"/>
      <c r="I311" s="260"/>
      <c r="J311" s="261"/>
      <c r="K311" s="262"/>
      <c r="L311" s="260"/>
      <c r="M311" s="261"/>
      <c r="N311" s="262"/>
      <c r="O311" s="260"/>
      <c r="P311" s="261"/>
      <c r="Q311" s="262"/>
      <c r="R311" s="260"/>
      <c r="S311" s="261"/>
      <c r="T311" s="262"/>
      <c r="U311" s="260"/>
      <c r="V311" s="261"/>
      <c r="W311" s="262"/>
      <c r="X311" s="260"/>
      <c r="Y311" s="261"/>
      <c r="Z311" s="262"/>
      <c r="AA311" s="260"/>
      <c r="AB311" s="261"/>
      <c r="AC311" s="262"/>
      <c r="AD311" s="260"/>
      <c r="AE311" s="261"/>
      <c r="AF311" s="262"/>
      <c r="AG311" s="260"/>
      <c r="AH311" s="261"/>
      <c r="AI311" s="262"/>
      <c r="AJ311" s="260"/>
      <c r="AK311" s="261"/>
      <c r="AL311" s="262"/>
      <c r="AM311" s="260"/>
      <c r="AN311" s="261"/>
      <c r="AO311" s="262"/>
      <c r="AP311" s="283"/>
      <c r="AQ311" s="356"/>
      <c r="AR311" s="351"/>
      <c r="AS311" s="283"/>
      <c r="AT311" s="356"/>
      <c r="AU311" s="351"/>
      <c r="AV311" s="260"/>
      <c r="AW311" s="261"/>
      <c r="AX311" s="262"/>
      <c r="AY311" s="260"/>
      <c r="AZ311" s="261"/>
      <c r="BA311" s="262"/>
      <c r="BB311" s="260"/>
      <c r="BC311" s="261"/>
      <c r="BD311" s="262"/>
      <c r="BE311" s="260"/>
      <c r="BF311" s="261"/>
      <c r="BG311" s="262"/>
      <c r="BH311" s="260"/>
      <c r="BI311" s="261"/>
      <c r="BJ311" s="262"/>
      <c r="BK311" s="260"/>
      <c r="BL311" s="261"/>
      <c r="BM311" s="262"/>
      <c r="BN311" s="260"/>
      <c r="BO311" s="261"/>
      <c r="BP311" s="262"/>
      <c r="BQ311" s="260"/>
      <c r="BR311" s="261"/>
      <c r="BS311" s="262"/>
      <c r="BT311" s="260"/>
      <c r="BU311" s="261"/>
      <c r="BV311" s="262"/>
      <c r="BW311" s="260"/>
      <c r="BX311" s="261"/>
      <c r="BY311" s="262"/>
      <c r="BZ311" s="260"/>
      <c r="CA311" s="261"/>
      <c r="CB311" s="262"/>
      <c r="CC311" s="260"/>
      <c r="CD311" s="261"/>
      <c r="CE311" s="262"/>
      <c r="CF311" s="376" t="s">
        <v>2</v>
      </c>
      <c r="CG311" s="229"/>
      <c r="CH311" s="230"/>
      <c r="CI311" s="7" t="str">
        <f t="shared" si="457"/>
        <v/>
      </c>
      <c r="CJ311" s="7" t="str">
        <f t="shared" si="458"/>
        <v/>
      </c>
      <c r="CK311" s="7" t="str">
        <f t="shared" si="459"/>
        <v/>
      </c>
      <c r="CL311" s="7" t="str">
        <f t="shared" si="460"/>
        <v/>
      </c>
      <c r="CM311" s="7" t="str">
        <f t="shared" si="461"/>
        <v/>
      </c>
      <c r="CN311" s="7" t="str">
        <f t="shared" si="462"/>
        <v/>
      </c>
      <c r="CO311" s="7" t="str">
        <f t="shared" si="463"/>
        <v/>
      </c>
      <c r="CP311" s="7" t="str">
        <f t="shared" si="464"/>
        <v/>
      </c>
      <c r="CQ311" s="7" t="str">
        <f t="shared" si="465"/>
        <v/>
      </c>
      <c r="CR311" s="7" t="str">
        <f t="shared" si="466"/>
        <v/>
      </c>
      <c r="CS311" s="7" t="str">
        <f t="shared" si="467"/>
        <v/>
      </c>
      <c r="CT311" s="7" t="str">
        <f t="shared" si="468"/>
        <v/>
      </c>
      <c r="CU311" s="7" t="str">
        <f t="shared" si="469"/>
        <v/>
      </c>
      <c r="CV311" s="7" t="str">
        <f t="shared" si="470"/>
        <v/>
      </c>
      <c r="CW311" s="7" t="str">
        <f t="shared" si="471"/>
        <v/>
      </c>
      <c r="CX311" s="7" t="str">
        <f t="shared" si="472"/>
        <v/>
      </c>
      <c r="CY311" s="7" t="str">
        <f t="shared" si="473"/>
        <v/>
      </c>
      <c r="CZ311" s="7" t="str">
        <f t="shared" si="474"/>
        <v/>
      </c>
      <c r="DA311" s="7" t="str">
        <f t="shared" si="475"/>
        <v/>
      </c>
      <c r="DB311" s="7" t="str">
        <f t="shared" si="476"/>
        <v/>
      </c>
      <c r="DC311" s="7" t="str">
        <f t="shared" si="477"/>
        <v/>
      </c>
      <c r="DD311" s="7" t="str">
        <f t="shared" si="478"/>
        <v/>
      </c>
      <c r="DE311" s="7" t="str">
        <f t="shared" si="479"/>
        <v/>
      </c>
      <c r="DF311" s="7" t="str">
        <f t="shared" si="480"/>
        <v/>
      </c>
      <c r="DG311" s="7" t="str">
        <f t="shared" si="481"/>
        <v/>
      </c>
      <c r="DH311" s="7" t="str">
        <f t="shared" si="482"/>
        <v/>
      </c>
      <c r="DI311" s="65" t="s">
        <v>2</v>
      </c>
      <c r="DJ311" s="309" t="str">
        <f t="shared" si="483"/>
        <v>-</v>
      </c>
      <c r="DK311" s="309" t="str">
        <f t="shared" si="484"/>
        <v>-</v>
      </c>
      <c r="DL311" s="309" t="str">
        <f t="shared" si="485"/>
        <v>-</v>
      </c>
      <c r="DM311" s="309" t="str">
        <f t="shared" si="486"/>
        <v>-</v>
      </c>
      <c r="DN311" s="309" t="str">
        <f t="shared" si="487"/>
        <v>-</v>
      </c>
      <c r="DO311" s="309" t="str">
        <f t="shared" si="488"/>
        <v>-</v>
      </c>
      <c r="DP311" s="309" t="str">
        <f t="shared" si="489"/>
        <v>-</v>
      </c>
      <c r="DQ311" s="309" t="str">
        <f t="shared" si="490"/>
        <v>-</v>
      </c>
      <c r="DR311" s="309" t="str">
        <f t="shared" si="491"/>
        <v>-</v>
      </c>
      <c r="DS311" s="309" t="str">
        <f t="shared" si="492"/>
        <v>-</v>
      </c>
      <c r="DT311" s="309" t="str">
        <f t="shared" si="493"/>
        <v>-</v>
      </c>
      <c r="DU311" s="309" t="str">
        <f t="shared" si="494"/>
        <v>-</v>
      </c>
      <c r="DV311" s="309" t="str">
        <f t="shared" si="495"/>
        <v>-</v>
      </c>
      <c r="DW311" s="309" t="str">
        <f t="shared" si="496"/>
        <v>-</v>
      </c>
      <c r="DX311" s="309" t="str">
        <f t="shared" si="497"/>
        <v>-</v>
      </c>
      <c r="DY311" s="309" t="str">
        <f t="shared" si="498"/>
        <v>-</v>
      </c>
      <c r="DZ311" s="309" t="str">
        <f t="shared" si="499"/>
        <v>-</v>
      </c>
      <c r="EA311" s="309" t="str">
        <f t="shared" si="500"/>
        <v>-</v>
      </c>
      <c r="EB311" s="309" t="str">
        <f t="shared" si="501"/>
        <v>-</v>
      </c>
      <c r="EC311" s="309" t="str">
        <f t="shared" si="502"/>
        <v>-</v>
      </c>
      <c r="ED311" s="309" t="str">
        <f t="shared" si="503"/>
        <v>-</v>
      </c>
      <c r="EE311" s="309" t="str">
        <f t="shared" si="504"/>
        <v>-</v>
      </c>
      <c r="EF311" s="309" t="str">
        <f t="shared" si="505"/>
        <v>-</v>
      </c>
      <c r="EG311" s="309" t="str">
        <f t="shared" si="506"/>
        <v>-</v>
      </c>
      <c r="EH311" s="309" t="str">
        <f t="shared" si="507"/>
        <v>-</v>
      </c>
      <c r="EI311" s="309" t="str">
        <f t="shared" si="508"/>
        <v>-</v>
      </c>
      <c r="EJ311" s="7"/>
      <c r="EK311" s="7"/>
      <c r="EL311" s="7"/>
      <c r="EM311" s="34"/>
      <c r="EN311" s="66" t="str">
        <f t="shared" si="509"/>
        <v>-</v>
      </c>
      <c r="EO311" s="66" t="str">
        <f t="shared" si="510"/>
        <v>-</v>
      </c>
      <c r="EP311" s="66" t="str">
        <f t="shared" si="511"/>
        <v>-</v>
      </c>
      <c r="EQ311" s="66" t="str">
        <f t="shared" si="512"/>
        <v>-</v>
      </c>
      <c r="ER311" s="66" t="str">
        <f t="shared" si="513"/>
        <v>-</v>
      </c>
      <c r="ES311" s="66" t="str">
        <f t="shared" si="514"/>
        <v>-</v>
      </c>
      <c r="ET311" s="66" t="str">
        <f t="shared" si="515"/>
        <v>-</v>
      </c>
      <c r="EU311" s="66" t="str">
        <f t="shared" si="516"/>
        <v>-</v>
      </c>
      <c r="EV311" s="66" t="str">
        <f t="shared" si="517"/>
        <v>-</v>
      </c>
      <c r="EW311" s="66" t="str">
        <f t="shared" si="518"/>
        <v>-</v>
      </c>
      <c r="EX311" s="66" t="str">
        <f t="shared" si="519"/>
        <v>-</v>
      </c>
      <c r="EY311" s="66" t="str">
        <f t="shared" si="520"/>
        <v>-</v>
      </c>
      <c r="EZ311" s="66" t="str">
        <f t="shared" si="521"/>
        <v>-</v>
      </c>
      <c r="FA311" s="66" t="str">
        <f t="shared" si="522"/>
        <v>-</v>
      </c>
      <c r="FB311" s="66" t="str">
        <f t="shared" si="523"/>
        <v>-</v>
      </c>
      <c r="FC311" s="66" t="str">
        <f t="shared" si="524"/>
        <v>-</v>
      </c>
      <c r="FD311" s="66" t="str">
        <f t="shared" si="525"/>
        <v>-</v>
      </c>
      <c r="FE311" s="66" t="str">
        <f t="shared" si="526"/>
        <v>-</v>
      </c>
      <c r="FF311" s="66" t="str">
        <f t="shared" si="527"/>
        <v>-</v>
      </c>
      <c r="FG311" s="66" t="str">
        <f t="shared" si="528"/>
        <v>-</v>
      </c>
      <c r="FH311" s="66" t="str">
        <f t="shared" si="529"/>
        <v>-</v>
      </c>
      <c r="FI311" s="66" t="str">
        <f t="shared" si="530"/>
        <v>-</v>
      </c>
      <c r="FJ311" s="66" t="str">
        <f t="shared" si="531"/>
        <v>-</v>
      </c>
      <c r="FK311" s="66" t="str">
        <f t="shared" si="532"/>
        <v>-</v>
      </c>
      <c r="FL311" s="66" t="str">
        <f t="shared" si="533"/>
        <v>-</v>
      </c>
      <c r="FM311" s="66" t="str">
        <f t="shared" si="534"/>
        <v>-</v>
      </c>
      <c r="FN311" s="7"/>
      <c r="FO311" s="7"/>
      <c r="FP311" s="7"/>
      <c r="FQ311" s="97"/>
      <c r="FR311" s="71"/>
      <c r="FS311" s="7">
        <f>IF(ISNUMBER(INDEX($CI$15:$DI$314,$B311,GC$5)),MAX(FS$14:FS310)+1,0)</f>
        <v>0</v>
      </c>
      <c r="FT311" s="7" t="str">
        <f t="shared" si="535"/>
        <v/>
      </c>
      <c r="FU311" s="7" t="str">
        <f t="shared" si="536"/>
        <v/>
      </c>
      <c r="FV311" s="291" t="str">
        <f t="shared" si="537"/>
        <v/>
      </c>
      <c r="FW311" s="291" t="str">
        <f t="shared" si="552"/>
        <v/>
      </c>
      <c r="FX311" s="291"/>
      <c r="FY311" s="85" t="str">
        <f t="shared" si="539"/>
        <v/>
      </c>
      <c r="FZ311" s="338" t="str">
        <f t="shared" si="540"/>
        <v/>
      </c>
      <c r="GA311" s="316" t="str">
        <f t="shared" si="541"/>
        <v/>
      </c>
      <c r="GB311" s="28" t="str">
        <f t="shared" si="553"/>
        <v/>
      </c>
      <c r="GC311" s="243"/>
      <c r="GD311" s="72"/>
      <c r="GE311" s="72"/>
      <c r="GF311" s="72"/>
      <c r="GG311" s="72"/>
      <c r="GH311" s="72"/>
      <c r="GI311" s="72"/>
      <c r="GJ311" s="72"/>
      <c r="GK311" s="72"/>
      <c r="GL311" s="72"/>
      <c r="GM311" s="72"/>
      <c r="GN311" s="72"/>
      <c r="GO311" s="72"/>
      <c r="GP311" s="72"/>
      <c r="GQ311" s="72"/>
      <c r="GR311" s="339" t="str">
        <f>IF(ISNUMBER(IF311),INDEX($GA$15:$GA$313,MATCH(IF311,$IE$15:$IE$190,0),1),"")</f>
        <v/>
      </c>
      <c r="GS311" s="341" t="str">
        <f t="shared" si="543"/>
        <v/>
      </c>
      <c r="GT311" s="340" t="str">
        <f t="shared" si="544"/>
        <v/>
      </c>
      <c r="GU311" s="72"/>
      <c r="GV311" s="72"/>
      <c r="GW311" s="72"/>
      <c r="GX311" s="72"/>
      <c r="GY311" s="72"/>
      <c r="GZ311" s="71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293">
        <f>IF(HA311&lt;&gt;"",MAX(HN$14:HN310)+1,0)</f>
        <v>0</v>
      </c>
      <c r="HO311" s="293">
        <f>IF(HB311&lt;&gt;"",MAX(HO$14:HO310)+1,0)</f>
        <v>0</v>
      </c>
      <c r="HP311" s="293">
        <f>IF(HC311&lt;&gt;"",MAX(HP$14:HP310)+1,0)</f>
        <v>0</v>
      </c>
      <c r="HQ311" s="293">
        <f>IF(HD311&lt;&gt;"",MAX(HQ$14:HQ310)+1,0)</f>
        <v>0</v>
      </c>
      <c r="HR311" s="293">
        <f>IF(HE311&lt;&gt;"",MAX(HR$14:HR310)+1,0)</f>
        <v>0</v>
      </c>
      <c r="HS311" s="293">
        <f>IF(HF311&lt;&gt;"",MAX(HS$14:HS310)+1,0)</f>
        <v>0</v>
      </c>
      <c r="HT311" s="293">
        <f>IF(HG311&lt;&gt;"",MAX(HT$14:HT310)+1,0)</f>
        <v>0</v>
      </c>
      <c r="HU311" s="293">
        <f>IF(HH311&lt;&gt;"",MAX(HU$14:HU310)+1,0)</f>
        <v>0</v>
      </c>
      <c r="HV311" s="293">
        <f>IF(HI311&lt;&gt;"",MAX(HV$14:HV310)+1,0)</f>
        <v>0</v>
      </c>
      <c r="HW311" s="293">
        <f>IF(HJ311&lt;&gt;"",MAX(HW$14:HW310)+1,0)</f>
        <v>0</v>
      </c>
      <c r="HX311" s="293">
        <f>IF(HK311&lt;&gt;"",MAX(HX$14:HX310)+1,0)</f>
        <v>0</v>
      </c>
      <c r="HY311" s="293">
        <f>IF(HL311&lt;&gt;"",MAX(HY$14:HY310)+1,0)</f>
        <v>0</v>
      </c>
      <c r="HZ311" s="75" t="str">
        <f t="shared" si="545"/>
        <v/>
      </c>
      <c r="IA311" s="75" t="str">
        <f t="shared" si="546"/>
        <v/>
      </c>
      <c r="IB311" s="75" t="str">
        <f t="shared" si="547"/>
        <v/>
      </c>
      <c r="IC311" s="75" t="str">
        <f t="shared" si="548"/>
        <v/>
      </c>
      <c r="ID311" s="395" t="str">
        <f t="shared" si="549"/>
        <v/>
      </c>
      <c r="IE311" s="394">
        <f>IF(ISNUMBER(MATCH(GA311,$IC$15:$IC$313,0)),0,MAX(IE$14:IE310)+1)</f>
        <v>0</v>
      </c>
      <c r="IF311" s="394" t="str">
        <f t="shared" si="550"/>
        <v/>
      </c>
      <c r="IG311" s="383"/>
      <c r="IH311" s="80"/>
      <c r="II311" s="19"/>
      <c r="IJ311" s="282"/>
      <c r="IK311" s="71"/>
      <c r="IL311" s="19"/>
      <c r="IM311" s="19"/>
      <c r="IN311" s="19"/>
      <c r="IO311" s="19"/>
      <c r="IP311" s="19"/>
      <c r="IQ311" s="19"/>
      <c r="IR311" s="19"/>
      <c r="IS311" s="19"/>
      <c r="IT311" s="19"/>
      <c r="IU311" s="19"/>
      <c r="IV311" s="19"/>
      <c r="IW311" s="19"/>
      <c r="IX311" s="19"/>
      <c r="IY311" s="19"/>
      <c r="IZ311" s="19"/>
      <c r="JW311" s="71"/>
      <c r="JX311" s="293" t="str">
        <f>IF(AND(ISNUMBER(JX$14),ISNUMBER(MATCH($IC311,DJ$15:DJ$313,0))),$IC311,"")</f>
        <v/>
      </c>
      <c r="JY311" s="293" t="str">
        <f>IF(AND(ISNUMBER(JY$14),ISNUMBER(MATCH($IC311,DK$15:DK$313,0))),$IC311,"")</f>
        <v/>
      </c>
      <c r="JZ311" s="293" t="str">
        <f>IF(AND(ISNUMBER(JZ$14),ISNUMBER(MATCH($IC311,DL$15:DL$313,0))),$IC311,"")</f>
        <v/>
      </c>
      <c r="KA311" s="293" t="str">
        <f>IF(AND(ISNUMBER(KA$14),ISNUMBER(MATCH($IC311,DM$15:DM$313,0))),$IC311,"")</f>
        <v/>
      </c>
      <c r="KB311" s="293" t="str">
        <f>IF(AND(ISNUMBER(KB$14),ISNUMBER(MATCH($IC311,DN$15:DN$313,0))),$IC311,"")</f>
        <v/>
      </c>
      <c r="KC311" s="293" t="str">
        <f>IF(AND(ISNUMBER(KC$14),ISNUMBER(MATCH($IC311,DO$15:DO$313,0))),$IC311,"")</f>
        <v/>
      </c>
      <c r="KD311" s="293" t="str">
        <f>IF(AND(ISNUMBER(KD$14),ISNUMBER(MATCH($IC311,DP$15:DP$313,0))),$IC311,"")</f>
        <v/>
      </c>
      <c r="KE311" s="293" t="str">
        <f>IF(AND(ISNUMBER(KE$14),ISNUMBER(MATCH($IC311,DQ$15:DQ$313,0))),$IC311,"")</f>
        <v/>
      </c>
      <c r="KF311" s="293" t="str">
        <f>IF(AND(ISNUMBER(KF$14),ISNUMBER(MATCH($IC311,DR$15:DR$313,0))),$IC311,"")</f>
        <v/>
      </c>
      <c r="KG311" s="293" t="str">
        <f>IF(AND(ISNUMBER(KG$14),ISNUMBER(MATCH($IC311,DS$15:DS$313,0))),$IC311,"")</f>
        <v/>
      </c>
      <c r="KH311" s="293" t="str">
        <f>IF(AND(ISNUMBER(KH$14),ISNUMBER(MATCH($IC311,DT$15:DT$313,0))),$IC311,"")</f>
        <v/>
      </c>
      <c r="KI311" s="293" t="str">
        <f>IF(AND(ISNUMBER(KI$14),ISNUMBER(MATCH($IC311,DU$15:DU$313,0))),$IC311,"")</f>
        <v/>
      </c>
      <c r="KJ311" s="293" t="str">
        <f>IF(AND(ISNUMBER(KJ$14),ISNUMBER(MATCH($IC311,DV$15:DV$313,0))),$IC311,"")</f>
        <v/>
      </c>
      <c r="KK311" s="293" t="str">
        <f>IF(AND(ISNUMBER(KK$14),ISNUMBER(MATCH($IC311,DW$15:DW$313,0))),$IC311,"")</f>
        <v/>
      </c>
      <c r="KL311" s="293" t="str">
        <f>IF(AND(ISNUMBER(KL$14),ISNUMBER(MATCH($IC311,DX$15:DX$313,0))),$IC311,"")</f>
        <v/>
      </c>
      <c r="KM311" s="293" t="str">
        <f>IF(AND(ISNUMBER(KM$14),ISNUMBER(MATCH($IC311,DY$15:DY$313,0))),$IC311,"")</f>
        <v/>
      </c>
      <c r="KN311" s="293" t="str">
        <f>IF(AND(ISNUMBER(KN$14),ISNUMBER(MATCH($IC311,DZ$15:DZ$313,0))),$IC311,"")</f>
        <v/>
      </c>
      <c r="KO311" s="293" t="str">
        <f>IF(AND(ISNUMBER(KO$14),ISNUMBER(MATCH($IC311,EA$15:EA$313,0))),$IC311,"")</f>
        <v/>
      </c>
      <c r="KP311" s="293" t="str">
        <f>IF(AND(ISNUMBER(KP$14),ISNUMBER(MATCH($IC311,EB$15:EB$313,0))),$IC311,"")</f>
        <v/>
      </c>
      <c r="KQ311" s="293" t="str">
        <f>IF(AND(ISNUMBER(KQ$14),ISNUMBER(MATCH($IC311,EC$15:EC$313,0))),$IC311,"")</f>
        <v/>
      </c>
      <c r="KR311" s="293" t="str">
        <f>IF(AND(ISNUMBER(KR$14),ISNUMBER(MATCH($IC311,ED$15:ED$313,0))),$IC311,"")</f>
        <v/>
      </c>
      <c r="KS311" s="293" t="str">
        <f>IF(AND(ISNUMBER(KS$14),ISNUMBER(MATCH($IC311,EE$15:EE$313,0))),$IC311,"")</f>
        <v/>
      </c>
      <c r="KT311" s="293" t="str">
        <f>IF(AND(ISNUMBER(KT$14),ISNUMBER(MATCH($IC311,EF$15:EF$313,0))),$IC311,"")</f>
        <v/>
      </c>
      <c r="KU311" s="293" t="str">
        <f>IF(AND(ISNUMBER(KU$14),ISNUMBER(MATCH($IC311,EG$15:EG$313,0))),$IC311,"")</f>
        <v/>
      </c>
      <c r="KV311" s="293" t="str">
        <f>IF(AND(ISNUMBER(KV$14),ISNUMBER(MATCH($IC311,EH$15:EH$313,0))),$IC311,"")</f>
        <v/>
      </c>
      <c r="KW311" s="293" t="str">
        <f>IF(AND(ISNUMBER(KW$14),ISNUMBER(MATCH($IC311,EI$15:EI$313,0))),$IC311,"")</f>
        <v/>
      </c>
      <c r="KX311" s="293" t="str">
        <f>IF(AND(ISNUMBER(KX$14),ISNUMBER(MATCH($IC311,EJ$15:EJ$313,0))),$IC311,"")</f>
        <v/>
      </c>
      <c r="KY311" s="293" t="str">
        <f>IF(AND(ISNUMBER(KY$14),ISNUMBER(MATCH($IC311,EK$15:EK$313,0))),$IC311,"")</f>
        <v/>
      </c>
      <c r="KZ311" s="293"/>
      <c r="LA311" s="293"/>
      <c r="LB311" s="293"/>
      <c r="LC311" s="75">
        <f>COUNTIF(JX311:KY311,"="&amp;IC311)</f>
        <v>0</v>
      </c>
      <c r="LD311" s="71"/>
      <c r="LE311" s="71"/>
      <c r="LF311" s="71"/>
      <c r="LG311" s="71"/>
      <c r="LH311" s="71"/>
      <c r="LI311" s="71"/>
      <c r="LJ311" s="71"/>
      <c r="LK311" s="71"/>
      <c r="LL311" s="71"/>
      <c r="LM311" s="71"/>
      <c r="LN311" s="71"/>
      <c r="LO311" s="71"/>
      <c r="LP311" s="71"/>
      <c r="LQ311" s="71"/>
    </row>
    <row r="312" spans="1:329" ht="6.75" customHeight="1" x14ac:dyDescent="0.25">
      <c r="A312" s="80"/>
      <c r="B312" s="305" t="str">
        <f t="shared" si="551"/>
        <v/>
      </c>
      <c r="C312" s="207"/>
      <c r="D312" s="207"/>
      <c r="E312" s="71"/>
      <c r="F312" s="260"/>
      <c r="G312" s="261"/>
      <c r="H312" s="262"/>
      <c r="I312" s="260"/>
      <c r="J312" s="261"/>
      <c r="K312" s="262"/>
      <c r="L312" s="260"/>
      <c r="M312" s="261"/>
      <c r="N312" s="262"/>
      <c r="O312" s="260"/>
      <c r="P312" s="261"/>
      <c r="Q312" s="262"/>
      <c r="R312" s="260"/>
      <c r="S312" s="261"/>
      <c r="T312" s="262"/>
      <c r="U312" s="260"/>
      <c r="V312" s="261"/>
      <c r="W312" s="262"/>
      <c r="X312" s="260"/>
      <c r="Y312" s="261"/>
      <c r="Z312" s="262"/>
      <c r="AA312" s="260"/>
      <c r="AB312" s="261"/>
      <c r="AC312" s="262"/>
      <c r="AD312" s="260"/>
      <c r="AE312" s="261"/>
      <c r="AF312" s="262"/>
      <c r="AG312" s="260"/>
      <c r="AH312" s="261"/>
      <c r="AI312" s="262"/>
      <c r="AJ312" s="260"/>
      <c r="AK312" s="261"/>
      <c r="AL312" s="262"/>
      <c r="AM312" s="260"/>
      <c r="AN312" s="261"/>
      <c r="AO312" s="262"/>
      <c r="AP312" s="283"/>
      <c r="AQ312" s="356"/>
      <c r="AR312" s="351"/>
      <c r="AS312" s="283"/>
      <c r="AT312" s="356"/>
      <c r="AU312" s="351"/>
      <c r="AV312" s="260"/>
      <c r="AW312" s="261"/>
      <c r="AX312" s="262"/>
      <c r="AY312" s="260"/>
      <c r="AZ312" s="261"/>
      <c r="BA312" s="262"/>
      <c r="BB312" s="260"/>
      <c r="BC312" s="261"/>
      <c r="BD312" s="262"/>
      <c r="BE312" s="260"/>
      <c r="BF312" s="261"/>
      <c r="BG312" s="262"/>
      <c r="BH312" s="260"/>
      <c r="BI312" s="261"/>
      <c r="BJ312" s="262"/>
      <c r="BK312" s="260"/>
      <c r="BL312" s="261"/>
      <c r="BM312" s="262"/>
      <c r="BN312" s="260"/>
      <c r="BO312" s="261"/>
      <c r="BP312" s="262"/>
      <c r="BQ312" s="260"/>
      <c r="BR312" s="261"/>
      <c r="BS312" s="262"/>
      <c r="BT312" s="260"/>
      <c r="BU312" s="261"/>
      <c r="BV312" s="262"/>
      <c r="BW312" s="260"/>
      <c r="BX312" s="261"/>
      <c r="BY312" s="262"/>
      <c r="BZ312" s="260"/>
      <c r="CA312" s="261"/>
      <c r="CB312" s="262"/>
      <c r="CC312" s="260"/>
      <c r="CD312" s="261"/>
      <c r="CE312" s="262"/>
      <c r="CF312" s="376" t="s">
        <v>2</v>
      </c>
      <c r="CG312" s="229"/>
      <c r="CH312" s="230"/>
      <c r="CI312" s="7" t="str">
        <f t="shared" si="457"/>
        <v/>
      </c>
      <c r="CJ312" s="7" t="str">
        <f t="shared" si="458"/>
        <v/>
      </c>
      <c r="CK312" s="7" t="str">
        <f t="shared" si="459"/>
        <v/>
      </c>
      <c r="CL312" s="7" t="str">
        <f t="shared" si="460"/>
        <v/>
      </c>
      <c r="CM312" s="7" t="str">
        <f t="shared" si="461"/>
        <v/>
      </c>
      <c r="CN312" s="7" t="str">
        <f t="shared" si="462"/>
        <v/>
      </c>
      <c r="CO312" s="7" t="str">
        <f t="shared" si="463"/>
        <v/>
      </c>
      <c r="CP312" s="7" t="str">
        <f t="shared" si="464"/>
        <v/>
      </c>
      <c r="CQ312" s="7" t="str">
        <f t="shared" si="465"/>
        <v/>
      </c>
      <c r="CR312" s="7" t="str">
        <f t="shared" si="466"/>
        <v/>
      </c>
      <c r="CS312" s="7" t="str">
        <f t="shared" si="467"/>
        <v/>
      </c>
      <c r="CT312" s="7" t="str">
        <f t="shared" si="468"/>
        <v/>
      </c>
      <c r="CU312" s="7" t="str">
        <f t="shared" si="469"/>
        <v/>
      </c>
      <c r="CV312" s="7" t="str">
        <f t="shared" si="470"/>
        <v/>
      </c>
      <c r="CW312" s="7" t="str">
        <f t="shared" si="471"/>
        <v/>
      </c>
      <c r="CX312" s="7" t="str">
        <f t="shared" si="472"/>
        <v/>
      </c>
      <c r="CY312" s="7" t="str">
        <f t="shared" si="473"/>
        <v/>
      </c>
      <c r="CZ312" s="7" t="str">
        <f t="shared" si="474"/>
        <v/>
      </c>
      <c r="DA312" s="7" t="str">
        <f t="shared" si="475"/>
        <v/>
      </c>
      <c r="DB312" s="7" t="str">
        <f t="shared" si="476"/>
        <v/>
      </c>
      <c r="DC312" s="7" t="str">
        <f t="shared" si="477"/>
        <v/>
      </c>
      <c r="DD312" s="7" t="str">
        <f t="shared" si="478"/>
        <v/>
      </c>
      <c r="DE312" s="7" t="str">
        <f t="shared" si="479"/>
        <v/>
      </c>
      <c r="DF312" s="7" t="str">
        <f t="shared" si="480"/>
        <v/>
      </c>
      <c r="DG312" s="7" t="str">
        <f t="shared" si="481"/>
        <v/>
      </c>
      <c r="DH312" s="7" t="str">
        <f t="shared" si="482"/>
        <v/>
      </c>
      <c r="DI312" s="65" t="s">
        <v>2</v>
      </c>
      <c r="DJ312" s="309" t="str">
        <f t="shared" si="483"/>
        <v>-</v>
      </c>
      <c r="DK312" s="309" t="str">
        <f t="shared" si="484"/>
        <v>-</v>
      </c>
      <c r="DL312" s="309" t="str">
        <f t="shared" si="485"/>
        <v>-</v>
      </c>
      <c r="DM312" s="309" t="str">
        <f t="shared" si="486"/>
        <v>-</v>
      </c>
      <c r="DN312" s="309" t="str">
        <f t="shared" si="487"/>
        <v>-</v>
      </c>
      <c r="DO312" s="309" t="str">
        <f t="shared" si="488"/>
        <v>-</v>
      </c>
      <c r="DP312" s="309" t="str">
        <f t="shared" si="489"/>
        <v>-</v>
      </c>
      <c r="DQ312" s="309" t="str">
        <f t="shared" si="490"/>
        <v>-</v>
      </c>
      <c r="DR312" s="309" t="str">
        <f t="shared" si="491"/>
        <v>-</v>
      </c>
      <c r="DS312" s="309" t="str">
        <f t="shared" si="492"/>
        <v>-</v>
      </c>
      <c r="DT312" s="309" t="str">
        <f t="shared" si="493"/>
        <v>-</v>
      </c>
      <c r="DU312" s="309" t="str">
        <f t="shared" si="494"/>
        <v>-</v>
      </c>
      <c r="DV312" s="309" t="str">
        <f t="shared" si="495"/>
        <v>-</v>
      </c>
      <c r="DW312" s="309" t="str">
        <f t="shared" si="496"/>
        <v>-</v>
      </c>
      <c r="DX312" s="309" t="str">
        <f t="shared" si="497"/>
        <v>-</v>
      </c>
      <c r="DY312" s="309" t="str">
        <f t="shared" si="498"/>
        <v>-</v>
      </c>
      <c r="DZ312" s="309" t="str">
        <f t="shared" si="499"/>
        <v>-</v>
      </c>
      <c r="EA312" s="309" t="str">
        <f t="shared" si="500"/>
        <v>-</v>
      </c>
      <c r="EB312" s="309" t="str">
        <f t="shared" si="501"/>
        <v>-</v>
      </c>
      <c r="EC312" s="309" t="str">
        <f t="shared" si="502"/>
        <v>-</v>
      </c>
      <c r="ED312" s="309" t="str">
        <f t="shared" si="503"/>
        <v>-</v>
      </c>
      <c r="EE312" s="309" t="str">
        <f t="shared" si="504"/>
        <v>-</v>
      </c>
      <c r="EF312" s="309" t="str">
        <f t="shared" si="505"/>
        <v>-</v>
      </c>
      <c r="EG312" s="309" t="str">
        <f t="shared" si="506"/>
        <v>-</v>
      </c>
      <c r="EH312" s="309" t="str">
        <f t="shared" si="507"/>
        <v>-</v>
      </c>
      <c r="EI312" s="309" t="str">
        <f t="shared" si="508"/>
        <v>-</v>
      </c>
      <c r="EJ312" s="7"/>
      <c r="EK312" s="7"/>
      <c r="EL312" s="7"/>
      <c r="EM312" s="34"/>
      <c r="EN312" s="66" t="str">
        <f t="shared" si="509"/>
        <v>-</v>
      </c>
      <c r="EO312" s="66" t="str">
        <f t="shared" si="510"/>
        <v>-</v>
      </c>
      <c r="EP312" s="66" t="str">
        <f t="shared" si="511"/>
        <v>-</v>
      </c>
      <c r="EQ312" s="66" t="str">
        <f t="shared" si="512"/>
        <v>-</v>
      </c>
      <c r="ER312" s="66" t="str">
        <f t="shared" si="513"/>
        <v>-</v>
      </c>
      <c r="ES312" s="66" t="str">
        <f t="shared" si="514"/>
        <v>-</v>
      </c>
      <c r="ET312" s="66" t="str">
        <f t="shared" si="515"/>
        <v>-</v>
      </c>
      <c r="EU312" s="66" t="str">
        <f t="shared" si="516"/>
        <v>-</v>
      </c>
      <c r="EV312" s="66" t="str">
        <f t="shared" si="517"/>
        <v>-</v>
      </c>
      <c r="EW312" s="66" t="str">
        <f t="shared" si="518"/>
        <v>-</v>
      </c>
      <c r="EX312" s="66" t="str">
        <f t="shared" si="519"/>
        <v>-</v>
      </c>
      <c r="EY312" s="66" t="str">
        <f t="shared" si="520"/>
        <v>-</v>
      </c>
      <c r="EZ312" s="66" t="str">
        <f t="shared" si="521"/>
        <v>-</v>
      </c>
      <c r="FA312" s="66" t="str">
        <f t="shared" si="522"/>
        <v>-</v>
      </c>
      <c r="FB312" s="66" t="str">
        <f t="shared" si="523"/>
        <v>-</v>
      </c>
      <c r="FC312" s="66" t="str">
        <f t="shared" si="524"/>
        <v>-</v>
      </c>
      <c r="FD312" s="66" t="str">
        <f t="shared" si="525"/>
        <v>-</v>
      </c>
      <c r="FE312" s="66" t="str">
        <f t="shared" si="526"/>
        <v>-</v>
      </c>
      <c r="FF312" s="66" t="str">
        <f t="shared" si="527"/>
        <v>-</v>
      </c>
      <c r="FG312" s="66" t="str">
        <f t="shared" si="528"/>
        <v>-</v>
      </c>
      <c r="FH312" s="66" t="str">
        <f t="shared" si="529"/>
        <v>-</v>
      </c>
      <c r="FI312" s="66" t="str">
        <f t="shared" si="530"/>
        <v>-</v>
      </c>
      <c r="FJ312" s="66" t="str">
        <f t="shared" si="531"/>
        <v>-</v>
      </c>
      <c r="FK312" s="66" t="str">
        <f t="shared" si="532"/>
        <v>-</v>
      </c>
      <c r="FL312" s="66" t="str">
        <f t="shared" si="533"/>
        <v>-</v>
      </c>
      <c r="FM312" s="66" t="str">
        <f t="shared" si="534"/>
        <v>-</v>
      </c>
      <c r="FN312" s="7"/>
      <c r="FO312" s="7"/>
      <c r="FP312" s="7"/>
      <c r="FQ312" s="97"/>
      <c r="FR312" s="71"/>
      <c r="FS312" s="7">
        <f>IF(ISNUMBER(INDEX($CI$15:$DI$314,$B312,GC$5)),MAX(FS$14:FS311)+1,0)</f>
        <v>0</v>
      </c>
      <c r="FT312" s="7" t="str">
        <f t="shared" si="535"/>
        <v/>
      </c>
      <c r="FU312" s="7" t="str">
        <f t="shared" si="536"/>
        <v/>
      </c>
      <c r="FV312" s="291" t="str">
        <f t="shared" si="537"/>
        <v/>
      </c>
      <c r="FW312" s="291" t="str">
        <f t="shared" si="552"/>
        <v/>
      </c>
      <c r="FX312" s="291"/>
      <c r="FY312" s="85" t="str">
        <f t="shared" si="539"/>
        <v/>
      </c>
      <c r="FZ312" s="338" t="str">
        <f t="shared" si="540"/>
        <v/>
      </c>
      <c r="GA312" s="316" t="str">
        <f t="shared" si="541"/>
        <v/>
      </c>
      <c r="GB312" s="28" t="str">
        <f t="shared" si="553"/>
        <v/>
      </c>
      <c r="GC312" s="243"/>
      <c r="GD312" s="72"/>
      <c r="GE312" s="72"/>
      <c r="GF312" s="72"/>
      <c r="GG312" s="72"/>
      <c r="GH312" s="72"/>
      <c r="GI312" s="72"/>
      <c r="GJ312" s="72"/>
      <c r="GK312" s="72"/>
      <c r="GL312" s="72"/>
      <c r="GM312" s="72"/>
      <c r="GN312" s="72"/>
      <c r="GO312" s="72"/>
      <c r="GP312" s="72"/>
      <c r="GQ312" s="72"/>
      <c r="GR312" s="339" t="str">
        <f>IF(ISNUMBER(IF312),INDEX($GA$15:$GA$313,MATCH(IF312,$IE$15:$IE$190,0),1),"")</f>
        <v/>
      </c>
      <c r="GS312" s="341" t="str">
        <f t="shared" si="543"/>
        <v/>
      </c>
      <c r="GT312" s="340" t="str">
        <f t="shared" si="544"/>
        <v/>
      </c>
      <c r="GU312" s="72"/>
      <c r="GV312" s="72"/>
      <c r="GW312" s="72"/>
      <c r="GX312" s="72"/>
      <c r="GY312" s="72"/>
      <c r="GZ312" s="71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293">
        <f>IF(HA312&lt;&gt;"",MAX(HN$14:HN311)+1,0)</f>
        <v>0</v>
      </c>
      <c r="HO312" s="293">
        <f>IF(HB312&lt;&gt;"",MAX(HO$14:HO311)+1,0)</f>
        <v>0</v>
      </c>
      <c r="HP312" s="293">
        <f>IF(HC312&lt;&gt;"",MAX(HP$14:HP311)+1,0)</f>
        <v>0</v>
      </c>
      <c r="HQ312" s="293">
        <f>IF(HD312&lt;&gt;"",MAX(HQ$14:HQ311)+1,0)</f>
        <v>0</v>
      </c>
      <c r="HR312" s="293">
        <f>IF(HE312&lt;&gt;"",MAX(HR$14:HR311)+1,0)</f>
        <v>0</v>
      </c>
      <c r="HS312" s="293">
        <f>IF(HF312&lt;&gt;"",MAX(HS$14:HS311)+1,0)</f>
        <v>0</v>
      </c>
      <c r="HT312" s="293">
        <f>IF(HG312&lt;&gt;"",MAX(HT$14:HT311)+1,0)</f>
        <v>0</v>
      </c>
      <c r="HU312" s="293">
        <f>IF(HH312&lt;&gt;"",MAX(HU$14:HU311)+1,0)</f>
        <v>0</v>
      </c>
      <c r="HV312" s="293">
        <f>IF(HI312&lt;&gt;"",MAX(HV$14:HV311)+1,0)</f>
        <v>0</v>
      </c>
      <c r="HW312" s="293">
        <f>IF(HJ312&lt;&gt;"",MAX(HW$14:HW311)+1,0)</f>
        <v>0</v>
      </c>
      <c r="HX312" s="293">
        <f>IF(HK312&lt;&gt;"",MAX(HX$14:HX311)+1,0)</f>
        <v>0</v>
      </c>
      <c r="HY312" s="293">
        <f>IF(HL312&lt;&gt;"",MAX(HY$14:HY311)+1,0)</f>
        <v>0</v>
      </c>
      <c r="HZ312" s="75" t="str">
        <f t="shared" si="545"/>
        <v/>
      </c>
      <c r="IA312" s="75" t="str">
        <f t="shared" si="546"/>
        <v/>
      </c>
      <c r="IB312" s="75" t="str">
        <f t="shared" si="547"/>
        <v/>
      </c>
      <c r="IC312" s="75" t="str">
        <f t="shared" si="548"/>
        <v/>
      </c>
      <c r="ID312" s="395" t="str">
        <f t="shared" si="549"/>
        <v/>
      </c>
      <c r="IE312" s="394">
        <f>IF(ISNUMBER(MATCH(GA312,$IC$15:$IC$313,0)),0,MAX(IE$14:IE311)+1)</f>
        <v>0</v>
      </c>
      <c r="IF312" s="394" t="str">
        <f t="shared" si="550"/>
        <v/>
      </c>
      <c r="IG312" s="383"/>
      <c r="IH312" s="80"/>
      <c r="II312" s="19"/>
      <c r="IJ312" s="282"/>
      <c r="IK312" s="71"/>
      <c r="IL312" s="19"/>
      <c r="IM312" s="19"/>
      <c r="IN312" s="19"/>
      <c r="IO312" s="19"/>
      <c r="IP312" s="19"/>
      <c r="IQ312" s="19"/>
      <c r="IR312" s="19"/>
      <c r="IS312" s="19"/>
      <c r="IT312" s="19"/>
      <c r="IU312" s="19"/>
      <c r="IV312" s="19"/>
      <c r="IW312" s="19"/>
      <c r="IX312" s="19"/>
      <c r="IY312" s="19"/>
      <c r="IZ312" s="19"/>
      <c r="JW312" s="71"/>
      <c r="JX312" s="293" t="str">
        <f>IF(AND(ISNUMBER(JX$14),ISNUMBER(MATCH($IC312,DJ$15:DJ$313,0))),$IC312,"")</f>
        <v/>
      </c>
      <c r="JY312" s="293" t="str">
        <f>IF(AND(ISNUMBER(JY$14),ISNUMBER(MATCH($IC312,DK$15:DK$313,0))),$IC312,"")</f>
        <v/>
      </c>
      <c r="JZ312" s="293" t="str">
        <f>IF(AND(ISNUMBER(JZ$14),ISNUMBER(MATCH($IC312,DL$15:DL$313,0))),$IC312,"")</f>
        <v/>
      </c>
      <c r="KA312" s="293" t="str">
        <f>IF(AND(ISNUMBER(KA$14),ISNUMBER(MATCH($IC312,DM$15:DM$313,0))),$IC312,"")</f>
        <v/>
      </c>
      <c r="KB312" s="293" t="str">
        <f>IF(AND(ISNUMBER(KB$14),ISNUMBER(MATCH($IC312,DN$15:DN$313,0))),$IC312,"")</f>
        <v/>
      </c>
      <c r="KC312" s="293" t="str">
        <f>IF(AND(ISNUMBER(KC$14),ISNUMBER(MATCH($IC312,DO$15:DO$313,0))),$IC312,"")</f>
        <v/>
      </c>
      <c r="KD312" s="293" t="str">
        <f>IF(AND(ISNUMBER(KD$14),ISNUMBER(MATCH($IC312,DP$15:DP$313,0))),$IC312,"")</f>
        <v/>
      </c>
      <c r="KE312" s="293" t="str">
        <f>IF(AND(ISNUMBER(KE$14),ISNUMBER(MATCH($IC312,DQ$15:DQ$313,0))),$IC312,"")</f>
        <v/>
      </c>
      <c r="KF312" s="293" t="str">
        <f>IF(AND(ISNUMBER(KF$14),ISNUMBER(MATCH($IC312,DR$15:DR$313,0))),$IC312,"")</f>
        <v/>
      </c>
      <c r="KG312" s="293" t="str">
        <f>IF(AND(ISNUMBER(KG$14),ISNUMBER(MATCH($IC312,DS$15:DS$313,0))),$IC312,"")</f>
        <v/>
      </c>
      <c r="KH312" s="293" t="str">
        <f>IF(AND(ISNUMBER(KH$14),ISNUMBER(MATCH($IC312,DT$15:DT$313,0))),$IC312,"")</f>
        <v/>
      </c>
      <c r="KI312" s="293" t="str">
        <f>IF(AND(ISNUMBER(KI$14),ISNUMBER(MATCH($IC312,DU$15:DU$313,0))),$IC312,"")</f>
        <v/>
      </c>
      <c r="KJ312" s="293" t="str">
        <f>IF(AND(ISNUMBER(KJ$14),ISNUMBER(MATCH($IC312,DV$15:DV$313,0))),$IC312,"")</f>
        <v/>
      </c>
      <c r="KK312" s="293" t="str">
        <f>IF(AND(ISNUMBER(KK$14),ISNUMBER(MATCH($IC312,DW$15:DW$313,0))),$IC312,"")</f>
        <v/>
      </c>
      <c r="KL312" s="293" t="str">
        <f>IF(AND(ISNUMBER(KL$14),ISNUMBER(MATCH($IC312,DX$15:DX$313,0))),$IC312,"")</f>
        <v/>
      </c>
      <c r="KM312" s="293" t="str">
        <f>IF(AND(ISNUMBER(KM$14),ISNUMBER(MATCH($IC312,DY$15:DY$313,0))),$IC312,"")</f>
        <v/>
      </c>
      <c r="KN312" s="293" t="str">
        <f>IF(AND(ISNUMBER(KN$14),ISNUMBER(MATCH($IC312,DZ$15:DZ$313,0))),$IC312,"")</f>
        <v/>
      </c>
      <c r="KO312" s="293" t="str">
        <f>IF(AND(ISNUMBER(KO$14),ISNUMBER(MATCH($IC312,EA$15:EA$313,0))),$IC312,"")</f>
        <v/>
      </c>
      <c r="KP312" s="293" t="str">
        <f>IF(AND(ISNUMBER(KP$14),ISNUMBER(MATCH($IC312,EB$15:EB$313,0))),$IC312,"")</f>
        <v/>
      </c>
      <c r="KQ312" s="293" t="str">
        <f>IF(AND(ISNUMBER(KQ$14),ISNUMBER(MATCH($IC312,EC$15:EC$313,0))),$IC312,"")</f>
        <v/>
      </c>
      <c r="KR312" s="293" t="str">
        <f>IF(AND(ISNUMBER(KR$14),ISNUMBER(MATCH($IC312,ED$15:ED$313,0))),$IC312,"")</f>
        <v/>
      </c>
      <c r="KS312" s="293" t="str">
        <f>IF(AND(ISNUMBER(KS$14),ISNUMBER(MATCH($IC312,EE$15:EE$313,0))),$IC312,"")</f>
        <v/>
      </c>
      <c r="KT312" s="293" t="str">
        <f>IF(AND(ISNUMBER(KT$14),ISNUMBER(MATCH($IC312,EF$15:EF$313,0))),$IC312,"")</f>
        <v/>
      </c>
      <c r="KU312" s="293" t="str">
        <f>IF(AND(ISNUMBER(KU$14),ISNUMBER(MATCH($IC312,EG$15:EG$313,0))),$IC312,"")</f>
        <v/>
      </c>
      <c r="KV312" s="293" t="str">
        <f>IF(AND(ISNUMBER(KV$14),ISNUMBER(MATCH($IC312,EH$15:EH$313,0))),$IC312,"")</f>
        <v/>
      </c>
      <c r="KW312" s="293" t="str">
        <f>IF(AND(ISNUMBER(KW$14),ISNUMBER(MATCH($IC312,EI$15:EI$313,0))),$IC312,"")</f>
        <v/>
      </c>
      <c r="KX312" s="293" t="str">
        <f>IF(AND(ISNUMBER(KX$14),ISNUMBER(MATCH($IC312,EJ$15:EJ$313,0))),$IC312,"")</f>
        <v/>
      </c>
      <c r="KY312" s="293" t="str">
        <f>IF(AND(ISNUMBER(KY$14),ISNUMBER(MATCH($IC312,EK$15:EK$313,0))),$IC312,"")</f>
        <v/>
      </c>
      <c r="KZ312" s="293"/>
      <c r="LA312" s="293"/>
      <c r="LB312" s="293"/>
      <c r="LC312" s="75">
        <f>COUNTIF(JX312:KY312,"="&amp;IC312)</f>
        <v>0</v>
      </c>
      <c r="LD312" s="71"/>
      <c r="LE312" s="71"/>
      <c r="LF312" s="71"/>
      <c r="LG312" s="71"/>
      <c r="LH312" s="71"/>
      <c r="LI312" s="71"/>
      <c r="LJ312" s="71"/>
      <c r="LK312" s="71"/>
      <c r="LL312" s="71"/>
      <c r="LM312" s="71"/>
      <c r="LN312" s="71"/>
      <c r="LO312" s="71"/>
      <c r="LP312" s="71"/>
      <c r="LQ312" s="71"/>
    </row>
    <row r="313" spans="1:329" ht="6" customHeight="1" x14ac:dyDescent="0.25">
      <c r="A313" s="80"/>
      <c r="B313" s="305" t="str">
        <f t="shared" si="551"/>
        <v/>
      </c>
      <c r="C313" s="84"/>
      <c r="D313" s="207"/>
      <c r="E313" s="71"/>
      <c r="F313" s="260"/>
      <c r="G313" s="261"/>
      <c r="H313" s="262"/>
      <c r="I313" s="260"/>
      <c r="J313" s="261"/>
      <c r="K313" s="262"/>
      <c r="L313" s="260"/>
      <c r="M313" s="261"/>
      <c r="N313" s="262"/>
      <c r="O313" s="260"/>
      <c r="P313" s="261"/>
      <c r="Q313" s="262"/>
      <c r="R313" s="260"/>
      <c r="S313" s="261"/>
      <c r="T313" s="262"/>
      <c r="U313" s="260"/>
      <c r="V313" s="261"/>
      <c r="W313" s="262"/>
      <c r="X313" s="260"/>
      <c r="Y313" s="261"/>
      <c r="Z313" s="262"/>
      <c r="AA313" s="260"/>
      <c r="AB313" s="261"/>
      <c r="AC313" s="262"/>
      <c r="AD313" s="260"/>
      <c r="AE313" s="261"/>
      <c r="AF313" s="262"/>
      <c r="AG313" s="260"/>
      <c r="AH313" s="261"/>
      <c r="AI313" s="262"/>
      <c r="AJ313" s="260"/>
      <c r="AK313" s="261"/>
      <c r="AL313" s="262"/>
      <c r="AM313" s="260"/>
      <c r="AN313" s="261"/>
      <c r="AO313" s="262"/>
      <c r="AP313" s="283"/>
      <c r="AQ313" s="356"/>
      <c r="AR313" s="351"/>
      <c r="AS313" s="283"/>
      <c r="AT313" s="356"/>
      <c r="AU313" s="351"/>
      <c r="AV313" s="260"/>
      <c r="AW313" s="261"/>
      <c r="AX313" s="262"/>
      <c r="AY313" s="260"/>
      <c r="AZ313" s="261"/>
      <c r="BA313" s="262"/>
      <c r="BB313" s="260"/>
      <c r="BC313" s="261"/>
      <c r="BD313" s="262"/>
      <c r="BE313" s="260"/>
      <c r="BF313" s="261"/>
      <c r="BG313" s="262"/>
      <c r="BH313" s="260"/>
      <c r="BI313" s="261"/>
      <c r="BJ313" s="262"/>
      <c r="BK313" s="260"/>
      <c r="BL313" s="261"/>
      <c r="BM313" s="262"/>
      <c r="BN313" s="260"/>
      <c r="BO313" s="261"/>
      <c r="BP313" s="262"/>
      <c r="BQ313" s="260"/>
      <c r="BR313" s="261"/>
      <c r="BS313" s="262"/>
      <c r="BT313" s="260"/>
      <c r="BU313" s="261"/>
      <c r="BV313" s="262"/>
      <c r="BW313" s="260"/>
      <c r="BX313" s="261"/>
      <c r="BY313" s="262"/>
      <c r="BZ313" s="260"/>
      <c r="CA313" s="261"/>
      <c r="CB313" s="262"/>
      <c r="CC313" s="260"/>
      <c r="CD313" s="261"/>
      <c r="CE313" s="262"/>
      <c r="CF313" s="376" t="s">
        <v>2</v>
      </c>
      <c r="CG313" s="229"/>
      <c r="CH313" s="230" t="str">
        <f>IF(ISNUMBER(FW313),IF(ISNUMBER(MATCH(GA313,$CG$15:$CG$313,0)),0,MAX(CH$14:CH312)+1),"")</f>
        <v/>
      </c>
      <c r="CI313" s="7" t="str">
        <f t="shared" si="457"/>
        <v/>
      </c>
      <c r="CJ313" s="7" t="str">
        <f t="shared" si="458"/>
        <v/>
      </c>
      <c r="CK313" s="7" t="str">
        <f t="shared" si="459"/>
        <v/>
      </c>
      <c r="CL313" s="7" t="str">
        <f t="shared" si="460"/>
        <v/>
      </c>
      <c r="CM313" s="7" t="str">
        <f t="shared" si="461"/>
        <v/>
      </c>
      <c r="CN313" s="7" t="str">
        <f t="shared" si="462"/>
        <v/>
      </c>
      <c r="CO313" s="7" t="str">
        <f t="shared" si="463"/>
        <v/>
      </c>
      <c r="CP313" s="7" t="str">
        <f t="shared" si="464"/>
        <v/>
      </c>
      <c r="CQ313" s="7" t="str">
        <f t="shared" si="465"/>
        <v/>
      </c>
      <c r="CR313" s="7" t="str">
        <f t="shared" si="466"/>
        <v/>
      </c>
      <c r="CS313" s="7" t="str">
        <f t="shared" si="467"/>
        <v/>
      </c>
      <c r="CT313" s="7" t="str">
        <f t="shared" si="468"/>
        <v/>
      </c>
      <c r="CU313" s="7" t="str">
        <f t="shared" si="469"/>
        <v/>
      </c>
      <c r="CV313" s="7" t="str">
        <f t="shared" si="470"/>
        <v/>
      </c>
      <c r="CW313" s="7" t="str">
        <f t="shared" si="471"/>
        <v/>
      </c>
      <c r="CX313" s="7" t="str">
        <f t="shared" si="472"/>
        <v/>
      </c>
      <c r="CY313" s="7" t="str">
        <f t="shared" si="473"/>
        <v/>
      </c>
      <c r="CZ313" s="7" t="str">
        <f t="shared" si="474"/>
        <v/>
      </c>
      <c r="DA313" s="7" t="str">
        <f t="shared" si="475"/>
        <v/>
      </c>
      <c r="DB313" s="7" t="str">
        <f t="shared" si="476"/>
        <v/>
      </c>
      <c r="DC313" s="7" t="str">
        <f t="shared" si="477"/>
        <v/>
      </c>
      <c r="DD313" s="7" t="str">
        <f t="shared" si="478"/>
        <v/>
      </c>
      <c r="DE313" s="7" t="str">
        <f t="shared" si="479"/>
        <v/>
      </c>
      <c r="DF313" s="7" t="str">
        <f t="shared" si="480"/>
        <v/>
      </c>
      <c r="DG313" s="7" t="str">
        <f t="shared" si="481"/>
        <v/>
      </c>
      <c r="DH313" s="7" t="str">
        <f t="shared" si="482"/>
        <v/>
      </c>
      <c r="DI313" s="65" t="s">
        <v>2</v>
      </c>
      <c r="DJ313" s="309" t="str">
        <f t="shared" si="483"/>
        <v>-</v>
      </c>
      <c r="DK313" s="309" t="str">
        <f t="shared" si="484"/>
        <v>-</v>
      </c>
      <c r="DL313" s="309" t="str">
        <f t="shared" si="485"/>
        <v>-</v>
      </c>
      <c r="DM313" s="309" t="str">
        <f t="shared" si="486"/>
        <v>-</v>
      </c>
      <c r="DN313" s="309" t="str">
        <f t="shared" si="487"/>
        <v>-</v>
      </c>
      <c r="DO313" s="309" t="str">
        <f t="shared" si="488"/>
        <v>-</v>
      </c>
      <c r="DP313" s="309" t="str">
        <f t="shared" si="489"/>
        <v>-</v>
      </c>
      <c r="DQ313" s="309" t="str">
        <f t="shared" si="490"/>
        <v>-</v>
      </c>
      <c r="DR313" s="309" t="str">
        <f t="shared" si="491"/>
        <v>-</v>
      </c>
      <c r="DS313" s="309" t="str">
        <f t="shared" si="492"/>
        <v>-</v>
      </c>
      <c r="DT313" s="309" t="str">
        <f t="shared" si="493"/>
        <v>-</v>
      </c>
      <c r="DU313" s="309" t="str">
        <f t="shared" si="494"/>
        <v>-</v>
      </c>
      <c r="DV313" s="309" t="str">
        <f t="shared" si="495"/>
        <v>-</v>
      </c>
      <c r="DW313" s="309" t="str">
        <f t="shared" si="496"/>
        <v>-</v>
      </c>
      <c r="DX313" s="309" t="str">
        <f t="shared" si="497"/>
        <v>-</v>
      </c>
      <c r="DY313" s="309" t="str">
        <f t="shared" si="498"/>
        <v>-</v>
      </c>
      <c r="DZ313" s="309" t="str">
        <f t="shared" si="499"/>
        <v>-</v>
      </c>
      <c r="EA313" s="309" t="str">
        <f t="shared" si="500"/>
        <v>-</v>
      </c>
      <c r="EB313" s="309" t="str">
        <f t="shared" si="501"/>
        <v>-</v>
      </c>
      <c r="EC313" s="309" t="str">
        <f t="shared" si="502"/>
        <v>-</v>
      </c>
      <c r="ED313" s="309" t="str">
        <f t="shared" si="503"/>
        <v>-</v>
      </c>
      <c r="EE313" s="309" t="str">
        <f t="shared" si="504"/>
        <v>-</v>
      </c>
      <c r="EF313" s="309" t="str">
        <f t="shared" si="505"/>
        <v>-</v>
      </c>
      <c r="EG313" s="309" t="str">
        <f t="shared" si="506"/>
        <v>-</v>
      </c>
      <c r="EH313" s="309" t="str">
        <f t="shared" si="507"/>
        <v>-</v>
      </c>
      <c r="EI313" s="309" t="str">
        <f t="shared" si="508"/>
        <v>-</v>
      </c>
      <c r="EJ313" s="7"/>
      <c r="EK313" s="7"/>
      <c r="EL313" s="7"/>
      <c r="EM313" s="34"/>
      <c r="EN313" s="66" t="str">
        <f t="shared" si="509"/>
        <v>-</v>
      </c>
      <c r="EO313" s="66" t="str">
        <f t="shared" si="510"/>
        <v>-</v>
      </c>
      <c r="EP313" s="66" t="str">
        <f t="shared" si="511"/>
        <v>-</v>
      </c>
      <c r="EQ313" s="66" t="str">
        <f t="shared" si="512"/>
        <v>-</v>
      </c>
      <c r="ER313" s="66" t="str">
        <f t="shared" si="513"/>
        <v>-</v>
      </c>
      <c r="ES313" s="66" t="str">
        <f t="shared" si="514"/>
        <v>-</v>
      </c>
      <c r="ET313" s="66" t="str">
        <f t="shared" si="515"/>
        <v>-</v>
      </c>
      <c r="EU313" s="66" t="str">
        <f t="shared" si="516"/>
        <v>-</v>
      </c>
      <c r="EV313" s="66" t="str">
        <f t="shared" si="517"/>
        <v>-</v>
      </c>
      <c r="EW313" s="66" t="str">
        <f t="shared" si="518"/>
        <v>-</v>
      </c>
      <c r="EX313" s="66" t="str">
        <f t="shared" si="519"/>
        <v>-</v>
      </c>
      <c r="EY313" s="66" t="str">
        <f t="shared" si="520"/>
        <v>-</v>
      </c>
      <c r="EZ313" s="66" t="str">
        <f t="shared" si="521"/>
        <v>-</v>
      </c>
      <c r="FA313" s="66" t="str">
        <f t="shared" si="522"/>
        <v>-</v>
      </c>
      <c r="FB313" s="66" t="str">
        <f t="shared" si="523"/>
        <v>-</v>
      </c>
      <c r="FC313" s="66" t="str">
        <f t="shared" si="524"/>
        <v>-</v>
      </c>
      <c r="FD313" s="66" t="str">
        <f t="shared" si="525"/>
        <v>-</v>
      </c>
      <c r="FE313" s="66" t="str">
        <f t="shared" si="526"/>
        <v>-</v>
      </c>
      <c r="FF313" s="66" t="str">
        <f t="shared" si="527"/>
        <v>-</v>
      </c>
      <c r="FG313" s="66" t="str">
        <f t="shared" si="528"/>
        <v>-</v>
      </c>
      <c r="FH313" s="66" t="str">
        <f t="shared" si="529"/>
        <v>-</v>
      </c>
      <c r="FI313" s="66" t="str">
        <f t="shared" si="530"/>
        <v>-</v>
      </c>
      <c r="FJ313" s="66" t="str">
        <f t="shared" si="531"/>
        <v>-</v>
      </c>
      <c r="FK313" s="66" t="str">
        <f t="shared" si="532"/>
        <v>-</v>
      </c>
      <c r="FL313" s="66" t="str">
        <f t="shared" si="533"/>
        <v>-</v>
      </c>
      <c r="FM313" s="66" t="str">
        <f t="shared" si="534"/>
        <v>-</v>
      </c>
      <c r="FN313" s="7"/>
      <c r="FO313" s="7"/>
      <c r="FP313" s="7"/>
      <c r="FQ313" s="97"/>
      <c r="FR313" s="71"/>
      <c r="FS313" s="7">
        <f>IF(ISNUMBER(INDEX($CI$15:$DI$314,$B313,GC$5)),MAX(FS$14:FS312)+1,0)</f>
        <v>0</v>
      </c>
      <c r="FT313" s="7" t="e">
        <f>IF(#REF!="","",IF($B313&lt;=$FS$13,$B313,""))</f>
        <v>#REF!</v>
      </c>
      <c r="FU313" s="7" t="str">
        <f t="shared" si="536"/>
        <v/>
      </c>
      <c r="FV313" s="291" t="str">
        <f t="shared" si="537"/>
        <v/>
      </c>
      <c r="FW313" s="291" t="str">
        <f t="shared" si="538"/>
        <v/>
      </c>
      <c r="FX313" s="291" t="str">
        <f>IF(ISNUMBER($FT313),INDEX($EN$15:$FQ$314,$FU313,GC$5),"")</f>
        <v/>
      </c>
      <c r="FY313" s="85" t="str">
        <f t="shared" si="539"/>
        <v/>
      </c>
      <c r="FZ313" s="338" t="str">
        <f t="shared" si="540"/>
        <v/>
      </c>
      <c r="GA313" s="316" t="str">
        <f t="shared" si="541"/>
        <v/>
      </c>
      <c r="GB313" s="28" t="str">
        <f>IF(GA313="","",IF(GA313=GA314,1,""))</f>
        <v/>
      </c>
      <c r="GC313" s="243"/>
      <c r="GD313" s="72"/>
      <c r="GE313" s="72"/>
      <c r="GF313" s="72"/>
      <c r="GG313" s="72"/>
      <c r="GH313" s="72"/>
      <c r="GI313" s="72"/>
      <c r="GJ313" s="72"/>
      <c r="GK313" s="72"/>
      <c r="GL313" s="72"/>
      <c r="GM313" s="72"/>
      <c r="GN313" s="72"/>
      <c r="GO313" s="72"/>
      <c r="GP313" s="72"/>
      <c r="GQ313" s="72"/>
      <c r="GR313" s="339" t="str">
        <f>IF(ISNUMBER(IF313),INDEX($GA$15:$GA$313,MATCH(IF313,$IE$15:$IE$190,0),1),"")</f>
        <v/>
      </c>
      <c r="GS313" s="341" t="str">
        <f t="shared" si="543"/>
        <v/>
      </c>
      <c r="GT313" s="340" t="str">
        <f t="shared" si="544"/>
        <v/>
      </c>
      <c r="GU313" s="72"/>
      <c r="GV313" s="72"/>
      <c r="GW313" s="72"/>
      <c r="GX313" s="72"/>
      <c r="GY313" s="72"/>
      <c r="GZ313" s="71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293">
        <f>IF(HA313&lt;&gt;"",MAX(HN$14:HN312)+1,0)</f>
        <v>0</v>
      </c>
      <c r="HO313" s="293">
        <f>IF(HB313&lt;&gt;"",MAX(HO$14:HO312)+1,0)</f>
        <v>0</v>
      </c>
      <c r="HP313" s="293">
        <f>IF(HC313&lt;&gt;"",MAX(HP$14:HP312)+1,0)</f>
        <v>0</v>
      </c>
      <c r="HQ313" s="293">
        <f>IF(HD313&lt;&gt;"",MAX(HQ$14:HQ312)+1,0)</f>
        <v>0</v>
      </c>
      <c r="HR313" s="293">
        <f>IF(HE313&lt;&gt;"",MAX(HR$14:HR312)+1,0)</f>
        <v>0</v>
      </c>
      <c r="HS313" s="293">
        <f>IF(HF313&lt;&gt;"",MAX(HS$14:HS312)+1,0)</f>
        <v>0</v>
      </c>
      <c r="HT313" s="293">
        <f>IF(HG313&lt;&gt;"",MAX(HT$14:HT312)+1,0)</f>
        <v>0</v>
      </c>
      <c r="HU313" s="293">
        <f>IF(HH313&lt;&gt;"",MAX(HU$14:HU312)+1,0)</f>
        <v>0</v>
      </c>
      <c r="HV313" s="293">
        <f>IF(HI313&lt;&gt;"",MAX(HV$14:HV312)+1,0)</f>
        <v>0</v>
      </c>
      <c r="HW313" s="293">
        <f>IF(HJ313&lt;&gt;"",MAX(HW$14:HW312)+1,0)</f>
        <v>0</v>
      </c>
      <c r="HX313" s="293">
        <f>IF(HK313&lt;&gt;"",MAX(HX$14:HX312)+1,0)</f>
        <v>0</v>
      </c>
      <c r="HY313" s="293">
        <f>IF(HL313&lt;&gt;"",MAX(HY$14:HY312)+1,0)</f>
        <v>0</v>
      </c>
      <c r="HZ313" s="75" t="str">
        <f t="shared" si="545"/>
        <v/>
      </c>
      <c r="IA313" s="75" t="str">
        <f t="shared" si="546"/>
        <v/>
      </c>
      <c r="IB313" s="75" t="str">
        <f t="shared" si="547"/>
        <v/>
      </c>
      <c r="IC313" s="75" t="str">
        <f t="shared" si="548"/>
        <v/>
      </c>
      <c r="ID313" s="395" t="str">
        <f t="shared" si="549"/>
        <v/>
      </c>
      <c r="IE313" s="394">
        <f>IF(ISNUMBER(MATCH(GA313,$IC$15:$IC$313,0)),0,MAX(IE$14:IE312)+1)</f>
        <v>0</v>
      </c>
      <c r="IF313" s="394" t="str">
        <f t="shared" si="550"/>
        <v/>
      </c>
      <c r="IG313" s="383"/>
      <c r="IH313" s="80"/>
      <c r="II313" s="19"/>
      <c r="IJ313" s="282"/>
      <c r="IK313" s="71"/>
      <c r="IL313" s="19"/>
      <c r="IM313" s="19"/>
      <c r="IN313" s="19"/>
      <c r="IO313" s="19"/>
      <c r="IP313" s="19"/>
      <c r="IQ313" s="19"/>
      <c r="IR313" s="19"/>
      <c r="IS313" s="19"/>
      <c r="IT313" s="19"/>
      <c r="IU313" s="19"/>
      <c r="IV313" s="19"/>
      <c r="IW313" s="19"/>
      <c r="IX313" s="19"/>
      <c r="IY313" s="19"/>
      <c r="IZ313" s="19"/>
      <c r="JW313" s="71"/>
      <c r="JX313" s="293" t="str">
        <f>IF(AND(ISNUMBER(JX$14),ISNUMBER(MATCH($IC313,DJ$15:DJ$313,0))),$IC313,"")</f>
        <v/>
      </c>
      <c r="JY313" s="293" t="str">
        <f>IF(AND(ISNUMBER(JY$14),ISNUMBER(MATCH($IC313,DK$15:DK$313,0))),$IC313,"")</f>
        <v/>
      </c>
      <c r="JZ313" s="293" t="str">
        <f>IF(AND(ISNUMBER(JZ$14),ISNUMBER(MATCH($IC313,DL$15:DL$313,0))),$IC313,"")</f>
        <v/>
      </c>
      <c r="KA313" s="293" t="str">
        <f>IF(AND(ISNUMBER(KA$14),ISNUMBER(MATCH($IC313,DM$15:DM$313,0))),$IC313,"")</f>
        <v/>
      </c>
      <c r="KB313" s="293" t="str">
        <f>IF(AND(ISNUMBER(KB$14),ISNUMBER(MATCH($IC313,DN$15:DN$313,0))),$IC313,"")</f>
        <v/>
      </c>
      <c r="KC313" s="293" t="str">
        <f>IF(AND(ISNUMBER(KC$14),ISNUMBER(MATCH($IC313,DO$15:DO$313,0))),$IC313,"")</f>
        <v/>
      </c>
      <c r="KD313" s="293" t="str">
        <f>IF(AND(ISNUMBER(KD$14),ISNUMBER(MATCH($IC313,DP$15:DP$313,0))),$IC313,"")</f>
        <v/>
      </c>
      <c r="KE313" s="293" t="str">
        <f>IF(AND(ISNUMBER(KE$14),ISNUMBER(MATCH($IC313,DQ$15:DQ$313,0))),$IC313,"")</f>
        <v/>
      </c>
      <c r="KF313" s="293" t="str">
        <f>IF(AND(ISNUMBER(KF$14),ISNUMBER(MATCH($IC313,DR$15:DR$313,0))),$IC313,"")</f>
        <v/>
      </c>
      <c r="KG313" s="293" t="str">
        <f>IF(AND(ISNUMBER(KG$14),ISNUMBER(MATCH($IC313,DS$15:DS$313,0))),$IC313,"")</f>
        <v/>
      </c>
      <c r="KH313" s="293" t="str">
        <f>IF(AND(ISNUMBER(KH$14),ISNUMBER(MATCH($IC313,DT$15:DT$313,0))),$IC313,"")</f>
        <v/>
      </c>
      <c r="KI313" s="293" t="str">
        <f>IF(AND(ISNUMBER(KI$14),ISNUMBER(MATCH($IC313,DU$15:DU$313,0))),$IC313,"")</f>
        <v/>
      </c>
      <c r="KJ313" s="293" t="str">
        <f>IF(AND(ISNUMBER(KJ$14),ISNUMBER(MATCH($IC313,DV$15:DV$313,0))),$IC313,"")</f>
        <v/>
      </c>
      <c r="KK313" s="293" t="str">
        <f>IF(AND(ISNUMBER(KK$14),ISNUMBER(MATCH($IC313,DW$15:DW$313,0))),$IC313,"")</f>
        <v/>
      </c>
      <c r="KL313" s="293" t="str">
        <f>IF(AND(ISNUMBER(KL$14),ISNUMBER(MATCH($IC313,DX$15:DX$313,0))),$IC313,"")</f>
        <v/>
      </c>
      <c r="KM313" s="293" t="str">
        <f>IF(AND(ISNUMBER(KM$14),ISNUMBER(MATCH($IC313,DY$15:DY$313,0))),$IC313,"")</f>
        <v/>
      </c>
      <c r="KN313" s="293" t="str">
        <f>IF(AND(ISNUMBER(KN$14),ISNUMBER(MATCH($IC313,DZ$15:DZ$313,0))),$IC313,"")</f>
        <v/>
      </c>
      <c r="KO313" s="293" t="str">
        <f>IF(AND(ISNUMBER(KO$14),ISNUMBER(MATCH($IC313,EA$15:EA$313,0))),$IC313,"")</f>
        <v/>
      </c>
      <c r="KP313" s="293" t="str">
        <f>IF(AND(ISNUMBER(KP$14),ISNUMBER(MATCH($IC313,EB$15:EB$313,0))),$IC313,"")</f>
        <v/>
      </c>
      <c r="KQ313" s="293" t="str">
        <f>IF(AND(ISNUMBER(KQ$14),ISNUMBER(MATCH($IC313,EC$15:EC$313,0))),$IC313,"")</f>
        <v/>
      </c>
      <c r="KR313" s="293" t="str">
        <f>IF(AND(ISNUMBER(KR$14),ISNUMBER(MATCH($IC313,ED$15:ED$313,0))),$IC313,"")</f>
        <v/>
      </c>
      <c r="KS313" s="293" t="str">
        <f>IF(AND(ISNUMBER(KS$14),ISNUMBER(MATCH($IC313,EE$15:EE$313,0))),$IC313,"")</f>
        <v/>
      </c>
      <c r="KT313" s="293" t="str">
        <f>IF(AND(ISNUMBER(KT$14),ISNUMBER(MATCH($IC313,EF$15:EF$313,0))),$IC313,"")</f>
        <v/>
      </c>
      <c r="KU313" s="293" t="str">
        <f>IF(AND(ISNUMBER(KU$14),ISNUMBER(MATCH($IC313,EG$15:EG$313,0))),$IC313,"")</f>
        <v/>
      </c>
      <c r="KV313" s="293" t="str">
        <f>IF(AND(ISNUMBER(KV$14),ISNUMBER(MATCH($IC313,EH$15:EH$313,0))),$IC313,"")</f>
        <v/>
      </c>
      <c r="KW313" s="293" t="str">
        <f>IF(AND(ISNUMBER(KW$14),ISNUMBER(MATCH($IC313,EI$15:EI$313,0))),$IC313,"")</f>
        <v/>
      </c>
      <c r="KX313" s="293" t="str">
        <f>IF(AND(ISNUMBER(KX$14),ISNUMBER(MATCH($IC313,EJ$15:EJ$313,0))),$IC313,"")</f>
        <v/>
      </c>
      <c r="KY313" s="293" t="str">
        <f>IF(AND(ISNUMBER(KY$14),ISNUMBER(MATCH($IC313,EK$15:EK$313,0))),$IC313,"")</f>
        <v/>
      </c>
      <c r="KZ313" s="293"/>
      <c r="LA313" s="293"/>
      <c r="LB313" s="293"/>
      <c r="LC313" s="75">
        <f>COUNTIF(JX313:KY313,"="&amp;IC313)</f>
        <v>0</v>
      </c>
      <c r="LD313" s="71"/>
      <c r="LE313" s="71"/>
      <c r="LF313" s="71"/>
      <c r="LG313" s="71"/>
      <c r="LH313" s="71"/>
      <c r="LI313" s="71"/>
      <c r="LJ313" s="71"/>
      <c r="LK313" s="71"/>
      <c r="LL313" s="71"/>
      <c r="LM313" s="71"/>
      <c r="LN313" s="71"/>
      <c r="LO313" s="71"/>
      <c r="LP313" s="71"/>
      <c r="LQ313" s="71"/>
    </row>
    <row r="314" spans="1:329" ht="6" customHeight="1" x14ac:dyDescent="0.25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  <c r="CV314" s="86"/>
      <c r="CW314" s="86"/>
      <c r="CX314" s="86"/>
      <c r="CY314" s="86"/>
      <c r="CZ314" s="86"/>
      <c r="DA314" s="86"/>
      <c r="DB314" s="86"/>
      <c r="DC314" s="86"/>
      <c r="DD314" s="86"/>
      <c r="DE314" s="86"/>
      <c r="DF314" s="86"/>
      <c r="DG314" s="86"/>
      <c r="DH314" s="86"/>
      <c r="DI314" s="86"/>
      <c r="DJ314" s="86"/>
      <c r="DK314" s="86"/>
      <c r="DL314" s="86"/>
      <c r="DM314" s="86"/>
      <c r="DN314" s="86"/>
      <c r="DO314" s="86"/>
      <c r="DP314" s="86"/>
      <c r="DQ314" s="86"/>
      <c r="DR314" s="86"/>
      <c r="DS314" s="86"/>
      <c r="DT314" s="86"/>
      <c r="DU314" s="86"/>
      <c r="DV314" s="86"/>
      <c r="DW314" s="86"/>
      <c r="DX314" s="86"/>
      <c r="DY314" s="86"/>
      <c r="DZ314" s="86"/>
      <c r="EA314" s="86"/>
      <c r="EB314" s="86"/>
      <c r="EC314" s="86"/>
      <c r="ED314" s="86"/>
      <c r="EE314" s="86"/>
      <c r="EF314" s="86"/>
      <c r="EG314" s="86"/>
      <c r="EH314" s="86"/>
      <c r="EI314" s="86"/>
      <c r="EJ314" s="86"/>
      <c r="EK314" s="86"/>
      <c r="EL314" s="86"/>
      <c r="EM314" s="86"/>
      <c r="EN314" s="86"/>
      <c r="EO314" s="86"/>
      <c r="EP314" s="86"/>
      <c r="EQ314" s="86"/>
      <c r="ER314" s="86"/>
      <c r="ES314" s="86"/>
      <c r="ET314" s="86"/>
      <c r="EU314" s="86"/>
      <c r="EV314" s="86"/>
      <c r="EW314" s="86"/>
      <c r="EX314" s="86"/>
      <c r="EY314" s="86"/>
      <c r="EZ314" s="86"/>
      <c r="FA314" s="86"/>
      <c r="FB314" s="86"/>
      <c r="FC314" s="86"/>
      <c r="FD314" s="86"/>
      <c r="FE314" s="86"/>
      <c r="FF314" s="86"/>
      <c r="FG314" s="86"/>
      <c r="FH314" s="86"/>
      <c r="FI314" s="86"/>
      <c r="FJ314" s="86"/>
      <c r="FK314" s="86"/>
      <c r="FL314" s="86"/>
      <c r="FM314" s="86"/>
      <c r="FN314" s="86"/>
      <c r="FO314" s="86"/>
      <c r="FP314" s="86"/>
      <c r="FQ314" s="86"/>
      <c r="FR314" s="86"/>
      <c r="FS314" s="86"/>
      <c r="FT314" s="86"/>
      <c r="FU314" s="86"/>
      <c r="FV314" s="86"/>
      <c r="FW314" s="86"/>
      <c r="FX314" s="86"/>
      <c r="FY314" s="86"/>
      <c r="FZ314" s="86"/>
      <c r="GA314" s="86"/>
      <c r="GB314" s="86"/>
      <c r="GC314" s="86"/>
      <c r="GD314" s="86"/>
      <c r="GE314" s="86"/>
      <c r="GF314" s="86"/>
      <c r="GG314" s="86"/>
      <c r="GH314" s="86"/>
      <c r="GI314" s="86"/>
      <c r="GJ314" s="86"/>
      <c r="GK314" s="86"/>
      <c r="GL314" s="86"/>
      <c r="GM314" s="86"/>
      <c r="GN314" s="86"/>
      <c r="GO314" s="86"/>
      <c r="GP314" s="86"/>
      <c r="GQ314" s="86"/>
      <c r="GR314" s="86"/>
      <c r="GS314" s="86"/>
      <c r="GT314" s="86"/>
      <c r="GU314" s="86"/>
      <c r="GV314" s="86"/>
      <c r="GW314" s="86"/>
      <c r="GX314" s="86"/>
      <c r="GY314" s="86"/>
      <c r="GZ314" s="86"/>
      <c r="HA314" s="86"/>
      <c r="HB314" s="86"/>
      <c r="HC314" s="86"/>
      <c r="HD314" s="86"/>
      <c r="HE314" s="86"/>
      <c r="HF314" s="86"/>
      <c r="HG314" s="86"/>
      <c r="HH314" s="86"/>
      <c r="HI314" s="86"/>
      <c r="HJ314" s="86"/>
      <c r="HK314" s="86"/>
      <c r="HL314" s="86"/>
      <c r="HM314" s="86"/>
      <c r="HN314" s="86"/>
      <c r="HO314" s="86"/>
      <c r="HP314" s="86"/>
      <c r="HQ314" s="86"/>
      <c r="HR314" s="86"/>
      <c r="HS314" s="86"/>
      <c r="HT314" s="86"/>
      <c r="HU314" s="86"/>
      <c r="HV314" s="86"/>
      <c r="HW314" s="86"/>
      <c r="HX314" s="86"/>
      <c r="HY314" s="86"/>
      <c r="HZ314" s="86"/>
      <c r="IA314" s="86"/>
      <c r="IB314" s="86"/>
      <c r="IC314" s="86"/>
      <c r="ID314" s="86"/>
      <c r="IE314" s="86"/>
      <c r="IF314" s="86"/>
      <c r="IG314" s="384"/>
      <c r="IH314" s="86"/>
      <c r="II314" s="86"/>
      <c r="IJ314" s="400"/>
      <c r="IK314" s="86"/>
      <c r="IL314" s="86"/>
      <c r="IM314" s="86"/>
      <c r="IN314" s="86"/>
      <c r="IO314" s="86"/>
      <c r="IP314" s="86"/>
      <c r="IQ314" s="86"/>
      <c r="IR314" s="86"/>
      <c r="IS314" s="86"/>
      <c r="IT314" s="86"/>
      <c r="IU314" s="86"/>
      <c r="IV314" s="86"/>
      <c r="IW314" s="86"/>
      <c r="IX314" s="86"/>
      <c r="IY314" s="86"/>
      <c r="IZ314" s="86"/>
      <c r="JA314" s="86"/>
      <c r="JB314" s="86"/>
      <c r="JC314" s="86"/>
      <c r="JD314" s="86"/>
      <c r="JE314" s="86"/>
      <c r="JF314" s="86"/>
      <c r="JG314" s="86"/>
      <c r="JH314" s="86"/>
      <c r="JI314" s="86"/>
      <c r="JJ314" s="86"/>
      <c r="JK314" s="86"/>
      <c r="JL314" s="86"/>
      <c r="JM314" s="86"/>
      <c r="JN314" s="86"/>
      <c r="JO314" s="86"/>
      <c r="JP314" s="86"/>
      <c r="JQ314" s="86"/>
      <c r="JR314" s="86"/>
      <c r="JS314" s="86"/>
      <c r="JT314" s="86"/>
      <c r="JU314" s="86"/>
      <c r="JV314" s="86"/>
      <c r="JW314" s="86"/>
      <c r="JX314" s="86"/>
      <c r="JY314" s="86"/>
      <c r="JZ314" s="86"/>
      <c r="KA314" s="86"/>
      <c r="KB314" s="86"/>
      <c r="KC314" s="86"/>
      <c r="KD314" s="86"/>
      <c r="KE314" s="86"/>
      <c r="KF314" s="86"/>
      <c r="KG314" s="86"/>
      <c r="KH314" s="86"/>
      <c r="KI314" s="86"/>
      <c r="KJ314" s="86"/>
      <c r="KK314" s="86"/>
      <c r="KL314" s="86"/>
      <c r="KM314" s="86"/>
      <c r="KN314" s="86"/>
      <c r="KO314" s="86"/>
      <c r="KP314" s="86"/>
      <c r="KQ314" s="86"/>
      <c r="KR314" s="86"/>
      <c r="KS314" s="86"/>
      <c r="KT314" s="86"/>
      <c r="KU314" s="86"/>
      <c r="KV314" s="86"/>
      <c r="KW314" s="86"/>
      <c r="KX314" s="86"/>
      <c r="KY314" s="86"/>
      <c r="KZ314" s="86"/>
      <c r="LA314" s="86"/>
      <c r="LB314" s="86"/>
      <c r="LC314" s="86"/>
      <c r="LD314" s="86"/>
      <c r="LE314" s="86"/>
      <c r="LF314" s="86"/>
      <c r="LG314" s="86"/>
      <c r="LH314" s="86"/>
      <c r="LI314" s="86"/>
      <c r="LJ314" s="86"/>
      <c r="LK314" s="86"/>
      <c r="LL314" s="86"/>
      <c r="LM314" s="86"/>
      <c r="LN314" s="86"/>
      <c r="LO314" s="86"/>
      <c r="LP314" s="86"/>
      <c r="LQ314" s="86"/>
    </row>
    <row r="315" spans="1:329" ht="6" customHeight="1" x14ac:dyDescent="0.25">
      <c r="A315" s="63" t="s">
        <v>2</v>
      </c>
      <c r="B315" s="63" t="s">
        <v>2</v>
      </c>
      <c r="C315" s="63" t="s">
        <v>2</v>
      </c>
      <c r="D315" s="63" t="s">
        <v>2</v>
      </c>
      <c r="E315" s="63" t="s">
        <v>2</v>
      </c>
      <c r="F315" s="63" t="s">
        <v>2</v>
      </c>
      <c r="G315" s="63" t="s">
        <v>2</v>
      </c>
      <c r="H315" s="63" t="s">
        <v>2</v>
      </c>
      <c r="I315" s="63" t="s">
        <v>2</v>
      </c>
      <c r="J315" s="63" t="s">
        <v>2</v>
      </c>
      <c r="K315" s="63" t="s">
        <v>2</v>
      </c>
      <c r="L315" s="63" t="s">
        <v>2</v>
      </c>
      <c r="M315" s="63" t="s">
        <v>2</v>
      </c>
      <c r="N315" s="63" t="s">
        <v>2</v>
      </c>
      <c r="O315" s="63" t="s">
        <v>2</v>
      </c>
      <c r="P315" s="63" t="s">
        <v>2</v>
      </c>
      <c r="Q315" s="63" t="s">
        <v>2</v>
      </c>
      <c r="R315" s="63" t="s">
        <v>2</v>
      </c>
      <c r="S315" s="63" t="s">
        <v>2</v>
      </c>
      <c r="T315" s="63" t="s">
        <v>2</v>
      </c>
      <c r="U315" s="63" t="s">
        <v>2</v>
      </c>
      <c r="V315" s="63" t="s">
        <v>2</v>
      </c>
      <c r="W315" s="63" t="s">
        <v>2</v>
      </c>
      <c r="X315" s="63" t="s">
        <v>2</v>
      </c>
      <c r="Y315" s="63" t="s">
        <v>2</v>
      </c>
      <c r="Z315" s="63" t="s">
        <v>2</v>
      </c>
      <c r="AA315" s="63" t="s">
        <v>2</v>
      </c>
      <c r="AB315" s="63" t="s">
        <v>2</v>
      </c>
      <c r="AC315" s="63" t="s">
        <v>2</v>
      </c>
      <c r="AD315" s="63" t="s">
        <v>2</v>
      </c>
      <c r="AE315" s="63" t="s">
        <v>2</v>
      </c>
      <c r="AF315" s="63" t="s">
        <v>2</v>
      </c>
      <c r="AG315" s="63" t="s">
        <v>2</v>
      </c>
      <c r="AH315" s="63" t="s">
        <v>2</v>
      </c>
      <c r="AI315" s="63" t="s">
        <v>2</v>
      </c>
      <c r="AJ315" s="63" t="s">
        <v>2</v>
      </c>
      <c r="AK315" s="63" t="s">
        <v>2</v>
      </c>
      <c r="AL315" s="63" t="s">
        <v>2</v>
      </c>
      <c r="AM315" s="63" t="s">
        <v>2</v>
      </c>
      <c r="AN315" s="63" t="s">
        <v>2</v>
      </c>
      <c r="AO315" s="63" t="s">
        <v>2</v>
      </c>
      <c r="AP315" s="63" t="s">
        <v>2</v>
      </c>
      <c r="AQ315" s="63" t="s">
        <v>2</v>
      </c>
      <c r="AR315" s="63" t="s">
        <v>2</v>
      </c>
      <c r="AS315" s="63" t="s">
        <v>2</v>
      </c>
      <c r="AT315" s="63" t="s">
        <v>2</v>
      </c>
      <c r="AU315" s="63" t="s">
        <v>2</v>
      </c>
      <c r="AV315" s="63" t="s">
        <v>2</v>
      </c>
      <c r="AW315" s="63" t="s">
        <v>2</v>
      </c>
      <c r="AX315" s="63" t="s">
        <v>2</v>
      </c>
      <c r="AY315" s="63" t="s">
        <v>2</v>
      </c>
      <c r="AZ315" s="63" t="s">
        <v>2</v>
      </c>
      <c r="BA315" s="63" t="s">
        <v>2</v>
      </c>
      <c r="BB315" s="63" t="s">
        <v>2</v>
      </c>
      <c r="BC315" s="63" t="s">
        <v>2</v>
      </c>
      <c r="BD315" s="63" t="s">
        <v>2</v>
      </c>
      <c r="BE315" s="63" t="s">
        <v>2</v>
      </c>
      <c r="BF315" s="63" t="s">
        <v>2</v>
      </c>
      <c r="BG315" s="63" t="s">
        <v>2</v>
      </c>
      <c r="BH315" s="63" t="s">
        <v>2</v>
      </c>
      <c r="BI315" s="63" t="s">
        <v>2</v>
      </c>
      <c r="BJ315" s="63" t="s">
        <v>2</v>
      </c>
      <c r="BK315" s="63" t="s">
        <v>2</v>
      </c>
      <c r="BL315" s="63" t="s">
        <v>2</v>
      </c>
      <c r="BM315" s="63" t="s">
        <v>2</v>
      </c>
      <c r="BN315" s="63" t="s">
        <v>2</v>
      </c>
      <c r="BO315" s="63" t="s">
        <v>2</v>
      </c>
      <c r="BP315" s="63" t="s">
        <v>2</v>
      </c>
      <c r="BQ315" s="63" t="s">
        <v>2</v>
      </c>
      <c r="BR315" s="63" t="s">
        <v>2</v>
      </c>
      <c r="BS315" s="63" t="s">
        <v>2</v>
      </c>
      <c r="BT315" s="63" t="s">
        <v>2</v>
      </c>
      <c r="BU315" s="63" t="s">
        <v>2</v>
      </c>
      <c r="BV315" s="63" t="s">
        <v>2</v>
      </c>
      <c r="BW315" s="63" t="s">
        <v>2</v>
      </c>
      <c r="BX315" s="63" t="s">
        <v>2</v>
      </c>
      <c r="BY315" s="63" t="s">
        <v>2</v>
      </c>
      <c r="BZ315" s="63" t="s">
        <v>2</v>
      </c>
      <c r="CA315" s="63" t="s">
        <v>2</v>
      </c>
      <c r="CB315" s="63" t="s">
        <v>2</v>
      </c>
      <c r="CC315" s="63" t="s">
        <v>2</v>
      </c>
      <c r="CD315" s="63" t="s">
        <v>2</v>
      </c>
      <c r="CE315" s="63" t="s">
        <v>2</v>
      </c>
      <c r="CF315" s="63" t="s">
        <v>2</v>
      </c>
      <c r="CG315" s="63" t="s">
        <v>2</v>
      </c>
      <c r="CH315" s="63" t="s">
        <v>2</v>
      </c>
      <c r="CI315" s="63" t="s">
        <v>2</v>
      </c>
      <c r="CJ315" s="63" t="s">
        <v>2</v>
      </c>
      <c r="CK315" s="63" t="s">
        <v>2</v>
      </c>
      <c r="CL315" s="63" t="s">
        <v>2</v>
      </c>
      <c r="CM315" s="63" t="s">
        <v>2</v>
      </c>
      <c r="CN315" s="63" t="s">
        <v>2</v>
      </c>
      <c r="CO315" s="63" t="s">
        <v>2</v>
      </c>
      <c r="CP315" s="63" t="s">
        <v>2</v>
      </c>
      <c r="CQ315" s="63" t="s">
        <v>2</v>
      </c>
      <c r="CR315" s="63" t="s">
        <v>2</v>
      </c>
      <c r="CS315" s="63" t="s">
        <v>2</v>
      </c>
      <c r="CT315" s="63" t="s">
        <v>2</v>
      </c>
      <c r="CU315" s="63" t="s">
        <v>2</v>
      </c>
      <c r="CV315" s="63" t="s">
        <v>2</v>
      </c>
      <c r="CW315" s="63" t="s">
        <v>2</v>
      </c>
      <c r="CX315" s="63" t="s">
        <v>2</v>
      </c>
      <c r="CY315" s="63" t="s">
        <v>2</v>
      </c>
      <c r="CZ315" s="63" t="s">
        <v>2</v>
      </c>
      <c r="DA315" s="63" t="s">
        <v>2</v>
      </c>
      <c r="DB315" s="63" t="s">
        <v>2</v>
      </c>
      <c r="DC315" s="63" t="s">
        <v>2</v>
      </c>
      <c r="DD315" s="63" t="s">
        <v>2</v>
      </c>
      <c r="DE315" s="63" t="s">
        <v>2</v>
      </c>
      <c r="DF315" s="63" t="s">
        <v>2</v>
      </c>
      <c r="DG315" s="63" t="s">
        <v>2</v>
      </c>
      <c r="DH315" s="63" t="s">
        <v>2</v>
      </c>
      <c r="DI315" s="63" t="s">
        <v>2</v>
      </c>
      <c r="DJ315" s="63" t="s">
        <v>2</v>
      </c>
      <c r="DK315" s="63" t="s">
        <v>2</v>
      </c>
      <c r="DL315" s="63" t="s">
        <v>2</v>
      </c>
      <c r="DM315" s="63" t="s">
        <v>2</v>
      </c>
      <c r="DN315" s="63" t="s">
        <v>2</v>
      </c>
      <c r="DO315" s="63" t="s">
        <v>2</v>
      </c>
      <c r="DP315" s="63" t="s">
        <v>2</v>
      </c>
      <c r="DQ315" s="63" t="s">
        <v>2</v>
      </c>
      <c r="DR315" s="63" t="s">
        <v>2</v>
      </c>
      <c r="DS315" s="63" t="s">
        <v>2</v>
      </c>
      <c r="DT315" s="63" t="s">
        <v>2</v>
      </c>
      <c r="DU315" s="63" t="s">
        <v>2</v>
      </c>
      <c r="DV315" s="63" t="s">
        <v>2</v>
      </c>
      <c r="DW315" s="63" t="s">
        <v>2</v>
      </c>
      <c r="DX315" s="63" t="s">
        <v>2</v>
      </c>
      <c r="DY315" s="63" t="s">
        <v>2</v>
      </c>
      <c r="DZ315" s="63" t="s">
        <v>2</v>
      </c>
      <c r="EA315" s="63" t="s">
        <v>2</v>
      </c>
      <c r="EB315" s="63" t="s">
        <v>2</v>
      </c>
      <c r="EC315" s="63" t="s">
        <v>2</v>
      </c>
      <c r="ED315" s="63" t="s">
        <v>2</v>
      </c>
      <c r="EE315" s="63" t="s">
        <v>2</v>
      </c>
      <c r="EF315" s="63" t="s">
        <v>2</v>
      </c>
      <c r="EG315" s="63" t="s">
        <v>2</v>
      </c>
      <c r="EH315" s="63" t="s">
        <v>2</v>
      </c>
      <c r="EI315" s="63" t="s">
        <v>2</v>
      </c>
      <c r="EJ315" s="63" t="s">
        <v>2</v>
      </c>
      <c r="EK315" s="63" t="s">
        <v>2</v>
      </c>
      <c r="EL315" s="63" t="s">
        <v>2</v>
      </c>
      <c r="EM315" s="63" t="s">
        <v>2</v>
      </c>
      <c r="EN315" s="63" t="s">
        <v>2</v>
      </c>
      <c r="EO315" s="63" t="s">
        <v>2</v>
      </c>
      <c r="EP315" s="63" t="s">
        <v>2</v>
      </c>
      <c r="EQ315" s="63" t="s">
        <v>2</v>
      </c>
      <c r="ER315" s="63" t="s">
        <v>2</v>
      </c>
      <c r="ES315" s="63" t="s">
        <v>2</v>
      </c>
      <c r="ET315" s="63" t="s">
        <v>2</v>
      </c>
      <c r="EU315" s="63" t="s">
        <v>2</v>
      </c>
      <c r="EV315" s="63" t="s">
        <v>2</v>
      </c>
      <c r="EW315" s="63" t="s">
        <v>2</v>
      </c>
      <c r="EX315" s="63" t="s">
        <v>2</v>
      </c>
      <c r="EY315" s="63" t="s">
        <v>2</v>
      </c>
      <c r="EZ315" s="63" t="s">
        <v>2</v>
      </c>
      <c r="FA315" s="63" t="s">
        <v>2</v>
      </c>
      <c r="FB315" s="63" t="s">
        <v>2</v>
      </c>
      <c r="FC315" s="63" t="s">
        <v>2</v>
      </c>
      <c r="FD315" s="63" t="s">
        <v>2</v>
      </c>
      <c r="FE315" s="63" t="s">
        <v>2</v>
      </c>
      <c r="FF315" s="63" t="s">
        <v>2</v>
      </c>
      <c r="FG315" s="63" t="s">
        <v>2</v>
      </c>
      <c r="FH315" s="63" t="s">
        <v>2</v>
      </c>
      <c r="FI315" s="63" t="s">
        <v>2</v>
      </c>
      <c r="FJ315" s="63" t="s">
        <v>2</v>
      </c>
      <c r="FK315" s="63" t="s">
        <v>2</v>
      </c>
      <c r="FL315" s="63" t="s">
        <v>2</v>
      </c>
      <c r="FM315" s="63" t="s">
        <v>2</v>
      </c>
      <c r="FN315" s="63" t="s">
        <v>2</v>
      </c>
      <c r="FO315" s="63" t="s">
        <v>2</v>
      </c>
      <c r="FP315" s="63" t="s">
        <v>2</v>
      </c>
      <c r="FQ315" s="63" t="s">
        <v>2</v>
      </c>
      <c r="FR315" s="63" t="s">
        <v>2</v>
      </c>
      <c r="FS315" s="63" t="s">
        <v>2</v>
      </c>
      <c r="FT315" s="63" t="s">
        <v>2</v>
      </c>
      <c r="FU315" s="63" t="s">
        <v>2</v>
      </c>
      <c r="FV315" s="63" t="s">
        <v>2</v>
      </c>
      <c r="FW315" s="63" t="s">
        <v>2</v>
      </c>
      <c r="FX315" s="63" t="s">
        <v>2</v>
      </c>
      <c r="FY315" s="63" t="s">
        <v>2</v>
      </c>
      <c r="FZ315" s="63" t="s">
        <v>2</v>
      </c>
      <c r="GA315" s="63" t="s">
        <v>2</v>
      </c>
      <c r="GB315" s="63" t="s">
        <v>2</v>
      </c>
      <c r="GC315" s="63" t="s">
        <v>2</v>
      </c>
      <c r="GD315" s="63" t="s">
        <v>2</v>
      </c>
      <c r="GE315" s="63" t="s">
        <v>2</v>
      </c>
      <c r="GF315" s="63" t="s">
        <v>2</v>
      </c>
      <c r="GG315" s="63" t="s">
        <v>2</v>
      </c>
      <c r="GH315" s="63" t="s">
        <v>2</v>
      </c>
      <c r="GI315" s="63" t="s">
        <v>2</v>
      </c>
      <c r="GJ315" s="63" t="s">
        <v>2</v>
      </c>
      <c r="GK315" s="63" t="s">
        <v>2</v>
      </c>
      <c r="GL315" s="63" t="s">
        <v>2</v>
      </c>
      <c r="GM315" s="63" t="s">
        <v>2</v>
      </c>
      <c r="GN315" s="63" t="s">
        <v>2</v>
      </c>
      <c r="GO315" s="63" t="s">
        <v>2</v>
      </c>
      <c r="GP315" s="63" t="s">
        <v>2</v>
      </c>
      <c r="GQ315" s="63" t="s">
        <v>2</v>
      </c>
      <c r="GR315" s="63" t="s">
        <v>2</v>
      </c>
      <c r="GS315" s="63" t="s">
        <v>2</v>
      </c>
      <c r="GT315" s="63" t="s">
        <v>2</v>
      </c>
      <c r="GU315" s="63" t="s">
        <v>2</v>
      </c>
      <c r="GV315" s="63" t="s">
        <v>2</v>
      </c>
      <c r="GW315" s="63" t="s">
        <v>2</v>
      </c>
      <c r="GX315" s="63" t="s">
        <v>2</v>
      </c>
      <c r="GY315" s="63" t="s">
        <v>2</v>
      </c>
      <c r="GZ315" s="63" t="s">
        <v>2</v>
      </c>
      <c r="HA315" s="63" t="s">
        <v>2</v>
      </c>
      <c r="HB315" s="63" t="s">
        <v>2</v>
      </c>
      <c r="HC315" s="63" t="s">
        <v>2</v>
      </c>
      <c r="HD315" s="63" t="s">
        <v>2</v>
      </c>
      <c r="HE315" s="63" t="s">
        <v>2</v>
      </c>
      <c r="HF315" s="63" t="s">
        <v>2</v>
      </c>
      <c r="HG315" s="63" t="s">
        <v>2</v>
      </c>
      <c r="HH315" s="63" t="s">
        <v>2</v>
      </c>
      <c r="HI315" s="63" t="s">
        <v>2</v>
      </c>
      <c r="HJ315" s="63" t="s">
        <v>2</v>
      </c>
      <c r="HK315" s="63" t="s">
        <v>2</v>
      </c>
      <c r="HL315" s="63" t="s">
        <v>2</v>
      </c>
      <c r="HM315" s="63" t="s">
        <v>2</v>
      </c>
      <c r="HN315" s="63" t="s">
        <v>2</v>
      </c>
      <c r="HO315" s="63" t="s">
        <v>2</v>
      </c>
      <c r="HP315" s="63" t="s">
        <v>2</v>
      </c>
      <c r="HQ315" s="63" t="s">
        <v>2</v>
      </c>
      <c r="HR315" s="63" t="s">
        <v>2</v>
      </c>
      <c r="HS315" s="63" t="s">
        <v>2</v>
      </c>
      <c r="HT315" s="63" t="s">
        <v>2</v>
      </c>
      <c r="HU315" s="63" t="s">
        <v>2</v>
      </c>
      <c r="HV315" s="63" t="s">
        <v>2</v>
      </c>
      <c r="HW315" s="63" t="s">
        <v>2</v>
      </c>
      <c r="HX315" s="63" t="s">
        <v>2</v>
      </c>
      <c r="HY315" s="63" t="s">
        <v>2</v>
      </c>
      <c r="HZ315" s="63" t="s">
        <v>2</v>
      </c>
      <c r="IA315" s="63" t="s">
        <v>2</v>
      </c>
      <c r="IB315" s="63" t="s">
        <v>2</v>
      </c>
      <c r="IC315" s="63" t="s">
        <v>2</v>
      </c>
      <c r="ID315" s="63"/>
      <c r="IE315" s="63" t="s">
        <v>2</v>
      </c>
      <c r="IF315" s="63" t="s">
        <v>2</v>
      </c>
      <c r="IG315" s="384" t="s">
        <v>2</v>
      </c>
      <c r="IH315" s="63" t="s">
        <v>2</v>
      </c>
      <c r="II315" s="63" t="s">
        <v>2</v>
      </c>
      <c r="IJ315" s="400" t="s">
        <v>2</v>
      </c>
      <c r="IK315" s="63" t="s">
        <v>2</v>
      </c>
      <c r="IL315" s="63" t="s">
        <v>2</v>
      </c>
      <c r="IM315" s="63" t="s">
        <v>2</v>
      </c>
      <c r="IN315" s="63" t="s">
        <v>2</v>
      </c>
      <c r="IO315" s="63" t="s">
        <v>2</v>
      </c>
      <c r="IP315" s="63" t="s">
        <v>2</v>
      </c>
      <c r="IQ315" s="63" t="s">
        <v>2</v>
      </c>
      <c r="IR315" s="63" t="s">
        <v>2</v>
      </c>
      <c r="IS315" s="63" t="s">
        <v>2</v>
      </c>
      <c r="IT315" s="63" t="s">
        <v>2</v>
      </c>
      <c r="IU315" s="63" t="s">
        <v>2</v>
      </c>
      <c r="IV315" s="63" t="s">
        <v>2</v>
      </c>
      <c r="IW315" s="63" t="s">
        <v>2</v>
      </c>
      <c r="IX315" s="63" t="s">
        <v>2</v>
      </c>
      <c r="IY315" s="63" t="s">
        <v>2</v>
      </c>
      <c r="IZ315" s="63" t="s">
        <v>2</v>
      </c>
      <c r="JA315" s="63" t="s">
        <v>2</v>
      </c>
      <c r="JB315" s="63" t="s">
        <v>2</v>
      </c>
      <c r="JC315" s="63" t="s">
        <v>2</v>
      </c>
      <c r="JD315" s="63" t="s">
        <v>2</v>
      </c>
      <c r="JE315" s="63" t="s">
        <v>2</v>
      </c>
      <c r="JF315" s="63" t="s">
        <v>2</v>
      </c>
      <c r="JG315" s="63" t="s">
        <v>2</v>
      </c>
      <c r="JH315" s="63" t="s">
        <v>2</v>
      </c>
      <c r="JI315" s="63" t="s">
        <v>2</v>
      </c>
      <c r="JJ315" s="63" t="s">
        <v>2</v>
      </c>
      <c r="JK315" s="63" t="s">
        <v>2</v>
      </c>
      <c r="JL315" s="63" t="s">
        <v>2</v>
      </c>
      <c r="JM315" s="63" t="s">
        <v>2</v>
      </c>
      <c r="JN315" s="63" t="s">
        <v>2</v>
      </c>
      <c r="JO315" s="63" t="s">
        <v>2</v>
      </c>
      <c r="JP315" s="63" t="s">
        <v>2</v>
      </c>
      <c r="JQ315" s="63" t="s">
        <v>2</v>
      </c>
      <c r="JR315" s="63" t="s">
        <v>2</v>
      </c>
      <c r="JS315" s="63" t="s">
        <v>2</v>
      </c>
      <c r="JT315" s="63" t="s">
        <v>2</v>
      </c>
      <c r="JU315" s="63" t="s">
        <v>2</v>
      </c>
      <c r="JV315" s="63" t="s">
        <v>2</v>
      </c>
      <c r="JW315" s="63" t="s">
        <v>2</v>
      </c>
      <c r="JX315" s="63" t="s">
        <v>2</v>
      </c>
      <c r="JY315" s="63" t="s">
        <v>2</v>
      </c>
      <c r="JZ315" s="63" t="s">
        <v>2</v>
      </c>
      <c r="KA315" s="63" t="s">
        <v>2</v>
      </c>
      <c r="KB315" s="63" t="s">
        <v>2</v>
      </c>
      <c r="KC315" s="63" t="s">
        <v>2</v>
      </c>
      <c r="KD315" s="63" t="s">
        <v>2</v>
      </c>
      <c r="KE315" s="63" t="s">
        <v>2</v>
      </c>
      <c r="KF315" s="63" t="s">
        <v>2</v>
      </c>
      <c r="KG315" s="63" t="s">
        <v>2</v>
      </c>
      <c r="KH315" s="63" t="s">
        <v>2</v>
      </c>
      <c r="KI315" s="63" t="s">
        <v>2</v>
      </c>
      <c r="KJ315" s="63" t="s">
        <v>2</v>
      </c>
      <c r="KK315" s="63" t="s">
        <v>2</v>
      </c>
      <c r="KL315" s="63" t="s">
        <v>2</v>
      </c>
      <c r="KM315" s="63" t="s">
        <v>2</v>
      </c>
      <c r="KN315" s="63" t="s">
        <v>2</v>
      </c>
      <c r="KO315" s="63" t="s">
        <v>2</v>
      </c>
      <c r="KP315" s="63" t="s">
        <v>2</v>
      </c>
      <c r="KQ315" s="63" t="s">
        <v>2</v>
      </c>
      <c r="KR315" s="63" t="s">
        <v>2</v>
      </c>
      <c r="KS315" s="63" t="s">
        <v>2</v>
      </c>
      <c r="KT315" s="63" t="s">
        <v>2</v>
      </c>
      <c r="KU315" s="63" t="s">
        <v>2</v>
      </c>
      <c r="KV315" s="63" t="s">
        <v>2</v>
      </c>
      <c r="KW315" s="63" t="s">
        <v>2</v>
      </c>
      <c r="KX315" s="63" t="s">
        <v>2</v>
      </c>
      <c r="KY315" s="63" t="s">
        <v>2</v>
      </c>
      <c r="KZ315" s="63" t="s">
        <v>2</v>
      </c>
      <c r="LA315" s="63" t="s">
        <v>2</v>
      </c>
      <c r="LB315" s="63" t="s">
        <v>2</v>
      </c>
      <c r="LC315" s="63" t="s">
        <v>2</v>
      </c>
      <c r="LD315" s="63" t="s">
        <v>2</v>
      </c>
      <c r="LE315" s="63" t="s">
        <v>2</v>
      </c>
      <c r="LF315" s="63" t="s">
        <v>2</v>
      </c>
      <c r="LG315" s="63" t="s">
        <v>2</v>
      </c>
      <c r="LH315" s="63" t="s">
        <v>2</v>
      </c>
      <c r="LI315" s="63" t="s">
        <v>2</v>
      </c>
      <c r="LJ315" s="63" t="s">
        <v>2</v>
      </c>
      <c r="LK315" s="63" t="s">
        <v>2</v>
      </c>
      <c r="LL315" s="63" t="s">
        <v>2</v>
      </c>
      <c r="LM315" s="63" t="s">
        <v>2</v>
      </c>
      <c r="LN315" s="63" t="s">
        <v>2</v>
      </c>
      <c r="LO315" s="63" t="s">
        <v>2</v>
      </c>
      <c r="LP315" s="63" t="s">
        <v>2</v>
      </c>
      <c r="LQ315" s="63" t="s">
        <v>2</v>
      </c>
    </row>
    <row r="316" spans="1:329" ht="6" customHeight="1" x14ac:dyDescent="0.25">
      <c r="A316" s="63" t="s">
        <v>2</v>
      </c>
      <c r="B316" s="63" t="s">
        <v>2</v>
      </c>
      <c r="C316" s="63" t="s">
        <v>2</v>
      </c>
      <c r="D316" s="63" t="s">
        <v>2</v>
      </c>
      <c r="E316" s="63" t="s">
        <v>2</v>
      </c>
      <c r="F316" s="63" t="s">
        <v>2</v>
      </c>
      <c r="G316" s="63" t="s">
        <v>2</v>
      </c>
      <c r="H316" s="63" t="s">
        <v>2</v>
      </c>
      <c r="I316" s="63" t="s">
        <v>2</v>
      </c>
      <c r="J316" s="63" t="s">
        <v>2</v>
      </c>
      <c r="K316" s="63" t="s">
        <v>2</v>
      </c>
      <c r="L316" s="63" t="s">
        <v>2</v>
      </c>
      <c r="M316" s="63" t="s">
        <v>2</v>
      </c>
      <c r="N316" s="63" t="s">
        <v>2</v>
      </c>
      <c r="O316" s="63" t="s">
        <v>2</v>
      </c>
      <c r="P316" s="63" t="s">
        <v>2</v>
      </c>
      <c r="Q316" s="63" t="s">
        <v>2</v>
      </c>
      <c r="R316" s="63" t="s">
        <v>2</v>
      </c>
      <c r="S316" s="63" t="s">
        <v>2</v>
      </c>
      <c r="T316" s="63" t="s">
        <v>2</v>
      </c>
      <c r="U316" s="63" t="s">
        <v>2</v>
      </c>
      <c r="V316" s="63" t="s">
        <v>2</v>
      </c>
      <c r="W316" s="63" t="s">
        <v>2</v>
      </c>
      <c r="X316" s="63" t="s">
        <v>2</v>
      </c>
      <c r="Y316" s="63" t="s">
        <v>2</v>
      </c>
      <c r="Z316" s="63" t="s">
        <v>2</v>
      </c>
      <c r="AA316" s="63" t="s">
        <v>2</v>
      </c>
      <c r="AB316" s="63" t="s">
        <v>2</v>
      </c>
      <c r="AC316" s="63" t="s">
        <v>2</v>
      </c>
      <c r="AD316" s="63" t="s">
        <v>2</v>
      </c>
      <c r="AE316" s="63" t="s">
        <v>2</v>
      </c>
      <c r="AF316" s="63" t="s">
        <v>2</v>
      </c>
      <c r="AG316" s="63" t="s">
        <v>2</v>
      </c>
      <c r="AH316" s="63" t="s">
        <v>2</v>
      </c>
      <c r="AI316" s="63" t="s">
        <v>2</v>
      </c>
      <c r="AJ316" s="63" t="s">
        <v>2</v>
      </c>
      <c r="AK316" s="63" t="s">
        <v>2</v>
      </c>
      <c r="AL316" s="63" t="s">
        <v>2</v>
      </c>
      <c r="AM316" s="63" t="s">
        <v>2</v>
      </c>
      <c r="AN316" s="63" t="s">
        <v>2</v>
      </c>
      <c r="AO316" s="63" t="s">
        <v>2</v>
      </c>
      <c r="AP316" s="63" t="s">
        <v>2</v>
      </c>
      <c r="AQ316" s="63" t="s">
        <v>2</v>
      </c>
      <c r="AR316" s="63" t="s">
        <v>2</v>
      </c>
      <c r="AS316" s="63" t="s">
        <v>2</v>
      </c>
      <c r="AT316" s="63" t="s">
        <v>2</v>
      </c>
      <c r="AU316" s="63" t="s">
        <v>2</v>
      </c>
      <c r="AV316" s="63" t="s">
        <v>2</v>
      </c>
      <c r="AW316" s="63" t="s">
        <v>2</v>
      </c>
      <c r="AX316" s="63" t="s">
        <v>2</v>
      </c>
      <c r="AY316" s="63" t="s">
        <v>2</v>
      </c>
      <c r="AZ316" s="63" t="s">
        <v>2</v>
      </c>
      <c r="BA316" s="63" t="s">
        <v>2</v>
      </c>
      <c r="BB316" s="63" t="s">
        <v>2</v>
      </c>
      <c r="BC316" s="63" t="s">
        <v>2</v>
      </c>
      <c r="BD316" s="63" t="s">
        <v>2</v>
      </c>
      <c r="BE316" s="63" t="s">
        <v>2</v>
      </c>
      <c r="BF316" s="63" t="s">
        <v>2</v>
      </c>
      <c r="BG316" s="63" t="s">
        <v>2</v>
      </c>
      <c r="BH316" s="63" t="s">
        <v>2</v>
      </c>
      <c r="BI316" s="63" t="s">
        <v>2</v>
      </c>
      <c r="BJ316" s="63" t="s">
        <v>2</v>
      </c>
      <c r="BK316" s="63" t="s">
        <v>2</v>
      </c>
      <c r="BL316" s="63" t="s">
        <v>2</v>
      </c>
      <c r="BM316" s="63" t="s">
        <v>2</v>
      </c>
      <c r="BN316" s="63" t="s">
        <v>2</v>
      </c>
      <c r="BO316" s="63" t="s">
        <v>2</v>
      </c>
      <c r="BP316" s="63" t="s">
        <v>2</v>
      </c>
      <c r="BQ316" s="63" t="s">
        <v>2</v>
      </c>
      <c r="BR316" s="63" t="s">
        <v>2</v>
      </c>
      <c r="BS316" s="63" t="s">
        <v>2</v>
      </c>
      <c r="BT316" s="63" t="s">
        <v>2</v>
      </c>
      <c r="BU316" s="63" t="s">
        <v>2</v>
      </c>
      <c r="BV316" s="63" t="s">
        <v>2</v>
      </c>
      <c r="BW316" s="63" t="s">
        <v>2</v>
      </c>
      <c r="BX316" s="63" t="s">
        <v>2</v>
      </c>
      <c r="BY316" s="63" t="s">
        <v>2</v>
      </c>
      <c r="BZ316" s="63" t="s">
        <v>2</v>
      </c>
      <c r="CA316" s="63" t="s">
        <v>2</v>
      </c>
      <c r="CB316" s="63" t="s">
        <v>2</v>
      </c>
      <c r="CC316" s="63"/>
      <c r="CD316" s="63"/>
      <c r="CE316" s="63"/>
      <c r="CF316" s="63" t="s">
        <v>2</v>
      </c>
      <c r="CG316" s="63" t="s">
        <v>2</v>
      </c>
      <c r="CH316" s="63" t="s">
        <v>2</v>
      </c>
      <c r="CI316" s="63" t="s">
        <v>2</v>
      </c>
      <c r="CJ316" s="63" t="s">
        <v>2</v>
      </c>
      <c r="CK316" s="63" t="s">
        <v>2</v>
      </c>
      <c r="CL316" s="63" t="s">
        <v>2</v>
      </c>
      <c r="CM316" s="63" t="s">
        <v>2</v>
      </c>
      <c r="CN316" s="63" t="s">
        <v>2</v>
      </c>
      <c r="CO316" s="63" t="s">
        <v>2</v>
      </c>
      <c r="CP316" s="63" t="s">
        <v>2</v>
      </c>
      <c r="CQ316" s="63" t="s">
        <v>2</v>
      </c>
      <c r="CR316" s="63" t="s">
        <v>2</v>
      </c>
      <c r="CS316" s="63" t="s">
        <v>2</v>
      </c>
      <c r="CT316" s="63" t="s">
        <v>2</v>
      </c>
      <c r="CU316" s="63" t="s">
        <v>2</v>
      </c>
      <c r="CV316" s="63" t="s">
        <v>2</v>
      </c>
      <c r="CW316" s="63" t="s">
        <v>2</v>
      </c>
      <c r="CX316" s="63" t="s">
        <v>2</v>
      </c>
      <c r="CY316" s="63" t="s">
        <v>2</v>
      </c>
      <c r="CZ316" s="63" t="s">
        <v>2</v>
      </c>
      <c r="DA316" s="63" t="s">
        <v>2</v>
      </c>
      <c r="DB316" s="63" t="s">
        <v>2</v>
      </c>
      <c r="DC316" s="63" t="s">
        <v>2</v>
      </c>
      <c r="DD316" s="63" t="s">
        <v>2</v>
      </c>
      <c r="DE316" s="63" t="s">
        <v>2</v>
      </c>
      <c r="DF316" s="63" t="s">
        <v>2</v>
      </c>
      <c r="DG316" s="63" t="s">
        <v>2</v>
      </c>
      <c r="DH316" s="63" t="s">
        <v>2</v>
      </c>
      <c r="DI316" s="63" t="s">
        <v>2</v>
      </c>
      <c r="DJ316" s="63" t="s">
        <v>2</v>
      </c>
      <c r="DK316" s="63" t="s">
        <v>2</v>
      </c>
      <c r="DL316" s="63" t="s">
        <v>2</v>
      </c>
      <c r="DM316" s="63" t="s">
        <v>2</v>
      </c>
      <c r="DN316" s="63" t="s">
        <v>2</v>
      </c>
      <c r="DO316" s="63" t="s">
        <v>2</v>
      </c>
      <c r="DP316" s="63" t="s">
        <v>2</v>
      </c>
      <c r="DQ316" s="63" t="s">
        <v>2</v>
      </c>
      <c r="DR316" s="63" t="s">
        <v>2</v>
      </c>
      <c r="DS316" s="63" t="s">
        <v>2</v>
      </c>
      <c r="DT316" s="63" t="s">
        <v>2</v>
      </c>
      <c r="DU316" s="63" t="s">
        <v>2</v>
      </c>
      <c r="DV316" s="63" t="s">
        <v>2</v>
      </c>
      <c r="DW316" s="63" t="s">
        <v>2</v>
      </c>
      <c r="DX316" s="63" t="s">
        <v>2</v>
      </c>
      <c r="DY316" s="63" t="s">
        <v>2</v>
      </c>
      <c r="DZ316" s="63" t="s">
        <v>2</v>
      </c>
      <c r="EA316" s="63" t="s">
        <v>2</v>
      </c>
      <c r="EB316" s="63" t="s">
        <v>2</v>
      </c>
      <c r="EC316" s="63" t="s">
        <v>2</v>
      </c>
      <c r="ED316" s="63" t="s">
        <v>2</v>
      </c>
      <c r="EE316" s="63" t="s">
        <v>2</v>
      </c>
      <c r="EF316" s="63" t="s">
        <v>2</v>
      </c>
      <c r="EG316" s="63" t="s">
        <v>2</v>
      </c>
      <c r="EH316" s="63" t="s">
        <v>2</v>
      </c>
      <c r="EI316" s="63" t="s">
        <v>2</v>
      </c>
      <c r="EJ316" s="63" t="s">
        <v>2</v>
      </c>
      <c r="EK316" s="63" t="s">
        <v>2</v>
      </c>
      <c r="EL316" s="63" t="s">
        <v>2</v>
      </c>
      <c r="EM316" s="63" t="s">
        <v>2</v>
      </c>
      <c r="EN316" s="63" t="s">
        <v>2</v>
      </c>
      <c r="EO316" s="63" t="s">
        <v>2</v>
      </c>
      <c r="EP316" s="63" t="s">
        <v>2</v>
      </c>
      <c r="EQ316" s="63" t="s">
        <v>2</v>
      </c>
      <c r="ER316" s="63" t="s">
        <v>2</v>
      </c>
      <c r="ES316" s="63" t="s">
        <v>2</v>
      </c>
      <c r="ET316" s="63" t="s">
        <v>2</v>
      </c>
      <c r="EU316" s="63" t="s">
        <v>2</v>
      </c>
      <c r="EV316" s="63" t="s">
        <v>2</v>
      </c>
      <c r="EW316" s="63" t="s">
        <v>2</v>
      </c>
      <c r="EX316" s="63" t="s">
        <v>2</v>
      </c>
      <c r="EY316" s="63" t="s">
        <v>2</v>
      </c>
      <c r="EZ316" s="63" t="s">
        <v>2</v>
      </c>
      <c r="FA316" s="63" t="s">
        <v>2</v>
      </c>
      <c r="FB316" s="63" t="s">
        <v>2</v>
      </c>
      <c r="FC316" s="63" t="s">
        <v>2</v>
      </c>
      <c r="FD316" s="63" t="s">
        <v>2</v>
      </c>
      <c r="FE316" s="63" t="s">
        <v>2</v>
      </c>
      <c r="FF316" s="63" t="s">
        <v>2</v>
      </c>
      <c r="FG316" s="63" t="s">
        <v>2</v>
      </c>
      <c r="FH316" s="63" t="s">
        <v>2</v>
      </c>
      <c r="FI316" s="63" t="s">
        <v>2</v>
      </c>
      <c r="FJ316" s="63" t="s">
        <v>2</v>
      </c>
      <c r="FK316" s="63" t="s">
        <v>2</v>
      </c>
      <c r="FL316" s="63" t="s">
        <v>2</v>
      </c>
      <c r="FM316" s="63" t="s">
        <v>2</v>
      </c>
      <c r="FN316" s="63" t="s">
        <v>2</v>
      </c>
      <c r="FO316" s="63" t="s">
        <v>2</v>
      </c>
      <c r="FP316" s="63" t="s">
        <v>2</v>
      </c>
      <c r="FQ316" s="63" t="s">
        <v>2</v>
      </c>
      <c r="FR316" s="63" t="s">
        <v>2</v>
      </c>
      <c r="FS316" s="63" t="s">
        <v>2</v>
      </c>
      <c r="FT316" s="63" t="s">
        <v>2</v>
      </c>
      <c r="FU316" s="63" t="s">
        <v>2</v>
      </c>
      <c r="FV316" s="63" t="s">
        <v>2</v>
      </c>
      <c r="FW316" s="63" t="s">
        <v>2</v>
      </c>
      <c r="FX316" s="63" t="s">
        <v>2</v>
      </c>
      <c r="FY316" s="63" t="s">
        <v>2</v>
      </c>
      <c r="FZ316" s="63" t="s">
        <v>2</v>
      </c>
      <c r="GA316" s="63" t="s">
        <v>2</v>
      </c>
      <c r="GB316" s="63" t="s">
        <v>2</v>
      </c>
      <c r="GC316" s="63" t="s">
        <v>2</v>
      </c>
      <c r="GD316" s="63" t="s">
        <v>2</v>
      </c>
      <c r="GE316" s="63" t="s">
        <v>2</v>
      </c>
      <c r="GF316" s="63" t="s">
        <v>2</v>
      </c>
      <c r="GG316" s="63" t="s">
        <v>2</v>
      </c>
      <c r="GH316" s="63" t="s">
        <v>2</v>
      </c>
      <c r="GI316" s="63" t="s">
        <v>2</v>
      </c>
      <c r="GJ316" s="63" t="s">
        <v>2</v>
      </c>
      <c r="GK316" s="63" t="s">
        <v>2</v>
      </c>
      <c r="GL316" s="63" t="s">
        <v>2</v>
      </c>
      <c r="GM316" s="63" t="s">
        <v>2</v>
      </c>
      <c r="GN316" s="63" t="s">
        <v>2</v>
      </c>
      <c r="GO316" s="63" t="s">
        <v>2</v>
      </c>
      <c r="GP316" s="63" t="s">
        <v>2</v>
      </c>
      <c r="GQ316" s="63" t="s">
        <v>2</v>
      </c>
      <c r="GR316" s="63" t="s">
        <v>2</v>
      </c>
      <c r="GS316" s="63" t="s">
        <v>2</v>
      </c>
      <c r="GT316" s="63" t="s">
        <v>2</v>
      </c>
      <c r="GU316" s="63" t="s">
        <v>2</v>
      </c>
      <c r="GV316" s="63" t="s">
        <v>2</v>
      </c>
      <c r="GW316" s="63" t="s">
        <v>2</v>
      </c>
      <c r="GX316" s="63" t="s">
        <v>2</v>
      </c>
      <c r="GY316" s="63" t="s">
        <v>2</v>
      </c>
      <c r="GZ316" s="63" t="s">
        <v>2</v>
      </c>
      <c r="HA316" s="63" t="s">
        <v>2</v>
      </c>
      <c r="HB316" s="63" t="s">
        <v>2</v>
      </c>
      <c r="HC316" s="63" t="s">
        <v>2</v>
      </c>
      <c r="HD316" s="63" t="s">
        <v>2</v>
      </c>
      <c r="HE316" s="63" t="s">
        <v>2</v>
      </c>
      <c r="HF316" s="63" t="s">
        <v>2</v>
      </c>
      <c r="HG316" s="63" t="s">
        <v>2</v>
      </c>
      <c r="HH316" s="63" t="s">
        <v>2</v>
      </c>
      <c r="HI316" s="63" t="s">
        <v>2</v>
      </c>
      <c r="HJ316" s="63" t="s">
        <v>2</v>
      </c>
      <c r="HK316" s="63" t="s">
        <v>2</v>
      </c>
      <c r="HL316" s="63" t="s">
        <v>2</v>
      </c>
      <c r="HM316" s="63" t="s">
        <v>2</v>
      </c>
      <c r="HN316" s="63" t="s">
        <v>2</v>
      </c>
      <c r="HO316" s="63" t="s">
        <v>2</v>
      </c>
      <c r="HP316" s="63" t="s">
        <v>2</v>
      </c>
      <c r="HQ316" s="63" t="s">
        <v>2</v>
      </c>
      <c r="HR316" s="63" t="s">
        <v>2</v>
      </c>
      <c r="HS316" s="63" t="s">
        <v>2</v>
      </c>
      <c r="HT316" s="63" t="s">
        <v>2</v>
      </c>
      <c r="HU316" s="63" t="s">
        <v>2</v>
      </c>
      <c r="HV316" s="63" t="s">
        <v>2</v>
      </c>
      <c r="HW316" s="63" t="s">
        <v>2</v>
      </c>
      <c r="HX316" s="63" t="s">
        <v>2</v>
      </c>
      <c r="HY316" s="63" t="s">
        <v>2</v>
      </c>
      <c r="HZ316" s="63" t="s">
        <v>2</v>
      </c>
      <c r="IA316" s="63" t="s">
        <v>2</v>
      </c>
      <c r="IB316" s="63" t="s">
        <v>2</v>
      </c>
      <c r="IC316" s="63" t="s">
        <v>2</v>
      </c>
      <c r="ID316" s="63"/>
      <c r="IE316" s="63" t="s">
        <v>2</v>
      </c>
      <c r="IF316" s="63" t="s">
        <v>2</v>
      </c>
      <c r="IG316" s="384" t="s">
        <v>2</v>
      </c>
      <c r="IH316" s="63" t="s">
        <v>2</v>
      </c>
      <c r="II316" s="63" t="s">
        <v>2</v>
      </c>
      <c r="IJ316" s="400" t="s">
        <v>2</v>
      </c>
      <c r="IK316" s="63" t="s">
        <v>2</v>
      </c>
      <c r="IL316" s="63" t="s">
        <v>2</v>
      </c>
      <c r="IM316" s="63" t="s">
        <v>2</v>
      </c>
      <c r="IN316" s="63" t="s">
        <v>2</v>
      </c>
      <c r="IO316" s="63" t="s">
        <v>2</v>
      </c>
      <c r="IP316" s="63" t="s">
        <v>2</v>
      </c>
      <c r="IQ316" s="63" t="s">
        <v>2</v>
      </c>
      <c r="IR316" s="63" t="s">
        <v>2</v>
      </c>
      <c r="IS316" s="63" t="s">
        <v>2</v>
      </c>
      <c r="IT316" s="63" t="s">
        <v>2</v>
      </c>
      <c r="IU316" s="63" t="s">
        <v>2</v>
      </c>
      <c r="IV316" s="63" t="s">
        <v>2</v>
      </c>
      <c r="IW316" s="63" t="s">
        <v>2</v>
      </c>
      <c r="IX316" s="63" t="s">
        <v>2</v>
      </c>
      <c r="IY316" s="63" t="s">
        <v>2</v>
      </c>
      <c r="IZ316" s="63" t="s">
        <v>2</v>
      </c>
      <c r="JA316" s="63" t="s">
        <v>2</v>
      </c>
      <c r="JB316" s="63" t="s">
        <v>2</v>
      </c>
      <c r="JC316" s="63" t="s">
        <v>2</v>
      </c>
      <c r="JD316" s="63" t="s">
        <v>2</v>
      </c>
      <c r="JE316" s="63" t="s">
        <v>2</v>
      </c>
      <c r="JF316" s="63" t="s">
        <v>2</v>
      </c>
      <c r="JG316" s="63" t="s">
        <v>2</v>
      </c>
      <c r="JH316" s="63" t="s">
        <v>2</v>
      </c>
      <c r="JI316" s="63" t="s">
        <v>2</v>
      </c>
      <c r="JJ316" s="63" t="s">
        <v>2</v>
      </c>
      <c r="JK316" s="63" t="s">
        <v>2</v>
      </c>
      <c r="JL316" s="63" t="s">
        <v>2</v>
      </c>
      <c r="JM316" s="63" t="s">
        <v>2</v>
      </c>
      <c r="JN316" s="63" t="s">
        <v>2</v>
      </c>
      <c r="JO316" s="63" t="s">
        <v>2</v>
      </c>
      <c r="JP316" s="63" t="s">
        <v>2</v>
      </c>
      <c r="JQ316" s="63" t="s">
        <v>2</v>
      </c>
      <c r="JR316" s="63" t="s">
        <v>2</v>
      </c>
      <c r="JS316" s="63" t="s">
        <v>2</v>
      </c>
      <c r="JT316" s="63" t="s">
        <v>2</v>
      </c>
      <c r="JU316" s="63" t="s">
        <v>2</v>
      </c>
      <c r="JV316" s="63" t="s">
        <v>2</v>
      </c>
      <c r="JW316" s="63" t="s">
        <v>2</v>
      </c>
      <c r="JX316" s="63" t="s">
        <v>2</v>
      </c>
      <c r="JY316" s="63" t="s">
        <v>2</v>
      </c>
      <c r="JZ316" s="63" t="s">
        <v>2</v>
      </c>
      <c r="KA316" s="63" t="s">
        <v>2</v>
      </c>
      <c r="KB316" s="63" t="s">
        <v>2</v>
      </c>
      <c r="KC316" s="63" t="s">
        <v>2</v>
      </c>
      <c r="KD316" s="63" t="s">
        <v>2</v>
      </c>
      <c r="KE316" s="63" t="s">
        <v>2</v>
      </c>
      <c r="KF316" s="63" t="s">
        <v>2</v>
      </c>
      <c r="KG316" s="63" t="s">
        <v>2</v>
      </c>
      <c r="KH316" s="63" t="s">
        <v>2</v>
      </c>
      <c r="KI316" s="63" t="s">
        <v>2</v>
      </c>
      <c r="KJ316" s="63" t="s">
        <v>2</v>
      </c>
      <c r="KK316" s="63" t="s">
        <v>2</v>
      </c>
      <c r="KL316" s="63" t="s">
        <v>2</v>
      </c>
      <c r="KM316" s="63" t="s">
        <v>2</v>
      </c>
      <c r="KN316" s="63" t="s">
        <v>2</v>
      </c>
      <c r="KO316" s="63" t="s">
        <v>2</v>
      </c>
      <c r="KP316" s="63" t="s">
        <v>2</v>
      </c>
      <c r="KQ316" s="63" t="s">
        <v>2</v>
      </c>
      <c r="KR316" s="63" t="s">
        <v>2</v>
      </c>
      <c r="KS316" s="63" t="s">
        <v>2</v>
      </c>
      <c r="KT316" s="63" t="s">
        <v>2</v>
      </c>
      <c r="KU316" s="63" t="s">
        <v>2</v>
      </c>
      <c r="KV316" s="63" t="s">
        <v>2</v>
      </c>
      <c r="KW316" s="63" t="s">
        <v>2</v>
      </c>
      <c r="KX316" s="63" t="s">
        <v>2</v>
      </c>
      <c r="KY316" s="63" t="s">
        <v>2</v>
      </c>
      <c r="KZ316" s="63" t="s">
        <v>2</v>
      </c>
      <c r="LA316" s="63" t="s">
        <v>2</v>
      </c>
      <c r="LB316" s="63" t="s">
        <v>2</v>
      </c>
      <c r="LC316" s="63" t="s">
        <v>2</v>
      </c>
      <c r="LD316" s="63" t="s">
        <v>2</v>
      </c>
      <c r="LE316" s="63" t="s">
        <v>2</v>
      </c>
      <c r="LF316" s="63" t="s">
        <v>2</v>
      </c>
      <c r="LG316" s="63" t="s">
        <v>2</v>
      </c>
      <c r="LH316" s="63" t="s">
        <v>2</v>
      </c>
      <c r="LI316" s="63" t="s">
        <v>2</v>
      </c>
      <c r="LJ316" s="63" t="s">
        <v>2</v>
      </c>
      <c r="LK316" s="63" t="s">
        <v>2</v>
      </c>
      <c r="LL316" s="63" t="s">
        <v>2</v>
      </c>
      <c r="LM316" s="63" t="s">
        <v>2</v>
      </c>
      <c r="LN316" s="63" t="s">
        <v>2</v>
      </c>
      <c r="LO316" s="63" t="s">
        <v>2</v>
      </c>
      <c r="LP316" s="63" t="s">
        <v>2</v>
      </c>
      <c r="LQ316" s="63" t="s">
        <v>2</v>
      </c>
    </row>
    <row r="317" spans="1:329" ht="6" customHeight="1" x14ac:dyDescent="0.25">
      <c r="A317" s="310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  <c r="R317" s="310"/>
      <c r="S317" s="310"/>
      <c r="T317" s="310"/>
      <c r="U317" s="310"/>
      <c r="V317" s="310"/>
      <c r="W317" s="310"/>
      <c r="X317" s="310"/>
      <c r="Y317" s="310"/>
      <c r="Z317" s="310"/>
      <c r="AA317" s="310"/>
      <c r="AB317" s="310"/>
      <c r="AC317" s="310"/>
      <c r="AD317" s="310"/>
      <c r="AE317" s="310"/>
      <c r="AF317" s="310"/>
      <c r="AG317" s="310"/>
      <c r="AH317" s="310"/>
      <c r="AI317" s="310"/>
      <c r="AJ317" s="310"/>
      <c r="AK317" s="310"/>
      <c r="AL317" s="310"/>
      <c r="AM317" s="310"/>
      <c r="AN317" s="310"/>
      <c r="AO317" s="310"/>
      <c r="AP317" s="310"/>
      <c r="AQ317" s="310"/>
      <c r="AR317" s="310"/>
      <c r="AS317" s="310"/>
      <c r="AT317" s="310"/>
      <c r="AU317" s="310"/>
      <c r="AV317" s="310"/>
      <c r="AW317" s="310"/>
      <c r="AX317" s="310"/>
      <c r="AY317" s="310"/>
      <c r="AZ317" s="310"/>
      <c r="BA317" s="310"/>
      <c r="BB317" s="310"/>
      <c r="BC317" s="310"/>
      <c r="BD317" s="310"/>
      <c r="BE317" s="310"/>
      <c r="BF317" s="310"/>
      <c r="BG317" s="310"/>
      <c r="BH317" s="310"/>
      <c r="BI317" s="310"/>
      <c r="BJ317" s="310"/>
      <c r="BK317" s="310"/>
      <c r="BL317" s="310"/>
      <c r="BM317" s="310"/>
      <c r="BN317" s="310"/>
      <c r="BO317" s="310"/>
      <c r="BP317" s="310"/>
      <c r="BQ317" s="310"/>
      <c r="BR317" s="310"/>
      <c r="BS317" s="310"/>
      <c r="BT317" s="310"/>
      <c r="BU317" s="310"/>
      <c r="BV317" s="310"/>
      <c r="BW317" s="310"/>
      <c r="BX317" s="310"/>
      <c r="BY317" s="310"/>
      <c r="BZ317" s="310"/>
      <c r="CA317" s="310"/>
      <c r="CB317" s="310"/>
      <c r="CC317" s="310"/>
      <c r="CD317" s="310"/>
      <c r="CE317" s="310"/>
      <c r="CF317" s="310"/>
      <c r="CG317" s="310"/>
      <c r="CH317" s="310"/>
      <c r="CI317" s="310"/>
      <c r="CJ317" s="310"/>
      <c r="CK317" s="310"/>
      <c r="CL317" s="310"/>
      <c r="CM317" s="310"/>
      <c r="CN317" s="310"/>
      <c r="CO317" s="310"/>
      <c r="CP317" s="310"/>
      <c r="CQ317" s="310"/>
      <c r="CR317" s="310"/>
      <c r="CS317" s="310"/>
      <c r="CT317" s="310"/>
      <c r="CU317" s="310"/>
      <c r="CV317" s="310"/>
      <c r="CW317" s="310"/>
      <c r="CX317" s="310"/>
      <c r="CY317" s="310"/>
      <c r="CZ317" s="310"/>
      <c r="DA317" s="310"/>
      <c r="DB317" s="310"/>
      <c r="DC317" s="310"/>
      <c r="DD317" s="310"/>
      <c r="DE317" s="310"/>
      <c r="DF317" s="310"/>
      <c r="DG317" s="310"/>
      <c r="DH317" s="310"/>
      <c r="DI317" s="310"/>
      <c r="DJ317" s="310"/>
      <c r="DK317" s="310"/>
      <c r="DL317" s="310"/>
      <c r="DM317" s="310"/>
      <c r="DN317" s="310"/>
      <c r="DO317" s="310"/>
      <c r="DP317" s="310"/>
      <c r="DQ317" s="310"/>
      <c r="DR317" s="310"/>
      <c r="DS317" s="310"/>
      <c r="DT317" s="310"/>
      <c r="DU317" s="310"/>
      <c r="DV317" s="310"/>
      <c r="DW317" s="310"/>
      <c r="DX317" s="310"/>
      <c r="DY317" s="310"/>
      <c r="DZ317" s="310"/>
      <c r="EA317" s="310"/>
      <c r="EB317" s="310"/>
      <c r="EC317" s="310"/>
      <c r="ED317" s="310"/>
      <c r="EE317" s="310"/>
      <c r="EF317" s="310"/>
      <c r="EG317" s="310"/>
      <c r="EH317" s="310"/>
      <c r="EI317" s="310"/>
      <c r="EJ317" s="310"/>
      <c r="EK317" s="310"/>
      <c r="EL317" s="310"/>
      <c r="EM317" s="310"/>
      <c r="EN317" s="310"/>
      <c r="EO317" s="310"/>
      <c r="EP317" s="310"/>
      <c r="EQ317" s="310"/>
      <c r="ER317" s="310"/>
      <c r="ES317" s="310"/>
      <c r="ET317" s="310"/>
      <c r="EU317" s="310"/>
      <c r="EV317" s="310"/>
      <c r="EW317" s="310"/>
      <c r="EX317" s="310"/>
      <c r="EY317" s="310"/>
      <c r="EZ317" s="310"/>
      <c r="FA317" s="310"/>
      <c r="FB317" s="310"/>
      <c r="FC317" s="310"/>
      <c r="FD317" s="310"/>
      <c r="FE317" s="310"/>
      <c r="FF317" s="310"/>
      <c r="FG317" s="310"/>
      <c r="FH317" s="310"/>
      <c r="FI317" s="310"/>
      <c r="FJ317" s="310"/>
      <c r="FK317" s="310"/>
      <c r="FL317" s="310"/>
      <c r="FM317" s="310"/>
      <c r="FN317" s="310"/>
      <c r="FO317" s="310"/>
      <c r="FP317" s="310"/>
      <c r="FQ317" s="310"/>
      <c r="FR317" s="310"/>
      <c r="FS317" s="310"/>
      <c r="FT317" s="310"/>
      <c r="FU317" s="310"/>
      <c r="FV317" s="310"/>
      <c r="FW317" s="310"/>
      <c r="FX317" s="310"/>
      <c r="FY317" s="310"/>
      <c r="FZ317" s="310"/>
      <c r="GA317" s="310"/>
      <c r="GB317" s="310"/>
      <c r="GC317" s="310"/>
      <c r="GD317" s="310"/>
      <c r="GE317" s="310"/>
      <c r="GF317" s="310"/>
      <c r="GG317" s="310"/>
      <c r="GH317" s="310"/>
      <c r="GI317" s="310"/>
      <c r="GJ317" s="310"/>
      <c r="GK317" s="310"/>
      <c r="GL317" s="310"/>
      <c r="GM317" s="310"/>
      <c r="GN317" s="310"/>
      <c r="GO317" s="310"/>
      <c r="GP317" s="310"/>
      <c r="GQ317" s="310"/>
      <c r="GR317" s="310"/>
      <c r="GS317" s="310"/>
      <c r="GT317" s="310"/>
      <c r="GU317" s="310"/>
      <c r="GV317" s="310"/>
      <c r="GW317" s="310"/>
      <c r="GX317" s="310"/>
      <c r="GY317" s="310"/>
      <c r="GZ317" s="310"/>
      <c r="HA317" s="310"/>
      <c r="HB317" s="310"/>
      <c r="HC317" s="310"/>
      <c r="HD317" s="310"/>
      <c r="HE317" s="310"/>
      <c r="HF317" s="310"/>
      <c r="HG317" s="310"/>
      <c r="HH317" s="310"/>
      <c r="HI317" s="310"/>
      <c r="HJ317" s="310"/>
      <c r="HK317" s="310"/>
      <c r="HL317" s="310"/>
      <c r="HM317" s="310"/>
      <c r="HN317" s="310"/>
      <c r="HO317" s="310"/>
      <c r="HP317" s="310"/>
      <c r="HQ317" s="310"/>
      <c r="HR317" s="310"/>
      <c r="HS317" s="310"/>
      <c r="HT317" s="310"/>
      <c r="HU317" s="310"/>
      <c r="HV317" s="310"/>
      <c r="HW317" s="310"/>
      <c r="HX317" s="310"/>
      <c r="HY317" s="310"/>
      <c r="HZ317" s="310"/>
      <c r="IA317" s="310"/>
      <c r="IB317" s="310"/>
      <c r="IC317" s="310"/>
      <c r="ID317" s="310"/>
      <c r="IE317" s="310"/>
      <c r="IF317" s="310"/>
      <c r="IG317" s="385"/>
      <c r="IH317" s="310"/>
      <c r="II317" s="310"/>
      <c r="IJ317" s="401"/>
      <c r="IK317" s="310"/>
      <c r="IL317" s="310"/>
      <c r="IM317" s="310"/>
      <c r="IN317" s="310"/>
      <c r="IO317" s="310"/>
      <c r="IP317" s="310"/>
      <c r="IQ317" s="310"/>
      <c r="IR317" s="310"/>
      <c r="IS317" s="310"/>
      <c r="IT317" s="310"/>
      <c r="IU317" s="310"/>
      <c r="IV317" s="310"/>
      <c r="IW317" s="310"/>
      <c r="IX317" s="310"/>
      <c r="IY317" s="310"/>
      <c r="IZ317" s="310"/>
      <c r="JA317" s="310"/>
      <c r="JB317" s="310"/>
      <c r="JC317" s="310"/>
      <c r="JD317" s="310"/>
      <c r="JE317" s="310"/>
      <c r="JF317" s="310"/>
      <c r="JG317" s="310"/>
      <c r="JH317" s="310"/>
      <c r="JI317" s="310"/>
      <c r="JJ317" s="310"/>
      <c r="JK317" s="310"/>
      <c r="JL317" s="310"/>
      <c r="JM317" s="310"/>
      <c r="JN317" s="310"/>
      <c r="JO317" s="310"/>
      <c r="JP317" s="310"/>
      <c r="JQ317" s="310"/>
      <c r="JR317" s="310"/>
      <c r="JS317" s="310"/>
      <c r="JT317" s="310"/>
      <c r="JU317" s="310"/>
      <c r="JV317" s="310"/>
      <c r="JW317" s="310"/>
      <c r="JX317" s="310"/>
      <c r="JY317" s="310"/>
      <c r="JZ317" s="310"/>
      <c r="KA317" s="310"/>
      <c r="KB317" s="310"/>
      <c r="KC317" s="310"/>
      <c r="KD317" s="310"/>
      <c r="KE317" s="310"/>
      <c r="KF317" s="310"/>
      <c r="KG317" s="310"/>
      <c r="KH317" s="310"/>
      <c r="KI317" s="310"/>
      <c r="KJ317" s="310"/>
      <c r="KK317" s="310"/>
      <c r="KL317" s="310"/>
      <c r="KM317" s="310"/>
      <c r="KN317" s="310"/>
      <c r="KO317" s="310"/>
      <c r="KP317" s="310"/>
      <c r="KQ317" s="310"/>
      <c r="KR317" s="310"/>
      <c r="KS317" s="310"/>
      <c r="KT317" s="310"/>
      <c r="KU317" s="310"/>
      <c r="KV317" s="310"/>
      <c r="KW317" s="310"/>
      <c r="KX317" s="310"/>
      <c r="KY317" s="310"/>
      <c r="KZ317" s="310"/>
      <c r="LA317" s="310"/>
      <c r="LB317" s="310"/>
      <c r="LC317" s="310"/>
      <c r="LD317" s="310"/>
      <c r="LE317" s="310"/>
      <c r="LF317" s="310"/>
      <c r="LG317" s="310"/>
      <c r="LH317" s="310"/>
      <c r="LI317" s="310"/>
      <c r="LJ317" s="310"/>
      <c r="LK317" s="310"/>
      <c r="LL317" s="310"/>
      <c r="LM317" s="310"/>
      <c r="LN317" s="310"/>
      <c r="LO317" s="310"/>
      <c r="LP317" s="310"/>
      <c r="LQ317" s="310"/>
    </row>
    <row r="318" spans="1:329" ht="6" customHeight="1" x14ac:dyDescent="0.25">
      <c r="A318" s="310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  <c r="R318" s="310"/>
      <c r="S318" s="310"/>
      <c r="T318" s="310"/>
      <c r="U318" s="310"/>
      <c r="V318" s="310"/>
      <c r="W318" s="310"/>
      <c r="X318" s="310"/>
      <c r="Y318" s="310"/>
      <c r="Z318" s="310"/>
      <c r="AA318" s="310"/>
      <c r="AB318" s="310"/>
      <c r="AC318" s="310"/>
      <c r="AD318" s="310"/>
      <c r="AE318" s="310"/>
      <c r="AF318" s="310"/>
      <c r="AG318" s="310"/>
      <c r="AH318" s="310"/>
      <c r="AI318" s="310"/>
      <c r="AJ318" s="310"/>
      <c r="AK318" s="310"/>
      <c r="AL318" s="310"/>
      <c r="AM318" s="310"/>
      <c r="AN318" s="310"/>
      <c r="AO318" s="310"/>
      <c r="AP318" s="310"/>
      <c r="AQ318" s="310"/>
      <c r="AR318" s="310"/>
      <c r="AS318" s="310"/>
      <c r="AT318" s="310"/>
      <c r="AU318" s="310"/>
      <c r="AV318" s="310"/>
      <c r="AW318" s="310"/>
      <c r="AX318" s="310"/>
      <c r="AY318" s="310"/>
      <c r="AZ318" s="310"/>
      <c r="BA318" s="310"/>
      <c r="BB318" s="310"/>
      <c r="BC318" s="310"/>
      <c r="BD318" s="310"/>
      <c r="BE318" s="310"/>
      <c r="BF318" s="310"/>
      <c r="BG318" s="310"/>
      <c r="BH318" s="310"/>
      <c r="BI318" s="310"/>
      <c r="BJ318" s="310"/>
      <c r="BK318" s="310"/>
      <c r="BL318" s="310"/>
      <c r="BM318" s="310"/>
      <c r="BN318" s="310"/>
      <c r="BO318" s="310"/>
      <c r="BP318" s="310"/>
      <c r="BQ318" s="310"/>
      <c r="BR318" s="310"/>
      <c r="BS318" s="310"/>
      <c r="BT318" s="310"/>
      <c r="BU318" s="310"/>
      <c r="BV318" s="310"/>
      <c r="BW318" s="310"/>
      <c r="BX318" s="310"/>
      <c r="BY318" s="310"/>
      <c r="BZ318" s="310"/>
      <c r="CA318" s="310"/>
      <c r="CB318" s="310"/>
      <c r="CC318" s="310"/>
      <c r="CD318" s="310"/>
      <c r="CE318" s="310"/>
      <c r="CF318" s="310"/>
      <c r="CG318" s="310"/>
      <c r="CH318" s="310"/>
      <c r="CI318" s="310"/>
      <c r="CJ318" s="310"/>
      <c r="CK318" s="310"/>
      <c r="CL318" s="310"/>
      <c r="CM318" s="310"/>
      <c r="CN318" s="310"/>
      <c r="CO318" s="310"/>
      <c r="CP318" s="310"/>
      <c r="CQ318" s="310"/>
      <c r="CR318" s="310"/>
      <c r="CS318" s="310"/>
      <c r="CT318" s="310"/>
      <c r="CU318" s="310"/>
      <c r="CV318" s="310"/>
      <c r="CW318" s="310"/>
      <c r="CX318" s="310"/>
      <c r="CY318" s="310"/>
      <c r="CZ318" s="310"/>
      <c r="DA318" s="310"/>
      <c r="DB318" s="310"/>
      <c r="DC318" s="310"/>
      <c r="DD318" s="310"/>
      <c r="DE318" s="310"/>
      <c r="DF318" s="310"/>
      <c r="DG318" s="310"/>
      <c r="DH318" s="310"/>
      <c r="DI318" s="310"/>
      <c r="DJ318" s="310"/>
      <c r="DK318" s="310"/>
      <c r="DL318" s="310"/>
      <c r="DM318" s="310"/>
      <c r="DN318" s="310"/>
      <c r="DO318" s="310"/>
      <c r="DP318" s="310"/>
      <c r="DQ318" s="310"/>
      <c r="DR318" s="310"/>
      <c r="DS318" s="310"/>
      <c r="DT318" s="310"/>
      <c r="DU318" s="310"/>
      <c r="DV318" s="310"/>
      <c r="DW318" s="310"/>
      <c r="DX318" s="310"/>
      <c r="DY318" s="310"/>
      <c r="DZ318" s="310"/>
      <c r="EA318" s="310"/>
      <c r="EB318" s="310"/>
      <c r="EC318" s="310"/>
      <c r="ED318" s="310"/>
      <c r="EE318" s="310"/>
      <c r="EF318" s="310"/>
      <c r="EG318" s="310"/>
      <c r="EH318" s="310"/>
      <c r="EI318" s="310"/>
      <c r="EJ318" s="310"/>
      <c r="EK318" s="310"/>
      <c r="EL318" s="310"/>
      <c r="EM318" s="310"/>
      <c r="EN318" s="310"/>
      <c r="EO318" s="310"/>
      <c r="EP318" s="310"/>
      <c r="EQ318" s="310"/>
      <c r="ER318" s="310"/>
      <c r="ES318" s="310"/>
      <c r="ET318" s="310"/>
      <c r="EU318" s="310"/>
      <c r="EV318" s="310"/>
      <c r="EW318" s="310"/>
      <c r="EX318" s="310"/>
      <c r="EY318" s="310"/>
      <c r="EZ318" s="310"/>
      <c r="FA318" s="310"/>
      <c r="FB318" s="310"/>
      <c r="FC318" s="310"/>
      <c r="FD318" s="310"/>
      <c r="FE318" s="310"/>
      <c r="FF318" s="310"/>
      <c r="FG318" s="310"/>
      <c r="FH318" s="310"/>
      <c r="FI318" s="310"/>
      <c r="FJ318" s="310"/>
      <c r="FK318" s="310"/>
      <c r="FL318" s="310"/>
      <c r="FM318" s="310"/>
      <c r="FN318" s="310"/>
      <c r="FO318" s="310"/>
      <c r="FP318" s="310"/>
      <c r="FQ318" s="310"/>
      <c r="FR318" s="310"/>
      <c r="FS318" s="310"/>
      <c r="FT318" s="310"/>
      <c r="FU318" s="310"/>
      <c r="FV318" s="310"/>
      <c r="FW318" s="310"/>
      <c r="FX318" s="310"/>
      <c r="FY318" s="310"/>
      <c r="FZ318" s="310"/>
      <c r="GA318" s="310"/>
      <c r="GB318" s="310"/>
      <c r="GC318" s="310"/>
      <c r="GD318" s="310"/>
      <c r="GE318" s="310"/>
      <c r="GF318" s="310"/>
      <c r="GG318" s="310"/>
      <c r="GH318" s="310"/>
      <c r="GI318" s="310"/>
      <c r="GJ318" s="310"/>
      <c r="GK318" s="310"/>
      <c r="GL318" s="310"/>
      <c r="GM318" s="310"/>
      <c r="GN318" s="310"/>
      <c r="GO318" s="310"/>
      <c r="GP318" s="310"/>
      <c r="GQ318" s="310"/>
      <c r="GR318" s="310"/>
      <c r="GS318" s="310"/>
      <c r="GT318" s="310"/>
      <c r="GU318" s="310"/>
      <c r="GV318" s="310"/>
      <c r="GW318" s="310"/>
      <c r="GX318" s="310"/>
      <c r="GY318" s="310"/>
      <c r="GZ318" s="310"/>
      <c r="HA318" s="310"/>
      <c r="HB318" s="310"/>
      <c r="HC318" s="310"/>
      <c r="HD318" s="310"/>
      <c r="HE318" s="310"/>
      <c r="HF318" s="310"/>
      <c r="HG318" s="310"/>
      <c r="HH318" s="310"/>
      <c r="HI318" s="310"/>
      <c r="HJ318" s="310"/>
      <c r="HK318" s="310"/>
      <c r="HL318" s="310"/>
      <c r="HM318" s="310"/>
      <c r="HN318" s="310"/>
      <c r="HO318" s="310"/>
      <c r="HP318" s="310"/>
      <c r="HQ318" s="310"/>
      <c r="HR318" s="310"/>
      <c r="HS318" s="310"/>
      <c r="HT318" s="310"/>
      <c r="HU318" s="310"/>
      <c r="HV318" s="310"/>
      <c r="HW318" s="310"/>
      <c r="HX318" s="310"/>
      <c r="HY318" s="310"/>
      <c r="HZ318" s="310"/>
      <c r="IA318" s="310"/>
      <c r="IB318" s="310"/>
      <c r="IC318" s="310"/>
      <c r="ID318" s="310"/>
      <c r="IE318" s="310"/>
      <c r="IF318" s="310"/>
      <c r="IG318" s="385"/>
      <c r="IH318" s="310"/>
      <c r="II318" s="310"/>
      <c r="IJ318" s="401"/>
      <c r="IK318" s="310"/>
      <c r="IL318" s="310"/>
      <c r="IM318" s="310"/>
      <c r="IN318" s="310"/>
      <c r="IO318" s="310"/>
      <c r="IP318" s="310"/>
      <c r="IQ318" s="310"/>
      <c r="IR318" s="310"/>
      <c r="IS318" s="310"/>
      <c r="IT318" s="310"/>
      <c r="IU318" s="310"/>
      <c r="IV318" s="310"/>
      <c r="IW318" s="310"/>
      <c r="IX318" s="310"/>
      <c r="IY318" s="310"/>
      <c r="IZ318" s="310"/>
      <c r="JA318" s="310"/>
      <c r="JB318" s="310"/>
      <c r="JC318" s="310"/>
      <c r="JD318" s="310"/>
      <c r="JE318" s="310"/>
      <c r="JF318" s="310"/>
      <c r="JG318" s="310"/>
      <c r="JH318" s="310"/>
      <c r="JI318" s="310"/>
      <c r="JJ318" s="310"/>
      <c r="JK318" s="310"/>
      <c r="JL318" s="310"/>
      <c r="JM318" s="310"/>
      <c r="JN318" s="310"/>
      <c r="JO318" s="310"/>
      <c r="JP318" s="310"/>
      <c r="JQ318" s="310"/>
      <c r="JR318" s="310"/>
      <c r="JS318" s="310"/>
      <c r="JT318" s="310"/>
      <c r="JU318" s="310"/>
      <c r="JV318" s="310"/>
      <c r="JW318" s="310"/>
      <c r="JX318" s="310"/>
      <c r="JY318" s="310"/>
      <c r="JZ318" s="310"/>
      <c r="KA318" s="310"/>
      <c r="KB318" s="310"/>
      <c r="KC318" s="310"/>
      <c r="KD318" s="310"/>
      <c r="KE318" s="310"/>
      <c r="KF318" s="310"/>
      <c r="KG318" s="310"/>
      <c r="KH318" s="310"/>
      <c r="KI318" s="310"/>
      <c r="KJ318" s="310"/>
      <c r="KK318" s="310"/>
      <c r="KL318" s="310"/>
      <c r="KM318" s="310"/>
      <c r="KN318" s="310"/>
      <c r="KO318" s="310"/>
      <c r="KP318" s="310"/>
      <c r="KQ318" s="310"/>
      <c r="KR318" s="310"/>
      <c r="KS318" s="310"/>
      <c r="KT318" s="310"/>
      <c r="KU318" s="310"/>
      <c r="KV318" s="310"/>
      <c r="KW318" s="310"/>
      <c r="KX318" s="310"/>
      <c r="KY318" s="310"/>
      <c r="KZ318" s="310"/>
      <c r="LA318" s="310"/>
      <c r="LB318" s="310"/>
      <c r="LC318" s="310"/>
      <c r="LD318" s="310"/>
      <c r="LE318" s="310"/>
      <c r="LF318" s="310"/>
      <c r="LG318" s="310"/>
      <c r="LH318" s="310"/>
      <c r="LI318" s="310"/>
      <c r="LJ318" s="310"/>
      <c r="LK318" s="310"/>
      <c r="LL318" s="310"/>
      <c r="LM318" s="310"/>
      <c r="LN318" s="310"/>
      <c r="LO318" s="310"/>
      <c r="LP318" s="310"/>
      <c r="LQ318" s="310"/>
    </row>
    <row r="319" spans="1:329" ht="6" customHeight="1" x14ac:dyDescent="0.25">
      <c r="A319" s="310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  <c r="R319" s="310"/>
      <c r="S319" s="310"/>
      <c r="T319" s="310"/>
      <c r="U319" s="310"/>
      <c r="V319" s="310"/>
      <c r="W319" s="310"/>
      <c r="X319" s="310"/>
      <c r="Y319" s="310"/>
      <c r="Z319" s="310"/>
      <c r="AA319" s="310"/>
      <c r="AB319" s="310"/>
      <c r="AC319" s="310"/>
      <c r="AD319" s="310"/>
      <c r="AE319" s="310"/>
      <c r="AF319" s="310"/>
      <c r="AG319" s="310"/>
      <c r="AH319" s="310"/>
      <c r="AI319" s="310"/>
      <c r="AJ319" s="310"/>
      <c r="AK319" s="310"/>
      <c r="AL319" s="310"/>
      <c r="AM319" s="310"/>
      <c r="AN319" s="310"/>
      <c r="AO319" s="310"/>
      <c r="AP319" s="310"/>
      <c r="AQ319" s="310"/>
      <c r="AR319" s="310"/>
      <c r="AS319" s="310"/>
      <c r="AT319" s="310"/>
      <c r="AU319" s="310"/>
      <c r="AV319" s="310"/>
      <c r="AW319" s="310"/>
      <c r="AX319" s="310"/>
      <c r="AY319" s="310"/>
      <c r="AZ319" s="310"/>
      <c r="BA319" s="310"/>
      <c r="BB319" s="310"/>
      <c r="BC319" s="310"/>
      <c r="BD319" s="310"/>
      <c r="BE319" s="310"/>
      <c r="BF319" s="310"/>
      <c r="BG319" s="310"/>
      <c r="BH319" s="310"/>
      <c r="BI319" s="310"/>
      <c r="BJ319" s="310"/>
      <c r="BK319" s="310"/>
      <c r="BL319" s="310"/>
      <c r="BM319" s="310"/>
      <c r="BN319" s="310"/>
      <c r="BO319" s="310"/>
      <c r="BP319" s="310"/>
      <c r="BQ319" s="310"/>
      <c r="BR319" s="310"/>
      <c r="BS319" s="310"/>
      <c r="BT319" s="310"/>
      <c r="BU319" s="310"/>
      <c r="BV319" s="310"/>
      <c r="BW319" s="310"/>
      <c r="BX319" s="310"/>
      <c r="BY319" s="310"/>
      <c r="BZ319" s="310"/>
      <c r="CA319" s="310"/>
      <c r="CB319" s="310"/>
      <c r="CC319" s="310"/>
      <c r="CD319" s="310"/>
      <c r="CE319" s="310"/>
      <c r="CF319" s="310"/>
      <c r="CG319" s="310"/>
      <c r="CH319" s="310"/>
      <c r="CI319" s="310"/>
      <c r="CJ319" s="310"/>
      <c r="CK319" s="310"/>
      <c r="CL319" s="310"/>
      <c r="CM319" s="310"/>
      <c r="CN319" s="310"/>
      <c r="CO319" s="310"/>
      <c r="CP319" s="310"/>
      <c r="CQ319" s="310"/>
      <c r="CR319" s="310"/>
      <c r="CS319" s="310"/>
      <c r="CT319" s="310"/>
      <c r="CU319" s="310"/>
      <c r="CV319" s="310"/>
      <c r="CW319" s="310"/>
      <c r="CX319" s="310"/>
      <c r="CY319" s="310"/>
      <c r="CZ319" s="310"/>
      <c r="DA319" s="310"/>
      <c r="DB319" s="310"/>
      <c r="DC319" s="310"/>
      <c r="DD319" s="310"/>
      <c r="DE319" s="310"/>
      <c r="DF319" s="310"/>
      <c r="DG319" s="310"/>
      <c r="DH319" s="310"/>
      <c r="DI319" s="310"/>
      <c r="DJ319" s="310"/>
      <c r="DK319" s="310"/>
      <c r="DL319" s="310"/>
      <c r="DM319" s="310"/>
      <c r="DN319" s="310"/>
      <c r="DO319" s="310"/>
      <c r="DP319" s="310"/>
      <c r="DQ319" s="310"/>
      <c r="DR319" s="310"/>
      <c r="DS319" s="310"/>
      <c r="DT319" s="310"/>
      <c r="DU319" s="310"/>
      <c r="DV319" s="310"/>
      <c r="DW319" s="310"/>
      <c r="DX319" s="310"/>
      <c r="DY319" s="310"/>
      <c r="DZ319" s="310"/>
      <c r="EA319" s="310"/>
      <c r="EB319" s="310"/>
      <c r="EC319" s="310"/>
      <c r="ED319" s="310"/>
      <c r="EE319" s="310"/>
      <c r="EF319" s="310"/>
      <c r="EG319" s="310"/>
      <c r="EH319" s="310"/>
      <c r="EI319" s="310"/>
      <c r="EJ319" s="310"/>
      <c r="EK319" s="310"/>
      <c r="EL319" s="310"/>
      <c r="EM319" s="310"/>
      <c r="EN319" s="310"/>
      <c r="EO319" s="310"/>
      <c r="EP319" s="310"/>
      <c r="EQ319" s="310"/>
      <c r="ER319" s="310"/>
      <c r="ES319" s="310"/>
      <c r="ET319" s="310"/>
      <c r="EU319" s="310"/>
      <c r="EV319" s="310"/>
      <c r="EW319" s="310"/>
      <c r="EX319" s="310"/>
      <c r="EY319" s="310"/>
      <c r="EZ319" s="310"/>
      <c r="FA319" s="310"/>
      <c r="FB319" s="310"/>
      <c r="FC319" s="310"/>
      <c r="FD319" s="310"/>
      <c r="FE319" s="310"/>
      <c r="FF319" s="310"/>
      <c r="FG319" s="310"/>
      <c r="FH319" s="310"/>
      <c r="FI319" s="310"/>
      <c r="FJ319" s="310"/>
      <c r="FK319" s="310"/>
      <c r="FL319" s="310"/>
      <c r="FM319" s="310"/>
      <c r="FN319" s="310"/>
      <c r="FO319" s="310"/>
      <c r="FP319" s="310"/>
      <c r="FQ319" s="310"/>
      <c r="FR319" s="310"/>
      <c r="FS319" s="310"/>
      <c r="FT319" s="310"/>
      <c r="FU319" s="310"/>
      <c r="FV319" s="310"/>
      <c r="FW319" s="310"/>
      <c r="FX319" s="310"/>
      <c r="FY319" s="310"/>
      <c r="FZ319" s="310"/>
      <c r="GA319" s="310"/>
      <c r="GB319" s="310"/>
      <c r="GC319" s="310"/>
      <c r="GD319" s="310"/>
      <c r="GE319" s="310"/>
      <c r="GF319" s="310"/>
      <c r="GG319" s="310"/>
      <c r="GH319" s="310"/>
      <c r="GI319" s="310"/>
      <c r="GJ319" s="310"/>
      <c r="GK319" s="310"/>
      <c r="GL319" s="310"/>
      <c r="GM319" s="310"/>
      <c r="GN319" s="310"/>
      <c r="GO319" s="310"/>
      <c r="GP319" s="310"/>
      <c r="GQ319" s="310"/>
      <c r="GR319" s="310"/>
      <c r="GS319" s="310"/>
      <c r="GT319" s="310"/>
      <c r="GU319" s="310"/>
      <c r="GV319" s="310"/>
      <c r="GW319" s="310"/>
      <c r="GX319" s="310"/>
      <c r="GY319" s="310"/>
      <c r="GZ319" s="310"/>
      <c r="HA319" s="310"/>
      <c r="HB319" s="310"/>
      <c r="HC319" s="310"/>
      <c r="HD319" s="310"/>
      <c r="HE319" s="310"/>
      <c r="HF319" s="310"/>
      <c r="HG319" s="310"/>
      <c r="HH319" s="310"/>
      <c r="HI319" s="310"/>
      <c r="HJ319" s="310"/>
      <c r="HK319" s="310"/>
      <c r="HL319" s="310"/>
      <c r="HM319" s="310"/>
      <c r="HN319" s="310"/>
      <c r="HO319" s="310"/>
      <c r="HP319" s="310"/>
      <c r="HQ319" s="310"/>
      <c r="HR319" s="310"/>
      <c r="HS319" s="310"/>
      <c r="HT319" s="310"/>
      <c r="HU319" s="310"/>
      <c r="HV319" s="310"/>
      <c r="HW319" s="310"/>
      <c r="HX319" s="310"/>
      <c r="HY319" s="310"/>
      <c r="HZ319" s="310"/>
      <c r="IA319" s="310"/>
      <c r="IB319" s="310"/>
      <c r="IC319" s="310"/>
      <c r="ID319" s="310"/>
      <c r="IE319" s="310"/>
      <c r="IF319" s="310"/>
      <c r="IG319" s="385"/>
      <c r="IH319" s="310"/>
      <c r="II319" s="310"/>
      <c r="IJ319" s="401"/>
      <c r="IK319" s="310"/>
      <c r="IL319" s="310"/>
      <c r="IM319" s="310"/>
      <c r="IN319" s="310"/>
      <c r="IO319" s="310"/>
      <c r="IP319" s="310"/>
      <c r="IQ319" s="310"/>
      <c r="IR319" s="310"/>
      <c r="IS319" s="310"/>
      <c r="IT319" s="310"/>
      <c r="IU319" s="310"/>
      <c r="IV319" s="310"/>
      <c r="IW319" s="310"/>
      <c r="IX319" s="310"/>
      <c r="IY319" s="310"/>
      <c r="IZ319" s="310"/>
      <c r="JA319" s="310"/>
      <c r="JB319" s="310"/>
      <c r="JC319" s="310"/>
      <c r="JD319" s="310"/>
      <c r="JE319" s="310"/>
      <c r="JF319" s="310"/>
      <c r="JG319" s="310"/>
      <c r="JH319" s="310"/>
      <c r="JI319" s="310"/>
      <c r="JJ319" s="310"/>
      <c r="JK319" s="310"/>
      <c r="JL319" s="310"/>
      <c r="JM319" s="310"/>
      <c r="JN319" s="310"/>
      <c r="JO319" s="310"/>
      <c r="JP319" s="310"/>
      <c r="JQ319" s="310"/>
      <c r="JR319" s="310"/>
      <c r="JS319" s="310"/>
      <c r="JT319" s="310"/>
      <c r="JU319" s="310"/>
      <c r="JV319" s="310"/>
      <c r="JW319" s="310"/>
      <c r="JX319" s="310"/>
      <c r="JY319" s="310"/>
      <c r="JZ319" s="310"/>
      <c r="KA319" s="310"/>
      <c r="KB319" s="310"/>
      <c r="KC319" s="310"/>
      <c r="KD319" s="310"/>
      <c r="KE319" s="310"/>
      <c r="KF319" s="310"/>
      <c r="KG319" s="310"/>
      <c r="KH319" s="310"/>
      <c r="KI319" s="310"/>
      <c r="KJ319" s="310"/>
      <c r="KK319" s="310"/>
      <c r="KL319" s="310"/>
      <c r="KM319" s="310"/>
      <c r="KN319" s="310"/>
      <c r="KO319" s="310"/>
      <c r="KP319" s="310"/>
      <c r="KQ319" s="310"/>
      <c r="KR319" s="310"/>
      <c r="KS319" s="310"/>
      <c r="KT319" s="310"/>
      <c r="KU319" s="310"/>
      <c r="KV319" s="310"/>
      <c r="KW319" s="310"/>
      <c r="KX319" s="310"/>
      <c r="KY319" s="310"/>
      <c r="KZ319" s="310"/>
      <c r="LA319" s="310"/>
      <c r="LB319" s="310"/>
      <c r="LC319" s="310"/>
      <c r="LD319" s="310"/>
      <c r="LE319" s="310"/>
      <c r="LF319" s="310"/>
      <c r="LG319" s="310"/>
      <c r="LH319" s="310"/>
      <c r="LI319" s="310"/>
      <c r="LJ319" s="310"/>
      <c r="LK319" s="310"/>
      <c r="LL319" s="310"/>
      <c r="LM319" s="310"/>
      <c r="LN319" s="310"/>
      <c r="LO319" s="310"/>
      <c r="LP319" s="310"/>
      <c r="LQ319" s="310"/>
    </row>
    <row r="320" spans="1:329" ht="6" customHeight="1" x14ac:dyDescent="0.25">
      <c r="A320" s="310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  <c r="R320" s="310"/>
      <c r="S320" s="310"/>
      <c r="T320" s="310"/>
      <c r="U320" s="310"/>
      <c r="V320" s="310"/>
      <c r="W320" s="310"/>
      <c r="X320" s="310"/>
      <c r="Y320" s="310"/>
      <c r="Z320" s="310"/>
      <c r="AA320" s="310"/>
      <c r="AB320" s="310"/>
      <c r="AC320" s="310"/>
      <c r="AD320" s="310"/>
      <c r="AE320" s="310"/>
      <c r="AF320" s="310"/>
      <c r="AG320" s="310"/>
      <c r="AH320" s="310"/>
      <c r="AI320" s="310"/>
      <c r="AJ320" s="310"/>
      <c r="AK320" s="310"/>
      <c r="AL320" s="310"/>
      <c r="AM320" s="310"/>
      <c r="AN320" s="310"/>
      <c r="AO320" s="310"/>
      <c r="AP320" s="310"/>
      <c r="AQ320" s="310"/>
      <c r="AR320" s="310"/>
      <c r="AS320" s="310"/>
      <c r="AT320" s="310"/>
      <c r="AU320" s="310"/>
      <c r="AV320" s="310"/>
      <c r="AW320" s="310"/>
      <c r="AX320" s="310"/>
      <c r="AY320" s="310"/>
      <c r="AZ320" s="310"/>
      <c r="BA320" s="310"/>
      <c r="BB320" s="310"/>
      <c r="BC320" s="310"/>
      <c r="BD320" s="310"/>
      <c r="BE320" s="310"/>
      <c r="BF320" s="310"/>
      <c r="BG320" s="310"/>
      <c r="BH320" s="310"/>
      <c r="BI320" s="310"/>
      <c r="BJ320" s="310"/>
      <c r="BK320" s="310"/>
      <c r="BL320" s="310"/>
      <c r="BM320" s="310"/>
      <c r="BN320" s="310"/>
      <c r="BO320" s="310"/>
      <c r="BP320" s="310"/>
      <c r="BQ320" s="310"/>
      <c r="BR320" s="310"/>
      <c r="BS320" s="310"/>
      <c r="BT320" s="310"/>
      <c r="BU320" s="310"/>
      <c r="BV320" s="310"/>
      <c r="BW320" s="310"/>
      <c r="BX320" s="310"/>
      <c r="BY320" s="310"/>
      <c r="BZ320" s="310"/>
      <c r="CA320" s="310"/>
      <c r="CB320" s="310"/>
      <c r="CC320" s="310"/>
      <c r="CD320" s="310"/>
      <c r="CE320" s="310"/>
      <c r="CF320" s="310"/>
      <c r="CG320" s="310"/>
      <c r="CH320" s="310"/>
      <c r="CI320" s="310"/>
      <c r="CJ320" s="310"/>
      <c r="CK320" s="310"/>
      <c r="CL320" s="310"/>
      <c r="CM320" s="310"/>
      <c r="CN320" s="310"/>
      <c r="CO320" s="310"/>
      <c r="CP320" s="310"/>
      <c r="CQ320" s="310"/>
      <c r="CR320" s="310"/>
      <c r="CS320" s="310"/>
      <c r="CT320" s="310"/>
      <c r="CU320" s="310"/>
      <c r="CV320" s="310"/>
      <c r="CW320" s="310"/>
      <c r="CX320" s="310"/>
      <c r="CY320" s="310"/>
      <c r="CZ320" s="310"/>
      <c r="DA320" s="310"/>
      <c r="DB320" s="310"/>
      <c r="DC320" s="310"/>
      <c r="DD320" s="310"/>
      <c r="DE320" s="310"/>
      <c r="DF320" s="310"/>
      <c r="DG320" s="310"/>
      <c r="DH320" s="310"/>
      <c r="DI320" s="310"/>
      <c r="DJ320" s="310"/>
      <c r="DK320" s="310"/>
      <c r="DL320" s="310"/>
      <c r="DM320" s="310"/>
      <c r="DN320" s="310"/>
      <c r="DO320" s="310"/>
      <c r="DP320" s="310"/>
      <c r="DQ320" s="310"/>
      <c r="DR320" s="310"/>
      <c r="DS320" s="310"/>
      <c r="DT320" s="310"/>
      <c r="DU320" s="310"/>
      <c r="DV320" s="310"/>
      <c r="DW320" s="310"/>
      <c r="DX320" s="310"/>
      <c r="DY320" s="310"/>
      <c r="DZ320" s="310"/>
      <c r="EA320" s="310"/>
      <c r="EB320" s="310"/>
      <c r="EC320" s="310"/>
      <c r="ED320" s="310"/>
      <c r="EE320" s="310"/>
      <c r="EF320" s="310"/>
      <c r="EG320" s="310"/>
      <c r="EH320" s="310"/>
      <c r="EI320" s="310"/>
      <c r="EJ320" s="310"/>
      <c r="EK320" s="310"/>
      <c r="EL320" s="310"/>
      <c r="EM320" s="310"/>
      <c r="EN320" s="310"/>
      <c r="EO320" s="310"/>
      <c r="EP320" s="310"/>
      <c r="EQ320" s="310"/>
      <c r="ER320" s="310"/>
      <c r="ES320" s="310"/>
      <c r="ET320" s="310"/>
      <c r="EU320" s="310"/>
      <c r="EV320" s="310"/>
      <c r="EW320" s="310"/>
      <c r="EX320" s="310"/>
      <c r="EY320" s="310"/>
      <c r="EZ320" s="310"/>
      <c r="FA320" s="310"/>
      <c r="FB320" s="310"/>
      <c r="FC320" s="310"/>
      <c r="FD320" s="310"/>
      <c r="FE320" s="310"/>
      <c r="FF320" s="310"/>
      <c r="FG320" s="310"/>
      <c r="FH320" s="310"/>
      <c r="FI320" s="310"/>
      <c r="FJ320" s="310"/>
      <c r="FK320" s="310"/>
      <c r="FL320" s="310"/>
      <c r="FM320" s="310"/>
      <c r="FN320" s="310"/>
      <c r="FO320" s="310"/>
      <c r="FP320" s="310"/>
      <c r="FQ320" s="310"/>
      <c r="FR320" s="310"/>
      <c r="FS320" s="310"/>
      <c r="FT320" s="310"/>
      <c r="FU320" s="310"/>
      <c r="FV320" s="310"/>
      <c r="FW320" s="310"/>
      <c r="FX320" s="310"/>
      <c r="FY320" s="310"/>
      <c r="FZ320" s="310"/>
      <c r="GA320" s="310"/>
      <c r="GB320" s="310"/>
      <c r="GC320" s="310"/>
      <c r="GD320" s="310"/>
      <c r="GE320" s="310"/>
      <c r="GF320" s="310"/>
      <c r="GG320" s="310"/>
      <c r="GH320" s="310"/>
      <c r="GI320" s="310"/>
      <c r="GJ320" s="310"/>
      <c r="GK320" s="310"/>
      <c r="GL320" s="310"/>
      <c r="GM320" s="310"/>
      <c r="GN320" s="310"/>
      <c r="GO320" s="310"/>
      <c r="GP320" s="310"/>
      <c r="GQ320" s="310"/>
      <c r="GR320" s="310"/>
      <c r="GS320" s="310"/>
      <c r="GT320" s="310"/>
      <c r="GU320" s="310"/>
      <c r="GV320" s="310"/>
      <c r="GW320" s="310"/>
      <c r="GX320" s="310"/>
      <c r="GY320" s="310"/>
      <c r="GZ320" s="310"/>
      <c r="HA320" s="310"/>
      <c r="HB320" s="310"/>
      <c r="HC320" s="310"/>
      <c r="HD320" s="310"/>
      <c r="HE320" s="310"/>
      <c r="HF320" s="310"/>
      <c r="HG320" s="310"/>
      <c r="HH320" s="310"/>
      <c r="HI320" s="310"/>
      <c r="HJ320" s="310"/>
      <c r="HK320" s="310"/>
      <c r="HL320" s="310"/>
      <c r="HM320" s="310"/>
      <c r="HN320" s="310"/>
      <c r="HO320" s="310"/>
      <c r="HP320" s="310"/>
      <c r="HQ320" s="310"/>
      <c r="HR320" s="310"/>
      <c r="HS320" s="310"/>
      <c r="HT320" s="310"/>
      <c r="HU320" s="310"/>
      <c r="HV320" s="310"/>
      <c r="HW320" s="310"/>
      <c r="HX320" s="310"/>
      <c r="HY320" s="310"/>
      <c r="HZ320" s="310"/>
      <c r="IA320" s="310"/>
      <c r="IB320" s="310"/>
      <c r="IC320" s="310"/>
      <c r="ID320" s="310"/>
      <c r="IE320" s="310"/>
      <c r="IF320" s="310"/>
      <c r="IG320" s="385"/>
      <c r="IH320" s="310"/>
      <c r="II320" s="310"/>
      <c r="IJ320" s="401"/>
      <c r="IK320" s="310"/>
      <c r="IL320" s="310"/>
      <c r="IM320" s="310"/>
      <c r="IN320" s="310"/>
      <c r="IO320" s="310"/>
      <c r="IP320" s="310"/>
      <c r="IQ320" s="310"/>
      <c r="IR320" s="310"/>
      <c r="IS320" s="310"/>
      <c r="IT320" s="310"/>
      <c r="IU320" s="310"/>
      <c r="IV320" s="310"/>
      <c r="IW320" s="310"/>
      <c r="IX320" s="310"/>
      <c r="IY320" s="310"/>
      <c r="IZ320" s="310"/>
      <c r="JA320" s="310"/>
      <c r="JB320" s="310"/>
      <c r="JC320" s="310"/>
      <c r="JD320" s="310"/>
      <c r="JE320" s="310"/>
      <c r="JF320" s="310"/>
      <c r="JG320" s="310"/>
      <c r="JH320" s="310"/>
      <c r="JI320" s="310"/>
      <c r="JJ320" s="310"/>
      <c r="JK320" s="310"/>
      <c r="JL320" s="310"/>
      <c r="JM320" s="310"/>
      <c r="JN320" s="310"/>
      <c r="JO320" s="310"/>
      <c r="JP320" s="310"/>
      <c r="JQ320" s="310"/>
      <c r="JR320" s="310"/>
      <c r="JS320" s="310"/>
      <c r="JT320" s="310"/>
      <c r="JU320" s="310"/>
      <c r="JV320" s="310"/>
      <c r="JW320" s="310"/>
      <c r="JX320" s="310"/>
      <c r="JY320" s="310"/>
      <c r="JZ320" s="310"/>
      <c r="KA320" s="310"/>
      <c r="KB320" s="310"/>
      <c r="KC320" s="310"/>
      <c r="KD320" s="310"/>
      <c r="KE320" s="310"/>
      <c r="KF320" s="310"/>
      <c r="KG320" s="310"/>
      <c r="KH320" s="310"/>
      <c r="KI320" s="310"/>
      <c r="KJ320" s="310"/>
      <c r="KK320" s="310"/>
      <c r="KL320" s="310"/>
      <c r="KM320" s="310"/>
      <c r="KN320" s="310"/>
      <c r="KO320" s="310"/>
      <c r="KP320" s="310"/>
      <c r="KQ320" s="310"/>
      <c r="KR320" s="310"/>
      <c r="KS320" s="310"/>
      <c r="KT320" s="310"/>
      <c r="KU320" s="310"/>
      <c r="KV320" s="310"/>
      <c r="KW320" s="310"/>
      <c r="KX320" s="310"/>
      <c r="KY320" s="310"/>
      <c r="KZ320" s="310"/>
      <c r="LA320" s="310"/>
      <c r="LB320" s="310"/>
      <c r="LC320" s="310"/>
      <c r="LD320" s="310"/>
      <c r="LE320" s="310"/>
      <c r="LF320" s="310"/>
      <c r="LG320" s="310"/>
      <c r="LH320" s="310"/>
      <c r="LI320" s="310"/>
      <c r="LJ320" s="310"/>
      <c r="LK320" s="310"/>
      <c r="LL320" s="310"/>
      <c r="LM320" s="310"/>
      <c r="LN320" s="310"/>
      <c r="LO320" s="310"/>
      <c r="LP320" s="310"/>
      <c r="LQ320" s="310"/>
    </row>
    <row r="321" spans="1:329" ht="6" customHeight="1" x14ac:dyDescent="0.25">
      <c r="A321" s="310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  <c r="R321" s="310"/>
      <c r="S321" s="310"/>
      <c r="T321" s="310"/>
      <c r="U321" s="310"/>
      <c r="V321" s="310"/>
      <c r="W321" s="310"/>
      <c r="X321" s="310"/>
      <c r="Y321" s="310"/>
      <c r="Z321" s="310"/>
      <c r="AA321" s="310"/>
      <c r="AB321" s="310"/>
      <c r="AC321" s="310"/>
      <c r="AD321" s="310"/>
      <c r="AE321" s="310"/>
      <c r="AF321" s="310"/>
      <c r="AG321" s="310"/>
      <c r="AH321" s="310"/>
      <c r="AI321" s="310"/>
      <c r="AJ321" s="310"/>
      <c r="AK321" s="310"/>
      <c r="AL321" s="310"/>
      <c r="AM321" s="310"/>
      <c r="AN321" s="310"/>
      <c r="AO321" s="310"/>
      <c r="AP321" s="310"/>
      <c r="AQ321" s="310"/>
      <c r="AR321" s="310"/>
      <c r="AS321" s="310"/>
      <c r="AT321" s="310"/>
      <c r="AU321" s="310"/>
      <c r="AV321" s="310"/>
      <c r="AW321" s="310"/>
      <c r="AX321" s="310"/>
      <c r="AY321" s="310"/>
      <c r="AZ321" s="310"/>
      <c r="BA321" s="310"/>
      <c r="BB321" s="310"/>
      <c r="BC321" s="310"/>
      <c r="BD321" s="310"/>
      <c r="BE321" s="310"/>
      <c r="BF321" s="310"/>
      <c r="BG321" s="310"/>
      <c r="BH321" s="310"/>
      <c r="BI321" s="310"/>
      <c r="BJ321" s="310"/>
      <c r="BK321" s="310"/>
      <c r="BL321" s="310"/>
      <c r="BM321" s="310"/>
      <c r="BN321" s="310"/>
      <c r="BO321" s="310"/>
      <c r="BP321" s="310"/>
      <c r="BQ321" s="310"/>
      <c r="BR321" s="310"/>
      <c r="BS321" s="310"/>
      <c r="BT321" s="310"/>
      <c r="BU321" s="310"/>
      <c r="BV321" s="310"/>
      <c r="BW321" s="310"/>
      <c r="BX321" s="310"/>
      <c r="BY321" s="310"/>
      <c r="BZ321" s="310"/>
      <c r="CA321" s="310"/>
      <c r="CB321" s="310"/>
      <c r="CC321" s="310"/>
      <c r="CD321" s="310"/>
      <c r="CE321" s="310"/>
      <c r="CF321" s="310"/>
      <c r="CG321" s="310"/>
      <c r="CH321" s="310"/>
      <c r="CI321" s="310"/>
      <c r="CJ321" s="310"/>
      <c r="CK321" s="310"/>
      <c r="CL321" s="310"/>
      <c r="CM321" s="310"/>
      <c r="CN321" s="310"/>
      <c r="CO321" s="310"/>
      <c r="CP321" s="310"/>
      <c r="CQ321" s="310"/>
      <c r="CR321" s="310"/>
      <c r="CS321" s="310"/>
      <c r="CT321" s="310"/>
      <c r="CU321" s="310"/>
      <c r="CV321" s="310"/>
      <c r="CW321" s="310"/>
      <c r="CX321" s="310"/>
      <c r="CY321" s="310"/>
      <c r="CZ321" s="310"/>
      <c r="DA321" s="310"/>
      <c r="DB321" s="310"/>
      <c r="DC321" s="310"/>
      <c r="DD321" s="310"/>
      <c r="DE321" s="310"/>
      <c r="DF321" s="310"/>
      <c r="DG321" s="310"/>
      <c r="DH321" s="310"/>
      <c r="DI321" s="310"/>
      <c r="DJ321" s="310"/>
      <c r="DK321" s="310"/>
      <c r="DL321" s="310"/>
      <c r="DM321" s="310"/>
      <c r="DN321" s="310"/>
      <c r="DO321" s="310"/>
      <c r="DP321" s="310"/>
      <c r="DQ321" s="310"/>
      <c r="DR321" s="310"/>
      <c r="DS321" s="310"/>
      <c r="DT321" s="310"/>
      <c r="DU321" s="310"/>
      <c r="DV321" s="310"/>
      <c r="DW321" s="310"/>
      <c r="DX321" s="310"/>
      <c r="DY321" s="310"/>
      <c r="DZ321" s="310"/>
      <c r="EA321" s="310"/>
      <c r="EB321" s="310"/>
      <c r="EC321" s="310"/>
      <c r="ED321" s="310"/>
      <c r="EE321" s="310"/>
      <c r="EF321" s="310"/>
      <c r="EG321" s="310"/>
      <c r="EH321" s="310"/>
      <c r="EI321" s="310"/>
      <c r="EJ321" s="310"/>
      <c r="EK321" s="310"/>
      <c r="EL321" s="310"/>
      <c r="EM321" s="310"/>
      <c r="EN321" s="310"/>
      <c r="EO321" s="310"/>
      <c r="EP321" s="310"/>
      <c r="EQ321" s="310"/>
      <c r="ER321" s="310"/>
      <c r="ES321" s="310"/>
      <c r="ET321" s="310"/>
      <c r="EU321" s="310"/>
      <c r="EV321" s="310"/>
      <c r="EW321" s="310"/>
      <c r="EX321" s="310"/>
      <c r="EY321" s="310"/>
      <c r="EZ321" s="310"/>
      <c r="FA321" s="310"/>
      <c r="FB321" s="310"/>
      <c r="FC321" s="310"/>
      <c r="FD321" s="310"/>
      <c r="FE321" s="310"/>
      <c r="FF321" s="310"/>
      <c r="FG321" s="310"/>
      <c r="FH321" s="310"/>
      <c r="FI321" s="310"/>
      <c r="FJ321" s="310"/>
      <c r="FK321" s="310"/>
      <c r="FL321" s="310"/>
      <c r="FM321" s="310"/>
      <c r="FN321" s="310"/>
      <c r="FO321" s="310"/>
      <c r="FP321" s="310"/>
      <c r="FQ321" s="310"/>
      <c r="FR321" s="310"/>
      <c r="FS321" s="310"/>
      <c r="FT321" s="310"/>
      <c r="FU321" s="310"/>
      <c r="FV321" s="310"/>
      <c r="FW321" s="310"/>
      <c r="FX321" s="310"/>
      <c r="FY321" s="310"/>
      <c r="FZ321" s="310"/>
      <c r="GA321" s="310"/>
      <c r="GB321" s="310"/>
      <c r="GC321" s="310"/>
      <c r="GD321" s="310"/>
      <c r="GE321" s="310"/>
      <c r="GF321" s="310"/>
      <c r="GG321" s="310"/>
      <c r="GH321" s="310"/>
      <c r="GI321" s="310"/>
      <c r="GJ321" s="310"/>
      <c r="GK321" s="310"/>
      <c r="GL321" s="310"/>
      <c r="GM321" s="310"/>
      <c r="GN321" s="310"/>
      <c r="GO321" s="310"/>
      <c r="GP321" s="310"/>
      <c r="GQ321" s="310"/>
      <c r="GR321" s="310"/>
      <c r="GS321" s="310"/>
      <c r="GT321" s="310"/>
      <c r="GU321" s="310"/>
      <c r="GV321" s="310"/>
      <c r="GW321" s="310"/>
      <c r="GX321" s="310"/>
      <c r="GY321" s="310"/>
      <c r="GZ321" s="310"/>
      <c r="HA321" s="310"/>
      <c r="HB321" s="310"/>
      <c r="HC321" s="310"/>
      <c r="HD321" s="310"/>
      <c r="HE321" s="310"/>
      <c r="HF321" s="310"/>
      <c r="HG321" s="310"/>
      <c r="HH321" s="310"/>
      <c r="HI321" s="310"/>
      <c r="HJ321" s="310"/>
      <c r="HK321" s="310"/>
      <c r="HL321" s="310"/>
      <c r="HM321" s="310"/>
      <c r="HN321" s="310"/>
      <c r="HO321" s="310"/>
      <c r="HP321" s="310"/>
      <c r="HQ321" s="310"/>
      <c r="HR321" s="310"/>
      <c r="HS321" s="310"/>
      <c r="HT321" s="310"/>
      <c r="HU321" s="310"/>
      <c r="HV321" s="310"/>
      <c r="HW321" s="310"/>
      <c r="HX321" s="310"/>
      <c r="HY321" s="310"/>
      <c r="HZ321" s="310"/>
      <c r="IA321" s="310"/>
      <c r="IB321" s="310"/>
      <c r="IC321" s="310"/>
      <c r="ID321" s="310"/>
      <c r="IE321" s="310"/>
      <c r="IF321" s="310"/>
      <c r="IG321" s="385"/>
      <c r="IH321" s="310"/>
      <c r="II321" s="310"/>
      <c r="IJ321" s="401"/>
      <c r="IK321" s="310"/>
      <c r="IL321" s="310"/>
      <c r="IM321" s="310"/>
      <c r="IN321" s="310"/>
      <c r="IO321" s="310"/>
      <c r="IP321" s="310"/>
      <c r="IQ321" s="310"/>
      <c r="IR321" s="310"/>
      <c r="IS321" s="310"/>
      <c r="IT321" s="310"/>
      <c r="IU321" s="310"/>
      <c r="IV321" s="310"/>
      <c r="IW321" s="310"/>
      <c r="IX321" s="310"/>
      <c r="IY321" s="310"/>
      <c r="IZ321" s="310"/>
      <c r="JA321" s="310"/>
      <c r="JB321" s="310"/>
      <c r="JC321" s="310"/>
      <c r="JD321" s="310"/>
      <c r="JE321" s="310"/>
      <c r="JF321" s="310"/>
      <c r="JG321" s="310"/>
      <c r="JH321" s="310"/>
      <c r="JI321" s="310"/>
      <c r="JJ321" s="310"/>
      <c r="JK321" s="310"/>
      <c r="JL321" s="310"/>
      <c r="JM321" s="310"/>
      <c r="JN321" s="310"/>
      <c r="JO321" s="310"/>
      <c r="JP321" s="310"/>
      <c r="JQ321" s="310"/>
      <c r="JR321" s="310"/>
      <c r="JS321" s="310"/>
      <c r="JT321" s="310"/>
      <c r="JU321" s="310"/>
      <c r="JV321" s="310"/>
      <c r="JW321" s="310"/>
      <c r="JX321" s="310"/>
      <c r="JY321" s="310"/>
      <c r="JZ321" s="310"/>
      <c r="KA321" s="310"/>
      <c r="KB321" s="310"/>
      <c r="KC321" s="310"/>
      <c r="KD321" s="310"/>
      <c r="KE321" s="310"/>
      <c r="KF321" s="310"/>
      <c r="KG321" s="310"/>
      <c r="KH321" s="310"/>
      <c r="KI321" s="310"/>
      <c r="KJ321" s="310"/>
      <c r="KK321" s="310"/>
      <c r="KL321" s="310"/>
      <c r="KM321" s="310"/>
      <c r="KN321" s="310"/>
      <c r="KO321" s="310"/>
      <c r="KP321" s="310"/>
      <c r="KQ321" s="310"/>
      <c r="KR321" s="310"/>
      <c r="KS321" s="310"/>
      <c r="KT321" s="310"/>
      <c r="KU321" s="310"/>
      <c r="KV321" s="310"/>
      <c r="KW321" s="310"/>
      <c r="KX321" s="310"/>
      <c r="KY321" s="310"/>
      <c r="KZ321" s="310"/>
      <c r="LA321" s="310"/>
      <c r="LB321" s="310"/>
      <c r="LC321" s="310"/>
      <c r="LD321" s="310"/>
      <c r="LE321" s="310"/>
      <c r="LF321" s="310"/>
      <c r="LG321" s="310"/>
      <c r="LH321" s="310"/>
      <c r="LI321" s="310"/>
      <c r="LJ321" s="310"/>
      <c r="LK321" s="310"/>
      <c r="LL321" s="310"/>
      <c r="LM321" s="310"/>
      <c r="LN321" s="310"/>
      <c r="LO321" s="310"/>
      <c r="LP321" s="310"/>
      <c r="LQ321" s="310"/>
    </row>
    <row r="322" spans="1:329" ht="6" customHeight="1" x14ac:dyDescent="0.25">
      <c r="A322" s="310" t="s">
        <v>2</v>
      </c>
      <c r="B322" s="310" t="s">
        <v>2</v>
      </c>
      <c r="C322" s="310" t="s">
        <v>2</v>
      </c>
      <c r="D322" s="310" t="s">
        <v>2</v>
      </c>
      <c r="E322" s="310" t="s">
        <v>2</v>
      </c>
      <c r="F322" s="310" t="s">
        <v>2</v>
      </c>
      <c r="G322" s="310" t="s">
        <v>2</v>
      </c>
      <c r="H322" s="310" t="s">
        <v>2</v>
      </c>
      <c r="I322" s="310" t="s">
        <v>2</v>
      </c>
      <c r="J322" s="310" t="s">
        <v>2</v>
      </c>
      <c r="K322" s="310" t="s">
        <v>2</v>
      </c>
      <c r="L322" s="310" t="s">
        <v>2</v>
      </c>
      <c r="M322" s="310" t="s">
        <v>2</v>
      </c>
      <c r="N322" s="310" t="s">
        <v>2</v>
      </c>
      <c r="O322" s="310" t="s">
        <v>2</v>
      </c>
      <c r="P322" s="310" t="s">
        <v>2</v>
      </c>
      <c r="Q322" s="310" t="s">
        <v>2</v>
      </c>
      <c r="R322" s="310" t="s">
        <v>2</v>
      </c>
      <c r="S322" s="310" t="s">
        <v>2</v>
      </c>
      <c r="T322" s="310" t="s">
        <v>2</v>
      </c>
      <c r="U322" s="310" t="s">
        <v>2</v>
      </c>
      <c r="V322" s="310" t="s">
        <v>2</v>
      </c>
      <c r="W322" s="310" t="s">
        <v>2</v>
      </c>
      <c r="X322" s="310" t="s">
        <v>2</v>
      </c>
      <c r="Y322" s="310" t="s">
        <v>2</v>
      </c>
      <c r="Z322" s="310" t="s">
        <v>2</v>
      </c>
      <c r="AA322" s="310" t="s">
        <v>2</v>
      </c>
      <c r="AB322" s="310" t="s">
        <v>2</v>
      </c>
      <c r="AC322" s="310" t="s">
        <v>2</v>
      </c>
      <c r="AD322" s="310" t="s">
        <v>2</v>
      </c>
      <c r="AE322" s="310" t="s">
        <v>2</v>
      </c>
      <c r="AF322" s="310" t="s">
        <v>2</v>
      </c>
      <c r="AG322" s="310" t="s">
        <v>2</v>
      </c>
      <c r="AH322" s="310" t="s">
        <v>2</v>
      </c>
      <c r="AI322" s="310" t="s">
        <v>2</v>
      </c>
      <c r="AJ322" s="310" t="s">
        <v>2</v>
      </c>
      <c r="AK322" s="310" t="s">
        <v>2</v>
      </c>
      <c r="AL322" s="310" t="s">
        <v>2</v>
      </c>
      <c r="AM322" s="310" t="s">
        <v>2</v>
      </c>
      <c r="AN322" s="310" t="s">
        <v>2</v>
      </c>
      <c r="AO322" s="310" t="s">
        <v>2</v>
      </c>
      <c r="AP322" s="310" t="s">
        <v>2</v>
      </c>
      <c r="AQ322" s="310" t="s">
        <v>2</v>
      </c>
      <c r="AR322" s="310" t="s">
        <v>2</v>
      </c>
      <c r="AS322" s="310" t="s">
        <v>2</v>
      </c>
      <c r="AT322" s="310" t="s">
        <v>2</v>
      </c>
      <c r="AU322" s="310" t="s">
        <v>2</v>
      </c>
      <c r="AV322" s="310" t="s">
        <v>2</v>
      </c>
      <c r="AW322" s="310" t="s">
        <v>2</v>
      </c>
      <c r="AX322" s="310" t="s">
        <v>2</v>
      </c>
      <c r="AY322" s="310" t="s">
        <v>2</v>
      </c>
      <c r="AZ322" s="310" t="s">
        <v>2</v>
      </c>
      <c r="BA322" s="310" t="s">
        <v>2</v>
      </c>
      <c r="BB322" s="310" t="s">
        <v>2</v>
      </c>
      <c r="BC322" s="310" t="s">
        <v>2</v>
      </c>
      <c r="BD322" s="310" t="s">
        <v>2</v>
      </c>
      <c r="BE322" s="310" t="s">
        <v>2</v>
      </c>
      <c r="BF322" s="310" t="s">
        <v>2</v>
      </c>
      <c r="BG322" s="310" t="s">
        <v>2</v>
      </c>
      <c r="BH322" s="310" t="s">
        <v>2</v>
      </c>
      <c r="BI322" s="310" t="s">
        <v>2</v>
      </c>
      <c r="BJ322" s="310" t="s">
        <v>2</v>
      </c>
      <c r="BK322" s="310" t="s">
        <v>2</v>
      </c>
      <c r="BL322" s="310" t="s">
        <v>2</v>
      </c>
      <c r="BM322" s="310" t="s">
        <v>2</v>
      </c>
      <c r="BN322" s="310" t="s">
        <v>2</v>
      </c>
      <c r="BO322" s="310" t="s">
        <v>2</v>
      </c>
      <c r="BP322" s="310" t="s">
        <v>2</v>
      </c>
      <c r="BQ322" s="310" t="s">
        <v>2</v>
      </c>
      <c r="BR322" s="310" t="s">
        <v>2</v>
      </c>
      <c r="BS322" s="310" t="s">
        <v>2</v>
      </c>
      <c r="BT322" s="310" t="s">
        <v>2</v>
      </c>
      <c r="BU322" s="310" t="s">
        <v>2</v>
      </c>
      <c r="BV322" s="310" t="s">
        <v>2</v>
      </c>
      <c r="BW322" s="310" t="s">
        <v>2</v>
      </c>
      <c r="BX322" s="310" t="s">
        <v>2</v>
      </c>
      <c r="BY322" s="310" t="s">
        <v>2</v>
      </c>
      <c r="BZ322" s="310" t="s">
        <v>2</v>
      </c>
      <c r="CA322" s="310" t="s">
        <v>2</v>
      </c>
      <c r="CB322" s="310" t="s">
        <v>2</v>
      </c>
      <c r="CC322" s="310"/>
      <c r="CD322" s="310"/>
      <c r="CE322" s="310"/>
      <c r="CF322" s="310" t="s">
        <v>2</v>
      </c>
      <c r="CG322" s="310" t="s">
        <v>2</v>
      </c>
      <c r="CH322" s="310" t="s">
        <v>2</v>
      </c>
      <c r="CI322" s="310" t="s">
        <v>2</v>
      </c>
      <c r="CJ322" s="310" t="s">
        <v>2</v>
      </c>
      <c r="CK322" s="310" t="s">
        <v>2</v>
      </c>
      <c r="CL322" s="310" t="s">
        <v>2</v>
      </c>
      <c r="CM322" s="310" t="s">
        <v>2</v>
      </c>
      <c r="CN322" s="310" t="s">
        <v>2</v>
      </c>
      <c r="CO322" s="310" t="s">
        <v>2</v>
      </c>
      <c r="CP322" s="310" t="s">
        <v>2</v>
      </c>
      <c r="CQ322" s="310" t="s">
        <v>2</v>
      </c>
      <c r="CR322" s="310" t="s">
        <v>2</v>
      </c>
      <c r="CS322" s="310" t="s">
        <v>2</v>
      </c>
      <c r="CT322" s="310" t="s">
        <v>2</v>
      </c>
      <c r="CU322" s="310" t="s">
        <v>2</v>
      </c>
      <c r="CV322" s="310" t="s">
        <v>2</v>
      </c>
      <c r="CW322" s="310" t="s">
        <v>2</v>
      </c>
      <c r="CX322" s="310" t="s">
        <v>2</v>
      </c>
      <c r="CY322" s="310" t="s">
        <v>2</v>
      </c>
      <c r="CZ322" s="310" t="s">
        <v>2</v>
      </c>
      <c r="DA322" s="310" t="s">
        <v>2</v>
      </c>
      <c r="DB322" s="310" t="s">
        <v>2</v>
      </c>
      <c r="DC322" s="310" t="s">
        <v>2</v>
      </c>
      <c r="DD322" s="310" t="s">
        <v>2</v>
      </c>
      <c r="DE322" s="310" t="s">
        <v>2</v>
      </c>
      <c r="DF322" s="310" t="s">
        <v>2</v>
      </c>
      <c r="DG322" s="310" t="s">
        <v>2</v>
      </c>
      <c r="DH322" s="310" t="s">
        <v>2</v>
      </c>
      <c r="DI322" s="310" t="s">
        <v>2</v>
      </c>
      <c r="DJ322" s="310" t="s">
        <v>2</v>
      </c>
      <c r="DK322" s="310" t="s">
        <v>2</v>
      </c>
      <c r="DL322" s="310" t="s">
        <v>2</v>
      </c>
      <c r="DM322" s="310" t="s">
        <v>2</v>
      </c>
      <c r="DN322" s="310" t="s">
        <v>2</v>
      </c>
      <c r="DO322" s="310" t="s">
        <v>2</v>
      </c>
      <c r="DP322" s="310" t="s">
        <v>2</v>
      </c>
      <c r="DQ322" s="310" t="s">
        <v>2</v>
      </c>
      <c r="DR322" s="310" t="s">
        <v>2</v>
      </c>
      <c r="DS322" s="310" t="s">
        <v>2</v>
      </c>
      <c r="DT322" s="310" t="s">
        <v>2</v>
      </c>
      <c r="DU322" s="310" t="s">
        <v>2</v>
      </c>
      <c r="DV322" s="310" t="s">
        <v>2</v>
      </c>
      <c r="DW322" s="310" t="s">
        <v>2</v>
      </c>
      <c r="DX322" s="310" t="s">
        <v>2</v>
      </c>
      <c r="DY322" s="310" t="s">
        <v>2</v>
      </c>
      <c r="DZ322" s="310" t="s">
        <v>2</v>
      </c>
      <c r="EA322" s="310" t="s">
        <v>2</v>
      </c>
      <c r="EB322" s="310" t="s">
        <v>2</v>
      </c>
      <c r="EC322" s="310" t="s">
        <v>2</v>
      </c>
      <c r="ED322" s="310" t="s">
        <v>2</v>
      </c>
      <c r="EE322" s="310" t="s">
        <v>2</v>
      </c>
      <c r="EF322" s="310" t="s">
        <v>2</v>
      </c>
      <c r="EG322" s="310" t="s">
        <v>2</v>
      </c>
      <c r="EH322" s="310" t="s">
        <v>2</v>
      </c>
      <c r="EI322" s="310" t="s">
        <v>2</v>
      </c>
      <c r="EJ322" s="310" t="s">
        <v>2</v>
      </c>
      <c r="EK322" s="310" t="s">
        <v>2</v>
      </c>
      <c r="EL322" s="310" t="s">
        <v>2</v>
      </c>
      <c r="EM322" s="310" t="s">
        <v>2</v>
      </c>
      <c r="EN322" s="310" t="s">
        <v>2</v>
      </c>
      <c r="EO322" s="310" t="s">
        <v>2</v>
      </c>
      <c r="EP322" s="310" t="s">
        <v>2</v>
      </c>
      <c r="EQ322" s="310" t="s">
        <v>2</v>
      </c>
      <c r="ER322" s="310" t="s">
        <v>2</v>
      </c>
      <c r="ES322" s="310" t="s">
        <v>2</v>
      </c>
      <c r="ET322" s="310" t="s">
        <v>2</v>
      </c>
      <c r="EU322" s="310" t="s">
        <v>2</v>
      </c>
      <c r="EV322" s="310" t="s">
        <v>2</v>
      </c>
      <c r="EW322" s="310" t="s">
        <v>2</v>
      </c>
      <c r="EX322" s="310" t="s">
        <v>2</v>
      </c>
      <c r="EY322" s="310" t="s">
        <v>2</v>
      </c>
      <c r="EZ322" s="310" t="s">
        <v>2</v>
      </c>
      <c r="FA322" s="310" t="s">
        <v>2</v>
      </c>
      <c r="FB322" s="310" t="s">
        <v>2</v>
      </c>
      <c r="FC322" s="310" t="s">
        <v>2</v>
      </c>
      <c r="FD322" s="310" t="s">
        <v>2</v>
      </c>
      <c r="FE322" s="310" t="s">
        <v>2</v>
      </c>
      <c r="FF322" s="310" t="s">
        <v>2</v>
      </c>
      <c r="FG322" s="310" t="s">
        <v>2</v>
      </c>
      <c r="FH322" s="310" t="s">
        <v>2</v>
      </c>
      <c r="FI322" s="310" t="s">
        <v>2</v>
      </c>
      <c r="FJ322" s="310" t="s">
        <v>2</v>
      </c>
      <c r="FK322" s="310" t="s">
        <v>2</v>
      </c>
      <c r="FL322" s="310" t="s">
        <v>2</v>
      </c>
      <c r="FM322" s="310" t="s">
        <v>2</v>
      </c>
      <c r="FN322" s="310" t="s">
        <v>2</v>
      </c>
      <c r="FO322" s="310" t="s">
        <v>2</v>
      </c>
      <c r="FP322" s="310" t="s">
        <v>2</v>
      </c>
      <c r="FQ322" s="310" t="s">
        <v>2</v>
      </c>
      <c r="FR322" s="310" t="s">
        <v>2</v>
      </c>
      <c r="FS322" s="310" t="s">
        <v>2</v>
      </c>
      <c r="FT322" s="310" t="s">
        <v>2</v>
      </c>
      <c r="FU322" s="310" t="s">
        <v>2</v>
      </c>
      <c r="FV322" s="310" t="s">
        <v>2</v>
      </c>
      <c r="FW322" s="310" t="s">
        <v>2</v>
      </c>
      <c r="FX322" s="310" t="s">
        <v>2</v>
      </c>
      <c r="FY322" s="310" t="s">
        <v>2</v>
      </c>
      <c r="FZ322" s="310" t="s">
        <v>2</v>
      </c>
      <c r="GA322" s="310" t="s">
        <v>2</v>
      </c>
      <c r="GB322" s="310" t="s">
        <v>2</v>
      </c>
      <c r="GC322" s="310" t="s">
        <v>2</v>
      </c>
      <c r="GD322" s="310" t="s">
        <v>2</v>
      </c>
      <c r="GE322" s="310" t="s">
        <v>2</v>
      </c>
      <c r="GF322" s="310" t="s">
        <v>2</v>
      </c>
      <c r="GG322" s="310" t="s">
        <v>2</v>
      </c>
      <c r="GH322" s="310" t="s">
        <v>2</v>
      </c>
      <c r="GI322" s="310" t="s">
        <v>2</v>
      </c>
      <c r="GJ322" s="310" t="s">
        <v>2</v>
      </c>
      <c r="GK322" s="310" t="s">
        <v>2</v>
      </c>
      <c r="GL322" s="310" t="s">
        <v>2</v>
      </c>
      <c r="GM322" s="310" t="s">
        <v>2</v>
      </c>
      <c r="GN322" s="310" t="s">
        <v>2</v>
      </c>
      <c r="GO322" s="310" t="s">
        <v>2</v>
      </c>
      <c r="GP322" s="310" t="s">
        <v>2</v>
      </c>
      <c r="GQ322" s="310" t="s">
        <v>2</v>
      </c>
      <c r="GR322" s="310" t="s">
        <v>2</v>
      </c>
      <c r="GS322" s="310" t="s">
        <v>2</v>
      </c>
      <c r="GT322" s="310" t="s">
        <v>2</v>
      </c>
      <c r="GU322" s="310" t="s">
        <v>2</v>
      </c>
      <c r="GV322" s="310" t="s">
        <v>2</v>
      </c>
      <c r="GW322" s="310" t="s">
        <v>2</v>
      </c>
      <c r="GX322" s="310" t="s">
        <v>2</v>
      </c>
      <c r="GY322" s="310" t="s">
        <v>2</v>
      </c>
      <c r="GZ322" s="310" t="s">
        <v>2</v>
      </c>
      <c r="HA322" s="310" t="s">
        <v>2</v>
      </c>
      <c r="HB322" s="310" t="s">
        <v>2</v>
      </c>
      <c r="HC322" s="310" t="s">
        <v>2</v>
      </c>
      <c r="HD322" s="310" t="s">
        <v>2</v>
      </c>
      <c r="HE322" s="310" t="s">
        <v>2</v>
      </c>
      <c r="HF322" s="310" t="s">
        <v>2</v>
      </c>
      <c r="HG322" s="310" t="s">
        <v>2</v>
      </c>
      <c r="HH322" s="310" t="s">
        <v>2</v>
      </c>
      <c r="HI322" s="310" t="s">
        <v>2</v>
      </c>
      <c r="HJ322" s="310" t="s">
        <v>2</v>
      </c>
      <c r="HK322" s="310" t="s">
        <v>2</v>
      </c>
      <c r="HL322" s="310" t="s">
        <v>2</v>
      </c>
      <c r="HM322" s="310" t="s">
        <v>2</v>
      </c>
      <c r="HN322" s="310" t="s">
        <v>2</v>
      </c>
      <c r="HO322" s="310" t="s">
        <v>2</v>
      </c>
      <c r="HP322" s="310" t="s">
        <v>2</v>
      </c>
      <c r="HQ322" s="310" t="s">
        <v>2</v>
      </c>
      <c r="HR322" s="310" t="s">
        <v>2</v>
      </c>
      <c r="HS322" s="310" t="s">
        <v>2</v>
      </c>
      <c r="HT322" s="310" t="s">
        <v>2</v>
      </c>
      <c r="HU322" s="310" t="s">
        <v>2</v>
      </c>
      <c r="HV322" s="310" t="s">
        <v>2</v>
      </c>
      <c r="HW322" s="310" t="s">
        <v>2</v>
      </c>
      <c r="HX322" s="310" t="s">
        <v>2</v>
      </c>
      <c r="HY322" s="310" t="s">
        <v>2</v>
      </c>
      <c r="HZ322" s="310" t="s">
        <v>2</v>
      </c>
      <c r="IA322" s="310" t="s">
        <v>2</v>
      </c>
      <c r="IB322" s="310" t="s">
        <v>2</v>
      </c>
      <c r="IC322" s="310" t="s">
        <v>2</v>
      </c>
      <c r="ID322" s="310"/>
      <c r="IE322" s="310" t="s">
        <v>2</v>
      </c>
      <c r="IF322" s="310" t="s">
        <v>2</v>
      </c>
      <c r="IG322" s="385" t="s">
        <v>2</v>
      </c>
      <c r="IH322" s="310" t="s">
        <v>2</v>
      </c>
      <c r="II322" s="310" t="s">
        <v>2</v>
      </c>
      <c r="IJ322" s="401" t="s">
        <v>2</v>
      </c>
      <c r="IK322" s="310" t="s">
        <v>2</v>
      </c>
      <c r="IL322" s="310" t="s">
        <v>2</v>
      </c>
      <c r="IM322" s="310" t="s">
        <v>2</v>
      </c>
      <c r="IN322" s="310" t="s">
        <v>2</v>
      </c>
      <c r="IO322" s="310" t="s">
        <v>2</v>
      </c>
      <c r="IP322" s="310" t="s">
        <v>2</v>
      </c>
      <c r="IQ322" s="310" t="s">
        <v>2</v>
      </c>
      <c r="IR322" s="310" t="s">
        <v>2</v>
      </c>
      <c r="IS322" s="310" t="s">
        <v>2</v>
      </c>
      <c r="IT322" s="310" t="s">
        <v>2</v>
      </c>
      <c r="IU322" s="310" t="s">
        <v>2</v>
      </c>
      <c r="IV322" s="310" t="s">
        <v>2</v>
      </c>
      <c r="IW322" s="310" t="s">
        <v>2</v>
      </c>
      <c r="IX322" s="310" t="s">
        <v>2</v>
      </c>
      <c r="IY322" s="310" t="s">
        <v>2</v>
      </c>
      <c r="IZ322" s="310" t="s">
        <v>2</v>
      </c>
      <c r="JA322" s="310" t="s">
        <v>2</v>
      </c>
      <c r="JB322" s="310" t="s">
        <v>2</v>
      </c>
      <c r="JC322" s="310" t="s">
        <v>2</v>
      </c>
      <c r="JD322" s="310" t="s">
        <v>2</v>
      </c>
      <c r="JE322" s="310" t="s">
        <v>2</v>
      </c>
      <c r="JF322" s="310" t="s">
        <v>2</v>
      </c>
      <c r="JG322" s="310" t="s">
        <v>2</v>
      </c>
      <c r="JH322" s="310" t="s">
        <v>2</v>
      </c>
      <c r="JI322" s="310" t="s">
        <v>2</v>
      </c>
      <c r="JJ322" s="310" t="s">
        <v>2</v>
      </c>
      <c r="JK322" s="310" t="s">
        <v>2</v>
      </c>
      <c r="JL322" s="310" t="s">
        <v>2</v>
      </c>
      <c r="JM322" s="310" t="s">
        <v>2</v>
      </c>
      <c r="JN322" s="310" t="s">
        <v>2</v>
      </c>
      <c r="JO322" s="310" t="s">
        <v>2</v>
      </c>
      <c r="JP322" s="310" t="s">
        <v>2</v>
      </c>
      <c r="JQ322" s="310" t="s">
        <v>2</v>
      </c>
      <c r="JR322" s="310" t="s">
        <v>2</v>
      </c>
      <c r="JS322" s="310" t="s">
        <v>2</v>
      </c>
      <c r="JT322" s="310" t="s">
        <v>2</v>
      </c>
      <c r="JU322" s="310" t="s">
        <v>2</v>
      </c>
      <c r="JV322" s="310" t="s">
        <v>2</v>
      </c>
      <c r="JW322" s="310" t="s">
        <v>2</v>
      </c>
      <c r="JX322" s="310" t="s">
        <v>2</v>
      </c>
      <c r="JY322" s="310" t="s">
        <v>2</v>
      </c>
      <c r="JZ322" s="310" t="s">
        <v>2</v>
      </c>
      <c r="KA322" s="310" t="s">
        <v>2</v>
      </c>
      <c r="KB322" s="310" t="s">
        <v>2</v>
      </c>
      <c r="KC322" s="310" t="s">
        <v>2</v>
      </c>
      <c r="KD322" s="310" t="s">
        <v>2</v>
      </c>
      <c r="KE322" s="310" t="s">
        <v>2</v>
      </c>
      <c r="KF322" s="310" t="s">
        <v>2</v>
      </c>
      <c r="KG322" s="310" t="s">
        <v>2</v>
      </c>
      <c r="KH322" s="310" t="s">
        <v>2</v>
      </c>
      <c r="KI322" s="310" t="s">
        <v>2</v>
      </c>
      <c r="KJ322" s="310" t="s">
        <v>2</v>
      </c>
      <c r="KK322" s="310" t="s">
        <v>2</v>
      </c>
      <c r="KL322" s="310" t="s">
        <v>2</v>
      </c>
      <c r="KM322" s="310" t="s">
        <v>2</v>
      </c>
      <c r="KN322" s="310" t="s">
        <v>2</v>
      </c>
      <c r="KO322" s="310" t="s">
        <v>2</v>
      </c>
      <c r="KP322" s="310" t="s">
        <v>2</v>
      </c>
      <c r="KQ322" s="310" t="s">
        <v>2</v>
      </c>
      <c r="KR322" s="310" t="s">
        <v>2</v>
      </c>
      <c r="KS322" s="310" t="s">
        <v>2</v>
      </c>
      <c r="KT322" s="310" t="s">
        <v>2</v>
      </c>
      <c r="KU322" s="310" t="s">
        <v>2</v>
      </c>
      <c r="KV322" s="310" t="s">
        <v>2</v>
      </c>
      <c r="KW322" s="310" t="s">
        <v>2</v>
      </c>
      <c r="KX322" s="310" t="s">
        <v>2</v>
      </c>
      <c r="KY322" s="310" t="s">
        <v>2</v>
      </c>
      <c r="KZ322" s="310" t="s">
        <v>2</v>
      </c>
      <c r="LA322" s="310" t="s">
        <v>2</v>
      </c>
      <c r="LB322" s="310" t="s">
        <v>2</v>
      </c>
      <c r="LC322" s="310" t="s">
        <v>2</v>
      </c>
      <c r="LD322" s="310" t="s">
        <v>2</v>
      </c>
      <c r="LE322" s="310" t="s">
        <v>2</v>
      </c>
      <c r="LF322" s="310" t="s">
        <v>2</v>
      </c>
      <c r="LG322" s="310" t="s">
        <v>2</v>
      </c>
      <c r="LH322" s="310" t="s">
        <v>2</v>
      </c>
      <c r="LI322" s="310" t="s">
        <v>2</v>
      </c>
      <c r="LJ322" s="310" t="s">
        <v>2</v>
      </c>
      <c r="LK322" s="310" t="s">
        <v>2</v>
      </c>
      <c r="LL322" s="310" t="s">
        <v>2</v>
      </c>
      <c r="LM322" s="310" t="s">
        <v>2</v>
      </c>
      <c r="LN322" s="310" t="s">
        <v>2</v>
      </c>
      <c r="LO322" s="310" t="s">
        <v>2</v>
      </c>
      <c r="LP322" s="310" t="s">
        <v>2</v>
      </c>
      <c r="LQ322" s="310" t="s">
        <v>2</v>
      </c>
    </row>
    <row r="323" spans="1:329" ht="6" customHeight="1" x14ac:dyDescent="0.25">
      <c r="B323" s="5"/>
      <c r="D323" s="87"/>
      <c r="F323" s="311"/>
      <c r="G323" s="311"/>
      <c r="H323" s="311"/>
      <c r="I323" s="311"/>
      <c r="J323" s="311"/>
      <c r="K323" s="311"/>
      <c r="L323" s="311"/>
      <c r="M323" s="311"/>
      <c r="N323" s="311"/>
      <c r="O323" s="311"/>
      <c r="P323" s="311"/>
      <c r="Q323" s="311"/>
      <c r="R323" s="260"/>
      <c r="S323" s="261" t="s">
        <v>27</v>
      </c>
      <c r="T323" s="262">
        <v>101</v>
      </c>
      <c r="U323" s="311"/>
      <c r="V323" s="311"/>
      <c r="W323" s="311"/>
      <c r="X323" s="311"/>
      <c r="Y323" s="311"/>
      <c r="Z323" s="311"/>
      <c r="AA323" s="20"/>
      <c r="AB323" s="20"/>
      <c r="AC323" s="20"/>
      <c r="AD323" s="311"/>
      <c r="AE323" s="311"/>
      <c r="AF323" s="311"/>
      <c r="AG323" s="311"/>
      <c r="AH323" s="311"/>
      <c r="AI323" s="311"/>
      <c r="AJ323" s="311"/>
      <c r="AK323" s="311"/>
      <c r="AL323" s="311"/>
      <c r="AM323" s="311"/>
      <c r="AN323" s="310" t="s">
        <v>211</v>
      </c>
      <c r="AO323" s="310"/>
      <c r="AP323" s="311"/>
      <c r="AQ323" s="311"/>
      <c r="AR323" s="311"/>
      <c r="AS323" s="358"/>
      <c r="AT323" s="358"/>
      <c r="AU323" s="358"/>
      <c r="AV323" s="358"/>
      <c r="AW323" s="360"/>
      <c r="AX323" s="360"/>
      <c r="AY323" s="20"/>
      <c r="AZ323" s="20"/>
      <c r="BA323" s="20"/>
      <c r="BB323" s="20"/>
      <c r="BC323" s="20"/>
      <c r="BD323" s="20"/>
      <c r="BE323" s="20"/>
      <c r="BF323" s="20"/>
      <c r="BG323" s="20"/>
      <c r="BH323" s="311"/>
      <c r="BI323" s="310" t="s">
        <v>211</v>
      </c>
      <c r="BJ323" s="310"/>
      <c r="BK323" s="311"/>
      <c r="BL323" s="20"/>
      <c r="BM323" s="20"/>
      <c r="BN323" s="311"/>
      <c r="BO323" s="310" t="s">
        <v>211</v>
      </c>
      <c r="BP323" s="310"/>
      <c r="BQ323" s="311"/>
      <c r="BR323" s="310"/>
      <c r="BS323" s="310"/>
      <c r="BT323" s="311"/>
      <c r="BU323" s="311"/>
      <c r="BV323" s="311"/>
      <c r="BW323" s="311"/>
      <c r="BX323" s="310"/>
      <c r="BY323" s="310"/>
      <c r="BZ323" s="311"/>
      <c r="CA323" s="311"/>
      <c r="CB323" s="311"/>
      <c r="CC323" s="311"/>
      <c r="CD323" s="310"/>
      <c r="CE323" s="310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  <c r="EH323" s="21"/>
      <c r="EI323" s="21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21"/>
      <c r="FS323" s="5"/>
      <c r="FT323" s="5"/>
      <c r="FU323" s="5"/>
      <c r="FV323" s="25"/>
      <c r="FW323" s="25"/>
      <c r="FX323" s="25"/>
    </row>
    <row r="324" spans="1:329" ht="6" customHeight="1" x14ac:dyDescent="0.25">
      <c r="B324" s="5"/>
      <c r="D324" s="87"/>
      <c r="F324" s="311"/>
      <c r="G324" s="311"/>
      <c r="H324" s="311"/>
      <c r="I324" s="311"/>
      <c r="J324" s="311"/>
      <c r="K324" s="311"/>
      <c r="L324" s="311"/>
      <c r="M324" s="311"/>
      <c r="N324" s="311"/>
      <c r="O324" s="311"/>
      <c r="P324" s="311"/>
      <c r="Q324" s="311"/>
      <c r="R324" s="260"/>
      <c r="S324" s="261" t="s">
        <v>4</v>
      </c>
      <c r="T324" s="262">
        <v>0.16</v>
      </c>
      <c r="U324" s="311"/>
      <c r="V324" s="311"/>
      <c r="W324" s="311"/>
      <c r="X324" s="311"/>
      <c r="Y324" s="311"/>
      <c r="Z324" s="311"/>
      <c r="AA324" s="20"/>
      <c r="AB324" s="20"/>
      <c r="AC324" s="20"/>
      <c r="AD324" s="311"/>
      <c r="AE324" s="311"/>
      <c r="AF324" s="311"/>
      <c r="AG324" s="318"/>
      <c r="AH324" s="318" t="s">
        <v>26</v>
      </c>
      <c r="AI324" s="318">
        <v>27</v>
      </c>
      <c r="AJ324" s="311"/>
      <c r="AK324" s="311"/>
      <c r="AL324" s="311"/>
      <c r="AM324" s="311"/>
      <c r="AN324" s="318" t="s">
        <v>26</v>
      </c>
      <c r="AO324" s="319">
        <v>4</v>
      </c>
      <c r="AP324" s="311"/>
      <c r="AQ324" s="311"/>
      <c r="AR324" s="311"/>
      <c r="AS324" s="358"/>
      <c r="AT324" s="358"/>
      <c r="AU324" s="358"/>
      <c r="AV324" s="358"/>
      <c r="AW324" s="360"/>
      <c r="AX324" s="360"/>
      <c r="AY324" s="20"/>
      <c r="AZ324" s="20"/>
      <c r="BA324" s="20"/>
      <c r="BB324" s="20"/>
      <c r="BC324" s="20"/>
      <c r="BD324" s="20"/>
      <c r="BE324" s="20"/>
      <c r="BF324" s="20"/>
      <c r="BG324" s="20"/>
      <c r="BH324" s="311"/>
      <c r="BI324" s="318" t="s">
        <v>26</v>
      </c>
      <c r="BJ324" s="319">
        <v>4</v>
      </c>
      <c r="BK324" s="311"/>
      <c r="BL324" s="20"/>
      <c r="BM324" s="20"/>
      <c r="BN324" s="311"/>
      <c r="BO324" s="318" t="s">
        <v>26</v>
      </c>
      <c r="BP324" s="319">
        <v>4</v>
      </c>
      <c r="BQ324" s="311"/>
      <c r="BR324" s="318"/>
      <c r="BS324" s="319"/>
      <c r="BT324" s="311"/>
      <c r="BU324" s="311"/>
      <c r="BV324" s="311"/>
      <c r="BW324" s="311"/>
      <c r="BX324" s="318"/>
      <c r="BY324" s="319"/>
      <c r="BZ324" s="311"/>
      <c r="CA324" s="311"/>
      <c r="CB324" s="311"/>
      <c r="CC324" s="311"/>
      <c r="CD324" s="318"/>
      <c r="CE324" s="319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  <c r="EH324" s="21"/>
      <c r="EI324" s="21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21"/>
      <c r="FS324" s="5"/>
      <c r="FT324" s="5"/>
      <c r="FU324" s="5"/>
      <c r="FV324" s="25"/>
      <c r="FW324" s="25"/>
      <c r="FX324" s="25"/>
    </row>
    <row r="325" spans="1:329" ht="6" customHeight="1" x14ac:dyDescent="0.25">
      <c r="B325" s="5"/>
      <c r="D325" s="87"/>
      <c r="F325" s="311"/>
      <c r="G325" s="311"/>
      <c r="H325" s="311"/>
      <c r="I325" s="311"/>
      <c r="J325" s="311"/>
      <c r="K325" s="311"/>
      <c r="L325" s="311"/>
      <c r="M325" s="311"/>
      <c r="N325" s="311"/>
      <c r="O325" s="311"/>
      <c r="P325" s="311"/>
      <c r="Q325" s="311"/>
      <c r="R325" s="260"/>
      <c r="S325" s="261" t="s">
        <v>5</v>
      </c>
      <c r="T325" s="262">
        <v>1</v>
      </c>
      <c r="U325" s="311"/>
      <c r="V325" s="311"/>
      <c r="W325" s="311"/>
      <c r="X325" s="311"/>
      <c r="Y325" s="311"/>
      <c r="Z325" s="311"/>
      <c r="AA325" s="20"/>
      <c r="AB325" s="20"/>
      <c r="AC325" s="20"/>
      <c r="AD325" s="311"/>
      <c r="AE325" s="311"/>
      <c r="AF325" s="311"/>
      <c r="AG325" s="318"/>
      <c r="AH325" s="318" t="s">
        <v>28</v>
      </c>
      <c r="AI325" s="318">
        <v>1</v>
      </c>
      <c r="AJ325" s="311"/>
      <c r="AK325" s="311"/>
      <c r="AL325" s="311"/>
      <c r="AM325" s="311"/>
      <c r="AN325" s="318" t="s">
        <v>28</v>
      </c>
      <c r="AO325" s="319">
        <v>61</v>
      </c>
      <c r="AP325" s="311"/>
      <c r="AQ325" s="311"/>
      <c r="AR325" s="311"/>
      <c r="AS325" s="358"/>
      <c r="AT325" s="358"/>
      <c r="AU325" s="358"/>
      <c r="AV325" s="358"/>
      <c r="AW325" s="360"/>
      <c r="AX325" s="360"/>
      <c r="AY325" s="20"/>
      <c r="AZ325" s="20"/>
      <c r="BA325" s="20"/>
      <c r="BB325" s="20"/>
      <c r="BC325" s="20"/>
      <c r="BD325" s="20"/>
      <c r="BE325" s="20"/>
      <c r="BF325" s="20"/>
      <c r="BG325" s="20"/>
      <c r="BH325" s="311"/>
      <c r="BI325" s="318" t="s">
        <v>28</v>
      </c>
      <c r="BJ325" s="319">
        <v>61</v>
      </c>
      <c r="BK325" s="311"/>
      <c r="BL325" s="20"/>
      <c r="BM325" s="20"/>
      <c r="BN325" s="311"/>
      <c r="BO325" s="318" t="s">
        <v>28</v>
      </c>
      <c r="BP325" s="319">
        <v>61</v>
      </c>
      <c r="BQ325" s="311"/>
      <c r="BR325" s="318"/>
      <c r="BS325" s="319"/>
      <c r="BT325" s="311"/>
      <c r="BU325" s="311"/>
      <c r="BV325" s="311"/>
      <c r="BW325" s="311"/>
      <c r="BX325" s="318"/>
      <c r="BY325" s="319"/>
      <c r="BZ325" s="311"/>
      <c r="CA325" s="311"/>
      <c r="CB325" s="311"/>
      <c r="CC325" s="311"/>
      <c r="CD325" s="318"/>
      <c r="CE325" s="319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21"/>
      <c r="FS325" s="5"/>
      <c r="FT325" s="5"/>
      <c r="FU325" s="5"/>
      <c r="FV325" s="25"/>
      <c r="FW325" s="25"/>
      <c r="FX325" s="25"/>
    </row>
    <row r="326" spans="1:329" ht="6" customHeight="1" x14ac:dyDescent="0.25">
      <c r="B326" s="5"/>
      <c r="D326" s="87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260"/>
      <c r="S326" s="261" t="s">
        <v>29</v>
      </c>
      <c r="T326" s="262">
        <v>1</v>
      </c>
      <c r="U326" s="311"/>
      <c r="V326" s="311"/>
      <c r="W326" s="311"/>
      <c r="X326" s="311"/>
      <c r="Y326" s="311"/>
      <c r="Z326" s="311"/>
      <c r="AA326" s="20"/>
      <c r="AB326" s="20"/>
      <c r="AC326" s="20"/>
      <c r="AD326" s="311"/>
      <c r="AE326" s="311"/>
      <c r="AF326" s="311"/>
      <c r="AG326" s="318"/>
      <c r="AH326" s="318" t="s">
        <v>27</v>
      </c>
      <c r="AI326" s="318">
        <v>50</v>
      </c>
      <c r="AJ326" s="311"/>
      <c r="AK326" s="311"/>
      <c r="AL326" s="311"/>
      <c r="AM326" s="311"/>
      <c r="AN326" s="318" t="s">
        <v>27</v>
      </c>
      <c r="AO326" s="319">
        <v>40</v>
      </c>
      <c r="AP326" s="311"/>
      <c r="AQ326" s="311"/>
      <c r="AR326" s="311"/>
      <c r="AS326" s="358"/>
      <c r="AT326" s="358"/>
      <c r="AU326" s="358"/>
      <c r="AV326" s="358"/>
      <c r="AW326" s="360"/>
      <c r="AX326" s="360"/>
      <c r="AY326" s="20"/>
      <c r="AZ326" s="20"/>
      <c r="BA326" s="20"/>
      <c r="BB326" s="20"/>
      <c r="BC326" s="20"/>
      <c r="BD326" s="20"/>
      <c r="BE326" s="20"/>
      <c r="BF326" s="20"/>
      <c r="BG326" s="20"/>
      <c r="BH326" s="311"/>
      <c r="BI326" s="318" t="s">
        <v>27</v>
      </c>
      <c r="BJ326" s="319">
        <v>40</v>
      </c>
      <c r="BK326" s="311"/>
      <c r="BL326" s="20"/>
      <c r="BM326" s="20"/>
      <c r="BN326" s="311"/>
      <c r="BO326" s="318" t="s">
        <v>27</v>
      </c>
      <c r="BP326" s="319">
        <v>40</v>
      </c>
      <c r="BQ326" s="311"/>
      <c r="BR326" s="318"/>
      <c r="BS326" s="319"/>
      <c r="BT326" s="311"/>
      <c r="BU326" s="311"/>
      <c r="BV326" s="311"/>
      <c r="BW326" s="311"/>
      <c r="BX326" s="318"/>
      <c r="BY326" s="319"/>
      <c r="BZ326" s="311"/>
      <c r="CA326" s="311"/>
      <c r="CB326" s="311"/>
      <c r="CC326" s="311"/>
      <c r="CD326" s="318"/>
      <c r="CE326" s="319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21"/>
      <c r="FS326" s="5"/>
      <c r="FT326" s="5"/>
      <c r="FU326" s="5"/>
      <c r="FV326" s="25"/>
      <c r="FW326" s="25"/>
      <c r="FX326" s="25"/>
    </row>
    <row r="327" spans="1:329" ht="6" customHeight="1" x14ac:dyDescent="0.25">
      <c r="B327" s="5"/>
      <c r="D327" s="87"/>
      <c r="F327" s="311"/>
      <c r="G327" s="311"/>
      <c r="H327" s="311"/>
      <c r="I327" s="311"/>
      <c r="J327" s="311"/>
      <c r="K327" s="311"/>
      <c r="L327" s="311"/>
      <c r="M327" s="311"/>
      <c r="N327" s="311"/>
      <c r="O327" s="311"/>
      <c r="P327" s="311"/>
      <c r="Q327" s="311"/>
      <c r="R327" s="260"/>
      <c r="S327" s="261" t="s">
        <v>6</v>
      </c>
      <c r="T327" s="262">
        <v>0</v>
      </c>
      <c r="U327" s="311"/>
      <c r="V327" s="311"/>
      <c r="W327" s="311"/>
      <c r="X327" s="311"/>
      <c r="Y327" s="311"/>
      <c r="Z327" s="311"/>
      <c r="AA327" s="20"/>
      <c r="AB327" s="20"/>
      <c r="AC327" s="20"/>
      <c r="AD327" s="311"/>
      <c r="AE327" s="311"/>
      <c r="AF327" s="311"/>
      <c r="AG327" s="318"/>
      <c r="AH327" s="318" t="s">
        <v>4</v>
      </c>
      <c r="AI327" s="318">
        <v>5</v>
      </c>
      <c r="AJ327" s="311"/>
      <c r="AK327" s="311"/>
      <c r="AL327" s="311"/>
      <c r="AM327" s="311"/>
      <c r="AN327" s="318" t="s">
        <v>4</v>
      </c>
      <c r="AO327" s="319">
        <v>40</v>
      </c>
      <c r="AP327" s="311"/>
      <c r="AQ327" s="311"/>
      <c r="AR327" s="311"/>
      <c r="AS327" s="358"/>
      <c r="AT327" s="358"/>
      <c r="AU327" s="358"/>
      <c r="AV327" s="358"/>
      <c r="AW327" s="360"/>
      <c r="AX327" s="360"/>
      <c r="AY327" s="20"/>
      <c r="AZ327" s="20"/>
      <c r="BA327" s="20"/>
      <c r="BB327" s="20"/>
      <c r="BC327" s="20"/>
      <c r="BD327" s="20"/>
      <c r="BE327" s="20"/>
      <c r="BF327" s="20"/>
      <c r="BG327" s="20"/>
      <c r="BH327" s="311"/>
      <c r="BI327" s="318" t="s">
        <v>4</v>
      </c>
      <c r="BJ327" s="319">
        <v>40</v>
      </c>
      <c r="BK327" s="311"/>
      <c r="BL327" s="20"/>
      <c r="BM327" s="20"/>
      <c r="BN327" s="311"/>
      <c r="BO327" s="318" t="s">
        <v>4</v>
      </c>
      <c r="BP327" s="319">
        <v>40</v>
      </c>
      <c r="BQ327" s="311"/>
      <c r="BR327" s="318"/>
      <c r="BS327" s="319"/>
      <c r="BT327" s="311"/>
      <c r="BU327" s="311"/>
      <c r="BV327" s="311"/>
      <c r="BW327" s="311"/>
      <c r="BX327" s="318"/>
      <c r="BY327" s="319"/>
      <c r="BZ327" s="311"/>
      <c r="CA327" s="311"/>
      <c r="CB327" s="311"/>
      <c r="CC327" s="311"/>
      <c r="CD327" s="318"/>
      <c r="CE327" s="319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21"/>
      <c r="FS327" s="5"/>
      <c r="FT327" s="5"/>
      <c r="FU327" s="5"/>
      <c r="FV327" s="25"/>
      <c r="FW327" s="25"/>
      <c r="FX327" s="25"/>
    </row>
    <row r="328" spans="1:329" ht="6" customHeight="1" x14ac:dyDescent="0.25">
      <c r="B328" s="5"/>
      <c r="D328" s="87"/>
      <c r="F328" s="311"/>
      <c r="G328" s="311"/>
      <c r="H328" s="311"/>
      <c r="I328" s="311"/>
      <c r="J328" s="311"/>
      <c r="K328" s="311"/>
      <c r="L328" s="311"/>
      <c r="M328" s="311"/>
      <c r="N328" s="311"/>
      <c r="O328" s="311"/>
      <c r="P328" s="311"/>
      <c r="Q328" s="311"/>
      <c r="R328" s="260"/>
      <c r="S328" s="261" t="s">
        <v>123</v>
      </c>
      <c r="T328" s="262">
        <v>0.1</v>
      </c>
      <c r="U328" s="311"/>
      <c r="V328" s="311"/>
      <c r="W328" s="311"/>
      <c r="X328" s="311"/>
      <c r="Y328" s="311"/>
      <c r="Z328" s="311"/>
      <c r="AA328" s="20"/>
      <c r="AB328" s="20"/>
      <c r="AC328" s="20"/>
      <c r="AD328" s="311"/>
      <c r="AE328" s="311"/>
      <c r="AF328" s="311"/>
      <c r="AG328" s="318"/>
      <c r="AH328" s="318" t="s">
        <v>5</v>
      </c>
      <c r="AI328" s="318">
        <v>1</v>
      </c>
      <c r="AJ328" s="311"/>
      <c r="AK328" s="311"/>
      <c r="AL328" s="311"/>
      <c r="AM328" s="311"/>
      <c r="AN328" s="318" t="s">
        <v>5</v>
      </c>
      <c r="AO328" s="319">
        <v>61</v>
      </c>
      <c r="AP328" s="311"/>
      <c r="AQ328" s="311"/>
      <c r="AR328" s="311"/>
      <c r="AS328" s="358"/>
      <c r="AT328" s="358"/>
      <c r="AU328" s="358"/>
      <c r="AV328" s="358"/>
      <c r="AW328" s="360"/>
      <c r="AX328" s="360"/>
      <c r="AY328" s="20"/>
      <c r="AZ328" s="20"/>
      <c r="BA328" s="20"/>
      <c r="BB328" s="20"/>
      <c r="BC328" s="20"/>
      <c r="BD328" s="20"/>
      <c r="BE328" s="20"/>
      <c r="BF328" s="20"/>
      <c r="BG328" s="20"/>
      <c r="BH328" s="311"/>
      <c r="BI328" s="318" t="s">
        <v>5</v>
      </c>
      <c r="BJ328" s="319">
        <v>61</v>
      </c>
      <c r="BK328" s="311"/>
      <c r="BL328" s="20"/>
      <c r="BM328" s="20"/>
      <c r="BN328" s="311"/>
      <c r="BO328" s="318" t="s">
        <v>5</v>
      </c>
      <c r="BP328" s="319">
        <v>61</v>
      </c>
      <c r="BQ328" s="311"/>
      <c r="BR328" s="318"/>
      <c r="BS328" s="319"/>
      <c r="BT328" s="311"/>
      <c r="BU328" s="311"/>
      <c r="BV328" s="311"/>
      <c r="BW328" s="311"/>
      <c r="BX328" s="318"/>
      <c r="BY328" s="319"/>
      <c r="BZ328" s="311"/>
      <c r="CA328" s="311"/>
      <c r="CB328" s="311"/>
      <c r="CC328" s="311"/>
      <c r="CD328" s="318"/>
      <c r="CE328" s="319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21"/>
      <c r="FS328" s="5"/>
      <c r="FT328" s="5"/>
      <c r="FU328" s="5"/>
      <c r="FV328" s="25"/>
      <c r="FW328" s="25"/>
      <c r="FX328" s="25"/>
    </row>
    <row r="329" spans="1:329" ht="6" customHeight="1" x14ac:dyDescent="0.25">
      <c r="B329" s="5"/>
      <c r="D329" s="87"/>
      <c r="F329" s="311"/>
      <c r="G329" s="311"/>
      <c r="H329" s="311"/>
      <c r="I329" s="311"/>
      <c r="J329" s="311"/>
      <c r="K329" s="311"/>
      <c r="L329" s="311"/>
      <c r="M329" s="311"/>
      <c r="N329" s="311"/>
      <c r="O329" s="311"/>
      <c r="P329" s="311"/>
      <c r="Q329" s="311"/>
      <c r="R329" s="260"/>
      <c r="S329" s="261" t="s">
        <v>124</v>
      </c>
      <c r="T329" s="262">
        <v>1</v>
      </c>
      <c r="U329" s="311"/>
      <c r="V329" s="311"/>
      <c r="W329" s="311"/>
      <c r="X329" s="311"/>
      <c r="Y329" s="311"/>
      <c r="Z329" s="311"/>
      <c r="AA329" s="20"/>
      <c r="AB329" s="20"/>
      <c r="AC329" s="20"/>
      <c r="AD329" s="311"/>
      <c r="AE329" s="311"/>
      <c r="AF329" s="311"/>
      <c r="AG329" s="318"/>
      <c r="AH329" s="318" t="s">
        <v>3</v>
      </c>
      <c r="AI329" s="318">
        <v>0.25</v>
      </c>
      <c r="AJ329" s="311"/>
      <c r="AK329" s="311"/>
      <c r="AL329" s="311"/>
      <c r="AM329" s="311"/>
      <c r="AN329" s="318" t="s">
        <v>3</v>
      </c>
      <c r="AO329" s="319">
        <v>25</v>
      </c>
      <c r="AP329" s="311"/>
      <c r="AQ329" s="311"/>
      <c r="AR329" s="311"/>
      <c r="AS329" s="358"/>
      <c r="AT329" s="358"/>
      <c r="AU329" s="358"/>
      <c r="AV329" s="358"/>
      <c r="AW329" s="360"/>
      <c r="AX329" s="360"/>
      <c r="AY329" s="20"/>
      <c r="AZ329" s="20"/>
      <c r="BA329" s="20"/>
      <c r="BB329" s="20"/>
      <c r="BC329" s="20"/>
      <c r="BD329" s="20"/>
      <c r="BE329" s="20"/>
      <c r="BF329" s="20"/>
      <c r="BG329" s="20"/>
      <c r="BH329" s="311"/>
      <c r="BI329" s="318" t="s">
        <v>3</v>
      </c>
      <c r="BJ329" s="319">
        <v>25</v>
      </c>
      <c r="BK329" s="311"/>
      <c r="BL329" s="20"/>
      <c r="BM329" s="20"/>
      <c r="BN329" s="311"/>
      <c r="BO329" s="318" t="s">
        <v>3</v>
      </c>
      <c r="BP329" s="319">
        <v>25</v>
      </c>
      <c r="BQ329" s="311"/>
      <c r="BR329" s="318"/>
      <c r="BS329" s="319"/>
      <c r="BT329" s="311"/>
      <c r="BU329" s="311"/>
      <c r="BV329" s="311"/>
      <c r="BW329" s="311"/>
      <c r="BX329" s="318"/>
      <c r="BY329" s="319"/>
      <c r="BZ329" s="311"/>
      <c r="CA329" s="311"/>
      <c r="CB329" s="311"/>
      <c r="CC329" s="311"/>
      <c r="CD329" s="318"/>
      <c r="CE329" s="319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21"/>
      <c r="FS329" s="5"/>
      <c r="FT329" s="5"/>
      <c r="FU329" s="5"/>
      <c r="FV329" s="25"/>
      <c r="FW329" s="25"/>
      <c r="FX329" s="25"/>
    </row>
    <row r="330" spans="1:329" ht="6" customHeight="1" x14ac:dyDescent="0.25">
      <c r="B330" s="5"/>
      <c r="D330" s="87"/>
      <c r="F330" s="311"/>
      <c r="G330" s="311"/>
      <c r="H330" s="311"/>
      <c r="I330" s="311"/>
      <c r="J330" s="311"/>
      <c r="K330" s="311"/>
      <c r="L330" s="311"/>
      <c r="M330" s="311"/>
      <c r="N330" s="311"/>
      <c r="O330" s="311"/>
      <c r="P330" s="311"/>
      <c r="Q330" s="311"/>
      <c r="R330" s="260"/>
      <c r="S330" s="261" t="s">
        <v>49</v>
      </c>
      <c r="T330" s="262">
        <v>0.37</v>
      </c>
      <c r="U330" s="311"/>
      <c r="V330" s="311"/>
      <c r="W330" s="311"/>
      <c r="X330" s="311"/>
      <c r="Y330" s="311"/>
      <c r="Z330" s="311"/>
      <c r="AA330" s="20"/>
      <c r="AB330" s="20"/>
      <c r="AC330" s="20"/>
      <c r="AD330" s="311"/>
      <c r="AE330" s="311"/>
      <c r="AF330" s="311"/>
      <c r="AG330" s="318"/>
      <c r="AH330" s="318" t="s">
        <v>30</v>
      </c>
      <c r="AI330" s="318">
        <v>0.35</v>
      </c>
      <c r="AJ330" s="311"/>
      <c r="AK330" s="311"/>
      <c r="AL330" s="311"/>
      <c r="AM330" s="311"/>
      <c r="AN330" s="318" t="s">
        <v>29</v>
      </c>
      <c r="AO330" s="319">
        <v>780</v>
      </c>
      <c r="AP330" s="311"/>
      <c r="AQ330" s="311"/>
      <c r="AR330" s="311"/>
      <c r="AS330" s="358"/>
      <c r="AT330" s="358"/>
      <c r="AU330" s="358"/>
      <c r="AV330" s="358"/>
      <c r="AW330" s="360"/>
      <c r="AX330" s="360"/>
      <c r="AY330" s="20"/>
      <c r="AZ330" s="20"/>
      <c r="BA330" s="20"/>
      <c r="BB330" s="20"/>
      <c r="BC330" s="20"/>
      <c r="BD330" s="20"/>
      <c r="BE330" s="20"/>
      <c r="BF330" s="20"/>
      <c r="BG330" s="20"/>
      <c r="BH330" s="311"/>
      <c r="BI330" s="318" t="s">
        <v>29</v>
      </c>
      <c r="BJ330" s="319">
        <v>780</v>
      </c>
      <c r="BK330" s="311"/>
      <c r="BL330" s="20"/>
      <c r="BM330" s="20"/>
      <c r="BN330" s="311"/>
      <c r="BO330" s="318" t="s">
        <v>29</v>
      </c>
      <c r="BP330" s="319">
        <v>780</v>
      </c>
      <c r="BQ330" s="311"/>
      <c r="BR330" s="318"/>
      <c r="BS330" s="319"/>
      <c r="BT330" s="311"/>
      <c r="BU330" s="311"/>
      <c r="BV330" s="311"/>
      <c r="BW330" s="311"/>
      <c r="BX330" s="318"/>
      <c r="BY330" s="319"/>
      <c r="BZ330" s="311"/>
      <c r="CA330" s="311"/>
      <c r="CB330" s="311"/>
      <c r="CC330" s="311"/>
      <c r="CD330" s="318"/>
      <c r="CE330" s="319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21"/>
      <c r="FS330" s="5"/>
      <c r="FT330" s="5"/>
      <c r="FU330" s="5"/>
      <c r="FV330" s="25"/>
      <c r="FW330" s="25"/>
      <c r="FX330" s="25"/>
    </row>
    <row r="331" spans="1:329" ht="6" customHeight="1" x14ac:dyDescent="0.25">
      <c r="B331" s="5"/>
      <c r="D331" s="87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260"/>
      <c r="S331" s="261" t="s">
        <v>125</v>
      </c>
      <c r="T331" s="262">
        <v>-2E-3</v>
      </c>
      <c r="U331" s="311"/>
      <c r="V331" s="311"/>
      <c r="W331" s="311"/>
      <c r="X331" s="311"/>
      <c r="Y331" s="311"/>
      <c r="Z331" s="311"/>
      <c r="AA331" s="20"/>
      <c r="AB331" s="20"/>
      <c r="AC331" s="20"/>
      <c r="AD331" s="311"/>
      <c r="AE331" s="311"/>
      <c r="AF331" s="311"/>
      <c r="AG331" s="318"/>
      <c r="AH331" s="318" t="s">
        <v>108</v>
      </c>
      <c r="AI331" s="318">
        <v>0.5</v>
      </c>
      <c r="AJ331" s="311"/>
      <c r="AK331" s="311"/>
      <c r="AL331" s="311"/>
      <c r="AM331" s="311"/>
      <c r="AN331" s="318" t="s">
        <v>6</v>
      </c>
      <c r="AO331" s="319" t="s">
        <v>197</v>
      </c>
      <c r="AP331" s="311"/>
      <c r="AQ331" s="311"/>
      <c r="AR331" s="311"/>
      <c r="AS331" s="358"/>
      <c r="AT331" s="358"/>
      <c r="AU331" s="358"/>
      <c r="AV331" s="358"/>
      <c r="AW331" s="360"/>
      <c r="AX331" s="360"/>
      <c r="AY331" s="20"/>
      <c r="AZ331" s="20"/>
      <c r="BA331" s="20"/>
      <c r="BB331" s="20"/>
      <c r="BC331" s="20"/>
      <c r="BD331" s="20"/>
      <c r="BE331" s="20"/>
      <c r="BF331" s="20"/>
      <c r="BG331" s="20"/>
      <c r="BH331" s="311"/>
      <c r="BI331" s="318" t="s">
        <v>6</v>
      </c>
      <c r="BJ331" s="319" t="s">
        <v>197</v>
      </c>
      <c r="BK331" s="311"/>
      <c r="BL331" s="20"/>
      <c r="BM331" s="20"/>
      <c r="BN331" s="311"/>
      <c r="BO331" s="318" t="s">
        <v>6</v>
      </c>
      <c r="BP331" s="319" t="s">
        <v>197</v>
      </c>
      <c r="BQ331" s="311"/>
      <c r="BR331" s="318"/>
      <c r="BS331" s="319"/>
      <c r="BT331" s="311"/>
      <c r="BU331" s="311"/>
      <c r="BV331" s="311"/>
      <c r="BW331" s="311"/>
      <c r="BX331" s="318"/>
      <c r="BY331" s="319"/>
      <c r="BZ331" s="311"/>
      <c r="CA331" s="311"/>
      <c r="CB331" s="311"/>
      <c r="CC331" s="311"/>
      <c r="CD331" s="318"/>
      <c r="CE331" s="319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21"/>
      <c r="FS331" s="5"/>
      <c r="FT331" s="5"/>
      <c r="FU331" s="5"/>
      <c r="FV331" s="25"/>
      <c r="FW331" s="25"/>
      <c r="FX331" s="25"/>
    </row>
    <row r="332" spans="1:329" ht="6" customHeight="1" x14ac:dyDescent="0.25">
      <c r="B332" s="5"/>
      <c r="D332" s="87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260"/>
      <c r="S332" s="261" t="s">
        <v>126</v>
      </c>
      <c r="T332" s="262">
        <v>160</v>
      </c>
      <c r="U332" s="311"/>
      <c r="V332" s="311"/>
      <c r="W332" s="311"/>
      <c r="X332" s="311"/>
      <c r="Y332" s="311"/>
      <c r="Z332" s="311"/>
      <c r="AA332" s="20"/>
      <c r="AB332" s="20"/>
      <c r="AC332" s="20"/>
      <c r="AD332" s="311"/>
      <c r="AE332" s="311"/>
      <c r="AF332" s="311"/>
      <c r="AG332" s="318"/>
      <c r="AH332" s="318" t="s">
        <v>10</v>
      </c>
      <c r="AI332" s="318">
        <v>0.01</v>
      </c>
      <c r="AJ332" s="311"/>
      <c r="AK332" s="311"/>
      <c r="AL332" s="311"/>
      <c r="AM332" s="311"/>
      <c r="AN332" s="318" t="s">
        <v>30</v>
      </c>
      <c r="AO332" s="319">
        <v>0.3</v>
      </c>
      <c r="AP332" s="311"/>
      <c r="AQ332" s="311"/>
      <c r="AR332" s="311"/>
      <c r="AS332" s="358"/>
      <c r="AT332" s="358"/>
      <c r="AU332" s="358"/>
      <c r="AV332" s="358"/>
      <c r="AW332" s="360"/>
      <c r="AX332" s="360"/>
      <c r="AY332" s="20"/>
      <c r="AZ332" s="20"/>
      <c r="BA332" s="20"/>
      <c r="BB332" s="20"/>
      <c r="BC332" s="20"/>
      <c r="BD332" s="20"/>
      <c r="BE332" s="20"/>
      <c r="BF332" s="20"/>
      <c r="BG332" s="20"/>
      <c r="BH332" s="311"/>
      <c r="BI332" s="318" t="s">
        <v>30</v>
      </c>
      <c r="BJ332" s="319">
        <v>0.3</v>
      </c>
      <c r="BK332" s="311"/>
      <c r="BL332" s="20"/>
      <c r="BM332" s="20"/>
      <c r="BN332" s="311"/>
      <c r="BO332" s="318" t="s">
        <v>30</v>
      </c>
      <c r="BP332" s="319">
        <v>0.3</v>
      </c>
      <c r="BQ332" s="311"/>
      <c r="BR332" s="318"/>
      <c r="BS332" s="319"/>
      <c r="BT332" s="311"/>
      <c r="BU332" s="311"/>
      <c r="BV332" s="311"/>
      <c r="BW332" s="311"/>
      <c r="BX332" s="318"/>
      <c r="BY332" s="319"/>
      <c r="BZ332" s="311"/>
      <c r="CA332" s="311"/>
      <c r="CB332" s="311"/>
      <c r="CC332" s="311"/>
      <c r="CD332" s="318"/>
      <c r="CE332" s="319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21"/>
      <c r="FS332" s="5"/>
      <c r="FT332" s="5"/>
      <c r="FU332" s="5"/>
      <c r="FV332" s="25"/>
      <c r="FW332" s="25"/>
      <c r="FX332" s="25"/>
    </row>
    <row r="333" spans="1:329" ht="6" customHeight="1" x14ac:dyDescent="0.25">
      <c r="B333" s="5"/>
      <c r="D333" s="87"/>
      <c r="F333" s="311"/>
      <c r="G333" s="311"/>
      <c r="H333" s="311"/>
      <c r="I333" s="311"/>
      <c r="J333" s="311"/>
      <c r="K333" s="311"/>
      <c r="L333" s="311"/>
      <c r="M333" s="311"/>
      <c r="N333" s="311"/>
      <c r="O333" s="311"/>
      <c r="P333" s="311"/>
      <c r="Q333" s="311"/>
      <c r="R333" s="260"/>
      <c r="S333" s="261" t="s">
        <v>127</v>
      </c>
      <c r="T333" s="262">
        <v>840</v>
      </c>
      <c r="U333" s="311"/>
      <c r="V333" s="311"/>
      <c r="W333" s="311"/>
      <c r="X333" s="311"/>
      <c r="Y333" s="311"/>
      <c r="Z333" s="311"/>
      <c r="AA333" s="20"/>
      <c r="AB333" s="20"/>
      <c r="AC333" s="20"/>
      <c r="AD333" s="311"/>
      <c r="AE333" s="311"/>
      <c r="AF333" s="311"/>
      <c r="AG333" s="318"/>
      <c r="AH333" s="318" t="s">
        <v>175</v>
      </c>
      <c r="AI333" s="318">
        <v>0.01</v>
      </c>
      <c r="AJ333" s="311"/>
      <c r="AK333" s="311"/>
      <c r="AL333" s="311"/>
      <c r="AM333" s="311"/>
      <c r="AN333" s="318" t="s">
        <v>108</v>
      </c>
      <c r="AO333" s="319">
        <v>10</v>
      </c>
      <c r="AP333" s="311"/>
      <c r="AQ333" s="311"/>
      <c r="AR333" s="311"/>
      <c r="AS333" s="358"/>
      <c r="AT333" s="358"/>
      <c r="AU333" s="358"/>
      <c r="AV333" s="358"/>
      <c r="AW333" s="360"/>
      <c r="AX333" s="360"/>
      <c r="AY333" s="20"/>
      <c r="AZ333" s="20"/>
      <c r="BA333" s="20"/>
      <c r="BB333" s="20"/>
      <c r="BC333" s="20"/>
      <c r="BD333" s="20"/>
      <c r="BE333" s="20"/>
      <c r="BF333" s="20"/>
      <c r="BG333" s="20"/>
      <c r="BH333" s="311"/>
      <c r="BI333" s="318" t="s">
        <v>108</v>
      </c>
      <c r="BJ333" s="319">
        <v>10</v>
      </c>
      <c r="BK333" s="311"/>
      <c r="BL333" s="20"/>
      <c r="BM333" s="20"/>
      <c r="BN333" s="311"/>
      <c r="BO333" s="318" t="s">
        <v>108</v>
      </c>
      <c r="BP333" s="319">
        <v>10</v>
      </c>
      <c r="BQ333" s="311"/>
      <c r="BR333" s="318"/>
      <c r="BS333" s="319"/>
      <c r="BT333" s="311"/>
      <c r="BU333" s="311"/>
      <c r="BV333" s="311"/>
      <c r="BW333" s="311"/>
      <c r="BX333" s="318"/>
      <c r="BY333" s="319"/>
      <c r="BZ333" s="311"/>
      <c r="CA333" s="311"/>
      <c r="CB333" s="311"/>
      <c r="CC333" s="311"/>
      <c r="CD333" s="318"/>
      <c r="CE333" s="319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21"/>
      <c r="FS333" s="5"/>
      <c r="FT333" s="5"/>
      <c r="FU333" s="5"/>
      <c r="FV333" s="25"/>
      <c r="FW333" s="25"/>
      <c r="FX333" s="25"/>
    </row>
    <row r="334" spans="1:329" ht="6" customHeight="1" x14ac:dyDescent="0.25">
      <c r="D334" s="87"/>
      <c r="R334" s="260"/>
      <c r="S334" s="261" t="s">
        <v>664</v>
      </c>
      <c r="T334" s="262">
        <v>8</v>
      </c>
      <c r="AA334" s="20"/>
      <c r="AB334" s="20"/>
      <c r="AC334" s="20"/>
      <c r="AD334" s="78"/>
      <c r="AE334" s="78"/>
      <c r="AF334" s="78"/>
      <c r="AG334" s="318"/>
      <c r="AH334" s="318" t="s">
        <v>43</v>
      </c>
      <c r="AI334" s="318">
        <v>1.1577600000000001E-4</v>
      </c>
      <c r="AJ334" s="78"/>
      <c r="AK334" s="78"/>
      <c r="AL334" s="78"/>
      <c r="AM334" s="78"/>
      <c r="AN334" s="318" t="s">
        <v>10</v>
      </c>
      <c r="AO334" s="319">
        <v>0.2</v>
      </c>
      <c r="AP334" s="78"/>
      <c r="AQ334" s="78"/>
      <c r="AR334" s="78"/>
      <c r="AS334" s="358"/>
      <c r="AT334" s="358"/>
      <c r="AU334" s="358"/>
      <c r="AV334" s="358"/>
      <c r="AW334" s="360"/>
      <c r="AX334" s="360"/>
      <c r="AY334" s="20"/>
      <c r="AZ334" s="20"/>
      <c r="BA334" s="20"/>
      <c r="BB334" s="20"/>
      <c r="BC334" s="20"/>
      <c r="BD334" s="20"/>
      <c r="BE334" s="20"/>
      <c r="BF334" s="20"/>
      <c r="BG334" s="20"/>
      <c r="BH334" s="78"/>
      <c r="BI334" s="318" t="s">
        <v>10</v>
      </c>
      <c r="BJ334" s="319">
        <v>0.2</v>
      </c>
      <c r="BK334" s="78"/>
      <c r="BL334" s="20"/>
      <c r="BM334" s="20"/>
      <c r="BN334" s="78"/>
      <c r="BO334" s="318" t="s">
        <v>10</v>
      </c>
      <c r="BP334" s="319">
        <v>0.2</v>
      </c>
      <c r="BQ334" s="78"/>
      <c r="BR334" s="318"/>
      <c r="BS334" s="319"/>
      <c r="BT334" s="78"/>
      <c r="BU334" s="311"/>
      <c r="BV334" s="311"/>
      <c r="BW334" s="78"/>
      <c r="BX334" s="318"/>
      <c r="BY334" s="319"/>
      <c r="BZ334" s="78"/>
      <c r="CA334" s="311"/>
      <c r="CB334" s="311"/>
      <c r="CC334" s="78"/>
      <c r="CD334" s="318"/>
      <c r="CE334" s="319"/>
      <c r="DI334" s="9"/>
      <c r="DJ334" s="9"/>
      <c r="DK334" s="9"/>
      <c r="DL334" s="9"/>
    </row>
    <row r="335" spans="1:329" ht="6" customHeight="1" x14ac:dyDescent="0.25">
      <c r="D335" s="87"/>
      <c r="R335" s="260"/>
      <c r="S335" s="261" t="s">
        <v>3</v>
      </c>
      <c r="T335" s="262">
        <v>1</v>
      </c>
      <c r="AA335" s="20"/>
      <c r="AB335" s="20"/>
      <c r="AC335" s="20"/>
      <c r="AD335" s="78"/>
      <c r="AE335" s="78"/>
      <c r="AF335" s="78"/>
      <c r="AG335" s="318"/>
      <c r="AH335" s="318" t="s">
        <v>178</v>
      </c>
      <c r="AI335" s="318">
        <v>2.7397260273972606E-4</v>
      </c>
      <c r="AJ335" s="78"/>
      <c r="AK335" s="78"/>
      <c r="AL335" s="78"/>
      <c r="AM335" s="78"/>
      <c r="AN335" s="318" t="s">
        <v>175</v>
      </c>
      <c r="AO335" s="319">
        <v>0.2</v>
      </c>
      <c r="AP335" s="78"/>
      <c r="AQ335" s="78"/>
      <c r="AR335" s="78"/>
      <c r="AS335" s="358"/>
      <c r="AT335" s="358"/>
      <c r="AU335" s="358"/>
      <c r="AV335" s="358"/>
      <c r="AW335" s="360"/>
      <c r="AX335" s="360"/>
      <c r="AY335" s="20"/>
      <c r="AZ335" s="20"/>
      <c r="BA335" s="20"/>
      <c r="BB335" s="20"/>
      <c r="BC335" s="20"/>
      <c r="BD335" s="20"/>
      <c r="BE335" s="20"/>
      <c r="BF335" s="20"/>
      <c r="BG335" s="20"/>
      <c r="BH335" s="78"/>
      <c r="BI335" s="318" t="s">
        <v>175</v>
      </c>
      <c r="BJ335" s="319">
        <v>0.2</v>
      </c>
      <c r="BK335" s="78"/>
      <c r="BL335" s="20"/>
      <c r="BM335" s="20"/>
      <c r="BN335" s="78"/>
      <c r="BO335" s="318" t="s">
        <v>175</v>
      </c>
      <c r="BP335" s="319">
        <v>0.2</v>
      </c>
      <c r="BQ335" s="78"/>
      <c r="BR335" s="318"/>
      <c r="BS335" s="319"/>
      <c r="BT335" s="78"/>
      <c r="BU335" s="311"/>
      <c r="BV335" s="311"/>
      <c r="BW335" s="78"/>
      <c r="BX335" s="318"/>
      <c r="BY335" s="319"/>
      <c r="BZ335" s="78"/>
      <c r="CA335" s="311"/>
      <c r="CB335" s="311"/>
      <c r="CC335" s="78"/>
      <c r="CD335" s="318"/>
      <c r="CE335" s="319"/>
      <c r="DI335" s="9"/>
      <c r="DJ335" s="9"/>
      <c r="DK335" s="9"/>
      <c r="DL335" s="9"/>
    </row>
    <row r="336" spans="1:329" ht="6" customHeight="1" x14ac:dyDescent="0.25">
      <c r="D336" s="87"/>
      <c r="R336" s="260"/>
      <c r="S336" s="261"/>
      <c r="T336" s="262"/>
      <c r="AA336" s="20"/>
      <c r="AB336" s="20"/>
      <c r="AC336" s="20"/>
      <c r="AD336" s="78"/>
      <c r="AE336" s="78"/>
      <c r="AF336" s="78"/>
      <c r="AG336" s="318"/>
      <c r="AH336" s="318" t="s">
        <v>138</v>
      </c>
      <c r="AI336" s="318">
        <v>1</v>
      </c>
      <c r="AJ336" s="78"/>
      <c r="AK336" s="78"/>
      <c r="AL336" s="78"/>
      <c r="AM336" s="78"/>
      <c r="AN336" s="318" t="s">
        <v>178</v>
      </c>
      <c r="AO336" s="319">
        <v>1.14E-3</v>
      </c>
      <c r="AP336" s="78"/>
      <c r="AQ336" s="78"/>
      <c r="AR336" s="78"/>
      <c r="AS336" s="358"/>
      <c r="AT336" s="358"/>
      <c r="AU336" s="358"/>
      <c r="AV336" s="358"/>
      <c r="AW336" s="360"/>
      <c r="AX336" s="360"/>
      <c r="AY336" s="20"/>
      <c r="AZ336" s="20"/>
      <c r="BA336" s="20"/>
      <c r="BB336" s="20"/>
      <c r="BC336" s="20"/>
      <c r="BD336" s="20"/>
      <c r="BE336" s="20"/>
      <c r="BF336" s="20"/>
      <c r="BG336" s="20"/>
      <c r="BH336" s="78"/>
      <c r="BI336" s="318" t="s">
        <v>178</v>
      </c>
      <c r="BJ336" s="319">
        <v>1.14E-3</v>
      </c>
      <c r="BK336" s="78"/>
      <c r="BL336" s="20"/>
      <c r="BM336" s="20"/>
      <c r="BN336" s="78"/>
      <c r="BO336" s="318" t="s">
        <v>178</v>
      </c>
      <c r="BP336" s="319">
        <v>1.14E-3</v>
      </c>
      <c r="BQ336" s="78"/>
      <c r="BR336" s="318"/>
      <c r="BS336" s="319"/>
      <c r="BT336" s="78"/>
      <c r="BU336" s="311"/>
      <c r="BV336" s="311"/>
      <c r="BW336" s="78"/>
      <c r="BX336" s="318"/>
      <c r="BY336" s="319"/>
      <c r="BZ336" s="78"/>
      <c r="CA336" s="311"/>
      <c r="CB336" s="311"/>
      <c r="CC336" s="78"/>
      <c r="CD336" s="318"/>
      <c r="CE336" s="319"/>
      <c r="DI336" s="9"/>
      <c r="DJ336" s="9"/>
      <c r="DK336" s="9"/>
      <c r="DL336" s="9"/>
    </row>
    <row r="337" spans="4:116" ht="6" customHeight="1" x14ac:dyDescent="0.25">
      <c r="D337" s="87"/>
      <c r="R337" s="260"/>
      <c r="S337" s="261"/>
      <c r="T337" s="262"/>
      <c r="AA337" s="20"/>
      <c r="AB337" s="20"/>
      <c r="AC337" s="20"/>
      <c r="AD337" s="78"/>
      <c r="AE337" s="78"/>
      <c r="AF337" s="78"/>
      <c r="AG337" s="318"/>
      <c r="AH337" s="318" t="s">
        <v>155</v>
      </c>
      <c r="AI337" s="318" t="s">
        <v>224</v>
      </c>
      <c r="AJ337" s="78"/>
      <c r="AK337" s="78"/>
      <c r="AL337" s="78"/>
      <c r="AM337" s="78"/>
      <c r="AN337" s="318" t="s">
        <v>138</v>
      </c>
      <c r="AO337" s="319" t="s">
        <v>0</v>
      </c>
      <c r="AP337" s="78"/>
      <c r="AQ337" s="78"/>
      <c r="AR337" s="78"/>
      <c r="AS337" s="358"/>
      <c r="AT337" s="358"/>
      <c r="AU337" s="358"/>
      <c r="AV337" s="358"/>
      <c r="AW337" s="360"/>
      <c r="AX337" s="360"/>
      <c r="AY337" s="20"/>
      <c r="AZ337" s="20"/>
      <c r="BA337" s="20"/>
      <c r="BB337" s="20"/>
      <c r="BC337" s="20"/>
      <c r="BD337" s="20"/>
      <c r="BE337" s="20"/>
      <c r="BF337" s="20"/>
      <c r="BG337" s="20"/>
      <c r="BH337" s="78"/>
      <c r="BI337" s="318" t="s">
        <v>138</v>
      </c>
      <c r="BJ337" s="319" t="s">
        <v>0</v>
      </c>
      <c r="BK337" s="78"/>
      <c r="BL337" s="20"/>
      <c r="BM337" s="20"/>
      <c r="BN337" s="78"/>
      <c r="BO337" s="318" t="s">
        <v>138</v>
      </c>
      <c r="BP337" s="319" t="s">
        <v>0</v>
      </c>
      <c r="BQ337" s="78"/>
      <c r="BR337" s="318"/>
      <c r="BS337" s="319"/>
      <c r="BT337" s="78"/>
      <c r="BU337" s="311"/>
      <c r="BV337" s="311"/>
      <c r="BW337" s="78"/>
      <c r="BX337" s="318"/>
      <c r="BY337" s="319"/>
      <c r="BZ337" s="78"/>
      <c r="CA337" s="311"/>
      <c r="CB337" s="311"/>
      <c r="CC337" s="78"/>
      <c r="CD337" s="318"/>
      <c r="CE337" s="319"/>
      <c r="DI337" s="9"/>
      <c r="DJ337" s="9"/>
      <c r="DK337" s="9"/>
      <c r="DL337" s="9"/>
    </row>
    <row r="338" spans="4:116" ht="6" customHeight="1" x14ac:dyDescent="0.25">
      <c r="R338" s="260"/>
      <c r="S338" s="261"/>
      <c r="T338" s="262"/>
      <c r="AA338" s="20"/>
      <c r="AB338" s="20"/>
      <c r="AC338" s="20"/>
      <c r="AD338" s="78"/>
      <c r="AE338" s="78"/>
      <c r="AF338" s="78"/>
      <c r="AG338" s="318" t="s">
        <v>11</v>
      </c>
      <c r="AH338" s="318" t="s">
        <v>179</v>
      </c>
      <c r="AI338" s="318">
        <v>0.43200000000000005</v>
      </c>
      <c r="AJ338" s="78"/>
      <c r="AK338" s="78"/>
      <c r="AL338" s="78"/>
      <c r="AM338" s="78"/>
      <c r="AN338" s="318" t="s">
        <v>155</v>
      </c>
      <c r="AO338" s="319" t="s">
        <v>0</v>
      </c>
      <c r="AP338" s="78"/>
      <c r="AQ338" s="78"/>
      <c r="AR338" s="78"/>
      <c r="AS338" s="358"/>
      <c r="AT338" s="358"/>
      <c r="AU338" s="358"/>
      <c r="AV338" s="358"/>
      <c r="AW338" s="360"/>
      <c r="AX338" s="360"/>
      <c r="AY338" s="20"/>
      <c r="AZ338" s="20"/>
      <c r="BA338" s="20"/>
      <c r="BB338" s="20"/>
      <c r="BC338" s="20"/>
      <c r="BD338" s="20"/>
      <c r="BE338" s="20"/>
      <c r="BF338" s="20"/>
      <c r="BG338" s="20"/>
      <c r="BH338" s="78"/>
      <c r="BI338" s="318" t="s">
        <v>155</v>
      </c>
      <c r="BJ338" s="319" t="s">
        <v>0</v>
      </c>
      <c r="BK338" s="78"/>
      <c r="BL338" s="20"/>
      <c r="BM338" s="20"/>
      <c r="BN338" s="78"/>
      <c r="BO338" s="318" t="s">
        <v>155</v>
      </c>
      <c r="BP338" s="319" t="s">
        <v>0</v>
      </c>
      <c r="BQ338" s="78"/>
      <c r="BR338" s="318"/>
      <c r="BS338" s="319"/>
      <c r="BT338" s="78"/>
      <c r="BU338" s="311"/>
      <c r="BV338" s="311"/>
      <c r="BW338" s="78"/>
      <c r="BX338" s="318"/>
      <c r="BY338" s="319"/>
      <c r="BZ338" s="78"/>
      <c r="CA338" s="311"/>
      <c r="CB338" s="311"/>
      <c r="CC338" s="78"/>
      <c r="CD338" s="318"/>
      <c r="CE338" s="319"/>
      <c r="DI338" s="9"/>
      <c r="DJ338" s="9"/>
      <c r="DK338" s="9"/>
      <c r="DL338" s="9"/>
    </row>
    <row r="339" spans="4:116" ht="6" customHeight="1" x14ac:dyDescent="0.25">
      <c r="R339" s="260"/>
      <c r="S339" s="261"/>
      <c r="T339" s="262"/>
      <c r="AA339" s="20"/>
      <c r="AB339" s="20"/>
      <c r="AC339" s="20"/>
      <c r="AD339" s="78"/>
      <c r="AE339" s="78"/>
      <c r="AF339" s="78"/>
      <c r="AG339" s="318" t="s">
        <v>63</v>
      </c>
      <c r="AH339" s="318" t="s">
        <v>180</v>
      </c>
      <c r="AI339" s="318">
        <v>8.64</v>
      </c>
      <c r="AJ339" s="78"/>
      <c r="AK339" s="78"/>
      <c r="AL339" s="78"/>
      <c r="AM339" s="78"/>
      <c r="AN339" s="318" t="s">
        <v>137</v>
      </c>
      <c r="AO339" s="319" t="s">
        <v>198</v>
      </c>
      <c r="AP339" s="78"/>
      <c r="AQ339" s="78"/>
      <c r="AR339" s="78"/>
      <c r="AS339" s="358"/>
      <c r="AT339" s="358"/>
      <c r="AU339" s="358"/>
      <c r="AV339" s="358"/>
      <c r="AW339" s="360"/>
      <c r="AX339" s="360"/>
      <c r="AY339" s="20"/>
      <c r="AZ339" s="20"/>
      <c r="BA339" s="20"/>
      <c r="BB339" s="20"/>
      <c r="BC339" s="20"/>
      <c r="BD339" s="20"/>
      <c r="BE339" s="20"/>
      <c r="BF339" s="20"/>
      <c r="BG339" s="20"/>
      <c r="BH339" s="78"/>
      <c r="BI339" s="318" t="s">
        <v>137</v>
      </c>
      <c r="BJ339" s="319" t="s">
        <v>198</v>
      </c>
      <c r="BK339" s="78"/>
      <c r="BL339" s="20"/>
      <c r="BM339" s="20"/>
      <c r="BN339" s="78"/>
      <c r="BO339" s="318" t="s">
        <v>137</v>
      </c>
      <c r="BP339" s="319" t="s">
        <v>198</v>
      </c>
      <c r="BQ339" s="78"/>
      <c r="BR339" s="318"/>
      <c r="BS339" s="319"/>
      <c r="BT339" s="78"/>
      <c r="BU339" s="311"/>
      <c r="BV339" s="311"/>
      <c r="BW339" s="78"/>
      <c r="BX339" s="318"/>
      <c r="BY339" s="319"/>
      <c r="BZ339" s="78"/>
      <c r="CA339" s="311"/>
      <c r="CB339" s="311"/>
      <c r="CC339" s="78"/>
      <c r="CD339" s="318"/>
      <c r="CE339" s="319"/>
    </row>
    <row r="340" spans="4:116" ht="6" customHeight="1" x14ac:dyDescent="0.25">
      <c r="R340" s="260"/>
      <c r="S340" s="261"/>
      <c r="T340" s="262"/>
      <c r="AA340" s="20"/>
      <c r="AB340" s="20"/>
      <c r="AC340" s="20"/>
      <c r="AD340" s="78"/>
      <c r="AE340" s="78"/>
      <c r="AF340" s="78"/>
      <c r="AG340" s="318"/>
      <c r="AH340" s="318" t="s">
        <v>137</v>
      </c>
      <c r="AI340" s="318" t="s">
        <v>176</v>
      </c>
      <c r="AJ340" s="78"/>
      <c r="AK340" s="78"/>
      <c r="AL340" s="78"/>
      <c r="AM340" s="78"/>
      <c r="AN340" s="318" t="s">
        <v>199</v>
      </c>
      <c r="AO340" s="319">
        <v>0.1</v>
      </c>
      <c r="AP340" s="78"/>
      <c r="AQ340" s="78"/>
      <c r="AR340" s="78"/>
      <c r="AS340" s="358"/>
      <c r="AT340" s="358"/>
      <c r="AU340" s="358"/>
      <c r="AV340" s="358"/>
      <c r="AW340" s="360"/>
      <c r="AX340" s="360"/>
      <c r="AY340" s="20"/>
      <c r="AZ340" s="20"/>
      <c r="BA340" s="20"/>
      <c r="BB340" s="20"/>
      <c r="BC340" s="20"/>
      <c r="BD340" s="20"/>
      <c r="BE340" s="20"/>
      <c r="BF340" s="20"/>
      <c r="BG340" s="20"/>
      <c r="BH340" s="78"/>
      <c r="BI340" s="318" t="s">
        <v>199</v>
      </c>
      <c r="BJ340" s="319">
        <v>0.1</v>
      </c>
      <c r="BK340" s="78"/>
      <c r="BL340" s="20"/>
      <c r="BM340" s="20"/>
      <c r="BN340" s="78"/>
      <c r="BO340" s="318" t="s">
        <v>199</v>
      </c>
      <c r="BP340" s="319">
        <v>0.1</v>
      </c>
      <c r="BQ340" s="78"/>
      <c r="BR340" s="318"/>
      <c r="BS340" s="319"/>
      <c r="BT340" s="78"/>
      <c r="BU340" s="311"/>
      <c r="BV340" s="311"/>
      <c r="BW340" s="78"/>
      <c r="BX340" s="318"/>
      <c r="BY340" s="319"/>
      <c r="BZ340" s="78"/>
      <c r="CA340" s="311"/>
      <c r="CB340" s="311"/>
      <c r="CC340" s="78"/>
      <c r="CD340" s="318"/>
      <c r="CE340" s="319"/>
    </row>
    <row r="341" spans="4:116" ht="6" customHeight="1" x14ac:dyDescent="0.25">
      <c r="R341" s="260"/>
      <c r="S341" s="261"/>
      <c r="T341" s="262"/>
      <c r="AA341" s="20"/>
      <c r="AB341" s="20"/>
      <c r="AC341" s="20"/>
      <c r="AD341" s="78"/>
      <c r="AE341" s="78"/>
      <c r="AF341" s="78"/>
      <c r="AG341" s="318"/>
      <c r="AH341" s="318" t="s">
        <v>137</v>
      </c>
      <c r="AI341" s="318" t="s">
        <v>226</v>
      </c>
      <c r="AJ341" s="78"/>
      <c r="AK341" s="78"/>
      <c r="AL341" s="78"/>
      <c r="AM341" s="78"/>
      <c r="AN341" s="318" t="s">
        <v>32</v>
      </c>
      <c r="AO341" s="319">
        <v>0</v>
      </c>
      <c r="AP341" s="78"/>
      <c r="AQ341" s="78"/>
      <c r="AR341" s="78"/>
      <c r="AS341" s="358"/>
      <c r="AT341" s="358"/>
      <c r="AU341" s="358"/>
      <c r="AV341" s="358"/>
      <c r="AW341" s="360"/>
      <c r="AX341" s="360"/>
      <c r="AY341" s="20"/>
      <c r="AZ341" s="20"/>
      <c r="BA341" s="20"/>
      <c r="BB341" s="20"/>
      <c r="BC341" s="20"/>
      <c r="BD341" s="20"/>
      <c r="BE341" s="20"/>
      <c r="BF341" s="20"/>
      <c r="BG341" s="20"/>
      <c r="BH341" s="78"/>
      <c r="BI341" s="318" t="s">
        <v>32</v>
      </c>
      <c r="BJ341" s="319">
        <v>0</v>
      </c>
      <c r="BK341" s="78"/>
      <c r="BL341" s="20"/>
      <c r="BM341" s="20"/>
      <c r="BN341" s="78"/>
      <c r="BO341" s="318" t="s">
        <v>32</v>
      </c>
      <c r="BP341" s="319">
        <v>0</v>
      </c>
      <c r="BQ341" s="78"/>
      <c r="BR341" s="318"/>
      <c r="BS341" s="319"/>
      <c r="BT341" s="78"/>
      <c r="BU341" s="311"/>
      <c r="BV341" s="311"/>
      <c r="BW341" s="78"/>
      <c r="BX341" s="318"/>
      <c r="BY341" s="319"/>
      <c r="BZ341" s="78"/>
      <c r="CA341" s="311"/>
      <c r="CB341" s="311"/>
      <c r="CC341" s="78"/>
      <c r="CD341" s="318"/>
      <c r="CE341" s="319"/>
    </row>
    <row r="342" spans="4:116" ht="6" customHeight="1" x14ac:dyDescent="0.25">
      <c r="R342" s="260"/>
      <c r="S342" s="261"/>
      <c r="T342" s="262"/>
      <c r="AA342" s="20"/>
      <c r="AB342" s="20"/>
      <c r="AC342" s="20"/>
      <c r="AD342" s="78"/>
      <c r="AE342" s="78"/>
      <c r="AF342" s="78"/>
      <c r="AG342" s="318"/>
      <c r="AH342" s="318" t="s">
        <v>137</v>
      </c>
      <c r="AI342" s="318" t="s">
        <v>228</v>
      </c>
      <c r="AJ342" s="78"/>
      <c r="AK342" s="78"/>
      <c r="AL342" s="78"/>
      <c r="AM342" s="78"/>
      <c r="AN342" s="318" t="s">
        <v>136</v>
      </c>
      <c r="AO342" s="319" t="s">
        <v>200</v>
      </c>
      <c r="AP342" s="78"/>
      <c r="AQ342" s="78"/>
      <c r="AR342" s="78"/>
      <c r="AS342" s="358"/>
      <c r="AT342" s="358"/>
      <c r="AU342" s="358"/>
      <c r="AV342" s="358"/>
      <c r="AW342" s="360"/>
      <c r="AX342" s="360"/>
      <c r="AY342" s="20"/>
      <c r="AZ342" s="20"/>
      <c r="BA342" s="20"/>
      <c r="BB342" s="20"/>
      <c r="BC342" s="20"/>
      <c r="BD342" s="20"/>
      <c r="BE342" s="20"/>
      <c r="BF342" s="20"/>
      <c r="BG342" s="20"/>
      <c r="BH342" s="78"/>
      <c r="BI342" s="318" t="s">
        <v>136</v>
      </c>
      <c r="BJ342" s="319" t="s">
        <v>200</v>
      </c>
      <c r="BK342" s="78"/>
      <c r="BL342" s="20"/>
      <c r="BM342" s="20"/>
      <c r="BN342" s="78"/>
      <c r="BO342" s="318" t="s">
        <v>136</v>
      </c>
      <c r="BP342" s="319" t="s">
        <v>200</v>
      </c>
      <c r="BQ342" s="78"/>
      <c r="BR342" s="318"/>
      <c r="BS342" s="319"/>
      <c r="BT342" s="78"/>
      <c r="BU342" s="311"/>
      <c r="BV342" s="311"/>
      <c r="BW342" s="78"/>
      <c r="BX342" s="318"/>
      <c r="BY342" s="319"/>
      <c r="BZ342" s="78"/>
      <c r="CA342" s="311"/>
      <c r="CB342" s="311"/>
      <c r="CC342" s="78"/>
      <c r="CD342" s="318"/>
      <c r="CE342" s="319"/>
    </row>
    <row r="343" spans="4:116" ht="6" customHeight="1" x14ac:dyDescent="0.25">
      <c r="R343" s="260"/>
      <c r="S343" s="261"/>
      <c r="T343" s="262"/>
      <c r="AA343" s="20"/>
      <c r="AB343" s="20"/>
      <c r="AC343" s="20"/>
      <c r="AD343" s="78"/>
      <c r="AE343" s="78"/>
      <c r="AF343" s="78"/>
      <c r="AG343" s="318"/>
      <c r="AH343" s="318" t="s">
        <v>32</v>
      </c>
      <c r="AI343" s="318" t="s">
        <v>177</v>
      </c>
      <c r="AJ343" s="78"/>
      <c r="AK343" s="78"/>
      <c r="AL343" s="78"/>
      <c r="AM343" s="78"/>
      <c r="AN343" s="318" t="s">
        <v>34</v>
      </c>
      <c r="AO343" s="319" t="s">
        <v>201</v>
      </c>
      <c r="AP343" s="78"/>
      <c r="AQ343" s="78"/>
      <c r="AR343" s="78"/>
      <c r="AS343" s="358"/>
      <c r="AT343" s="358"/>
      <c r="AU343" s="358"/>
      <c r="AV343" s="358"/>
      <c r="AW343" s="360"/>
      <c r="AX343" s="360"/>
      <c r="AY343" s="20"/>
      <c r="AZ343" s="20"/>
      <c r="BA343" s="20"/>
      <c r="BB343" s="20"/>
      <c r="BC343" s="20"/>
      <c r="BD343" s="20"/>
      <c r="BE343" s="20"/>
      <c r="BF343" s="20"/>
      <c r="BG343" s="20"/>
      <c r="BH343" s="78"/>
      <c r="BI343" s="318" t="s">
        <v>34</v>
      </c>
      <c r="BJ343" s="319" t="s">
        <v>201</v>
      </c>
      <c r="BK343" s="78"/>
      <c r="BL343" s="20"/>
      <c r="BM343" s="20"/>
      <c r="BN343" s="78"/>
      <c r="BO343" s="318" t="s">
        <v>34</v>
      </c>
      <c r="BP343" s="319" t="s">
        <v>201</v>
      </c>
      <c r="BQ343" s="78"/>
      <c r="BR343" s="318"/>
      <c r="BS343" s="319"/>
      <c r="BT343" s="78"/>
      <c r="BU343" s="311"/>
      <c r="BV343" s="311"/>
      <c r="BW343" s="78"/>
      <c r="BX343" s="318"/>
      <c r="BY343" s="319"/>
      <c r="BZ343" s="78"/>
      <c r="CA343" s="311"/>
      <c r="CB343" s="311"/>
      <c r="CC343" s="78"/>
      <c r="CD343" s="318"/>
      <c r="CE343" s="319"/>
    </row>
    <row r="344" spans="4:116" ht="6" customHeight="1" x14ac:dyDescent="0.25">
      <c r="R344" s="260"/>
      <c r="S344" s="261"/>
      <c r="T344" s="262"/>
      <c r="AA344" s="20"/>
      <c r="AB344" s="20"/>
      <c r="AC344" s="20"/>
      <c r="AD344" s="78"/>
      <c r="AE344" s="78"/>
      <c r="AF344" s="78"/>
      <c r="AG344" s="318"/>
      <c r="AH344" s="318" t="s">
        <v>92</v>
      </c>
      <c r="AI344" s="318">
        <v>1</v>
      </c>
      <c r="AJ344" s="78"/>
      <c r="AK344" s="78"/>
      <c r="AL344" s="78"/>
      <c r="AM344" s="78"/>
      <c r="AN344" s="318" t="s">
        <v>202</v>
      </c>
      <c r="AO344" s="319">
        <v>1</v>
      </c>
      <c r="AP344" s="78"/>
      <c r="AQ344" s="78"/>
      <c r="AR344" s="78"/>
      <c r="AS344" s="358"/>
      <c r="AT344" s="358"/>
      <c r="AU344" s="358"/>
      <c r="AV344" s="358"/>
      <c r="AW344" s="360"/>
      <c r="AX344" s="360"/>
      <c r="AY344" s="20"/>
      <c r="AZ344" s="20"/>
      <c r="BA344" s="20"/>
      <c r="BB344" s="20"/>
      <c r="BC344" s="20"/>
      <c r="BD344" s="20"/>
      <c r="BE344" s="20"/>
      <c r="BF344" s="20"/>
      <c r="BG344" s="20"/>
      <c r="BH344" s="78"/>
      <c r="BI344" s="318" t="s">
        <v>202</v>
      </c>
      <c r="BJ344" s="319">
        <v>1</v>
      </c>
      <c r="BK344" s="78"/>
      <c r="BL344" s="20"/>
      <c r="BM344" s="20"/>
      <c r="BN344" s="78"/>
      <c r="BO344" s="318" t="s">
        <v>202</v>
      </c>
      <c r="BP344" s="319">
        <v>1</v>
      </c>
      <c r="BQ344" s="78"/>
      <c r="BR344" s="318"/>
      <c r="BS344" s="319"/>
      <c r="BT344" s="78"/>
      <c r="BU344" s="311"/>
      <c r="BV344" s="311"/>
      <c r="BW344" s="78"/>
      <c r="BX344" s="318"/>
      <c r="BY344" s="319"/>
      <c r="BZ344" s="78"/>
      <c r="CA344" s="311"/>
      <c r="CB344" s="311"/>
      <c r="CC344" s="78"/>
      <c r="CD344" s="318"/>
      <c r="CE344" s="319"/>
    </row>
    <row r="345" spans="4:116" ht="6" customHeight="1" x14ac:dyDescent="0.25">
      <c r="R345" s="260"/>
      <c r="S345" s="261"/>
      <c r="T345" s="262"/>
      <c r="AA345" s="20"/>
      <c r="AB345" s="20"/>
      <c r="AC345" s="20"/>
      <c r="AD345" s="78"/>
      <c r="AE345" s="78"/>
      <c r="AF345" s="78"/>
      <c r="AG345" s="318"/>
      <c r="AH345" s="318" t="s">
        <v>93</v>
      </c>
      <c r="AI345" s="318">
        <v>3</v>
      </c>
      <c r="AJ345" s="78"/>
      <c r="AK345" s="78"/>
      <c r="AL345" s="78"/>
      <c r="AM345" s="78"/>
      <c r="AN345" s="318" t="s">
        <v>92</v>
      </c>
      <c r="AO345" s="319">
        <v>1</v>
      </c>
      <c r="AP345" s="78"/>
      <c r="AQ345" s="78"/>
      <c r="AR345" s="78"/>
      <c r="AS345" s="358"/>
      <c r="AT345" s="358"/>
      <c r="AU345" s="358"/>
      <c r="AV345" s="358"/>
      <c r="AW345" s="360"/>
      <c r="AX345" s="360"/>
      <c r="AY345" s="20"/>
      <c r="AZ345" s="20"/>
      <c r="BA345" s="20"/>
      <c r="BB345" s="20"/>
      <c r="BC345" s="20"/>
      <c r="BD345" s="20"/>
      <c r="BE345" s="20"/>
      <c r="BF345" s="20"/>
      <c r="BG345" s="20"/>
      <c r="BH345" s="78"/>
      <c r="BI345" s="318" t="s">
        <v>92</v>
      </c>
      <c r="BJ345" s="319">
        <v>1</v>
      </c>
      <c r="BK345" s="78"/>
      <c r="BL345" s="20"/>
      <c r="BM345" s="20"/>
      <c r="BN345" s="78"/>
      <c r="BO345" s="318" t="s">
        <v>92</v>
      </c>
      <c r="BP345" s="319">
        <v>1</v>
      </c>
      <c r="BQ345" s="78"/>
      <c r="BR345" s="318"/>
      <c r="BS345" s="319"/>
      <c r="BT345" s="78"/>
      <c r="BU345" s="311"/>
      <c r="BV345" s="311"/>
      <c r="BW345" s="78"/>
      <c r="BX345" s="318"/>
      <c r="BY345" s="319"/>
      <c r="BZ345" s="78"/>
      <c r="CA345" s="311"/>
      <c r="CB345" s="311"/>
      <c r="CC345" s="78"/>
      <c r="CD345" s="318"/>
      <c r="CE345" s="319"/>
    </row>
    <row r="346" spans="4:116" ht="6" customHeight="1" x14ac:dyDescent="0.25">
      <c r="R346" s="260"/>
      <c r="S346" s="261"/>
      <c r="T346" s="262"/>
      <c r="AA346" s="20"/>
      <c r="AB346" s="20"/>
      <c r="AC346" s="20"/>
      <c r="AD346" s="78"/>
      <c r="AE346" s="78"/>
      <c r="AF346" s="78"/>
      <c r="AG346" s="318"/>
      <c r="AH346" s="318" t="s">
        <v>94</v>
      </c>
      <c r="AI346" s="318">
        <v>0.5</v>
      </c>
      <c r="AJ346" s="78"/>
      <c r="AK346" s="78"/>
      <c r="AL346" s="78"/>
      <c r="AM346" s="78"/>
      <c r="AN346" s="318" t="s">
        <v>203</v>
      </c>
      <c r="AO346" s="319">
        <v>0</v>
      </c>
      <c r="AP346" s="78"/>
      <c r="AQ346" s="78"/>
      <c r="AR346" s="78"/>
      <c r="AS346" s="358"/>
      <c r="AT346" s="358"/>
      <c r="AU346" s="358"/>
      <c r="AV346" s="358"/>
      <c r="AW346" s="360"/>
      <c r="AX346" s="360"/>
      <c r="AY346" s="20"/>
      <c r="AZ346" s="20"/>
      <c r="BA346" s="20"/>
      <c r="BB346" s="20"/>
      <c r="BC346" s="20"/>
      <c r="BD346" s="20"/>
      <c r="BE346" s="20"/>
      <c r="BF346" s="20"/>
      <c r="BG346" s="20"/>
      <c r="BH346" s="78"/>
      <c r="BI346" s="318" t="s">
        <v>203</v>
      </c>
      <c r="BJ346" s="319">
        <v>0</v>
      </c>
      <c r="BK346" s="78"/>
      <c r="BL346" s="20"/>
      <c r="BM346" s="20"/>
      <c r="BN346" s="78"/>
      <c r="BO346" s="318" t="s">
        <v>203</v>
      </c>
      <c r="BP346" s="319">
        <v>0</v>
      </c>
      <c r="BQ346" s="78"/>
      <c r="BR346" s="318"/>
      <c r="BS346" s="319"/>
      <c r="BT346" s="78"/>
      <c r="BU346" s="311"/>
      <c r="BV346" s="311"/>
      <c r="BW346" s="78"/>
      <c r="BX346" s="318"/>
      <c r="BY346" s="319"/>
      <c r="BZ346" s="78"/>
      <c r="CA346" s="311"/>
      <c r="CB346" s="311"/>
      <c r="CC346" s="78"/>
      <c r="CD346" s="318"/>
      <c r="CE346" s="319"/>
    </row>
    <row r="347" spans="4:116" ht="6" customHeight="1" x14ac:dyDescent="0.25">
      <c r="R347" s="260"/>
      <c r="S347" s="261"/>
      <c r="T347" s="262"/>
      <c r="AA347" s="20"/>
      <c r="AB347" s="20"/>
      <c r="AC347" s="20"/>
      <c r="AD347" s="78"/>
      <c r="AE347" s="78"/>
      <c r="AF347" s="78"/>
      <c r="AG347" s="318"/>
      <c r="AH347" s="318" t="s">
        <v>19</v>
      </c>
      <c r="AI347" s="318">
        <v>1.0000000000000001E-5</v>
      </c>
      <c r="AJ347" s="78"/>
      <c r="AK347" s="78"/>
      <c r="AL347" s="78"/>
      <c r="AM347" s="78"/>
      <c r="AN347" s="318" t="s">
        <v>136</v>
      </c>
      <c r="AO347" s="319" t="s">
        <v>200</v>
      </c>
      <c r="AP347" s="78"/>
      <c r="AQ347" s="78"/>
      <c r="AR347" s="78"/>
      <c r="AS347" s="358"/>
      <c r="AT347" s="358"/>
      <c r="AU347" s="358"/>
      <c r="AV347" s="358"/>
      <c r="AW347" s="360"/>
      <c r="AX347" s="360"/>
      <c r="AY347" s="20"/>
      <c r="AZ347" s="20"/>
      <c r="BA347" s="20"/>
      <c r="BB347" s="20"/>
      <c r="BC347" s="20"/>
      <c r="BD347" s="20"/>
      <c r="BE347" s="20"/>
      <c r="BF347" s="20"/>
      <c r="BG347" s="20"/>
      <c r="BH347" s="78"/>
      <c r="BI347" s="318" t="s">
        <v>136</v>
      </c>
      <c r="BJ347" s="319" t="s">
        <v>200</v>
      </c>
      <c r="BK347" s="78"/>
      <c r="BL347" s="20"/>
      <c r="BM347" s="20"/>
      <c r="BN347" s="78"/>
      <c r="BO347" s="318" t="s">
        <v>136</v>
      </c>
      <c r="BP347" s="319" t="s">
        <v>200</v>
      </c>
      <c r="BQ347" s="78"/>
      <c r="BR347" s="318"/>
      <c r="BS347" s="319"/>
      <c r="BT347" s="78"/>
      <c r="BU347" s="311"/>
      <c r="BV347" s="311"/>
      <c r="BW347" s="78"/>
      <c r="BX347" s="318"/>
      <c r="BY347" s="319"/>
      <c r="BZ347" s="78"/>
      <c r="CA347" s="311"/>
      <c r="CB347" s="311"/>
      <c r="CC347" s="78"/>
      <c r="CD347" s="318"/>
      <c r="CE347" s="319"/>
    </row>
    <row r="348" spans="4:116" ht="6" customHeight="1" x14ac:dyDescent="0.25">
      <c r="R348" s="260"/>
      <c r="S348" s="261"/>
      <c r="T348" s="262"/>
      <c r="AA348" s="20"/>
      <c r="AB348" s="20"/>
      <c r="AC348" s="20"/>
      <c r="AD348" s="78"/>
      <c r="AE348" s="78"/>
      <c r="AF348" s="78"/>
      <c r="AG348" s="318"/>
      <c r="AH348" s="318" t="s">
        <v>17</v>
      </c>
      <c r="AI348" s="318">
        <v>0</v>
      </c>
      <c r="AJ348" s="78"/>
      <c r="AK348" s="78"/>
      <c r="AL348" s="78"/>
      <c r="AM348" s="78"/>
      <c r="AN348" s="318" t="s">
        <v>34</v>
      </c>
      <c r="AO348" s="319" t="s">
        <v>201</v>
      </c>
      <c r="AP348" s="78"/>
      <c r="AQ348" s="78"/>
      <c r="AR348" s="78"/>
      <c r="AS348" s="358"/>
      <c r="AT348" s="358"/>
      <c r="AU348" s="358"/>
      <c r="AV348" s="358"/>
      <c r="AW348" s="360"/>
      <c r="AX348" s="360"/>
      <c r="AY348" s="20"/>
      <c r="AZ348" s="20"/>
      <c r="BA348" s="20"/>
      <c r="BB348" s="20"/>
      <c r="BC348" s="20"/>
      <c r="BD348" s="20"/>
      <c r="BE348" s="20"/>
      <c r="BF348" s="20"/>
      <c r="BG348" s="20"/>
      <c r="BH348" s="78"/>
      <c r="BI348" s="318" t="s">
        <v>34</v>
      </c>
      <c r="BJ348" s="319" t="s">
        <v>201</v>
      </c>
      <c r="BK348" s="78"/>
      <c r="BL348" s="20"/>
      <c r="BM348" s="20"/>
      <c r="BN348" s="78"/>
      <c r="BO348" s="318" t="s">
        <v>34</v>
      </c>
      <c r="BP348" s="319" t="s">
        <v>201</v>
      </c>
      <c r="BQ348" s="78"/>
      <c r="BR348" s="318"/>
      <c r="BS348" s="319"/>
      <c r="BT348" s="78"/>
      <c r="BU348" s="311"/>
      <c r="BV348" s="311"/>
      <c r="BW348" s="78"/>
      <c r="BX348" s="318"/>
      <c r="BY348" s="319"/>
      <c r="BZ348" s="78"/>
      <c r="CA348" s="311"/>
      <c r="CB348" s="311"/>
      <c r="CC348" s="78"/>
      <c r="CD348" s="318"/>
      <c r="CE348" s="319"/>
    </row>
    <row r="349" spans="4:116" ht="6" customHeight="1" x14ac:dyDescent="0.25">
      <c r="R349" s="260"/>
      <c r="S349" s="261"/>
      <c r="T349" s="262"/>
      <c r="AA349" s="20"/>
      <c r="AB349" s="20"/>
      <c r="AC349" s="20"/>
      <c r="AD349" s="78"/>
      <c r="AE349" s="78"/>
      <c r="AF349" s="78"/>
      <c r="AG349" s="318"/>
      <c r="AH349" s="318" t="s">
        <v>20</v>
      </c>
      <c r="AI349" s="318">
        <v>0</v>
      </c>
      <c r="AJ349" s="78"/>
      <c r="AK349" s="78"/>
      <c r="AL349" s="78"/>
      <c r="AM349" s="78"/>
      <c r="AN349" s="318" t="s">
        <v>19</v>
      </c>
      <c r="AO349" s="319">
        <v>1.0000000000000001E-5</v>
      </c>
      <c r="AP349" s="78"/>
      <c r="AQ349" s="78"/>
      <c r="AR349" s="78"/>
      <c r="AS349" s="358"/>
      <c r="AT349" s="358"/>
      <c r="AU349" s="358"/>
      <c r="AV349" s="358"/>
      <c r="AW349" s="360"/>
      <c r="AX349" s="360"/>
      <c r="AY349" s="20"/>
      <c r="AZ349" s="20"/>
      <c r="BA349" s="20"/>
      <c r="BB349" s="20"/>
      <c r="BC349" s="20"/>
      <c r="BD349" s="20"/>
      <c r="BE349" s="20"/>
      <c r="BF349" s="20"/>
      <c r="BG349" s="20"/>
      <c r="BH349" s="78"/>
      <c r="BI349" s="318" t="s">
        <v>19</v>
      </c>
      <c r="BJ349" s="319">
        <v>1.0000000000000001E-5</v>
      </c>
      <c r="BK349" s="78"/>
      <c r="BL349" s="20"/>
      <c r="BM349" s="20"/>
      <c r="BN349" s="78"/>
      <c r="BO349" s="318" t="s">
        <v>19</v>
      </c>
      <c r="BP349" s="319">
        <v>1.0000000000000001E-5</v>
      </c>
      <c r="BQ349" s="78"/>
      <c r="BR349" s="318"/>
      <c r="BS349" s="319"/>
      <c r="BT349" s="78"/>
      <c r="BU349" s="311"/>
      <c r="BV349" s="311"/>
      <c r="BW349" s="78"/>
      <c r="BX349" s="318"/>
      <c r="BY349" s="319"/>
      <c r="BZ349" s="78"/>
      <c r="CA349" s="311"/>
      <c r="CB349" s="311"/>
      <c r="CC349" s="78"/>
      <c r="CD349" s="318"/>
      <c r="CE349" s="319"/>
    </row>
    <row r="350" spans="4:116" ht="6" customHeight="1" x14ac:dyDescent="0.25">
      <c r="R350" s="260"/>
      <c r="S350" s="261"/>
      <c r="T350" s="262"/>
      <c r="AA350" s="20"/>
      <c r="AB350" s="20"/>
      <c r="AC350" s="20"/>
      <c r="AD350" s="78"/>
      <c r="AE350" s="78"/>
      <c r="AF350" s="78"/>
      <c r="AG350" s="318"/>
      <c r="AH350" s="318" t="s">
        <v>18</v>
      </c>
      <c r="AI350" s="318">
        <v>10</v>
      </c>
      <c r="AJ350" s="78"/>
      <c r="AK350" s="78"/>
      <c r="AL350" s="78"/>
      <c r="AM350" s="78"/>
      <c r="AN350" s="318" t="s">
        <v>17</v>
      </c>
      <c r="AO350" s="319">
        <v>0</v>
      </c>
      <c r="AP350" s="78"/>
      <c r="AQ350" s="78"/>
      <c r="AR350" s="78"/>
      <c r="AS350" s="358"/>
      <c r="AT350" s="358"/>
      <c r="AU350" s="358"/>
      <c r="AV350" s="358"/>
      <c r="AW350" s="360"/>
      <c r="AX350" s="360"/>
      <c r="AY350" s="20"/>
      <c r="AZ350" s="20"/>
      <c r="BA350" s="20"/>
      <c r="BB350" s="20"/>
      <c r="BC350" s="20"/>
      <c r="BD350" s="20"/>
      <c r="BE350" s="20"/>
      <c r="BF350" s="20"/>
      <c r="BG350" s="20"/>
      <c r="BH350" s="78"/>
      <c r="BI350" s="318" t="s">
        <v>17</v>
      </c>
      <c r="BJ350" s="319">
        <v>0</v>
      </c>
      <c r="BK350" s="78"/>
      <c r="BL350" s="20"/>
      <c r="BM350" s="20"/>
      <c r="BN350" s="78"/>
      <c r="BO350" s="318" t="s">
        <v>17</v>
      </c>
      <c r="BP350" s="319">
        <v>0</v>
      </c>
      <c r="BQ350" s="78"/>
      <c r="BR350" s="318"/>
      <c r="BS350" s="319"/>
      <c r="BT350" s="78"/>
      <c r="BU350" s="311"/>
      <c r="BV350" s="311"/>
      <c r="BW350" s="78"/>
      <c r="BX350" s="318"/>
      <c r="BY350" s="319"/>
      <c r="BZ350" s="78"/>
      <c r="CA350" s="311"/>
      <c r="CB350" s="311"/>
      <c r="CC350" s="78"/>
      <c r="CD350" s="318"/>
      <c r="CE350" s="319"/>
    </row>
    <row r="351" spans="4:116" ht="6" customHeight="1" x14ac:dyDescent="0.25">
      <c r="R351" s="260"/>
      <c r="S351" s="261"/>
      <c r="T351" s="262"/>
      <c r="AA351" s="20"/>
      <c r="AB351" s="20"/>
      <c r="AC351" s="20"/>
      <c r="AD351" s="78"/>
      <c r="AE351" s="78"/>
      <c r="AF351" s="78"/>
      <c r="AG351" s="318"/>
      <c r="AH351" s="318" t="s">
        <v>21</v>
      </c>
      <c r="AI351" s="318">
        <v>2</v>
      </c>
      <c r="AJ351" s="78"/>
      <c r="AK351" s="78"/>
      <c r="AL351" s="78"/>
      <c r="AM351" s="78"/>
      <c r="AN351" s="318" t="s">
        <v>20</v>
      </c>
      <c r="AO351" s="319">
        <v>0</v>
      </c>
      <c r="AP351" s="78"/>
      <c r="AQ351" s="78"/>
      <c r="AR351" s="78"/>
      <c r="AS351" s="358"/>
      <c r="AT351" s="358"/>
      <c r="AU351" s="358"/>
      <c r="AV351" s="358"/>
      <c r="AW351" s="360"/>
      <c r="AX351" s="360"/>
      <c r="AY351" s="20"/>
      <c r="AZ351" s="20"/>
      <c r="BA351" s="20"/>
      <c r="BB351" s="20"/>
      <c r="BC351" s="20"/>
      <c r="BD351" s="20"/>
      <c r="BE351" s="20"/>
      <c r="BF351" s="20"/>
      <c r="BG351" s="20"/>
      <c r="BH351" s="78"/>
      <c r="BI351" s="318" t="s">
        <v>20</v>
      </c>
      <c r="BJ351" s="319">
        <v>0</v>
      </c>
      <c r="BK351" s="78"/>
      <c r="BL351" s="20"/>
      <c r="BM351" s="20"/>
      <c r="BN351" s="78"/>
      <c r="BO351" s="318" t="s">
        <v>20</v>
      </c>
      <c r="BP351" s="319">
        <v>0</v>
      </c>
      <c r="BQ351" s="78"/>
      <c r="BR351" s="318"/>
      <c r="BS351" s="319"/>
      <c r="BT351" s="78"/>
      <c r="BU351" s="311"/>
      <c r="BV351" s="311"/>
      <c r="BW351" s="78"/>
      <c r="BX351" s="318"/>
      <c r="BY351" s="319"/>
      <c r="BZ351" s="78"/>
      <c r="CA351" s="311"/>
      <c r="CB351" s="311"/>
      <c r="CC351" s="78"/>
      <c r="CD351" s="318"/>
      <c r="CE351" s="319"/>
    </row>
    <row r="352" spans="4:116" ht="6" customHeight="1" x14ac:dyDescent="0.25">
      <c r="R352" s="260"/>
      <c r="S352" s="261"/>
      <c r="T352" s="262"/>
      <c r="AA352" s="20"/>
      <c r="AB352" s="20"/>
      <c r="AC352" s="20"/>
      <c r="AD352" s="78"/>
      <c r="AE352" s="78"/>
      <c r="AF352" s="78"/>
      <c r="AG352" s="318"/>
      <c r="AH352" s="318" t="s">
        <v>22</v>
      </c>
      <c r="AI352" s="318">
        <v>20</v>
      </c>
      <c r="AJ352" s="78"/>
      <c r="AK352" s="78"/>
      <c r="AL352" s="78"/>
      <c r="AM352" s="78"/>
      <c r="AN352" s="318" t="s">
        <v>18</v>
      </c>
      <c r="AO352" s="319">
        <v>16</v>
      </c>
      <c r="AP352" s="78"/>
      <c r="AQ352" s="78"/>
      <c r="AR352" s="78"/>
      <c r="AS352" s="358"/>
      <c r="AT352" s="358"/>
      <c r="AU352" s="358"/>
      <c r="AV352" s="358"/>
      <c r="AW352" s="360"/>
      <c r="AX352" s="360"/>
      <c r="AY352" s="20"/>
      <c r="AZ352" s="20"/>
      <c r="BA352" s="20"/>
      <c r="BB352" s="20"/>
      <c r="BC352" s="20"/>
      <c r="BD352" s="20"/>
      <c r="BE352" s="20"/>
      <c r="BF352" s="20"/>
      <c r="BG352" s="20"/>
      <c r="BH352" s="78"/>
      <c r="BI352" s="318" t="s">
        <v>18</v>
      </c>
      <c r="BJ352" s="319">
        <v>16</v>
      </c>
      <c r="BK352" s="78"/>
      <c r="BL352" s="20"/>
      <c r="BM352" s="20"/>
      <c r="BN352" s="78"/>
      <c r="BO352" s="318" t="s">
        <v>18</v>
      </c>
      <c r="BP352" s="319">
        <v>16</v>
      </c>
      <c r="BQ352" s="78"/>
      <c r="BR352" s="318"/>
      <c r="BS352" s="319"/>
      <c r="BT352" s="78"/>
      <c r="BU352" s="311"/>
      <c r="BV352" s="311"/>
      <c r="BW352" s="78"/>
      <c r="BX352" s="318"/>
      <c r="BY352" s="319"/>
      <c r="BZ352" s="78"/>
      <c r="CA352" s="311"/>
      <c r="CB352" s="311"/>
      <c r="CC352" s="78"/>
      <c r="CD352" s="318"/>
      <c r="CE352" s="319"/>
    </row>
    <row r="353" spans="18:83" ht="6" customHeight="1" x14ac:dyDescent="0.25">
      <c r="R353" s="260"/>
      <c r="S353" s="261"/>
      <c r="T353" s="262"/>
      <c r="AA353" s="20"/>
      <c r="AB353" s="20"/>
      <c r="AC353" s="20"/>
      <c r="AD353" s="78"/>
      <c r="AE353" s="78"/>
      <c r="AF353" s="78"/>
      <c r="AG353" s="318"/>
      <c r="AH353" s="318" t="s">
        <v>114</v>
      </c>
      <c r="AI353" s="318">
        <v>1E-3</v>
      </c>
      <c r="AJ353" s="78"/>
      <c r="AK353" s="78"/>
      <c r="AL353" s="78"/>
      <c r="AM353" s="78"/>
      <c r="AN353" s="318" t="s">
        <v>21</v>
      </c>
      <c r="AO353" s="319">
        <v>2</v>
      </c>
      <c r="AP353" s="78"/>
      <c r="AQ353" s="78"/>
      <c r="AR353" s="78"/>
      <c r="AS353" s="358"/>
      <c r="AT353" s="358"/>
      <c r="AU353" s="358"/>
      <c r="AV353" s="358"/>
      <c r="AW353" s="360"/>
      <c r="AX353" s="360"/>
      <c r="AY353" s="20"/>
      <c r="AZ353" s="20"/>
      <c r="BA353" s="20"/>
      <c r="BB353" s="20"/>
      <c r="BC353" s="20"/>
      <c r="BD353" s="20"/>
      <c r="BE353" s="20"/>
      <c r="BF353" s="20"/>
      <c r="BG353" s="20"/>
      <c r="BH353" s="78"/>
      <c r="BI353" s="318" t="s">
        <v>21</v>
      </c>
      <c r="BJ353" s="319">
        <v>2</v>
      </c>
      <c r="BK353" s="78"/>
      <c r="BL353" s="20"/>
      <c r="BM353" s="20"/>
      <c r="BN353" s="78"/>
      <c r="BO353" s="318" t="s">
        <v>21</v>
      </c>
      <c r="BP353" s="319">
        <v>2</v>
      </c>
      <c r="BQ353" s="78"/>
      <c r="BR353" s="318"/>
      <c r="BS353" s="319"/>
      <c r="BT353" s="78"/>
      <c r="BU353" s="311"/>
      <c r="BV353" s="311"/>
      <c r="BW353" s="78"/>
      <c r="BX353" s="318"/>
      <c r="BY353" s="319"/>
      <c r="BZ353" s="78"/>
      <c r="CA353" s="311"/>
      <c r="CB353" s="311"/>
      <c r="CC353" s="78"/>
      <c r="CD353" s="318"/>
      <c r="CE353" s="319"/>
    </row>
    <row r="354" spans="18:83" ht="6" customHeight="1" x14ac:dyDescent="0.25">
      <c r="R354" s="260"/>
      <c r="S354" s="261"/>
      <c r="T354" s="262"/>
      <c r="AA354" s="20"/>
      <c r="AB354" s="20"/>
      <c r="AC354" s="20"/>
      <c r="AD354" s="78"/>
      <c r="AE354" s="78"/>
      <c r="AF354" s="78"/>
      <c r="AG354" s="318"/>
      <c r="AH354" s="318" t="s">
        <v>23</v>
      </c>
      <c r="AI354" s="318" t="s">
        <v>17</v>
      </c>
      <c r="AJ354" s="78"/>
      <c r="AK354" s="78"/>
      <c r="AL354" s="78"/>
      <c r="AM354" s="78"/>
      <c r="AN354" s="318" t="s">
        <v>22</v>
      </c>
      <c r="AO354" s="319">
        <v>32</v>
      </c>
      <c r="AP354" s="78"/>
      <c r="AQ354" s="78"/>
      <c r="AR354" s="78"/>
      <c r="AS354" s="358"/>
      <c r="AT354" s="358"/>
      <c r="AU354" s="358"/>
      <c r="AV354" s="358"/>
      <c r="AW354" s="360"/>
      <c r="AX354" s="360"/>
      <c r="AY354" s="20"/>
      <c r="AZ354" s="20"/>
      <c r="BA354" s="20"/>
      <c r="BB354" s="20"/>
      <c r="BC354" s="20"/>
      <c r="BD354" s="20"/>
      <c r="BE354" s="20"/>
      <c r="BF354" s="20"/>
      <c r="BG354" s="20"/>
      <c r="BH354" s="78"/>
      <c r="BI354" s="318" t="s">
        <v>22</v>
      </c>
      <c r="BJ354" s="319">
        <v>32</v>
      </c>
      <c r="BK354" s="78"/>
      <c r="BL354" s="20"/>
      <c r="BM354" s="20"/>
      <c r="BN354" s="78"/>
      <c r="BO354" s="318" t="s">
        <v>22</v>
      </c>
      <c r="BP354" s="319">
        <v>32</v>
      </c>
      <c r="BQ354" s="78"/>
      <c r="BR354" s="318"/>
      <c r="BS354" s="319"/>
      <c r="BT354" s="78"/>
      <c r="BU354" s="311"/>
      <c r="BV354" s="311"/>
      <c r="BW354" s="78"/>
      <c r="BX354" s="318"/>
      <c r="BY354" s="319"/>
      <c r="BZ354" s="78"/>
      <c r="CA354" s="311"/>
      <c r="CB354" s="311"/>
      <c r="CC354" s="78"/>
      <c r="CD354" s="318"/>
      <c r="CE354" s="319"/>
    </row>
    <row r="355" spans="18:83" ht="6" customHeight="1" x14ac:dyDescent="0.25">
      <c r="R355" s="260"/>
      <c r="S355" s="261"/>
      <c r="T355" s="262"/>
      <c r="AA355" s="20"/>
      <c r="AB355" s="20"/>
      <c r="AC355" s="20"/>
      <c r="AD355" s="78"/>
      <c r="AE355" s="78"/>
      <c r="AF355" s="78"/>
      <c r="AG355" s="318"/>
      <c r="AH355" s="318" t="s">
        <v>69</v>
      </c>
      <c r="AI355" s="318" t="s">
        <v>18</v>
      </c>
      <c r="AJ355" s="78"/>
      <c r="AK355" s="78"/>
      <c r="AL355" s="78"/>
      <c r="AM355" s="78"/>
      <c r="AN355" s="318" t="s">
        <v>114</v>
      </c>
      <c r="AO355" s="319">
        <v>0.01</v>
      </c>
      <c r="AP355" s="78"/>
      <c r="AQ355" s="78"/>
      <c r="AR355" s="78"/>
      <c r="AS355" s="358"/>
      <c r="AT355" s="358"/>
      <c r="AU355" s="358"/>
      <c r="AV355" s="358"/>
      <c r="AW355" s="360"/>
      <c r="AX355" s="360"/>
      <c r="AY355" s="20"/>
      <c r="AZ355" s="20"/>
      <c r="BA355" s="20"/>
      <c r="BB355" s="20"/>
      <c r="BC355" s="20"/>
      <c r="BD355" s="20"/>
      <c r="BE355" s="20"/>
      <c r="BF355" s="20"/>
      <c r="BG355" s="20"/>
      <c r="BH355" s="78"/>
      <c r="BI355" s="318" t="s">
        <v>114</v>
      </c>
      <c r="BJ355" s="319">
        <v>0.01</v>
      </c>
      <c r="BK355" s="78"/>
      <c r="BL355" s="20"/>
      <c r="BM355" s="20"/>
      <c r="BN355" s="78"/>
      <c r="BO355" s="318" t="s">
        <v>114</v>
      </c>
      <c r="BP355" s="319">
        <v>0.01</v>
      </c>
      <c r="BQ355" s="78"/>
      <c r="BR355" s="318"/>
      <c r="BS355" s="319"/>
      <c r="BT355" s="78"/>
      <c r="BU355" s="311"/>
      <c r="BV355" s="311"/>
      <c r="BW355" s="78"/>
      <c r="BX355" s="318"/>
      <c r="BY355" s="319"/>
      <c r="BZ355" s="78"/>
      <c r="CA355" s="311"/>
      <c r="CB355" s="311"/>
      <c r="CC355" s="78"/>
      <c r="CD355" s="318"/>
      <c r="CE355" s="319"/>
    </row>
    <row r="356" spans="18:83" ht="6" customHeight="1" x14ac:dyDescent="0.25">
      <c r="R356" s="260"/>
      <c r="S356" s="261"/>
      <c r="T356" s="262"/>
      <c r="AA356" s="20"/>
      <c r="AB356" s="20"/>
      <c r="AC356" s="20"/>
      <c r="AD356" s="78"/>
      <c r="AE356" s="78"/>
      <c r="AF356" s="78"/>
      <c r="AG356" s="318"/>
      <c r="AH356" s="318" t="s">
        <v>70</v>
      </c>
      <c r="AI356" s="318" t="s">
        <v>9</v>
      </c>
      <c r="AJ356" s="78"/>
      <c r="AK356" s="78"/>
      <c r="AL356" s="78"/>
      <c r="AM356" s="78"/>
      <c r="AN356" s="318" t="s">
        <v>23</v>
      </c>
      <c r="AO356" s="319" t="s">
        <v>17</v>
      </c>
      <c r="AP356" s="78"/>
      <c r="AQ356" s="78"/>
      <c r="AR356" s="78"/>
      <c r="AS356" s="358"/>
      <c r="AT356" s="358"/>
      <c r="AU356" s="358"/>
      <c r="AV356" s="358"/>
      <c r="AW356" s="360"/>
      <c r="AX356" s="360"/>
      <c r="AY356" s="20"/>
      <c r="AZ356" s="20"/>
      <c r="BA356" s="20"/>
      <c r="BB356" s="20"/>
      <c r="BC356" s="20"/>
      <c r="BD356" s="20"/>
      <c r="BE356" s="20"/>
      <c r="BF356" s="20"/>
      <c r="BG356" s="20"/>
      <c r="BH356" s="78"/>
      <c r="BI356" s="318" t="s">
        <v>23</v>
      </c>
      <c r="BJ356" s="319" t="s">
        <v>17</v>
      </c>
      <c r="BK356" s="78"/>
      <c r="BL356" s="20"/>
      <c r="BM356" s="20"/>
      <c r="BN356" s="78"/>
      <c r="BO356" s="318" t="s">
        <v>23</v>
      </c>
      <c r="BP356" s="319" t="s">
        <v>17</v>
      </c>
      <c r="BQ356" s="78"/>
      <c r="BR356" s="318"/>
      <c r="BS356" s="319"/>
      <c r="BT356" s="78"/>
      <c r="BU356" s="311"/>
      <c r="BV356" s="311"/>
      <c r="BW356" s="78"/>
      <c r="BX356" s="318"/>
      <c r="BY356" s="319"/>
      <c r="BZ356" s="78"/>
      <c r="CA356" s="311"/>
      <c r="CB356" s="311"/>
      <c r="CC356" s="78"/>
      <c r="CD356" s="318"/>
      <c r="CE356" s="319"/>
    </row>
    <row r="357" spans="18:83" ht="6" customHeight="1" x14ac:dyDescent="0.25">
      <c r="R357" s="260"/>
      <c r="S357" s="261"/>
      <c r="T357" s="262"/>
      <c r="AA357" s="20"/>
      <c r="AB357" s="20"/>
      <c r="AC357" s="20"/>
      <c r="AD357" s="78"/>
      <c r="AE357" s="78"/>
      <c r="AF357" s="78"/>
      <c r="AG357" s="318"/>
      <c r="AH357" s="318" t="s">
        <v>71</v>
      </c>
      <c r="AI357" s="318" t="s">
        <v>91</v>
      </c>
      <c r="AJ357" s="78"/>
      <c r="AK357" s="78"/>
      <c r="AL357" s="78"/>
      <c r="AM357" s="78"/>
      <c r="AN357" s="318" t="s">
        <v>69</v>
      </c>
      <c r="AO357" s="319" t="s">
        <v>18</v>
      </c>
      <c r="AP357" s="78"/>
      <c r="AQ357" s="78"/>
      <c r="AR357" s="78"/>
      <c r="AS357" s="358"/>
      <c r="AT357" s="358"/>
      <c r="AU357" s="358"/>
      <c r="AV357" s="358"/>
      <c r="AW357" s="360"/>
      <c r="AX357" s="360"/>
      <c r="AY357" s="20"/>
      <c r="AZ357" s="20"/>
      <c r="BA357" s="20"/>
      <c r="BB357" s="20"/>
      <c r="BC357" s="20"/>
      <c r="BD357" s="20"/>
      <c r="BE357" s="20"/>
      <c r="BF357" s="20"/>
      <c r="BG357" s="20"/>
      <c r="BH357" s="78"/>
      <c r="BI357" s="318" t="s">
        <v>69</v>
      </c>
      <c r="BJ357" s="319" t="s">
        <v>18</v>
      </c>
      <c r="BK357" s="78"/>
      <c r="BL357" s="20"/>
      <c r="BM357" s="20"/>
      <c r="BN357" s="78"/>
      <c r="BO357" s="318" t="s">
        <v>69</v>
      </c>
      <c r="BP357" s="319" t="s">
        <v>18</v>
      </c>
      <c r="BQ357" s="78"/>
      <c r="BR357" s="318"/>
      <c r="BS357" s="319"/>
      <c r="BT357" s="78"/>
      <c r="BU357" s="311"/>
      <c r="BV357" s="311"/>
      <c r="BW357" s="78"/>
      <c r="BX357" s="318"/>
      <c r="BY357" s="319"/>
      <c r="BZ357" s="78"/>
      <c r="CA357" s="311"/>
      <c r="CB357" s="311"/>
      <c r="CC357" s="78"/>
      <c r="CD357" s="318"/>
      <c r="CE357" s="319"/>
    </row>
    <row r="358" spans="18:83" ht="6" customHeight="1" x14ac:dyDescent="0.25">
      <c r="R358" s="260"/>
      <c r="S358" s="261"/>
      <c r="T358" s="262"/>
      <c r="AA358" s="20"/>
      <c r="AB358" s="20"/>
      <c r="AC358" s="20"/>
      <c r="AD358" s="78"/>
      <c r="AE358" s="78"/>
      <c r="AF358" s="78"/>
      <c r="AG358" s="318"/>
      <c r="AH358" s="318" t="s">
        <v>143</v>
      </c>
      <c r="AI358" s="318">
        <v>3</v>
      </c>
      <c r="AJ358" s="78"/>
      <c r="AK358" s="78"/>
      <c r="AL358" s="78"/>
      <c r="AM358" s="78"/>
      <c r="AN358" s="318" t="s">
        <v>204</v>
      </c>
      <c r="AO358" s="319" t="s">
        <v>205</v>
      </c>
      <c r="AP358" s="78"/>
      <c r="AQ358" s="78"/>
      <c r="AR358" s="78"/>
      <c r="AS358" s="358"/>
      <c r="AT358" s="358"/>
      <c r="AU358" s="358"/>
      <c r="AV358" s="358"/>
      <c r="AW358" s="360"/>
      <c r="AX358" s="360"/>
      <c r="AY358" s="20"/>
      <c r="AZ358" s="20"/>
      <c r="BA358" s="20"/>
      <c r="BB358" s="20"/>
      <c r="BC358" s="20"/>
      <c r="BD358" s="20"/>
      <c r="BE358" s="20"/>
      <c r="BF358" s="20"/>
      <c r="BG358" s="20"/>
      <c r="BH358" s="78"/>
      <c r="BI358" s="318" t="s">
        <v>204</v>
      </c>
      <c r="BJ358" s="319" t="s">
        <v>205</v>
      </c>
      <c r="BK358" s="78"/>
      <c r="BL358" s="20"/>
      <c r="BM358" s="20"/>
      <c r="BN358" s="78"/>
      <c r="BO358" s="318" t="s">
        <v>204</v>
      </c>
      <c r="BP358" s="319" t="s">
        <v>205</v>
      </c>
      <c r="BQ358" s="78"/>
      <c r="BR358" s="318"/>
      <c r="BS358" s="319"/>
      <c r="BT358" s="78"/>
      <c r="BU358" s="311"/>
      <c r="BV358" s="311"/>
      <c r="BW358" s="78"/>
      <c r="BX358" s="318"/>
      <c r="BY358" s="319"/>
      <c r="BZ358" s="78"/>
      <c r="CA358" s="311"/>
      <c r="CB358" s="311"/>
      <c r="CC358" s="78"/>
      <c r="CD358" s="318"/>
      <c r="CE358" s="319"/>
    </row>
    <row r="359" spans="18:83" ht="6" customHeight="1" x14ac:dyDescent="0.25">
      <c r="R359" s="260"/>
      <c r="S359" s="261"/>
      <c r="T359" s="262"/>
      <c r="AA359" s="20"/>
      <c r="AB359" s="20"/>
      <c r="AC359" s="20"/>
      <c r="AD359" s="78"/>
      <c r="AE359" s="78"/>
      <c r="AF359" s="78"/>
      <c r="AG359" s="318"/>
      <c r="AH359" s="318" t="s">
        <v>146</v>
      </c>
      <c r="AI359" s="318">
        <v>6.75</v>
      </c>
      <c r="AJ359" s="78"/>
      <c r="AK359" s="78"/>
      <c r="AL359" s="78"/>
      <c r="AM359" s="78"/>
      <c r="AN359" s="318" t="s">
        <v>206</v>
      </c>
      <c r="AO359" s="319" t="s">
        <v>207</v>
      </c>
      <c r="AP359" s="78"/>
      <c r="AQ359" s="78"/>
      <c r="AR359" s="78"/>
      <c r="AS359" s="358"/>
      <c r="AT359" s="358"/>
      <c r="AU359" s="358"/>
      <c r="AV359" s="358"/>
      <c r="AW359" s="360"/>
      <c r="AX359" s="360"/>
      <c r="AY359" s="20"/>
      <c r="AZ359" s="20"/>
      <c r="BA359" s="20"/>
      <c r="BB359" s="20"/>
      <c r="BC359" s="20"/>
      <c r="BD359" s="20"/>
      <c r="BE359" s="20"/>
      <c r="BF359" s="20"/>
      <c r="BG359" s="20"/>
      <c r="BH359" s="78"/>
      <c r="BI359" s="318" t="s">
        <v>206</v>
      </c>
      <c r="BJ359" s="319" t="s">
        <v>207</v>
      </c>
      <c r="BK359" s="78"/>
      <c r="BL359" s="20"/>
      <c r="BM359" s="20"/>
      <c r="BN359" s="78"/>
      <c r="BO359" s="318" t="s">
        <v>206</v>
      </c>
      <c r="BP359" s="319" t="s">
        <v>207</v>
      </c>
      <c r="BQ359" s="78"/>
      <c r="BR359" s="318"/>
      <c r="BS359" s="319"/>
      <c r="BT359" s="78"/>
      <c r="BU359" s="311"/>
      <c r="BV359" s="311"/>
      <c r="BW359" s="78"/>
      <c r="BX359" s="318"/>
      <c r="BY359" s="319"/>
      <c r="BZ359" s="78"/>
      <c r="CA359" s="311"/>
      <c r="CB359" s="311"/>
      <c r="CC359" s="78"/>
      <c r="CD359" s="318"/>
      <c r="CE359" s="319"/>
    </row>
    <row r="360" spans="18:83" ht="6" customHeight="1" x14ac:dyDescent="0.25">
      <c r="R360" s="260"/>
      <c r="S360" s="261"/>
      <c r="T360" s="262"/>
      <c r="AA360" s="20"/>
      <c r="AB360" s="20"/>
      <c r="AC360" s="20"/>
      <c r="AD360" s="78"/>
      <c r="AE360" s="78"/>
      <c r="AF360" s="78"/>
      <c r="AG360" s="318"/>
      <c r="AH360" s="318" t="s">
        <v>6</v>
      </c>
      <c r="AI360" s="318" t="s">
        <v>233</v>
      </c>
      <c r="AJ360" s="78"/>
      <c r="AK360" s="78"/>
      <c r="AL360" s="78"/>
      <c r="AM360" s="78"/>
      <c r="AN360" s="318" t="s">
        <v>204</v>
      </c>
      <c r="AO360" s="319" t="s">
        <v>204</v>
      </c>
      <c r="AP360" s="78"/>
      <c r="AQ360" s="78"/>
      <c r="AR360" s="78"/>
      <c r="AS360" s="358"/>
      <c r="AT360" s="358"/>
      <c r="AU360" s="358"/>
      <c r="AV360" s="358"/>
      <c r="AW360" s="360"/>
      <c r="AX360" s="360"/>
      <c r="AY360" s="20"/>
      <c r="AZ360" s="20"/>
      <c r="BA360" s="20"/>
      <c r="BB360" s="20"/>
      <c r="BC360" s="20"/>
      <c r="BD360" s="20"/>
      <c r="BE360" s="20"/>
      <c r="BF360" s="20"/>
      <c r="BG360" s="20"/>
      <c r="BH360" s="78"/>
      <c r="BI360" s="318" t="s">
        <v>204</v>
      </c>
      <c r="BJ360" s="319" t="s">
        <v>204</v>
      </c>
      <c r="BK360" s="78"/>
      <c r="BL360" s="20"/>
      <c r="BM360" s="20"/>
      <c r="BN360" s="78"/>
      <c r="BO360" s="318" t="s">
        <v>204</v>
      </c>
      <c r="BP360" s="319" t="s">
        <v>204</v>
      </c>
      <c r="BQ360" s="78"/>
      <c r="BR360" s="318"/>
      <c r="BS360" s="319"/>
      <c r="BT360" s="78"/>
      <c r="BU360" s="311"/>
      <c r="BV360" s="311"/>
      <c r="BW360" s="78"/>
      <c r="BX360" s="318"/>
      <c r="BY360" s="319"/>
      <c r="BZ360" s="78"/>
      <c r="CA360" s="311"/>
      <c r="CB360" s="311"/>
      <c r="CC360" s="78"/>
      <c r="CD360" s="318"/>
      <c r="CE360" s="319"/>
    </row>
    <row r="361" spans="18:83" ht="6" customHeight="1" x14ac:dyDescent="0.25">
      <c r="R361" s="260"/>
      <c r="S361" s="261"/>
      <c r="T361" s="262"/>
      <c r="AA361" s="20"/>
      <c r="AB361" s="20"/>
      <c r="AC361" s="20"/>
      <c r="AD361" s="78"/>
      <c r="AE361" s="78"/>
      <c r="AF361" s="78"/>
      <c r="AG361" s="318"/>
      <c r="AH361" s="318" t="s">
        <v>1</v>
      </c>
      <c r="AI361" s="318">
        <v>2</v>
      </c>
      <c r="AJ361" s="78"/>
      <c r="AK361" s="78"/>
      <c r="AL361" s="78"/>
      <c r="AM361" s="78"/>
      <c r="AN361" s="318" t="s">
        <v>208</v>
      </c>
      <c r="AO361" s="319">
        <v>0</v>
      </c>
      <c r="AP361" s="78"/>
      <c r="AQ361" s="78"/>
      <c r="AR361" s="78"/>
      <c r="AS361" s="358"/>
      <c r="AT361" s="358"/>
      <c r="AU361" s="358"/>
      <c r="AV361" s="358"/>
      <c r="AW361" s="360"/>
      <c r="AX361" s="360"/>
      <c r="AY361" s="20"/>
      <c r="AZ361" s="20"/>
      <c r="BA361" s="20"/>
      <c r="BB361" s="20"/>
      <c r="BC361" s="20"/>
      <c r="BD361" s="20"/>
      <c r="BE361" s="20"/>
      <c r="BF361" s="20"/>
      <c r="BG361" s="20"/>
      <c r="BH361" s="78"/>
      <c r="BI361" s="318" t="s">
        <v>208</v>
      </c>
      <c r="BJ361" s="319">
        <v>0</v>
      </c>
      <c r="BK361" s="78"/>
      <c r="BL361" s="20"/>
      <c r="BM361" s="20"/>
      <c r="BN361" s="78"/>
      <c r="BO361" s="318" t="s">
        <v>208</v>
      </c>
      <c r="BP361" s="319">
        <v>0</v>
      </c>
      <c r="BQ361" s="78"/>
      <c r="BR361" s="318"/>
      <c r="BS361" s="319"/>
      <c r="BT361" s="78"/>
      <c r="BU361" s="311"/>
      <c r="BV361" s="311"/>
      <c r="BW361" s="78"/>
      <c r="BX361" s="318"/>
      <c r="BY361" s="319"/>
      <c r="BZ361" s="78"/>
      <c r="CA361" s="311"/>
      <c r="CB361" s="311"/>
      <c r="CC361" s="78"/>
      <c r="CD361" s="318"/>
      <c r="CE361" s="319"/>
    </row>
    <row r="362" spans="18:83" ht="6" customHeight="1" x14ac:dyDescent="0.25">
      <c r="R362" s="260"/>
      <c r="S362" s="261"/>
      <c r="T362" s="262"/>
      <c r="AA362" s="20"/>
      <c r="AB362" s="20"/>
      <c r="AC362" s="20"/>
      <c r="AD362" s="78"/>
      <c r="AE362" s="78"/>
      <c r="AF362" s="78"/>
      <c r="AG362" s="318"/>
      <c r="AH362" s="318" t="s">
        <v>33</v>
      </c>
      <c r="AI362" s="318" t="s">
        <v>181</v>
      </c>
      <c r="AJ362" s="78"/>
      <c r="AK362" s="78"/>
      <c r="AL362" s="78"/>
      <c r="AM362" s="78"/>
      <c r="AN362" s="318" t="s">
        <v>41</v>
      </c>
      <c r="AO362" s="319">
        <v>1.7</v>
      </c>
      <c r="AP362" s="78"/>
      <c r="AQ362" s="78"/>
      <c r="AR362" s="78"/>
      <c r="AS362" s="358"/>
      <c r="AT362" s="358"/>
      <c r="AU362" s="358"/>
      <c r="AV362" s="358"/>
      <c r="AW362" s="360"/>
      <c r="AX362" s="360"/>
      <c r="AY362" s="20"/>
      <c r="AZ362" s="20"/>
      <c r="BA362" s="20"/>
      <c r="BB362" s="20"/>
      <c r="BC362" s="20"/>
      <c r="BD362" s="20"/>
      <c r="BE362" s="20"/>
      <c r="BF362" s="20"/>
      <c r="BG362" s="20"/>
      <c r="BH362" s="78"/>
      <c r="BI362" s="318" t="s">
        <v>41</v>
      </c>
      <c r="BJ362" s="319">
        <v>1.7</v>
      </c>
      <c r="BK362" s="78"/>
      <c r="BL362" s="20"/>
      <c r="BM362" s="20"/>
      <c r="BN362" s="78"/>
      <c r="BO362" s="318" t="s">
        <v>41</v>
      </c>
      <c r="BP362" s="319">
        <v>1.7</v>
      </c>
      <c r="BQ362" s="78"/>
      <c r="BR362" s="318"/>
      <c r="BS362" s="319"/>
      <c r="BT362" s="78"/>
      <c r="BU362" s="311"/>
      <c r="BV362" s="311"/>
      <c r="BW362" s="78"/>
      <c r="BX362" s="318"/>
      <c r="BY362" s="319"/>
      <c r="BZ362" s="78"/>
      <c r="CA362" s="311"/>
      <c r="CB362" s="311"/>
      <c r="CC362" s="78"/>
      <c r="CD362" s="318"/>
      <c r="CE362" s="319"/>
    </row>
    <row r="363" spans="18:83" ht="6" customHeight="1" x14ac:dyDescent="0.25">
      <c r="R363" s="260"/>
      <c r="S363" s="261"/>
      <c r="T363" s="262"/>
      <c r="AA363" s="20"/>
      <c r="AB363" s="20"/>
      <c r="AC363" s="20"/>
      <c r="AD363" s="78"/>
      <c r="AE363" s="78"/>
      <c r="AF363" s="78"/>
      <c r="AG363" s="318"/>
      <c r="AH363" s="318" t="s">
        <v>86</v>
      </c>
      <c r="AI363" s="318" t="s">
        <v>181</v>
      </c>
      <c r="AJ363" s="78"/>
      <c r="AK363" s="78"/>
      <c r="AL363" s="78"/>
      <c r="AM363" s="78"/>
      <c r="AN363" s="318" t="s">
        <v>209</v>
      </c>
      <c r="AO363" s="319">
        <v>0.17599999999999999</v>
      </c>
      <c r="AP363" s="78"/>
      <c r="AQ363" s="78"/>
      <c r="AR363" s="78"/>
      <c r="AS363" s="358"/>
      <c r="AT363" s="358"/>
      <c r="AU363" s="358"/>
      <c r="AV363" s="358"/>
      <c r="AW363" s="360"/>
      <c r="AX363" s="360"/>
      <c r="AY363" s="20"/>
      <c r="AZ363" s="20"/>
      <c r="BA363" s="20"/>
      <c r="BB363" s="20"/>
      <c r="BC363" s="20"/>
      <c r="BD363" s="20"/>
      <c r="BE363" s="20"/>
      <c r="BF363" s="20"/>
      <c r="BG363" s="20"/>
      <c r="BH363" s="78"/>
      <c r="BI363" s="318" t="s">
        <v>209</v>
      </c>
      <c r="BJ363" s="319">
        <v>0.17599999999999999</v>
      </c>
      <c r="BK363" s="78"/>
      <c r="BL363" s="20"/>
      <c r="BM363" s="20"/>
      <c r="BN363" s="78"/>
      <c r="BO363" s="318" t="s">
        <v>209</v>
      </c>
      <c r="BP363" s="319">
        <v>0.17599999999999999</v>
      </c>
      <c r="BQ363" s="78"/>
      <c r="BR363" s="318"/>
      <c r="BS363" s="319"/>
      <c r="BT363" s="78"/>
      <c r="BU363" s="311"/>
      <c r="BV363" s="311"/>
      <c r="BW363" s="78"/>
      <c r="BX363" s="318"/>
      <c r="BY363" s="319"/>
      <c r="BZ363" s="78"/>
      <c r="CA363" s="311"/>
      <c r="CB363" s="311"/>
      <c r="CC363" s="78"/>
      <c r="CD363" s="318"/>
      <c r="CE363" s="319"/>
    </row>
    <row r="364" spans="18:83" ht="6" customHeight="1" x14ac:dyDescent="0.25">
      <c r="R364" s="260"/>
      <c r="S364" s="261"/>
      <c r="T364" s="262"/>
      <c r="AA364" s="20"/>
      <c r="AB364" s="20"/>
      <c r="AC364" s="20"/>
      <c r="AD364" s="78"/>
      <c r="AE364" s="78"/>
      <c r="AF364" s="78"/>
      <c r="AG364" s="318"/>
      <c r="AH364" s="318" t="s">
        <v>136</v>
      </c>
      <c r="AI364" s="318" t="s">
        <v>234</v>
      </c>
      <c r="AJ364" s="78"/>
      <c r="AK364" s="78"/>
      <c r="AL364" s="78"/>
      <c r="AM364" s="78"/>
      <c r="AN364" s="318" t="s">
        <v>42</v>
      </c>
      <c r="AO364" s="319" t="s">
        <v>42</v>
      </c>
      <c r="AP364" s="78"/>
      <c r="AQ364" s="78"/>
      <c r="AR364" s="78"/>
      <c r="AS364" s="358"/>
      <c r="AT364" s="358"/>
      <c r="AU364" s="358"/>
      <c r="AV364" s="358"/>
      <c r="AW364" s="360"/>
      <c r="AX364" s="360"/>
      <c r="AY364" s="20"/>
      <c r="AZ364" s="20"/>
      <c r="BA364" s="20"/>
      <c r="BB364" s="20"/>
      <c r="BC364" s="20"/>
      <c r="BD364" s="20"/>
      <c r="BE364" s="20"/>
      <c r="BF364" s="20"/>
      <c r="BG364" s="20"/>
      <c r="BH364" s="78"/>
      <c r="BI364" s="318" t="s">
        <v>42</v>
      </c>
      <c r="BJ364" s="319" t="s">
        <v>42</v>
      </c>
      <c r="BK364" s="78"/>
      <c r="BL364" s="20"/>
      <c r="BM364" s="20"/>
      <c r="BN364" s="78"/>
      <c r="BO364" s="318" t="s">
        <v>42</v>
      </c>
      <c r="BP364" s="319" t="s">
        <v>42</v>
      </c>
      <c r="BQ364" s="78"/>
      <c r="BR364" s="318"/>
      <c r="BS364" s="319"/>
      <c r="BT364" s="78"/>
      <c r="BU364" s="311"/>
      <c r="BV364" s="311"/>
      <c r="BW364" s="78"/>
      <c r="BX364" s="318"/>
      <c r="BY364" s="319"/>
      <c r="BZ364" s="78"/>
      <c r="CA364" s="311"/>
      <c r="CB364" s="311"/>
      <c r="CC364" s="78"/>
      <c r="CD364" s="318"/>
      <c r="CE364" s="319"/>
    </row>
    <row r="365" spans="18:83" ht="6" customHeight="1" x14ac:dyDescent="0.25">
      <c r="R365" s="260"/>
      <c r="S365" s="261"/>
      <c r="T365" s="262"/>
      <c r="AA365" s="20"/>
      <c r="AB365" s="20"/>
      <c r="AC365" s="20"/>
      <c r="AD365" s="78"/>
      <c r="AE365" s="78"/>
      <c r="AF365" s="78"/>
      <c r="AG365" s="318"/>
      <c r="AH365" s="318" t="s">
        <v>57</v>
      </c>
      <c r="AI365" s="318" t="s">
        <v>9</v>
      </c>
      <c r="AJ365" s="78"/>
      <c r="AK365" s="78"/>
      <c r="AL365" s="78"/>
      <c r="AM365" s="78"/>
      <c r="AN365" s="318" t="s">
        <v>57</v>
      </c>
      <c r="AO365" s="319" t="s">
        <v>173</v>
      </c>
      <c r="AP365" s="78"/>
      <c r="AQ365" s="78"/>
      <c r="AR365" s="78"/>
      <c r="AS365" s="358"/>
      <c r="AT365" s="358"/>
      <c r="AU365" s="358"/>
      <c r="AV365" s="358"/>
      <c r="AW365" s="360"/>
      <c r="AX365" s="360"/>
      <c r="AY365" s="20"/>
      <c r="AZ365" s="20"/>
      <c r="BA365" s="20"/>
      <c r="BB365" s="20"/>
      <c r="BC365" s="20"/>
      <c r="BD365" s="20"/>
      <c r="BE365" s="20"/>
      <c r="BF365" s="20"/>
      <c r="BG365" s="20"/>
      <c r="BH365" s="78"/>
      <c r="BI365" s="318" t="s">
        <v>57</v>
      </c>
      <c r="BJ365" s="319" t="s">
        <v>173</v>
      </c>
      <c r="BK365" s="78"/>
      <c r="BL365" s="20"/>
      <c r="BM365" s="20"/>
      <c r="BN365" s="78"/>
      <c r="BO365" s="318" t="s">
        <v>57</v>
      </c>
      <c r="BP365" s="319" t="s">
        <v>173</v>
      </c>
      <c r="BQ365" s="78"/>
      <c r="BR365" s="318"/>
      <c r="BS365" s="319"/>
      <c r="BT365" s="78"/>
      <c r="BU365" s="311"/>
      <c r="BV365" s="311"/>
      <c r="BW365" s="78"/>
      <c r="BX365" s="318"/>
      <c r="BY365" s="319"/>
      <c r="BZ365" s="78"/>
      <c r="CA365" s="311"/>
      <c r="CB365" s="311"/>
      <c r="CC365" s="78"/>
      <c r="CD365" s="318"/>
      <c r="CE365" s="319"/>
    </row>
    <row r="366" spans="18:83" ht="6" customHeight="1" x14ac:dyDescent="0.25">
      <c r="R366" s="260"/>
      <c r="S366" s="261"/>
      <c r="T366" s="262"/>
      <c r="AA366" s="20"/>
      <c r="AB366" s="20"/>
      <c r="AC366" s="20"/>
      <c r="AD366" s="78"/>
      <c r="AE366" s="78"/>
      <c r="AF366" s="78"/>
      <c r="AG366" s="318"/>
      <c r="AH366" s="318" t="s">
        <v>59</v>
      </c>
      <c r="AI366" s="318" t="s">
        <v>91</v>
      </c>
      <c r="AJ366" s="78"/>
      <c r="AK366" s="78"/>
      <c r="AL366" s="78"/>
      <c r="AM366" s="78"/>
      <c r="AN366" s="318" t="s">
        <v>59</v>
      </c>
      <c r="AO366" s="319" t="s">
        <v>91</v>
      </c>
      <c r="AP366" s="78"/>
      <c r="AQ366" s="78"/>
      <c r="AR366" s="78"/>
      <c r="AS366" s="358"/>
      <c r="AT366" s="358"/>
      <c r="AU366" s="358"/>
      <c r="AV366" s="358"/>
      <c r="AW366" s="360"/>
      <c r="AX366" s="360"/>
      <c r="AY366" s="20"/>
      <c r="AZ366" s="20"/>
      <c r="BA366" s="20"/>
      <c r="BB366" s="20"/>
      <c r="BC366" s="20"/>
      <c r="BD366" s="20"/>
      <c r="BE366" s="20"/>
      <c r="BF366" s="20"/>
      <c r="BG366" s="20"/>
      <c r="BH366" s="78"/>
      <c r="BI366" s="318" t="s">
        <v>59</v>
      </c>
      <c r="BJ366" s="319" t="s">
        <v>91</v>
      </c>
      <c r="BK366" s="78"/>
      <c r="BL366" s="20"/>
      <c r="BM366" s="20"/>
      <c r="BN366" s="78"/>
      <c r="BO366" s="318" t="s">
        <v>59</v>
      </c>
      <c r="BP366" s="319" t="s">
        <v>91</v>
      </c>
      <c r="BQ366" s="78"/>
      <c r="BR366" s="318"/>
      <c r="BS366" s="319"/>
      <c r="BT366" s="78"/>
      <c r="BU366" s="311"/>
      <c r="BV366" s="311"/>
      <c r="BW366" s="78"/>
      <c r="BX366" s="318"/>
      <c r="BY366" s="319"/>
      <c r="BZ366" s="78"/>
      <c r="CA366" s="311"/>
      <c r="CB366" s="311"/>
      <c r="CC366" s="78"/>
      <c r="CD366" s="318"/>
      <c r="CE366" s="319"/>
    </row>
    <row r="367" spans="18:83" ht="6" customHeight="1" x14ac:dyDescent="0.25">
      <c r="AA367" s="20"/>
      <c r="AB367" s="20"/>
      <c r="AC367" s="20"/>
      <c r="AG367" s="318"/>
      <c r="AH367" s="318" t="s">
        <v>37</v>
      </c>
      <c r="AI367" s="320" t="s">
        <v>235</v>
      </c>
      <c r="AT367" s="358"/>
      <c r="AU367" s="358"/>
      <c r="AW367" s="360"/>
      <c r="AX367" s="360"/>
      <c r="AY367" s="20"/>
      <c r="AZ367" s="20"/>
      <c r="BA367" s="20"/>
      <c r="BB367" s="20"/>
      <c r="BC367" s="20"/>
      <c r="BD367" s="20"/>
      <c r="BE367" s="20"/>
      <c r="BF367" s="20"/>
      <c r="BG367" s="20"/>
      <c r="BU367" s="311"/>
      <c r="BV367" s="311"/>
      <c r="CA367" s="311"/>
      <c r="CB367" s="311"/>
    </row>
    <row r="368" spans="18:83" ht="6" customHeight="1" x14ac:dyDescent="0.25">
      <c r="AA368" s="20"/>
      <c r="AB368" s="20"/>
      <c r="AC368" s="20"/>
      <c r="AG368" s="318"/>
      <c r="AH368" s="318" t="s">
        <v>236</v>
      </c>
      <c r="AI368" s="320"/>
      <c r="AT368" s="358"/>
      <c r="AU368" s="358"/>
      <c r="AW368" s="360"/>
      <c r="AX368" s="360"/>
      <c r="AY368" s="20"/>
      <c r="AZ368" s="20"/>
      <c r="BA368" s="20"/>
      <c r="BB368" s="20"/>
      <c r="BC368" s="20"/>
      <c r="BD368" s="20"/>
      <c r="BE368" s="20"/>
      <c r="BF368" s="20"/>
      <c r="BG368" s="20"/>
      <c r="BU368" s="311"/>
      <c r="BV368" s="311"/>
      <c r="CA368" s="311"/>
      <c r="CB368" s="311"/>
    </row>
    <row r="369" spans="27:80" ht="6" customHeight="1" x14ac:dyDescent="0.25">
      <c r="AA369" s="20"/>
      <c r="AB369" s="20"/>
      <c r="AC369" s="20"/>
      <c r="AG369" s="318"/>
      <c r="AH369" s="318" t="s">
        <v>237</v>
      </c>
      <c r="AI369" s="320"/>
      <c r="AT369" s="358"/>
      <c r="AU369" s="358"/>
      <c r="AW369" s="360"/>
      <c r="AX369" s="360"/>
      <c r="AY369" s="20"/>
      <c r="AZ369" s="20"/>
      <c r="BA369" s="20"/>
      <c r="BB369" s="20"/>
      <c r="BC369" s="20"/>
      <c r="BD369" s="20"/>
      <c r="BE369" s="20"/>
      <c r="BF369" s="20"/>
      <c r="BG369" s="20"/>
      <c r="BU369" s="311"/>
      <c r="BV369" s="311"/>
      <c r="CA369" s="311"/>
      <c r="CB369" s="311"/>
    </row>
    <row r="370" spans="27:80" ht="6" customHeight="1" x14ac:dyDescent="0.25">
      <c r="AA370" s="20"/>
      <c r="AB370" s="20"/>
      <c r="AC370" s="20"/>
      <c r="AG370" s="318"/>
      <c r="AH370" s="318"/>
      <c r="AI370" s="320"/>
      <c r="AT370" s="358"/>
      <c r="AU370" s="358"/>
      <c r="AW370" s="360"/>
      <c r="AX370" s="360"/>
      <c r="AY370" s="20"/>
      <c r="AZ370" s="20"/>
      <c r="BA370" s="20"/>
      <c r="BB370" s="20"/>
      <c r="BC370" s="20"/>
      <c r="BD370" s="20"/>
      <c r="BE370" s="20"/>
      <c r="BF370" s="20"/>
      <c r="BG370" s="20"/>
      <c r="BU370" s="311"/>
      <c r="BV370" s="311"/>
      <c r="CA370" s="311"/>
      <c r="CB370" s="311"/>
    </row>
    <row r="371" spans="27:80" ht="6" customHeight="1" x14ac:dyDescent="0.25">
      <c r="AA371" s="20"/>
      <c r="AB371" s="20"/>
      <c r="AC371" s="20"/>
      <c r="AG371" s="318"/>
      <c r="AH371" s="318"/>
      <c r="AI371" s="320"/>
      <c r="AT371" s="358"/>
      <c r="AU371" s="358"/>
      <c r="AW371" s="360"/>
      <c r="AX371" s="360"/>
      <c r="AY371" s="20"/>
      <c r="AZ371" s="20"/>
      <c r="BA371" s="20"/>
      <c r="BB371" s="20"/>
      <c r="BC371" s="20"/>
      <c r="BD371" s="20"/>
      <c r="BE371" s="20"/>
      <c r="BF371" s="20"/>
      <c r="BG371" s="20"/>
      <c r="BU371" s="311"/>
      <c r="BV371" s="311"/>
      <c r="CA371" s="311"/>
      <c r="CB371" s="311"/>
    </row>
    <row r="372" spans="27:80" ht="6" customHeight="1" x14ac:dyDescent="0.25">
      <c r="AA372" s="20"/>
      <c r="AB372" s="20"/>
      <c r="AC372" s="20"/>
      <c r="AG372" s="318"/>
      <c r="AH372" s="318"/>
      <c r="AI372" s="320"/>
      <c r="AT372" s="358"/>
      <c r="AU372" s="358"/>
      <c r="AW372" s="360"/>
      <c r="AX372" s="360"/>
      <c r="AY372" s="20"/>
      <c r="AZ372" s="20"/>
      <c r="BA372" s="20"/>
      <c r="BB372" s="20"/>
      <c r="BC372" s="20"/>
      <c r="BD372" s="20"/>
      <c r="BE372" s="20"/>
      <c r="BF372" s="20"/>
      <c r="BG372" s="20"/>
      <c r="BU372" s="311"/>
      <c r="BV372" s="311"/>
      <c r="CA372" s="311"/>
      <c r="CB372" s="311"/>
    </row>
    <row r="373" spans="27:80" ht="6" customHeight="1" x14ac:dyDescent="0.25">
      <c r="AA373" s="20"/>
      <c r="AB373" s="20"/>
      <c r="AC373" s="20"/>
      <c r="AG373" s="318"/>
      <c r="AH373" s="318"/>
      <c r="AI373" s="320"/>
      <c r="AT373" s="358"/>
      <c r="AU373" s="358"/>
      <c r="AW373" s="360"/>
      <c r="AX373" s="360"/>
      <c r="AY373" s="20"/>
      <c r="AZ373" s="20"/>
      <c r="BA373" s="20"/>
      <c r="BB373" s="20"/>
      <c r="BC373" s="20"/>
      <c r="BD373" s="20"/>
      <c r="BE373" s="20"/>
      <c r="BF373" s="20"/>
      <c r="BG373" s="20"/>
      <c r="BU373" s="311"/>
      <c r="BV373" s="311"/>
      <c r="CA373" s="311"/>
      <c r="CB373" s="311"/>
    </row>
    <row r="374" spans="27:80" ht="6" customHeight="1" x14ac:dyDescent="0.25">
      <c r="AA374" s="20"/>
      <c r="AB374" s="20"/>
      <c r="AC374" s="20"/>
      <c r="AG374" s="318"/>
      <c r="AH374" s="318"/>
      <c r="AI374" s="320"/>
      <c r="AT374" s="358"/>
      <c r="AU374" s="358"/>
      <c r="AW374" s="360"/>
      <c r="AX374" s="360"/>
      <c r="AY374" s="20"/>
      <c r="AZ374" s="20"/>
      <c r="BA374" s="20"/>
      <c r="BB374" s="20"/>
      <c r="BC374" s="20"/>
      <c r="BD374" s="20"/>
      <c r="BE374" s="20"/>
      <c r="BF374" s="20"/>
      <c r="BG374" s="20"/>
      <c r="BU374" s="311"/>
      <c r="BV374" s="311"/>
      <c r="CA374" s="311"/>
      <c r="CB374" s="311"/>
    </row>
    <row r="375" spans="27:80" ht="6" customHeight="1" x14ac:dyDescent="0.25">
      <c r="AA375" s="20"/>
      <c r="AB375" s="20"/>
      <c r="AC375" s="20"/>
      <c r="AG375" s="318"/>
      <c r="AH375" s="318"/>
      <c r="AI375" s="320"/>
      <c r="AT375" s="358"/>
      <c r="AU375" s="358"/>
      <c r="AW375" s="360"/>
      <c r="AX375" s="360"/>
      <c r="AY375" s="20"/>
      <c r="AZ375" s="20"/>
      <c r="BA375" s="20"/>
      <c r="BB375" s="20"/>
      <c r="BC375" s="20"/>
      <c r="BD375" s="20"/>
      <c r="BE375" s="20"/>
      <c r="BF375" s="20"/>
      <c r="BG375" s="20"/>
      <c r="BU375" s="311"/>
      <c r="BV375" s="311"/>
      <c r="CA375" s="311"/>
      <c r="CB375" s="311"/>
    </row>
    <row r="376" spans="27:80" ht="6" customHeight="1" x14ac:dyDescent="0.25">
      <c r="AA376" s="20"/>
      <c r="AB376" s="20"/>
      <c r="AC376" s="20"/>
      <c r="AG376" s="318"/>
      <c r="AH376" s="318"/>
      <c r="AI376" s="320"/>
      <c r="AT376" s="358"/>
      <c r="AU376" s="358"/>
      <c r="AW376" s="360"/>
      <c r="AX376" s="360"/>
      <c r="AY376" s="20"/>
      <c r="AZ376" s="20"/>
      <c r="BA376" s="20"/>
      <c r="BB376" s="20"/>
      <c r="BC376" s="20"/>
      <c r="BD376" s="20"/>
      <c r="BE376" s="20"/>
      <c r="BF376" s="20"/>
      <c r="BG376" s="20"/>
      <c r="BU376" s="311"/>
      <c r="BV376" s="311"/>
      <c r="CA376" s="311"/>
      <c r="CB376" s="311"/>
    </row>
    <row r="377" spans="27:80" ht="6" customHeight="1" x14ac:dyDescent="0.25">
      <c r="AA377" s="20"/>
      <c r="AB377" s="20"/>
      <c r="AC377" s="20"/>
      <c r="AG377" s="318"/>
      <c r="AH377" s="318"/>
      <c r="AI377" s="320"/>
      <c r="AT377" s="358"/>
      <c r="AU377" s="358"/>
      <c r="AW377" s="360"/>
      <c r="AX377" s="360"/>
      <c r="AY377" s="20"/>
      <c r="AZ377" s="20"/>
      <c r="BA377" s="20"/>
      <c r="BB377" s="20"/>
      <c r="BC377" s="20"/>
      <c r="BD377" s="20"/>
      <c r="BE377" s="20"/>
      <c r="BF377" s="20"/>
      <c r="BG377" s="20"/>
      <c r="BU377" s="311"/>
      <c r="BV377" s="311"/>
      <c r="CA377" s="311"/>
      <c r="CB377" s="311"/>
    </row>
    <row r="378" spans="27:80" ht="6" customHeight="1" x14ac:dyDescent="0.25">
      <c r="AA378" s="20"/>
      <c r="AB378" s="20"/>
      <c r="AC378" s="20"/>
      <c r="AG378" s="318"/>
      <c r="AH378" s="318"/>
      <c r="AI378" s="320"/>
      <c r="AT378" s="358"/>
      <c r="AU378" s="358"/>
      <c r="AW378" s="360"/>
      <c r="AX378" s="360"/>
      <c r="AY378" s="20"/>
      <c r="AZ378" s="20"/>
      <c r="BA378" s="20"/>
      <c r="BB378" s="20"/>
      <c r="BC378" s="20"/>
      <c r="BD378" s="20"/>
      <c r="BE378" s="20"/>
      <c r="BF378" s="20"/>
      <c r="BG378" s="20"/>
      <c r="BU378" s="311"/>
      <c r="BV378" s="311"/>
      <c r="CA378" s="311"/>
      <c r="CB378" s="311"/>
    </row>
    <row r="379" spans="27:80" ht="6" customHeight="1" x14ac:dyDescent="0.25">
      <c r="AA379" s="20"/>
      <c r="AB379" s="20"/>
      <c r="AC379" s="20"/>
      <c r="AG379" s="318"/>
      <c r="AH379" s="318"/>
      <c r="AI379" s="320"/>
      <c r="AT379" s="358"/>
      <c r="AU379" s="358"/>
      <c r="AW379" s="360"/>
      <c r="AX379" s="360"/>
      <c r="AY379" s="20"/>
      <c r="AZ379" s="20"/>
      <c r="BA379" s="20"/>
      <c r="BB379" s="20"/>
      <c r="BC379" s="20"/>
      <c r="BD379" s="20"/>
      <c r="BE379" s="20"/>
      <c r="BF379" s="20"/>
      <c r="BG379" s="20"/>
      <c r="BU379" s="311"/>
      <c r="BV379" s="311"/>
      <c r="CA379" s="311"/>
      <c r="CB379" s="311"/>
    </row>
    <row r="380" spans="27:80" ht="6" customHeight="1" x14ac:dyDescent="0.25">
      <c r="AA380" s="20"/>
      <c r="AB380" s="20"/>
      <c r="AC380" s="20"/>
      <c r="AG380" s="318"/>
      <c r="AH380" s="318"/>
      <c r="AI380" s="320"/>
      <c r="AT380" s="358"/>
      <c r="AU380" s="358"/>
      <c r="AW380" s="360"/>
      <c r="AX380" s="360"/>
      <c r="AY380" s="20"/>
      <c r="AZ380" s="20"/>
      <c r="BA380" s="20"/>
      <c r="BB380" s="20"/>
      <c r="BC380" s="20"/>
      <c r="BD380" s="20"/>
      <c r="BE380" s="20"/>
      <c r="BF380" s="20"/>
      <c r="BG380" s="20"/>
      <c r="BU380" s="311"/>
      <c r="BV380" s="311"/>
      <c r="CA380" s="311"/>
      <c r="CB380" s="311"/>
    </row>
    <row r="381" spans="27:80" ht="6" customHeight="1" x14ac:dyDescent="0.25">
      <c r="AA381" s="20"/>
      <c r="AB381" s="20"/>
      <c r="AC381" s="20"/>
      <c r="AG381" s="318"/>
      <c r="AH381" s="318"/>
      <c r="AI381" s="320"/>
      <c r="AT381" s="358"/>
      <c r="AU381" s="358"/>
      <c r="AW381" s="360"/>
      <c r="AX381" s="360"/>
      <c r="AY381" s="20"/>
      <c r="AZ381" s="20"/>
      <c r="BA381" s="20"/>
      <c r="BB381" s="20"/>
      <c r="BC381" s="20"/>
      <c r="BD381" s="20"/>
      <c r="BE381" s="20"/>
      <c r="BF381" s="20"/>
      <c r="BG381" s="20"/>
      <c r="BU381" s="311"/>
      <c r="BV381" s="311"/>
      <c r="CA381" s="311"/>
      <c r="CB381" s="311"/>
    </row>
    <row r="382" spans="27:80" ht="6" customHeight="1" x14ac:dyDescent="0.25">
      <c r="AA382" s="20"/>
      <c r="AB382" s="20"/>
      <c r="AC382" s="20"/>
      <c r="AG382" s="318"/>
      <c r="AH382" s="318"/>
      <c r="AI382" s="320"/>
      <c r="AT382" s="358"/>
      <c r="AU382" s="358"/>
      <c r="AW382" s="360"/>
      <c r="AX382" s="360"/>
      <c r="AY382" s="20"/>
      <c r="AZ382" s="20"/>
      <c r="BA382" s="20"/>
      <c r="BB382" s="20"/>
      <c r="BC382" s="20"/>
      <c r="BD382" s="20"/>
      <c r="BE382" s="20"/>
      <c r="BF382" s="20"/>
      <c r="BG382" s="20"/>
      <c r="BU382" s="311"/>
      <c r="BV382" s="311"/>
      <c r="CA382" s="311"/>
      <c r="CB382" s="311"/>
    </row>
    <row r="383" spans="27:80" ht="6" customHeight="1" x14ac:dyDescent="0.25">
      <c r="AA383" s="20"/>
      <c r="AB383" s="20"/>
      <c r="AC383" s="20"/>
      <c r="AG383" s="318"/>
      <c r="AH383" s="318"/>
      <c r="AI383" s="320"/>
      <c r="AT383" s="358"/>
      <c r="AU383" s="358"/>
      <c r="AW383" s="360"/>
      <c r="AX383" s="360"/>
      <c r="AY383" s="20"/>
      <c r="AZ383" s="20"/>
      <c r="BA383" s="20"/>
      <c r="BB383" s="20"/>
      <c r="BC383" s="20"/>
      <c r="BD383" s="20"/>
      <c r="BE383" s="20"/>
      <c r="BF383" s="20"/>
      <c r="BG383" s="20"/>
      <c r="BU383" s="311"/>
      <c r="BV383" s="311"/>
      <c r="CA383" s="311"/>
      <c r="CB383" s="311"/>
    </row>
    <row r="384" spans="27:80" ht="6" customHeight="1" x14ac:dyDescent="0.25">
      <c r="AA384" s="20"/>
      <c r="AB384" s="20"/>
      <c r="AC384" s="20"/>
      <c r="AG384" s="318"/>
      <c r="AH384" s="318"/>
      <c r="AI384" s="320"/>
      <c r="AT384" s="358"/>
      <c r="AU384" s="358"/>
      <c r="AW384" s="360"/>
      <c r="AX384" s="360"/>
      <c r="AY384" s="20"/>
      <c r="AZ384" s="20"/>
      <c r="BA384" s="20"/>
      <c r="BB384" s="20"/>
      <c r="BC384" s="20"/>
      <c r="BD384" s="20"/>
      <c r="BE384" s="20"/>
      <c r="BF384" s="20"/>
      <c r="BG384" s="20"/>
      <c r="BU384" s="311"/>
      <c r="BV384" s="311"/>
      <c r="CA384" s="311"/>
      <c r="CB384" s="311"/>
    </row>
    <row r="385" spans="27:80" ht="6" customHeight="1" x14ac:dyDescent="0.25">
      <c r="AA385" s="20"/>
      <c r="AB385" s="20"/>
      <c r="AC385" s="20"/>
      <c r="AG385" s="318"/>
      <c r="AH385" s="318"/>
      <c r="AI385" s="320"/>
      <c r="AT385" s="358"/>
      <c r="AU385" s="358"/>
      <c r="AW385" s="360"/>
      <c r="AX385" s="360"/>
      <c r="AY385" s="20"/>
      <c r="AZ385" s="20"/>
      <c r="BA385" s="20"/>
      <c r="BB385" s="20"/>
      <c r="BC385" s="20"/>
      <c r="BD385" s="20"/>
      <c r="BE385" s="20"/>
      <c r="BF385" s="20"/>
      <c r="BG385" s="20"/>
      <c r="BU385" s="311"/>
      <c r="BV385" s="311"/>
      <c r="CA385" s="311"/>
      <c r="CB385" s="311"/>
    </row>
    <row r="386" spans="27:80" ht="6" customHeight="1" x14ac:dyDescent="0.25">
      <c r="AA386" s="20"/>
      <c r="AB386" s="20"/>
      <c r="AC386" s="20"/>
      <c r="AG386" s="318"/>
      <c r="AH386" s="318"/>
      <c r="AI386" s="320"/>
      <c r="AT386" s="358"/>
      <c r="AU386" s="358"/>
      <c r="AW386" s="360"/>
      <c r="AX386" s="360"/>
      <c r="AY386" s="20"/>
      <c r="AZ386" s="20"/>
      <c r="BA386" s="20"/>
      <c r="BB386" s="20"/>
      <c r="BC386" s="20"/>
      <c r="BD386" s="20"/>
      <c r="BE386" s="20"/>
      <c r="BF386" s="20"/>
      <c r="BG386" s="20"/>
      <c r="BU386" s="311"/>
      <c r="BV386" s="311"/>
      <c r="CA386" s="311"/>
      <c r="CB386" s="311"/>
    </row>
    <row r="387" spans="27:80" ht="6" customHeight="1" x14ac:dyDescent="0.25">
      <c r="AG387" s="318"/>
      <c r="AH387" s="318"/>
      <c r="AI387" s="320"/>
      <c r="AT387" s="358"/>
      <c r="AU387" s="358"/>
      <c r="AW387" s="360"/>
      <c r="AX387" s="360"/>
      <c r="AY387" s="20"/>
      <c r="AZ387" s="20"/>
      <c r="BA387" s="20"/>
      <c r="BB387" s="20"/>
      <c r="BC387" s="20"/>
      <c r="BD387" s="20"/>
      <c r="BE387" s="20"/>
      <c r="BF387" s="20"/>
      <c r="BG387" s="20"/>
      <c r="BU387" s="311"/>
      <c r="BV387" s="311"/>
      <c r="CA387" s="311"/>
      <c r="CB387" s="311"/>
    </row>
    <row r="388" spans="27:80" ht="6" customHeight="1" x14ac:dyDescent="0.25">
      <c r="AG388" s="318"/>
      <c r="AH388" s="318"/>
      <c r="AI388" s="320"/>
      <c r="AT388" s="358"/>
      <c r="AU388" s="358"/>
      <c r="AW388" s="360"/>
      <c r="AX388" s="360"/>
      <c r="AY388" s="20"/>
      <c r="AZ388" s="20"/>
      <c r="BA388" s="20"/>
      <c r="BB388" s="20"/>
      <c r="BC388" s="20"/>
      <c r="BD388" s="20"/>
      <c r="BE388" s="20"/>
      <c r="BF388" s="20"/>
      <c r="BG388" s="20"/>
      <c r="BU388" s="311"/>
      <c r="BV388" s="311"/>
      <c r="CA388" s="311"/>
      <c r="CB388" s="311"/>
    </row>
    <row r="389" spans="27:80" ht="6" customHeight="1" x14ac:dyDescent="0.25">
      <c r="AG389" s="318"/>
      <c r="AH389" s="318"/>
      <c r="AI389" s="320"/>
      <c r="AT389" s="358"/>
      <c r="AU389" s="358"/>
      <c r="AW389" s="360"/>
      <c r="AX389" s="360"/>
      <c r="AY389" s="20"/>
      <c r="AZ389" s="20"/>
      <c r="BA389" s="20"/>
      <c r="BB389" s="20"/>
      <c r="BC389" s="20"/>
      <c r="BD389" s="20"/>
      <c r="BE389" s="20"/>
      <c r="BF389" s="20"/>
      <c r="BG389" s="20"/>
      <c r="BU389" s="311"/>
      <c r="BV389" s="311"/>
      <c r="CA389" s="311"/>
      <c r="CB389" s="311"/>
    </row>
    <row r="390" spans="27:80" ht="6" customHeight="1" x14ac:dyDescent="0.25">
      <c r="AG390" s="318"/>
      <c r="AH390" s="318"/>
      <c r="AI390" s="320"/>
      <c r="AT390" s="358"/>
      <c r="AU390" s="358"/>
      <c r="AW390" s="360"/>
      <c r="AX390" s="360"/>
      <c r="AY390" s="20"/>
      <c r="AZ390" s="20"/>
      <c r="BA390" s="20"/>
      <c r="BB390" s="20"/>
      <c r="BC390" s="20"/>
      <c r="BD390" s="20"/>
      <c r="BE390" s="20"/>
      <c r="BF390" s="20"/>
      <c r="BG390" s="20"/>
      <c r="BU390" s="311"/>
      <c r="BV390" s="311"/>
      <c r="CA390" s="311"/>
      <c r="CB390" s="311"/>
    </row>
    <row r="391" spans="27:80" ht="6" customHeight="1" x14ac:dyDescent="0.25">
      <c r="AG391" s="318"/>
      <c r="AH391" s="318"/>
      <c r="AI391" s="320"/>
      <c r="AT391" s="358"/>
      <c r="AU391" s="358"/>
      <c r="AW391" s="360"/>
      <c r="AX391" s="360"/>
      <c r="AY391" s="20"/>
      <c r="AZ391" s="20"/>
      <c r="BA391" s="20"/>
      <c r="BB391" s="20"/>
      <c r="BC391" s="20"/>
      <c r="BD391" s="20"/>
      <c r="BE391" s="20"/>
      <c r="BF391" s="20"/>
      <c r="BG391" s="20"/>
      <c r="BU391" s="311"/>
      <c r="BV391" s="311"/>
      <c r="CA391" s="311"/>
      <c r="CB391" s="311"/>
    </row>
    <row r="392" spans="27:80" ht="6" customHeight="1" x14ac:dyDescent="0.25">
      <c r="AG392" s="318"/>
      <c r="AH392" s="318"/>
      <c r="AI392" s="320"/>
      <c r="AT392" s="358"/>
      <c r="AU392" s="358"/>
      <c r="AW392" s="360"/>
      <c r="AX392" s="360"/>
      <c r="AY392" s="20"/>
      <c r="AZ392" s="20"/>
      <c r="BA392" s="20"/>
      <c r="BB392" s="20"/>
      <c r="BC392" s="20"/>
      <c r="BD392" s="20"/>
      <c r="BE392" s="20"/>
      <c r="BF392" s="20"/>
      <c r="BG392" s="20"/>
      <c r="BU392" s="311"/>
      <c r="BV392" s="311"/>
      <c r="CA392" s="311"/>
      <c r="CB392" s="311"/>
    </row>
    <row r="393" spans="27:80" ht="6" customHeight="1" x14ac:dyDescent="0.25">
      <c r="AG393" s="318"/>
      <c r="AH393" s="318"/>
      <c r="AI393" s="320"/>
      <c r="AT393" s="358"/>
      <c r="AU393" s="358"/>
      <c r="AW393" s="360"/>
      <c r="AX393" s="360"/>
      <c r="AY393" s="20"/>
      <c r="AZ393" s="20"/>
      <c r="BA393" s="20"/>
      <c r="BB393" s="20"/>
      <c r="BC393" s="20"/>
      <c r="BD393" s="20"/>
      <c r="BE393" s="20"/>
      <c r="BF393" s="20"/>
      <c r="BG393" s="20"/>
      <c r="BU393" s="311"/>
      <c r="BV393" s="311"/>
      <c r="CA393" s="311"/>
      <c r="CB393" s="311"/>
    </row>
    <row r="394" spans="27:80" ht="6" customHeight="1" x14ac:dyDescent="0.25">
      <c r="AG394" s="318"/>
      <c r="AH394" s="318"/>
      <c r="AI394" s="320"/>
      <c r="AT394" s="358"/>
      <c r="AU394" s="358"/>
      <c r="AW394" s="360"/>
      <c r="AX394" s="360"/>
      <c r="AY394" s="20"/>
      <c r="AZ394" s="20"/>
      <c r="BA394" s="20"/>
      <c r="BB394" s="20"/>
      <c r="BC394" s="20"/>
      <c r="BD394" s="20"/>
      <c r="BE394" s="20"/>
      <c r="BF394" s="20"/>
      <c r="BG394" s="20"/>
      <c r="BU394" s="311"/>
      <c r="BV394" s="311"/>
      <c r="CA394" s="311"/>
      <c r="CB394" s="311"/>
    </row>
    <row r="395" spans="27:80" ht="6" customHeight="1" x14ac:dyDescent="0.25">
      <c r="AG395" s="318"/>
      <c r="AH395" s="318"/>
      <c r="AI395" s="320"/>
      <c r="AT395" s="358"/>
      <c r="AU395" s="358"/>
      <c r="AW395" s="360"/>
      <c r="AX395" s="360"/>
      <c r="AY395" s="20"/>
      <c r="AZ395" s="20"/>
      <c r="BA395" s="20"/>
      <c r="BB395" s="20"/>
      <c r="BC395" s="20"/>
      <c r="BD395" s="20"/>
      <c r="BE395" s="20"/>
      <c r="BF395" s="20"/>
      <c r="BG395" s="20"/>
      <c r="BU395" s="311"/>
      <c r="BV395" s="311"/>
      <c r="CA395" s="311"/>
      <c r="CB395" s="311"/>
    </row>
    <row r="396" spans="27:80" ht="6" customHeight="1" x14ac:dyDescent="0.25">
      <c r="AG396" s="318"/>
      <c r="AH396" s="318"/>
      <c r="AI396" s="320"/>
      <c r="AT396" s="358"/>
      <c r="AU396" s="358"/>
      <c r="AW396" s="360"/>
      <c r="AX396" s="360"/>
      <c r="AY396" s="20"/>
      <c r="AZ396" s="20"/>
      <c r="BA396" s="20"/>
      <c r="BB396" s="20"/>
      <c r="BC396" s="20"/>
      <c r="BD396" s="20"/>
      <c r="BE396" s="20"/>
      <c r="BF396" s="20"/>
      <c r="BG396" s="20"/>
      <c r="BU396" s="311"/>
      <c r="BV396" s="311"/>
      <c r="CA396" s="311"/>
      <c r="CB396" s="311"/>
    </row>
    <row r="397" spans="27:80" ht="6" customHeight="1" x14ac:dyDescent="0.25">
      <c r="AG397" s="318"/>
      <c r="AH397" s="318"/>
      <c r="AI397" s="320"/>
      <c r="AT397" s="358"/>
      <c r="AU397" s="358"/>
      <c r="AW397" s="360"/>
      <c r="AX397" s="360"/>
      <c r="AY397" s="20"/>
      <c r="AZ397" s="20"/>
      <c r="BA397" s="20"/>
      <c r="BB397" s="20"/>
      <c r="BC397" s="20"/>
      <c r="BD397" s="20"/>
      <c r="BE397" s="20"/>
      <c r="BF397" s="20"/>
      <c r="BG397" s="20"/>
      <c r="BU397" s="311"/>
      <c r="BV397" s="311"/>
      <c r="CA397" s="311"/>
      <c r="CB397" s="311"/>
    </row>
    <row r="398" spans="27:80" ht="6" customHeight="1" x14ac:dyDescent="0.25">
      <c r="AG398" s="318"/>
      <c r="AH398" s="318"/>
      <c r="AI398" s="320"/>
      <c r="AT398" s="358"/>
      <c r="AU398" s="358"/>
      <c r="AW398" s="360"/>
      <c r="AX398" s="360"/>
      <c r="AY398" s="20"/>
      <c r="AZ398" s="20"/>
      <c r="BA398" s="20"/>
      <c r="BB398" s="20"/>
      <c r="BC398" s="20"/>
      <c r="BD398" s="20"/>
      <c r="BE398" s="20"/>
      <c r="BF398" s="20"/>
      <c r="BG398" s="20"/>
      <c r="BU398" s="311"/>
      <c r="BV398" s="311"/>
      <c r="CA398" s="311"/>
      <c r="CB398" s="311"/>
    </row>
    <row r="399" spans="27:80" ht="6" customHeight="1" x14ac:dyDescent="0.25">
      <c r="AG399" s="318"/>
      <c r="AH399" s="318"/>
      <c r="AI399" s="320"/>
      <c r="AT399" s="358"/>
      <c r="AU399" s="358"/>
      <c r="AW399" s="360"/>
      <c r="AX399" s="360"/>
      <c r="AY399" s="20"/>
      <c r="AZ399" s="20"/>
      <c r="BA399" s="20"/>
      <c r="BB399" s="20"/>
      <c r="BC399" s="20"/>
      <c r="BD399" s="20"/>
      <c r="BE399" s="20"/>
      <c r="BF399" s="20"/>
      <c r="BG399" s="20"/>
      <c r="BU399" s="311"/>
      <c r="BV399" s="311"/>
      <c r="CA399" s="311"/>
      <c r="CB399" s="311"/>
    </row>
    <row r="400" spans="27:80" ht="6" customHeight="1" x14ac:dyDescent="0.25">
      <c r="AG400" s="318"/>
      <c r="AH400" s="318"/>
      <c r="AI400" s="320"/>
      <c r="AT400" s="358"/>
      <c r="AU400" s="358"/>
      <c r="AW400" s="360"/>
      <c r="AX400" s="360"/>
      <c r="AY400" s="20"/>
      <c r="AZ400" s="20"/>
      <c r="BA400" s="20"/>
      <c r="BB400" s="20"/>
      <c r="BC400" s="20"/>
      <c r="BD400" s="20"/>
      <c r="BE400" s="20"/>
      <c r="BF400" s="20"/>
      <c r="BG400" s="20"/>
      <c r="BU400" s="311"/>
      <c r="BV400" s="311"/>
      <c r="CA400" s="311"/>
      <c r="CB400" s="311"/>
    </row>
    <row r="401" spans="33:80" ht="6" customHeight="1" x14ac:dyDescent="0.25">
      <c r="AG401" s="318"/>
      <c r="AH401" s="318"/>
      <c r="AI401" s="320"/>
      <c r="AT401" s="358"/>
      <c r="AU401" s="358"/>
      <c r="AW401" s="360"/>
      <c r="AX401" s="360"/>
      <c r="AY401" s="20"/>
      <c r="AZ401" s="20"/>
      <c r="BA401" s="20"/>
      <c r="BB401" s="20"/>
      <c r="BC401" s="20"/>
      <c r="BD401" s="20"/>
      <c r="BE401" s="20"/>
      <c r="BF401" s="20"/>
      <c r="BG401" s="20"/>
      <c r="BU401" s="311"/>
      <c r="BV401" s="311"/>
      <c r="CA401" s="311"/>
      <c r="CB401" s="311"/>
    </row>
    <row r="402" spans="33:80" ht="6" customHeight="1" x14ac:dyDescent="0.25">
      <c r="AT402" s="358"/>
      <c r="AU402" s="358"/>
      <c r="AW402" s="360"/>
      <c r="AX402" s="360"/>
      <c r="AY402" s="20"/>
      <c r="AZ402" s="20"/>
      <c r="BA402" s="20"/>
      <c r="BB402" s="20"/>
      <c r="BC402" s="20"/>
      <c r="BD402" s="20"/>
      <c r="BE402" s="20"/>
      <c r="BF402" s="20"/>
      <c r="BG402" s="20"/>
      <c r="BU402" s="311"/>
      <c r="BV402" s="311"/>
      <c r="CA402" s="311"/>
      <c r="CB402" s="311"/>
    </row>
    <row r="403" spans="33:80" ht="6" customHeight="1" x14ac:dyDescent="0.25">
      <c r="AT403" s="358"/>
      <c r="AU403" s="358"/>
      <c r="AW403" s="360"/>
      <c r="AX403" s="360"/>
      <c r="AY403" s="20"/>
      <c r="AZ403" s="20"/>
      <c r="BA403" s="20"/>
      <c r="BB403" s="20"/>
      <c r="BC403" s="20"/>
      <c r="BD403" s="20"/>
      <c r="BE403" s="20"/>
      <c r="BF403" s="20"/>
      <c r="BG403" s="20"/>
      <c r="BU403" s="311"/>
      <c r="BV403" s="311"/>
      <c r="CA403" s="311"/>
      <c r="CB403" s="311"/>
    </row>
    <row r="404" spans="33:80" ht="6" customHeight="1" x14ac:dyDescent="0.25">
      <c r="AT404" s="358"/>
      <c r="AU404" s="358"/>
      <c r="AW404" s="360"/>
      <c r="AX404" s="360"/>
      <c r="AY404" s="20"/>
      <c r="AZ404" s="20"/>
      <c r="BA404" s="20"/>
      <c r="BB404" s="20"/>
      <c r="BC404" s="20"/>
      <c r="BD404" s="20"/>
      <c r="BE404" s="20"/>
      <c r="BF404" s="20"/>
      <c r="BG404" s="20"/>
      <c r="BU404" s="311"/>
      <c r="BV404" s="311"/>
      <c r="CA404" s="311"/>
      <c r="CB404" s="311"/>
    </row>
    <row r="405" spans="33:80" ht="6" customHeight="1" x14ac:dyDescent="0.25">
      <c r="AT405" s="358"/>
      <c r="AU405" s="358"/>
      <c r="AW405" s="360"/>
      <c r="AX405" s="360"/>
      <c r="AY405" s="20"/>
      <c r="AZ405" s="20"/>
      <c r="BA405" s="20"/>
      <c r="BB405" s="20"/>
      <c r="BC405" s="20"/>
      <c r="BD405" s="20"/>
      <c r="BE405" s="20"/>
      <c r="BF405" s="20"/>
      <c r="BG405" s="20"/>
      <c r="BU405" s="311"/>
      <c r="BV405" s="311"/>
      <c r="CA405" s="311"/>
      <c r="CB405" s="311"/>
    </row>
    <row r="406" spans="33:80" ht="6" customHeight="1" x14ac:dyDescent="0.25">
      <c r="AT406" s="358"/>
      <c r="AU406" s="358"/>
      <c r="AW406" s="360"/>
      <c r="AX406" s="360"/>
      <c r="AY406" s="20"/>
      <c r="AZ406" s="20"/>
      <c r="BA406" s="20"/>
      <c r="BB406" s="20"/>
      <c r="BC406" s="20"/>
      <c r="BD406" s="20"/>
      <c r="BE406" s="20"/>
      <c r="BF406" s="20"/>
      <c r="BG406" s="20"/>
      <c r="BU406" s="311"/>
      <c r="BV406" s="311"/>
      <c r="CA406" s="311"/>
      <c r="CB406" s="311"/>
    </row>
    <row r="407" spans="33:80" ht="6" customHeight="1" x14ac:dyDescent="0.25">
      <c r="AT407" s="358"/>
      <c r="AU407" s="358"/>
      <c r="AW407" s="360"/>
      <c r="AX407" s="360"/>
      <c r="AY407" s="20"/>
      <c r="AZ407" s="20"/>
      <c r="BA407" s="20"/>
      <c r="BB407" s="20"/>
      <c r="BC407" s="20"/>
      <c r="BD407" s="20"/>
      <c r="BE407" s="20"/>
      <c r="BF407" s="20"/>
      <c r="BG407" s="20"/>
      <c r="BU407" s="311"/>
      <c r="BV407" s="311"/>
      <c r="CA407" s="311"/>
      <c r="CB407" s="311"/>
    </row>
    <row r="408" spans="33:80" ht="6" customHeight="1" x14ac:dyDescent="0.25">
      <c r="AT408" s="358"/>
      <c r="AU408" s="358"/>
      <c r="AW408" s="360"/>
      <c r="AX408" s="360"/>
      <c r="AY408" s="20"/>
      <c r="AZ408" s="20"/>
      <c r="BA408" s="20"/>
      <c r="BB408" s="20"/>
      <c r="BC408" s="20"/>
      <c r="BD408" s="20"/>
      <c r="BE408" s="20"/>
      <c r="BF408" s="20"/>
      <c r="BG408" s="20"/>
      <c r="BU408" s="311"/>
      <c r="BV408" s="311"/>
      <c r="CA408" s="311"/>
      <c r="CB408" s="311"/>
    </row>
    <row r="409" spans="33:80" ht="6" customHeight="1" x14ac:dyDescent="0.25">
      <c r="AT409" s="358"/>
      <c r="AU409" s="358"/>
      <c r="AW409" s="360"/>
      <c r="AX409" s="360"/>
      <c r="AY409" s="20"/>
      <c r="AZ409" s="20"/>
      <c r="BA409" s="20"/>
      <c r="BB409" s="20"/>
      <c r="BC409" s="20"/>
      <c r="BD409" s="20"/>
      <c r="BE409" s="20"/>
      <c r="BF409" s="20"/>
      <c r="BG409" s="20"/>
      <c r="BU409" s="311"/>
      <c r="BV409" s="311"/>
      <c r="CA409" s="311"/>
      <c r="CB409" s="311"/>
    </row>
    <row r="410" spans="33:80" ht="6" customHeight="1" x14ac:dyDescent="0.25">
      <c r="AT410" s="358"/>
      <c r="AU410" s="358"/>
      <c r="AW410" s="360"/>
      <c r="AX410" s="360"/>
      <c r="AY410" s="20"/>
      <c r="AZ410" s="20"/>
      <c r="BA410" s="20"/>
      <c r="BB410" s="20"/>
      <c r="BC410" s="20"/>
      <c r="BD410" s="20"/>
      <c r="BE410" s="20"/>
      <c r="BF410" s="20"/>
      <c r="BG410" s="20"/>
      <c r="BU410" s="311"/>
      <c r="BV410" s="311"/>
      <c r="CA410" s="311"/>
      <c r="CB410" s="311"/>
    </row>
    <row r="411" spans="33:80" ht="6" customHeight="1" x14ac:dyDescent="0.25">
      <c r="AT411" s="358"/>
      <c r="AU411" s="358"/>
      <c r="AW411" s="360"/>
      <c r="AX411" s="360"/>
      <c r="AY411" s="20"/>
      <c r="AZ411" s="20"/>
      <c r="BA411" s="20"/>
      <c r="BB411" s="20"/>
      <c r="BC411" s="20"/>
      <c r="BD411" s="20"/>
      <c r="BE411" s="20"/>
      <c r="BF411" s="20"/>
      <c r="BG411" s="20"/>
      <c r="BU411" s="311"/>
      <c r="BV411" s="311"/>
      <c r="CA411" s="311"/>
      <c r="CB411" s="311"/>
    </row>
    <row r="412" spans="33:80" ht="6" customHeight="1" x14ac:dyDescent="0.25">
      <c r="AT412" s="358"/>
      <c r="AU412" s="358"/>
      <c r="AW412" s="360"/>
      <c r="AX412" s="360"/>
      <c r="AY412" s="20"/>
      <c r="AZ412" s="20"/>
      <c r="BA412" s="20"/>
      <c r="BB412" s="20"/>
      <c r="BC412" s="20"/>
      <c r="BD412" s="20"/>
      <c r="BE412" s="20"/>
      <c r="BF412" s="20"/>
      <c r="BG412" s="20"/>
      <c r="BU412" s="311"/>
      <c r="BV412" s="311"/>
      <c r="CA412" s="311"/>
      <c r="CB412" s="311"/>
    </row>
    <row r="413" spans="33:80" ht="6" customHeight="1" x14ac:dyDescent="0.25">
      <c r="AT413" s="358"/>
      <c r="AU413" s="358"/>
      <c r="AW413" s="360"/>
      <c r="AX413" s="360"/>
      <c r="AY413" s="20"/>
      <c r="AZ413" s="20"/>
      <c r="BA413" s="20"/>
      <c r="BB413" s="20"/>
      <c r="BC413" s="20"/>
      <c r="BD413" s="20"/>
      <c r="BE413" s="20"/>
      <c r="BF413" s="20"/>
      <c r="BG413" s="20"/>
      <c r="BU413" s="311"/>
      <c r="BV413" s="311"/>
      <c r="CA413" s="311"/>
      <c r="CB413" s="311"/>
    </row>
    <row r="414" spans="33:80" ht="6" customHeight="1" x14ac:dyDescent="0.25">
      <c r="AT414" s="358"/>
      <c r="AU414" s="358"/>
      <c r="AW414" s="360"/>
      <c r="AX414" s="360"/>
      <c r="AY414" s="20"/>
      <c r="AZ414" s="20"/>
      <c r="BA414" s="20"/>
      <c r="BB414" s="20"/>
      <c r="BC414" s="20"/>
      <c r="BD414" s="20"/>
      <c r="BE414" s="20"/>
      <c r="BF414" s="20"/>
      <c r="BG414" s="20"/>
      <c r="BU414" s="311"/>
      <c r="BV414" s="311"/>
      <c r="CA414" s="311"/>
      <c r="CB414" s="311"/>
    </row>
    <row r="415" spans="33:80" ht="6" customHeight="1" x14ac:dyDescent="0.25">
      <c r="AT415" s="358"/>
      <c r="AU415" s="358"/>
      <c r="AW415" s="360"/>
      <c r="AX415" s="360"/>
      <c r="AY415" s="20"/>
      <c r="AZ415" s="20"/>
      <c r="BA415" s="20"/>
      <c r="BB415" s="20"/>
      <c r="BC415" s="20"/>
      <c r="BD415" s="20"/>
      <c r="BE415" s="20"/>
      <c r="BF415" s="20"/>
      <c r="BG415" s="20"/>
      <c r="BU415" s="311"/>
      <c r="BV415" s="311"/>
      <c r="CA415" s="311"/>
      <c r="CB415" s="311"/>
    </row>
    <row r="416" spans="33:80" ht="6" customHeight="1" x14ac:dyDescent="0.25">
      <c r="AT416" s="358"/>
      <c r="AU416" s="358"/>
      <c r="AW416" s="360"/>
      <c r="AX416" s="360"/>
      <c r="AY416" s="20"/>
      <c r="AZ416" s="20"/>
      <c r="BA416" s="20"/>
      <c r="BB416" s="20"/>
      <c r="BC416" s="20"/>
      <c r="BD416" s="20"/>
      <c r="BE416" s="20"/>
      <c r="BF416" s="20"/>
      <c r="BG416" s="20"/>
      <c r="BU416" s="311"/>
      <c r="BV416" s="311"/>
      <c r="CA416" s="311"/>
      <c r="CB416" s="311"/>
    </row>
    <row r="417" spans="46:80" ht="6" customHeight="1" x14ac:dyDescent="0.25">
      <c r="AT417" s="358"/>
      <c r="AU417" s="358"/>
      <c r="AW417" s="360"/>
      <c r="AX417" s="360"/>
      <c r="AY417" s="20"/>
      <c r="AZ417" s="20"/>
      <c r="BA417" s="20"/>
      <c r="BB417" s="20"/>
      <c r="BC417" s="20"/>
      <c r="BD417" s="20"/>
      <c r="BE417" s="20"/>
      <c r="BF417" s="20"/>
      <c r="BG417" s="20"/>
      <c r="BU417" s="311"/>
      <c r="BV417" s="311"/>
      <c r="CA417" s="311"/>
      <c r="CB417" s="311"/>
    </row>
    <row r="418" spans="46:80" ht="6" customHeight="1" x14ac:dyDescent="0.25">
      <c r="AT418" s="358"/>
      <c r="AU418" s="358"/>
      <c r="AW418" s="360"/>
      <c r="AX418" s="360"/>
      <c r="AY418" s="20"/>
      <c r="AZ418" s="20"/>
      <c r="BA418" s="20"/>
      <c r="BB418" s="20"/>
      <c r="BC418" s="20"/>
      <c r="BD418" s="20"/>
      <c r="BE418" s="20"/>
      <c r="BF418" s="20"/>
      <c r="BG418" s="20"/>
      <c r="BU418" s="311"/>
      <c r="BV418" s="311"/>
      <c r="CA418" s="311"/>
      <c r="CB418" s="311"/>
    </row>
    <row r="419" spans="46:80" ht="6" customHeight="1" x14ac:dyDescent="0.25">
      <c r="AT419" s="358"/>
      <c r="AU419" s="358"/>
      <c r="AW419" s="360"/>
      <c r="AX419" s="360"/>
      <c r="AY419" s="20"/>
      <c r="AZ419" s="20"/>
      <c r="BA419" s="20"/>
      <c r="BB419" s="20"/>
      <c r="BC419" s="20"/>
      <c r="BD419" s="20"/>
      <c r="BE419" s="20"/>
      <c r="BF419" s="20"/>
      <c r="BG419" s="20"/>
      <c r="BU419" s="311"/>
      <c r="BV419" s="311"/>
      <c r="CA419" s="311"/>
      <c r="CB419" s="311"/>
    </row>
    <row r="420" spans="46:80" ht="6" customHeight="1" x14ac:dyDescent="0.25">
      <c r="AT420" s="358"/>
      <c r="AU420" s="358"/>
      <c r="AW420" s="360"/>
      <c r="AX420" s="360"/>
      <c r="AY420" s="20"/>
      <c r="AZ420" s="20"/>
      <c r="BA420" s="20"/>
      <c r="BB420" s="20"/>
      <c r="BC420" s="20"/>
      <c r="BD420" s="20"/>
      <c r="BE420" s="20"/>
      <c r="BF420" s="20"/>
      <c r="BG420" s="20"/>
      <c r="BU420" s="311"/>
      <c r="BV420" s="311"/>
      <c r="CA420" s="311"/>
      <c r="CB420" s="311"/>
    </row>
    <row r="421" spans="46:80" ht="6" customHeight="1" x14ac:dyDescent="0.25">
      <c r="AT421" s="358"/>
      <c r="AU421" s="358"/>
      <c r="AW421" s="360"/>
      <c r="AX421" s="360"/>
      <c r="AY421" s="20"/>
      <c r="AZ421" s="20"/>
      <c r="BA421" s="20"/>
      <c r="BB421" s="20"/>
      <c r="BC421" s="20"/>
      <c r="BD421" s="20"/>
      <c r="BE421" s="20"/>
      <c r="BF421" s="20"/>
      <c r="BG421" s="20"/>
      <c r="BU421" s="311"/>
      <c r="BV421" s="311"/>
      <c r="CA421" s="311"/>
      <c r="CB421" s="311"/>
    </row>
    <row r="422" spans="46:80" ht="6" customHeight="1" x14ac:dyDescent="0.25">
      <c r="AT422" s="358"/>
      <c r="AU422" s="358"/>
      <c r="AW422" s="360"/>
      <c r="AX422" s="360"/>
      <c r="AY422" s="20"/>
      <c r="AZ422" s="20"/>
      <c r="BA422" s="20"/>
      <c r="BB422" s="20"/>
      <c r="BC422" s="20"/>
      <c r="BD422" s="20"/>
      <c r="BE422" s="20"/>
      <c r="BF422" s="20"/>
      <c r="BG422" s="20"/>
      <c r="BU422" s="311"/>
      <c r="BV422" s="311"/>
      <c r="CA422" s="311"/>
      <c r="CB422" s="311"/>
    </row>
    <row r="423" spans="46:80" ht="6" customHeight="1" x14ac:dyDescent="0.25">
      <c r="AT423" s="358"/>
      <c r="AU423" s="358"/>
      <c r="AW423" s="360"/>
      <c r="AX423" s="360"/>
      <c r="AY423" s="20"/>
      <c r="AZ423" s="20"/>
      <c r="BA423" s="20"/>
      <c r="BB423" s="20"/>
      <c r="BC423" s="20"/>
      <c r="BD423" s="20"/>
      <c r="BE423" s="20"/>
      <c r="BF423" s="20"/>
      <c r="BG423" s="20"/>
      <c r="BU423" s="311"/>
      <c r="BV423" s="311"/>
      <c r="CA423" s="311"/>
      <c r="CB423" s="311"/>
    </row>
    <row r="424" spans="46:80" ht="6" customHeight="1" x14ac:dyDescent="0.25">
      <c r="AT424" s="358"/>
      <c r="AU424" s="358"/>
      <c r="AW424" s="360"/>
      <c r="AX424" s="360"/>
      <c r="AY424" s="20"/>
      <c r="AZ424" s="20"/>
      <c r="BA424" s="20"/>
      <c r="BB424" s="20"/>
      <c r="BC424" s="20"/>
      <c r="BD424" s="20"/>
      <c r="BE424" s="20"/>
      <c r="BF424" s="20"/>
      <c r="BG424" s="20"/>
      <c r="BU424" s="311"/>
      <c r="BV424" s="311"/>
      <c r="CA424" s="311"/>
      <c r="CB424" s="311"/>
    </row>
    <row r="425" spans="46:80" ht="6" customHeight="1" x14ac:dyDescent="0.25">
      <c r="AT425" s="358"/>
      <c r="AU425" s="358"/>
      <c r="AW425" s="360"/>
      <c r="AX425" s="360"/>
      <c r="AY425" s="20"/>
      <c r="AZ425" s="20"/>
      <c r="BA425" s="20"/>
      <c r="BB425" s="20"/>
      <c r="BC425" s="20"/>
      <c r="BD425" s="20"/>
      <c r="BE425" s="20"/>
      <c r="BF425" s="20"/>
      <c r="BG425" s="20"/>
      <c r="BU425" s="311"/>
      <c r="BV425" s="311"/>
      <c r="CA425" s="311"/>
      <c r="CB425" s="311"/>
    </row>
    <row r="426" spans="46:80" ht="6" customHeight="1" x14ac:dyDescent="0.25">
      <c r="AT426" s="358"/>
      <c r="AU426" s="358"/>
      <c r="AW426" s="360"/>
      <c r="AX426" s="360"/>
      <c r="AY426" s="20"/>
      <c r="AZ426" s="20"/>
      <c r="BA426" s="20"/>
      <c r="BB426" s="20"/>
      <c r="BC426" s="20"/>
      <c r="BD426" s="20"/>
      <c r="BE426" s="20"/>
      <c r="BF426" s="20"/>
      <c r="BG426" s="20"/>
      <c r="BU426" s="311"/>
      <c r="BV426" s="311"/>
      <c r="CA426" s="311"/>
      <c r="CB426" s="311"/>
    </row>
    <row r="427" spans="46:80" ht="6" customHeight="1" x14ac:dyDescent="0.25">
      <c r="AT427" s="358"/>
      <c r="AU427" s="358"/>
      <c r="AW427" s="360"/>
      <c r="AX427" s="360"/>
      <c r="AY427" s="20"/>
      <c r="AZ427" s="20"/>
      <c r="BA427" s="20"/>
      <c r="BB427" s="20"/>
      <c r="BC427" s="20"/>
      <c r="BD427" s="20"/>
      <c r="BE427" s="20"/>
      <c r="BF427" s="20"/>
      <c r="BG427" s="20"/>
      <c r="BU427" s="311"/>
      <c r="BV427" s="311"/>
      <c r="CA427" s="311"/>
      <c r="CB427" s="311"/>
    </row>
    <row r="428" spans="46:80" ht="6" customHeight="1" x14ac:dyDescent="0.25">
      <c r="AT428" s="358"/>
      <c r="AU428" s="358"/>
      <c r="AW428" s="360"/>
      <c r="AX428" s="360"/>
      <c r="AY428" s="20"/>
      <c r="AZ428" s="20"/>
      <c r="BA428" s="20"/>
      <c r="BB428" s="20"/>
      <c r="BC428" s="20"/>
      <c r="BD428" s="20"/>
      <c r="BE428" s="20"/>
      <c r="BF428" s="20"/>
      <c r="BG428" s="20"/>
      <c r="BU428" s="311"/>
      <c r="BV428" s="311"/>
      <c r="CA428" s="311"/>
      <c r="CB428" s="311"/>
    </row>
    <row r="429" spans="46:80" ht="6" customHeight="1" x14ac:dyDescent="0.25">
      <c r="AT429" s="358"/>
      <c r="AU429" s="358"/>
      <c r="AW429" s="360"/>
      <c r="AX429" s="360"/>
      <c r="AY429" s="20"/>
      <c r="AZ429" s="20"/>
      <c r="BA429" s="20"/>
      <c r="BB429" s="20"/>
      <c r="BC429" s="20"/>
      <c r="BD429" s="20"/>
      <c r="BE429" s="20"/>
      <c r="BF429" s="20"/>
      <c r="BG429" s="20"/>
      <c r="BU429" s="311"/>
      <c r="BV429" s="311"/>
      <c r="CA429" s="311"/>
      <c r="CB429" s="311"/>
    </row>
    <row r="430" spans="46:80" ht="6" customHeight="1" x14ac:dyDescent="0.25">
      <c r="AT430" s="358"/>
      <c r="AU430" s="358"/>
      <c r="BU430" s="311"/>
      <c r="BV430" s="311"/>
      <c r="CA430" s="311"/>
      <c r="CB430" s="311"/>
    </row>
    <row r="431" spans="46:80" ht="6" customHeight="1" x14ac:dyDescent="0.25">
      <c r="AT431" s="358"/>
      <c r="AU431" s="358"/>
      <c r="BU431" s="311"/>
      <c r="BV431" s="311"/>
      <c r="CA431" s="311"/>
      <c r="CB431" s="311"/>
    </row>
    <row r="432" spans="46:80" ht="6" customHeight="1" x14ac:dyDescent="0.25">
      <c r="AT432" s="358"/>
      <c r="AU432" s="358"/>
      <c r="BU432" s="311"/>
      <c r="BV432" s="311"/>
      <c r="CA432" s="311"/>
      <c r="CB432" s="311"/>
    </row>
    <row r="433" spans="46:80" ht="6" customHeight="1" x14ac:dyDescent="0.25">
      <c r="AT433" s="358"/>
      <c r="AU433" s="358"/>
      <c r="BU433" s="311"/>
      <c r="BV433" s="311"/>
      <c r="CA433" s="311"/>
      <c r="CB433" s="311"/>
    </row>
    <row r="434" spans="46:80" ht="6" customHeight="1" x14ac:dyDescent="0.25">
      <c r="AT434" s="358"/>
      <c r="AU434" s="358"/>
      <c r="BU434" s="311"/>
      <c r="BV434" s="311"/>
      <c r="CA434" s="311"/>
      <c r="CB434" s="311"/>
    </row>
    <row r="435" spans="46:80" ht="6" customHeight="1" x14ac:dyDescent="0.25">
      <c r="AT435" s="358"/>
      <c r="AU435" s="358"/>
      <c r="BU435" s="311"/>
      <c r="BV435" s="311"/>
      <c r="CA435" s="311"/>
      <c r="CB435" s="311"/>
    </row>
    <row r="436" spans="46:80" ht="6" customHeight="1" x14ac:dyDescent="0.25">
      <c r="AT436" s="358"/>
      <c r="AU436" s="358"/>
      <c r="BU436" s="311"/>
      <c r="BV436" s="311"/>
      <c r="CA436" s="311"/>
      <c r="CB436" s="311"/>
    </row>
    <row r="437" spans="46:80" ht="6" customHeight="1" x14ac:dyDescent="0.25">
      <c r="AT437" s="358"/>
      <c r="AU437" s="358"/>
      <c r="BU437" s="311"/>
      <c r="BV437" s="311"/>
      <c r="CA437" s="311"/>
      <c r="CB437" s="311"/>
    </row>
    <row r="438" spans="46:80" ht="6" customHeight="1" x14ac:dyDescent="0.25">
      <c r="AT438" s="358"/>
      <c r="AU438" s="358"/>
      <c r="BU438" s="311"/>
      <c r="BV438" s="311"/>
      <c r="CA438" s="311"/>
      <c r="CB438" s="311"/>
    </row>
    <row r="439" spans="46:80" ht="6" customHeight="1" x14ac:dyDescent="0.25">
      <c r="AT439" s="358"/>
      <c r="AU439" s="358"/>
      <c r="BU439" s="311"/>
      <c r="BV439" s="311"/>
      <c r="CA439" s="311"/>
      <c r="CB439" s="311"/>
    </row>
    <row r="440" spans="46:80" ht="6" customHeight="1" x14ac:dyDescent="0.25">
      <c r="AT440" s="358"/>
      <c r="AU440" s="358"/>
      <c r="BU440" s="311"/>
      <c r="BV440" s="311"/>
      <c r="CA440" s="311"/>
      <c r="CB440" s="311"/>
    </row>
    <row r="441" spans="46:80" ht="6" customHeight="1" x14ac:dyDescent="0.25">
      <c r="AT441" s="358"/>
      <c r="AU441" s="358"/>
      <c r="BU441" s="311"/>
      <c r="BV441" s="311"/>
      <c r="CA441" s="311"/>
      <c r="CB441" s="311"/>
    </row>
    <row r="442" spans="46:80" ht="6" customHeight="1" x14ac:dyDescent="0.25">
      <c r="AT442" s="358"/>
      <c r="AU442" s="358"/>
      <c r="BU442" s="311"/>
      <c r="BV442" s="311"/>
      <c r="CA442" s="311"/>
      <c r="CB442" s="311"/>
    </row>
    <row r="443" spans="46:80" ht="6" customHeight="1" x14ac:dyDescent="0.25">
      <c r="AT443" s="358"/>
      <c r="AU443" s="358"/>
      <c r="BU443" s="311"/>
      <c r="BV443" s="311"/>
      <c r="CA443" s="311"/>
      <c r="CB443" s="311"/>
    </row>
    <row r="444" spans="46:80" ht="6" customHeight="1" x14ac:dyDescent="0.25">
      <c r="AT444" s="358"/>
      <c r="AU444" s="358"/>
      <c r="BU444" s="311"/>
      <c r="BV444" s="311"/>
      <c r="CA444" s="311"/>
      <c r="CB444" s="311"/>
    </row>
    <row r="445" spans="46:80" ht="6" customHeight="1" x14ac:dyDescent="0.25">
      <c r="AT445" s="358"/>
      <c r="AU445" s="358"/>
      <c r="BU445" s="311"/>
      <c r="BV445" s="311"/>
      <c r="CA445" s="311"/>
      <c r="CB445" s="311"/>
    </row>
    <row r="446" spans="46:80" ht="6" customHeight="1" x14ac:dyDescent="0.25">
      <c r="AT446" s="358"/>
      <c r="AU446" s="358"/>
      <c r="BU446" s="311"/>
      <c r="BV446" s="311"/>
      <c r="CA446" s="311"/>
      <c r="CB446" s="311"/>
    </row>
    <row r="447" spans="46:80" ht="6" customHeight="1" x14ac:dyDescent="0.25">
      <c r="AT447" s="358"/>
      <c r="AU447" s="358"/>
      <c r="BU447" s="311"/>
      <c r="BV447" s="311"/>
      <c r="CA447" s="311"/>
      <c r="CB447" s="311"/>
    </row>
    <row r="448" spans="46:80" ht="6" customHeight="1" x14ac:dyDescent="0.25">
      <c r="AT448" s="358"/>
      <c r="AU448" s="358"/>
      <c r="BU448" s="311"/>
      <c r="BV448" s="311"/>
      <c r="CA448" s="311"/>
      <c r="CB448" s="311"/>
    </row>
    <row r="449" spans="46:80" ht="6" customHeight="1" x14ac:dyDescent="0.25">
      <c r="AT449" s="358"/>
      <c r="AU449" s="358"/>
      <c r="BU449" s="311"/>
      <c r="BV449" s="311"/>
      <c r="CA449" s="311"/>
      <c r="CB449" s="311"/>
    </row>
    <row r="450" spans="46:80" ht="6" customHeight="1" x14ac:dyDescent="0.25">
      <c r="AT450" s="358"/>
      <c r="AU450" s="358"/>
      <c r="BU450" s="311"/>
      <c r="BV450" s="311"/>
      <c r="CA450" s="311"/>
      <c r="CB450" s="311"/>
    </row>
    <row r="451" spans="46:80" ht="6" customHeight="1" x14ac:dyDescent="0.25">
      <c r="AT451" s="358"/>
      <c r="AU451" s="358"/>
      <c r="BU451" s="311"/>
      <c r="BV451" s="311"/>
      <c r="CA451" s="311"/>
      <c r="CB451" s="311"/>
    </row>
    <row r="452" spans="46:80" ht="6" customHeight="1" x14ac:dyDescent="0.25">
      <c r="AT452" s="358"/>
      <c r="AU452" s="358"/>
      <c r="BU452" s="311"/>
      <c r="BV452" s="311"/>
      <c r="CA452" s="311"/>
      <c r="CB452" s="311"/>
    </row>
    <row r="453" spans="46:80" ht="6" customHeight="1" x14ac:dyDescent="0.25">
      <c r="AT453" s="358"/>
      <c r="AU453" s="358"/>
      <c r="BU453" s="311"/>
      <c r="BV453" s="311"/>
      <c r="CA453" s="311"/>
      <c r="CB453" s="311"/>
    </row>
    <row r="454" spans="46:80" ht="6" customHeight="1" x14ac:dyDescent="0.25">
      <c r="AT454" s="358"/>
      <c r="AU454" s="358"/>
      <c r="BU454" s="311"/>
      <c r="BV454" s="311"/>
      <c r="CA454" s="311"/>
      <c r="CB454" s="311"/>
    </row>
    <row r="455" spans="46:80" ht="6" customHeight="1" x14ac:dyDescent="0.25">
      <c r="AT455" s="358"/>
      <c r="AU455" s="358"/>
      <c r="BU455" s="311"/>
      <c r="BV455" s="311"/>
      <c r="CA455" s="311"/>
      <c r="CB455" s="311"/>
    </row>
    <row r="456" spans="46:80" ht="6" customHeight="1" x14ac:dyDescent="0.25">
      <c r="AT456" s="358"/>
      <c r="AU456" s="358"/>
      <c r="BU456" s="311"/>
      <c r="BV456" s="311"/>
      <c r="CA456" s="311"/>
      <c r="CB456" s="311"/>
    </row>
    <row r="457" spans="46:80" ht="6" customHeight="1" x14ac:dyDescent="0.25">
      <c r="AT457" s="358"/>
      <c r="AU457" s="358"/>
      <c r="BU457" s="311"/>
      <c r="BV457" s="311"/>
      <c r="CA457" s="311"/>
      <c r="CB457" s="311"/>
    </row>
    <row r="458" spans="46:80" ht="6" customHeight="1" x14ac:dyDescent="0.25">
      <c r="AT458" s="358"/>
      <c r="AU458" s="358"/>
      <c r="BU458" s="311"/>
      <c r="BV458" s="311"/>
      <c r="CA458" s="311"/>
      <c r="CB458" s="311"/>
    </row>
    <row r="459" spans="46:80" ht="6" customHeight="1" x14ac:dyDescent="0.25">
      <c r="AT459" s="358"/>
      <c r="AU459" s="358"/>
      <c r="BU459" s="311"/>
      <c r="BV459" s="311"/>
      <c r="CA459" s="311"/>
      <c r="CB459" s="311"/>
    </row>
    <row r="460" spans="46:80" ht="6" customHeight="1" x14ac:dyDescent="0.25">
      <c r="AT460" s="358"/>
      <c r="AU460" s="358"/>
      <c r="BU460" s="311"/>
      <c r="BV460" s="311"/>
      <c r="CA460" s="311"/>
      <c r="CB460" s="311"/>
    </row>
    <row r="461" spans="46:80" ht="6" customHeight="1" x14ac:dyDescent="0.25">
      <c r="AT461" s="358"/>
      <c r="AU461" s="358"/>
      <c r="BU461" s="311"/>
      <c r="BV461" s="311"/>
      <c r="CA461" s="311"/>
      <c r="CB461" s="311"/>
    </row>
    <row r="462" spans="46:80" ht="6" customHeight="1" x14ac:dyDescent="0.25">
      <c r="AT462" s="358"/>
      <c r="AU462" s="358"/>
      <c r="BU462" s="311"/>
      <c r="BV462" s="311"/>
      <c r="CA462" s="311"/>
      <c r="CB462" s="311"/>
    </row>
    <row r="463" spans="46:80" ht="6" customHeight="1" x14ac:dyDescent="0.25">
      <c r="AT463" s="358"/>
      <c r="AU463" s="358"/>
      <c r="BU463" s="311"/>
      <c r="BV463" s="311"/>
      <c r="CA463" s="311"/>
      <c r="CB463" s="311"/>
    </row>
    <row r="464" spans="46:80" ht="6" customHeight="1" x14ac:dyDescent="0.25">
      <c r="AT464" s="358"/>
      <c r="AU464" s="358"/>
      <c r="BU464" s="311"/>
      <c r="BV464" s="311"/>
      <c r="CA464" s="311"/>
      <c r="CB464" s="311"/>
    </row>
    <row r="465" spans="46:80" ht="6" customHeight="1" x14ac:dyDescent="0.25">
      <c r="AT465" s="358"/>
      <c r="AU465" s="358"/>
      <c r="BU465" s="311"/>
      <c r="BV465" s="311"/>
      <c r="CA465" s="311"/>
      <c r="CB465" s="311"/>
    </row>
  </sheetData>
  <phoneticPr fontId="59" type="noConversion"/>
  <conditionalFormatting sqref="A1:D1 H1 K1 N1 Q1 T1 W1 Z1 AC1 AF1 AI1 AL1 AO1 AR1 AU1 AX1 BA1 BD1 BG1 BJ1 BM1 BP1 BS1 BV1 BY1 CB1 CE1 CG1 CI1:FQ1 FX1">
    <cfRule type="cellIs" dxfId="18" priority="201" operator="equal">
      <formula>"b"</formula>
    </cfRule>
    <cfRule type="cellIs" dxfId="17" priority="202" operator="equal">
      <formula>"A"</formula>
    </cfRule>
  </conditionalFormatting>
  <conditionalFormatting sqref="H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4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9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{AB339A0E-FC58-46B6-84DC-3D56EF936217}</x14:id>
        </ext>
      </extLst>
    </cfRule>
  </conditionalFormatting>
  <conditionalFormatting sqref="CH10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1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M1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2:FQ1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1:FU2 FS3:FX1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5:GB313">
    <cfRule type="cellIs" dxfId="16" priority="44" operator="equal">
      <formula>1</formula>
    </cfRule>
  </conditionalFormatting>
  <conditionalFormatting sqref="LC15:LC313">
    <cfRule type="cellIs" dxfId="15" priority="136" operator="greaterThan">
      <formula>$LC$14</formula>
    </cfRule>
  </conditionalFormatting>
  <conditionalFormatting sqref="IG15:IH94">
    <cfRule type="cellIs" dxfId="14" priority="1067" operator="equal">
      <formula>$GC$5</formula>
    </cfRule>
  </conditionalFormatting>
  <conditionalFormatting sqref="JA27:JA36">
    <cfRule type="dataBar" priority="18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{7660E9D6-3621-4C11-801E-18FDD6543313}</x14:id>
        </ext>
      </extLst>
    </cfRule>
  </conditionalFormatting>
  <conditionalFormatting sqref="JB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{8F5C0FFE-76AD-4493-A183-9453D03FB4AF}</x14:id>
        </ext>
      </extLst>
    </cfRule>
  </conditionalFormatting>
  <conditionalFormatting sqref="JB6:JB57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{B7F28311-3604-4127-82EE-D6390B19EA5D}</x14:id>
        </ext>
      </extLst>
    </cfRule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{9923C483-6E39-42E1-9068-004B3926CBFC}</x14:id>
        </ext>
      </extLst>
    </cfRule>
  </conditionalFormatting>
  <conditionalFormatting sqref="JE6:JE57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{84324AC1-04FD-4B88-ABD6-D7493B21D083}</x14:id>
        </ext>
      </extLst>
    </cfRule>
  </conditionalFormatting>
  <conditionalFormatting sqref="JL28:JN54">
    <cfRule type="dataBar" priority="812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{9EF90676-433A-4972-96B2-19CDD39F0CB8}</x14:id>
        </ext>
      </extLst>
    </cfRule>
  </conditionalFormatting>
  <conditionalFormatting sqref="JM7:JM2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{BF2DF3A7-EE47-4369-A77A-9B5A322FEC5D}</x14:id>
        </ext>
      </extLst>
    </cfRule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{7AC9B39E-35D7-48E8-A14B-F3D5FD8FF3D2}</x14:id>
        </ext>
      </extLst>
    </cfRule>
  </conditionalFormatting>
  <conditionalFormatting sqref="JN6:JN2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O6:JO57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{261B01DF-CD2A-4AD5-AA62-3F6E981B041C}</x14:id>
        </ext>
      </extLst>
    </cfRule>
  </conditionalFormatting>
  <conditionalFormatting sqref="JO42:JO57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{F3760347-C455-4F18-9CC5-E40C1F7B0FFE}</x14:id>
        </ext>
      </extLst>
    </cfRule>
  </conditionalFormatting>
  <conditionalFormatting sqref="JP6:JP57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{713C0A54-7637-454E-B08E-61AD783114D9}</x14:id>
        </ext>
      </extLst>
    </cfRule>
  </conditionalFormatting>
  <conditionalFormatting sqref="JP42:JP57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{7F1F180C-6D4D-49A9-8177-AB931CBF9261}</x14:id>
        </ext>
      </extLst>
    </cfRule>
  </conditionalFormatting>
  <conditionalFormatting sqref="JQ6:JQ57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{49AA2089-800B-45DD-A436-BFB00CAC5C13}</x14:id>
        </ext>
      </extLst>
    </cfRule>
  </conditionalFormatting>
  <conditionalFormatting sqref="JQ42:JQ57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{92D2BC8F-9670-4B6D-B5C7-CCEDA8182C8C}</x14:id>
        </ext>
      </extLst>
    </cfRule>
  </conditionalFormatting>
  <conditionalFormatting sqref="JR27:JU36">
    <cfRule type="dataBar" priority="16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{70A56DE7-F0FA-4DD8-9A57-30A9EFEF2D3D}</x14:id>
        </ext>
      </extLst>
    </cfRule>
  </conditionalFormatting>
  <conditionalFormatting sqref="JV27:JV36">
    <cfRule type="dataBar" priority="1068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{9F7A7F44-20B8-4FA1-965A-16F5D0CD96A8}</x14:id>
        </ext>
      </extLst>
    </cfRule>
  </conditionalFormatting>
  <conditionalFormatting sqref="LR1:XFD1 CG1 HD1:IB1 IG1:IJ1 JX1:LC1 IL1:IZ1">
    <cfRule type="colorScale" priority="998">
      <colorScale>
        <cfvo type="min"/>
        <cfvo type="max"/>
        <color rgb="FFFCFCFF"/>
        <color theme="0"/>
      </colorScale>
    </cfRule>
  </conditionalFormatting>
  <conditionalFormatting sqref="AU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:D271">
    <cfRule type="cellIs" dxfId="13" priority="1324" operator="equal">
      <formula>$HF$4</formula>
    </cfRule>
    <cfRule type="cellIs" dxfId="12" priority="1325" operator="equal">
      <formula>$HF$5</formula>
    </cfRule>
  </conditionalFormatting>
  <conditionalFormatting sqref="GR4:GR11 HA4:HE11 GO4:GP5">
    <cfRule type="cellIs" dxfId="11" priority="1326" operator="equal">
      <formula>$HF$5</formula>
    </cfRule>
    <cfRule type="cellIs" dxfId="10" priority="1327" operator="equal">
      <formula>$HF$4</formula>
    </cfRule>
  </conditionalFormatting>
  <conditionalFormatting sqref="GE14 GH14 GK14 GR14:GY14 IF14:IJ14 GN15:GP91 FR15:FR260 GQ15:GY260 IK15:IK260 GN16:GN115 HK16:HL190 HF22:HG33 HH22:HI34 HJ22:HJ38 GZ24 GZ25:HA27 GZ28 E30 GZ33 GZ34:HA49 GC92:GP260 C268:C272 GZ29:HC31 GZ22:HC23 JX15:LC313 GN14 HF15:HL16 HF16:HI21 HF17:HJ21 HC27:HD31 HF30:HJ31 HI39:HL49 GZ50:HL260 HC34:HJ34 HA15:HA67 HA38:HG43 HH35:HJ43 HD13:HE13 HB15:HC31 HA44:HJ49 JW15:LQ260 HM191:HY260 IE191:IF260 IA191:IA260 HN15:HY313 IC191:IC260 GO15:GP250 GC15:GM115 GZ15:HE21 HE23:HE35 HD22:HE34 HC35:HG35 GZ32:HB32 HB32:HJ33 HA34:HC37 HD36:HG37 HA40:HI55 HC34:HC42">
    <cfRule type="cellIs" dxfId="1" priority="1332" operator="equal">
      <formula>$HF$4</formula>
    </cfRule>
  </conditionalFormatting>
  <conditionalFormatting sqref="HK16:HL192 HJ17:HJ52 HA59:HA63 HA55:HB62 HA83:HA87 HC83:HD87 HM191:HM192 LC191:LC192 C268:C272 JX15:LB313 HF15:HL16 HC27:HD31 HF16:HI32 HF29:HJ31 HB57:HB104 HD50:HL53 HI39:HL49 HD50:HJ55 HC50:HI73 HA34:HA54 HA38:HG43 HH35:HJ43 HD13:HE13 HA44:HJ49 IA191:IA192 IE191:IF192 HN15:HY313 IC191:IC192 HA15:HE21 HB23:HD28 HE23:HE35 HD22:HE22 HD23:HD32 HD32:HJ34 HA15:HC37 HD35:HG37 HA40:HI55 HC34:HC42">
    <cfRule type="cellIs" dxfId="0" priority="1383" operator="equal">
      <formula>$HF$5</formula>
    </cfRule>
  </conditionalFormatting>
  <conditionalFormatting sqref="HF11">
    <cfRule type="cellIs" dxfId="9" priority="2" operator="equal">
      <formula>$HF$5</formula>
    </cfRule>
    <cfRule type="cellIs" dxfId="8" priority="3" operator="equal">
      <formula>$HF$4</formula>
    </cfRule>
  </conditionalFormatting>
  <conditionalFormatting sqref="IA15:IA3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G2" location="IN!PU1" display="IN!PU1" xr:uid="{491B6C52-EFEF-4009-9209-3021B0521C07}"/>
    <hyperlink ref="JG3" location="IN!PU1" display="IN!PU1" xr:uid="{FF9F0F1E-7467-4E39-8AC4-1885ACC64A55}"/>
    <hyperlink ref="JG4" location="IN!PU1" display="IN!PU1" xr:uid="{8D792623-79A0-47DB-A0F1-60E6CDD79756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339A0E-FC58-46B6-84DC-3D56EF936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CH7:CH9</xm:sqref>
        </x14:conditionalFormatting>
        <x14:conditionalFormatting xmlns:xm="http://schemas.microsoft.com/office/excel/2006/main">
          <x14:cfRule type="dataBar" id="{7660E9D6-3621-4C11-801E-18FDD6543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JA27:JA36</xm:sqref>
        </x14:conditionalFormatting>
        <x14:conditionalFormatting xmlns:xm="http://schemas.microsoft.com/office/excel/2006/main">
          <x14:cfRule type="dataBar" id="{8F5C0FFE-76AD-4493-A183-9453D03FB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JB3</xm:sqref>
        </x14:conditionalFormatting>
        <x14:conditionalFormatting xmlns:xm="http://schemas.microsoft.com/office/excel/2006/main">
          <x14:cfRule type="dataBar" id="{B7F28311-3604-4127-82EE-D6390B19E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23C483-6E39-42E1-9068-004B3926CB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JB6:JB57</xm:sqref>
        </x14:conditionalFormatting>
        <x14:conditionalFormatting xmlns:xm="http://schemas.microsoft.com/office/excel/2006/main">
          <x14:cfRule type="dataBar" id="{84324AC1-04FD-4B88-ABD6-D7493B21D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JE6:JE57</xm:sqref>
        </x14:conditionalFormatting>
        <x14:conditionalFormatting xmlns:xm="http://schemas.microsoft.com/office/excel/2006/main">
          <x14:cfRule type="dataBar" id="{9EF90676-433A-4972-96B2-19CDD39F0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JL28:JN54</xm:sqref>
        </x14:conditionalFormatting>
        <x14:conditionalFormatting xmlns:xm="http://schemas.microsoft.com/office/excel/2006/main">
          <x14:cfRule type="dataBar" id="{BF2DF3A7-EE47-4369-A77A-9B5A322FE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C9B39E-35D7-48E8-A14B-F3D5FD8FF3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JM7:JM26</xm:sqref>
        </x14:conditionalFormatting>
        <x14:conditionalFormatting xmlns:xm="http://schemas.microsoft.com/office/excel/2006/main">
          <x14:cfRule type="dataBar" id="{261B01DF-CD2A-4AD5-AA62-3F6E981B0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JO6:JO57</xm:sqref>
        </x14:conditionalFormatting>
        <x14:conditionalFormatting xmlns:xm="http://schemas.microsoft.com/office/excel/2006/main">
          <x14:cfRule type="dataBar" id="{F3760347-C455-4F18-9CC5-E40C1F7B0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JO42:JO57</xm:sqref>
        </x14:conditionalFormatting>
        <x14:conditionalFormatting xmlns:xm="http://schemas.microsoft.com/office/excel/2006/main">
          <x14:cfRule type="dataBar" id="{713C0A54-7637-454E-B08E-61AD7831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JP6:JP57</xm:sqref>
        </x14:conditionalFormatting>
        <x14:conditionalFormatting xmlns:xm="http://schemas.microsoft.com/office/excel/2006/main">
          <x14:cfRule type="dataBar" id="{7F1F180C-6D4D-49A9-8177-AB931CBF9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JP42:JP57</xm:sqref>
        </x14:conditionalFormatting>
        <x14:conditionalFormatting xmlns:xm="http://schemas.microsoft.com/office/excel/2006/main">
          <x14:cfRule type="dataBar" id="{49AA2089-800B-45DD-A436-BFB00CAC5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JQ6:JQ57</xm:sqref>
        </x14:conditionalFormatting>
        <x14:conditionalFormatting xmlns:xm="http://schemas.microsoft.com/office/excel/2006/main">
          <x14:cfRule type="dataBar" id="{92D2BC8F-9670-4B6D-B5C7-CCEDA8182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JQ42:JQ57</xm:sqref>
        </x14:conditionalFormatting>
        <x14:conditionalFormatting xmlns:xm="http://schemas.microsoft.com/office/excel/2006/main">
          <x14:cfRule type="dataBar" id="{70A56DE7-F0FA-4DD8-9A57-30A9EFEF2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JR27:JU36</xm:sqref>
        </x14:conditionalFormatting>
        <x14:conditionalFormatting xmlns:xm="http://schemas.microsoft.com/office/excel/2006/main">
          <x14:cfRule type="dataBar" id="{9F7A7F44-20B8-4FA1-965A-16F5D0CD9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JV27:JV36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7464-5C94-415E-9510-85C36AFFDA99}">
  <dimension ref="G6:J279"/>
  <sheetViews>
    <sheetView topLeftCell="B1" zoomScale="160" zoomScaleNormal="160" workbookViewId="0">
      <selection activeCell="J6" sqref="J6"/>
    </sheetView>
  </sheetViews>
  <sheetFormatPr defaultRowHeight="15" x14ac:dyDescent="0.25"/>
  <sheetData>
    <row r="6" spans="7:10" x14ac:dyDescent="0.25">
      <c r="G6" s="261" t="s">
        <v>6</v>
      </c>
      <c r="H6">
        <f>IF(G6=G7,1,0)</f>
        <v>0</v>
      </c>
      <c r="J6" s="84" t="s">
        <v>24</v>
      </c>
    </row>
    <row r="7" spans="7:10" x14ac:dyDescent="0.25">
      <c r="G7" s="261" t="s">
        <v>5</v>
      </c>
      <c r="H7">
        <f t="shared" ref="H7:H26" si="0">IF(G7=G8,1,0)</f>
        <v>0</v>
      </c>
      <c r="J7" s="84" t="s">
        <v>58</v>
      </c>
    </row>
    <row r="8" spans="7:10" x14ac:dyDescent="0.25">
      <c r="G8" s="261" t="s">
        <v>4</v>
      </c>
      <c r="H8">
        <f t="shared" si="0"/>
        <v>0</v>
      </c>
      <c r="J8" s="85" t="s">
        <v>30</v>
      </c>
    </row>
    <row r="9" spans="7:10" x14ac:dyDescent="0.25">
      <c r="G9" s="261" t="s">
        <v>650</v>
      </c>
      <c r="H9">
        <f t="shared" si="0"/>
        <v>0</v>
      </c>
      <c r="J9" s="85" t="s">
        <v>51</v>
      </c>
    </row>
    <row r="10" spans="7:10" x14ac:dyDescent="0.25">
      <c r="G10" s="261" t="s">
        <v>433</v>
      </c>
      <c r="H10">
        <f t="shared" si="0"/>
        <v>0</v>
      </c>
      <c r="J10" s="84" t="s">
        <v>41</v>
      </c>
    </row>
    <row r="11" spans="7:10" x14ac:dyDescent="0.25">
      <c r="G11" s="261" t="s">
        <v>12</v>
      </c>
      <c r="H11">
        <f t="shared" si="0"/>
        <v>0</v>
      </c>
      <c r="J11" s="85" t="s">
        <v>74</v>
      </c>
    </row>
    <row r="12" spans="7:10" x14ac:dyDescent="0.25">
      <c r="G12" s="261" t="s">
        <v>430</v>
      </c>
      <c r="H12">
        <f t="shared" si="0"/>
        <v>0</v>
      </c>
      <c r="J12" s="85" t="s">
        <v>103</v>
      </c>
    </row>
    <row r="13" spans="7:10" x14ac:dyDescent="0.25">
      <c r="G13" s="261" t="s">
        <v>429</v>
      </c>
      <c r="H13">
        <f t="shared" si="0"/>
        <v>0</v>
      </c>
      <c r="J13" s="84" t="s">
        <v>102</v>
      </c>
    </row>
    <row r="14" spans="7:10" x14ac:dyDescent="0.25">
      <c r="G14" s="261" t="s">
        <v>59</v>
      </c>
      <c r="H14">
        <f t="shared" si="0"/>
        <v>0</v>
      </c>
      <c r="J14" s="85" t="s">
        <v>106</v>
      </c>
    </row>
    <row r="15" spans="7:10" x14ac:dyDescent="0.25">
      <c r="G15" s="261" t="s">
        <v>57</v>
      </c>
      <c r="H15">
        <f t="shared" si="0"/>
        <v>0</v>
      </c>
      <c r="J15" s="85" t="s">
        <v>107</v>
      </c>
    </row>
    <row r="16" spans="7:10" x14ac:dyDescent="0.25">
      <c r="G16" s="261" t="s">
        <v>27</v>
      </c>
      <c r="H16">
        <f t="shared" si="0"/>
        <v>0</v>
      </c>
      <c r="J16" s="86" t="s">
        <v>25</v>
      </c>
    </row>
    <row r="17" spans="7:10" x14ac:dyDescent="0.25">
      <c r="G17" s="261" t="s">
        <v>16</v>
      </c>
      <c r="H17">
        <f t="shared" si="0"/>
        <v>0</v>
      </c>
      <c r="J17" s="85" t="s">
        <v>1</v>
      </c>
    </row>
    <row r="18" spans="7:10" x14ac:dyDescent="0.25">
      <c r="G18" s="261" t="s">
        <v>26</v>
      </c>
      <c r="H18">
        <f t="shared" si="0"/>
        <v>0</v>
      </c>
      <c r="J18" s="85" t="s">
        <v>0</v>
      </c>
    </row>
    <row r="19" spans="7:10" x14ac:dyDescent="0.25">
      <c r="G19" s="261" t="s">
        <v>15</v>
      </c>
      <c r="H19">
        <f t="shared" si="0"/>
        <v>0</v>
      </c>
      <c r="J19" s="85" t="s">
        <v>33</v>
      </c>
    </row>
    <row r="20" spans="7:10" x14ac:dyDescent="0.25">
      <c r="G20" s="261" t="s">
        <v>1</v>
      </c>
      <c r="H20">
        <f t="shared" si="0"/>
        <v>0</v>
      </c>
      <c r="J20" s="85" t="s">
        <v>44</v>
      </c>
    </row>
    <row r="21" spans="7:10" x14ac:dyDescent="0.25">
      <c r="G21" s="261" t="s">
        <v>28</v>
      </c>
      <c r="H21">
        <f t="shared" si="0"/>
        <v>0</v>
      </c>
      <c r="J21" s="85" t="s">
        <v>45</v>
      </c>
    </row>
    <row r="22" spans="7:10" x14ac:dyDescent="0.25">
      <c r="G22" s="261" t="s">
        <v>13</v>
      </c>
      <c r="H22">
        <f t="shared" si="0"/>
        <v>0</v>
      </c>
      <c r="J22" s="85" t="s">
        <v>46</v>
      </c>
    </row>
    <row r="23" spans="7:10" x14ac:dyDescent="0.25">
      <c r="G23" s="261" t="s">
        <v>116</v>
      </c>
      <c r="H23">
        <f t="shared" si="0"/>
        <v>0</v>
      </c>
      <c r="J23" s="84" t="s">
        <v>26</v>
      </c>
    </row>
    <row r="24" spans="7:10" x14ac:dyDescent="0.25">
      <c r="G24" s="261" t="s">
        <v>53</v>
      </c>
      <c r="H24">
        <f t="shared" si="0"/>
        <v>0</v>
      </c>
      <c r="J24" s="84" t="s">
        <v>27</v>
      </c>
    </row>
    <row r="25" spans="7:10" x14ac:dyDescent="0.25">
      <c r="G25" s="261" t="s">
        <v>432</v>
      </c>
      <c r="H25">
        <f t="shared" si="0"/>
        <v>0</v>
      </c>
      <c r="J25" s="84" t="s">
        <v>28</v>
      </c>
    </row>
    <row r="26" spans="7:10" x14ac:dyDescent="0.25">
      <c r="G26" s="261" t="s">
        <v>431</v>
      </c>
      <c r="H26">
        <f t="shared" si="0"/>
        <v>0</v>
      </c>
      <c r="J26" s="84" t="s">
        <v>3</v>
      </c>
    </row>
    <row r="27" spans="7:10" x14ac:dyDescent="0.25">
      <c r="G27" s="261"/>
      <c r="J27" s="84" t="s">
        <v>4</v>
      </c>
    </row>
    <row r="28" spans="7:10" x14ac:dyDescent="0.25">
      <c r="G28" s="261"/>
      <c r="J28" s="84" t="s">
        <v>5</v>
      </c>
    </row>
    <row r="29" spans="7:10" x14ac:dyDescent="0.25">
      <c r="G29" s="261"/>
      <c r="J29" s="84" t="s">
        <v>29</v>
      </c>
    </row>
    <row r="30" spans="7:10" x14ac:dyDescent="0.25">
      <c r="G30" s="261"/>
      <c r="J30" s="84" t="s">
        <v>6</v>
      </c>
    </row>
    <row r="31" spans="7:10" x14ac:dyDescent="0.25">
      <c r="G31" s="261"/>
      <c r="J31" s="84" t="s">
        <v>8</v>
      </c>
    </row>
    <row r="32" spans="7:10" x14ac:dyDescent="0.25">
      <c r="G32" s="261"/>
      <c r="J32" s="85" t="s">
        <v>11</v>
      </c>
    </row>
    <row r="33" spans="7:10" x14ac:dyDescent="0.25">
      <c r="G33" s="261"/>
      <c r="J33" s="85" t="s">
        <v>63</v>
      </c>
    </row>
    <row r="34" spans="7:10" x14ac:dyDescent="0.25">
      <c r="G34" s="261"/>
      <c r="J34" s="85" t="s">
        <v>64</v>
      </c>
    </row>
    <row r="35" spans="7:10" x14ac:dyDescent="0.25">
      <c r="G35" s="261"/>
      <c r="J35" s="85" t="s">
        <v>31</v>
      </c>
    </row>
    <row r="36" spans="7:10" x14ac:dyDescent="0.25">
      <c r="G36" s="261"/>
      <c r="J36" s="85" t="s">
        <v>65</v>
      </c>
    </row>
    <row r="37" spans="7:10" x14ac:dyDescent="0.25">
      <c r="J37" s="85" t="s">
        <v>66</v>
      </c>
    </row>
    <row r="38" spans="7:10" x14ac:dyDescent="0.25">
      <c r="J38" s="84" t="s">
        <v>75</v>
      </c>
    </row>
    <row r="39" spans="7:10" x14ac:dyDescent="0.25">
      <c r="J39" s="84" t="s">
        <v>52</v>
      </c>
    </row>
    <row r="40" spans="7:10" x14ac:dyDescent="0.25">
      <c r="J40" s="84" t="s">
        <v>32</v>
      </c>
    </row>
    <row r="41" spans="7:10" x14ac:dyDescent="0.25">
      <c r="J41" s="84" t="s">
        <v>34</v>
      </c>
    </row>
    <row r="42" spans="7:10" x14ac:dyDescent="0.25">
      <c r="J42" s="84" t="s">
        <v>35</v>
      </c>
    </row>
    <row r="43" spans="7:10" x14ac:dyDescent="0.25">
      <c r="J43" s="84" t="s">
        <v>36</v>
      </c>
    </row>
    <row r="44" spans="7:10" x14ac:dyDescent="0.25">
      <c r="J44" s="84" t="s">
        <v>38</v>
      </c>
    </row>
    <row r="45" spans="7:10" x14ac:dyDescent="0.25">
      <c r="J45" s="85" t="s">
        <v>108</v>
      </c>
    </row>
    <row r="46" spans="7:10" x14ac:dyDescent="0.25">
      <c r="J46" s="85" t="s">
        <v>10</v>
      </c>
    </row>
    <row r="47" spans="7:10" x14ac:dyDescent="0.25">
      <c r="J47" s="85" t="s">
        <v>37</v>
      </c>
    </row>
    <row r="48" spans="7:10" x14ac:dyDescent="0.25">
      <c r="J48" s="85" t="s">
        <v>53</v>
      </c>
    </row>
    <row r="49" spans="10:10" x14ac:dyDescent="0.25">
      <c r="J49" s="84" t="s">
        <v>39</v>
      </c>
    </row>
    <row r="50" spans="10:10" x14ac:dyDescent="0.25">
      <c r="J50" s="85" t="s">
        <v>209</v>
      </c>
    </row>
    <row r="51" spans="10:10" x14ac:dyDescent="0.25">
      <c r="J51" s="85" t="s">
        <v>42</v>
      </c>
    </row>
    <row r="52" spans="10:10" x14ac:dyDescent="0.25">
      <c r="J52" s="85" t="s">
        <v>43</v>
      </c>
    </row>
    <row r="53" spans="10:10" x14ac:dyDescent="0.25">
      <c r="J53" s="84" t="s">
        <v>15</v>
      </c>
    </row>
    <row r="54" spans="10:10" x14ac:dyDescent="0.25">
      <c r="J54" s="84" t="s">
        <v>16</v>
      </c>
    </row>
    <row r="55" spans="10:10" x14ac:dyDescent="0.25">
      <c r="J55" s="84" t="s">
        <v>12</v>
      </c>
    </row>
    <row r="56" spans="10:10" x14ac:dyDescent="0.25">
      <c r="J56" s="84" t="s">
        <v>13</v>
      </c>
    </row>
    <row r="57" spans="10:10" x14ac:dyDescent="0.25">
      <c r="J57" s="84" t="s">
        <v>14</v>
      </c>
    </row>
    <row r="58" spans="10:10" x14ac:dyDescent="0.25">
      <c r="J58" s="84" t="s">
        <v>86</v>
      </c>
    </row>
    <row r="59" spans="10:10" x14ac:dyDescent="0.25">
      <c r="J59" s="84" t="s">
        <v>19</v>
      </c>
    </row>
    <row r="60" spans="10:10" x14ac:dyDescent="0.25">
      <c r="J60" s="84" t="s">
        <v>17</v>
      </c>
    </row>
    <row r="61" spans="10:10" x14ac:dyDescent="0.25">
      <c r="J61" s="84" t="s">
        <v>20</v>
      </c>
    </row>
    <row r="62" spans="10:10" x14ac:dyDescent="0.25">
      <c r="J62" s="84" t="s">
        <v>18</v>
      </c>
    </row>
    <row r="63" spans="10:10" x14ac:dyDescent="0.25">
      <c r="J63" s="84" t="s">
        <v>21</v>
      </c>
    </row>
    <row r="64" spans="10:10" x14ac:dyDescent="0.25">
      <c r="J64" s="84" t="s">
        <v>22</v>
      </c>
    </row>
    <row r="65" spans="10:10" x14ac:dyDescent="0.25">
      <c r="J65" s="84" t="s">
        <v>23</v>
      </c>
    </row>
    <row r="66" spans="10:10" x14ac:dyDescent="0.25">
      <c r="J66" s="84" t="s">
        <v>69</v>
      </c>
    </row>
    <row r="67" spans="10:10" x14ac:dyDescent="0.25">
      <c r="J67" s="85" t="s">
        <v>57</v>
      </c>
    </row>
    <row r="68" spans="10:10" x14ac:dyDescent="0.25">
      <c r="J68" s="85" t="s">
        <v>59</v>
      </c>
    </row>
    <row r="69" spans="10:10" x14ac:dyDescent="0.25">
      <c r="J69" s="85" t="s">
        <v>60</v>
      </c>
    </row>
    <row r="70" spans="10:10" x14ac:dyDescent="0.25">
      <c r="J70" s="85" t="s">
        <v>83</v>
      </c>
    </row>
    <row r="71" spans="10:10" x14ac:dyDescent="0.25">
      <c r="J71" s="85" t="s">
        <v>84</v>
      </c>
    </row>
    <row r="72" spans="10:10" x14ac:dyDescent="0.25">
      <c r="J72" s="84" t="s">
        <v>143</v>
      </c>
    </row>
    <row r="73" spans="10:10" x14ac:dyDescent="0.25">
      <c r="J73" s="84" t="s">
        <v>136</v>
      </c>
    </row>
    <row r="74" spans="10:10" x14ac:dyDescent="0.25">
      <c r="J74" s="84" t="s">
        <v>137</v>
      </c>
    </row>
    <row r="75" spans="10:10" x14ac:dyDescent="0.25">
      <c r="J75" s="84" t="s">
        <v>70</v>
      </c>
    </row>
    <row r="76" spans="10:10" x14ac:dyDescent="0.25">
      <c r="J76" s="84" t="s">
        <v>71</v>
      </c>
    </row>
    <row r="77" spans="10:10" x14ac:dyDescent="0.25">
      <c r="J77" s="84" t="s">
        <v>154</v>
      </c>
    </row>
    <row r="78" spans="10:10" x14ac:dyDescent="0.25">
      <c r="J78" s="85" t="s">
        <v>92</v>
      </c>
    </row>
    <row r="79" spans="10:10" x14ac:dyDescent="0.25">
      <c r="J79" s="85" t="s">
        <v>93</v>
      </c>
    </row>
    <row r="80" spans="10:10" x14ac:dyDescent="0.25">
      <c r="J80" s="85" t="s">
        <v>116</v>
      </c>
    </row>
    <row r="81" spans="10:10" x14ac:dyDescent="0.25">
      <c r="J81" s="85" t="s">
        <v>115</v>
      </c>
    </row>
    <row r="82" spans="10:10" x14ac:dyDescent="0.25">
      <c r="J82" s="84" t="s">
        <v>121</v>
      </c>
    </row>
    <row r="83" spans="10:10" x14ac:dyDescent="0.25">
      <c r="J83" s="84" t="s">
        <v>122</v>
      </c>
    </row>
    <row r="84" spans="10:10" x14ac:dyDescent="0.25">
      <c r="J84" s="84" t="s">
        <v>664</v>
      </c>
    </row>
    <row r="85" spans="10:10" x14ac:dyDescent="0.25">
      <c r="J85" s="84" t="s">
        <v>127</v>
      </c>
    </row>
    <row r="86" spans="10:10" x14ac:dyDescent="0.25">
      <c r="J86" s="84" t="s">
        <v>138</v>
      </c>
    </row>
    <row r="87" spans="10:10" x14ac:dyDescent="0.25">
      <c r="J87" s="84" t="s">
        <v>114</v>
      </c>
    </row>
    <row r="88" spans="10:10" x14ac:dyDescent="0.25">
      <c r="J88" s="85" t="s">
        <v>420</v>
      </c>
    </row>
    <row r="89" spans="10:10" x14ac:dyDescent="0.25">
      <c r="J89" s="85" t="s">
        <v>155</v>
      </c>
    </row>
    <row r="90" spans="10:10" x14ac:dyDescent="0.25">
      <c r="J90" s="85" t="s">
        <v>171</v>
      </c>
    </row>
    <row r="91" spans="10:10" x14ac:dyDescent="0.25">
      <c r="J91" s="85" t="s">
        <v>172</v>
      </c>
    </row>
    <row r="92" spans="10:10" x14ac:dyDescent="0.25">
      <c r="J92" s="85" t="s">
        <v>386</v>
      </c>
    </row>
    <row r="93" spans="10:10" x14ac:dyDescent="0.25">
      <c r="J93" s="85" t="s">
        <v>182</v>
      </c>
    </row>
    <row r="94" spans="10:10" x14ac:dyDescent="0.25">
      <c r="J94" s="84" t="s">
        <v>191</v>
      </c>
    </row>
    <row r="95" spans="10:10" x14ac:dyDescent="0.25">
      <c r="J95" s="84" t="s">
        <v>193</v>
      </c>
    </row>
    <row r="96" spans="10:10" x14ac:dyDescent="0.25">
      <c r="J96" s="84" t="s">
        <v>194</v>
      </c>
    </row>
    <row r="97" spans="10:10" x14ac:dyDescent="0.25">
      <c r="J97" s="84" t="s">
        <v>195</v>
      </c>
    </row>
    <row r="98" spans="10:10" x14ac:dyDescent="0.25">
      <c r="J98" s="84" t="s">
        <v>196</v>
      </c>
    </row>
    <row r="99" spans="10:10" x14ac:dyDescent="0.25">
      <c r="J99" s="84" t="s">
        <v>199</v>
      </c>
    </row>
    <row r="100" spans="10:10" x14ac:dyDescent="0.25">
      <c r="J100" s="84" t="s">
        <v>214</v>
      </c>
    </row>
    <row r="101" spans="10:10" x14ac:dyDescent="0.25">
      <c r="J101" s="84" t="s">
        <v>215</v>
      </c>
    </row>
    <row r="102" spans="10:10" x14ac:dyDescent="0.25">
      <c r="J102" s="84" t="s">
        <v>204</v>
      </c>
    </row>
    <row r="103" spans="10:10" x14ac:dyDescent="0.25">
      <c r="J103" s="84" t="s">
        <v>94</v>
      </c>
    </row>
    <row r="104" spans="10:10" x14ac:dyDescent="0.25">
      <c r="J104" s="84" t="s">
        <v>290</v>
      </c>
    </row>
    <row r="105" spans="10:10" x14ac:dyDescent="0.25">
      <c r="J105" s="84" t="s">
        <v>157</v>
      </c>
    </row>
    <row r="106" spans="10:10" x14ac:dyDescent="0.25">
      <c r="J106" s="84" t="s">
        <v>139</v>
      </c>
    </row>
    <row r="107" spans="10:10" x14ac:dyDescent="0.25">
      <c r="J107" s="84" t="s">
        <v>254</v>
      </c>
    </row>
    <row r="108" spans="10:10" x14ac:dyDescent="0.25">
      <c r="J108" s="84" t="s">
        <v>255</v>
      </c>
    </row>
    <row r="109" spans="10:10" x14ac:dyDescent="0.25">
      <c r="J109" s="84" t="s">
        <v>87</v>
      </c>
    </row>
    <row r="110" spans="10:10" x14ac:dyDescent="0.25">
      <c r="J110" s="84" t="s">
        <v>291</v>
      </c>
    </row>
    <row r="111" spans="10:10" x14ac:dyDescent="0.25">
      <c r="J111" s="96" t="s">
        <v>348</v>
      </c>
    </row>
    <row r="112" spans="10:10" x14ac:dyDescent="0.25">
      <c r="J112" s="96" t="s">
        <v>349</v>
      </c>
    </row>
    <row r="113" spans="10:10" x14ac:dyDescent="0.25">
      <c r="J113" s="96" t="s">
        <v>350</v>
      </c>
    </row>
    <row r="114" spans="10:10" x14ac:dyDescent="0.25">
      <c r="J114" s="96" t="s">
        <v>351</v>
      </c>
    </row>
    <row r="115" spans="10:10" x14ac:dyDescent="0.25">
      <c r="J115" s="96" t="s">
        <v>352</v>
      </c>
    </row>
    <row r="116" spans="10:10" x14ac:dyDescent="0.25">
      <c r="J116" s="96" t="s">
        <v>347</v>
      </c>
    </row>
    <row r="117" spans="10:10" x14ac:dyDescent="0.25">
      <c r="J117" s="96" t="s">
        <v>353</v>
      </c>
    </row>
    <row r="118" spans="10:10" x14ac:dyDescent="0.25">
      <c r="J118" s="96" t="s">
        <v>354</v>
      </c>
    </row>
    <row r="119" spans="10:10" x14ac:dyDescent="0.25">
      <c r="J119" s="96" t="s">
        <v>355</v>
      </c>
    </row>
    <row r="120" spans="10:10" x14ac:dyDescent="0.25">
      <c r="J120" s="96" t="s">
        <v>356</v>
      </c>
    </row>
    <row r="121" spans="10:10" x14ac:dyDescent="0.25">
      <c r="J121" s="96" t="s">
        <v>357</v>
      </c>
    </row>
    <row r="122" spans="10:10" x14ac:dyDescent="0.25">
      <c r="J122" s="96" t="s">
        <v>325</v>
      </c>
    </row>
    <row r="123" spans="10:10" x14ac:dyDescent="0.25">
      <c r="J123" s="96" t="s">
        <v>358</v>
      </c>
    </row>
    <row r="124" spans="10:10" x14ac:dyDescent="0.25">
      <c r="J124" s="96" t="s">
        <v>359</v>
      </c>
    </row>
    <row r="125" spans="10:10" x14ac:dyDescent="0.25">
      <c r="J125" s="96" t="s">
        <v>360</v>
      </c>
    </row>
    <row r="126" spans="10:10" x14ac:dyDescent="0.25">
      <c r="J126" s="96" t="s">
        <v>361</v>
      </c>
    </row>
    <row r="127" spans="10:10" x14ac:dyDescent="0.25">
      <c r="J127" s="96" t="s">
        <v>362</v>
      </c>
    </row>
    <row r="128" spans="10:10" x14ac:dyDescent="0.25">
      <c r="J128" s="96" t="s">
        <v>363</v>
      </c>
    </row>
    <row r="129" spans="10:10" x14ac:dyDescent="0.25">
      <c r="J129" s="96" t="s">
        <v>364</v>
      </c>
    </row>
    <row r="130" spans="10:10" x14ac:dyDescent="0.25">
      <c r="J130" s="207" t="s">
        <v>369</v>
      </c>
    </row>
    <row r="131" spans="10:10" x14ac:dyDescent="0.25">
      <c r="J131" s="207" t="s">
        <v>370</v>
      </c>
    </row>
    <row r="132" spans="10:10" x14ac:dyDescent="0.25">
      <c r="J132" s="207" t="s">
        <v>371</v>
      </c>
    </row>
    <row r="133" spans="10:10" x14ac:dyDescent="0.25">
      <c r="J133" s="207" t="s">
        <v>372</v>
      </c>
    </row>
    <row r="134" spans="10:10" x14ac:dyDescent="0.25">
      <c r="J134" s="207" t="s">
        <v>248</v>
      </c>
    </row>
    <row r="135" spans="10:10" x14ac:dyDescent="0.25">
      <c r="J135" s="207" t="s">
        <v>373</v>
      </c>
    </row>
    <row r="136" spans="10:10" x14ac:dyDescent="0.25">
      <c r="J136" s="207" t="s">
        <v>374</v>
      </c>
    </row>
    <row r="137" spans="10:10" x14ac:dyDescent="0.25">
      <c r="J137" s="207" t="s">
        <v>375</v>
      </c>
    </row>
    <row r="138" spans="10:10" x14ac:dyDescent="0.25">
      <c r="J138" s="84" t="s">
        <v>377</v>
      </c>
    </row>
    <row r="139" spans="10:10" x14ac:dyDescent="0.25">
      <c r="J139" s="207" t="s">
        <v>206</v>
      </c>
    </row>
    <row r="140" spans="10:10" x14ac:dyDescent="0.25">
      <c r="J140" s="207" t="s">
        <v>378</v>
      </c>
    </row>
    <row r="141" spans="10:10" x14ac:dyDescent="0.25">
      <c r="J141" s="207" t="s">
        <v>379</v>
      </c>
    </row>
    <row r="142" spans="10:10" x14ac:dyDescent="0.25">
      <c r="J142" s="207" t="s">
        <v>380</v>
      </c>
    </row>
    <row r="143" spans="10:10" x14ac:dyDescent="0.25">
      <c r="J143" s="207" t="s">
        <v>381</v>
      </c>
    </row>
    <row r="144" spans="10:10" x14ac:dyDescent="0.25">
      <c r="J144" s="207" t="s">
        <v>76</v>
      </c>
    </row>
    <row r="145" spans="10:10" x14ac:dyDescent="0.25">
      <c r="J145" s="207" t="s">
        <v>382</v>
      </c>
    </row>
    <row r="146" spans="10:10" x14ac:dyDescent="0.25">
      <c r="J146" s="207" t="s">
        <v>384</v>
      </c>
    </row>
    <row r="147" spans="10:10" x14ac:dyDescent="0.25">
      <c r="J147" s="86" t="s">
        <v>413</v>
      </c>
    </row>
    <row r="148" spans="10:10" x14ac:dyDescent="0.25">
      <c r="J148" s="86" t="s">
        <v>415</v>
      </c>
    </row>
    <row r="149" spans="10:10" x14ac:dyDescent="0.25">
      <c r="J149" s="86" t="s">
        <v>263</v>
      </c>
    </row>
    <row r="150" spans="10:10" x14ac:dyDescent="0.25">
      <c r="J150" s="86" t="s">
        <v>877</v>
      </c>
    </row>
    <row r="151" spans="10:10" x14ac:dyDescent="0.25">
      <c r="J151" s="207" t="s">
        <v>421</v>
      </c>
    </row>
    <row r="152" spans="10:10" x14ac:dyDescent="0.25">
      <c r="J152" s="207" t="s">
        <v>422</v>
      </c>
    </row>
    <row r="153" spans="10:10" x14ac:dyDescent="0.25">
      <c r="J153" s="207" t="s">
        <v>423</v>
      </c>
    </row>
    <row r="154" spans="10:10" x14ac:dyDescent="0.25">
      <c r="J154" s="207" t="s">
        <v>424</v>
      </c>
    </row>
    <row r="155" spans="10:10" x14ac:dyDescent="0.25">
      <c r="J155" s="207" t="s">
        <v>425</v>
      </c>
    </row>
    <row r="156" spans="10:10" x14ac:dyDescent="0.25">
      <c r="J156" s="85" t="s">
        <v>433</v>
      </c>
    </row>
    <row r="157" spans="10:10" x14ac:dyDescent="0.25">
      <c r="J157" s="207" t="s">
        <v>436</v>
      </c>
    </row>
    <row r="158" spans="10:10" x14ac:dyDescent="0.25">
      <c r="J158" s="207" t="s">
        <v>437</v>
      </c>
    </row>
    <row r="159" spans="10:10" x14ac:dyDescent="0.25">
      <c r="J159" s="207" t="s">
        <v>438</v>
      </c>
    </row>
    <row r="160" spans="10:10" x14ac:dyDescent="0.25">
      <c r="J160" s="207" t="s">
        <v>439</v>
      </c>
    </row>
    <row r="161" spans="10:10" x14ac:dyDescent="0.25">
      <c r="J161" s="207" t="s">
        <v>440</v>
      </c>
    </row>
    <row r="162" spans="10:10" x14ac:dyDescent="0.25">
      <c r="J162" s="207" t="s">
        <v>441</v>
      </c>
    </row>
    <row r="163" spans="10:10" x14ac:dyDescent="0.25">
      <c r="J163" s="207" t="s">
        <v>442</v>
      </c>
    </row>
    <row r="164" spans="10:10" x14ac:dyDescent="0.25">
      <c r="J164" s="207" t="s">
        <v>443</v>
      </c>
    </row>
    <row r="165" spans="10:10" x14ac:dyDescent="0.25">
      <c r="J165" s="207" t="s">
        <v>444</v>
      </c>
    </row>
    <row r="166" spans="10:10" x14ac:dyDescent="0.25">
      <c r="J166" s="207" t="s">
        <v>459</v>
      </c>
    </row>
    <row r="167" spans="10:10" x14ac:dyDescent="0.25">
      <c r="J167" s="207" t="s">
        <v>460</v>
      </c>
    </row>
    <row r="168" spans="10:10" x14ac:dyDescent="0.25">
      <c r="J168" s="207" t="s">
        <v>461</v>
      </c>
    </row>
    <row r="169" spans="10:10" x14ac:dyDescent="0.25">
      <c r="J169" s="207" t="s">
        <v>462</v>
      </c>
    </row>
    <row r="170" spans="10:10" x14ac:dyDescent="0.25">
      <c r="J170" s="207" t="s">
        <v>463</v>
      </c>
    </row>
    <row r="171" spans="10:10" x14ac:dyDescent="0.25">
      <c r="J171" s="207" t="s">
        <v>464</v>
      </c>
    </row>
    <row r="172" spans="10:10" x14ac:dyDescent="0.25">
      <c r="J172" s="207" t="s">
        <v>465</v>
      </c>
    </row>
    <row r="173" spans="10:10" x14ac:dyDescent="0.25">
      <c r="J173" s="207" t="s">
        <v>466</v>
      </c>
    </row>
    <row r="174" spans="10:10" x14ac:dyDescent="0.25">
      <c r="J174" s="207" t="s">
        <v>467</v>
      </c>
    </row>
    <row r="175" spans="10:10" x14ac:dyDescent="0.25">
      <c r="J175" s="207" t="s">
        <v>468</v>
      </c>
    </row>
    <row r="176" spans="10:10" x14ac:dyDescent="0.25">
      <c r="J176" s="86" t="s">
        <v>457</v>
      </c>
    </row>
    <row r="177" spans="10:10" x14ac:dyDescent="0.25">
      <c r="J177" s="207" t="s">
        <v>472</v>
      </c>
    </row>
    <row r="178" spans="10:10" x14ac:dyDescent="0.25">
      <c r="J178" s="207" t="s">
        <v>473</v>
      </c>
    </row>
    <row r="179" spans="10:10" x14ac:dyDescent="0.25">
      <c r="J179" s="207" t="s">
        <v>474</v>
      </c>
    </row>
    <row r="180" spans="10:10" x14ac:dyDescent="0.25">
      <c r="J180" s="207" t="s">
        <v>476</v>
      </c>
    </row>
    <row r="181" spans="10:10" x14ac:dyDescent="0.25">
      <c r="J181" s="207" t="s">
        <v>478</v>
      </c>
    </row>
    <row r="182" spans="10:10" x14ac:dyDescent="0.25">
      <c r="J182" s="207" t="s">
        <v>479</v>
      </c>
    </row>
    <row r="183" spans="10:10" x14ac:dyDescent="0.25">
      <c r="J183" s="207" t="s">
        <v>480</v>
      </c>
    </row>
    <row r="184" spans="10:10" x14ac:dyDescent="0.25">
      <c r="J184" s="207" t="s">
        <v>481</v>
      </c>
    </row>
    <row r="185" spans="10:10" x14ac:dyDescent="0.25">
      <c r="J185" s="207" t="s">
        <v>482</v>
      </c>
    </row>
    <row r="186" spans="10:10" x14ac:dyDescent="0.25">
      <c r="J186" s="207" t="s">
        <v>483</v>
      </c>
    </row>
    <row r="187" spans="10:10" x14ac:dyDescent="0.25">
      <c r="J187" s="207" t="s">
        <v>484</v>
      </c>
    </row>
    <row r="188" spans="10:10" x14ac:dyDescent="0.25">
      <c r="J188" s="207" t="s">
        <v>485</v>
      </c>
    </row>
    <row r="189" spans="10:10" x14ac:dyDescent="0.25">
      <c r="J189" s="207" t="s">
        <v>486</v>
      </c>
    </row>
    <row r="190" spans="10:10" x14ac:dyDescent="0.25">
      <c r="J190" s="207" t="s">
        <v>487</v>
      </c>
    </row>
    <row r="191" spans="10:10" x14ac:dyDescent="0.25">
      <c r="J191" s="207" t="s">
        <v>489</v>
      </c>
    </row>
    <row r="192" spans="10:10" x14ac:dyDescent="0.25">
      <c r="J192" s="207" t="s">
        <v>490</v>
      </c>
    </row>
    <row r="193" spans="10:10" x14ac:dyDescent="0.25">
      <c r="J193" s="207" t="s">
        <v>491</v>
      </c>
    </row>
    <row r="194" spans="10:10" x14ac:dyDescent="0.25">
      <c r="J194" s="207" t="s">
        <v>492</v>
      </c>
    </row>
    <row r="195" spans="10:10" x14ac:dyDescent="0.25">
      <c r="J195" s="207" t="s">
        <v>651</v>
      </c>
    </row>
    <row r="196" spans="10:10" x14ac:dyDescent="0.25">
      <c r="J196" s="207" t="s">
        <v>645</v>
      </c>
    </row>
    <row r="197" spans="10:10" x14ac:dyDescent="0.25">
      <c r="J197" s="207" t="s">
        <v>551</v>
      </c>
    </row>
    <row r="198" spans="10:10" x14ac:dyDescent="0.25">
      <c r="J198" s="207" t="s">
        <v>646</v>
      </c>
    </row>
    <row r="199" spans="10:10" x14ac:dyDescent="0.25">
      <c r="J199" s="207" t="s">
        <v>660</v>
      </c>
    </row>
    <row r="200" spans="10:10" x14ac:dyDescent="0.25">
      <c r="J200" s="207" t="s">
        <v>550</v>
      </c>
    </row>
    <row r="201" spans="10:10" x14ac:dyDescent="0.25">
      <c r="J201" s="207" t="s">
        <v>552</v>
      </c>
    </row>
    <row r="202" spans="10:10" x14ac:dyDescent="0.25">
      <c r="J202" s="207" t="s">
        <v>553</v>
      </c>
    </row>
    <row r="203" spans="10:10" x14ac:dyDescent="0.25">
      <c r="J203" s="207" t="s">
        <v>554</v>
      </c>
    </row>
    <row r="204" spans="10:10" x14ac:dyDescent="0.25">
      <c r="J204" s="207" t="s">
        <v>555</v>
      </c>
    </row>
    <row r="205" spans="10:10" x14ac:dyDescent="0.25">
      <c r="J205" s="207" t="s">
        <v>556</v>
      </c>
    </row>
    <row r="206" spans="10:10" x14ac:dyDescent="0.25">
      <c r="J206" s="207" t="s">
        <v>647</v>
      </c>
    </row>
    <row r="207" spans="10:10" x14ac:dyDescent="0.25">
      <c r="J207" s="207" t="s">
        <v>557</v>
      </c>
    </row>
    <row r="208" spans="10:10" x14ac:dyDescent="0.25">
      <c r="J208" s="207" t="s">
        <v>559</v>
      </c>
    </row>
    <row r="209" spans="10:10" x14ac:dyDescent="0.25">
      <c r="J209" s="207" t="s">
        <v>560</v>
      </c>
    </row>
    <row r="210" spans="10:10" x14ac:dyDescent="0.25">
      <c r="J210" s="207" t="s">
        <v>561</v>
      </c>
    </row>
    <row r="211" spans="10:10" x14ac:dyDescent="0.25">
      <c r="J211" s="207" t="s">
        <v>562</v>
      </c>
    </row>
    <row r="212" spans="10:10" x14ac:dyDescent="0.25">
      <c r="J212" s="207" t="s">
        <v>564</v>
      </c>
    </row>
    <row r="213" spans="10:10" x14ac:dyDescent="0.25">
      <c r="J213" s="207" t="s">
        <v>202</v>
      </c>
    </row>
    <row r="214" spans="10:10" x14ac:dyDescent="0.25">
      <c r="J214" s="207" t="s">
        <v>648</v>
      </c>
    </row>
    <row r="215" spans="10:10" x14ac:dyDescent="0.25">
      <c r="J215" s="207" t="s">
        <v>659</v>
      </c>
    </row>
    <row r="216" spans="10:10" x14ac:dyDescent="0.25">
      <c r="J216" s="207" t="s">
        <v>649</v>
      </c>
    </row>
    <row r="217" spans="10:10" x14ac:dyDescent="0.25">
      <c r="J217" s="207" t="s">
        <v>566</v>
      </c>
    </row>
    <row r="218" spans="10:10" x14ac:dyDescent="0.25">
      <c r="J218" s="207" t="s">
        <v>712</v>
      </c>
    </row>
    <row r="219" spans="10:10" x14ac:dyDescent="0.25">
      <c r="J219" s="207" t="s">
        <v>422</v>
      </c>
    </row>
    <row r="220" spans="10:10" x14ac:dyDescent="0.25">
      <c r="J220" s="207" t="s">
        <v>426</v>
      </c>
    </row>
    <row r="221" spans="10:10" x14ac:dyDescent="0.25">
      <c r="J221" s="207" t="s">
        <v>39</v>
      </c>
    </row>
    <row r="222" spans="10:10" x14ac:dyDescent="0.25">
      <c r="J222" s="207" t="s">
        <v>717</v>
      </c>
    </row>
    <row r="223" spans="10:10" x14ac:dyDescent="0.25">
      <c r="J223" s="207" t="s">
        <v>681</v>
      </c>
    </row>
    <row r="224" spans="10:10" x14ac:dyDescent="0.25">
      <c r="J224" s="207" t="s">
        <v>720</v>
      </c>
    </row>
    <row r="225" spans="10:10" x14ac:dyDescent="0.25">
      <c r="J225" s="207" t="s">
        <v>721</v>
      </c>
    </row>
    <row r="226" spans="10:10" x14ac:dyDescent="0.25">
      <c r="J226" s="207" t="s">
        <v>678</v>
      </c>
    </row>
    <row r="227" spans="10:10" x14ac:dyDescent="0.25">
      <c r="J227" s="207" t="s">
        <v>679</v>
      </c>
    </row>
    <row r="228" spans="10:10" x14ac:dyDescent="0.25">
      <c r="J228" s="207" t="s">
        <v>724</v>
      </c>
    </row>
    <row r="229" spans="10:10" x14ac:dyDescent="0.25">
      <c r="J229" s="207" t="s">
        <v>726</v>
      </c>
    </row>
    <row r="230" spans="10:10" x14ac:dyDescent="0.25">
      <c r="J230" s="207" t="s">
        <v>738</v>
      </c>
    </row>
    <row r="231" spans="10:10" x14ac:dyDescent="0.25">
      <c r="J231" s="207" t="s">
        <v>740</v>
      </c>
    </row>
    <row r="232" spans="10:10" x14ac:dyDescent="0.25">
      <c r="J232" s="207" t="s">
        <v>739</v>
      </c>
    </row>
    <row r="233" spans="10:10" x14ac:dyDescent="0.25">
      <c r="J233" s="207" t="s">
        <v>741</v>
      </c>
    </row>
    <row r="234" spans="10:10" x14ac:dyDescent="0.25">
      <c r="J234" s="207" t="s">
        <v>746</v>
      </c>
    </row>
    <row r="235" spans="10:10" x14ac:dyDescent="0.25">
      <c r="J235" s="207" t="s">
        <v>745</v>
      </c>
    </row>
    <row r="236" spans="10:10" x14ac:dyDescent="0.25">
      <c r="J236" s="207" t="s">
        <v>748</v>
      </c>
    </row>
    <row r="237" spans="10:10" x14ac:dyDescent="0.25">
      <c r="J237" s="207" t="s">
        <v>758</v>
      </c>
    </row>
    <row r="238" spans="10:10" x14ac:dyDescent="0.25">
      <c r="J238" s="207" t="s">
        <v>759</v>
      </c>
    </row>
    <row r="239" spans="10:10" x14ac:dyDescent="0.25">
      <c r="J239" s="207" t="s">
        <v>771</v>
      </c>
    </row>
    <row r="240" spans="10:10" x14ac:dyDescent="0.25">
      <c r="J240" s="207" t="s">
        <v>773</v>
      </c>
    </row>
    <row r="241" spans="10:10" x14ac:dyDescent="0.25">
      <c r="J241" s="207" t="s">
        <v>774</v>
      </c>
    </row>
    <row r="242" spans="10:10" x14ac:dyDescent="0.25">
      <c r="J242" s="207" t="s">
        <v>780</v>
      </c>
    </row>
    <row r="243" spans="10:10" x14ac:dyDescent="0.25">
      <c r="J243" s="86" t="s">
        <v>786</v>
      </c>
    </row>
    <row r="244" spans="10:10" x14ac:dyDescent="0.25">
      <c r="J244" s="86" t="s">
        <v>783</v>
      </c>
    </row>
    <row r="245" spans="10:10" x14ac:dyDescent="0.25">
      <c r="J245" s="86" t="s">
        <v>784</v>
      </c>
    </row>
    <row r="246" spans="10:10" x14ac:dyDescent="0.25">
      <c r="J246" s="86" t="s">
        <v>785</v>
      </c>
    </row>
    <row r="247" spans="10:10" x14ac:dyDescent="0.25">
      <c r="J247" s="96" t="s">
        <v>797</v>
      </c>
    </row>
    <row r="248" spans="10:10" x14ac:dyDescent="0.25">
      <c r="J248" s="96" t="s">
        <v>787</v>
      </c>
    </row>
    <row r="249" spans="10:10" x14ac:dyDescent="0.25">
      <c r="J249" s="96" t="s">
        <v>400</v>
      </c>
    </row>
    <row r="250" spans="10:10" x14ac:dyDescent="0.25">
      <c r="J250" s="96" t="s">
        <v>401</v>
      </c>
    </row>
    <row r="251" spans="10:10" x14ac:dyDescent="0.25">
      <c r="J251" s="96" t="s">
        <v>402</v>
      </c>
    </row>
    <row r="252" spans="10:10" x14ac:dyDescent="0.25">
      <c r="J252" s="96" t="s">
        <v>403</v>
      </c>
    </row>
    <row r="253" spans="10:10" x14ac:dyDescent="0.25">
      <c r="J253" s="96" t="s">
        <v>404</v>
      </c>
    </row>
    <row r="254" spans="10:10" x14ac:dyDescent="0.25">
      <c r="J254" s="96" t="s">
        <v>405</v>
      </c>
    </row>
    <row r="255" spans="10:10" x14ac:dyDescent="0.25">
      <c r="J255" s="96" t="s">
        <v>795</v>
      </c>
    </row>
    <row r="256" spans="10:10" x14ac:dyDescent="0.25">
      <c r="J256" s="207" t="s">
        <v>808</v>
      </c>
    </row>
    <row r="257" spans="10:10" x14ac:dyDescent="0.25">
      <c r="J257" s="207" t="s">
        <v>809</v>
      </c>
    </row>
    <row r="258" spans="10:10" x14ac:dyDescent="0.25">
      <c r="J258" s="207" t="s">
        <v>730</v>
      </c>
    </row>
    <row r="259" spans="10:10" x14ac:dyDescent="0.25">
      <c r="J259" s="207" t="s">
        <v>823</v>
      </c>
    </row>
    <row r="260" spans="10:10" x14ac:dyDescent="0.25">
      <c r="J260" s="287" t="s">
        <v>873</v>
      </c>
    </row>
    <row r="261" spans="10:10" x14ac:dyDescent="0.25">
      <c r="J261" s="287" t="s">
        <v>872</v>
      </c>
    </row>
    <row r="262" spans="10:10" x14ac:dyDescent="0.25">
      <c r="J262" s="207" t="s">
        <v>829</v>
      </c>
    </row>
    <row r="263" spans="10:10" x14ac:dyDescent="0.25">
      <c r="J263" s="207" t="s">
        <v>830</v>
      </c>
    </row>
    <row r="264" spans="10:10" x14ac:dyDescent="0.25">
      <c r="J264" s="207" t="s">
        <v>831</v>
      </c>
    </row>
    <row r="265" spans="10:10" x14ac:dyDescent="0.25">
      <c r="J265" s="207" t="s">
        <v>834</v>
      </c>
    </row>
    <row r="266" spans="10:10" x14ac:dyDescent="0.25">
      <c r="J266" s="86" t="s">
        <v>844</v>
      </c>
    </row>
    <row r="267" spans="10:10" x14ac:dyDescent="0.25">
      <c r="J267" s="86" t="s">
        <v>845</v>
      </c>
    </row>
    <row r="268" spans="10:10" x14ac:dyDescent="0.25">
      <c r="J268" s="86" t="s">
        <v>814</v>
      </c>
    </row>
    <row r="269" spans="10:10" x14ac:dyDescent="0.25">
      <c r="J269" s="86" t="s">
        <v>847</v>
      </c>
    </row>
    <row r="270" spans="10:10" x14ac:dyDescent="0.25">
      <c r="J270" s="86" t="s">
        <v>848</v>
      </c>
    </row>
    <row r="271" spans="10:10" x14ac:dyDescent="0.25">
      <c r="J271" s="86" t="s">
        <v>849</v>
      </c>
    </row>
    <row r="272" spans="10:10" x14ac:dyDescent="0.25">
      <c r="J272" s="86" t="s">
        <v>850</v>
      </c>
    </row>
    <row r="273" spans="10:10" x14ac:dyDescent="0.25">
      <c r="J273" s="86" t="s">
        <v>851</v>
      </c>
    </row>
    <row r="274" spans="10:10" x14ac:dyDescent="0.25">
      <c r="J274" s="86" t="s">
        <v>853</v>
      </c>
    </row>
    <row r="275" spans="10:10" x14ac:dyDescent="0.25">
      <c r="J275" s="86" t="s">
        <v>854</v>
      </c>
    </row>
    <row r="276" spans="10:10" x14ac:dyDescent="0.25">
      <c r="J276" s="86" t="s">
        <v>856</v>
      </c>
    </row>
    <row r="277" spans="10:10" x14ac:dyDescent="0.25">
      <c r="J277" s="86" t="s">
        <v>857</v>
      </c>
    </row>
    <row r="278" spans="10:10" x14ac:dyDescent="0.25">
      <c r="J278" s="86" t="s">
        <v>858</v>
      </c>
    </row>
    <row r="279" spans="10:10" x14ac:dyDescent="0.25">
      <c r="J279" s="86" t="s">
        <v>886</v>
      </c>
    </row>
  </sheetData>
  <sortState xmlns:xlrd2="http://schemas.microsoft.com/office/spreadsheetml/2017/richdata2" ref="G6:H26">
    <sortCondition ref="G6:G26"/>
  </sortState>
  <conditionalFormatting sqref="H6:H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:J263">
    <cfRule type="cellIs" dxfId="7" priority="1" operator="equal">
      <formula>$HA$4</formula>
    </cfRule>
  </conditionalFormatting>
  <conditionalFormatting sqref="J259:J263">
    <cfRule type="cellIs" dxfId="6" priority="2" operator="equal">
      <formula>$HA$5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02</vt:lpstr>
      <vt:lpstr>03.04</vt:lpstr>
      <vt:lpstr>03_MVT</vt:lpstr>
      <vt:lpstr>___________________</vt:lpstr>
      <vt:lpstr>____IN_____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2025-04-30T14:38:26Z</dcterms:modified>
</cp:coreProperties>
</file>